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14ae65b1a19f7ac/Documents/Desktop/Amba/"/>
    </mc:Choice>
  </mc:AlternateContent>
  <xr:revisionPtr revIDLastSave="13" documentId="8_{7C86A4A6-216B-4D91-AD45-69541198A258}" xr6:coauthVersionLast="47" xr6:coauthVersionMax="47" xr10:uidLastSave="{1E63ADE5-DB74-49A2-A56D-00A7FC74C2B3}"/>
  <bookViews>
    <workbookView xWindow="-108" yWindow="-108" windowWidth="23256" windowHeight="12456" tabRatio="911" firstSheet="6" activeTab="13" xr2:uid="{00000000-000D-0000-FFFF-FFFF00000000}"/>
  </bookViews>
  <sheets>
    <sheet name="Raw_Customer_dim" sheetId="2" r:id="rId1"/>
    <sheet name="Raw_Product_dim" sheetId="3" r:id="rId2"/>
    <sheet name="Raw_Store_dim" sheetId="4" r:id="rId3"/>
    <sheet name="Raw_SalesFact" sheetId="5" r:id="rId4"/>
    <sheet name="Cleaned_CustomerTable" sheetId="6" r:id="rId5"/>
    <sheet name="Cleaned_ProductTable" sheetId="7" r:id="rId6"/>
    <sheet name="Cleaned_StoreTable" sheetId="8" r:id="rId7"/>
    <sheet name="Cleaned_SalesTable" sheetId="9" r:id="rId8"/>
    <sheet name="Merged_Data" sheetId="10" r:id="rId9"/>
    <sheet name="Statistics_Data" sheetId="11" r:id="rId10"/>
    <sheet name="Pivot_Summary" sheetId="12" r:id="rId11"/>
    <sheet name="Charts" sheetId="13" r:id="rId12"/>
    <sheet name="Dashboard" sheetId="14" r:id="rId13"/>
    <sheet name="Summary" sheetId="15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1613" i="10" l="1"/>
  <c r="J1073" i="10"/>
  <c r="A1068" i="10"/>
  <c r="U1011" i="10"/>
  <c r="T864" i="10"/>
  <c r="W831" i="10"/>
  <c r="C747" i="10"/>
  <c r="E581" i="10"/>
  <c r="V518" i="10"/>
  <c r="J2001" i="9"/>
  <c r="W2001" i="10" s="1"/>
  <c r="I2001" i="9"/>
  <c r="V2001" i="10" s="1"/>
  <c r="H2001" i="9"/>
  <c r="U2001" i="10" s="1"/>
  <c r="G2001" i="9"/>
  <c r="T2001" i="10" s="1"/>
  <c r="F2001" i="9"/>
  <c r="S2001" i="10" s="1"/>
  <c r="E2001" i="9"/>
  <c r="O2001" i="10" s="1"/>
  <c r="D2001" i="9"/>
  <c r="J2001" i="10" s="1"/>
  <c r="C2001" i="9"/>
  <c r="E2001" i="10" s="1"/>
  <c r="B2001" i="9"/>
  <c r="B2001" i="10" s="1"/>
  <c r="A2001" i="9"/>
  <c r="A2001" i="10" s="1"/>
  <c r="J2000" i="9"/>
  <c r="W2000" i="10" s="1"/>
  <c r="I2000" i="9"/>
  <c r="V2000" i="10" s="1"/>
  <c r="H2000" i="9"/>
  <c r="U2000" i="10" s="1"/>
  <c r="G2000" i="9"/>
  <c r="T2000" i="10" s="1"/>
  <c r="F2000" i="9"/>
  <c r="S2000" i="10" s="1"/>
  <c r="E2000" i="9"/>
  <c r="O2000" i="10" s="1"/>
  <c r="D2000" i="9"/>
  <c r="J2000" i="10" s="1"/>
  <c r="C2000" i="9"/>
  <c r="E2000" i="10" s="1"/>
  <c r="B2000" i="9"/>
  <c r="B2000" i="10" s="1"/>
  <c r="A2000" i="9"/>
  <c r="A2000" i="10" s="1"/>
  <c r="J1999" i="9"/>
  <c r="W1999" i="10" s="1"/>
  <c r="I1999" i="9"/>
  <c r="V1999" i="10" s="1"/>
  <c r="H1999" i="9"/>
  <c r="U1999" i="10" s="1"/>
  <c r="G1999" i="9"/>
  <c r="T1999" i="10" s="1"/>
  <c r="F1999" i="9"/>
  <c r="S1999" i="10" s="1"/>
  <c r="E1999" i="9"/>
  <c r="O1999" i="10" s="1"/>
  <c r="D1999" i="9"/>
  <c r="J1999" i="10" s="1"/>
  <c r="C1999" i="9"/>
  <c r="E1999" i="10" s="1"/>
  <c r="B1999" i="9"/>
  <c r="B1999" i="10" s="1"/>
  <c r="A1999" i="9"/>
  <c r="J1998" i="9"/>
  <c r="W1998" i="10" s="1"/>
  <c r="I1998" i="9"/>
  <c r="V1998" i="10" s="1"/>
  <c r="H1998" i="9"/>
  <c r="U1998" i="10" s="1"/>
  <c r="G1998" i="9"/>
  <c r="T1998" i="10" s="1"/>
  <c r="F1998" i="9"/>
  <c r="S1998" i="10" s="1"/>
  <c r="E1998" i="9"/>
  <c r="O1998" i="10" s="1"/>
  <c r="D1998" i="9"/>
  <c r="J1998" i="10" s="1"/>
  <c r="C1998" i="9"/>
  <c r="E1998" i="10" s="1"/>
  <c r="B1998" i="9"/>
  <c r="B1998" i="10" s="1"/>
  <c r="A1998" i="9"/>
  <c r="J1997" i="9"/>
  <c r="W1997" i="10" s="1"/>
  <c r="I1997" i="9"/>
  <c r="V1997" i="10" s="1"/>
  <c r="H1997" i="9"/>
  <c r="U1997" i="10" s="1"/>
  <c r="G1997" i="9"/>
  <c r="T1997" i="10" s="1"/>
  <c r="F1997" i="9"/>
  <c r="S1997" i="10" s="1"/>
  <c r="E1997" i="9"/>
  <c r="O1997" i="10" s="1"/>
  <c r="D1997" i="9"/>
  <c r="J1997" i="10" s="1"/>
  <c r="C1997" i="9"/>
  <c r="E1997" i="10" s="1"/>
  <c r="B1997" i="9"/>
  <c r="B1997" i="10" s="1"/>
  <c r="A1997" i="9"/>
  <c r="J1996" i="9"/>
  <c r="W1996" i="10" s="1"/>
  <c r="I1996" i="9"/>
  <c r="V1996" i="10" s="1"/>
  <c r="H1996" i="9"/>
  <c r="U1996" i="10" s="1"/>
  <c r="G1996" i="9"/>
  <c r="T1996" i="10" s="1"/>
  <c r="F1996" i="9"/>
  <c r="S1996" i="10" s="1"/>
  <c r="E1996" i="9"/>
  <c r="O1996" i="10" s="1"/>
  <c r="D1996" i="9"/>
  <c r="J1996" i="10" s="1"/>
  <c r="C1996" i="9"/>
  <c r="E1996" i="10" s="1"/>
  <c r="B1996" i="9"/>
  <c r="B1996" i="10" s="1"/>
  <c r="A1996" i="9"/>
  <c r="J1995" i="9"/>
  <c r="W1995" i="10" s="1"/>
  <c r="I1995" i="9"/>
  <c r="V1995" i="10" s="1"/>
  <c r="H1995" i="9"/>
  <c r="U1995" i="10" s="1"/>
  <c r="G1995" i="9"/>
  <c r="T1995" i="10" s="1"/>
  <c r="F1995" i="9"/>
  <c r="S1995" i="10" s="1"/>
  <c r="E1995" i="9"/>
  <c r="O1995" i="10" s="1"/>
  <c r="D1995" i="9"/>
  <c r="J1995" i="10" s="1"/>
  <c r="C1995" i="9"/>
  <c r="E1995" i="10" s="1"/>
  <c r="B1995" i="9"/>
  <c r="B1995" i="10" s="1"/>
  <c r="A1995" i="9"/>
  <c r="J1994" i="9"/>
  <c r="W1994" i="10" s="1"/>
  <c r="I1994" i="9"/>
  <c r="V1994" i="10" s="1"/>
  <c r="H1994" i="9"/>
  <c r="U1994" i="10" s="1"/>
  <c r="G1994" i="9"/>
  <c r="T1994" i="10" s="1"/>
  <c r="F1994" i="9"/>
  <c r="S1994" i="10" s="1"/>
  <c r="E1994" i="9"/>
  <c r="O1994" i="10" s="1"/>
  <c r="D1994" i="9"/>
  <c r="J1994" i="10" s="1"/>
  <c r="C1994" i="9"/>
  <c r="E1994" i="10" s="1"/>
  <c r="B1994" i="9"/>
  <c r="B1994" i="10" s="1"/>
  <c r="A1994" i="9"/>
  <c r="J1993" i="9"/>
  <c r="W1993" i="10" s="1"/>
  <c r="I1993" i="9"/>
  <c r="V1993" i="10" s="1"/>
  <c r="H1993" i="9"/>
  <c r="U1993" i="10" s="1"/>
  <c r="G1993" i="9"/>
  <c r="T1993" i="10" s="1"/>
  <c r="F1993" i="9"/>
  <c r="S1993" i="10" s="1"/>
  <c r="E1993" i="9"/>
  <c r="O1993" i="10" s="1"/>
  <c r="D1993" i="9"/>
  <c r="J1993" i="10" s="1"/>
  <c r="C1993" i="9"/>
  <c r="E1993" i="10" s="1"/>
  <c r="B1993" i="9"/>
  <c r="B1993" i="10" s="1"/>
  <c r="A1993" i="9"/>
  <c r="A1993" i="10" s="1"/>
  <c r="J1992" i="9"/>
  <c r="W1992" i="10" s="1"/>
  <c r="I1992" i="9"/>
  <c r="V1992" i="10" s="1"/>
  <c r="H1992" i="9"/>
  <c r="U1992" i="10" s="1"/>
  <c r="G1992" i="9"/>
  <c r="T1992" i="10" s="1"/>
  <c r="F1992" i="9"/>
  <c r="S1992" i="10" s="1"/>
  <c r="E1992" i="9"/>
  <c r="O1992" i="10" s="1"/>
  <c r="D1992" i="9"/>
  <c r="J1992" i="10" s="1"/>
  <c r="C1992" i="9"/>
  <c r="E1992" i="10" s="1"/>
  <c r="B1992" i="9"/>
  <c r="B1992" i="10" s="1"/>
  <c r="A1992" i="9"/>
  <c r="A1992" i="10" s="1"/>
  <c r="J1991" i="9"/>
  <c r="W1991" i="10" s="1"/>
  <c r="I1991" i="9"/>
  <c r="V1991" i="10" s="1"/>
  <c r="H1991" i="9"/>
  <c r="U1991" i="10" s="1"/>
  <c r="G1991" i="9"/>
  <c r="T1991" i="10" s="1"/>
  <c r="F1991" i="9"/>
  <c r="S1991" i="10" s="1"/>
  <c r="E1991" i="9"/>
  <c r="O1991" i="10" s="1"/>
  <c r="D1991" i="9"/>
  <c r="J1991" i="10" s="1"/>
  <c r="C1991" i="9"/>
  <c r="E1991" i="10" s="1"/>
  <c r="B1991" i="9"/>
  <c r="B1991" i="10" s="1"/>
  <c r="A1991" i="9"/>
  <c r="A1991" i="10" s="1"/>
  <c r="J1990" i="9"/>
  <c r="W1990" i="10" s="1"/>
  <c r="I1990" i="9"/>
  <c r="V1990" i="10" s="1"/>
  <c r="H1990" i="9"/>
  <c r="U1990" i="10" s="1"/>
  <c r="G1990" i="9"/>
  <c r="T1990" i="10" s="1"/>
  <c r="F1990" i="9"/>
  <c r="S1990" i="10" s="1"/>
  <c r="E1990" i="9"/>
  <c r="O1990" i="10" s="1"/>
  <c r="D1990" i="9"/>
  <c r="J1990" i="10" s="1"/>
  <c r="C1990" i="9"/>
  <c r="E1990" i="10" s="1"/>
  <c r="B1990" i="9"/>
  <c r="B1990" i="10" s="1"/>
  <c r="A1990" i="9"/>
  <c r="A1990" i="10" s="1"/>
  <c r="J1989" i="9"/>
  <c r="W1989" i="10" s="1"/>
  <c r="I1989" i="9"/>
  <c r="V1989" i="10" s="1"/>
  <c r="H1989" i="9"/>
  <c r="U1989" i="10" s="1"/>
  <c r="G1989" i="9"/>
  <c r="T1989" i="10" s="1"/>
  <c r="F1989" i="9"/>
  <c r="S1989" i="10" s="1"/>
  <c r="E1989" i="9"/>
  <c r="O1989" i="10" s="1"/>
  <c r="D1989" i="9"/>
  <c r="J1989" i="10" s="1"/>
  <c r="C1989" i="9"/>
  <c r="E1989" i="10" s="1"/>
  <c r="B1989" i="9"/>
  <c r="B1989" i="10" s="1"/>
  <c r="A1989" i="9"/>
  <c r="A1989" i="10" s="1"/>
  <c r="J1988" i="9"/>
  <c r="W1988" i="10" s="1"/>
  <c r="I1988" i="9"/>
  <c r="V1988" i="10" s="1"/>
  <c r="H1988" i="9"/>
  <c r="U1988" i="10" s="1"/>
  <c r="G1988" i="9"/>
  <c r="T1988" i="10" s="1"/>
  <c r="F1988" i="9"/>
  <c r="S1988" i="10" s="1"/>
  <c r="E1988" i="9"/>
  <c r="O1988" i="10" s="1"/>
  <c r="D1988" i="9"/>
  <c r="J1988" i="10" s="1"/>
  <c r="C1988" i="9"/>
  <c r="E1988" i="10" s="1"/>
  <c r="B1988" i="9"/>
  <c r="B1988" i="10" s="1"/>
  <c r="A1988" i="9"/>
  <c r="A1988" i="10" s="1"/>
  <c r="J1987" i="9"/>
  <c r="W1987" i="10" s="1"/>
  <c r="I1987" i="9"/>
  <c r="V1987" i="10" s="1"/>
  <c r="H1987" i="9"/>
  <c r="U1987" i="10" s="1"/>
  <c r="G1987" i="9"/>
  <c r="T1987" i="10" s="1"/>
  <c r="F1987" i="9"/>
  <c r="S1987" i="10" s="1"/>
  <c r="E1987" i="9"/>
  <c r="O1987" i="10" s="1"/>
  <c r="D1987" i="9"/>
  <c r="J1987" i="10" s="1"/>
  <c r="C1987" i="9"/>
  <c r="E1987" i="10" s="1"/>
  <c r="B1987" i="9"/>
  <c r="B1987" i="10" s="1"/>
  <c r="A1987" i="9"/>
  <c r="J1986" i="9"/>
  <c r="W1986" i="10" s="1"/>
  <c r="I1986" i="9"/>
  <c r="V1986" i="10" s="1"/>
  <c r="H1986" i="9"/>
  <c r="U1986" i="10" s="1"/>
  <c r="G1986" i="9"/>
  <c r="T1986" i="10" s="1"/>
  <c r="F1986" i="9"/>
  <c r="S1986" i="10" s="1"/>
  <c r="E1986" i="9"/>
  <c r="O1986" i="10" s="1"/>
  <c r="D1986" i="9"/>
  <c r="J1986" i="10" s="1"/>
  <c r="C1986" i="9"/>
  <c r="E1986" i="10" s="1"/>
  <c r="B1986" i="9"/>
  <c r="B1986" i="10" s="1"/>
  <c r="A1986" i="9"/>
  <c r="J1985" i="9"/>
  <c r="W1985" i="10" s="1"/>
  <c r="I1985" i="9"/>
  <c r="V1985" i="10" s="1"/>
  <c r="H1985" i="9"/>
  <c r="U1985" i="10" s="1"/>
  <c r="G1985" i="9"/>
  <c r="T1985" i="10" s="1"/>
  <c r="F1985" i="9"/>
  <c r="S1985" i="10" s="1"/>
  <c r="E1985" i="9"/>
  <c r="O1985" i="10" s="1"/>
  <c r="D1985" i="9"/>
  <c r="J1985" i="10" s="1"/>
  <c r="C1985" i="9"/>
  <c r="E1985" i="10" s="1"/>
  <c r="B1985" i="9"/>
  <c r="B1985" i="10" s="1"/>
  <c r="A1985" i="9"/>
  <c r="A1985" i="10" s="1"/>
  <c r="J1984" i="9"/>
  <c r="W1984" i="10" s="1"/>
  <c r="I1984" i="9"/>
  <c r="V1984" i="10" s="1"/>
  <c r="H1984" i="9"/>
  <c r="U1984" i="10" s="1"/>
  <c r="G1984" i="9"/>
  <c r="T1984" i="10" s="1"/>
  <c r="F1984" i="9"/>
  <c r="S1984" i="10" s="1"/>
  <c r="E1984" i="9"/>
  <c r="O1984" i="10" s="1"/>
  <c r="D1984" i="9"/>
  <c r="J1984" i="10" s="1"/>
  <c r="C1984" i="9"/>
  <c r="E1984" i="10" s="1"/>
  <c r="B1984" i="9"/>
  <c r="B1984" i="10" s="1"/>
  <c r="A1984" i="9"/>
  <c r="A1984" i="10" s="1"/>
  <c r="J1983" i="9"/>
  <c r="W1983" i="10" s="1"/>
  <c r="I1983" i="9"/>
  <c r="V1983" i="10" s="1"/>
  <c r="H1983" i="9"/>
  <c r="U1983" i="10" s="1"/>
  <c r="G1983" i="9"/>
  <c r="T1983" i="10" s="1"/>
  <c r="F1983" i="9"/>
  <c r="S1983" i="10" s="1"/>
  <c r="E1983" i="9"/>
  <c r="O1983" i="10" s="1"/>
  <c r="D1983" i="9"/>
  <c r="J1983" i="10" s="1"/>
  <c r="C1983" i="9"/>
  <c r="E1983" i="10" s="1"/>
  <c r="B1983" i="9"/>
  <c r="B1983" i="10" s="1"/>
  <c r="A1983" i="9"/>
  <c r="A1983" i="10" s="1"/>
  <c r="J1982" i="9"/>
  <c r="W1982" i="10" s="1"/>
  <c r="I1982" i="9"/>
  <c r="V1982" i="10" s="1"/>
  <c r="H1982" i="9"/>
  <c r="U1982" i="10" s="1"/>
  <c r="G1982" i="9"/>
  <c r="T1982" i="10" s="1"/>
  <c r="F1982" i="9"/>
  <c r="S1982" i="10" s="1"/>
  <c r="E1982" i="9"/>
  <c r="O1982" i="10" s="1"/>
  <c r="D1982" i="9"/>
  <c r="J1982" i="10" s="1"/>
  <c r="C1982" i="9"/>
  <c r="E1982" i="10" s="1"/>
  <c r="B1982" i="9"/>
  <c r="B1982" i="10" s="1"/>
  <c r="A1982" i="9"/>
  <c r="A1982" i="10" s="1"/>
  <c r="J1981" i="9"/>
  <c r="W1981" i="10" s="1"/>
  <c r="I1981" i="9"/>
  <c r="V1981" i="10" s="1"/>
  <c r="H1981" i="9"/>
  <c r="U1981" i="10" s="1"/>
  <c r="G1981" i="9"/>
  <c r="T1981" i="10" s="1"/>
  <c r="F1981" i="9"/>
  <c r="S1981" i="10" s="1"/>
  <c r="E1981" i="9"/>
  <c r="O1981" i="10" s="1"/>
  <c r="D1981" i="9"/>
  <c r="J1981" i="10" s="1"/>
  <c r="C1981" i="9"/>
  <c r="E1981" i="10" s="1"/>
  <c r="B1981" i="9"/>
  <c r="B1981" i="10" s="1"/>
  <c r="A1981" i="9"/>
  <c r="A1981" i="10" s="1"/>
  <c r="J1980" i="9"/>
  <c r="W1980" i="10" s="1"/>
  <c r="I1980" i="9"/>
  <c r="V1980" i="10" s="1"/>
  <c r="H1980" i="9"/>
  <c r="U1980" i="10" s="1"/>
  <c r="G1980" i="9"/>
  <c r="T1980" i="10" s="1"/>
  <c r="F1980" i="9"/>
  <c r="S1980" i="10" s="1"/>
  <c r="E1980" i="9"/>
  <c r="O1980" i="10" s="1"/>
  <c r="D1980" i="9"/>
  <c r="J1980" i="10" s="1"/>
  <c r="C1980" i="9"/>
  <c r="E1980" i="10" s="1"/>
  <c r="B1980" i="9"/>
  <c r="B1980" i="10" s="1"/>
  <c r="A1980" i="9"/>
  <c r="A1980" i="10" s="1"/>
  <c r="J1979" i="9"/>
  <c r="W1979" i="10" s="1"/>
  <c r="I1979" i="9"/>
  <c r="V1979" i="10" s="1"/>
  <c r="H1979" i="9"/>
  <c r="U1979" i="10" s="1"/>
  <c r="G1979" i="9"/>
  <c r="T1979" i="10" s="1"/>
  <c r="F1979" i="9"/>
  <c r="S1979" i="10" s="1"/>
  <c r="E1979" i="9"/>
  <c r="O1979" i="10" s="1"/>
  <c r="D1979" i="9"/>
  <c r="J1979" i="10" s="1"/>
  <c r="C1979" i="9"/>
  <c r="E1979" i="10" s="1"/>
  <c r="B1979" i="9"/>
  <c r="B1979" i="10" s="1"/>
  <c r="A1979" i="9"/>
  <c r="A1979" i="10" s="1"/>
  <c r="J1978" i="9"/>
  <c r="W1978" i="10" s="1"/>
  <c r="I1978" i="9"/>
  <c r="V1978" i="10" s="1"/>
  <c r="H1978" i="9"/>
  <c r="U1978" i="10" s="1"/>
  <c r="G1978" i="9"/>
  <c r="T1978" i="10" s="1"/>
  <c r="F1978" i="9"/>
  <c r="S1978" i="10" s="1"/>
  <c r="E1978" i="9"/>
  <c r="O1978" i="10" s="1"/>
  <c r="D1978" i="9"/>
  <c r="J1978" i="10" s="1"/>
  <c r="C1978" i="9"/>
  <c r="E1978" i="10" s="1"/>
  <c r="B1978" i="9"/>
  <c r="B1978" i="10" s="1"/>
  <c r="A1978" i="9"/>
  <c r="A1978" i="10" s="1"/>
  <c r="J1977" i="9"/>
  <c r="W1977" i="10" s="1"/>
  <c r="I1977" i="9"/>
  <c r="V1977" i="10" s="1"/>
  <c r="H1977" i="9"/>
  <c r="U1977" i="10" s="1"/>
  <c r="G1977" i="9"/>
  <c r="T1977" i="10" s="1"/>
  <c r="F1977" i="9"/>
  <c r="S1977" i="10" s="1"/>
  <c r="E1977" i="9"/>
  <c r="O1977" i="10" s="1"/>
  <c r="D1977" i="9"/>
  <c r="J1977" i="10" s="1"/>
  <c r="C1977" i="9"/>
  <c r="E1977" i="10" s="1"/>
  <c r="B1977" i="9"/>
  <c r="B1977" i="10" s="1"/>
  <c r="A1977" i="9"/>
  <c r="A1977" i="10" s="1"/>
  <c r="J1976" i="9"/>
  <c r="W1976" i="10" s="1"/>
  <c r="I1976" i="9"/>
  <c r="V1976" i="10" s="1"/>
  <c r="H1976" i="9"/>
  <c r="U1976" i="10" s="1"/>
  <c r="G1976" i="9"/>
  <c r="T1976" i="10" s="1"/>
  <c r="F1976" i="9"/>
  <c r="S1976" i="10" s="1"/>
  <c r="E1976" i="9"/>
  <c r="O1976" i="10" s="1"/>
  <c r="D1976" i="9"/>
  <c r="J1976" i="10" s="1"/>
  <c r="C1976" i="9"/>
  <c r="E1976" i="10" s="1"/>
  <c r="B1976" i="9"/>
  <c r="B1976" i="10" s="1"/>
  <c r="A1976" i="9"/>
  <c r="A1976" i="10" s="1"/>
  <c r="J1975" i="9"/>
  <c r="W1975" i="10" s="1"/>
  <c r="I1975" i="9"/>
  <c r="V1975" i="10" s="1"/>
  <c r="H1975" i="9"/>
  <c r="U1975" i="10" s="1"/>
  <c r="G1975" i="9"/>
  <c r="T1975" i="10" s="1"/>
  <c r="F1975" i="9"/>
  <c r="S1975" i="10" s="1"/>
  <c r="E1975" i="9"/>
  <c r="O1975" i="10" s="1"/>
  <c r="D1975" i="9"/>
  <c r="J1975" i="10" s="1"/>
  <c r="C1975" i="9"/>
  <c r="E1975" i="10" s="1"/>
  <c r="B1975" i="9"/>
  <c r="B1975" i="10" s="1"/>
  <c r="A1975" i="9"/>
  <c r="J1974" i="9"/>
  <c r="W1974" i="10" s="1"/>
  <c r="I1974" i="9"/>
  <c r="V1974" i="10" s="1"/>
  <c r="H1974" i="9"/>
  <c r="U1974" i="10" s="1"/>
  <c r="G1974" i="9"/>
  <c r="T1974" i="10" s="1"/>
  <c r="F1974" i="9"/>
  <c r="S1974" i="10" s="1"/>
  <c r="E1974" i="9"/>
  <c r="O1974" i="10" s="1"/>
  <c r="D1974" i="9"/>
  <c r="J1974" i="10" s="1"/>
  <c r="C1974" i="9"/>
  <c r="E1974" i="10" s="1"/>
  <c r="B1974" i="9"/>
  <c r="B1974" i="10" s="1"/>
  <c r="A1974" i="9"/>
  <c r="J1973" i="9"/>
  <c r="W1973" i="10" s="1"/>
  <c r="I1973" i="9"/>
  <c r="V1973" i="10" s="1"/>
  <c r="H1973" i="9"/>
  <c r="U1973" i="10" s="1"/>
  <c r="G1973" i="9"/>
  <c r="T1973" i="10" s="1"/>
  <c r="F1973" i="9"/>
  <c r="S1973" i="10" s="1"/>
  <c r="E1973" i="9"/>
  <c r="O1973" i="10" s="1"/>
  <c r="D1973" i="9"/>
  <c r="J1973" i="10" s="1"/>
  <c r="C1973" i="9"/>
  <c r="E1973" i="10" s="1"/>
  <c r="B1973" i="9"/>
  <c r="B1973" i="10" s="1"/>
  <c r="A1973" i="9"/>
  <c r="A1973" i="10" s="1"/>
  <c r="J1972" i="9"/>
  <c r="W1972" i="10" s="1"/>
  <c r="I1972" i="9"/>
  <c r="V1972" i="10" s="1"/>
  <c r="H1972" i="9"/>
  <c r="U1972" i="10" s="1"/>
  <c r="G1972" i="9"/>
  <c r="T1972" i="10" s="1"/>
  <c r="F1972" i="9"/>
  <c r="S1972" i="10" s="1"/>
  <c r="E1972" i="9"/>
  <c r="O1972" i="10" s="1"/>
  <c r="D1972" i="9"/>
  <c r="J1972" i="10" s="1"/>
  <c r="C1972" i="9"/>
  <c r="E1972" i="10" s="1"/>
  <c r="B1972" i="9"/>
  <c r="B1972" i="10" s="1"/>
  <c r="A1972" i="9"/>
  <c r="A1972" i="10" s="1"/>
  <c r="J1971" i="9"/>
  <c r="W1971" i="10" s="1"/>
  <c r="I1971" i="9"/>
  <c r="V1971" i="10" s="1"/>
  <c r="H1971" i="9"/>
  <c r="U1971" i="10" s="1"/>
  <c r="G1971" i="9"/>
  <c r="T1971" i="10" s="1"/>
  <c r="F1971" i="9"/>
  <c r="S1971" i="10" s="1"/>
  <c r="E1971" i="9"/>
  <c r="O1971" i="10" s="1"/>
  <c r="D1971" i="9"/>
  <c r="J1971" i="10" s="1"/>
  <c r="C1971" i="9"/>
  <c r="E1971" i="10" s="1"/>
  <c r="B1971" i="9"/>
  <c r="B1971" i="10" s="1"/>
  <c r="A1971" i="9"/>
  <c r="J1970" i="9"/>
  <c r="W1970" i="10" s="1"/>
  <c r="I1970" i="9"/>
  <c r="V1970" i="10" s="1"/>
  <c r="H1970" i="9"/>
  <c r="U1970" i="10" s="1"/>
  <c r="G1970" i="9"/>
  <c r="T1970" i="10" s="1"/>
  <c r="F1970" i="9"/>
  <c r="S1970" i="10" s="1"/>
  <c r="E1970" i="9"/>
  <c r="O1970" i="10" s="1"/>
  <c r="D1970" i="9"/>
  <c r="J1970" i="10" s="1"/>
  <c r="C1970" i="9"/>
  <c r="E1970" i="10" s="1"/>
  <c r="B1970" i="9"/>
  <c r="B1970" i="10" s="1"/>
  <c r="A1970" i="9"/>
  <c r="J1969" i="9"/>
  <c r="W1969" i="10" s="1"/>
  <c r="I1969" i="9"/>
  <c r="V1969" i="10" s="1"/>
  <c r="H1969" i="9"/>
  <c r="U1969" i="10" s="1"/>
  <c r="G1969" i="9"/>
  <c r="T1969" i="10" s="1"/>
  <c r="F1969" i="9"/>
  <c r="S1969" i="10" s="1"/>
  <c r="E1969" i="9"/>
  <c r="O1969" i="10" s="1"/>
  <c r="D1969" i="9"/>
  <c r="J1969" i="10" s="1"/>
  <c r="C1969" i="9"/>
  <c r="E1969" i="10" s="1"/>
  <c r="B1969" i="9"/>
  <c r="B1969" i="10" s="1"/>
  <c r="A1969" i="9"/>
  <c r="A1969" i="10" s="1"/>
  <c r="J1968" i="9"/>
  <c r="W1968" i="10" s="1"/>
  <c r="I1968" i="9"/>
  <c r="V1968" i="10" s="1"/>
  <c r="H1968" i="9"/>
  <c r="U1968" i="10" s="1"/>
  <c r="G1968" i="9"/>
  <c r="T1968" i="10" s="1"/>
  <c r="F1968" i="9"/>
  <c r="S1968" i="10" s="1"/>
  <c r="E1968" i="9"/>
  <c r="O1968" i="10" s="1"/>
  <c r="D1968" i="9"/>
  <c r="J1968" i="10" s="1"/>
  <c r="C1968" i="9"/>
  <c r="E1968" i="10" s="1"/>
  <c r="B1968" i="9"/>
  <c r="B1968" i="10" s="1"/>
  <c r="A1968" i="9"/>
  <c r="A1968" i="10" s="1"/>
  <c r="J1967" i="9"/>
  <c r="W1967" i="10" s="1"/>
  <c r="I1967" i="9"/>
  <c r="V1967" i="10" s="1"/>
  <c r="H1967" i="9"/>
  <c r="U1967" i="10" s="1"/>
  <c r="G1967" i="9"/>
  <c r="T1967" i="10" s="1"/>
  <c r="F1967" i="9"/>
  <c r="S1967" i="10" s="1"/>
  <c r="E1967" i="9"/>
  <c r="O1967" i="10" s="1"/>
  <c r="D1967" i="9"/>
  <c r="J1967" i="10" s="1"/>
  <c r="C1967" i="9"/>
  <c r="E1967" i="10" s="1"/>
  <c r="B1967" i="9"/>
  <c r="B1967" i="10" s="1"/>
  <c r="A1967" i="9"/>
  <c r="A1967" i="10" s="1"/>
  <c r="J1966" i="9"/>
  <c r="W1966" i="10" s="1"/>
  <c r="I1966" i="9"/>
  <c r="V1966" i="10" s="1"/>
  <c r="H1966" i="9"/>
  <c r="U1966" i="10" s="1"/>
  <c r="G1966" i="9"/>
  <c r="T1966" i="10" s="1"/>
  <c r="F1966" i="9"/>
  <c r="S1966" i="10" s="1"/>
  <c r="E1966" i="9"/>
  <c r="O1966" i="10" s="1"/>
  <c r="D1966" i="9"/>
  <c r="J1966" i="10" s="1"/>
  <c r="C1966" i="9"/>
  <c r="E1966" i="10" s="1"/>
  <c r="B1966" i="9"/>
  <c r="B1966" i="10" s="1"/>
  <c r="A1966" i="9"/>
  <c r="A1966" i="10" s="1"/>
  <c r="J1965" i="9"/>
  <c r="W1965" i="10" s="1"/>
  <c r="I1965" i="9"/>
  <c r="V1965" i="10" s="1"/>
  <c r="H1965" i="9"/>
  <c r="U1965" i="10" s="1"/>
  <c r="G1965" i="9"/>
  <c r="T1965" i="10" s="1"/>
  <c r="F1965" i="9"/>
  <c r="S1965" i="10" s="1"/>
  <c r="E1965" i="9"/>
  <c r="O1965" i="10" s="1"/>
  <c r="D1965" i="9"/>
  <c r="J1965" i="10" s="1"/>
  <c r="C1965" i="9"/>
  <c r="E1965" i="10" s="1"/>
  <c r="B1965" i="9"/>
  <c r="B1965" i="10" s="1"/>
  <c r="A1965" i="9"/>
  <c r="A1965" i="10" s="1"/>
  <c r="J1964" i="9"/>
  <c r="W1964" i="10" s="1"/>
  <c r="I1964" i="9"/>
  <c r="V1964" i="10" s="1"/>
  <c r="H1964" i="9"/>
  <c r="U1964" i="10" s="1"/>
  <c r="G1964" i="9"/>
  <c r="T1964" i="10" s="1"/>
  <c r="F1964" i="9"/>
  <c r="S1964" i="10" s="1"/>
  <c r="E1964" i="9"/>
  <c r="O1964" i="10" s="1"/>
  <c r="D1964" i="9"/>
  <c r="J1964" i="10" s="1"/>
  <c r="C1964" i="9"/>
  <c r="E1964" i="10" s="1"/>
  <c r="B1964" i="9"/>
  <c r="B1964" i="10" s="1"/>
  <c r="A1964" i="9"/>
  <c r="A1964" i="10" s="1"/>
  <c r="J1963" i="9"/>
  <c r="W1963" i="10" s="1"/>
  <c r="I1963" i="9"/>
  <c r="V1963" i="10" s="1"/>
  <c r="H1963" i="9"/>
  <c r="U1963" i="10" s="1"/>
  <c r="G1963" i="9"/>
  <c r="T1963" i="10" s="1"/>
  <c r="F1963" i="9"/>
  <c r="S1963" i="10" s="1"/>
  <c r="E1963" i="9"/>
  <c r="O1963" i="10" s="1"/>
  <c r="D1963" i="9"/>
  <c r="J1963" i="10" s="1"/>
  <c r="C1963" i="9"/>
  <c r="E1963" i="10" s="1"/>
  <c r="B1963" i="9"/>
  <c r="B1963" i="10" s="1"/>
  <c r="A1963" i="9"/>
  <c r="J1962" i="9"/>
  <c r="W1962" i="10" s="1"/>
  <c r="I1962" i="9"/>
  <c r="V1962" i="10" s="1"/>
  <c r="H1962" i="9"/>
  <c r="U1962" i="10" s="1"/>
  <c r="G1962" i="9"/>
  <c r="T1962" i="10" s="1"/>
  <c r="F1962" i="9"/>
  <c r="S1962" i="10" s="1"/>
  <c r="E1962" i="9"/>
  <c r="O1962" i="10" s="1"/>
  <c r="D1962" i="9"/>
  <c r="J1962" i="10" s="1"/>
  <c r="C1962" i="9"/>
  <c r="E1962" i="10" s="1"/>
  <c r="B1962" i="9"/>
  <c r="B1962" i="10" s="1"/>
  <c r="A1962" i="9"/>
  <c r="J1961" i="9"/>
  <c r="W1961" i="10" s="1"/>
  <c r="I1961" i="9"/>
  <c r="V1961" i="10" s="1"/>
  <c r="H1961" i="9"/>
  <c r="U1961" i="10" s="1"/>
  <c r="G1961" i="9"/>
  <c r="T1961" i="10" s="1"/>
  <c r="F1961" i="9"/>
  <c r="S1961" i="10" s="1"/>
  <c r="E1961" i="9"/>
  <c r="O1961" i="10" s="1"/>
  <c r="D1961" i="9"/>
  <c r="J1961" i="10" s="1"/>
  <c r="C1961" i="9"/>
  <c r="E1961" i="10" s="1"/>
  <c r="B1961" i="9"/>
  <c r="B1961" i="10" s="1"/>
  <c r="A1961" i="9"/>
  <c r="A1961" i="10" s="1"/>
  <c r="J1960" i="9"/>
  <c r="W1960" i="10" s="1"/>
  <c r="I1960" i="9"/>
  <c r="V1960" i="10" s="1"/>
  <c r="H1960" i="9"/>
  <c r="U1960" i="10" s="1"/>
  <c r="G1960" i="9"/>
  <c r="T1960" i="10" s="1"/>
  <c r="F1960" i="9"/>
  <c r="S1960" i="10" s="1"/>
  <c r="E1960" i="9"/>
  <c r="O1960" i="10" s="1"/>
  <c r="D1960" i="9"/>
  <c r="J1960" i="10" s="1"/>
  <c r="C1960" i="9"/>
  <c r="E1960" i="10" s="1"/>
  <c r="B1960" i="9"/>
  <c r="B1960" i="10" s="1"/>
  <c r="A1960" i="9"/>
  <c r="A1960" i="10" s="1"/>
  <c r="J1959" i="9"/>
  <c r="W1959" i="10" s="1"/>
  <c r="I1959" i="9"/>
  <c r="V1959" i="10" s="1"/>
  <c r="H1959" i="9"/>
  <c r="U1959" i="10" s="1"/>
  <c r="G1959" i="9"/>
  <c r="T1959" i="10" s="1"/>
  <c r="F1959" i="9"/>
  <c r="S1959" i="10" s="1"/>
  <c r="E1959" i="9"/>
  <c r="O1959" i="10" s="1"/>
  <c r="D1959" i="9"/>
  <c r="J1959" i="10" s="1"/>
  <c r="C1959" i="9"/>
  <c r="E1959" i="10" s="1"/>
  <c r="B1959" i="9"/>
  <c r="B1959" i="10" s="1"/>
  <c r="A1959" i="9"/>
  <c r="A1959" i="10" s="1"/>
  <c r="J1958" i="9"/>
  <c r="W1958" i="10" s="1"/>
  <c r="I1958" i="9"/>
  <c r="V1958" i="10" s="1"/>
  <c r="H1958" i="9"/>
  <c r="U1958" i="10" s="1"/>
  <c r="G1958" i="9"/>
  <c r="T1958" i="10" s="1"/>
  <c r="F1958" i="9"/>
  <c r="S1958" i="10" s="1"/>
  <c r="E1958" i="9"/>
  <c r="O1958" i="10" s="1"/>
  <c r="D1958" i="9"/>
  <c r="J1958" i="10" s="1"/>
  <c r="C1958" i="9"/>
  <c r="E1958" i="10" s="1"/>
  <c r="B1958" i="9"/>
  <c r="B1958" i="10" s="1"/>
  <c r="A1958" i="9"/>
  <c r="A1958" i="10" s="1"/>
  <c r="J1957" i="9"/>
  <c r="W1957" i="10" s="1"/>
  <c r="I1957" i="9"/>
  <c r="V1957" i="10" s="1"/>
  <c r="H1957" i="9"/>
  <c r="U1957" i="10" s="1"/>
  <c r="G1957" i="9"/>
  <c r="T1957" i="10" s="1"/>
  <c r="F1957" i="9"/>
  <c r="S1957" i="10" s="1"/>
  <c r="E1957" i="9"/>
  <c r="O1957" i="10" s="1"/>
  <c r="D1957" i="9"/>
  <c r="J1957" i="10" s="1"/>
  <c r="C1957" i="9"/>
  <c r="E1957" i="10" s="1"/>
  <c r="B1957" i="9"/>
  <c r="B1957" i="10" s="1"/>
  <c r="A1957" i="9"/>
  <c r="A1957" i="10" s="1"/>
  <c r="J1956" i="9"/>
  <c r="W1956" i="10" s="1"/>
  <c r="I1956" i="9"/>
  <c r="V1956" i="10" s="1"/>
  <c r="H1956" i="9"/>
  <c r="U1956" i="10" s="1"/>
  <c r="G1956" i="9"/>
  <c r="T1956" i="10" s="1"/>
  <c r="F1956" i="9"/>
  <c r="S1956" i="10" s="1"/>
  <c r="E1956" i="9"/>
  <c r="O1956" i="10" s="1"/>
  <c r="D1956" i="9"/>
  <c r="J1956" i="10" s="1"/>
  <c r="C1956" i="9"/>
  <c r="E1956" i="10" s="1"/>
  <c r="B1956" i="9"/>
  <c r="B1956" i="10" s="1"/>
  <c r="A1956" i="9"/>
  <c r="A1956" i="10" s="1"/>
  <c r="J1955" i="9"/>
  <c r="W1955" i="10" s="1"/>
  <c r="I1955" i="9"/>
  <c r="V1955" i="10" s="1"/>
  <c r="H1955" i="9"/>
  <c r="U1955" i="10" s="1"/>
  <c r="G1955" i="9"/>
  <c r="T1955" i="10" s="1"/>
  <c r="F1955" i="9"/>
  <c r="S1955" i="10" s="1"/>
  <c r="E1955" i="9"/>
  <c r="O1955" i="10" s="1"/>
  <c r="D1955" i="9"/>
  <c r="J1955" i="10" s="1"/>
  <c r="C1955" i="9"/>
  <c r="E1955" i="10" s="1"/>
  <c r="B1955" i="9"/>
  <c r="B1955" i="10" s="1"/>
  <c r="A1955" i="9"/>
  <c r="A1955" i="10" s="1"/>
  <c r="J1954" i="9"/>
  <c r="W1954" i="10" s="1"/>
  <c r="I1954" i="9"/>
  <c r="V1954" i="10" s="1"/>
  <c r="H1954" i="9"/>
  <c r="U1954" i="10" s="1"/>
  <c r="G1954" i="9"/>
  <c r="T1954" i="10" s="1"/>
  <c r="F1954" i="9"/>
  <c r="S1954" i="10" s="1"/>
  <c r="E1954" i="9"/>
  <c r="O1954" i="10" s="1"/>
  <c r="D1954" i="9"/>
  <c r="J1954" i="10" s="1"/>
  <c r="C1954" i="9"/>
  <c r="E1954" i="10" s="1"/>
  <c r="B1954" i="9"/>
  <c r="B1954" i="10" s="1"/>
  <c r="A1954" i="9"/>
  <c r="A1954" i="10" s="1"/>
  <c r="J1953" i="9"/>
  <c r="W1953" i="10" s="1"/>
  <c r="I1953" i="9"/>
  <c r="V1953" i="10" s="1"/>
  <c r="H1953" i="9"/>
  <c r="U1953" i="10" s="1"/>
  <c r="G1953" i="9"/>
  <c r="T1953" i="10" s="1"/>
  <c r="F1953" i="9"/>
  <c r="S1953" i="10" s="1"/>
  <c r="E1953" i="9"/>
  <c r="O1953" i="10" s="1"/>
  <c r="D1953" i="9"/>
  <c r="J1953" i="10" s="1"/>
  <c r="C1953" i="9"/>
  <c r="E1953" i="10" s="1"/>
  <c r="B1953" i="9"/>
  <c r="B1953" i="10" s="1"/>
  <c r="A1953" i="9"/>
  <c r="A1953" i="10" s="1"/>
  <c r="J1952" i="9"/>
  <c r="W1952" i="10" s="1"/>
  <c r="I1952" i="9"/>
  <c r="V1952" i="10" s="1"/>
  <c r="H1952" i="9"/>
  <c r="U1952" i="10" s="1"/>
  <c r="G1952" i="9"/>
  <c r="T1952" i="10" s="1"/>
  <c r="F1952" i="9"/>
  <c r="S1952" i="10" s="1"/>
  <c r="E1952" i="9"/>
  <c r="O1952" i="10" s="1"/>
  <c r="D1952" i="9"/>
  <c r="J1952" i="10" s="1"/>
  <c r="C1952" i="9"/>
  <c r="E1952" i="10" s="1"/>
  <c r="B1952" i="9"/>
  <c r="B1952" i="10" s="1"/>
  <c r="A1952" i="9"/>
  <c r="A1952" i="10" s="1"/>
  <c r="J1951" i="9"/>
  <c r="W1951" i="10" s="1"/>
  <c r="I1951" i="9"/>
  <c r="V1951" i="10" s="1"/>
  <c r="H1951" i="9"/>
  <c r="U1951" i="10" s="1"/>
  <c r="G1951" i="9"/>
  <c r="T1951" i="10" s="1"/>
  <c r="F1951" i="9"/>
  <c r="S1951" i="10" s="1"/>
  <c r="E1951" i="9"/>
  <c r="O1951" i="10" s="1"/>
  <c r="D1951" i="9"/>
  <c r="J1951" i="10" s="1"/>
  <c r="C1951" i="9"/>
  <c r="E1951" i="10" s="1"/>
  <c r="B1951" i="9"/>
  <c r="B1951" i="10" s="1"/>
  <c r="A1951" i="9"/>
  <c r="J1950" i="9"/>
  <c r="W1950" i="10" s="1"/>
  <c r="I1950" i="9"/>
  <c r="V1950" i="10" s="1"/>
  <c r="H1950" i="9"/>
  <c r="U1950" i="10" s="1"/>
  <c r="G1950" i="9"/>
  <c r="T1950" i="10" s="1"/>
  <c r="F1950" i="9"/>
  <c r="S1950" i="10" s="1"/>
  <c r="E1950" i="9"/>
  <c r="O1950" i="10" s="1"/>
  <c r="D1950" i="9"/>
  <c r="J1950" i="10" s="1"/>
  <c r="C1950" i="9"/>
  <c r="E1950" i="10" s="1"/>
  <c r="B1950" i="9"/>
  <c r="B1950" i="10" s="1"/>
  <c r="A1950" i="9"/>
  <c r="J1949" i="9"/>
  <c r="W1949" i="10" s="1"/>
  <c r="I1949" i="9"/>
  <c r="V1949" i="10" s="1"/>
  <c r="H1949" i="9"/>
  <c r="U1949" i="10" s="1"/>
  <c r="G1949" i="9"/>
  <c r="T1949" i="10" s="1"/>
  <c r="F1949" i="9"/>
  <c r="S1949" i="10" s="1"/>
  <c r="E1949" i="9"/>
  <c r="O1949" i="10" s="1"/>
  <c r="D1949" i="9"/>
  <c r="J1949" i="10" s="1"/>
  <c r="C1949" i="9"/>
  <c r="E1949" i="10" s="1"/>
  <c r="B1949" i="9"/>
  <c r="B1949" i="10" s="1"/>
  <c r="A1949" i="9"/>
  <c r="A1949" i="10" s="1"/>
  <c r="J1948" i="9"/>
  <c r="W1948" i="10" s="1"/>
  <c r="I1948" i="9"/>
  <c r="V1948" i="10" s="1"/>
  <c r="H1948" i="9"/>
  <c r="U1948" i="10" s="1"/>
  <c r="G1948" i="9"/>
  <c r="T1948" i="10" s="1"/>
  <c r="F1948" i="9"/>
  <c r="S1948" i="10" s="1"/>
  <c r="E1948" i="9"/>
  <c r="O1948" i="10" s="1"/>
  <c r="D1948" i="9"/>
  <c r="J1948" i="10" s="1"/>
  <c r="C1948" i="9"/>
  <c r="E1948" i="10" s="1"/>
  <c r="B1948" i="9"/>
  <c r="B1948" i="10" s="1"/>
  <c r="A1948" i="9"/>
  <c r="A1948" i="10" s="1"/>
  <c r="J1947" i="9"/>
  <c r="W1947" i="10" s="1"/>
  <c r="I1947" i="9"/>
  <c r="V1947" i="10" s="1"/>
  <c r="H1947" i="9"/>
  <c r="U1947" i="10" s="1"/>
  <c r="G1947" i="9"/>
  <c r="T1947" i="10" s="1"/>
  <c r="F1947" i="9"/>
  <c r="S1947" i="10" s="1"/>
  <c r="E1947" i="9"/>
  <c r="O1947" i="10" s="1"/>
  <c r="D1947" i="9"/>
  <c r="J1947" i="10" s="1"/>
  <c r="C1947" i="9"/>
  <c r="E1947" i="10" s="1"/>
  <c r="B1947" i="9"/>
  <c r="B1947" i="10" s="1"/>
  <c r="A1947" i="9"/>
  <c r="A1947" i="10" s="1"/>
  <c r="J1946" i="9"/>
  <c r="W1946" i="10" s="1"/>
  <c r="I1946" i="9"/>
  <c r="V1946" i="10" s="1"/>
  <c r="H1946" i="9"/>
  <c r="U1946" i="10" s="1"/>
  <c r="G1946" i="9"/>
  <c r="T1946" i="10" s="1"/>
  <c r="F1946" i="9"/>
  <c r="S1946" i="10" s="1"/>
  <c r="E1946" i="9"/>
  <c r="O1946" i="10" s="1"/>
  <c r="D1946" i="9"/>
  <c r="J1946" i="10" s="1"/>
  <c r="C1946" i="9"/>
  <c r="E1946" i="10" s="1"/>
  <c r="B1946" i="9"/>
  <c r="B1946" i="10" s="1"/>
  <c r="A1946" i="9"/>
  <c r="A1946" i="10" s="1"/>
  <c r="J1945" i="9"/>
  <c r="W1945" i="10" s="1"/>
  <c r="I1945" i="9"/>
  <c r="V1945" i="10" s="1"/>
  <c r="H1945" i="9"/>
  <c r="U1945" i="10" s="1"/>
  <c r="G1945" i="9"/>
  <c r="T1945" i="10" s="1"/>
  <c r="F1945" i="9"/>
  <c r="S1945" i="10" s="1"/>
  <c r="E1945" i="9"/>
  <c r="O1945" i="10" s="1"/>
  <c r="D1945" i="9"/>
  <c r="J1945" i="10" s="1"/>
  <c r="C1945" i="9"/>
  <c r="E1945" i="10" s="1"/>
  <c r="B1945" i="9"/>
  <c r="B1945" i="10" s="1"/>
  <c r="A1945" i="9"/>
  <c r="J1944" i="9"/>
  <c r="W1944" i="10" s="1"/>
  <c r="I1944" i="9"/>
  <c r="V1944" i="10" s="1"/>
  <c r="H1944" i="9"/>
  <c r="U1944" i="10" s="1"/>
  <c r="G1944" i="9"/>
  <c r="T1944" i="10" s="1"/>
  <c r="F1944" i="9"/>
  <c r="S1944" i="10" s="1"/>
  <c r="E1944" i="9"/>
  <c r="O1944" i="10" s="1"/>
  <c r="D1944" i="9"/>
  <c r="J1944" i="10" s="1"/>
  <c r="C1944" i="9"/>
  <c r="E1944" i="10" s="1"/>
  <c r="B1944" i="9"/>
  <c r="B1944" i="10" s="1"/>
  <c r="A1944" i="9"/>
  <c r="A1944" i="10" s="1"/>
  <c r="J1943" i="9"/>
  <c r="W1943" i="10" s="1"/>
  <c r="I1943" i="9"/>
  <c r="V1943" i="10" s="1"/>
  <c r="H1943" i="9"/>
  <c r="U1943" i="10" s="1"/>
  <c r="G1943" i="9"/>
  <c r="T1943" i="10" s="1"/>
  <c r="F1943" i="9"/>
  <c r="S1943" i="10" s="1"/>
  <c r="E1943" i="9"/>
  <c r="O1943" i="10" s="1"/>
  <c r="D1943" i="9"/>
  <c r="J1943" i="10" s="1"/>
  <c r="C1943" i="9"/>
  <c r="E1943" i="10" s="1"/>
  <c r="B1943" i="9"/>
  <c r="B1943" i="10" s="1"/>
  <c r="A1943" i="9"/>
  <c r="A1943" i="10" s="1"/>
  <c r="J1942" i="9"/>
  <c r="W1942" i="10" s="1"/>
  <c r="I1942" i="9"/>
  <c r="V1942" i="10" s="1"/>
  <c r="H1942" i="9"/>
  <c r="U1942" i="10" s="1"/>
  <c r="G1942" i="9"/>
  <c r="T1942" i="10" s="1"/>
  <c r="F1942" i="9"/>
  <c r="S1942" i="10" s="1"/>
  <c r="E1942" i="9"/>
  <c r="O1942" i="10" s="1"/>
  <c r="D1942" i="9"/>
  <c r="J1942" i="10" s="1"/>
  <c r="C1942" i="9"/>
  <c r="E1942" i="10" s="1"/>
  <c r="B1942" i="9"/>
  <c r="B1942" i="10" s="1"/>
  <c r="A1942" i="9"/>
  <c r="A1942" i="10" s="1"/>
  <c r="J1941" i="9"/>
  <c r="W1941" i="10" s="1"/>
  <c r="I1941" i="9"/>
  <c r="V1941" i="10" s="1"/>
  <c r="H1941" i="9"/>
  <c r="U1941" i="10" s="1"/>
  <c r="G1941" i="9"/>
  <c r="T1941" i="10" s="1"/>
  <c r="F1941" i="9"/>
  <c r="S1941" i="10" s="1"/>
  <c r="E1941" i="9"/>
  <c r="O1941" i="10" s="1"/>
  <c r="D1941" i="9"/>
  <c r="J1941" i="10" s="1"/>
  <c r="C1941" i="9"/>
  <c r="E1941" i="10" s="1"/>
  <c r="B1941" i="9"/>
  <c r="B1941" i="10" s="1"/>
  <c r="A1941" i="9"/>
  <c r="A1941" i="10" s="1"/>
  <c r="J1940" i="9"/>
  <c r="W1940" i="10" s="1"/>
  <c r="I1940" i="9"/>
  <c r="V1940" i="10" s="1"/>
  <c r="H1940" i="9"/>
  <c r="U1940" i="10" s="1"/>
  <c r="G1940" i="9"/>
  <c r="T1940" i="10" s="1"/>
  <c r="F1940" i="9"/>
  <c r="S1940" i="10" s="1"/>
  <c r="E1940" i="9"/>
  <c r="O1940" i="10" s="1"/>
  <c r="D1940" i="9"/>
  <c r="J1940" i="10" s="1"/>
  <c r="C1940" i="9"/>
  <c r="E1940" i="10" s="1"/>
  <c r="B1940" i="9"/>
  <c r="B1940" i="10" s="1"/>
  <c r="A1940" i="9"/>
  <c r="A1940" i="10" s="1"/>
  <c r="J1939" i="9"/>
  <c r="W1939" i="10" s="1"/>
  <c r="I1939" i="9"/>
  <c r="V1939" i="10" s="1"/>
  <c r="H1939" i="9"/>
  <c r="U1939" i="10" s="1"/>
  <c r="G1939" i="9"/>
  <c r="T1939" i="10" s="1"/>
  <c r="F1939" i="9"/>
  <c r="S1939" i="10" s="1"/>
  <c r="E1939" i="9"/>
  <c r="O1939" i="10" s="1"/>
  <c r="D1939" i="9"/>
  <c r="J1939" i="10" s="1"/>
  <c r="C1939" i="9"/>
  <c r="E1939" i="10" s="1"/>
  <c r="B1939" i="9"/>
  <c r="B1939" i="10" s="1"/>
  <c r="A1939" i="9"/>
  <c r="J1938" i="9"/>
  <c r="W1938" i="10" s="1"/>
  <c r="I1938" i="9"/>
  <c r="V1938" i="10" s="1"/>
  <c r="H1938" i="9"/>
  <c r="U1938" i="10" s="1"/>
  <c r="G1938" i="9"/>
  <c r="T1938" i="10" s="1"/>
  <c r="F1938" i="9"/>
  <c r="S1938" i="10" s="1"/>
  <c r="E1938" i="9"/>
  <c r="O1938" i="10" s="1"/>
  <c r="D1938" i="9"/>
  <c r="J1938" i="10" s="1"/>
  <c r="C1938" i="9"/>
  <c r="E1938" i="10" s="1"/>
  <c r="B1938" i="9"/>
  <c r="B1938" i="10" s="1"/>
  <c r="A1938" i="9"/>
  <c r="J1937" i="9"/>
  <c r="W1937" i="10" s="1"/>
  <c r="I1937" i="9"/>
  <c r="V1937" i="10" s="1"/>
  <c r="H1937" i="9"/>
  <c r="U1937" i="10" s="1"/>
  <c r="G1937" i="9"/>
  <c r="T1937" i="10" s="1"/>
  <c r="F1937" i="9"/>
  <c r="S1937" i="10" s="1"/>
  <c r="E1937" i="9"/>
  <c r="O1937" i="10" s="1"/>
  <c r="D1937" i="9"/>
  <c r="J1937" i="10" s="1"/>
  <c r="C1937" i="9"/>
  <c r="E1937" i="10" s="1"/>
  <c r="B1937" i="9"/>
  <c r="B1937" i="10" s="1"/>
  <c r="A1937" i="9"/>
  <c r="J1936" i="9"/>
  <c r="W1936" i="10" s="1"/>
  <c r="I1936" i="9"/>
  <c r="V1936" i="10" s="1"/>
  <c r="H1936" i="9"/>
  <c r="U1936" i="10" s="1"/>
  <c r="G1936" i="9"/>
  <c r="T1936" i="10" s="1"/>
  <c r="F1936" i="9"/>
  <c r="S1936" i="10" s="1"/>
  <c r="E1936" i="9"/>
  <c r="O1936" i="10" s="1"/>
  <c r="D1936" i="9"/>
  <c r="J1936" i="10" s="1"/>
  <c r="C1936" i="9"/>
  <c r="E1936" i="10" s="1"/>
  <c r="B1936" i="9"/>
  <c r="B1936" i="10" s="1"/>
  <c r="A1936" i="9"/>
  <c r="A1936" i="10" s="1"/>
  <c r="J1935" i="9"/>
  <c r="W1935" i="10" s="1"/>
  <c r="I1935" i="9"/>
  <c r="V1935" i="10" s="1"/>
  <c r="H1935" i="9"/>
  <c r="U1935" i="10" s="1"/>
  <c r="G1935" i="9"/>
  <c r="T1935" i="10" s="1"/>
  <c r="F1935" i="9"/>
  <c r="S1935" i="10" s="1"/>
  <c r="E1935" i="9"/>
  <c r="O1935" i="10" s="1"/>
  <c r="D1935" i="9"/>
  <c r="J1935" i="10" s="1"/>
  <c r="C1935" i="9"/>
  <c r="E1935" i="10" s="1"/>
  <c r="B1935" i="9"/>
  <c r="B1935" i="10" s="1"/>
  <c r="A1935" i="9"/>
  <c r="A1935" i="10" s="1"/>
  <c r="J1934" i="9"/>
  <c r="W1934" i="10" s="1"/>
  <c r="I1934" i="9"/>
  <c r="V1934" i="10" s="1"/>
  <c r="H1934" i="9"/>
  <c r="U1934" i="10" s="1"/>
  <c r="G1934" i="9"/>
  <c r="T1934" i="10" s="1"/>
  <c r="F1934" i="9"/>
  <c r="S1934" i="10" s="1"/>
  <c r="E1934" i="9"/>
  <c r="O1934" i="10" s="1"/>
  <c r="D1934" i="9"/>
  <c r="J1934" i="10" s="1"/>
  <c r="C1934" i="9"/>
  <c r="E1934" i="10" s="1"/>
  <c r="B1934" i="9"/>
  <c r="B1934" i="10" s="1"/>
  <c r="A1934" i="9"/>
  <c r="A1934" i="10" s="1"/>
  <c r="J1933" i="9"/>
  <c r="W1933" i="10" s="1"/>
  <c r="I1933" i="9"/>
  <c r="V1933" i="10" s="1"/>
  <c r="H1933" i="9"/>
  <c r="U1933" i="10" s="1"/>
  <c r="G1933" i="9"/>
  <c r="T1933" i="10" s="1"/>
  <c r="F1933" i="9"/>
  <c r="S1933" i="10" s="1"/>
  <c r="E1933" i="9"/>
  <c r="O1933" i="10" s="1"/>
  <c r="D1933" i="9"/>
  <c r="J1933" i="10" s="1"/>
  <c r="C1933" i="9"/>
  <c r="E1933" i="10" s="1"/>
  <c r="B1933" i="9"/>
  <c r="B1933" i="10" s="1"/>
  <c r="A1933" i="9"/>
  <c r="A1933" i="10" s="1"/>
  <c r="J1932" i="9"/>
  <c r="W1932" i="10" s="1"/>
  <c r="I1932" i="9"/>
  <c r="V1932" i="10" s="1"/>
  <c r="H1932" i="9"/>
  <c r="U1932" i="10" s="1"/>
  <c r="G1932" i="9"/>
  <c r="T1932" i="10" s="1"/>
  <c r="F1932" i="9"/>
  <c r="S1932" i="10" s="1"/>
  <c r="E1932" i="9"/>
  <c r="O1932" i="10" s="1"/>
  <c r="D1932" i="9"/>
  <c r="J1932" i="10" s="1"/>
  <c r="C1932" i="9"/>
  <c r="E1932" i="10" s="1"/>
  <c r="B1932" i="9"/>
  <c r="B1932" i="10" s="1"/>
  <c r="A1932" i="9"/>
  <c r="A1932" i="10" s="1"/>
  <c r="J1931" i="9"/>
  <c r="W1931" i="10" s="1"/>
  <c r="I1931" i="9"/>
  <c r="V1931" i="10" s="1"/>
  <c r="H1931" i="9"/>
  <c r="U1931" i="10" s="1"/>
  <c r="G1931" i="9"/>
  <c r="T1931" i="10" s="1"/>
  <c r="F1931" i="9"/>
  <c r="S1931" i="10" s="1"/>
  <c r="E1931" i="9"/>
  <c r="O1931" i="10" s="1"/>
  <c r="D1931" i="9"/>
  <c r="J1931" i="10" s="1"/>
  <c r="C1931" i="9"/>
  <c r="E1931" i="10" s="1"/>
  <c r="B1931" i="9"/>
  <c r="B1931" i="10" s="1"/>
  <c r="A1931" i="9"/>
  <c r="A1931" i="10" s="1"/>
  <c r="J1930" i="9"/>
  <c r="W1930" i="10" s="1"/>
  <c r="I1930" i="9"/>
  <c r="V1930" i="10" s="1"/>
  <c r="H1930" i="9"/>
  <c r="U1930" i="10" s="1"/>
  <c r="G1930" i="9"/>
  <c r="T1930" i="10" s="1"/>
  <c r="F1930" i="9"/>
  <c r="S1930" i="10" s="1"/>
  <c r="E1930" i="9"/>
  <c r="O1930" i="10" s="1"/>
  <c r="D1930" i="9"/>
  <c r="J1930" i="10" s="1"/>
  <c r="C1930" i="9"/>
  <c r="E1930" i="10" s="1"/>
  <c r="B1930" i="9"/>
  <c r="B1930" i="10" s="1"/>
  <c r="A1930" i="9"/>
  <c r="A1930" i="10" s="1"/>
  <c r="J1929" i="9"/>
  <c r="W1929" i="10" s="1"/>
  <c r="I1929" i="9"/>
  <c r="V1929" i="10" s="1"/>
  <c r="H1929" i="9"/>
  <c r="U1929" i="10" s="1"/>
  <c r="G1929" i="9"/>
  <c r="T1929" i="10" s="1"/>
  <c r="F1929" i="9"/>
  <c r="S1929" i="10" s="1"/>
  <c r="E1929" i="9"/>
  <c r="O1929" i="10" s="1"/>
  <c r="D1929" i="9"/>
  <c r="J1929" i="10" s="1"/>
  <c r="C1929" i="9"/>
  <c r="E1929" i="10" s="1"/>
  <c r="B1929" i="9"/>
  <c r="B1929" i="10" s="1"/>
  <c r="A1929" i="9"/>
  <c r="A1929" i="10" s="1"/>
  <c r="J1928" i="9"/>
  <c r="W1928" i="10" s="1"/>
  <c r="I1928" i="9"/>
  <c r="V1928" i="10" s="1"/>
  <c r="H1928" i="9"/>
  <c r="U1928" i="10" s="1"/>
  <c r="G1928" i="9"/>
  <c r="T1928" i="10" s="1"/>
  <c r="F1928" i="9"/>
  <c r="S1928" i="10" s="1"/>
  <c r="E1928" i="9"/>
  <c r="O1928" i="10" s="1"/>
  <c r="D1928" i="9"/>
  <c r="J1928" i="10" s="1"/>
  <c r="C1928" i="9"/>
  <c r="E1928" i="10" s="1"/>
  <c r="B1928" i="9"/>
  <c r="B1928" i="10" s="1"/>
  <c r="A1928" i="9"/>
  <c r="A1928" i="10" s="1"/>
  <c r="J1927" i="9"/>
  <c r="W1927" i="10" s="1"/>
  <c r="I1927" i="9"/>
  <c r="V1927" i="10" s="1"/>
  <c r="H1927" i="9"/>
  <c r="U1927" i="10" s="1"/>
  <c r="G1927" i="9"/>
  <c r="T1927" i="10" s="1"/>
  <c r="F1927" i="9"/>
  <c r="S1927" i="10" s="1"/>
  <c r="E1927" i="9"/>
  <c r="O1927" i="10" s="1"/>
  <c r="D1927" i="9"/>
  <c r="J1927" i="10" s="1"/>
  <c r="C1927" i="9"/>
  <c r="E1927" i="10" s="1"/>
  <c r="B1927" i="9"/>
  <c r="B1927" i="10" s="1"/>
  <c r="A1927" i="9"/>
  <c r="J1926" i="9"/>
  <c r="W1926" i="10" s="1"/>
  <c r="I1926" i="9"/>
  <c r="V1926" i="10" s="1"/>
  <c r="H1926" i="9"/>
  <c r="U1926" i="10" s="1"/>
  <c r="G1926" i="9"/>
  <c r="T1926" i="10" s="1"/>
  <c r="F1926" i="9"/>
  <c r="S1926" i="10" s="1"/>
  <c r="E1926" i="9"/>
  <c r="O1926" i="10" s="1"/>
  <c r="D1926" i="9"/>
  <c r="J1926" i="10" s="1"/>
  <c r="C1926" i="9"/>
  <c r="E1926" i="10" s="1"/>
  <c r="B1926" i="9"/>
  <c r="B1926" i="10" s="1"/>
  <c r="A1926" i="9"/>
  <c r="J1925" i="9"/>
  <c r="W1925" i="10" s="1"/>
  <c r="I1925" i="9"/>
  <c r="V1925" i="10" s="1"/>
  <c r="H1925" i="9"/>
  <c r="U1925" i="10" s="1"/>
  <c r="G1925" i="9"/>
  <c r="T1925" i="10" s="1"/>
  <c r="F1925" i="9"/>
  <c r="S1925" i="10" s="1"/>
  <c r="E1925" i="9"/>
  <c r="O1925" i="10" s="1"/>
  <c r="D1925" i="9"/>
  <c r="J1925" i="10" s="1"/>
  <c r="C1925" i="9"/>
  <c r="E1925" i="10" s="1"/>
  <c r="B1925" i="9"/>
  <c r="B1925" i="10" s="1"/>
  <c r="A1925" i="9"/>
  <c r="A1925" i="10" s="1"/>
  <c r="J1924" i="9"/>
  <c r="W1924" i="10" s="1"/>
  <c r="I1924" i="9"/>
  <c r="V1924" i="10" s="1"/>
  <c r="H1924" i="9"/>
  <c r="U1924" i="10" s="1"/>
  <c r="G1924" i="9"/>
  <c r="T1924" i="10" s="1"/>
  <c r="F1924" i="9"/>
  <c r="S1924" i="10" s="1"/>
  <c r="E1924" i="9"/>
  <c r="O1924" i="10" s="1"/>
  <c r="D1924" i="9"/>
  <c r="J1924" i="10" s="1"/>
  <c r="C1924" i="9"/>
  <c r="E1924" i="10" s="1"/>
  <c r="B1924" i="9"/>
  <c r="B1924" i="10" s="1"/>
  <c r="A1924" i="9"/>
  <c r="A1924" i="10" s="1"/>
  <c r="J1923" i="9"/>
  <c r="W1923" i="10" s="1"/>
  <c r="I1923" i="9"/>
  <c r="V1923" i="10" s="1"/>
  <c r="H1923" i="9"/>
  <c r="U1923" i="10" s="1"/>
  <c r="G1923" i="9"/>
  <c r="T1923" i="10" s="1"/>
  <c r="F1923" i="9"/>
  <c r="S1923" i="10" s="1"/>
  <c r="E1923" i="9"/>
  <c r="O1923" i="10" s="1"/>
  <c r="D1923" i="9"/>
  <c r="J1923" i="10" s="1"/>
  <c r="C1923" i="9"/>
  <c r="E1923" i="10" s="1"/>
  <c r="B1923" i="9"/>
  <c r="B1923" i="10" s="1"/>
  <c r="A1923" i="9"/>
  <c r="A1923" i="10" s="1"/>
  <c r="J1922" i="9"/>
  <c r="W1922" i="10" s="1"/>
  <c r="I1922" i="9"/>
  <c r="V1922" i="10" s="1"/>
  <c r="H1922" i="9"/>
  <c r="U1922" i="10" s="1"/>
  <c r="G1922" i="9"/>
  <c r="T1922" i="10" s="1"/>
  <c r="F1922" i="9"/>
  <c r="S1922" i="10" s="1"/>
  <c r="E1922" i="9"/>
  <c r="O1922" i="10" s="1"/>
  <c r="D1922" i="9"/>
  <c r="J1922" i="10" s="1"/>
  <c r="C1922" i="9"/>
  <c r="E1922" i="10" s="1"/>
  <c r="B1922" i="9"/>
  <c r="B1922" i="10" s="1"/>
  <c r="A1922" i="9"/>
  <c r="A1922" i="10" s="1"/>
  <c r="J1921" i="9"/>
  <c r="W1921" i="10" s="1"/>
  <c r="I1921" i="9"/>
  <c r="V1921" i="10" s="1"/>
  <c r="H1921" i="9"/>
  <c r="U1921" i="10" s="1"/>
  <c r="G1921" i="9"/>
  <c r="T1921" i="10" s="1"/>
  <c r="F1921" i="9"/>
  <c r="S1921" i="10" s="1"/>
  <c r="E1921" i="9"/>
  <c r="O1921" i="10" s="1"/>
  <c r="D1921" i="9"/>
  <c r="J1921" i="10" s="1"/>
  <c r="C1921" i="9"/>
  <c r="E1921" i="10" s="1"/>
  <c r="B1921" i="9"/>
  <c r="B1921" i="10" s="1"/>
  <c r="A1921" i="9"/>
  <c r="A1921" i="10" s="1"/>
  <c r="J1920" i="9"/>
  <c r="W1920" i="10" s="1"/>
  <c r="I1920" i="9"/>
  <c r="V1920" i="10" s="1"/>
  <c r="H1920" i="9"/>
  <c r="U1920" i="10" s="1"/>
  <c r="G1920" i="9"/>
  <c r="T1920" i="10" s="1"/>
  <c r="F1920" i="9"/>
  <c r="S1920" i="10" s="1"/>
  <c r="E1920" i="9"/>
  <c r="O1920" i="10" s="1"/>
  <c r="D1920" i="9"/>
  <c r="J1920" i="10" s="1"/>
  <c r="C1920" i="9"/>
  <c r="E1920" i="10" s="1"/>
  <c r="B1920" i="9"/>
  <c r="B1920" i="10" s="1"/>
  <c r="A1920" i="9"/>
  <c r="A1920" i="10" s="1"/>
  <c r="J1919" i="9"/>
  <c r="W1919" i="10" s="1"/>
  <c r="I1919" i="9"/>
  <c r="V1919" i="10" s="1"/>
  <c r="H1919" i="9"/>
  <c r="U1919" i="10" s="1"/>
  <c r="G1919" i="9"/>
  <c r="T1919" i="10" s="1"/>
  <c r="F1919" i="9"/>
  <c r="S1919" i="10" s="1"/>
  <c r="E1919" i="9"/>
  <c r="O1919" i="10" s="1"/>
  <c r="D1919" i="9"/>
  <c r="J1919" i="10" s="1"/>
  <c r="C1919" i="9"/>
  <c r="E1919" i="10" s="1"/>
  <c r="B1919" i="9"/>
  <c r="B1919" i="10" s="1"/>
  <c r="A1919" i="9"/>
  <c r="A1919" i="10" s="1"/>
  <c r="J1918" i="9"/>
  <c r="W1918" i="10" s="1"/>
  <c r="I1918" i="9"/>
  <c r="V1918" i="10" s="1"/>
  <c r="H1918" i="9"/>
  <c r="U1918" i="10" s="1"/>
  <c r="G1918" i="9"/>
  <c r="T1918" i="10" s="1"/>
  <c r="F1918" i="9"/>
  <c r="S1918" i="10" s="1"/>
  <c r="E1918" i="9"/>
  <c r="O1918" i="10" s="1"/>
  <c r="D1918" i="9"/>
  <c r="J1918" i="10" s="1"/>
  <c r="C1918" i="9"/>
  <c r="E1918" i="10" s="1"/>
  <c r="B1918" i="9"/>
  <c r="B1918" i="10" s="1"/>
  <c r="A1918" i="9"/>
  <c r="A1918" i="10" s="1"/>
  <c r="J1917" i="9"/>
  <c r="W1917" i="10" s="1"/>
  <c r="I1917" i="9"/>
  <c r="V1917" i="10" s="1"/>
  <c r="H1917" i="9"/>
  <c r="U1917" i="10" s="1"/>
  <c r="G1917" i="9"/>
  <c r="T1917" i="10" s="1"/>
  <c r="F1917" i="9"/>
  <c r="S1917" i="10" s="1"/>
  <c r="E1917" i="9"/>
  <c r="O1917" i="10" s="1"/>
  <c r="D1917" i="9"/>
  <c r="J1917" i="10" s="1"/>
  <c r="C1917" i="9"/>
  <c r="E1917" i="10" s="1"/>
  <c r="B1917" i="9"/>
  <c r="B1917" i="10" s="1"/>
  <c r="A1917" i="9"/>
  <c r="A1917" i="10" s="1"/>
  <c r="J1916" i="9"/>
  <c r="W1916" i="10" s="1"/>
  <c r="I1916" i="9"/>
  <c r="V1916" i="10" s="1"/>
  <c r="H1916" i="9"/>
  <c r="U1916" i="10" s="1"/>
  <c r="G1916" i="9"/>
  <c r="T1916" i="10" s="1"/>
  <c r="F1916" i="9"/>
  <c r="S1916" i="10" s="1"/>
  <c r="E1916" i="9"/>
  <c r="O1916" i="10" s="1"/>
  <c r="D1916" i="9"/>
  <c r="J1916" i="10" s="1"/>
  <c r="C1916" i="9"/>
  <c r="E1916" i="10" s="1"/>
  <c r="B1916" i="9"/>
  <c r="B1916" i="10" s="1"/>
  <c r="A1916" i="9"/>
  <c r="A1916" i="10" s="1"/>
  <c r="J1915" i="9"/>
  <c r="W1915" i="10" s="1"/>
  <c r="I1915" i="9"/>
  <c r="V1915" i="10" s="1"/>
  <c r="H1915" i="9"/>
  <c r="U1915" i="10" s="1"/>
  <c r="G1915" i="9"/>
  <c r="T1915" i="10" s="1"/>
  <c r="F1915" i="9"/>
  <c r="S1915" i="10" s="1"/>
  <c r="E1915" i="9"/>
  <c r="O1915" i="10" s="1"/>
  <c r="D1915" i="9"/>
  <c r="J1915" i="10" s="1"/>
  <c r="C1915" i="9"/>
  <c r="E1915" i="10" s="1"/>
  <c r="B1915" i="9"/>
  <c r="B1915" i="10" s="1"/>
  <c r="A1915" i="9"/>
  <c r="J1914" i="9"/>
  <c r="W1914" i="10" s="1"/>
  <c r="I1914" i="9"/>
  <c r="V1914" i="10" s="1"/>
  <c r="H1914" i="9"/>
  <c r="U1914" i="10" s="1"/>
  <c r="G1914" i="9"/>
  <c r="T1914" i="10" s="1"/>
  <c r="F1914" i="9"/>
  <c r="S1914" i="10" s="1"/>
  <c r="E1914" i="9"/>
  <c r="O1914" i="10" s="1"/>
  <c r="D1914" i="9"/>
  <c r="J1914" i="10" s="1"/>
  <c r="C1914" i="9"/>
  <c r="E1914" i="10" s="1"/>
  <c r="B1914" i="9"/>
  <c r="B1914" i="10" s="1"/>
  <c r="A1914" i="9"/>
  <c r="J1913" i="9"/>
  <c r="W1913" i="10" s="1"/>
  <c r="I1913" i="9"/>
  <c r="V1913" i="10" s="1"/>
  <c r="H1913" i="9"/>
  <c r="U1913" i="10" s="1"/>
  <c r="G1913" i="9"/>
  <c r="T1913" i="10" s="1"/>
  <c r="F1913" i="9"/>
  <c r="S1913" i="10" s="1"/>
  <c r="E1913" i="9"/>
  <c r="O1913" i="10" s="1"/>
  <c r="D1913" i="9"/>
  <c r="J1913" i="10" s="1"/>
  <c r="C1913" i="9"/>
  <c r="E1913" i="10" s="1"/>
  <c r="B1913" i="9"/>
  <c r="B1913" i="10" s="1"/>
  <c r="A1913" i="9"/>
  <c r="A1913" i="10" s="1"/>
  <c r="J1912" i="9"/>
  <c r="W1912" i="10" s="1"/>
  <c r="I1912" i="9"/>
  <c r="V1912" i="10" s="1"/>
  <c r="H1912" i="9"/>
  <c r="U1912" i="10" s="1"/>
  <c r="G1912" i="9"/>
  <c r="T1912" i="10" s="1"/>
  <c r="F1912" i="9"/>
  <c r="S1912" i="10" s="1"/>
  <c r="E1912" i="9"/>
  <c r="O1912" i="10" s="1"/>
  <c r="D1912" i="9"/>
  <c r="J1912" i="10" s="1"/>
  <c r="C1912" i="9"/>
  <c r="E1912" i="10" s="1"/>
  <c r="B1912" i="9"/>
  <c r="B1912" i="10" s="1"/>
  <c r="A1912" i="9"/>
  <c r="J1911" i="9"/>
  <c r="W1911" i="10" s="1"/>
  <c r="I1911" i="9"/>
  <c r="V1911" i="10" s="1"/>
  <c r="H1911" i="9"/>
  <c r="U1911" i="10" s="1"/>
  <c r="G1911" i="9"/>
  <c r="T1911" i="10" s="1"/>
  <c r="F1911" i="9"/>
  <c r="S1911" i="10" s="1"/>
  <c r="E1911" i="9"/>
  <c r="O1911" i="10" s="1"/>
  <c r="D1911" i="9"/>
  <c r="J1911" i="10" s="1"/>
  <c r="C1911" i="9"/>
  <c r="E1911" i="10" s="1"/>
  <c r="B1911" i="9"/>
  <c r="B1911" i="10" s="1"/>
  <c r="A1911" i="9"/>
  <c r="J1910" i="9"/>
  <c r="W1910" i="10" s="1"/>
  <c r="I1910" i="9"/>
  <c r="V1910" i="10" s="1"/>
  <c r="H1910" i="9"/>
  <c r="U1910" i="10" s="1"/>
  <c r="G1910" i="9"/>
  <c r="T1910" i="10" s="1"/>
  <c r="F1910" i="9"/>
  <c r="S1910" i="10" s="1"/>
  <c r="E1910" i="9"/>
  <c r="O1910" i="10" s="1"/>
  <c r="D1910" i="9"/>
  <c r="J1910" i="10" s="1"/>
  <c r="C1910" i="9"/>
  <c r="E1910" i="10" s="1"/>
  <c r="B1910" i="9"/>
  <c r="B1910" i="10" s="1"/>
  <c r="A1910" i="9"/>
  <c r="A1910" i="10" s="1"/>
  <c r="J1909" i="9"/>
  <c r="W1909" i="10" s="1"/>
  <c r="I1909" i="9"/>
  <c r="V1909" i="10" s="1"/>
  <c r="H1909" i="9"/>
  <c r="U1909" i="10" s="1"/>
  <c r="G1909" i="9"/>
  <c r="T1909" i="10" s="1"/>
  <c r="F1909" i="9"/>
  <c r="S1909" i="10" s="1"/>
  <c r="E1909" i="9"/>
  <c r="O1909" i="10" s="1"/>
  <c r="D1909" i="9"/>
  <c r="J1909" i="10" s="1"/>
  <c r="C1909" i="9"/>
  <c r="E1909" i="10" s="1"/>
  <c r="B1909" i="9"/>
  <c r="B1909" i="10" s="1"/>
  <c r="A1909" i="9"/>
  <c r="A1909" i="10" s="1"/>
  <c r="J1908" i="9"/>
  <c r="W1908" i="10" s="1"/>
  <c r="I1908" i="9"/>
  <c r="V1908" i="10" s="1"/>
  <c r="H1908" i="9"/>
  <c r="U1908" i="10" s="1"/>
  <c r="G1908" i="9"/>
  <c r="T1908" i="10" s="1"/>
  <c r="F1908" i="9"/>
  <c r="S1908" i="10" s="1"/>
  <c r="E1908" i="9"/>
  <c r="O1908" i="10" s="1"/>
  <c r="D1908" i="9"/>
  <c r="J1908" i="10" s="1"/>
  <c r="C1908" i="9"/>
  <c r="E1908" i="10" s="1"/>
  <c r="B1908" i="9"/>
  <c r="B1908" i="10" s="1"/>
  <c r="A1908" i="9"/>
  <c r="A1908" i="10" s="1"/>
  <c r="J1907" i="9"/>
  <c r="W1907" i="10" s="1"/>
  <c r="I1907" i="9"/>
  <c r="V1907" i="10" s="1"/>
  <c r="H1907" i="9"/>
  <c r="U1907" i="10" s="1"/>
  <c r="G1907" i="9"/>
  <c r="T1907" i="10" s="1"/>
  <c r="F1907" i="9"/>
  <c r="S1907" i="10" s="1"/>
  <c r="E1907" i="9"/>
  <c r="O1907" i="10" s="1"/>
  <c r="D1907" i="9"/>
  <c r="J1907" i="10" s="1"/>
  <c r="C1907" i="9"/>
  <c r="E1907" i="10" s="1"/>
  <c r="B1907" i="9"/>
  <c r="B1907" i="10" s="1"/>
  <c r="A1907" i="9"/>
  <c r="A1907" i="10" s="1"/>
  <c r="J1906" i="9"/>
  <c r="W1906" i="10" s="1"/>
  <c r="I1906" i="9"/>
  <c r="V1906" i="10" s="1"/>
  <c r="H1906" i="9"/>
  <c r="U1906" i="10" s="1"/>
  <c r="G1906" i="9"/>
  <c r="T1906" i="10" s="1"/>
  <c r="F1906" i="9"/>
  <c r="S1906" i="10" s="1"/>
  <c r="E1906" i="9"/>
  <c r="O1906" i="10" s="1"/>
  <c r="D1906" i="9"/>
  <c r="J1906" i="10" s="1"/>
  <c r="C1906" i="9"/>
  <c r="E1906" i="10" s="1"/>
  <c r="B1906" i="9"/>
  <c r="B1906" i="10" s="1"/>
  <c r="A1906" i="9"/>
  <c r="A1906" i="10" s="1"/>
  <c r="J1905" i="9"/>
  <c r="W1905" i="10" s="1"/>
  <c r="I1905" i="9"/>
  <c r="V1905" i="10" s="1"/>
  <c r="H1905" i="9"/>
  <c r="U1905" i="10" s="1"/>
  <c r="G1905" i="9"/>
  <c r="T1905" i="10" s="1"/>
  <c r="F1905" i="9"/>
  <c r="S1905" i="10" s="1"/>
  <c r="E1905" i="9"/>
  <c r="O1905" i="10" s="1"/>
  <c r="D1905" i="9"/>
  <c r="J1905" i="10" s="1"/>
  <c r="C1905" i="9"/>
  <c r="E1905" i="10" s="1"/>
  <c r="B1905" i="9"/>
  <c r="B1905" i="10" s="1"/>
  <c r="A1905" i="9"/>
  <c r="A1905" i="10" s="1"/>
  <c r="J1904" i="9"/>
  <c r="W1904" i="10" s="1"/>
  <c r="I1904" i="9"/>
  <c r="V1904" i="10" s="1"/>
  <c r="H1904" i="9"/>
  <c r="U1904" i="10" s="1"/>
  <c r="G1904" i="9"/>
  <c r="T1904" i="10" s="1"/>
  <c r="F1904" i="9"/>
  <c r="S1904" i="10" s="1"/>
  <c r="E1904" i="9"/>
  <c r="O1904" i="10" s="1"/>
  <c r="D1904" i="9"/>
  <c r="J1904" i="10" s="1"/>
  <c r="C1904" i="9"/>
  <c r="E1904" i="10" s="1"/>
  <c r="B1904" i="9"/>
  <c r="B1904" i="10" s="1"/>
  <c r="A1904" i="9"/>
  <c r="A1904" i="10" s="1"/>
  <c r="J1903" i="9"/>
  <c r="W1903" i="10" s="1"/>
  <c r="I1903" i="9"/>
  <c r="V1903" i="10" s="1"/>
  <c r="H1903" i="9"/>
  <c r="U1903" i="10" s="1"/>
  <c r="G1903" i="9"/>
  <c r="T1903" i="10" s="1"/>
  <c r="F1903" i="9"/>
  <c r="S1903" i="10" s="1"/>
  <c r="E1903" i="9"/>
  <c r="O1903" i="10" s="1"/>
  <c r="D1903" i="9"/>
  <c r="J1903" i="10" s="1"/>
  <c r="C1903" i="9"/>
  <c r="E1903" i="10" s="1"/>
  <c r="B1903" i="9"/>
  <c r="B1903" i="10" s="1"/>
  <c r="A1903" i="9"/>
  <c r="J1902" i="9"/>
  <c r="W1902" i="10" s="1"/>
  <c r="I1902" i="9"/>
  <c r="V1902" i="10" s="1"/>
  <c r="H1902" i="9"/>
  <c r="U1902" i="10" s="1"/>
  <c r="G1902" i="9"/>
  <c r="T1902" i="10" s="1"/>
  <c r="F1902" i="9"/>
  <c r="S1902" i="10" s="1"/>
  <c r="E1902" i="9"/>
  <c r="O1902" i="10" s="1"/>
  <c r="D1902" i="9"/>
  <c r="J1902" i="10" s="1"/>
  <c r="C1902" i="9"/>
  <c r="E1902" i="10" s="1"/>
  <c r="B1902" i="9"/>
  <c r="B1902" i="10" s="1"/>
  <c r="A1902" i="9"/>
  <c r="J1901" i="9"/>
  <c r="W1901" i="10" s="1"/>
  <c r="I1901" i="9"/>
  <c r="V1901" i="10" s="1"/>
  <c r="H1901" i="9"/>
  <c r="U1901" i="10" s="1"/>
  <c r="G1901" i="9"/>
  <c r="T1901" i="10" s="1"/>
  <c r="F1901" i="9"/>
  <c r="S1901" i="10" s="1"/>
  <c r="E1901" i="9"/>
  <c r="O1901" i="10" s="1"/>
  <c r="D1901" i="9"/>
  <c r="J1901" i="10" s="1"/>
  <c r="C1901" i="9"/>
  <c r="E1901" i="10" s="1"/>
  <c r="B1901" i="9"/>
  <c r="B1901" i="10" s="1"/>
  <c r="A1901" i="9"/>
  <c r="A1901" i="10" s="1"/>
  <c r="J1900" i="9"/>
  <c r="W1900" i="10" s="1"/>
  <c r="I1900" i="9"/>
  <c r="V1900" i="10" s="1"/>
  <c r="H1900" i="9"/>
  <c r="U1900" i="10" s="1"/>
  <c r="G1900" i="9"/>
  <c r="T1900" i="10" s="1"/>
  <c r="F1900" i="9"/>
  <c r="S1900" i="10" s="1"/>
  <c r="E1900" i="9"/>
  <c r="O1900" i="10" s="1"/>
  <c r="D1900" i="9"/>
  <c r="J1900" i="10" s="1"/>
  <c r="C1900" i="9"/>
  <c r="E1900" i="10" s="1"/>
  <c r="B1900" i="9"/>
  <c r="B1900" i="10" s="1"/>
  <c r="A1900" i="9"/>
  <c r="J1899" i="9"/>
  <c r="W1899" i="10" s="1"/>
  <c r="I1899" i="9"/>
  <c r="V1899" i="10" s="1"/>
  <c r="H1899" i="9"/>
  <c r="U1899" i="10" s="1"/>
  <c r="G1899" i="9"/>
  <c r="T1899" i="10" s="1"/>
  <c r="F1899" i="9"/>
  <c r="S1899" i="10" s="1"/>
  <c r="E1899" i="9"/>
  <c r="O1899" i="10" s="1"/>
  <c r="D1899" i="9"/>
  <c r="J1899" i="10" s="1"/>
  <c r="C1899" i="9"/>
  <c r="E1899" i="10" s="1"/>
  <c r="B1899" i="9"/>
  <c r="B1899" i="10" s="1"/>
  <c r="A1899" i="9"/>
  <c r="J1898" i="9"/>
  <c r="W1898" i="10" s="1"/>
  <c r="I1898" i="9"/>
  <c r="V1898" i="10" s="1"/>
  <c r="H1898" i="9"/>
  <c r="U1898" i="10" s="1"/>
  <c r="G1898" i="9"/>
  <c r="T1898" i="10" s="1"/>
  <c r="F1898" i="9"/>
  <c r="S1898" i="10" s="1"/>
  <c r="E1898" i="9"/>
  <c r="O1898" i="10" s="1"/>
  <c r="D1898" i="9"/>
  <c r="J1898" i="10" s="1"/>
  <c r="C1898" i="9"/>
  <c r="E1898" i="10" s="1"/>
  <c r="B1898" i="9"/>
  <c r="B1898" i="10" s="1"/>
  <c r="A1898" i="9"/>
  <c r="A1898" i="10" s="1"/>
  <c r="J1897" i="9"/>
  <c r="W1897" i="10" s="1"/>
  <c r="I1897" i="9"/>
  <c r="V1897" i="10" s="1"/>
  <c r="H1897" i="9"/>
  <c r="U1897" i="10" s="1"/>
  <c r="G1897" i="9"/>
  <c r="T1897" i="10" s="1"/>
  <c r="F1897" i="9"/>
  <c r="S1897" i="10" s="1"/>
  <c r="E1897" i="9"/>
  <c r="O1897" i="10" s="1"/>
  <c r="D1897" i="9"/>
  <c r="J1897" i="10" s="1"/>
  <c r="C1897" i="9"/>
  <c r="E1897" i="10" s="1"/>
  <c r="B1897" i="9"/>
  <c r="B1897" i="10" s="1"/>
  <c r="A1897" i="9"/>
  <c r="A1897" i="10" s="1"/>
  <c r="J1896" i="9"/>
  <c r="W1896" i="10" s="1"/>
  <c r="I1896" i="9"/>
  <c r="V1896" i="10" s="1"/>
  <c r="H1896" i="9"/>
  <c r="U1896" i="10" s="1"/>
  <c r="G1896" i="9"/>
  <c r="T1896" i="10" s="1"/>
  <c r="F1896" i="9"/>
  <c r="S1896" i="10" s="1"/>
  <c r="E1896" i="9"/>
  <c r="O1896" i="10" s="1"/>
  <c r="D1896" i="9"/>
  <c r="J1896" i="10" s="1"/>
  <c r="C1896" i="9"/>
  <c r="E1896" i="10" s="1"/>
  <c r="B1896" i="9"/>
  <c r="B1896" i="10" s="1"/>
  <c r="A1896" i="9"/>
  <c r="A1896" i="10" s="1"/>
  <c r="J1895" i="9"/>
  <c r="W1895" i="10" s="1"/>
  <c r="I1895" i="9"/>
  <c r="V1895" i="10" s="1"/>
  <c r="H1895" i="9"/>
  <c r="U1895" i="10" s="1"/>
  <c r="G1895" i="9"/>
  <c r="T1895" i="10" s="1"/>
  <c r="F1895" i="9"/>
  <c r="S1895" i="10" s="1"/>
  <c r="E1895" i="9"/>
  <c r="O1895" i="10" s="1"/>
  <c r="D1895" i="9"/>
  <c r="J1895" i="10" s="1"/>
  <c r="C1895" i="9"/>
  <c r="E1895" i="10" s="1"/>
  <c r="B1895" i="9"/>
  <c r="B1895" i="10" s="1"/>
  <c r="A1895" i="9"/>
  <c r="A1895" i="10" s="1"/>
  <c r="J1894" i="9"/>
  <c r="W1894" i="10" s="1"/>
  <c r="I1894" i="9"/>
  <c r="V1894" i="10" s="1"/>
  <c r="H1894" i="9"/>
  <c r="U1894" i="10" s="1"/>
  <c r="G1894" i="9"/>
  <c r="T1894" i="10" s="1"/>
  <c r="F1894" i="9"/>
  <c r="S1894" i="10" s="1"/>
  <c r="E1894" i="9"/>
  <c r="O1894" i="10" s="1"/>
  <c r="D1894" i="9"/>
  <c r="J1894" i="10" s="1"/>
  <c r="C1894" i="9"/>
  <c r="E1894" i="10" s="1"/>
  <c r="B1894" i="9"/>
  <c r="B1894" i="10" s="1"/>
  <c r="A1894" i="9"/>
  <c r="A1894" i="10" s="1"/>
  <c r="J1893" i="9"/>
  <c r="W1893" i="10" s="1"/>
  <c r="I1893" i="9"/>
  <c r="V1893" i="10" s="1"/>
  <c r="H1893" i="9"/>
  <c r="U1893" i="10" s="1"/>
  <c r="G1893" i="9"/>
  <c r="T1893" i="10" s="1"/>
  <c r="F1893" i="9"/>
  <c r="S1893" i="10" s="1"/>
  <c r="E1893" i="9"/>
  <c r="O1893" i="10" s="1"/>
  <c r="D1893" i="9"/>
  <c r="J1893" i="10" s="1"/>
  <c r="C1893" i="9"/>
  <c r="E1893" i="10" s="1"/>
  <c r="B1893" i="9"/>
  <c r="B1893" i="10" s="1"/>
  <c r="A1893" i="9"/>
  <c r="A1893" i="10" s="1"/>
  <c r="J1892" i="9"/>
  <c r="W1892" i="10" s="1"/>
  <c r="I1892" i="9"/>
  <c r="V1892" i="10" s="1"/>
  <c r="H1892" i="9"/>
  <c r="U1892" i="10" s="1"/>
  <c r="G1892" i="9"/>
  <c r="T1892" i="10" s="1"/>
  <c r="F1892" i="9"/>
  <c r="S1892" i="10" s="1"/>
  <c r="E1892" i="9"/>
  <c r="O1892" i="10" s="1"/>
  <c r="D1892" i="9"/>
  <c r="J1892" i="10" s="1"/>
  <c r="C1892" i="9"/>
  <c r="E1892" i="10" s="1"/>
  <c r="B1892" i="9"/>
  <c r="B1892" i="10" s="1"/>
  <c r="A1892" i="9"/>
  <c r="A1892" i="10" s="1"/>
  <c r="J1891" i="9"/>
  <c r="W1891" i="10" s="1"/>
  <c r="I1891" i="9"/>
  <c r="V1891" i="10" s="1"/>
  <c r="H1891" i="9"/>
  <c r="U1891" i="10" s="1"/>
  <c r="G1891" i="9"/>
  <c r="T1891" i="10" s="1"/>
  <c r="F1891" i="9"/>
  <c r="S1891" i="10" s="1"/>
  <c r="E1891" i="9"/>
  <c r="O1891" i="10" s="1"/>
  <c r="D1891" i="9"/>
  <c r="J1891" i="10" s="1"/>
  <c r="C1891" i="9"/>
  <c r="E1891" i="10" s="1"/>
  <c r="B1891" i="9"/>
  <c r="B1891" i="10" s="1"/>
  <c r="A1891" i="9"/>
  <c r="J1890" i="9"/>
  <c r="W1890" i="10" s="1"/>
  <c r="I1890" i="9"/>
  <c r="V1890" i="10" s="1"/>
  <c r="H1890" i="9"/>
  <c r="U1890" i="10" s="1"/>
  <c r="G1890" i="9"/>
  <c r="T1890" i="10" s="1"/>
  <c r="F1890" i="9"/>
  <c r="S1890" i="10" s="1"/>
  <c r="E1890" i="9"/>
  <c r="O1890" i="10" s="1"/>
  <c r="D1890" i="9"/>
  <c r="J1890" i="10" s="1"/>
  <c r="C1890" i="9"/>
  <c r="E1890" i="10" s="1"/>
  <c r="B1890" i="9"/>
  <c r="B1890" i="10" s="1"/>
  <c r="A1890" i="9"/>
  <c r="J1889" i="9"/>
  <c r="W1889" i="10" s="1"/>
  <c r="I1889" i="9"/>
  <c r="V1889" i="10" s="1"/>
  <c r="H1889" i="9"/>
  <c r="U1889" i="10" s="1"/>
  <c r="G1889" i="9"/>
  <c r="T1889" i="10" s="1"/>
  <c r="F1889" i="9"/>
  <c r="S1889" i="10" s="1"/>
  <c r="E1889" i="9"/>
  <c r="O1889" i="10" s="1"/>
  <c r="D1889" i="9"/>
  <c r="J1889" i="10" s="1"/>
  <c r="C1889" i="9"/>
  <c r="E1889" i="10" s="1"/>
  <c r="B1889" i="9"/>
  <c r="B1889" i="10" s="1"/>
  <c r="A1889" i="9"/>
  <c r="A1889" i="10" s="1"/>
  <c r="J1888" i="9"/>
  <c r="W1888" i="10" s="1"/>
  <c r="I1888" i="9"/>
  <c r="V1888" i="10" s="1"/>
  <c r="H1888" i="9"/>
  <c r="U1888" i="10" s="1"/>
  <c r="G1888" i="9"/>
  <c r="T1888" i="10" s="1"/>
  <c r="F1888" i="9"/>
  <c r="S1888" i="10" s="1"/>
  <c r="E1888" i="9"/>
  <c r="O1888" i="10" s="1"/>
  <c r="D1888" i="9"/>
  <c r="J1888" i="10" s="1"/>
  <c r="C1888" i="9"/>
  <c r="E1888" i="10" s="1"/>
  <c r="B1888" i="9"/>
  <c r="B1888" i="10" s="1"/>
  <c r="A1888" i="9"/>
  <c r="A1888" i="10" s="1"/>
  <c r="J1887" i="9"/>
  <c r="W1887" i="10" s="1"/>
  <c r="I1887" i="9"/>
  <c r="V1887" i="10" s="1"/>
  <c r="H1887" i="9"/>
  <c r="U1887" i="10" s="1"/>
  <c r="G1887" i="9"/>
  <c r="T1887" i="10" s="1"/>
  <c r="F1887" i="9"/>
  <c r="S1887" i="10" s="1"/>
  <c r="E1887" i="9"/>
  <c r="O1887" i="10" s="1"/>
  <c r="D1887" i="9"/>
  <c r="J1887" i="10" s="1"/>
  <c r="C1887" i="9"/>
  <c r="E1887" i="10" s="1"/>
  <c r="B1887" i="9"/>
  <c r="B1887" i="10" s="1"/>
  <c r="A1887" i="9"/>
  <c r="A1887" i="10" s="1"/>
  <c r="J1886" i="9"/>
  <c r="W1886" i="10" s="1"/>
  <c r="I1886" i="9"/>
  <c r="V1886" i="10" s="1"/>
  <c r="H1886" i="9"/>
  <c r="U1886" i="10" s="1"/>
  <c r="G1886" i="9"/>
  <c r="T1886" i="10" s="1"/>
  <c r="F1886" i="9"/>
  <c r="S1886" i="10" s="1"/>
  <c r="E1886" i="9"/>
  <c r="O1886" i="10" s="1"/>
  <c r="D1886" i="9"/>
  <c r="J1886" i="10" s="1"/>
  <c r="C1886" i="9"/>
  <c r="E1886" i="10" s="1"/>
  <c r="B1886" i="9"/>
  <c r="B1886" i="10" s="1"/>
  <c r="A1886" i="9"/>
  <c r="J1885" i="9"/>
  <c r="W1885" i="10" s="1"/>
  <c r="I1885" i="9"/>
  <c r="V1885" i="10" s="1"/>
  <c r="H1885" i="9"/>
  <c r="U1885" i="10" s="1"/>
  <c r="G1885" i="9"/>
  <c r="T1885" i="10" s="1"/>
  <c r="F1885" i="9"/>
  <c r="S1885" i="10" s="1"/>
  <c r="E1885" i="9"/>
  <c r="O1885" i="10" s="1"/>
  <c r="D1885" i="9"/>
  <c r="J1885" i="10" s="1"/>
  <c r="C1885" i="9"/>
  <c r="E1885" i="10" s="1"/>
  <c r="B1885" i="9"/>
  <c r="B1885" i="10" s="1"/>
  <c r="A1885" i="9"/>
  <c r="J1884" i="9"/>
  <c r="W1884" i="10" s="1"/>
  <c r="I1884" i="9"/>
  <c r="V1884" i="10" s="1"/>
  <c r="H1884" i="9"/>
  <c r="U1884" i="10" s="1"/>
  <c r="G1884" i="9"/>
  <c r="T1884" i="10" s="1"/>
  <c r="F1884" i="9"/>
  <c r="S1884" i="10" s="1"/>
  <c r="E1884" i="9"/>
  <c r="O1884" i="10" s="1"/>
  <c r="D1884" i="9"/>
  <c r="J1884" i="10" s="1"/>
  <c r="C1884" i="9"/>
  <c r="E1884" i="10" s="1"/>
  <c r="B1884" i="9"/>
  <c r="B1884" i="10" s="1"/>
  <c r="A1884" i="9"/>
  <c r="A1884" i="10" s="1"/>
  <c r="J1883" i="9"/>
  <c r="W1883" i="10" s="1"/>
  <c r="I1883" i="9"/>
  <c r="V1883" i="10" s="1"/>
  <c r="H1883" i="9"/>
  <c r="U1883" i="10" s="1"/>
  <c r="G1883" i="9"/>
  <c r="T1883" i="10" s="1"/>
  <c r="F1883" i="9"/>
  <c r="S1883" i="10" s="1"/>
  <c r="E1883" i="9"/>
  <c r="O1883" i="10" s="1"/>
  <c r="D1883" i="9"/>
  <c r="J1883" i="10" s="1"/>
  <c r="C1883" i="9"/>
  <c r="E1883" i="10" s="1"/>
  <c r="B1883" i="9"/>
  <c r="B1883" i="10" s="1"/>
  <c r="A1883" i="9"/>
  <c r="A1883" i="10" s="1"/>
  <c r="J1882" i="9"/>
  <c r="W1882" i="10" s="1"/>
  <c r="I1882" i="9"/>
  <c r="V1882" i="10" s="1"/>
  <c r="H1882" i="9"/>
  <c r="U1882" i="10" s="1"/>
  <c r="G1882" i="9"/>
  <c r="T1882" i="10" s="1"/>
  <c r="F1882" i="9"/>
  <c r="S1882" i="10" s="1"/>
  <c r="E1882" i="9"/>
  <c r="O1882" i="10" s="1"/>
  <c r="D1882" i="9"/>
  <c r="J1882" i="10" s="1"/>
  <c r="C1882" i="9"/>
  <c r="E1882" i="10" s="1"/>
  <c r="B1882" i="9"/>
  <c r="B1882" i="10" s="1"/>
  <c r="A1882" i="9"/>
  <c r="A1882" i="10" s="1"/>
  <c r="J1881" i="9"/>
  <c r="W1881" i="10" s="1"/>
  <c r="I1881" i="9"/>
  <c r="V1881" i="10" s="1"/>
  <c r="H1881" i="9"/>
  <c r="U1881" i="10" s="1"/>
  <c r="G1881" i="9"/>
  <c r="T1881" i="10" s="1"/>
  <c r="F1881" i="9"/>
  <c r="S1881" i="10" s="1"/>
  <c r="E1881" i="9"/>
  <c r="O1881" i="10" s="1"/>
  <c r="D1881" i="9"/>
  <c r="J1881" i="10" s="1"/>
  <c r="C1881" i="9"/>
  <c r="E1881" i="10" s="1"/>
  <c r="B1881" i="9"/>
  <c r="B1881" i="10" s="1"/>
  <c r="A1881" i="9"/>
  <c r="A1881" i="10" s="1"/>
  <c r="J1880" i="9"/>
  <c r="W1880" i="10" s="1"/>
  <c r="I1880" i="9"/>
  <c r="V1880" i="10" s="1"/>
  <c r="H1880" i="9"/>
  <c r="U1880" i="10" s="1"/>
  <c r="G1880" i="9"/>
  <c r="T1880" i="10" s="1"/>
  <c r="F1880" i="9"/>
  <c r="S1880" i="10" s="1"/>
  <c r="E1880" i="9"/>
  <c r="O1880" i="10" s="1"/>
  <c r="D1880" i="9"/>
  <c r="J1880" i="10" s="1"/>
  <c r="C1880" i="9"/>
  <c r="E1880" i="10" s="1"/>
  <c r="B1880" i="9"/>
  <c r="B1880" i="10" s="1"/>
  <c r="A1880" i="9"/>
  <c r="A1880" i="10" s="1"/>
  <c r="J1879" i="9"/>
  <c r="W1879" i="10" s="1"/>
  <c r="I1879" i="9"/>
  <c r="V1879" i="10" s="1"/>
  <c r="H1879" i="9"/>
  <c r="U1879" i="10" s="1"/>
  <c r="G1879" i="9"/>
  <c r="T1879" i="10" s="1"/>
  <c r="F1879" i="9"/>
  <c r="S1879" i="10" s="1"/>
  <c r="E1879" i="9"/>
  <c r="O1879" i="10" s="1"/>
  <c r="D1879" i="9"/>
  <c r="J1879" i="10" s="1"/>
  <c r="C1879" i="9"/>
  <c r="E1879" i="10" s="1"/>
  <c r="B1879" i="9"/>
  <c r="B1879" i="10" s="1"/>
  <c r="A1879" i="9"/>
  <c r="J1878" i="9"/>
  <c r="W1878" i="10" s="1"/>
  <c r="I1878" i="9"/>
  <c r="V1878" i="10" s="1"/>
  <c r="H1878" i="9"/>
  <c r="U1878" i="10" s="1"/>
  <c r="G1878" i="9"/>
  <c r="T1878" i="10" s="1"/>
  <c r="F1878" i="9"/>
  <c r="S1878" i="10" s="1"/>
  <c r="E1878" i="9"/>
  <c r="O1878" i="10" s="1"/>
  <c r="D1878" i="9"/>
  <c r="J1878" i="10" s="1"/>
  <c r="C1878" i="9"/>
  <c r="E1878" i="10" s="1"/>
  <c r="B1878" i="9"/>
  <c r="B1878" i="10" s="1"/>
  <c r="A1878" i="9"/>
  <c r="J1877" i="9"/>
  <c r="W1877" i="10" s="1"/>
  <c r="I1877" i="9"/>
  <c r="V1877" i="10" s="1"/>
  <c r="H1877" i="9"/>
  <c r="U1877" i="10" s="1"/>
  <c r="G1877" i="9"/>
  <c r="T1877" i="10" s="1"/>
  <c r="F1877" i="9"/>
  <c r="S1877" i="10" s="1"/>
  <c r="E1877" i="9"/>
  <c r="O1877" i="10" s="1"/>
  <c r="D1877" i="9"/>
  <c r="J1877" i="10" s="1"/>
  <c r="C1877" i="9"/>
  <c r="E1877" i="10" s="1"/>
  <c r="B1877" i="9"/>
  <c r="B1877" i="10" s="1"/>
  <c r="A1877" i="9"/>
  <c r="A1877" i="10" s="1"/>
  <c r="J1876" i="9"/>
  <c r="W1876" i="10" s="1"/>
  <c r="I1876" i="9"/>
  <c r="V1876" i="10" s="1"/>
  <c r="H1876" i="9"/>
  <c r="U1876" i="10" s="1"/>
  <c r="G1876" i="9"/>
  <c r="T1876" i="10" s="1"/>
  <c r="F1876" i="9"/>
  <c r="S1876" i="10" s="1"/>
  <c r="E1876" i="9"/>
  <c r="O1876" i="10" s="1"/>
  <c r="D1876" i="9"/>
  <c r="J1876" i="10" s="1"/>
  <c r="C1876" i="9"/>
  <c r="E1876" i="10" s="1"/>
  <c r="B1876" i="9"/>
  <c r="B1876" i="10" s="1"/>
  <c r="A1876" i="9"/>
  <c r="J1875" i="9"/>
  <c r="W1875" i="10" s="1"/>
  <c r="I1875" i="9"/>
  <c r="V1875" i="10" s="1"/>
  <c r="H1875" i="9"/>
  <c r="U1875" i="10" s="1"/>
  <c r="G1875" i="9"/>
  <c r="T1875" i="10" s="1"/>
  <c r="F1875" i="9"/>
  <c r="S1875" i="10" s="1"/>
  <c r="E1875" i="9"/>
  <c r="O1875" i="10" s="1"/>
  <c r="D1875" i="9"/>
  <c r="J1875" i="10" s="1"/>
  <c r="C1875" i="9"/>
  <c r="E1875" i="10" s="1"/>
  <c r="B1875" i="9"/>
  <c r="B1875" i="10" s="1"/>
  <c r="A1875" i="9"/>
  <c r="A1875" i="10" s="1"/>
  <c r="J1874" i="9"/>
  <c r="W1874" i="10" s="1"/>
  <c r="I1874" i="9"/>
  <c r="V1874" i="10" s="1"/>
  <c r="H1874" i="9"/>
  <c r="U1874" i="10" s="1"/>
  <c r="G1874" i="9"/>
  <c r="T1874" i="10" s="1"/>
  <c r="F1874" i="9"/>
  <c r="S1874" i="10" s="1"/>
  <c r="E1874" i="9"/>
  <c r="O1874" i="10" s="1"/>
  <c r="D1874" i="9"/>
  <c r="J1874" i="10" s="1"/>
  <c r="C1874" i="9"/>
  <c r="E1874" i="10" s="1"/>
  <c r="B1874" i="9"/>
  <c r="B1874" i="10" s="1"/>
  <c r="A1874" i="9"/>
  <c r="A1874" i="10" s="1"/>
  <c r="J1873" i="9"/>
  <c r="W1873" i="10" s="1"/>
  <c r="I1873" i="9"/>
  <c r="V1873" i="10" s="1"/>
  <c r="H1873" i="9"/>
  <c r="U1873" i="10" s="1"/>
  <c r="G1873" i="9"/>
  <c r="T1873" i="10" s="1"/>
  <c r="F1873" i="9"/>
  <c r="S1873" i="10" s="1"/>
  <c r="E1873" i="9"/>
  <c r="O1873" i="10" s="1"/>
  <c r="D1873" i="9"/>
  <c r="J1873" i="10" s="1"/>
  <c r="C1873" i="9"/>
  <c r="E1873" i="10" s="1"/>
  <c r="B1873" i="9"/>
  <c r="B1873" i="10" s="1"/>
  <c r="A1873" i="9"/>
  <c r="A1873" i="10" s="1"/>
  <c r="J1872" i="9"/>
  <c r="W1872" i="10" s="1"/>
  <c r="I1872" i="9"/>
  <c r="V1872" i="10" s="1"/>
  <c r="H1872" i="9"/>
  <c r="U1872" i="10" s="1"/>
  <c r="G1872" i="9"/>
  <c r="T1872" i="10" s="1"/>
  <c r="F1872" i="9"/>
  <c r="S1872" i="10" s="1"/>
  <c r="E1872" i="9"/>
  <c r="O1872" i="10" s="1"/>
  <c r="D1872" i="9"/>
  <c r="J1872" i="10" s="1"/>
  <c r="C1872" i="9"/>
  <c r="E1872" i="10" s="1"/>
  <c r="B1872" i="9"/>
  <c r="B1872" i="10" s="1"/>
  <c r="A1872" i="9"/>
  <c r="A1872" i="10" s="1"/>
  <c r="J1871" i="9"/>
  <c r="W1871" i="10" s="1"/>
  <c r="I1871" i="9"/>
  <c r="V1871" i="10" s="1"/>
  <c r="H1871" i="9"/>
  <c r="U1871" i="10" s="1"/>
  <c r="G1871" i="9"/>
  <c r="T1871" i="10" s="1"/>
  <c r="F1871" i="9"/>
  <c r="S1871" i="10" s="1"/>
  <c r="E1871" i="9"/>
  <c r="O1871" i="10" s="1"/>
  <c r="D1871" i="9"/>
  <c r="J1871" i="10" s="1"/>
  <c r="C1871" i="9"/>
  <c r="E1871" i="10" s="1"/>
  <c r="B1871" i="9"/>
  <c r="B1871" i="10" s="1"/>
  <c r="A1871" i="9"/>
  <c r="A1871" i="10" s="1"/>
  <c r="J1870" i="9"/>
  <c r="W1870" i="10" s="1"/>
  <c r="I1870" i="9"/>
  <c r="V1870" i="10" s="1"/>
  <c r="H1870" i="9"/>
  <c r="U1870" i="10" s="1"/>
  <c r="G1870" i="9"/>
  <c r="T1870" i="10" s="1"/>
  <c r="F1870" i="9"/>
  <c r="S1870" i="10" s="1"/>
  <c r="E1870" i="9"/>
  <c r="O1870" i="10" s="1"/>
  <c r="D1870" i="9"/>
  <c r="J1870" i="10" s="1"/>
  <c r="C1870" i="9"/>
  <c r="E1870" i="10" s="1"/>
  <c r="B1870" i="9"/>
  <c r="B1870" i="10" s="1"/>
  <c r="A1870" i="9"/>
  <c r="A1870" i="10" s="1"/>
  <c r="J1869" i="9"/>
  <c r="W1869" i="10" s="1"/>
  <c r="I1869" i="9"/>
  <c r="V1869" i="10" s="1"/>
  <c r="H1869" i="9"/>
  <c r="U1869" i="10" s="1"/>
  <c r="G1869" i="9"/>
  <c r="T1869" i="10" s="1"/>
  <c r="F1869" i="9"/>
  <c r="S1869" i="10" s="1"/>
  <c r="E1869" i="9"/>
  <c r="O1869" i="10" s="1"/>
  <c r="D1869" i="9"/>
  <c r="J1869" i="10" s="1"/>
  <c r="C1869" i="9"/>
  <c r="E1869" i="10" s="1"/>
  <c r="B1869" i="9"/>
  <c r="B1869" i="10" s="1"/>
  <c r="A1869" i="9"/>
  <c r="A1869" i="10" s="1"/>
  <c r="J1868" i="9"/>
  <c r="W1868" i="10" s="1"/>
  <c r="I1868" i="9"/>
  <c r="V1868" i="10" s="1"/>
  <c r="H1868" i="9"/>
  <c r="U1868" i="10" s="1"/>
  <c r="G1868" i="9"/>
  <c r="T1868" i="10" s="1"/>
  <c r="F1868" i="9"/>
  <c r="S1868" i="10" s="1"/>
  <c r="E1868" i="9"/>
  <c r="O1868" i="10" s="1"/>
  <c r="D1868" i="9"/>
  <c r="J1868" i="10" s="1"/>
  <c r="C1868" i="9"/>
  <c r="E1868" i="10" s="1"/>
  <c r="B1868" i="9"/>
  <c r="B1868" i="10" s="1"/>
  <c r="A1868" i="9"/>
  <c r="A1868" i="10" s="1"/>
  <c r="J1867" i="9"/>
  <c r="W1867" i="10" s="1"/>
  <c r="I1867" i="9"/>
  <c r="V1867" i="10" s="1"/>
  <c r="H1867" i="9"/>
  <c r="U1867" i="10" s="1"/>
  <c r="G1867" i="9"/>
  <c r="T1867" i="10" s="1"/>
  <c r="F1867" i="9"/>
  <c r="S1867" i="10" s="1"/>
  <c r="E1867" i="9"/>
  <c r="O1867" i="10" s="1"/>
  <c r="D1867" i="9"/>
  <c r="J1867" i="10" s="1"/>
  <c r="C1867" i="9"/>
  <c r="E1867" i="10" s="1"/>
  <c r="B1867" i="9"/>
  <c r="B1867" i="10" s="1"/>
  <c r="A1867" i="9"/>
  <c r="J1866" i="9"/>
  <c r="W1866" i="10" s="1"/>
  <c r="I1866" i="9"/>
  <c r="V1866" i="10" s="1"/>
  <c r="H1866" i="9"/>
  <c r="U1866" i="10" s="1"/>
  <c r="G1866" i="9"/>
  <c r="T1866" i="10" s="1"/>
  <c r="F1866" i="9"/>
  <c r="S1866" i="10" s="1"/>
  <c r="E1866" i="9"/>
  <c r="O1866" i="10" s="1"/>
  <c r="D1866" i="9"/>
  <c r="J1866" i="10" s="1"/>
  <c r="C1866" i="9"/>
  <c r="E1866" i="10" s="1"/>
  <c r="B1866" i="9"/>
  <c r="B1866" i="10" s="1"/>
  <c r="A1866" i="9"/>
  <c r="J1865" i="9"/>
  <c r="W1865" i="10" s="1"/>
  <c r="I1865" i="9"/>
  <c r="V1865" i="10" s="1"/>
  <c r="H1865" i="9"/>
  <c r="U1865" i="10" s="1"/>
  <c r="G1865" i="9"/>
  <c r="T1865" i="10" s="1"/>
  <c r="F1865" i="9"/>
  <c r="S1865" i="10" s="1"/>
  <c r="E1865" i="9"/>
  <c r="O1865" i="10" s="1"/>
  <c r="D1865" i="9"/>
  <c r="J1865" i="10" s="1"/>
  <c r="C1865" i="9"/>
  <c r="E1865" i="10" s="1"/>
  <c r="B1865" i="9"/>
  <c r="B1865" i="10" s="1"/>
  <c r="A1865" i="9"/>
  <c r="A1865" i="10" s="1"/>
  <c r="J1864" i="9"/>
  <c r="W1864" i="10" s="1"/>
  <c r="I1864" i="9"/>
  <c r="V1864" i="10" s="1"/>
  <c r="H1864" i="9"/>
  <c r="U1864" i="10" s="1"/>
  <c r="G1864" i="9"/>
  <c r="T1864" i="10" s="1"/>
  <c r="F1864" i="9"/>
  <c r="S1864" i="10" s="1"/>
  <c r="E1864" i="9"/>
  <c r="O1864" i="10" s="1"/>
  <c r="D1864" i="9"/>
  <c r="J1864" i="10" s="1"/>
  <c r="C1864" i="9"/>
  <c r="E1864" i="10" s="1"/>
  <c r="B1864" i="9"/>
  <c r="B1864" i="10" s="1"/>
  <c r="A1864" i="9"/>
  <c r="A1864" i="10" s="1"/>
  <c r="J1863" i="9"/>
  <c r="W1863" i="10" s="1"/>
  <c r="I1863" i="9"/>
  <c r="V1863" i="10" s="1"/>
  <c r="H1863" i="9"/>
  <c r="U1863" i="10" s="1"/>
  <c r="G1863" i="9"/>
  <c r="T1863" i="10" s="1"/>
  <c r="F1863" i="9"/>
  <c r="S1863" i="10" s="1"/>
  <c r="E1863" i="9"/>
  <c r="O1863" i="10" s="1"/>
  <c r="D1863" i="9"/>
  <c r="J1863" i="10" s="1"/>
  <c r="C1863" i="9"/>
  <c r="E1863" i="10" s="1"/>
  <c r="B1863" i="9"/>
  <c r="B1863" i="10" s="1"/>
  <c r="A1863" i="9"/>
  <c r="A1863" i="10" s="1"/>
  <c r="J1862" i="9"/>
  <c r="W1862" i="10" s="1"/>
  <c r="I1862" i="9"/>
  <c r="V1862" i="10" s="1"/>
  <c r="H1862" i="9"/>
  <c r="U1862" i="10" s="1"/>
  <c r="G1862" i="9"/>
  <c r="T1862" i="10" s="1"/>
  <c r="F1862" i="9"/>
  <c r="S1862" i="10" s="1"/>
  <c r="E1862" i="9"/>
  <c r="O1862" i="10" s="1"/>
  <c r="D1862" i="9"/>
  <c r="J1862" i="10" s="1"/>
  <c r="C1862" i="9"/>
  <c r="E1862" i="10" s="1"/>
  <c r="B1862" i="9"/>
  <c r="B1862" i="10" s="1"/>
  <c r="A1862" i="9"/>
  <c r="A1862" i="10" s="1"/>
  <c r="J1861" i="9"/>
  <c r="W1861" i="10" s="1"/>
  <c r="I1861" i="9"/>
  <c r="V1861" i="10" s="1"/>
  <c r="H1861" i="9"/>
  <c r="U1861" i="10" s="1"/>
  <c r="G1861" i="9"/>
  <c r="T1861" i="10" s="1"/>
  <c r="F1861" i="9"/>
  <c r="S1861" i="10" s="1"/>
  <c r="E1861" i="9"/>
  <c r="O1861" i="10" s="1"/>
  <c r="D1861" i="9"/>
  <c r="J1861" i="10" s="1"/>
  <c r="C1861" i="9"/>
  <c r="E1861" i="10" s="1"/>
  <c r="B1861" i="9"/>
  <c r="B1861" i="10" s="1"/>
  <c r="A1861" i="9"/>
  <c r="A1861" i="10" s="1"/>
  <c r="J1860" i="9"/>
  <c r="W1860" i="10" s="1"/>
  <c r="I1860" i="9"/>
  <c r="V1860" i="10" s="1"/>
  <c r="H1860" i="9"/>
  <c r="U1860" i="10" s="1"/>
  <c r="G1860" i="9"/>
  <c r="T1860" i="10" s="1"/>
  <c r="F1860" i="9"/>
  <c r="S1860" i="10" s="1"/>
  <c r="E1860" i="9"/>
  <c r="O1860" i="10" s="1"/>
  <c r="D1860" i="9"/>
  <c r="J1860" i="10" s="1"/>
  <c r="C1860" i="9"/>
  <c r="E1860" i="10" s="1"/>
  <c r="B1860" i="9"/>
  <c r="B1860" i="10" s="1"/>
  <c r="A1860" i="9"/>
  <c r="A1860" i="10" s="1"/>
  <c r="J1859" i="9"/>
  <c r="W1859" i="10" s="1"/>
  <c r="I1859" i="9"/>
  <c r="V1859" i="10" s="1"/>
  <c r="H1859" i="9"/>
  <c r="U1859" i="10" s="1"/>
  <c r="G1859" i="9"/>
  <c r="T1859" i="10" s="1"/>
  <c r="F1859" i="9"/>
  <c r="S1859" i="10" s="1"/>
  <c r="E1859" i="9"/>
  <c r="O1859" i="10" s="1"/>
  <c r="D1859" i="9"/>
  <c r="J1859" i="10" s="1"/>
  <c r="C1859" i="9"/>
  <c r="E1859" i="10" s="1"/>
  <c r="B1859" i="9"/>
  <c r="B1859" i="10" s="1"/>
  <c r="A1859" i="9"/>
  <c r="A1859" i="10" s="1"/>
  <c r="J1858" i="9"/>
  <c r="W1858" i="10" s="1"/>
  <c r="I1858" i="9"/>
  <c r="V1858" i="10" s="1"/>
  <c r="H1858" i="9"/>
  <c r="U1858" i="10" s="1"/>
  <c r="G1858" i="9"/>
  <c r="T1858" i="10" s="1"/>
  <c r="F1858" i="9"/>
  <c r="S1858" i="10" s="1"/>
  <c r="E1858" i="9"/>
  <c r="O1858" i="10" s="1"/>
  <c r="D1858" i="9"/>
  <c r="J1858" i="10" s="1"/>
  <c r="C1858" i="9"/>
  <c r="E1858" i="10" s="1"/>
  <c r="B1858" i="9"/>
  <c r="B1858" i="10" s="1"/>
  <c r="A1858" i="9"/>
  <c r="A1858" i="10" s="1"/>
  <c r="J1857" i="9"/>
  <c r="W1857" i="10" s="1"/>
  <c r="I1857" i="9"/>
  <c r="V1857" i="10" s="1"/>
  <c r="H1857" i="9"/>
  <c r="U1857" i="10" s="1"/>
  <c r="G1857" i="9"/>
  <c r="T1857" i="10" s="1"/>
  <c r="F1857" i="9"/>
  <c r="S1857" i="10" s="1"/>
  <c r="E1857" i="9"/>
  <c r="O1857" i="10" s="1"/>
  <c r="D1857" i="9"/>
  <c r="J1857" i="10" s="1"/>
  <c r="C1857" i="9"/>
  <c r="E1857" i="10" s="1"/>
  <c r="B1857" i="9"/>
  <c r="B1857" i="10" s="1"/>
  <c r="A1857" i="9"/>
  <c r="A1857" i="10" s="1"/>
  <c r="J1856" i="9"/>
  <c r="W1856" i="10" s="1"/>
  <c r="I1856" i="9"/>
  <c r="V1856" i="10" s="1"/>
  <c r="H1856" i="9"/>
  <c r="U1856" i="10" s="1"/>
  <c r="G1856" i="9"/>
  <c r="T1856" i="10" s="1"/>
  <c r="F1856" i="9"/>
  <c r="S1856" i="10" s="1"/>
  <c r="E1856" i="9"/>
  <c r="O1856" i="10" s="1"/>
  <c r="D1856" i="9"/>
  <c r="J1856" i="10" s="1"/>
  <c r="C1856" i="9"/>
  <c r="E1856" i="10" s="1"/>
  <c r="B1856" i="9"/>
  <c r="B1856" i="10" s="1"/>
  <c r="A1856" i="9"/>
  <c r="A1856" i="10" s="1"/>
  <c r="J1855" i="9"/>
  <c r="W1855" i="10" s="1"/>
  <c r="I1855" i="9"/>
  <c r="V1855" i="10" s="1"/>
  <c r="H1855" i="9"/>
  <c r="U1855" i="10" s="1"/>
  <c r="G1855" i="9"/>
  <c r="T1855" i="10" s="1"/>
  <c r="F1855" i="9"/>
  <c r="S1855" i="10" s="1"/>
  <c r="E1855" i="9"/>
  <c r="O1855" i="10" s="1"/>
  <c r="D1855" i="9"/>
  <c r="J1855" i="10" s="1"/>
  <c r="C1855" i="9"/>
  <c r="E1855" i="10" s="1"/>
  <c r="B1855" i="9"/>
  <c r="B1855" i="10" s="1"/>
  <c r="A1855" i="9"/>
  <c r="J1854" i="9"/>
  <c r="W1854" i="10" s="1"/>
  <c r="I1854" i="9"/>
  <c r="V1854" i="10" s="1"/>
  <c r="H1854" i="9"/>
  <c r="U1854" i="10" s="1"/>
  <c r="G1854" i="9"/>
  <c r="T1854" i="10" s="1"/>
  <c r="F1854" i="9"/>
  <c r="S1854" i="10" s="1"/>
  <c r="E1854" i="9"/>
  <c r="O1854" i="10" s="1"/>
  <c r="D1854" i="9"/>
  <c r="J1854" i="10" s="1"/>
  <c r="C1854" i="9"/>
  <c r="E1854" i="10" s="1"/>
  <c r="B1854" i="9"/>
  <c r="B1854" i="10" s="1"/>
  <c r="A1854" i="9"/>
  <c r="J1853" i="9"/>
  <c r="W1853" i="10" s="1"/>
  <c r="I1853" i="9"/>
  <c r="V1853" i="10" s="1"/>
  <c r="H1853" i="9"/>
  <c r="U1853" i="10" s="1"/>
  <c r="G1853" i="9"/>
  <c r="T1853" i="10" s="1"/>
  <c r="F1853" i="9"/>
  <c r="S1853" i="10" s="1"/>
  <c r="E1853" i="9"/>
  <c r="O1853" i="10" s="1"/>
  <c r="D1853" i="9"/>
  <c r="J1853" i="10" s="1"/>
  <c r="C1853" i="9"/>
  <c r="E1853" i="10" s="1"/>
  <c r="B1853" i="9"/>
  <c r="B1853" i="10" s="1"/>
  <c r="A1853" i="9"/>
  <c r="J1852" i="9"/>
  <c r="W1852" i="10" s="1"/>
  <c r="I1852" i="9"/>
  <c r="V1852" i="10" s="1"/>
  <c r="H1852" i="9"/>
  <c r="U1852" i="10" s="1"/>
  <c r="G1852" i="9"/>
  <c r="T1852" i="10" s="1"/>
  <c r="F1852" i="9"/>
  <c r="S1852" i="10" s="1"/>
  <c r="E1852" i="9"/>
  <c r="O1852" i="10" s="1"/>
  <c r="D1852" i="9"/>
  <c r="J1852" i="10" s="1"/>
  <c r="C1852" i="9"/>
  <c r="E1852" i="10" s="1"/>
  <c r="B1852" i="9"/>
  <c r="B1852" i="10" s="1"/>
  <c r="A1852" i="9"/>
  <c r="J1851" i="9"/>
  <c r="W1851" i="10" s="1"/>
  <c r="I1851" i="9"/>
  <c r="V1851" i="10" s="1"/>
  <c r="H1851" i="9"/>
  <c r="U1851" i="10" s="1"/>
  <c r="G1851" i="9"/>
  <c r="T1851" i="10" s="1"/>
  <c r="F1851" i="9"/>
  <c r="S1851" i="10" s="1"/>
  <c r="E1851" i="9"/>
  <c r="O1851" i="10" s="1"/>
  <c r="D1851" i="9"/>
  <c r="J1851" i="10" s="1"/>
  <c r="C1851" i="9"/>
  <c r="E1851" i="10" s="1"/>
  <c r="B1851" i="9"/>
  <c r="B1851" i="10" s="1"/>
  <c r="A1851" i="9"/>
  <c r="A1851" i="10" s="1"/>
  <c r="J1850" i="9"/>
  <c r="W1850" i="10" s="1"/>
  <c r="I1850" i="9"/>
  <c r="V1850" i="10" s="1"/>
  <c r="H1850" i="9"/>
  <c r="U1850" i="10" s="1"/>
  <c r="G1850" i="9"/>
  <c r="T1850" i="10" s="1"/>
  <c r="F1850" i="9"/>
  <c r="S1850" i="10" s="1"/>
  <c r="E1850" i="9"/>
  <c r="O1850" i="10" s="1"/>
  <c r="D1850" i="9"/>
  <c r="J1850" i="10" s="1"/>
  <c r="C1850" i="9"/>
  <c r="E1850" i="10" s="1"/>
  <c r="B1850" i="9"/>
  <c r="B1850" i="10" s="1"/>
  <c r="A1850" i="9"/>
  <c r="J1849" i="9"/>
  <c r="W1849" i="10" s="1"/>
  <c r="I1849" i="9"/>
  <c r="V1849" i="10" s="1"/>
  <c r="H1849" i="9"/>
  <c r="U1849" i="10" s="1"/>
  <c r="G1849" i="9"/>
  <c r="T1849" i="10" s="1"/>
  <c r="F1849" i="9"/>
  <c r="S1849" i="10" s="1"/>
  <c r="E1849" i="9"/>
  <c r="O1849" i="10" s="1"/>
  <c r="D1849" i="9"/>
  <c r="J1849" i="10" s="1"/>
  <c r="C1849" i="9"/>
  <c r="E1849" i="10" s="1"/>
  <c r="B1849" i="9"/>
  <c r="B1849" i="10" s="1"/>
  <c r="A1849" i="9"/>
  <c r="J1848" i="9"/>
  <c r="W1848" i="10" s="1"/>
  <c r="I1848" i="9"/>
  <c r="V1848" i="10" s="1"/>
  <c r="H1848" i="9"/>
  <c r="U1848" i="10" s="1"/>
  <c r="G1848" i="9"/>
  <c r="T1848" i="10" s="1"/>
  <c r="F1848" i="9"/>
  <c r="S1848" i="10" s="1"/>
  <c r="E1848" i="9"/>
  <c r="O1848" i="10" s="1"/>
  <c r="D1848" i="9"/>
  <c r="J1848" i="10" s="1"/>
  <c r="C1848" i="9"/>
  <c r="E1848" i="10" s="1"/>
  <c r="B1848" i="9"/>
  <c r="B1848" i="10" s="1"/>
  <c r="A1848" i="9"/>
  <c r="A1848" i="10" s="1"/>
  <c r="J1847" i="9"/>
  <c r="W1847" i="10" s="1"/>
  <c r="I1847" i="9"/>
  <c r="V1847" i="10" s="1"/>
  <c r="H1847" i="9"/>
  <c r="U1847" i="10" s="1"/>
  <c r="G1847" i="9"/>
  <c r="T1847" i="10" s="1"/>
  <c r="F1847" i="9"/>
  <c r="S1847" i="10" s="1"/>
  <c r="E1847" i="9"/>
  <c r="O1847" i="10" s="1"/>
  <c r="D1847" i="9"/>
  <c r="J1847" i="10" s="1"/>
  <c r="C1847" i="9"/>
  <c r="E1847" i="10" s="1"/>
  <c r="B1847" i="9"/>
  <c r="B1847" i="10" s="1"/>
  <c r="A1847" i="9"/>
  <c r="A1847" i="10" s="1"/>
  <c r="J1846" i="9"/>
  <c r="W1846" i="10" s="1"/>
  <c r="I1846" i="9"/>
  <c r="V1846" i="10" s="1"/>
  <c r="H1846" i="9"/>
  <c r="U1846" i="10" s="1"/>
  <c r="G1846" i="9"/>
  <c r="T1846" i="10" s="1"/>
  <c r="F1846" i="9"/>
  <c r="S1846" i="10" s="1"/>
  <c r="E1846" i="9"/>
  <c r="O1846" i="10" s="1"/>
  <c r="D1846" i="9"/>
  <c r="J1846" i="10" s="1"/>
  <c r="C1846" i="9"/>
  <c r="E1846" i="10" s="1"/>
  <c r="B1846" i="9"/>
  <c r="B1846" i="10" s="1"/>
  <c r="A1846" i="9"/>
  <c r="A1846" i="10" s="1"/>
  <c r="J1845" i="9"/>
  <c r="W1845" i="10" s="1"/>
  <c r="I1845" i="9"/>
  <c r="V1845" i="10" s="1"/>
  <c r="H1845" i="9"/>
  <c r="U1845" i="10" s="1"/>
  <c r="G1845" i="9"/>
  <c r="T1845" i="10" s="1"/>
  <c r="F1845" i="9"/>
  <c r="S1845" i="10" s="1"/>
  <c r="E1845" i="9"/>
  <c r="O1845" i="10" s="1"/>
  <c r="D1845" i="9"/>
  <c r="J1845" i="10" s="1"/>
  <c r="C1845" i="9"/>
  <c r="E1845" i="10" s="1"/>
  <c r="B1845" i="9"/>
  <c r="B1845" i="10" s="1"/>
  <c r="A1845" i="9"/>
  <c r="A1845" i="10" s="1"/>
  <c r="J1844" i="9"/>
  <c r="W1844" i="10" s="1"/>
  <c r="I1844" i="9"/>
  <c r="V1844" i="10" s="1"/>
  <c r="H1844" i="9"/>
  <c r="U1844" i="10" s="1"/>
  <c r="G1844" i="9"/>
  <c r="T1844" i="10" s="1"/>
  <c r="F1844" i="9"/>
  <c r="S1844" i="10" s="1"/>
  <c r="E1844" i="9"/>
  <c r="O1844" i="10" s="1"/>
  <c r="D1844" i="9"/>
  <c r="J1844" i="10" s="1"/>
  <c r="C1844" i="9"/>
  <c r="E1844" i="10" s="1"/>
  <c r="B1844" i="9"/>
  <c r="B1844" i="10" s="1"/>
  <c r="A1844" i="9"/>
  <c r="A1844" i="10" s="1"/>
  <c r="J1843" i="9"/>
  <c r="W1843" i="10" s="1"/>
  <c r="I1843" i="9"/>
  <c r="V1843" i="10" s="1"/>
  <c r="H1843" i="9"/>
  <c r="U1843" i="10" s="1"/>
  <c r="G1843" i="9"/>
  <c r="T1843" i="10" s="1"/>
  <c r="F1843" i="9"/>
  <c r="S1843" i="10" s="1"/>
  <c r="E1843" i="9"/>
  <c r="O1843" i="10" s="1"/>
  <c r="D1843" i="9"/>
  <c r="J1843" i="10" s="1"/>
  <c r="C1843" i="9"/>
  <c r="E1843" i="10" s="1"/>
  <c r="B1843" i="9"/>
  <c r="B1843" i="10" s="1"/>
  <c r="A1843" i="9"/>
  <c r="J1842" i="9"/>
  <c r="W1842" i="10" s="1"/>
  <c r="I1842" i="9"/>
  <c r="V1842" i="10" s="1"/>
  <c r="H1842" i="9"/>
  <c r="U1842" i="10" s="1"/>
  <c r="G1842" i="9"/>
  <c r="T1842" i="10" s="1"/>
  <c r="F1842" i="9"/>
  <c r="S1842" i="10" s="1"/>
  <c r="E1842" i="9"/>
  <c r="O1842" i="10" s="1"/>
  <c r="D1842" i="9"/>
  <c r="J1842" i="10" s="1"/>
  <c r="C1842" i="9"/>
  <c r="E1842" i="10" s="1"/>
  <c r="B1842" i="9"/>
  <c r="B1842" i="10" s="1"/>
  <c r="A1842" i="9"/>
  <c r="J1841" i="9"/>
  <c r="W1841" i="10" s="1"/>
  <c r="I1841" i="9"/>
  <c r="V1841" i="10" s="1"/>
  <c r="H1841" i="9"/>
  <c r="U1841" i="10" s="1"/>
  <c r="G1841" i="9"/>
  <c r="T1841" i="10" s="1"/>
  <c r="F1841" i="9"/>
  <c r="S1841" i="10" s="1"/>
  <c r="E1841" i="9"/>
  <c r="O1841" i="10" s="1"/>
  <c r="D1841" i="9"/>
  <c r="J1841" i="10" s="1"/>
  <c r="C1841" i="9"/>
  <c r="E1841" i="10" s="1"/>
  <c r="B1841" i="9"/>
  <c r="B1841" i="10" s="1"/>
  <c r="A1841" i="9"/>
  <c r="A1841" i="10" s="1"/>
  <c r="J1840" i="9"/>
  <c r="W1840" i="10" s="1"/>
  <c r="I1840" i="9"/>
  <c r="V1840" i="10" s="1"/>
  <c r="H1840" i="9"/>
  <c r="U1840" i="10" s="1"/>
  <c r="G1840" i="9"/>
  <c r="T1840" i="10" s="1"/>
  <c r="F1840" i="9"/>
  <c r="S1840" i="10" s="1"/>
  <c r="E1840" i="9"/>
  <c r="O1840" i="10" s="1"/>
  <c r="D1840" i="9"/>
  <c r="J1840" i="10" s="1"/>
  <c r="C1840" i="9"/>
  <c r="E1840" i="10" s="1"/>
  <c r="B1840" i="9"/>
  <c r="B1840" i="10" s="1"/>
  <c r="A1840" i="9"/>
  <c r="A1840" i="10" s="1"/>
  <c r="J1839" i="9"/>
  <c r="W1839" i="10" s="1"/>
  <c r="I1839" i="9"/>
  <c r="V1839" i="10" s="1"/>
  <c r="H1839" i="9"/>
  <c r="U1839" i="10" s="1"/>
  <c r="G1839" i="9"/>
  <c r="T1839" i="10" s="1"/>
  <c r="F1839" i="9"/>
  <c r="S1839" i="10" s="1"/>
  <c r="E1839" i="9"/>
  <c r="O1839" i="10" s="1"/>
  <c r="D1839" i="9"/>
  <c r="J1839" i="10" s="1"/>
  <c r="C1839" i="9"/>
  <c r="E1839" i="10" s="1"/>
  <c r="B1839" i="9"/>
  <c r="B1839" i="10" s="1"/>
  <c r="A1839" i="9"/>
  <c r="A1839" i="10" s="1"/>
  <c r="J1838" i="9"/>
  <c r="W1838" i="10" s="1"/>
  <c r="I1838" i="9"/>
  <c r="V1838" i="10" s="1"/>
  <c r="H1838" i="9"/>
  <c r="U1838" i="10" s="1"/>
  <c r="G1838" i="9"/>
  <c r="T1838" i="10" s="1"/>
  <c r="F1838" i="9"/>
  <c r="S1838" i="10" s="1"/>
  <c r="E1838" i="9"/>
  <c r="O1838" i="10" s="1"/>
  <c r="D1838" i="9"/>
  <c r="J1838" i="10" s="1"/>
  <c r="C1838" i="9"/>
  <c r="E1838" i="10" s="1"/>
  <c r="B1838" i="9"/>
  <c r="B1838" i="10" s="1"/>
  <c r="A1838" i="9"/>
  <c r="A1838" i="10" s="1"/>
  <c r="J1837" i="9"/>
  <c r="W1837" i="10" s="1"/>
  <c r="I1837" i="9"/>
  <c r="V1837" i="10" s="1"/>
  <c r="H1837" i="9"/>
  <c r="U1837" i="10" s="1"/>
  <c r="G1837" i="9"/>
  <c r="T1837" i="10" s="1"/>
  <c r="F1837" i="9"/>
  <c r="S1837" i="10" s="1"/>
  <c r="E1837" i="9"/>
  <c r="O1837" i="10" s="1"/>
  <c r="D1837" i="9"/>
  <c r="J1837" i="10" s="1"/>
  <c r="C1837" i="9"/>
  <c r="E1837" i="10" s="1"/>
  <c r="B1837" i="9"/>
  <c r="B1837" i="10" s="1"/>
  <c r="A1837" i="9"/>
  <c r="A1837" i="10" s="1"/>
  <c r="J1836" i="9"/>
  <c r="W1836" i="10" s="1"/>
  <c r="I1836" i="9"/>
  <c r="V1836" i="10" s="1"/>
  <c r="H1836" i="9"/>
  <c r="U1836" i="10" s="1"/>
  <c r="G1836" i="9"/>
  <c r="T1836" i="10" s="1"/>
  <c r="F1836" i="9"/>
  <c r="S1836" i="10" s="1"/>
  <c r="E1836" i="9"/>
  <c r="O1836" i="10" s="1"/>
  <c r="D1836" i="9"/>
  <c r="J1836" i="10" s="1"/>
  <c r="C1836" i="9"/>
  <c r="E1836" i="10" s="1"/>
  <c r="B1836" i="9"/>
  <c r="B1836" i="10" s="1"/>
  <c r="A1836" i="9"/>
  <c r="A1836" i="10" s="1"/>
  <c r="J1835" i="9"/>
  <c r="W1835" i="10" s="1"/>
  <c r="I1835" i="9"/>
  <c r="V1835" i="10" s="1"/>
  <c r="H1835" i="9"/>
  <c r="U1835" i="10" s="1"/>
  <c r="G1835" i="9"/>
  <c r="T1835" i="10" s="1"/>
  <c r="F1835" i="9"/>
  <c r="S1835" i="10" s="1"/>
  <c r="E1835" i="9"/>
  <c r="O1835" i="10" s="1"/>
  <c r="D1835" i="9"/>
  <c r="J1835" i="10" s="1"/>
  <c r="C1835" i="9"/>
  <c r="E1835" i="10" s="1"/>
  <c r="B1835" i="9"/>
  <c r="B1835" i="10" s="1"/>
  <c r="A1835" i="9"/>
  <c r="A1835" i="10" s="1"/>
  <c r="J1834" i="9"/>
  <c r="W1834" i="10" s="1"/>
  <c r="I1834" i="9"/>
  <c r="V1834" i="10" s="1"/>
  <c r="H1834" i="9"/>
  <c r="U1834" i="10" s="1"/>
  <c r="G1834" i="9"/>
  <c r="T1834" i="10" s="1"/>
  <c r="F1834" i="9"/>
  <c r="S1834" i="10" s="1"/>
  <c r="E1834" i="9"/>
  <c r="O1834" i="10" s="1"/>
  <c r="D1834" i="9"/>
  <c r="J1834" i="10" s="1"/>
  <c r="C1834" i="9"/>
  <c r="E1834" i="10" s="1"/>
  <c r="B1834" i="9"/>
  <c r="B1834" i="10" s="1"/>
  <c r="A1834" i="9"/>
  <c r="A1834" i="10" s="1"/>
  <c r="J1833" i="9"/>
  <c r="W1833" i="10" s="1"/>
  <c r="I1833" i="9"/>
  <c r="V1833" i="10" s="1"/>
  <c r="H1833" i="9"/>
  <c r="U1833" i="10" s="1"/>
  <c r="G1833" i="9"/>
  <c r="T1833" i="10" s="1"/>
  <c r="F1833" i="9"/>
  <c r="S1833" i="10" s="1"/>
  <c r="E1833" i="9"/>
  <c r="O1833" i="10" s="1"/>
  <c r="D1833" i="9"/>
  <c r="J1833" i="10" s="1"/>
  <c r="C1833" i="9"/>
  <c r="E1833" i="10" s="1"/>
  <c r="B1833" i="9"/>
  <c r="B1833" i="10" s="1"/>
  <c r="A1833" i="9"/>
  <c r="A1833" i="10" s="1"/>
  <c r="J1832" i="9"/>
  <c r="W1832" i="10" s="1"/>
  <c r="I1832" i="9"/>
  <c r="V1832" i="10" s="1"/>
  <c r="H1832" i="9"/>
  <c r="U1832" i="10" s="1"/>
  <c r="G1832" i="9"/>
  <c r="T1832" i="10" s="1"/>
  <c r="F1832" i="9"/>
  <c r="S1832" i="10" s="1"/>
  <c r="E1832" i="9"/>
  <c r="O1832" i="10" s="1"/>
  <c r="D1832" i="9"/>
  <c r="J1832" i="10" s="1"/>
  <c r="C1832" i="9"/>
  <c r="E1832" i="10" s="1"/>
  <c r="B1832" i="9"/>
  <c r="B1832" i="10" s="1"/>
  <c r="A1832" i="9"/>
  <c r="A1832" i="10" s="1"/>
  <c r="J1831" i="9"/>
  <c r="W1831" i="10" s="1"/>
  <c r="I1831" i="9"/>
  <c r="V1831" i="10" s="1"/>
  <c r="H1831" i="9"/>
  <c r="U1831" i="10" s="1"/>
  <c r="G1831" i="9"/>
  <c r="T1831" i="10" s="1"/>
  <c r="F1831" i="9"/>
  <c r="S1831" i="10" s="1"/>
  <c r="E1831" i="9"/>
  <c r="O1831" i="10" s="1"/>
  <c r="D1831" i="9"/>
  <c r="J1831" i="10" s="1"/>
  <c r="C1831" i="9"/>
  <c r="E1831" i="10" s="1"/>
  <c r="B1831" i="9"/>
  <c r="B1831" i="10" s="1"/>
  <c r="A1831" i="9"/>
  <c r="J1830" i="9"/>
  <c r="W1830" i="10" s="1"/>
  <c r="I1830" i="9"/>
  <c r="V1830" i="10" s="1"/>
  <c r="H1830" i="9"/>
  <c r="U1830" i="10" s="1"/>
  <c r="G1830" i="9"/>
  <c r="T1830" i="10" s="1"/>
  <c r="F1830" i="9"/>
  <c r="S1830" i="10" s="1"/>
  <c r="E1830" i="9"/>
  <c r="O1830" i="10" s="1"/>
  <c r="D1830" i="9"/>
  <c r="J1830" i="10" s="1"/>
  <c r="C1830" i="9"/>
  <c r="E1830" i="10" s="1"/>
  <c r="B1830" i="9"/>
  <c r="B1830" i="10" s="1"/>
  <c r="A1830" i="9"/>
  <c r="J1829" i="9"/>
  <c r="W1829" i="10" s="1"/>
  <c r="I1829" i="9"/>
  <c r="V1829" i="10" s="1"/>
  <c r="H1829" i="9"/>
  <c r="U1829" i="10" s="1"/>
  <c r="G1829" i="9"/>
  <c r="T1829" i="10" s="1"/>
  <c r="F1829" i="9"/>
  <c r="S1829" i="10" s="1"/>
  <c r="E1829" i="9"/>
  <c r="O1829" i="10" s="1"/>
  <c r="D1829" i="9"/>
  <c r="J1829" i="10" s="1"/>
  <c r="C1829" i="9"/>
  <c r="E1829" i="10" s="1"/>
  <c r="B1829" i="9"/>
  <c r="B1829" i="10" s="1"/>
  <c r="A1829" i="9"/>
  <c r="A1829" i="10" s="1"/>
  <c r="J1828" i="9"/>
  <c r="W1828" i="10" s="1"/>
  <c r="I1828" i="9"/>
  <c r="V1828" i="10" s="1"/>
  <c r="H1828" i="9"/>
  <c r="U1828" i="10" s="1"/>
  <c r="G1828" i="9"/>
  <c r="T1828" i="10" s="1"/>
  <c r="F1828" i="9"/>
  <c r="S1828" i="10" s="1"/>
  <c r="E1828" i="9"/>
  <c r="O1828" i="10" s="1"/>
  <c r="D1828" i="9"/>
  <c r="J1828" i="10" s="1"/>
  <c r="C1828" i="9"/>
  <c r="E1828" i="10" s="1"/>
  <c r="B1828" i="9"/>
  <c r="B1828" i="10" s="1"/>
  <c r="A1828" i="9"/>
  <c r="A1828" i="10" s="1"/>
  <c r="J1827" i="9"/>
  <c r="W1827" i="10" s="1"/>
  <c r="I1827" i="9"/>
  <c r="V1827" i="10" s="1"/>
  <c r="H1827" i="9"/>
  <c r="U1827" i="10" s="1"/>
  <c r="G1827" i="9"/>
  <c r="T1827" i="10" s="1"/>
  <c r="F1827" i="9"/>
  <c r="S1827" i="10" s="1"/>
  <c r="E1827" i="9"/>
  <c r="O1827" i="10" s="1"/>
  <c r="D1827" i="9"/>
  <c r="J1827" i="10" s="1"/>
  <c r="C1827" i="9"/>
  <c r="E1827" i="10" s="1"/>
  <c r="B1827" i="9"/>
  <c r="B1827" i="10" s="1"/>
  <c r="A1827" i="9"/>
  <c r="J1826" i="9"/>
  <c r="W1826" i="10" s="1"/>
  <c r="I1826" i="9"/>
  <c r="V1826" i="10" s="1"/>
  <c r="H1826" i="9"/>
  <c r="U1826" i="10" s="1"/>
  <c r="G1826" i="9"/>
  <c r="T1826" i="10" s="1"/>
  <c r="F1826" i="9"/>
  <c r="S1826" i="10" s="1"/>
  <c r="E1826" i="9"/>
  <c r="O1826" i="10" s="1"/>
  <c r="D1826" i="9"/>
  <c r="J1826" i="10" s="1"/>
  <c r="C1826" i="9"/>
  <c r="E1826" i="10" s="1"/>
  <c r="B1826" i="9"/>
  <c r="B1826" i="10" s="1"/>
  <c r="A1826" i="9"/>
  <c r="J1825" i="9"/>
  <c r="W1825" i="10" s="1"/>
  <c r="I1825" i="9"/>
  <c r="V1825" i="10" s="1"/>
  <c r="H1825" i="9"/>
  <c r="U1825" i="10" s="1"/>
  <c r="G1825" i="9"/>
  <c r="T1825" i="10" s="1"/>
  <c r="F1825" i="9"/>
  <c r="S1825" i="10" s="1"/>
  <c r="E1825" i="9"/>
  <c r="O1825" i="10" s="1"/>
  <c r="D1825" i="9"/>
  <c r="J1825" i="10" s="1"/>
  <c r="C1825" i="9"/>
  <c r="E1825" i="10" s="1"/>
  <c r="B1825" i="9"/>
  <c r="B1825" i="10" s="1"/>
  <c r="A1825" i="9"/>
  <c r="A1825" i="10" s="1"/>
  <c r="J1824" i="9"/>
  <c r="W1824" i="10" s="1"/>
  <c r="I1824" i="9"/>
  <c r="V1824" i="10" s="1"/>
  <c r="H1824" i="9"/>
  <c r="U1824" i="10" s="1"/>
  <c r="G1824" i="9"/>
  <c r="T1824" i="10" s="1"/>
  <c r="F1824" i="9"/>
  <c r="S1824" i="10" s="1"/>
  <c r="E1824" i="9"/>
  <c r="O1824" i="10" s="1"/>
  <c r="D1824" i="9"/>
  <c r="J1824" i="10" s="1"/>
  <c r="C1824" i="9"/>
  <c r="E1824" i="10" s="1"/>
  <c r="B1824" i="9"/>
  <c r="B1824" i="10" s="1"/>
  <c r="A1824" i="9"/>
  <c r="A1824" i="10" s="1"/>
  <c r="J1823" i="9"/>
  <c r="W1823" i="10" s="1"/>
  <c r="I1823" i="9"/>
  <c r="V1823" i="10" s="1"/>
  <c r="H1823" i="9"/>
  <c r="U1823" i="10" s="1"/>
  <c r="G1823" i="9"/>
  <c r="T1823" i="10" s="1"/>
  <c r="F1823" i="9"/>
  <c r="S1823" i="10" s="1"/>
  <c r="E1823" i="9"/>
  <c r="O1823" i="10" s="1"/>
  <c r="D1823" i="9"/>
  <c r="J1823" i="10" s="1"/>
  <c r="C1823" i="9"/>
  <c r="E1823" i="10" s="1"/>
  <c r="B1823" i="9"/>
  <c r="B1823" i="10" s="1"/>
  <c r="A1823" i="9"/>
  <c r="A1823" i="10" s="1"/>
  <c r="J1822" i="9"/>
  <c r="W1822" i="10" s="1"/>
  <c r="I1822" i="9"/>
  <c r="V1822" i="10" s="1"/>
  <c r="H1822" i="9"/>
  <c r="U1822" i="10" s="1"/>
  <c r="G1822" i="9"/>
  <c r="T1822" i="10" s="1"/>
  <c r="F1822" i="9"/>
  <c r="S1822" i="10" s="1"/>
  <c r="E1822" i="9"/>
  <c r="O1822" i="10" s="1"/>
  <c r="D1822" i="9"/>
  <c r="J1822" i="10" s="1"/>
  <c r="C1822" i="9"/>
  <c r="E1822" i="10" s="1"/>
  <c r="B1822" i="9"/>
  <c r="B1822" i="10" s="1"/>
  <c r="A1822" i="9"/>
  <c r="A1822" i="10" s="1"/>
  <c r="J1821" i="9"/>
  <c r="W1821" i="10" s="1"/>
  <c r="I1821" i="9"/>
  <c r="V1821" i="10" s="1"/>
  <c r="H1821" i="9"/>
  <c r="U1821" i="10" s="1"/>
  <c r="G1821" i="9"/>
  <c r="T1821" i="10" s="1"/>
  <c r="F1821" i="9"/>
  <c r="S1821" i="10" s="1"/>
  <c r="E1821" i="9"/>
  <c r="O1821" i="10" s="1"/>
  <c r="D1821" i="9"/>
  <c r="J1821" i="10" s="1"/>
  <c r="C1821" i="9"/>
  <c r="E1821" i="10" s="1"/>
  <c r="B1821" i="9"/>
  <c r="B1821" i="10" s="1"/>
  <c r="A1821" i="9"/>
  <c r="A1821" i="10" s="1"/>
  <c r="J1820" i="9"/>
  <c r="W1820" i="10" s="1"/>
  <c r="I1820" i="9"/>
  <c r="V1820" i="10" s="1"/>
  <c r="H1820" i="9"/>
  <c r="U1820" i="10" s="1"/>
  <c r="G1820" i="9"/>
  <c r="T1820" i="10" s="1"/>
  <c r="F1820" i="9"/>
  <c r="S1820" i="10" s="1"/>
  <c r="E1820" i="9"/>
  <c r="O1820" i="10" s="1"/>
  <c r="D1820" i="9"/>
  <c r="J1820" i="10" s="1"/>
  <c r="C1820" i="9"/>
  <c r="E1820" i="10" s="1"/>
  <c r="B1820" i="9"/>
  <c r="B1820" i="10" s="1"/>
  <c r="A1820" i="9"/>
  <c r="A1820" i="10" s="1"/>
  <c r="J1819" i="9"/>
  <c r="W1819" i="10" s="1"/>
  <c r="I1819" i="9"/>
  <c r="V1819" i="10" s="1"/>
  <c r="H1819" i="9"/>
  <c r="U1819" i="10" s="1"/>
  <c r="G1819" i="9"/>
  <c r="T1819" i="10" s="1"/>
  <c r="F1819" i="9"/>
  <c r="S1819" i="10" s="1"/>
  <c r="E1819" i="9"/>
  <c r="O1819" i="10" s="1"/>
  <c r="D1819" i="9"/>
  <c r="J1819" i="10" s="1"/>
  <c r="C1819" i="9"/>
  <c r="E1819" i="10" s="1"/>
  <c r="B1819" i="9"/>
  <c r="B1819" i="10" s="1"/>
  <c r="A1819" i="9"/>
  <c r="J1818" i="9"/>
  <c r="W1818" i="10" s="1"/>
  <c r="I1818" i="9"/>
  <c r="V1818" i="10" s="1"/>
  <c r="H1818" i="9"/>
  <c r="U1818" i="10" s="1"/>
  <c r="G1818" i="9"/>
  <c r="T1818" i="10" s="1"/>
  <c r="F1818" i="9"/>
  <c r="S1818" i="10" s="1"/>
  <c r="E1818" i="9"/>
  <c r="O1818" i="10" s="1"/>
  <c r="D1818" i="9"/>
  <c r="J1818" i="10" s="1"/>
  <c r="C1818" i="9"/>
  <c r="E1818" i="10" s="1"/>
  <c r="B1818" i="9"/>
  <c r="B1818" i="10" s="1"/>
  <c r="A1818" i="9"/>
  <c r="J1817" i="9"/>
  <c r="W1817" i="10" s="1"/>
  <c r="I1817" i="9"/>
  <c r="V1817" i="10" s="1"/>
  <c r="H1817" i="9"/>
  <c r="U1817" i="10" s="1"/>
  <c r="G1817" i="9"/>
  <c r="T1817" i="10" s="1"/>
  <c r="F1817" i="9"/>
  <c r="S1817" i="10" s="1"/>
  <c r="E1817" i="9"/>
  <c r="O1817" i="10" s="1"/>
  <c r="D1817" i="9"/>
  <c r="J1817" i="10" s="1"/>
  <c r="C1817" i="9"/>
  <c r="E1817" i="10" s="1"/>
  <c r="B1817" i="9"/>
  <c r="B1817" i="10" s="1"/>
  <c r="A1817" i="9"/>
  <c r="A1817" i="10" s="1"/>
  <c r="J1816" i="9"/>
  <c r="W1816" i="10" s="1"/>
  <c r="I1816" i="9"/>
  <c r="V1816" i="10" s="1"/>
  <c r="H1816" i="9"/>
  <c r="U1816" i="10" s="1"/>
  <c r="G1816" i="9"/>
  <c r="T1816" i="10" s="1"/>
  <c r="F1816" i="9"/>
  <c r="S1816" i="10" s="1"/>
  <c r="E1816" i="9"/>
  <c r="O1816" i="10" s="1"/>
  <c r="D1816" i="9"/>
  <c r="J1816" i="10" s="1"/>
  <c r="C1816" i="9"/>
  <c r="E1816" i="10" s="1"/>
  <c r="B1816" i="9"/>
  <c r="B1816" i="10" s="1"/>
  <c r="A1816" i="9"/>
  <c r="A1816" i="10" s="1"/>
  <c r="J1815" i="9"/>
  <c r="W1815" i="10" s="1"/>
  <c r="I1815" i="9"/>
  <c r="V1815" i="10" s="1"/>
  <c r="H1815" i="9"/>
  <c r="U1815" i="10" s="1"/>
  <c r="G1815" i="9"/>
  <c r="T1815" i="10" s="1"/>
  <c r="F1815" i="9"/>
  <c r="S1815" i="10" s="1"/>
  <c r="E1815" i="9"/>
  <c r="O1815" i="10" s="1"/>
  <c r="D1815" i="9"/>
  <c r="J1815" i="10" s="1"/>
  <c r="C1815" i="9"/>
  <c r="E1815" i="10" s="1"/>
  <c r="B1815" i="9"/>
  <c r="B1815" i="10" s="1"/>
  <c r="A1815" i="9"/>
  <c r="A1815" i="10" s="1"/>
  <c r="J1814" i="9"/>
  <c r="W1814" i="10" s="1"/>
  <c r="I1814" i="9"/>
  <c r="V1814" i="10" s="1"/>
  <c r="H1814" i="9"/>
  <c r="U1814" i="10" s="1"/>
  <c r="G1814" i="9"/>
  <c r="T1814" i="10" s="1"/>
  <c r="F1814" i="9"/>
  <c r="S1814" i="10" s="1"/>
  <c r="E1814" i="9"/>
  <c r="O1814" i="10" s="1"/>
  <c r="D1814" i="9"/>
  <c r="J1814" i="10" s="1"/>
  <c r="C1814" i="9"/>
  <c r="E1814" i="10" s="1"/>
  <c r="B1814" i="9"/>
  <c r="B1814" i="10" s="1"/>
  <c r="A1814" i="9"/>
  <c r="A1814" i="10" s="1"/>
  <c r="J1813" i="9"/>
  <c r="W1813" i="10" s="1"/>
  <c r="I1813" i="9"/>
  <c r="V1813" i="10" s="1"/>
  <c r="H1813" i="9"/>
  <c r="U1813" i="10" s="1"/>
  <c r="G1813" i="9"/>
  <c r="T1813" i="10" s="1"/>
  <c r="F1813" i="9"/>
  <c r="S1813" i="10" s="1"/>
  <c r="E1813" i="9"/>
  <c r="O1813" i="10" s="1"/>
  <c r="D1813" i="9"/>
  <c r="J1813" i="10" s="1"/>
  <c r="C1813" i="9"/>
  <c r="E1813" i="10" s="1"/>
  <c r="B1813" i="9"/>
  <c r="B1813" i="10" s="1"/>
  <c r="A1813" i="9"/>
  <c r="A1813" i="10" s="1"/>
  <c r="J1812" i="9"/>
  <c r="W1812" i="10" s="1"/>
  <c r="I1812" i="9"/>
  <c r="V1812" i="10" s="1"/>
  <c r="H1812" i="9"/>
  <c r="U1812" i="10" s="1"/>
  <c r="G1812" i="9"/>
  <c r="T1812" i="10" s="1"/>
  <c r="F1812" i="9"/>
  <c r="S1812" i="10" s="1"/>
  <c r="E1812" i="9"/>
  <c r="O1812" i="10" s="1"/>
  <c r="D1812" i="9"/>
  <c r="J1812" i="10" s="1"/>
  <c r="C1812" i="9"/>
  <c r="E1812" i="10" s="1"/>
  <c r="B1812" i="9"/>
  <c r="B1812" i="10" s="1"/>
  <c r="A1812" i="9"/>
  <c r="A1812" i="10" s="1"/>
  <c r="J1811" i="9"/>
  <c r="W1811" i="10" s="1"/>
  <c r="I1811" i="9"/>
  <c r="V1811" i="10" s="1"/>
  <c r="H1811" i="9"/>
  <c r="U1811" i="10" s="1"/>
  <c r="G1811" i="9"/>
  <c r="T1811" i="10" s="1"/>
  <c r="F1811" i="9"/>
  <c r="S1811" i="10" s="1"/>
  <c r="E1811" i="9"/>
  <c r="O1811" i="10" s="1"/>
  <c r="D1811" i="9"/>
  <c r="J1811" i="10" s="1"/>
  <c r="C1811" i="9"/>
  <c r="E1811" i="10" s="1"/>
  <c r="B1811" i="9"/>
  <c r="B1811" i="10" s="1"/>
  <c r="A1811" i="9"/>
  <c r="A1811" i="10" s="1"/>
  <c r="J1810" i="9"/>
  <c r="W1810" i="10" s="1"/>
  <c r="I1810" i="9"/>
  <c r="V1810" i="10" s="1"/>
  <c r="H1810" i="9"/>
  <c r="U1810" i="10" s="1"/>
  <c r="G1810" i="9"/>
  <c r="T1810" i="10" s="1"/>
  <c r="F1810" i="9"/>
  <c r="S1810" i="10" s="1"/>
  <c r="E1810" i="9"/>
  <c r="O1810" i="10" s="1"/>
  <c r="D1810" i="9"/>
  <c r="J1810" i="10" s="1"/>
  <c r="C1810" i="9"/>
  <c r="E1810" i="10" s="1"/>
  <c r="B1810" i="9"/>
  <c r="B1810" i="10" s="1"/>
  <c r="A1810" i="9"/>
  <c r="A1810" i="10" s="1"/>
  <c r="J1809" i="9"/>
  <c r="W1809" i="10" s="1"/>
  <c r="I1809" i="9"/>
  <c r="V1809" i="10" s="1"/>
  <c r="H1809" i="9"/>
  <c r="U1809" i="10" s="1"/>
  <c r="G1809" i="9"/>
  <c r="T1809" i="10" s="1"/>
  <c r="F1809" i="9"/>
  <c r="S1809" i="10" s="1"/>
  <c r="E1809" i="9"/>
  <c r="O1809" i="10" s="1"/>
  <c r="D1809" i="9"/>
  <c r="J1809" i="10" s="1"/>
  <c r="C1809" i="9"/>
  <c r="E1809" i="10" s="1"/>
  <c r="B1809" i="9"/>
  <c r="B1809" i="10" s="1"/>
  <c r="A1809" i="9"/>
  <c r="A1809" i="10" s="1"/>
  <c r="J1808" i="9"/>
  <c r="W1808" i="10" s="1"/>
  <c r="I1808" i="9"/>
  <c r="V1808" i="10" s="1"/>
  <c r="H1808" i="9"/>
  <c r="U1808" i="10" s="1"/>
  <c r="G1808" i="9"/>
  <c r="T1808" i="10" s="1"/>
  <c r="F1808" i="9"/>
  <c r="S1808" i="10" s="1"/>
  <c r="E1808" i="9"/>
  <c r="O1808" i="10" s="1"/>
  <c r="D1808" i="9"/>
  <c r="J1808" i="10" s="1"/>
  <c r="C1808" i="9"/>
  <c r="E1808" i="10" s="1"/>
  <c r="B1808" i="9"/>
  <c r="B1808" i="10" s="1"/>
  <c r="A1808" i="9"/>
  <c r="A1808" i="10" s="1"/>
  <c r="J1807" i="9"/>
  <c r="W1807" i="10" s="1"/>
  <c r="I1807" i="9"/>
  <c r="V1807" i="10" s="1"/>
  <c r="H1807" i="9"/>
  <c r="U1807" i="10" s="1"/>
  <c r="G1807" i="9"/>
  <c r="T1807" i="10" s="1"/>
  <c r="F1807" i="9"/>
  <c r="S1807" i="10" s="1"/>
  <c r="E1807" i="9"/>
  <c r="O1807" i="10" s="1"/>
  <c r="D1807" i="9"/>
  <c r="J1807" i="10" s="1"/>
  <c r="C1807" i="9"/>
  <c r="E1807" i="10" s="1"/>
  <c r="B1807" i="9"/>
  <c r="B1807" i="10" s="1"/>
  <c r="A1807" i="9"/>
  <c r="J1806" i="9"/>
  <c r="W1806" i="10" s="1"/>
  <c r="I1806" i="9"/>
  <c r="V1806" i="10" s="1"/>
  <c r="H1806" i="9"/>
  <c r="U1806" i="10" s="1"/>
  <c r="G1806" i="9"/>
  <c r="T1806" i="10" s="1"/>
  <c r="F1806" i="9"/>
  <c r="S1806" i="10" s="1"/>
  <c r="E1806" i="9"/>
  <c r="O1806" i="10" s="1"/>
  <c r="D1806" i="9"/>
  <c r="J1806" i="10" s="1"/>
  <c r="C1806" i="9"/>
  <c r="E1806" i="10" s="1"/>
  <c r="B1806" i="9"/>
  <c r="B1806" i="10" s="1"/>
  <c r="A1806" i="9"/>
  <c r="J1805" i="9"/>
  <c r="W1805" i="10" s="1"/>
  <c r="I1805" i="9"/>
  <c r="V1805" i="10" s="1"/>
  <c r="H1805" i="9"/>
  <c r="U1805" i="10" s="1"/>
  <c r="G1805" i="9"/>
  <c r="T1805" i="10" s="1"/>
  <c r="F1805" i="9"/>
  <c r="S1805" i="10" s="1"/>
  <c r="E1805" i="9"/>
  <c r="O1805" i="10" s="1"/>
  <c r="D1805" i="9"/>
  <c r="J1805" i="10" s="1"/>
  <c r="C1805" i="9"/>
  <c r="E1805" i="10" s="1"/>
  <c r="B1805" i="9"/>
  <c r="B1805" i="10" s="1"/>
  <c r="A1805" i="9"/>
  <c r="A1805" i="10" s="1"/>
  <c r="J1804" i="9"/>
  <c r="W1804" i="10" s="1"/>
  <c r="I1804" i="9"/>
  <c r="V1804" i="10" s="1"/>
  <c r="H1804" i="9"/>
  <c r="U1804" i="10" s="1"/>
  <c r="G1804" i="9"/>
  <c r="T1804" i="10" s="1"/>
  <c r="F1804" i="9"/>
  <c r="S1804" i="10" s="1"/>
  <c r="E1804" i="9"/>
  <c r="O1804" i="10" s="1"/>
  <c r="D1804" i="9"/>
  <c r="J1804" i="10" s="1"/>
  <c r="C1804" i="9"/>
  <c r="E1804" i="10" s="1"/>
  <c r="B1804" i="9"/>
  <c r="B1804" i="10" s="1"/>
  <c r="A1804" i="9"/>
  <c r="A1804" i="10" s="1"/>
  <c r="J1803" i="9"/>
  <c r="W1803" i="10" s="1"/>
  <c r="I1803" i="9"/>
  <c r="V1803" i="10" s="1"/>
  <c r="H1803" i="9"/>
  <c r="U1803" i="10" s="1"/>
  <c r="G1803" i="9"/>
  <c r="T1803" i="10" s="1"/>
  <c r="F1803" i="9"/>
  <c r="S1803" i="10" s="1"/>
  <c r="E1803" i="9"/>
  <c r="O1803" i="10" s="1"/>
  <c r="D1803" i="9"/>
  <c r="J1803" i="10" s="1"/>
  <c r="C1803" i="9"/>
  <c r="E1803" i="10" s="1"/>
  <c r="B1803" i="9"/>
  <c r="B1803" i="10" s="1"/>
  <c r="A1803" i="9"/>
  <c r="A1803" i="10" s="1"/>
  <c r="J1802" i="9"/>
  <c r="W1802" i="10" s="1"/>
  <c r="I1802" i="9"/>
  <c r="V1802" i="10" s="1"/>
  <c r="H1802" i="9"/>
  <c r="U1802" i="10" s="1"/>
  <c r="G1802" i="9"/>
  <c r="T1802" i="10" s="1"/>
  <c r="F1802" i="9"/>
  <c r="S1802" i="10" s="1"/>
  <c r="E1802" i="9"/>
  <c r="O1802" i="10" s="1"/>
  <c r="D1802" i="9"/>
  <c r="J1802" i="10" s="1"/>
  <c r="C1802" i="9"/>
  <c r="E1802" i="10" s="1"/>
  <c r="B1802" i="9"/>
  <c r="B1802" i="10" s="1"/>
  <c r="A1802" i="9"/>
  <c r="A1802" i="10" s="1"/>
  <c r="J1801" i="9"/>
  <c r="W1801" i="10" s="1"/>
  <c r="I1801" i="9"/>
  <c r="V1801" i="10" s="1"/>
  <c r="H1801" i="9"/>
  <c r="U1801" i="10" s="1"/>
  <c r="G1801" i="9"/>
  <c r="T1801" i="10" s="1"/>
  <c r="F1801" i="9"/>
  <c r="S1801" i="10" s="1"/>
  <c r="E1801" i="9"/>
  <c r="O1801" i="10" s="1"/>
  <c r="D1801" i="9"/>
  <c r="J1801" i="10" s="1"/>
  <c r="C1801" i="9"/>
  <c r="E1801" i="10" s="1"/>
  <c r="B1801" i="9"/>
  <c r="B1801" i="10" s="1"/>
  <c r="A1801" i="9"/>
  <c r="A1801" i="10" s="1"/>
  <c r="J1800" i="9"/>
  <c r="W1800" i="10" s="1"/>
  <c r="I1800" i="9"/>
  <c r="V1800" i="10" s="1"/>
  <c r="H1800" i="9"/>
  <c r="U1800" i="10" s="1"/>
  <c r="G1800" i="9"/>
  <c r="T1800" i="10" s="1"/>
  <c r="F1800" i="9"/>
  <c r="S1800" i="10" s="1"/>
  <c r="E1800" i="9"/>
  <c r="O1800" i="10" s="1"/>
  <c r="D1800" i="9"/>
  <c r="J1800" i="10" s="1"/>
  <c r="C1800" i="9"/>
  <c r="E1800" i="10" s="1"/>
  <c r="B1800" i="9"/>
  <c r="B1800" i="10" s="1"/>
  <c r="A1800" i="9"/>
  <c r="A1800" i="10" s="1"/>
  <c r="J1799" i="9"/>
  <c r="W1799" i="10" s="1"/>
  <c r="I1799" i="9"/>
  <c r="V1799" i="10" s="1"/>
  <c r="H1799" i="9"/>
  <c r="U1799" i="10" s="1"/>
  <c r="G1799" i="9"/>
  <c r="T1799" i="10" s="1"/>
  <c r="F1799" i="9"/>
  <c r="S1799" i="10" s="1"/>
  <c r="E1799" i="9"/>
  <c r="O1799" i="10" s="1"/>
  <c r="D1799" i="9"/>
  <c r="J1799" i="10" s="1"/>
  <c r="C1799" i="9"/>
  <c r="E1799" i="10" s="1"/>
  <c r="B1799" i="9"/>
  <c r="B1799" i="10" s="1"/>
  <c r="A1799" i="9"/>
  <c r="J1798" i="9"/>
  <c r="W1798" i="10" s="1"/>
  <c r="I1798" i="9"/>
  <c r="V1798" i="10" s="1"/>
  <c r="H1798" i="9"/>
  <c r="U1798" i="10" s="1"/>
  <c r="G1798" i="9"/>
  <c r="T1798" i="10" s="1"/>
  <c r="F1798" i="9"/>
  <c r="S1798" i="10" s="1"/>
  <c r="E1798" i="9"/>
  <c r="O1798" i="10" s="1"/>
  <c r="D1798" i="9"/>
  <c r="J1798" i="10" s="1"/>
  <c r="C1798" i="9"/>
  <c r="E1798" i="10" s="1"/>
  <c r="B1798" i="9"/>
  <c r="B1798" i="10" s="1"/>
  <c r="A1798" i="9"/>
  <c r="A1798" i="10" s="1"/>
  <c r="J1797" i="9"/>
  <c r="W1797" i="10" s="1"/>
  <c r="I1797" i="9"/>
  <c r="V1797" i="10" s="1"/>
  <c r="H1797" i="9"/>
  <c r="U1797" i="10" s="1"/>
  <c r="G1797" i="9"/>
  <c r="T1797" i="10" s="1"/>
  <c r="F1797" i="9"/>
  <c r="S1797" i="10" s="1"/>
  <c r="E1797" i="9"/>
  <c r="O1797" i="10" s="1"/>
  <c r="D1797" i="9"/>
  <c r="J1797" i="10" s="1"/>
  <c r="C1797" i="9"/>
  <c r="E1797" i="10" s="1"/>
  <c r="B1797" i="9"/>
  <c r="B1797" i="10" s="1"/>
  <c r="A1797" i="9"/>
  <c r="A1797" i="10" s="1"/>
  <c r="J1796" i="9"/>
  <c r="W1796" i="10" s="1"/>
  <c r="I1796" i="9"/>
  <c r="V1796" i="10" s="1"/>
  <c r="H1796" i="9"/>
  <c r="U1796" i="10" s="1"/>
  <c r="G1796" i="9"/>
  <c r="T1796" i="10" s="1"/>
  <c r="F1796" i="9"/>
  <c r="S1796" i="10" s="1"/>
  <c r="E1796" i="9"/>
  <c r="O1796" i="10" s="1"/>
  <c r="D1796" i="9"/>
  <c r="J1796" i="10" s="1"/>
  <c r="C1796" i="9"/>
  <c r="E1796" i="10" s="1"/>
  <c r="B1796" i="9"/>
  <c r="B1796" i="10" s="1"/>
  <c r="A1796" i="9"/>
  <c r="A1796" i="10" s="1"/>
  <c r="J1795" i="9"/>
  <c r="W1795" i="10" s="1"/>
  <c r="I1795" i="9"/>
  <c r="V1795" i="10" s="1"/>
  <c r="H1795" i="9"/>
  <c r="U1795" i="10" s="1"/>
  <c r="G1795" i="9"/>
  <c r="T1795" i="10" s="1"/>
  <c r="F1795" i="9"/>
  <c r="S1795" i="10" s="1"/>
  <c r="E1795" i="9"/>
  <c r="O1795" i="10" s="1"/>
  <c r="D1795" i="9"/>
  <c r="J1795" i="10" s="1"/>
  <c r="C1795" i="9"/>
  <c r="E1795" i="10" s="1"/>
  <c r="B1795" i="9"/>
  <c r="B1795" i="10" s="1"/>
  <c r="A1795" i="9"/>
  <c r="J1794" i="9"/>
  <c r="W1794" i="10" s="1"/>
  <c r="I1794" i="9"/>
  <c r="V1794" i="10" s="1"/>
  <c r="H1794" i="9"/>
  <c r="U1794" i="10" s="1"/>
  <c r="G1794" i="9"/>
  <c r="T1794" i="10" s="1"/>
  <c r="F1794" i="9"/>
  <c r="S1794" i="10" s="1"/>
  <c r="E1794" i="9"/>
  <c r="O1794" i="10" s="1"/>
  <c r="D1794" i="9"/>
  <c r="J1794" i="10" s="1"/>
  <c r="C1794" i="9"/>
  <c r="E1794" i="10" s="1"/>
  <c r="B1794" i="9"/>
  <c r="B1794" i="10" s="1"/>
  <c r="A1794" i="9"/>
  <c r="J1793" i="9"/>
  <c r="W1793" i="10" s="1"/>
  <c r="I1793" i="9"/>
  <c r="V1793" i="10" s="1"/>
  <c r="H1793" i="9"/>
  <c r="U1793" i="10" s="1"/>
  <c r="G1793" i="9"/>
  <c r="T1793" i="10" s="1"/>
  <c r="F1793" i="9"/>
  <c r="S1793" i="10" s="1"/>
  <c r="E1793" i="9"/>
  <c r="O1793" i="10" s="1"/>
  <c r="D1793" i="9"/>
  <c r="J1793" i="10" s="1"/>
  <c r="C1793" i="9"/>
  <c r="E1793" i="10" s="1"/>
  <c r="B1793" i="9"/>
  <c r="B1793" i="10" s="1"/>
  <c r="A1793" i="9"/>
  <c r="A1793" i="10" s="1"/>
  <c r="J1792" i="9"/>
  <c r="W1792" i="10" s="1"/>
  <c r="I1792" i="9"/>
  <c r="V1792" i="10" s="1"/>
  <c r="H1792" i="9"/>
  <c r="U1792" i="10" s="1"/>
  <c r="G1792" i="9"/>
  <c r="T1792" i="10" s="1"/>
  <c r="F1792" i="9"/>
  <c r="S1792" i="10" s="1"/>
  <c r="E1792" i="9"/>
  <c r="O1792" i="10" s="1"/>
  <c r="D1792" i="9"/>
  <c r="J1792" i="10" s="1"/>
  <c r="C1792" i="9"/>
  <c r="E1792" i="10" s="1"/>
  <c r="B1792" i="9"/>
  <c r="B1792" i="10" s="1"/>
  <c r="A1792" i="9"/>
  <c r="J1791" i="9"/>
  <c r="W1791" i="10" s="1"/>
  <c r="I1791" i="9"/>
  <c r="V1791" i="10" s="1"/>
  <c r="H1791" i="9"/>
  <c r="U1791" i="10" s="1"/>
  <c r="G1791" i="9"/>
  <c r="T1791" i="10" s="1"/>
  <c r="F1791" i="9"/>
  <c r="S1791" i="10" s="1"/>
  <c r="E1791" i="9"/>
  <c r="O1791" i="10" s="1"/>
  <c r="D1791" i="9"/>
  <c r="J1791" i="10" s="1"/>
  <c r="C1791" i="9"/>
  <c r="E1791" i="10" s="1"/>
  <c r="B1791" i="9"/>
  <c r="B1791" i="10" s="1"/>
  <c r="A1791" i="9"/>
  <c r="J1790" i="9"/>
  <c r="W1790" i="10" s="1"/>
  <c r="I1790" i="9"/>
  <c r="V1790" i="10" s="1"/>
  <c r="H1790" i="9"/>
  <c r="U1790" i="10" s="1"/>
  <c r="G1790" i="9"/>
  <c r="T1790" i="10" s="1"/>
  <c r="F1790" i="9"/>
  <c r="S1790" i="10" s="1"/>
  <c r="E1790" i="9"/>
  <c r="O1790" i="10" s="1"/>
  <c r="D1790" i="9"/>
  <c r="J1790" i="10" s="1"/>
  <c r="C1790" i="9"/>
  <c r="E1790" i="10" s="1"/>
  <c r="B1790" i="9"/>
  <c r="B1790" i="10" s="1"/>
  <c r="A1790" i="9"/>
  <c r="A1790" i="10" s="1"/>
  <c r="J1789" i="9"/>
  <c r="W1789" i="10" s="1"/>
  <c r="I1789" i="9"/>
  <c r="V1789" i="10" s="1"/>
  <c r="H1789" i="9"/>
  <c r="U1789" i="10" s="1"/>
  <c r="G1789" i="9"/>
  <c r="T1789" i="10" s="1"/>
  <c r="F1789" i="9"/>
  <c r="S1789" i="10" s="1"/>
  <c r="E1789" i="9"/>
  <c r="O1789" i="10" s="1"/>
  <c r="D1789" i="9"/>
  <c r="J1789" i="10" s="1"/>
  <c r="C1789" i="9"/>
  <c r="E1789" i="10" s="1"/>
  <c r="B1789" i="9"/>
  <c r="B1789" i="10" s="1"/>
  <c r="A1789" i="9"/>
  <c r="A1789" i="10" s="1"/>
  <c r="J1788" i="9"/>
  <c r="W1788" i="10" s="1"/>
  <c r="I1788" i="9"/>
  <c r="V1788" i="10" s="1"/>
  <c r="H1788" i="9"/>
  <c r="U1788" i="10" s="1"/>
  <c r="G1788" i="9"/>
  <c r="T1788" i="10" s="1"/>
  <c r="F1788" i="9"/>
  <c r="S1788" i="10" s="1"/>
  <c r="E1788" i="9"/>
  <c r="O1788" i="10" s="1"/>
  <c r="D1788" i="9"/>
  <c r="J1788" i="10" s="1"/>
  <c r="C1788" i="9"/>
  <c r="E1788" i="10" s="1"/>
  <c r="B1788" i="9"/>
  <c r="B1788" i="10" s="1"/>
  <c r="A1788" i="9"/>
  <c r="A1788" i="10" s="1"/>
  <c r="J1787" i="9"/>
  <c r="W1787" i="10" s="1"/>
  <c r="I1787" i="9"/>
  <c r="V1787" i="10" s="1"/>
  <c r="H1787" i="9"/>
  <c r="U1787" i="10" s="1"/>
  <c r="G1787" i="9"/>
  <c r="T1787" i="10" s="1"/>
  <c r="F1787" i="9"/>
  <c r="S1787" i="10" s="1"/>
  <c r="E1787" i="9"/>
  <c r="O1787" i="10" s="1"/>
  <c r="D1787" i="9"/>
  <c r="J1787" i="10" s="1"/>
  <c r="C1787" i="9"/>
  <c r="E1787" i="10" s="1"/>
  <c r="B1787" i="9"/>
  <c r="B1787" i="10" s="1"/>
  <c r="A1787" i="9"/>
  <c r="A1787" i="10" s="1"/>
  <c r="J1786" i="9"/>
  <c r="W1786" i="10" s="1"/>
  <c r="I1786" i="9"/>
  <c r="V1786" i="10" s="1"/>
  <c r="H1786" i="9"/>
  <c r="U1786" i="10" s="1"/>
  <c r="G1786" i="9"/>
  <c r="T1786" i="10" s="1"/>
  <c r="F1786" i="9"/>
  <c r="S1786" i="10" s="1"/>
  <c r="E1786" i="9"/>
  <c r="O1786" i="10" s="1"/>
  <c r="D1786" i="9"/>
  <c r="J1786" i="10" s="1"/>
  <c r="C1786" i="9"/>
  <c r="E1786" i="10" s="1"/>
  <c r="B1786" i="9"/>
  <c r="B1786" i="10" s="1"/>
  <c r="A1786" i="9"/>
  <c r="A1786" i="10" s="1"/>
  <c r="J1785" i="9"/>
  <c r="W1785" i="10" s="1"/>
  <c r="I1785" i="9"/>
  <c r="V1785" i="10" s="1"/>
  <c r="H1785" i="9"/>
  <c r="U1785" i="10" s="1"/>
  <c r="G1785" i="9"/>
  <c r="T1785" i="10" s="1"/>
  <c r="F1785" i="9"/>
  <c r="S1785" i="10" s="1"/>
  <c r="E1785" i="9"/>
  <c r="O1785" i="10" s="1"/>
  <c r="D1785" i="9"/>
  <c r="J1785" i="10" s="1"/>
  <c r="C1785" i="9"/>
  <c r="E1785" i="10" s="1"/>
  <c r="B1785" i="9"/>
  <c r="B1785" i="10" s="1"/>
  <c r="A1785" i="9"/>
  <c r="A1785" i="10" s="1"/>
  <c r="J1784" i="9"/>
  <c r="W1784" i="10" s="1"/>
  <c r="I1784" i="9"/>
  <c r="V1784" i="10" s="1"/>
  <c r="H1784" i="9"/>
  <c r="U1784" i="10" s="1"/>
  <c r="G1784" i="9"/>
  <c r="T1784" i="10" s="1"/>
  <c r="F1784" i="9"/>
  <c r="S1784" i="10" s="1"/>
  <c r="E1784" i="9"/>
  <c r="O1784" i="10" s="1"/>
  <c r="D1784" i="9"/>
  <c r="J1784" i="10" s="1"/>
  <c r="C1784" i="9"/>
  <c r="E1784" i="10" s="1"/>
  <c r="B1784" i="9"/>
  <c r="B1784" i="10" s="1"/>
  <c r="A1784" i="9"/>
  <c r="A1784" i="10" s="1"/>
  <c r="J1783" i="9"/>
  <c r="W1783" i="10" s="1"/>
  <c r="I1783" i="9"/>
  <c r="V1783" i="10" s="1"/>
  <c r="H1783" i="9"/>
  <c r="U1783" i="10" s="1"/>
  <c r="G1783" i="9"/>
  <c r="T1783" i="10" s="1"/>
  <c r="F1783" i="9"/>
  <c r="S1783" i="10" s="1"/>
  <c r="E1783" i="9"/>
  <c r="O1783" i="10" s="1"/>
  <c r="D1783" i="9"/>
  <c r="J1783" i="10" s="1"/>
  <c r="C1783" i="9"/>
  <c r="E1783" i="10" s="1"/>
  <c r="B1783" i="9"/>
  <c r="B1783" i="10" s="1"/>
  <c r="A1783" i="9"/>
  <c r="J1782" i="9"/>
  <c r="W1782" i="10" s="1"/>
  <c r="I1782" i="9"/>
  <c r="V1782" i="10" s="1"/>
  <c r="H1782" i="9"/>
  <c r="U1782" i="10" s="1"/>
  <c r="G1782" i="9"/>
  <c r="T1782" i="10" s="1"/>
  <c r="F1782" i="9"/>
  <c r="S1782" i="10" s="1"/>
  <c r="E1782" i="9"/>
  <c r="O1782" i="10" s="1"/>
  <c r="D1782" i="9"/>
  <c r="J1782" i="10" s="1"/>
  <c r="C1782" i="9"/>
  <c r="E1782" i="10" s="1"/>
  <c r="B1782" i="9"/>
  <c r="B1782" i="10" s="1"/>
  <c r="A1782" i="9"/>
  <c r="J1781" i="9"/>
  <c r="W1781" i="10" s="1"/>
  <c r="I1781" i="9"/>
  <c r="V1781" i="10" s="1"/>
  <c r="H1781" i="9"/>
  <c r="U1781" i="10" s="1"/>
  <c r="G1781" i="9"/>
  <c r="T1781" i="10" s="1"/>
  <c r="F1781" i="9"/>
  <c r="S1781" i="10" s="1"/>
  <c r="E1781" i="9"/>
  <c r="O1781" i="10" s="1"/>
  <c r="D1781" i="9"/>
  <c r="J1781" i="10" s="1"/>
  <c r="C1781" i="9"/>
  <c r="E1781" i="10" s="1"/>
  <c r="B1781" i="9"/>
  <c r="B1781" i="10" s="1"/>
  <c r="A1781" i="9"/>
  <c r="A1781" i="10" s="1"/>
  <c r="J1780" i="9"/>
  <c r="W1780" i="10" s="1"/>
  <c r="I1780" i="9"/>
  <c r="V1780" i="10" s="1"/>
  <c r="H1780" i="9"/>
  <c r="U1780" i="10" s="1"/>
  <c r="G1780" i="9"/>
  <c r="T1780" i="10" s="1"/>
  <c r="F1780" i="9"/>
  <c r="S1780" i="10" s="1"/>
  <c r="E1780" i="9"/>
  <c r="O1780" i="10" s="1"/>
  <c r="D1780" i="9"/>
  <c r="J1780" i="10" s="1"/>
  <c r="C1780" i="9"/>
  <c r="E1780" i="10" s="1"/>
  <c r="B1780" i="9"/>
  <c r="B1780" i="10" s="1"/>
  <c r="A1780" i="9"/>
  <c r="A1780" i="10" s="1"/>
  <c r="J1779" i="9"/>
  <c r="W1779" i="10" s="1"/>
  <c r="I1779" i="9"/>
  <c r="V1779" i="10" s="1"/>
  <c r="H1779" i="9"/>
  <c r="U1779" i="10" s="1"/>
  <c r="G1779" i="9"/>
  <c r="T1779" i="10" s="1"/>
  <c r="F1779" i="9"/>
  <c r="S1779" i="10" s="1"/>
  <c r="E1779" i="9"/>
  <c r="O1779" i="10" s="1"/>
  <c r="D1779" i="9"/>
  <c r="J1779" i="10" s="1"/>
  <c r="C1779" i="9"/>
  <c r="E1779" i="10" s="1"/>
  <c r="B1779" i="9"/>
  <c r="B1779" i="10" s="1"/>
  <c r="A1779" i="9"/>
  <c r="A1779" i="10" s="1"/>
  <c r="J1778" i="9"/>
  <c r="W1778" i="10" s="1"/>
  <c r="I1778" i="9"/>
  <c r="V1778" i="10" s="1"/>
  <c r="H1778" i="9"/>
  <c r="U1778" i="10" s="1"/>
  <c r="G1778" i="9"/>
  <c r="T1778" i="10" s="1"/>
  <c r="F1778" i="9"/>
  <c r="S1778" i="10" s="1"/>
  <c r="E1778" i="9"/>
  <c r="O1778" i="10" s="1"/>
  <c r="D1778" i="9"/>
  <c r="J1778" i="10" s="1"/>
  <c r="C1778" i="9"/>
  <c r="E1778" i="10" s="1"/>
  <c r="B1778" i="9"/>
  <c r="B1778" i="10" s="1"/>
  <c r="A1778" i="9"/>
  <c r="A1778" i="10" s="1"/>
  <c r="J1777" i="9"/>
  <c r="W1777" i="10" s="1"/>
  <c r="I1777" i="9"/>
  <c r="V1777" i="10" s="1"/>
  <c r="H1777" i="9"/>
  <c r="U1777" i="10" s="1"/>
  <c r="G1777" i="9"/>
  <c r="T1777" i="10" s="1"/>
  <c r="F1777" i="9"/>
  <c r="S1777" i="10" s="1"/>
  <c r="E1777" i="9"/>
  <c r="O1777" i="10" s="1"/>
  <c r="D1777" i="9"/>
  <c r="J1777" i="10" s="1"/>
  <c r="C1777" i="9"/>
  <c r="E1777" i="10" s="1"/>
  <c r="B1777" i="9"/>
  <c r="B1777" i="10" s="1"/>
  <c r="A1777" i="9"/>
  <c r="A1777" i="10" s="1"/>
  <c r="J1776" i="9"/>
  <c r="W1776" i="10" s="1"/>
  <c r="I1776" i="9"/>
  <c r="V1776" i="10" s="1"/>
  <c r="H1776" i="9"/>
  <c r="U1776" i="10" s="1"/>
  <c r="G1776" i="9"/>
  <c r="T1776" i="10" s="1"/>
  <c r="F1776" i="9"/>
  <c r="S1776" i="10" s="1"/>
  <c r="E1776" i="9"/>
  <c r="O1776" i="10" s="1"/>
  <c r="D1776" i="9"/>
  <c r="J1776" i="10" s="1"/>
  <c r="C1776" i="9"/>
  <c r="E1776" i="10" s="1"/>
  <c r="B1776" i="9"/>
  <c r="B1776" i="10" s="1"/>
  <c r="A1776" i="9"/>
  <c r="A1776" i="10" s="1"/>
  <c r="J1775" i="9"/>
  <c r="W1775" i="10" s="1"/>
  <c r="I1775" i="9"/>
  <c r="V1775" i="10" s="1"/>
  <c r="H1775" i="9"/>
  <c r="U1775" i="10" s="1"/>
  <c r="G1775" i="9"/>
  <c r="T1775" i="10" s="1"/>
  <c r="F1775" i="9"/>
  <c r="S1775" i="10" s="1"/>
  <c r="E1775" i="9"/>
  <c r="O1775" i="10" s="1"/>
  <c r="D1775" i="9"/>
  <c r="J1775" i="10" s="1"/>
  <c r="C1775" i="9"/>
  <c r="E1775" i="10" s="1"/>
  <c r="B1775" i="9"/>
  <c r="B1775" i="10" s="1"/>
  <c r="A1775" i="9"/>
  <c r="A1775" i="10" s="1"/>
  <c r="J1774" i="9"/>
  <c r="W1774" i="10" s="1"/>
  <c r="I1774" i="9"/>
  <c r="V1774" i="10" s="1"/>
  <c r="H1774" i="9"/>
  <c r="U1774" i="10" s="1"/>
  <c r="G1774" i="9"/>
  <c r="T1774" i="10" s="1"/>
  <c r="F1774" i="9"/>
  <c r="S1774" i="10" s="1"/>
  <c r="E1774" i="9"/>
  <c r="O1774" i="10" s="1"/>
  <c r="D1774" i="9"/>
  <c r="J1774" i="10" s="1"/>
  <c r="C1774" i="9"/>
  <c r="E1774" i="10" s="1"/>
  <c r="B1774" i="9"/>
  <c r="B1774" i="10" s="1"/>
  <c r="A1774" i="9"/>
  <c r="A1774" i="10" s="1"/>
  <c r="J1773" i="9"/>
  <c r="W1773" i="10" s="1"/>
  <c r="I1773" i="9"/>
  <c r="V1773" i="10" s="1"/>
  <c r="H1773" i="9"/>
  <c r="U1773" i="10" s="1"/>
  <c r="G1773" i="9"/>
  <c r="T1773" i="10" s="1"/>
  <c r="F1773" i="9"/>
  <c r="S1773" i="10" s="1"/>
  <c r="E1773" i="9"/>
  <c r="O1773" i="10" s="1"/>
  <c r="D1773" i="9"/>
  <c r="J1773" i="10" s="1"/>
  <c r="C1773" i="9"/>
  <c r="E1773" i="10" s="1"/>
  <c r="B1773" i="9"/>
  <c r="B1773" i="10" s="1"/>
  <c r="A1773" i="9"/>
  <c r="A1773" i="10" s="1"/>
  <c r="J1772" i="9"/>
  <c r="W1772" i="10" s="1"/>
  <c r="I1772" i="9"/>
  <c r="V1772" i="10" s="1"/>
  <c r="H1772" i="9"/>
  <c r="U1772" i="10" s="1"/>
  <c r="G1772" i="9"/>
  <c r="T1772" i="10" s="1"/>
  <c r="F1772" i="9"/>
  <c r="S1772" i="10" s="1"/>
  <c r="E1772" i="9"/>
  <c r="O1772" i="10" s="1"/>
  <c r="D1772" i="9"/>
  <c r="J1772" i="10" s="1"/>
  <c r="C1772" i="9"/>
  <c r="E1772" i="10" s="1"/>
  <c r="B1772" i="9"/>
  <c r="B1772" i="10" s="1"/>
  <c r="A1772" i="9"/>
  <c r="A1772" i="10" s="1"/>
  <c r="J1771" i="9"/>
  <c r="W1771" i="10" s="1"/>
  <c r="I1771" i="9"/>
  <c r="V1771" i="10" s="1"/>
  <c r="H1771" i="9"/>
  <c r="U1771" i="10" s="1"/>
  <c r="G1771" i="9"/>
  <c r="T1771" i="10" s="1"/>
  <c r="F1771" i="9"/>
  <c r="S1771" i="10" s="1"/>
  <c r="E1771" i="9"/>
  <c r="O1771" i="10" s="1"/>
  <c r="D1771" i="9"/>
  <c r="J1771" i="10" s="1"/>
  <c r="C1771" i="9"/>
  <c r="E1771" i="10" s="1"/>
  <c r="B1771" i="9"/>
  <c r="B1771" i="10" s="1"/>
  <c r="A1771" i="9"/>
  <c r="J1770" i="9"/>
  <c r="W1770" i="10" s="1"/>
  <c r="I1770" i="9"/>
  <c r="V1770" i="10" s="1"/>
  <c r="H1770" i="9"/>
  <c r="U1770" i="10" s="1"/>
  <c r="G1770" i="9"/>
  <c r="T1770" i="10" s="1"/>
  <c r="F1770" i="9"/>
  <c r="S1770" i="10" s="1"/>
  <c r="E1770" i="9"/>
  <c r="O1770" i="10" s="1"/>
  <c r="D1770" i="9"/>
  <c r="J1770" i="10" s="1"/>
  <c r="C1770" i="9"/>
  <c r="E1770" i="10" s="1"/>
  <c r="B1770" i="9"/>
  <c r="B1770" i="10" s="1"/>
  <c r="A1770" i="9"/>
  <c r="J1769" i="9"/>
  <c r="W1769" i="10" s="1"/>
  <c r="I1769" i="9"/>
  <c r="V1769" i="10" s="1"/>
  <c r="H1769" i="9"/>
  <c r="U1769" i="10" s="1"/>
  <c r="G1769" i="9"/>
  <c r="T1769" i="10" s="1"/>
  <c r="F1769" i="9"/>
  <c r="S1769" i="10" s="1"/>
  <c r="E1769" i="9"/>
  <c r="O1769" i="10" s="1"/>
  <c r="D1769" i="9"/>
  <c r="J1769" i="10" s="1"/>
  <c r="C1769" i="9"/>
  <c r="E1769" i="10" s="1"/>
  <c r="B1769" i="9"/>
  <c r="B1769" i="10" s="1"/>
  <c r="A1769" i="9"/>
  <c r="A1769" i="10" s="1"/>
  <c r="J1768" i="9"/>
  <c r="W1768" i="10" s="1"/>
  <c r="I1768" i="9"/>
  <c r="V1768" i="10" s="1"/>
  <c r="H1768" i="9"/>
  <c r="U1768" i="10" s="1"/>
  <c r="G1768" i="9"/>
  <c r="T1768" i="10" s="1"/>
  <c r="F1768" i="9"/>
  <c r="S1768" i="10" s="1"/>
  <c r="E1768" i="9"/>
  <c r="O1768" i="10" s="1"/>
  <c r="D1768" i="9"/>
  <c r="J1768" i="10" s="1"/>
  <c r="C1768" i="9"/>
  <c r="E1768" i="10" s="1"/>
  <c r="B1768" i="9"/>
  <c r="B1768" i="10" s="1"/>
  <c r="A1768" i="9"/>
  <c r="A1768" i="10" s="1"/>
  <c r="J1767" i="9"/>
  <c r="W1767" i="10" s="1"/>
  <c r="I1767" i="9"/>
  <c r="V1767" i="10" s="1"/>
  <c r="H1767" i="9"/>
  <c r="U1767" i="10" s="1"/>
  <c r="G1767" i="9"/>
  <c r="T1767" i="10" s="1"/>
  <c r="F1767" i="9"/>
  <c r="S1767" i="10" s="1"/>
  <c r="E1767" i="9"/>
  <c r="O1767" i="10" s="1"/>
  <c r="D1767" i="9"/>
  <c r="J1767" i="10" s="1"/>
  <c r="C1767" i="9"/>
  <c r="E1767" i="10" s="1"/>
  <c r="B1767" i="9"/>
  <c r="B1767" i="10" s="1"/>
  <c r="A1767" i="9"/>
  <c r="A1767" i="10" s="1"/>
  <c r="J1766" i="9"/>
  <c r="W1766" i="10" s="1"/>
  <c r="I1766" i="9"/>
  <c r="V1766" i="10" s="1"/>
  <c r="H1766" i="9"/>
  <c r="U1766" i="10" s="1"/>
  <c r="G1766" i="9"/>
  <c r="T1766" i="10" s="1"/>
  <c r="F1766" i="9"/>
  <c r="S1766" i="10" s="1"/>
  <c r="E1766" i="9"/>
  <c r="O1766" i="10" s="1"/>
  <c r="D1766" i="9"/>
  <c r="J1766" i="10" s="1"/>
  <c r="C1766" i="9"/>
  <c r="E1766" i="10" s="1"/>
  <c r="B1766" i="9"/>
  <c r="B1766" i="10" s="1"/>
  <c r="A1766" i="9"/>
  <c r="A1766" i="10" s="1"/>
  <c r="J1765" i="9"/>
  <c r="W1765" i="10" s="1"/>
  <c r="I1765" i="9"/>
  <c r="V1765" i="10" s="1"/>
  <c r="H1765" i="9"/>
  <c r="U1765" i="10" s="1"/>
  <c r="G1765" i="9"/>
  <c r="T1765" i="10" s="1"/>
  <c r="F1765" i="9"/>
  <c r="S1765" i="10" s="1"/>
  <c r="E1765" i="9"/>
  <c r="O1765" i="10" s="1"/>
  <c r="D1765" i="9"/>
  <c r="J1765" i="10" s="1"/>
  <c r="C1765" i="9"/>
  <c r="E1765" i="10" s="1"/>
  <c r="B1765" i="9"/>
  <c r="B1765" i="10" s="1"/>
  <c r="A1765" i="9"/>
  <c r="A1765" i="10" s="1"/>
  <c r="J1764" i="9"/>
  <c r="W1764" i="10" s="1"/>
  <c r="I1764" i="9"/>
  <c r="V1764" i="10" s="1"/>
  <c r="H1764" i="9"/>
  <c r="U1764" i="10" s="1"/>
  <c r="G1764" i="9"/>
  <c r="T1764" i="10" s="1"/>
  <c r="F1764" i="9"/>
  <c r="S1764" i="10" s="1"/>
  <c r="E1764" i="9"/>
  <c r="O1764" i="10" s="1"/>
  <c r="D1764" i="9"/>
  <c r="J1764" i="10" s="1"/>
  <c r="C1764" i="9"/>
  <c r="E1764" i="10" s="1"/>
  <c r="B1764" i="9"/>
  <c r="B1764" i="10" s="1"/>
  <c r="A1764" i="9"/>
  <c r="A1764" i="10" s="1"/>
  <c r="J1763" i="9"/>
  <c r="W1763" i="10" s="1"/>
  <c r="I1763" i="9"/>
  <c r="V1763" i="10" s="1"/>
  <c r="H1763" i="9"/>
  <c r="U1763" i="10" s="1"/>
  <c r="G1763" i="9"/>
  <c r="T1763" i="10" s="1"/>
  <c r="F1763" i="9"/>
  <c r="S1763" i="10" s="1"/>
  <c r="E1763" i="9"/>
  <c r="O1763" i="10" s="1"/>
  <c r="D1763" i="9"/>
  <c r="J1763" i="10" s="1"/>
  <c r="C1763" i="9"/>
  <c r="E1763" i="10" s="1"/>
  <c r="B1763" i="9"/>
  <c r="B1763" i="10" s="1"/>
  <c r="A1763" i="9"/>
  <c r="J1762" i="9"/>
  <c r="W1762" i="10" s="1"/>
  <c r="I1762" i="9"/>
  <c r="V1762" i="10" s="1"/>
  <c r="H1762" i="9"/>
  <c r="U1762" i="10" s="1"/>
  <c r="G1762" i="9"/>
  <c r="T1762" i="10" s="1"/>
  <c r="F1762" i="9"/>
  <c r="S1762" i="10" s="1"/>
  <c r="E1762" i="9"/>
  <c r="O1762" i="10" s="1"/>
  <c r="D1762" i="9"/>
  <c r="J1762" i="10" s="1"/>
  <c r="C1762" i="9"/>
  <c r="E1762" i="10" s="1"/>
  <c r="B1762" i="9"/>
  <c r="B1762" i="10" s="1"/>
  <c r="A1762" i="9"/>
  <c r="A1762" i="10" s="1"/>
  <c r="J1761" i="9"/>
  <c r="W1761" i="10" s="1"/>
  <c r="I1761" i="9"/>
  <c r="V1761" i="10" s="1"/>
  <c r="H1761" i="9"/>
  <c r="U1761" i="10" s="1"/>
  <c r="G1761" i="9"/>
  <c r="T1761" i="10" s="1"/>
  <c r="F1761" i="9"/>
  <c r="S1761" i="10" s="1"/>
  <c r="E1761" i="9"/>
  <c r="O1761" i="10" s="1"/>
  <c r="D1761" i="9"/>
  <c r="J1761" i="10" s="1"/>
  <c r="C1761" i="9"/>
  <c r="E1761" i="10" s="1"/>
  <c r="B1761" i="9"/>
  <c r="B1761" i="10" s="1"/>
  <c r="A1761" i="9"/>
  <c r="A1761" i="10" s="1"/>
  <c r="J1760" i="9"/>
  <c r="W1760" i="10" s="1"/>
  <c r="I1760" i="9"/>
  <c r="V1760" i="10" s="1"/>
  <c r="H1760" i="9"/>
  <c r="U1760" i="10" s="1"/>
  <c r="G1760" i="9"/>
  <c r="T1760" i="10" s="1"/>
  <c r="F1760" i="9"/>
  <c r="S1760" i="10" s="1"/>
  <c r="E1760" i="9"/>
  <c r="O1760" i="10" s="1"/>
  <c r="D1760" i="9"/>
  <c r="J1760" i="10" s="1"/>
  <c r="C1760" i="9"/>
  <c r="E1760" i="10" s="1"/>
  <c r="B1760" i="9"/>
  <c r="B1760" i="10" s="1"/>
  <c r="A1760" i="9"/>
  <c r="A1760" i="10" s="1"/>
  <c r="J1759" i="9"/>
  <c r="W1759" i="10" s="1"/>
  <c r="I1759" i="9"/>
  <c r="V1759" i="10" s="1"/>
  <c r="H1759" i="9"/>
  <c r="U1759" i="10" s="1"/>
  <c r="G1759" i="9"/>
  <c r="T1759" i="10" s="1"/>
  <c r="F1759" i="9"/>
  <c r="S1759" i="10" s="1"/>
  <c r="E1759" i="9"/>
  <c r="O1759" i="10" s="1"/>
  <c r="D1759" i="9"/>
  <c r="J1759" i="10" s="1"/>
  <c r="C1759" i="9"/>
  <c r="E1759" i="10" s="1"/>
  <c r="B1759" i="9"/>
  <c r="B1759" i="10" s="1"/>
  <c r="A1759" i="9"/>
  <c r="J1758" i="9"/>
  <c r="W1758" i="10" s="1"/>
  <c r="I1758" i="9"/>
  <c r="V1758" i="10" s="1"/>
  <c r="H1758" i="9"/>
  <c r="U1758" i="10" s="1"/>
  <c r="G1758" i="9"/>
  <c r="T1758" i="10" s="1"/>
  <c r="F1758" i="9"/>
  <c r="S1758" i="10" s="1"/>
  <c r="E1758" i="9"/>
  <c r="O1758" i="10" s="1"/>
  <c r="D1758" i="9"/>
  <c r="J1758" i="10" s="1"/>
  <c r="C1758" i="9"/>
  <c r="E1758" i="10" s="1"/>
  <c r="B1758" i="9"/>
  <c r="B1758" i="10" s="1"/>
  <c r="A1758" i="9"/>
  <c r="J1757" i="9"/>
  <c r="W1757" i="10" s="1"/>
  <c r="I1757" i="9"/>
  <c r="V1757" i="10" s="1"/>
  <c r="H1757" i="9"/>
  <c r="U1757" i="10" s="1"/>
  <c r="G1757" i="9"/>
  <c r="T1757" i="10" s="1"/>
  <c r="F1757" i="9"/>
  <c r="S1757" i="10" s="1"/>
  <c r="E1757" i="9"/>
  <c r="O1757" i="10" s="1"/>
  <c r="D1757" i="9"/>
  <c r="J1757" i="10" s="1"/>
  <c r="C1757" i="9"/>
  <c r="E1757" i="10" s="1"/>
  <c r="B1757" i="9"/>
  <c r="B1757" i="10" s="1"/>
  <c r="A1757" i="9"/>
  <c r="A1757" i="10" s="1"/>
  <c r="J1756" i="9"/>
  <c r="W1756" i="10" s="1"/>
  <c r="I1756" i="9"/>
  <c r="V1756" i="10" s="1"/>
  <c r="H1756" i="9"/>
  <c r="U1756" i="10" s="1"/>
  <c r="G1756" i="9"/>
  <c r="T1756" i="10" s="1"/>
  <c r="F1756" i="9"/>
  <c r="S1756" i="10" s="1"/>
  <c r="E1756" i="9"/>
  <c r="O1756" i="10" s="1"/>
  <c r="D1756" i="9"/>
  <c r="J1756" i="10" s="1"/>
  <c r="C1756" i="9"/>
  <c r="E1756" i="10" s="1"/>
  <c r="B1756" i="9"/>
  <c r="B1756" i="10" s="1"/>
  <c r="A1756" i="9"/>
  <c r="J1755" i="9"/>
  <c r="W1755" i="10" s="1"/>
  <c r="I1755" i="9"/>
  <c r="V1755" i="10" s="1"/>
  <c r="H1755" i="9"/>
  <c r="U1755" i="10" s="1"/>
  <c r="G1755" i="9"/>
  <c r="T1755" i="10" s="1"/>
  <c r="F1755" i="9"/>
  <c r="S1755" i="10" s="1"/>
  <c r="E1755" i="9"/>
  <c r="O1755" i="10" s="1"/>
  <c r="D1755" i="9"/>
  <c r="J1755" i="10" s="1"/>
  <c r="C1755" i="9"/>
  <c r="E1755" i="10" s="1"/>
  <c r="B1755" i="9"/>
  <c r="B1755" i="10" s="1"/>
  <c r="A1755" i="9"/>
  <c r="J1754" i="9"/>
  <c r="W1754" i="10" s="1"/>
  <c r="I1754" i="9"/>
  <c r="V1754" i="10" s="1"/>
  <c r="H1754" i="9"/>
  <c r="U1754" i="10" s="1"/>
  <c r="G1754" i="9"/>
  <c r="T1754" i="10" s="1"/>
  <c r="F1754" i="9"/>
  <c r="S1754" i="10" s="1"/>
  <c r="E1754" i="9"/>
  <c r="O1754" i="10" s="1"/>
  <c r="D1754" i="9"/>
  <c r="J1754" i="10" s="1"/>
  <c r="C1754" i="9"/>
  <c r="E1754" i="10" s="1"/>
  <c r="B1754" i="9"/>
  <c r="B1754" i="10" s="1"/>
  <c r="A1754" i="9"/>
  <c r="J1753" i="9"/>
  <c r="W1753" i="10" s="1"/>
  <c r="I1753" i="9"/>
  <c r="V1753" i="10" s="1"/>
  <c r="H1753" i="9"/>
  <c r="U1753" i="10" s="1"/>
  <c r="G1753" i="9"/>
  <c r="T1753" i="10" s="1"/>
  <c r="F1753" i="9"/>
  <c r="S1753" i="10" s="1"/>
  <c r="E1753" i="9"/>
  <c r="O1753" i="10" s="1"/>
  <c r="D1753" i="9"/>
  <c r="J1753" i="10" s="1"/>
  <c r="C1753" i="9"/>
  <c r="E1753" i="10" s="1"/>
  <c r="B1753" i="9"/>
  <c r="B1753" i="10" s="1"/>
  <c r="A1753" i="9"/>
  <c r="J1752" i="9"/>
  <c r="W1752" i="10" s="1"/>
  <c r="I1752" i="9"/>
  <c r="V1752" i="10" s="1"/>
  <c r="H1752" i="9"/>
  <c r="U1752" i="10" s="1"/>
  <c r="G1752" i="9"/>
  <c r="T1752" i="10" s="1"/>
  <c r="F1752" i="9"/>
  <c r="S1752" i="10" s="1"/>
  <c r="E1752" i="9"/>
  <c r="O1752" i="10" s="1"/>
  <c r="D1752" i="9"/>
  <c r="J1752" i="10" s="1"/>
  <c r="C1752" i="9"/>
  <c r="E1752" i="10" s="1"/>
  <c r="B1752" i="9"/>
  <c r="B1752" i="10" s="1"/>
  <c r="A1752" i="9"/>
  <c r="A1752" i="10" s="1"/>
  <c r="J1751" i="9"/>
  <c r="W1751" i="10" s="1"/>
  <c r="I1751" i="9"/>
  <c r="V1751" i="10" s="1"/>
  <c r="H1751" i="9"/>
  <c r="U1751" i="10" s="1"/>
  <c r="G1751" i="9"/>
  <c r="T1751" i="10" s="1"/>
  <c r="F1751" i="9"/>
  <c r="S1751" i="10" s="1"/>
  <c r="E1751" i="9"/>
  <c r="O1751" i="10" s="1"/>
  <c r="D1751" i="9"/>
  <c r="J1751" i="10" s="1"/>
  <c r="C1751" i="9"/>
  <c r="E1751" i="10" s="1"/>
  <c r="B1751" i="9"/>
  <c r="B1751" i="10" s="1"/>
  <c r="A1751" i="9"/>
  <c r="A1751" i="10" s="1"/>
  <c r="J1750" i="9"/>
  <c r="W1750" i="10" s="1"/>
  <c r="I1750" i="9"/>
  <c r="V1750" i="10" s="1"/>
  <c r="H1750" i="9"/>
  <c r="U1750" i="10" s="1"/>
  <c r="G1750" i="9"/>
  <c r="T1750" i="10" s="1"/>
  <c r="F1750" i="9"/>
  <c r="S1750" i="10" s="1"/>
  <c r="E1750" i="9"/>
  <c r="O1750" i="10" s="1"/>
  <c r="D1750" i="9"/>
  <c r="J1750" i="10" s="1"/>
  <c r="C1750" i="9"/>
  <c r="E1750" i="10" s="1"/>
  <c r="B1750" i="9"/>
  <c r="B1750" i="10" s="1"/>
  <c r="A1750" i="9"/>
  <c r="A1750" i="10" s="1"/>
  <c r="J1749" i="9"/>
  <c r="W1749" i="10" s="1"/>
  <c r="I1749" i="9"/>
  <c r="V1749" i="10" s="1"/>
  <c r="H1749" i="9"/>
  <c r="U1749" i="10" s="1"/>
  <c r="G1749" i="9"/>
  <c r="T1749" i="10" s="1"/>
  <c r="F1749" i="9"/>
  <c r="S1749" i="10" s="1"/>
  <c r="E1749" i="9"/>
  <c r="O1749" i="10" s="1"/>
  <c r="D1749" i="9"/>
  <c r="J1749" i="10" s="1"/>
  <c r="C1749" i="9"/>
  <c r="E1749" i="10" s="1"/>
  <c r="B1749" i="9"/>
  <c r="B1749" i="10" s="1"/>
  <c r="A1749" i="9"/>
  <c r="A1749" i="10" s="1"/>
  <c r="J1748" i="9"/>
  <c r="W1748" i="10" s="1"/>
  <c r="I1748" i="9"/>
  <c r="V1748" i="10" s="1"/>
  <c r="H1748" i="9"/>
  <c r="U1748" i="10" s="1"/>
  <c r="G1748" i="9"/>
  <c r="T1748" i="10" s="1"/>
  <c r="F1748" i="9"/>
  <c r="S1748" i="10" s="1"/>
  <c r="E1748" i="9"/>
  <c r="O1748" i="10" s="1"/>
  <c r="D1748" i="9"/>
  <c r="J1748" i="10" s="1"/>
  <c r="C1748" i="9"/>
  <c r="E1748" i="10" s="1"/>
  <c r="B1748" i="9"/>
  <c r="B1748" i="10" s="1"/>
  <c r="A1748" i="9"/>
  <c r="A1748" i="10" s="1"/>
  <c r="J1747" i="9"/>
  <c r="W1747" i="10" s="1"/>
  <c r="I1747" i="9"/>
  <c r="V1747" i="10" s="1"/>
  <c r="H1747" i="9"/>
  <c r="U1747" i="10" s="1"/>
  <c r="G1747" i="9"/>
  <c r="T1747" i="10" s="1"/>
  <c r="F1747" i="9"/>
  <c r="S1747" i="10" s="1"/>
  <c r="E1747" i="9"/>
  <c r="O1747" i="10" s="1"/>
  <c r="D1747" i="9"/>
  <c r="J1747" i="10" s="1"/>
  <c r="C1747" i="9"/>
  <c r="E1747" i="10" s="1"/>
  <c r="B1747" i="9"/>
  <c r="B1747" i="10" s="1"/>
  <c r="A1747" i="9"/>
  <c r="J1746" i="9"/>
  <c r="W1746" i="10" s="1"/>
  <c r="I1746" i="9"/>
  <c r="V1746" i="10" s="1"/>
  <c r="H1746" i="9"/>
  <c r="U1746" i="10" s="1"/>
  <c r="G1746" i="9"/>
  <c r="T1746" i="10" s="1"/>
  <c r="F1746" i="9"/>
  <c r="S1746" i="10" s="1"/>
  <c r="E1746" i="9"/>
  <c r="O1746" i="10" s="1"/>
  <c r="D1746" i="9"/>
  <c r="J1746" i="10" s="1"/>
  <c r="C1746" i="9"/>
  <c r="E1746" i="10" s="1"/>
  <c r="B1746" i="9"/>
  <c r="B1746" i="10" s="1"/>
  <c r="A1746" i="9"/>
  <c r="J1745" i="9"/>
  <c r="W1745" i="10" s="1"/>
  <c r="I1745" i="9"/>
  <c r="V1745" i="10" s="1"/>
  <c r="H1745" i="9"/>
  <c r="U1745" i="10" s="1"/>
  <c r="G1745" i="9"/>
  <c r="T1745" i="10" s="1"/>
  <c r="F1745" i="9"/>
  <c r="S1745" i="10" s="1"/>
  <c r="E1745" i="9"/>
  <c r="O1745" i="10" s="1"/>
  <c r="D1745" i="9"/>
  <c r="J1745" i="10" s="1"/>
  <c r="C1745" i="9"/>
  <c r="E1745" i="10" s="1"/>
  <c r="B1745" i="9"/>
  <c r="B1745" i="10" s="1"/>
  <c r="A1745" i="9"/>
  <c r="A1745" i="10" s="1"/>
  <c r="J1744" i="9"/>
  <c r="W1744" i="10" s="1"/>
  <c r="I1744" i="9"/>
  <c r="V1744" i="10" s="1"/>
  <c r="H1744" i="9"/>
  <c r="U1744" i="10" s="1"/>
  <c r="G1744" i="9"/>
  <c r="T1744" i="10" s="1"/>
  <c r="F1744" i="9"/>
  <c r="S1744" i="10" s="1"/>
  <c r="E1744" i="9"/>
  <c r="O1744" i="10" s="1"/>
  <c r="D1744" i="9"/>
  <c r="J1744" i="10" s="1"/>
  <c r="C1744" i="9"/>
  <c r="E1744" i="10" s="1"/>
  <c r="B1744" i="9"/>
  <c r="B1744" i="10" s="1"/>
  <c r="A1744" i="9"/>
  <c r="A1744" i="10" s="1"/>
  <c r="J1743" i="9"/>
  <c r="W1743" i="10" s="1"/>
  <c r="I1743" i="9"/>
  <c r="V1743" i="10" s="1"/>
  <c r="H1743" i="9"/>
  <c r="U1743" i="10" s="1"/>
  <c r="G1743" i="9"/>
  <c r="T1743" i="10" s="1"/>
  <c r="F1743" i="9"/>
  <c r="S1743" i="10" s="1"/>
  <c r="E1743" i="9"/>
  <c r="O1743" i="10" s="1"/>
  <c r="D1743" i="9"/>
  <c r="J1743" i="10" s="1"/>
  <c r="C1743" i="9"/>
  <c r="E1743" i="10" s="1"/>
  <c r="B1743" i="9"/>
  <c r="B1743" i="10" s="1"/>
  <c r="A1743" i="9"/>
  <c r="A1743" i="10" s="1"/>
  <c r="J1742" i="9"/>
  <c r="W1742" i="10" s="1"/>
  <c r="I1742" i="9"/>
  <c r="V1742" i="10" s="1"/>
  <c r="H1742" i="9"/>
  <c r="U1742" i="10" s="1"/>
  <c r="G1742" i="9"/>
  <c r="T1742" i="10" s="1"/>
  <c r="F1742" i="9"/>
  <c r="S1742" i="10" s="1"/>
  <c r="E1742" i="9"/>
  <c r="O1742" i="10" s="1"/>
  <c r="D1742" i="9"/>
  <c r="J1742" i="10" s="1"/>
  <c r="C1742" i="9"/>
  <c r="E1742" i="10" s="1"/>
  <c r="B1742" i="9"/>
  <c r="B1742" i="10" s="1"/>
  <c r="A1742" i="9"/>
  <c r="A1742" i="10" s="1"/>
  <c r="J1741" i="9"/>
  <c r="W1741" i="10" s="1"/>
  <c r="I1741" i="9"/>
  <c r="V1741" i="10" s="1"/>
  <c r="H1741" i="9"/>
  <c r="U1741" i="10" s="1"/>
  <c r="G1741" i="9"/>
  <c r="T1741" i="10" s="1"/>
  <c r="F1741" i="9"/>
  <c r="S1741" i="10" s="1"/>
  <c r="E1741" i="9"/>
  <c r="O1741" i="10" s="1"/>
  <c r="D1741" i="9"/>
  <c r="J1741" i="10" s="1"/>
  <c r="C1741" i="9"/>
  <c r="E1741" i="10" s="1"/>
  <c r="B1741" i="9"/>
  <c r="B1741" i="10" s="1"/>
  <c r="A1741" i="9"/>
  <c r="A1741" i="10" s="1"/>
  <c r="J1740" i="9"/>
  <c r="W1740" i="10" s="1"/>
  <c r="I1740" i="9"/>
  <c r="V1740" i="10" s="1"/>
  <c r="H1740" i="9"/>
  <c r="U1740" i="10" s="1"/>
  <c r="G1740" i="9"/>
  <c r="T1740" i="10" s="1"/>
  <c r="F1740" i="9"/>
  <c r="S1740" i="10" s="1"/>
  <c r="E1740" i="9"/>
  <c r="O1740" i="10" s="1"/>
  <c r="D1740" i="9"/>
  <c r="J1740" i="10" s="1"/>
  <c r="C1740" i="9"/>
  <c r="E1740" i="10" s="1"/>
  <c r="B1740" i="9"/>
  <c r="B1740" i="10" s="1"/>
  <c r="A1740" i="9"/>
  <c r="A1740" i="10" s="1"/>
  <c r="J1739" i="9"/>
  <c r="W1739" i="10" s="1"/>
  <c r="I1739" i="9"/>
  <c r="V1739" i="10" s="1"/>
  <c r="H1739" i="9"/>
  <c r="U1739" i="10" s="1"/>
  <c r="G1739" i="9"/>
  <c r="T1739" i="10" s="1"/>
  <c r="F1739" i="9"/>
  <c r="S1739" i="10" s="1"/>
  <c r="E1739" i="9"/>
  <c r="O1739" i="10" s="1"/>
  <c r="D1739" i="9"/>
  <c r="J1739" i="10" s="1"/>
  <c r="C1739" i="9"/>
  <c r="E1739" i="10" s="1"/>
  <c r="B1739" i="9"/>
  <c r="B1739" i="10" s="1"/>
  <c r="A1739" i="9"/>
  <c r="A1739" i="10" s="1"/>
  <c r="J1738" i="9"/>
  <c r="W1738" i="10" s="1"/>
  <c r="I1738" i="9"/>
  <c r="V1738" i="10" s="1"/>
  <c r="H1738" i="9"/>
  <c r="U1738" i="10" s="1"/>
  <c r="G1738" i="9"/>
  <c r="T1738" i="10" s="1"/>
  <c r="F1738" i="9"/>
  <c r="S1738" i="10" s="1"/>
  <c r="E1738" i="9"/>
  <c r="O1738" i="10" s="1"/>
  <c r="D1738" i="9"/>
  <c r="J1738" i="10" s="1"/>
  <c r="C1738" i="9"/>
  <c r="E1738" i="10" s="1"/>
  <c r="B1738" i="9"/>
  <c r="B1738" i="10" s="1"/>
  <c r="A1738" i="9"/>
  <c r="A1738" i="10" s="1"/>
  <c r="J1737" i="9"/>
  <c r="W1737" i="10" s="1"/>
  <c r="I1737" i="9"/>
  <c r="V1737" i="10" s="1"/>
  <c r="H1737" i="9"/>
  <c r="U1737" i="10" s="1"/>
  <c r="G1737" i="9"/>
  <c r="T1737" i="10" s="1"/>
  <c r="F1737" i="9"/>
  <c r="S1737" i="10" s="1"/>
  <c r="E1737" i="9"/>
  <c r="O1737" i="10" s="1"/>
  <c r="D1737" i="9"/>
  <c r="J1737" i="10" s="1"/>
  <c r="C1737" i="9"/>
  <c r="E1737" i="10" s="1"/>
  <c r="B1737" i="9"/>
  <c r="B1737" i="10" s="1"/>
  <c r="A1737" i="9"/>
  <c r="A1737" i="10" s="1"/>
  <c r="J1736" i="9"/>
  <c r="W1736" i="10" s="1"/>
  <c r="I1736" i="9"/>
  <c r="V1736" i="10" s="1"/>
  <c r="H1736" i="9"/>
  <c r="U1736" i="10" s="1"/>
  <c r="G1736" i="9"/>
  <c r="T1736" i="10" s="1"/>
  <c r="F1736" i="9"/>
  <c r="S1736" i="10" s="1"/>
  <c r="E1736" i="9"/>
  <c r="O1736" i="10" s="1"/>
  <c r="D1736" i="9"/>
  <c r="J1736" i="10" s="1"/>
  <c r="C1736" i="9"/>
  <c r="E1736" i="10" s="1"/>
  <c r="B1736" i="9"/>
  <c r="B1736" i="10" s="1"/>
  <c r="A1736" i="9"/>
  <c r="A1736" i="10" s="1"/>
  <c r="J1735" i="9"/>
  <c r="W1735" i="10" s="1"/>
  <c r="I1735" i="9"/>
  <c r="V1735" i="10" s="1"/>
  <c r="H1735" i="9"/>
  <c r="U1735" i="10" s="1"/>
  <c r="G1735" i="9"/>
  <c r="T1735" i="10" s="1"/>
  <c r="F1735" i="9"/>
  <c r="S1735" i="10" s="1"/>
  <c r="E1735" i="9"/>
  <c r="O1735" i="10" s="1"/>
  <c r="D1735" i="9"/>
  <c r="J1735" i="10" s="1"/>
  <c r="C1735" i="9"/>
  <c r="E1735" i="10" s="1"/>
  <c r="B1735" i="9"/>
  <c r="B1735" i="10" s="1"/>
  <c r="A1735" i="9"/>
  <c r="J1734" i="9"/>
  <c r="W1734" i="10" s="1"/>
  <c r="I1734" i="9"/>
  <c r="V1734" i="10" s="1"/>
  <c r="H1734" i="9"/>
  <c r="U1734" i="10" s="1"/>
  <c r="G1734" i="9"/>
  <c r="T1734" i="10" s="1"/>
  <c r="F1734" i="9"/>
  <c r="S1734" i="10" s="1"/>
  <c r="E1734" i="9"/>
  <c r="O1734" i="10" s="1"/>
  <c r="D1734" i="9"/>
  <c r="J1734" i="10" s="1"/>
  <c r="C1734" i="9"/>
  <c r="E1734" i="10" s="1"/>
  <c r="B1734" i="9"/>
  <c r="B1734" i="10" s="1"/>
  <c r="A1734" i="9"/>
  <c r="J1733" i="9"/>
  <c r="W1733" i="10" s="1"/>
  <c r="I1733" i="9"/>
  <c r="V1733" i="10" s="1"/>
  <c r="H1733" i="9"/>
  <c r="U1733" i="10" s="1"/>
  <c r="G1733" i="9"/>
  <c r="T1733" i="10" s="1"/>
  <c r="F1733" i="9"/>
  <c r="S1733" i="10" s="1"/>
  <c r="E1733" i="9"/>
  <c r="O1733" i="10" s="1"/>
  <c r="D1733" i="9"/>
  <c r="J1733" i="10" s="1"/>
  <c r="C1733" i="9"/>
  <c r="E1733" i="10" s="1"/>
  <c r="B1733" i="9"/>
  <c r="B1733" i="10" s="1"/>
  <c r="A1733" i="9"/>
  <c r="A1733" i="10" s="1"/>
  <c r="J1732" i="9"/>
  <c r="W1732" i="10" s="1"/>
  <c r="I1732" i="9"/>
  <c r="V1732" i="10" s="1"/>
  <c r="H1732" i="9"/>
  <c r="U1732" i="10" s="1"/>
  <c r="G1732" i="9"/>
  <c r="T1732" i="10" s="1"/>
  <c r="F1732" i="9"/>
  <c r="S1732" i="10" s="1"/>
  <c r="E1732" i="9"/>
  <c r="O1732" i="10" s="1"/>
  <c r="D1732" i="9"/>
  <c r="J1732" i="10" s="1"/>
  <c r="C1732" i="9"/>
  <c r="E1732" i="10" s="1"/>
  <c r="B1732" i="9"/>
  <c r="B1732" i="10" s="1"/>
  <c r="A1732" i="9"/>
  <c r="A1732" i="10" s="1"/>
  <c r="J1731" i="9"/>
  <c r="W1731" i="10" s="1"/>
  <c r="I1731" i="9"/>
  <c r="V1731" i="10" s="1"/>
  <c r="H1731" i="9"/>
  <c r="U1731" i="10" s="1"/>
  <c r="G1731" i="9"/>
  <c r="T1731" i="10" s="1"/>
  <c r="F1731" i="9"/>
  <c r="S1731" i="10" s="1"/>
  <c r="E1731" i="9"/>
  <c r="O1731" i="10" s="1"/>
  <c r="D1731" i="9"/>
  <c r="J1731" i="10" s="1"/>
  <c r="C1731" i="9"/>
  <c r="E1731" i="10" s="1"/>
  <c r="B1731" i="9"/>
  <c r="B1731" i="10" s="1"/>
  <c r="A1731" i="9"/>
  <c r="A1731" i="10" s="1"/>
  <c r="J1730" i="9"/>
  <c r="W1730" i="10" s="1"/>
  <c r="I1730" i="9"/>
  <c r="V1730" i="10" s="1"/>
  <c r="H1730" i="9"/>
  <c r="U1730" i="10" s="1"/>
  <c r="G1730" i="9"/>
  <c r="T1730" i="10" s="1"/>
  <c r="F1730" i="9"/>
  <c r="S1730" i="10" s="1"/>
  <c r="E1730" i="9"/>
  <c r="O1730" i="10" s="1"/>
  <c r="D1730" i="9"/>
  <c r="J1730" i="10" s="1"/>
  <c r="C1730" i="9"/>
  <c r="E1730" i="10" s="1"/>
  <c r="B1730" i="9"/>
  <c r="B1730" i="10" s="1"/>
  <c r="A1730" i="9"/>
  <c r="A1730" i="10" s="1"/>
  <c r="J1729" i="9"/>
  <c r="W1729" i="10" s="1"/>
  <c r="I1729" i="9"/>
  <c r="V1729" i="10" s="1"/>
  <c r="H1729" i="9"/>
  <c r="U1729" i="10" s="1"/>
  <c r="G1729" i="9"/>
  <c r="T1729" i="10" s="1"/>
  <c r="F1729" i="9"/>
  <c r="S1729" i="10" s="1"/>
  <c r="E1729" i="9"/>
  <c r="O1729" i="10" s="1"/>
  <c r="D1729" i="9"/>
  <c r="J1729" i="10" s="1"/>
  <c r="C1729" i="9"/>
  <c r="E1729" i="10" s="1"/>
  <c r="B1729" i="9"/>
  <c r="B1729" i="10" s="1"/>
  <c r="A1729" i="9"/>
  <c r="A1729" i="10" s="1"/>
  <c r="J1728" i="9"/>
  <c r="W1728" i="10" s="1"/>
  <c r="I1728" i="9"/>
  <c r="V1728" i="10" s="1"/>
  <c r="H1728" i="9"/>
  <c r="U1728" i="10" s="1"/>
  <c r="G1728" i="9"/>
  <c r="T1728" i="10" s="1"/>
  <c r="F1728" i="9"/>
  <c r="S1728" i="10" s="1"/>
  <c r="E1728" i="9"/>
  <c r="O1728" i="10" s="1"/>
  <c r="D1728" i="9"/>
  <c r="J1728" i="10" s="1"/>
  <c r="C1728" i="9"/>
  <c r="E1728" i="10" s="1"/>
  <c r="B1728" i="9"/>
  <c r="B1728" i="10" s="1"/>
  <c r="A1728" i="9"/>
  <c r="A1728" i="10" s="1"/>
  <c r="J1727" i="9"/>
  <c r="W1727" i="10" s="1"/>
  <c r="I1727" i="9"/>
  <c r="V1727" i="10" s="1"/>
  <c r="H1727" i="9"/>
  <c r="U1727" i="10" s="1"/>
  <c r="G1727" i="9"/>
  <c r="T1727" i="10" s="1"/>
  <c r="F1727" i="9"/>
  <c r="S1727" i="10" s="1"/>
  <c r="E1727" i="9"/>
  <c r="O1727" i="10" s="1"/>
  <c r="D1727" i="9"/>
  <c r="J1727" i="10" s="1"/>
  <c r="C1727" i="9"/>
  <c r="E1727" i="10" s="1"/>
  <c r="B1727" i="9"/>
  <c r="B1727" i="10" s="1"/>
  <c r="A1727" i="9"/>
  <c r="J1726" i="9"/>
  <c r="W1726" i="10" s="1"/>
  <c r="I1726" i="9"/>
  <c r="V1726" i="10" s="1"/>
  <c r="H1726" i="9"/>
  <c r="U1726" i="10" s="1"/>
  <c r="G1726" i="9"/>
  <c r="T1726" i="10" s="1"/>
  <c r="F1726" i="9"/>
  <c r="S1726" i="10" s="1"/>
  <c r="E1726" i="9"/>
  <c r="O1726" i="10" s="1"/>
  <c r="D1726" i="9"/>
  <c r="J1726" i="10" s="1"/>
  <c r="C1726" i="9"/>
  <c r="E1726" i="10" s="1"/>
  <c r="B1726" i="9"/>
  <c r="B1726" i="10" s="1"/>
  <c r="A1726" i="9"/>
  <c r="A1726" i="10" s="1"/>
  <c r="J1725" i="9"/>
  <c r="W1725" i="10" s="1"/>
  <c r="I1725" i="9"/>
  <c r="V1725" i="10" s="1"/>
  <c r="H1725" i="9"/>
  <c r="U1725" i="10" s="1"/>
  <c r="G1725" i="9"/>
  <c r="T1725" i="10" s="1"/>
  <c r="F1725" i="9"/>
  <c r="S1725" i="10" s="1"/>
  <c r="E1725" i="9"/>
  <c r="O1725" i="10" s="1"/>
  <c r="D1725" i="9"/>
  <c r="J1725" i="10" s="1"/>
  <c r="C1725" i="9"/>
  <c r="E1725" i="10" s="1"/>
  <c r="B1725" i="9"/>
  <c r="B1725" i="10" s="1"/>
  <c r="A1725" i="9"/>
  <c r="A1725" i="10" s="1"/>
  <c r="J1724" i="9"/>
  <c r="W1724" i="10" s="1"/>
  <c r="I1724" i="9"/>
  <c r="V1724" i="10" s="1"/>
  <c r="H1724" i="9"/>
  <c r="U1724" i="10" s="1"/>
  <c r="G1724" i="9"/>
  <c r="T1724" i="10" s="1"/>
  <c r="F1724" i="9"/>
  <c r="S1724" i="10" s="1"/>
  <c r="E1724" i="9"/>
  <c r="O1724" i="10" s="1"/>
  <c r="D1724" i="9"/>
  <c r="J1724" i="10" s="1"/>
  <c r="C1724" i="9"/>
  <c r="E1724" i="10" s="1"/>
  <c r="B1724" i="9"/>
  <c r="B1724" i="10" s="1"/>
  <c r="A1724" i="9"/>
  <c r="A1724" i="10" s="1"/>
  <c r="J1723" i="9"/>
  <c r="W1723" i="10" s="1"/>
  <c r="I1723" i="9"/>
  <c r="V1723" i="10" s="1"/>
  <c r="H1723" i="9"/>
  <c r="U1723" i="10" s="1"/>
  <c r="G1723" i="9"/>
  <c r="T1723" i="10" s="1"/>
  <c r="F1723" i="9"/>
  <c r="S1723" i="10" s="1"/>
  <c r="E1723" i="9"/>
  <c r="O1723" i="10" s="1"/>
  <c r="D1723" i="9"/>
  <c r="J1723" i="10" s="1"/>
  <c r="C1723" i="9"/>
  <c r="E1723" i="10" s="1"/>
  <c r="B1723" i="9"/>
  <c r="B1723" i="10" s="1"/>
  <c r="A1723" i="9"/>
  <c r="J1722" i="9"/>
  <c r="W1722" i="10" s="1"/>
  <c r="I1722" i="9"/>
  <c r="V1722" i="10" s="1"/>
  <c r="H1722" i="9"/>
  <c r="U1722" i="10" s="1"/>
  <c r="G1722" i="9"/>
  <c r="T1722" i="10" s="1"/>
  <c r="F1722" i="9"/>
  <c r="S1722" i="10" s="1"/>
  <c r="E1722" i="9"/>
  <c r="O1722" i="10" s="1"/>
  <c r="D1722" i="9"/>
  <c r="J1722" i="10" s="1"/>
  <c r="C1722" i="9"/>
  <c r="E1722" i="10" s="1"/>
  <c r="B1722" i="9"/>
  <c r="B1722" i="10" s="1"/>
  <c r="A1722" i="9"/>
  <c r="J1721" i="9"/>
  <c r="W1721" i="10" s="1"/>
  <c r="I1721" i="9"/>
  <c r="V1721" i="10" s="1"/>
  <c r="H1721" i="9"/>
  <c r="U1721" i="10" s="1"/>
  <c r="G1721" i="9"/>
  <c r="T1721" i="10" s="1"/>
  <c r="F1721" i="9"/>
  <c r="S1721" i="10" s="1"/>
  <c r="E1721" i="9"/>
  <c r="O1721" i="10" s="1"/>
  <c r="D1721" i="9"/>
  <c r="J1721" i="10" s="1"/>
  <c r="C1721" i="9"/>
  <c r="E1721" i="10" s="1"/>
  <c r="B1721" i="9"/>
  <c r="B1721" i="10" s="1"/>
  <c r="A1721" i="9"/>
  <c r="A1721" i="10" s="1"/>
  <c r="J1720" i="9"/>
  <c r="W1720" i="10" s="1"/>
  <c r="I1720" i="9"/>
  <c r="V1720" i="10" s="1"/>
  <c r="H1720" i="9"/>
  <c r="U1720" i="10" s="1"/>
  <c r="G1720" i="9"/>
  <c r="T1720" i="10" s="1"/>
  <c r="F1720" i="9"/>
  <c r="S1720" i="10" s="1"/>
  <c r="E1720" i="9"/>
  <c r="O1720" i="10" s="1"/>
  <c r="D1720" i="9"/>
  <c r="J1720" i="10" s="1"/>
  <c r="C1720" i="9"/>
  <c r="E1720" i="10" s="1"/>
  <c r="B1720" i="9"/>
  <c r="B1720" i="10" s="1"/>
  <c r="A1720" i="9"/>
  <c r="J1719" i="9"/>
  <c r="W1719" i="10" s="1"/>
  <c r="I1719" i="9"/>
  <c r="V1719" i="10" s="1"/>
  <c r="H1719" i="9"/>
  <c r="U1719" i="10" s="1"/>
  <c r="G1719" i="9"/>
  <c r="T1719" i="10" s="1"/>
  <c r="F1719" i="9"/>
  <c r="S1719" i="10" s="1"/>
  <c r="E1719" i="9"/>
  <c r="O1719" i="10" s="1"/>
  <c r="D1719" i="9"/>
  <c r="J1719" i="10" s="1"/>
  <c r="C1719" i="9"/>
  <c r="E1719" i="10" s="1"/>
  <c r="B1719" i="9"/>
  <c r="B1719" i="10" s="1"/>
  <c r="A1719" i="9"/>
  <c r="J1718" i="9"/>
  <c r="W1718" i="10" s="1"/>
  <c r="I1718" i="9"/>
  <c r="V1718" i="10" s="1"/>
  <c r="H1718" i="9"/>
  <c r="U1718" i="10" s="1"/>
  <c r="G1718" i="9"/>
  <c r="T1718" i="10" s="1"/>
  <c r="F1718" i="9"/>
  <c r="S1718" i="10" s="1"/>
  <c r="E1718" i="9"/>
  <c r="O1718" i="10" s="1"/>
  <c r="D1718" i="9"/>
  <c r="J1718" i="10" s="1"/>
  <c r="C1718" i="9"/>
  <c r="E1718" i="10" s="1"/>
  <c r="B1718" i="9"/>
  <c r="B1718" i="10" s="1"/>
  <c r="A1718" i="9"/>
  <c r="J1717" i="9"/>
  <c r="W1717" i="10" s="1"/>
  <c r="I1717" i="9"/>
  <c r="V1717" i="10" s="1"/>
  <c r="H1717" i="9"/>
  <c r="U1717" i="10" s="1"/>
  <c r="G1717" i="9"/>
  <c r="T1717" i="10" s="1"/>
  <c r="F1717" i="9"/>
  <c r="S1717" i="10" s="1"/>
  <c r="E1717" i="9"/>
  <c r="O1717" i="10" s="1"/>
  <c r="D1717" i="9"/>
  <c r="J1717" i="10" s="1"/>
  <c r="C1717" i="9"/>
  <c r="E1717" i="10" s="1"/>
  <c r="B1717" i="9"/>
  <c r="B1717" i="10" s="1"/>
  <c r="A1717" i="9"/>
  <c r="J1716" i="9"/>
  <c r="W1716" i="10" s="1"/>
  <c r="I1716" i="9"/>
  <c r="V1716" i="10" s="1"/>
  <c r="H1716" i="9"/>
  <c r="U1716" i="10" s="1"/>
  <c r="G1716" i="9"/>
  <c r="T1716" i="10" s="1"/>
  <c r="F1716" i="9"/>
  <c r="S1716" i="10" s="1"/>
  <c r="E1716" i="9"/>
  <c r="O1716" i="10" s="1"/>
  <c r="D1716" i="9"/>
  <c r="J1716" i="10" s="1"/>
  <c r="C1716" i="9"/>
  <c r="E1716" i="10" s="1"/>
  <c r="B1716" i="9"/>
  <c r="B1716" i="10" s="1"/>
  <c r="A1716" i="9"/>
  <c r="A1716" i="10" s="1"/>
  <c r="J1715" i="9"/>
  <c r="W1715" i="10" s="1"/>
  <c r="I1715" i="9"/>
  <c r="V1715" i="10" s="1"/>
  <c r="H1715" i="9"/>
  <c r="U1715" i="10" s="1"/>
  <c r="G1715" i="9"/>
  <c r="T1715" i="10" s="1"/>
  <c r="F1715" i="9"/>
  <c r="S1715" i="10" s="1"/>
  <c r="E1715" i="9"/>
  <c r="O1715" i="10" s="1"/>
  <c r="D1715" i="9"/>
  <c r="J1715" i="10" s="1"/>
  <c r="C1715" i="9"/>
  <c r="E1715" i="10" s="1"/>
  <c r="B1715" i="9"/>
  <c r="B1715" i="10" s="1"/>
  <c r="A1715" i="9"/>
  <c r="A1715" i="10" s="1"/>
  <c r="J1714" i="9"/>
  <c r="W1714" i="10" s="1"/>
  <c r="I1714" i="9"/>
  <c r="V1714" i="10" s="1"/>
  <c r="H1714" i="9"/>
  <c r="U1714" i="10" s="1"/>
  <c r="G1714" i="9"/>
  <c r="T1714" i="10" s="1"/>
  <c r="F1714" i="9"/>
  <c r="S1714" i="10" s="1"/>
  <c r="E1714" i="9"/>
  <c r="O1714" i="10" s="1"/>
  <c r="D1714" i="9"/>
  <c r="J1714" i="10" s="1"/>
  <c r="C1714" i="9"/>
  <c r="E1714" i="10" s="1"/>
  <c r="B1714" i="9"/>
  <c r="B1714" i="10" s="1"/>
  <c r="A1714" i="9"/>
  <c r="A1714" i="10" s="1"/>
  <c r="J1713" i="9"/>
  <c r="W1713" i="10" s="1"/>
  <c r="I1713" i="9"/>
  <c r="V1713" i="10" s="1"/>
  <c r="H1713" i="9"/>
  <c r="U1713" i="10" s="1"/>
  <c r="G1713" i="9"/>
  <c r="T1713" i="10" s="1"/>
  <c r="F1713" i="9"/>
  <c r="S1713" i="10" s="1"/>
  <c r="E1713" i="9"/>
  <c r="O1713" i="10" s="1"/>
  <c r="D1713" i="9"/>
  <c r="J1713" i="10" s="1"/>
  <c r="C1713" i="9"/>
  <c r="E1713" i="10" s="1"/>
  <c r="B1713" i="9"/>
  <c r="B1713" i="10" s="1"/>
  <c r="A1713" i="9"/>
  <c r="A1713" i="10" s="1"/>
  <c r="J1712" i="9"/>
  <c r="W1712" i="10" s="1"/>
  <c r="I1712" i="9"/>
  <c r="V1712" i="10" s="1"/>
  <c r="H1712" i="9"/>
  <c r="U1712" i="10" s="1"/>
  <c r="G1712" i="9"/>
  <c r="T1712" i="10" s="1"/>
  <c r="F1712" i="9"/>
  <c r="S1712" i="10" s="1"/>
  <c r="E1712" i="9"/>
  <c r="O1712" i="10" s="1"/>
  <c r="D1712" i="9"/>
  <c r="J1712" i="10" s="1"/>
  <c r="C1712" i="9"/>
  <c r="E1712" i="10" s="1"/>
  <c r="B1712" i="9"/>
  <c r="B1712" i="10" s="1"/>
  <c r="A1712" i="9"/>
  <c r="A1712" i="10" s="1"/>
  <c r="J1711" i="9"/>
  <c r="W1711" i="10" s="1"/>
  <c r="I1711" i="9"/>
  <c r="V1711" i="10" s="1"/>
  <c r="H1711" i="9"/>
  <c r="U1711" i="10" s="1"/>
  <c r="G1711" i="9"/>
  <c r="T1711" i="10" s="1"/>
  <c r="F1711" i="9"/>
  <c r="S1711" i="10" s="1"/>
  <c r="E1711" i="9"/>
  <c r="O1711" i="10" s="1"/>
  <c r="D1711" i="9"/>
  <c r="J1711" i="10" s="1"/>
  <c r="C1711" i="9"/>
  <c r="E1711" i="10" s="1"/>
  <c r="B1711" i="9"/>
  <c r="B1711" i="10" s="1"/>
  <c r="A1711" i="9"/>
  <c r="J1710" i="9"/>
  <c r="W1710" i="10" s="1"/>
  <c r="I1710" i="9"/>
  <c r="V1710" i="10" s="1"/>
  <c r="H1710" i="9"/>
  <c r="U1710" i="10" s="1"/>
  <c r="G1710" i="9"/>
  <c r="T1710" i="10" s="1"/>
  <c r="F1710" i="9"/>
  <c r="S1710" i="10" s="1"/>
  <c r="E1710" i="9"/>
  <c r="O1710" i="10" s="1"/>
  <c r="D1710" i="9"/>
  <c r="J1710" i="10" s="1"/>
  <c r="C1710" i="9"/>
  <c r="E1710" i="10" s="1"/>
  <c r="B1710" i="9"/>
  <c r="B1710" i="10" s="1"/>
  <c r="A1710" i="9"/>
  <c r="J1709" i="9"/>
  <c r="W1709" i="10" s="1"/>
  <c r="I1709" i="9"/>
  <c r="V1709" i="10" s="1"/>
  <c r="H1709" i="9"/>
  <c r="U1709" i="10" s="1"/>
  <c r="G1709" i="9"/>
  <c r="T1709" i="10" s="1"/>
  <c r="F1709" i="9"/>
  <c r="S1709" i="10" s="1"/>
  <c r="E1709" i="9"/>
  <c r="O1709" i="10" s="1"/>
  <c r="D1709" i="9"/>
  <c r="J1709" i="10" s="1"/>
  <c r="C1709" i="9"/>
  <c r="E1709" i="10" s="1"/>
  <c r="B1709" i="9"/>
  <c r="B1709" i="10" s="1"/>
  <c r="A1709" i="9"/>
  <c r="J1708" i="9"/>
  <c r="W1708" i="10" s="1"/>
  <c r="I1708" i="9"/>
  <c r="V1708" i="10" s="1"/>
  <c r="H1708" i="9"/>
  <c r="U1708" i="10" s="1"/>
  <c r="G1708" i="9"/>
  <c r="T1708" i="10" s="1"/>
  <c r="F1708" i="9"/>
  <c r="S1708" i="10" s="1"/>
  <c r="E1708" i="9"/>
  <c r="O1708" i="10" s="1"/>
  <c r="D1708" i="9"/>
  <c r="J1708" i="10" s="1"/>
  <c r="C1708" i="9"/>
  <c r="E1708" i="10" s="1"/>
  <c r="B1708" i="9"/>
  <c r="B1708" i="10" s="1"/>
  <c r="A1708" i="9"/>
  <c r="A1708" i="10" s="1"/>
  <c r="J1707" i="9"/>
  <c r="W1707" i="10" s="1"/>
  <c r="I1707" i="9"/>
  <c r="V1707" i="10" s="1"/>
  <c r="H1707" i="9"/>
  <c r="U1707" i="10" s="1"/>
  <c r="G1707" i="9"/>
  <c r="T1707" i="10" s="1"/>
  <c r="F1707" i="9"/>
  <c r="S1707" i="10" s="1"/>
  <c r="E1707" i="9"/>
  <c r="O1707" i="10" s="1"/>
  <c r="D1707" i="9"/>
  <c r="J1707" i="10" s="1"/>
  <c r="C1707" i="9"/>
  <c r="E1707" i="10" s="1"/>
  <c r="B1707" i="9"/>
  <c r="B1707" i="10" s="1"/>
  <c r="A1707" i="9"/>
  <c r="A1707" i="10" s="1"/>
  <c r="J1706" i="9"/>
  <c r="W1706" i="10" s="1"/>
  <c r="I1706" i="9"/>
  <c r="V1706" i="10" s="1"/>
  <c r="H1706" i="9"/>
  <c r="U1706" i="10" s="1"/>
  <c r="G1706" i="9"/>
  <c r="T1706" i="10" s="1"/>
  <c r="F1706" i="9"/>
  <c r="S1706" i="10" s="1"/>
  <c r="E1706" i="9"/>
  <c r="O1706" i="10" s="1"/>
  <c r="D1706" i="9"/>
  <c r="J1706" i="10" s="1"/>
  <c r="C1706" i="9"/>
  <c r="E1706" i="10" s="1"/>
  <c r="B1706" i="9"/>
  <c r="B1706" i="10" s="1"/>
  <c r="A1706" i="9"/>
  <c r="A1706" i="10" s="1"/>
  <c r="J1705" i="9"/>
  <c r="W1705" i="10" s="1"/>
  <c r="I1705" i="9"/>
  <c r="V1705" i="10" s="1"/>
  <c r="H1705" i="9"/>
  <c r="U1705" i="10" s="1"/>
  <c r="G1705" i="9"/>
  <c r="T1705" i="10" s="1"/>
  <c r="F1705" i="9"/>
  <c r="S1705" i="10" s="1"/>
  <c r="E1705" i="9"/>
  <c r="O1705" i="10" s="1"/>
  <c r="D1705" i="9"/>
  <c r="J1705" i="10" s="1"/>
  <c r="C1705" i="9"/>
  <c r="E1705" i="10" s="1"/>
  <c r="B1705" i="9"/>
  <c r="B1705" i="10" s="1"/>
  <c r="A1705" i="9"/>
  <c r="A1705" i="10" s="1"/>
  <c r="J1704" i="9"/>
  <c r="W1704" i="10" s="1"/>
  <c r="I1704" i="9"/>
  <c r="V1704" i="10" s="1"/>
  <c r="H1704" i="9"/>
  <c r="U1704" i="10" s="1"/>
  <c r="G1704" i="9"/>
  <c r="T1704" i="10" s="1"/>
  <c r="F1704" i="9"/>
  <c r="S1704" i="10" s="1"/>
  <c r="E1704" i="9"/>
  <c r="O1704" i="10" s="1"/>
  <c r="D1704" i="9"/>
  <c r="J1704" i="10" s="1"/>
  <c r="C1704" i="9"/>
  <c r="E1704" i="10" s="1"/>
  <c r="B1704" i="9"/>
  <c r="B1704" i="10" s="1"/>
  <c r="A1704" i="9"/>
  <c r="A1704" i="10" s="1"/>
  <c r="J1703" i="9"/>
  <c r="W1703" i="10" s="1"/>
  <c r="I1703" i="9"/>
  <c r="V1703" i="10" s="1"/>
  <c r="H1703" i="9"/>
  <c r="U1703" i="10" s="1"/>
  <c r="G1703" i="9"/>
  <c r="T1703" i="10" s="1"/>
  <c r="F1703" i="9"/>
  <c r="S1703" i="10" s="1"/>
  <c r="E1703" i="9"/>
  <c r="O1703" i="10" s="1"/>
  <c r="D1703" i="9"/>
  <c r="J1703" i="10" s="1"/>
  <c r="C1703" i="9"/>
  <c r="E1703" i="10" s="1"/>
  <c r="B1703" i="9"/>
  <c r="B1703" i="10" s="1"/>
  <c r="A1703" i="9"/>
  <c r="A1703" i="10" s="1"/>
  <c r="J1702" i="9"/>
  <c r="W1702" i="10" s="1"/>
  <c r="I1702" i="9"/>
  <c r="V1702" i="10" s="1"/>
  <c r="H1702" i="9"/>
  <c r="U1702" i="10" s="1"/>
  <c r="G1702" i="9"/>
  <c r="T1702" i="10" s="1"/>
  <c r="F1702" i="9"/>
  <c r="S1702" i="10" s="1"/>
  <c r="E1702" i="9"/>
  <c r="O1702" i="10" s="1"/>
  <c r="D1702" i="9"/>
  <c r="J1702" i="10" s="1"/>
  <c r="C1702" i="9"/>
  <c r="E1702" i="10" s="1"/>
  <c r="B1702" i="9"/>
  <c r="B1702" i="10" s="1"/>
  <c r="A1702" i="9"/>
  <c r="A1702" i="10" s="1"/>
  <c r="J1701" i="9"/>
  <c r="W1701" i="10" s="1"/>
  <c r="I1701" i="9"/>
  <c r="V1701" i="10" s="1"/>
  <c r="H1701" i="9"/>
  <c r="U1701" i="10" s="1"/>
  <c r="G1701" i="9"/>
  <c r="T1701" i="10" s="1"/>
  <c r="F1701" i="9"/>
  <c r="S1701" i="10" s="1"/>
  <c r="E1701" i="9"/>
  <c r="O1701" i="10" s="1"/>
  <c r="D1701" i="9"/>
  <c r="J1701" i="10" s="1"/>
  <c r="C1701" i="9"/>
  <c r="E1701" i="10" s="1"/>
  <c r="B1701" i="9"/>
  <c r="B1701" i="10" s="1"/>
  <c r="A1701" i="9"/>
  <c r="A1701" i="10" s="1"/>
  <c r="J1700" i="9"/>
  <c r="W1700" i="10" s="1"/>
  <c r="I1700" i="9"/>
  <c r="V1700" i="10" s="1"/>
  <c r="H1700" i="9"/>
  <c r="U1700" i="10" s="1"/>
  <c r="G1700" i="9"/>
  <c r="T1700" i="10" s="1"/>
  <c r="F1700" i="9"/>
  <c r="S1700" i="10" s="1"/>
  <c r="E1700" i="9"/>
  <c r="O1700" i="10" s="1"/>
  <c r="D1700" i="9"/>
  <c r="J1700" i="10" s="1"/>
  <c r="C1700" i="9"/>
  <c r="E1700" i="10" s="1"/>
  <c r="B1700" i="9"/>
  <c r="B1700" i="10" s="1"/>
  <c r="A1700" i="9"/>
  <c r="J1699" i="9"/>
  <c r="W1699" i="10" s="1"/>
  <c r="I1699" i="9"/>
  <c r="V1699" i="10" s="1"/>
  <c r="H1699" i="9"/>
  <c r="U1699" i="10" s="1"/>
  <c r="G1699" i="9"/>
  <c r="T1699" i="10" s="1"/>
  <c r="F1699" i="9"/>
  <c r="S1699" i="10" s="1"/>
  <c r="E1699" i="9"/>
  <c r="O1699" i="10" s="1"/>
  <c r="D1699" i="9"/>
  <c r="J1699" i="10" s="1"/>
  <c r="C1699" i="9"/>
  <c r="E1699" i="10" s="1"/>
  <c r="B1699" i="9"/>
  <c r="B1699" i="10" s="1"/>
  <c r="A1699" i="9"/>
  <c r="J1698" i="9"/>
  <c r="W1698" i="10" s="1"/>
  <c r="I1698" i="9"/>
  <c r="V1698" i="10" s="1"/>
  <c r="H1698" i="9"/>
  <c r="U1698" i="10" s="1"/>
  <c r="G1698" i="9"/>
  <c r="T1698" i="10" s="1"/>
  <c r="F1698" i="9"/>
  <c r="S1698" i="10" s="1"/>
  <c r="E1698" i="9"/>
  <c r="O1698" i="10" s="1"/>
  <c r="D1698" i="9"/>
  <c r="J1698" i="10" s="1"/>
  <c r="C1698" i="9"/>
  <c r="E1698" i="10" s="1"/>
  <c r="B1698" i="9"/>
  <c r="B1698" i="10" s="1"/>
  <c r="A1698" i="9"/>
  <c r="A1698" i="10" s="1"/>
  <c r="J1697" i="9"/>
  <c r="W1697" i="10" s="1"/>
  <c r="I1697" i="9"/>
  <c r="V1697" i="10" s="1"/>
  <c r="H1697" i="9"/>
  <c r="U1697" i="10" s="1"/>
  <c r="G1697" i="9"/>
  <c r="T1697" i="10" s="1"/>
  <c r="F1697" i="9"/>
  <c r="S1697" i="10" s="1"/>
  <c r="E1697" i="9"/>
  <c r="O1697" i="10" s="1"/>
  <c r="D1697" i="9"/>
  <c r="J1697" i="10" s="1"/>
  <c r="C1697" i="9"/>
  <c r="E1697" i="10" s="1"/>
  <c r="B1697" i="9"/>
  <c r="B1697" i="10" s="1"/>
  <c r="A1697" i="9"/>
  <c r="A1697" i="10" s="1"/>
  <c r="J1696" i="9"/>
  <c r="W1696" i="10" s="1"/>
  <c r="I1696" i="9"/>
  <c r="V1696" i="10" s="1"/>
  <c r="H1696" i="9"/>
  <c r="U1696" i="10" s="1"/>
  <c r="G1696" i="9"/>
  <c r="T1696" i="10" s="1"/>
  <c r="F1696" i="9"/>
  <c r="S1696" i="10" s="1"/>
  <c r="E1696" i="9"/>
  <c r="O1696" i="10" s="1"/>
  <c r="D1696" i="9"/>
  <c r="J1696" i="10" s="1"/>
  <c r="C1696" i="9"/>
  <c r="E1696" i="10" s="1"/>
  <c r="B1696" i="9"/>
  <c r="B1696" i="10" s="1"/>
  <c r="A1696" i="9"/>
  <c r="A1696" i="10" s="1"/>
  <c r="J1695" i="9"/>
  <c r="W1695" i="10" s="1"/>
  <c r="I1695" i="9"/>
  <c r="V1695" i="10" s="1"/>
  <c r="H1695" i="9"/>
  <c r="U1695" i="10" s="1"/>
  <c r="G1695" i="9"/>
  <c r="T1695" i="10" s="1"/>
  <c r="F1695" i="9"/>
  <c r="S1695" i="10" s="1"/>
  <c r="E1695" i="9"/>
  <c r="O1695" i="10" s="1"/>
  <c r="D1695" i="9"/>
  <c r="J1695" i="10" s="1"/>
  <c r="C1695" i="9"/>
  <c r="E1695" i="10" s="1"/>
  <c r="B1695" i="9"/>
  <c r="B1695" i="10" s="1"/>
  <c r="A1695" i="9"/>
  <c r="A1695" i="10" s="1"/>
  <c r="J1694" i="9"/>
  <c r="W1694" i="10" s="1"/>
  <c r="I1694" i="9"/>
  <c r="V1694" i="10" s="1"/>
  <c r="H1694" i="9"/>
  <c r="U1694" i="10" s="1"/>
  <c r="G1694" i="9"/>
  <c r="T1694" i="10" s="1"/>
  <c r="F1694" i="9"/>
  <c r="S1694" i="10" s="1"/>
  <c r="E1694" i="9"/>
  <c r="O1694" i="10" s="1"/>
  <c r="D1694" i="9"/>
  <c r="J1694" i="10" s="1"/>
  <c r="C1694" i="9"/>
  <c r="E1694" i="10" s="1"/>
  <c r="B1694" i="9"/>
  <c r="B1694" i="10" s="1"/>
  <c r="A1694" i="9"/>
  <c r="A1694" i="10" s="1"/>
  <c r="J1693" i="9"/>
  <c r="W1693" i="10" s="1"/>
  <c r="I1693" i="9"/>
  <c r="V1693" i="10" s="1"/>
  <c r="H1693" i="9"/>
  <c r="U1693" i="10" s="1"/>
  <c r="G1693" i="9"/>
  <c r="T1693" i="10" s="1"/>
  <c r="F1693" i="9"/>
  <c r="S1693" i="10" s="1"/>
  <c r="E1693" i="9"/>
  <c r="O1693" i="10" s="1"/>
  <c r="D1693" i="9"/>
  <c r="J1693" i="10" s="1"/>
  <c r="C1693" i="9"/>
  <c r="E1693" i="10" s="1"/>
  <c r="B1693" i="9"/>
  <c r="B1693" i="10" s="1"/>
  <c r="A1693" i="9"/>
  <c r="A1693" i="10" s="1"/>
  <c r="J1692" i="9"/>
  <c r="W1692" i="10" s="1"/>
  <c r="I1692" i="9"/>
  <c r="V1692" i="10" s="1"/>
  <c r="H1692" i="9"/>
  <c r="U1692" i="10" s="1"/>
  <c r="G1692" i="9"/>
  <c r="T1692" i="10" s="1"/>
  <c r="F1692" i="9"/>
  <c r="S1692" i="10" s="1"/>
  <c r="E1692" i="9"/>
  <c r="O1692" i="10" s="1"/>
  <c r="D1692" i="9"/>
  <c r="J1692" i="10" s="1"/>
  <c r="C1692" i="9"/>
  <c r="E1692" i="10" s="1"/>
  <c r="B1692" i="9"/>
  <c r="B1692" i="10" s="1"/>
  <c r="A1692" i="9"/>
  <c r="A1692" i="10" s="1"/>
  <c r="J1691" i="9"/>
  <c r="W1691" i="10" s="1"/>
  <c r="I1691" i="9"/>
  <c r="V1691" i="10" s="1"/>
  <c r="H1691" i="9"/>
  <c r="U1691" i="10" s="1"/>
  <c r="G1691" i="9"/>
  <c r="T1691" i="10" s="1"/>
  <c r="F1691" i="9"/>
  <c r="S1691" i="10" s="1"/>
  <c r="E1691" i="9"/>
  <c r="O1691" i="10" s="1"/>
  <c r="D1691" i="9"/>
  <c r="J1691" i="10" s="1"/>
  <c r="C1691" i="9"/>
  <c r="E1691" i="10" s="1"/>
  <c r="B1691" i="9"/>
  <c r="B1691" i="10" s="1"/>
  <c r="A1691" i="9"/>
  <c r="J1690" i="9"/>
  <c r="W1690" i="10" s="1"/>
  <c r="I1690" i="9"/>
  <c r="V1690" i="10" s="1"/>
  <c r="H1690" i="9"/>
  <c r="U1690" i="10" s="1"/>
  <c r="G1690" i="9"/>
  <c r="T1690" i="10" s="1"/>
  <c r="F1690" i="9"/>
  <c r="S1690" i="10" s="1"/>
  <c r="E1690" i="9"/>
  <c r="O1690" i="10" s="1"/>
  <c r="D1690" i="9"/>
  <c r="J1690" i="10" s="1"/>
  <c r="C1690" i="9"/>
  <c r="E1690" i="10" s="1"/>
  <c r="B1690" i="9"/>
  <c r="B1690" i="10" s="1"/>
  <c r="A1690" i="9"/>
  <c r="A1690" i="10" s="1"/>
  <c r="J1689" i="9"/>
  <c r="W1689" i="10" s="1"/>
  <c r="I1689" i="9"/>
  <c r="V1689" i="10" s="1"/>
  <c r="H1689" i="9"/>
  <c r="U1689" i="10" s="1"/>
  <c r="G1689" i="9"/>
  <c r="T1689" i="10" s="1"/>
  <c r="F1689" i="9"/>
  <c r="S1689" i="10" s="1"/>
  <c r="E1689" i="9"/>
  <c r="O1689" i="10" s="1"/>
  <c r="D1689" i="9"/>
  <c r="J1689" i="10" s="1"/>
  <c r="C1689" i="9"/>
  <c r="E1689" i="10" s="1"/>
  <c r="B1689" i="9"/>
  <c r="B1689" i="10" s="1"/>
  <c r="A1689" i="9"/>
  <c r="A1689" i="10" s="1"/>
  <c r="J1688" i="9"/>
  <c r="W1688" i="10" s="1"/>
  <c r="I1688" i="9"/>
  <c r="V1688" i="10" s="1"/>
  <c r="H1688" i="9"/>
  <c r="U1688" i="10" s="1"/>
  <c r="G1688" i="9"/>
  <c r="T1688" i="10" s="1"/>
  <c r="F1688" i="9"/>
  <c r="S1688" i="10" s="1"/>
  <c r="E1688" i="9"/>
  <c r="O1688" i="10" s="1"/>
  <c r="D1688" i="9"/>
  <c r="J1688" i="10" s="1"/>
  <c r="C1688" i="9"/>
  <c r="E1688" i="10" s="1"/>
  <c r="B1688" i="9"/>
  <c r="B1688" i="10" s="1"/>
  <c r="A1688" i="9"/>
  <c r="J1687" i="9"/>
  <c r="W1687" i="10" s="1"/>
  <c r="I1687" i="9"/>
  <c r="V1687" i="10" s="1"/>
  <c r="H1687" i="9"/>
  <c r="U1687" i="10" s="1"/>
  <c r="G1687" i="9"/>
  <c r="T1687" i="10" s="1"/>
  <c r="F1687" i="9"/>
  <c r="S1687" i="10" s="1"/>
  <c r="E1687" i="9"/>
  <c r="O1687" i="10" s="1"/>
  <c r="D1687" i="9"/>
  <c r="J1687" i="10" s="1"/>
  <c r="C1687" i="9"/>
  <c r="E1687" i="10" s="1"/>
  <c r="B1687" i="9"/>
  <c r="B1687" i="10" s="1"/>
  <c r="A1687" i="9"/>
  <c r="J1686" i="9"/>
  <c r="W1686" i="10" s="1"/>
  <c r="I1686" i="9"/>
  <c r="V1686" i="10" s="1"/>
  <c r="H1686" i="9"/>
  <c r="U1686" i="10" s="1"/>
  <c r="G1686" i="9"/>
  <c r="T1686" i="10" s="1"/>
  <c r="F1686" i="9"/>
  <c r="S1686" i="10" s="1"/>
  <c r="E1686" i="9"/>
  <c r="O1686" i="10" s="1"/>
  <c r="D1686" i="9"/>
  <c r="J1686" i="10" s="1"/>
  <c r="C1686" i="9"/>
  <c r="E1686" i="10" s="1"/>
  <c r="B1686" i="9"/>
  <c r="B1686" i="10" s="1"/>
  <c r="A1686" i="9"/>
  <c r="A1686" i="10" s="1"/>
  <c r="J1685" i="9"/>
  <c r="W1685" i="10" s="1"/>
  <c r="I1685" i="9"/>
  <c r="V1685" i="10" s="1"/>
  <c r="H1685" i="9"/>
  <c r="U1685" i="10" s="1"/>
  <c r="G1685" i="9"/>
  <c r="T1685" i="10" s="1"/>
  <c r="F1685" i="9"/>
  <c r="S1685" i="10" s="1"/>
  <c r="E1685" i="9"/>
  <c r="O1685" i="10" s="1"/>
  <c r="D1685" i="9"/>
  <c r="J1685" i="10" s="1"/>
  <c r="C1685" i="9"/>
  <c r="E1685" i="10" s="1"/>
  <c r="B1685" i="9"/>
  <c r="B1685" i="10" s="1"/>
  <c r="A1685" i="9"/>
  <c r="A1685" i="10" s="1"/>
  <c r="J1684" i="9"/>
  <c r="W1684" i="10" s="1"/>
  <c r="I1684" i="9"/>
  <c r="V1684" i="10" s="1"/>
  <c r="H1684" i="9"/>
  <c r="U1684" i="10" s="1"/>
  <c r="G1684" i="9"/>
  <c r="T1684" i="10" s="1"/>
  <c r="F1684" i="9"/>
  <c r="S1684" i="10" s="1"/>
  <c r="E1684" i="9"/>
  <c r="O1684" i="10" s="1"/>
  <c r="D1684" i="9"/>
  <c r="J1684" i="10" s="1"/>
  <c r="C1684" i="9"/>
  <c r="E1684" i="10" s="1"/>
  <c r="B1684" i="9"/>
  <c r="B1684" i="10" s="1"/>
  <c r="A1684" i="9"/>
  <c r="A1684" i="10" s="1"/>
  <c r="J1683" i="9"/>
  <c r="W1683" i="10" s="1"/>
  <c r="I1683" i="9"/>
  <c r="V1683" i="10" s="1"/>
  <c r="H1683" i="9"/>
  <c r="U1683" i="10" s="1"/>
  <c r="G1683" i="9"/>
  <c r="T1683" i="10" s="1"/>
  <c r="F1683" i="9"/>
  <c r="S1683" i="10" s="1"/>
  <c r="E1683" i="9"/>
  <c r="O1683" i="10" s="1"/>
  <c r="D1683" i="9"/>
  <c r="J1683" i="10" s="1"/>
  <c r="C1683" i="9"/>
  <c r="E1683" i="10" s="1"/>
  <c r="B1683" i="9"/>
  <c r="B1683" i="10" s="1"/>
  <c r="A1683" i="9"/>
  <c r="A1683" i="10" s="1"/>
  <c r="J1682" i="9"/>
  <c r="W1682" i="10" s="1"/>
  <c r="I1682" i="9"/>
  <c r="V1682" i="10" s="1"/>
  <c r="H1682" i="9"/>
  <c r="U1682" i="10" s="1"/>
  <c r="G1682" i="9"/>
  <c r="T1682" i="10" s="1"/>
  <c r="F1682" i="9"/>
  <c r="S1682" i="10" s="1"/>
  <c r="E1682" i="9"/>
  <c r="O1682" i="10" s="1"/>
  <c r="D1682" i="9"/>
  <c r="J1682" i="10" s="1"/>
  <c r="C1682" i="9"/>
  <c r="E1682" i="10" s="1"/>
  <c r="B1682" i="9"/>
  <c r="B1682" i="10" s="1"/>
  <c r="A1682" i="9"/>
  <c r="J1681" i="9"/>
  <c r="W1681" i="10" s="1"/>
  <c r="I1681" i="9"/>
  <c r="V1681" i="10" s="1"/>
  <c r="H1681" i="9"/>
  <c r="U1681" i="10" s="1"/>
  <c r="G1681" i="9"/>
  <c r="T1681" i="10" s="1"/>
  <c r="F1681" i="9"/>
  <c r="S1681" i="10" s="1"/>
  <c r="E1681" i="9"/>
  <c r="O1681" i="10" s="1"/>
  <c r="D1681" i="9"/>
  <c r="J1681" i="10" s="1"/>
  <c r="C1681" i="9"/>
  <c r="E1681" i="10" s="1"/>
  <c r="B1681" i="9"/>
  <c r="B1681" i="10" s="1"/>
  <c r="A1681" i="9"/>
  <c r="J1680" i="9"/>
  <c r="W1680" i="10" s="1"/>
  <c r="I1680" i="9"/>
  <c r="V1680" i="10" s="1"/>
  <c r="H1680" i="9"/>
  <c r="U1680" i="10" s="1"/>
  <c r="G1680" i="9"/>
  <c r="T1680" i="10" s="1"/>
  <c r="F1680" i="9"/>
  <c r="S1680" i="10" s="1"/>
  <c r="E1680" i="9"/>
  <c r="O1680" i="10" s="1"/>
  <c r="D1680" i="9"/>
  <c r="J1680" i="10" s="1"/>
  <c r="C1680" i="9"/>
  <c r="E1680" i="10" s="1"/>
  <c r="B1680" i="9"/>
  <c r="B1680" i="10" s="1"/>
  <c r="A1680" i="9"/>
  <c r="A1680" i="10" s="1"/>
  <c r="J1679" i="9"/>
  <c r="W1679" i="10" s="1"/>
  <c r="I1679" i="9"/>
  <c r="V1679" i="10" s="1"/>
  <c r="H1679" i="9"/>
  <c r="U1679" i="10" s="1"/>
  <c r="G1679" i="9"/>
  <c r="T1679" i="10" s="1"/>
  <c r="F1679" i="9"/>
  <c r="S1679" i="10" s="1"/>
  <c r="E1679" i="9"/>
  <c r="O1679" i="10" s="1"/>
  <c r="D1679" i="9"/>
  <c r="J1679" i="10" s="1"/>
  <c r="C1679" i="9"/>
  <c r="E1679" i="10" s="1"/>
  <c r="B1679" i="9"/>
  <c r="B1679" i="10" s="1"/>
  <c r="A1679" i="9"/>
  <c r="J1678" i="9"/>
  <c r="W1678" i="10" s="1"/>
  <c r="I1678" i="9"/>
  <c r="V1678" i="10" s="1"/>
  <c r="H1678" i="9"/>
  <c r="U1678" i="10" s="1"/>
  <c r="G1678" i="9"/>
  <c r="T1678" i="10" s="1"/>
  <c r="F1678" i="9"/>
  <c r="S1678" i="10" s="1"/>
  <c r="E1678" i="9"/>
  <c r="O1678" i="10" s="1"/>
  <c r="D1678" i="9"/>
  <c r="J1678" i="10" s="1"/>
  <c r="C1678" i="9"/>
  <c r="E1678" i="10" s="1"/>
  <c r="B1678" i="9"/>
  <c r="B1678" i="10" s="1"/>
  <c r="A1678" i="9"/>
  <c r="A1678" i="10" s="1"/>
  <c r="J1677" i="9"/>
  <c r="W1677" i="10" s="1"/>
  <c r="I1677" i="9"/>
  <c r="V1677" i="10" s="1"/>
  <c r="H1677" i="9"/>
  <c r="U1677" i="10" s="1"/>
  <c r="G1677" i="9"/>
  <c r="T1677" i="10" s="1"/>
  <c r="F1677" i="9"/>
  <c r="S1677" i="10" s="1"/>
  <c r="E1677" i="9"/>
  <c r="O1677" i="10" s="1"/>
  <c r="D1677" i="9"/>
  <c r="J1677" i="10" s="1"/>
  <c r="C1677" i="9"/>
  <c r="E1677" i="10" s="1"/>
  <c r="B1677" i="9"/>
  <c r="B1677" i="10" s="1"/>
  <c r="A1677" i="9"/>
  <c r="A1677" i="10" s="1"/>
  <c r="J1676" i="9"/>
  <c r="W1676" i="10" s="1"/>
  <c r="I1676" i="9"/>
  <c r="V1676" i="10" s="1"/>
  <c r="H1676" i="9"/>
  <c r="U1676" i="10" s="1"/>
  <c r="G1676" i="9"/>
  <c r="T1676" i="10" s="1"/>
  <c r="F1676" i="9"/>
  <c r="S1676" i="10" s="1"/>
  <c r="E1676" i="9"/>
  <c r="O1676" i="10" s="1"/>
  <c r="D1676" i="9"/>
  <c r="J1676" i="10" s="1"/>
  <c r="C1676" i="9"/>
  <c r="E1676" i="10" s="1"/>
  <c r="B1676" i="9"/>
  <c r="B1676" i="10" s="1"/>
  <c r="A1676" i="9"/>
  <c r="J1675" i="9"/>
  <c r="W1675" i="10" s="1"/>
  <c r="I1675" i="9"/>
  <c r="V1675" i="10" s="1"/>
  <c r="H1675" i="9"/>
  <c r="U1675" i="10" s="1"/>
  <c r="G1675" i="9"/>
  <c r="T1675" i="10" s="1"/>
  <c r="F1675" i="9"/>
  <c r="S1675" i="10" s="1"/>
  <c r="E1675" i="9"/>
  <c r="O1675" i="10" s="1"/>
  <c r="D1675" i="9"/>
  <c r="J1675" i="10" s="1"/>
  <c r="C1675" i="9"/>
  <c r="E1675" i="10" s="1"/>
  <c r="B1675" i="9"/>
  <c r="B1675" i="10" s="1"/>
  <c r="A1675" i="9"/>
  <c r="J1674" i="9"/>
  <c r="W1674" i="10" s="1"/>
  <c r="I1674" i="9"/>
  <c r="V1674" i="10" s="1"/>
  <c r="H1674" i="9"/>
  <c r="U1674" i="10" s="1"/>
  <c r="G1674" i="9"/>
  <c r="T1674" i="10" s="1"/>
  <c r="F1674" i="9"/>
  <c r="S1674" i="10" s="1"/>
  <c r="E1674" i="9"/>
  <c r="O1674" i="10" s="1"/>
  <c r="D1674" i="9"/>
  <c r="J1674" i="10" s="1"/>
  <c r="C1674" i="9"/>
  <c r="E1674" i="10" s="1"/>
  <c r="B1674" i="9"/>
  <c r="B1674" i="10" s="1"/>
  <c r="A1674" i="9"/>
  <c r="A1674" i="10" s="1"/>
  <c r="J1673" i="9"/>
  <c r="W1673" i="10" s="1"/>
  <c r="I1673" i="9"/>
  <c r="V1673" i="10" s="1"/>
  <c r="H1673" i="9"/>
  <c r="U1673" i="10" s="1"/>
  <c r="G1673" i="9"/>
  <c r="T1673" i="10" s="1"/>
  <c r="F1673" i="9"/>
  <c r="S1673" i="10" s="1"/>
  <c r="E1673" i="9"/>
  <c r="O1673" i="10" s="1"/>
  <c r="D1673" i="9"/>
  <c r="J1673" i="10" s="1"/>
  <c r="C1673" i="9"/>
  <c r="E1673" i="10" s="1"/>
  <c r="B1673" i="9"/>
  <c r="B1673" i="10" s="1"/>
  <c r="A1673" i="9"/>
  <c r="J1672" i="9"/>
  <c r="W1672" i="10" s="1"/>
  <c r="I1672" i="9"/>
  <c r="V1672" i="10" s="1"/>
  <c r="H1672" i="9"/>
  <c r="U1672" i="10" s="1"/>
  <c r="G1672" i="9"/>
  <c r="T1672" i="10" s="1"/>
  <c r="F1672" i="9"/>
  <c r="S1672" i="10" s="1"/>
  <c r="E1672" i="9"/>
  <c r="O1672" i="10" s="1"/>
  <c r="D1672" i="9"/>
  <c r="J1672" i="10" s="1"/>
  <c r="C1672" i="9"/>
  <c r="E1672" i="10" s="1"/>
  <c r="B1672" i="9"/>
  <c r="B1672" i="10" s="1"/>
  <c r="A1672" i="9"/>
  <c r="J1671" i="9"/>
  <c r="W1671" i="10" s="1"/>
  <c r="I1671" i="9"/>
  <c r="V1671" i="10" s="1"/>
  <c r="H1671" i="9"/>
  <c r="U1671" i="10" s="1"/>
  <c r="G1671" i="9"/>
  <c r="T1671" i="10" s="1"/>
  <c r="F1671" i="9"/>
  <c r="S1671" i="10" s="1"/>
  <c r="E1671" i="9"/>
  <c r="O1671" i="10" s="1"/>
  <c r="D1671" i="9"/>
  <c r="J1671" i="10" s="1"/>
  <c r="C1671" i="9"/>
  <c r="E1671" i="10" s="1"/>
  <c r="B1671" i="9"/>
  <c r="B1671" i="10" s="1"/>
  <c r="A1671" i="9"/>
  <c r="J1670" i="9"/>
  <c r="W1670" i="10" s="1"/>
  <c r="I1670" i="9"/>
  <c r="V1670" i="10" s="1"/>
  <c r="H1670" i="9"/>
  <c r="U1670" i="10" s="1"/>
  <c r="G1670" i="9"/>
  <c r="T1670" i="10" s="1"/>
  <c r="F1670" i="9"/>
  <c r="S1670" i="10" s="1"/>
  <c r="E1670" i="9"/>
  <c r="O1670" i="10" s="1"/>
  <c r="D1670" i="9"/>
  <c r="J1670" i="10" s="1"/>
  <c r="C1670" i="9"/>
  <c r="E1670" i="10" s="1"/>
  <c r="B1670" i="9"/>
  <c r="B1670" i="10" s="1"/>
  <c r="A1670" i="9"/>
  <c r="J1669" i="9"/>
  <c r="W1669" i="10" s="1"/>
  <c r="I1669" i="9"/>
  <c r="V1669" i="10" s="1"/>
  <c r="H1669" i="9"/>
  <c r="U1669" i="10" s="1"/>
  <c r="G1669" i="9"/>
  <c r="T1669" i="10" s="1"/>
  <c r="F1669" i="9"/>
  <c r="S1669" i="10" s="1"/>
  <c r="E1669" i="9"/>
  <c r="O1669" i="10" s="1"/>
  <c r="D1669" i="9"/>
  <c r="J1669" i="10" s="1"/>
  <c r="C1669" i="9"/>
  <c r="E1669" i="10" s="1"/>
  <c r="B1669" i="9"/>
  <c r="B1669" i="10" s="1"/>
  <c r="A1669" i="9"/>
  <c r="A1669" i="10" s="1"/>
  <c r="J1668" i="9"/>
  <c r="W1668" i="10" s="1"/>
  <c r="I1668" i="9"/>
  <c r="V1668" i="10" s="1"/>
  <c r="H1668" i="9"/>
  <c r="U1668" i="10" s="1"/>
  <c r="G1668" i="9"/>
  <c r="T1668" i="10" s="1"/>
  <c r="F1668" i="9"/>
  <c r="S1668" i="10" s="1"/>
  <c r="E1668" i="9"/>
  <c r="O1668" i="10" s="1"/>
  <c r="D1668" i="9"/>
  <c r="J1668" i="10" s="1"/>
  <c r="C1668" i="9"/>
  <c r="E1668" i="10" s="1"/>
  <c r="B1668" i="9"/>
  <c r="B1668" i="10" s="1"/>
  <c r="A1668" i="9"/>
  <c r="A1668" i="10" s="1"/>
  <c r="J1667" i="9"/>
  <c r="W1667" i="10" s="1"/>
  <c r="I1667" i="9"/>
  <c r="V1667" i="10" s="1"/>
  <c r="H1667" i="9"/>
  <c r="U1667" i="10" s="1"/>
  <c r="G1667" i="9"/>
  <c r="T1667" i="10" s="1"/>
  <c r="F1667" i="9"/>
  <c r="S1667" i="10" s="1"/>
  <c r="E1667" i="9"/>
  <c r="O1667" i="10" s="1"/>
  <c r="D1667" i="9"/>
  <c r="J1667" i="10" s="1"/>
  <c r="C1667" i="9"/>
  <c r="E1667" i="10" s="1"/>
  <c r="B1667" i="9"/>
  <c r="B1667" i="10" s="1"/>
  <c r="A1667" i="9"/>
  <c r="A1667" i="10" s="1"/>
  <c r="J1666" i="9"/>
  <c r="W1666" i="10" s="1"/>
  <c r="I1666" i="9"/>
  <c r="V1666" i="10" s="1"/>
  <c r="H1666" i="9"/>
  <c r="U1666" i="10" s="1"/>
  <c r="G1666" i="9"/>
  <c r="T1666" i="10" s="1"/>
  <c r="F1666" i="9"/>
  <c r="S1666" i="10" s="1"/>
  <c r="E1666" i="9"/>
  <c r="O1666" i="10" s="1"/>
  <c r="D1666" i="9"/>
  <c r="J1666" i="10" s="1"/>
  <c r="C1666" i="9"/>
  <c r="E1666" i="10" s="1"/>
  <c r="B1666" i="9"/>
  <c r="B1666" i="10" s="1"/>
  <c r="A1666" i="9"/>
  <c r="A1666" i="10" s="1"/>
  <c r="J1665" i="9"/>
  <c r="W1665" i="10" s="1"/>
  <c r="I1665" i="9"/>
  <c r="V1665" i="10" s="1"/>
  <c r="H1665" i="9"/>
  <c r="U1665" i="10" s="1"/>
  <c r="G1665" i="9"/>
  <c r="T1665" i="10" s="1"/>
  <c r="F1665" i="9"/>
  <c r="S1665" i="10" s="1"/>
  <c r="E1665" i="9"/>
  <c r="O1665" i="10" s="1"/>
  <c r="D1665" i="9"/>
  <c r="J1665" i="10" s="1"/>
  <c r="C1665" i="9"/>
  <c r="E1665" i="10" s="1"/>
  <c r="B1665" i="9"/>
  <c r="B1665" i="10" s="1"/>
  <c r="A1665" i="9"/>
  <c r="A1665" i="10" s="1"/>
  <c r="J1664" i="9"/>
  <c r="W1664" i="10" s="1"/>
  <c r="I1664" i="9"/>
  <c r="V1664" i="10" s="1"/>
  <c r="H1664" i="9"/>
  <c r="U1664" i="10" s="1"/>
  <c r="G1664" i="9"/>
  <c r="T1664" i="10" s="1"/>
  <c r="F1664" i="9"/>
  <c r="S1664" i="10" s="1"/>
  <c r="E1664" i="9"/>
  <c r="O1664" i="10" s="1"/>
  <c r="D1664" i="9"/>
  <c r="J1664" i="10" s="1"/>
  <c r="C1664" i="9"/>
  <c r="E1664" i="10" s="1"/>
  <c r="B1664" i="9"/>
  <c r="B1664" i="10" s="1"/>
  <c r="A1664" i="9"/>
  <c r="J1663" i="9"/>
  <c r="W1663" i="10" s="1"/>
  <c r="I1663" i="9"/>
  <c r="V1663" i="10" s="1"/>
  <c r="H1663" i="9"/>
  <c r="U1663" i="10" s="1"/>
  <c r="G1663" i="9"/>
  <c r="T1663" i="10" s="1"/>
  <c r="F1663" i="9"/>
  <c r="S1663" i="10" s="1"/>
  <c r="E1663" i="9"/>
  <c r="O1663" i="10" s="1"/>
  <c r="D1663" i="9"/>
  <c r="J1663" i="10" s="1"/>
  <c r="C1663" i="9"/>
  <c r="E1663" i="10" s="1"/>
  <c r="B1663" i="9"/>
  <c r="B1663" i="10" s="1"/>
  <c r="A1663" i="9"/>
  <c r="J1662" i="9"/>
  <c r="W1662" i="10" s="1"/>
  <c r="I1662" i="9"/>
  <c r="V1662" i="10" s="1"/>
  <c r="H1662" i="9"/>
  <c r="U1662" i="10" s="1"/>
  <c r="G1662" i="9"/>
  <c r="T1662" i="10" s="1"/>
  <c r="F1662" i="9"/>
  <c r="S1662" i="10" s="1"/>
  <c r="E1662" i="9"/>
  <c r="O1662" i="10" s="1"/>
  <c r="D1662" i="9"/>
  <c r="J1662" i="10" s="1"/>
  <c r="C1662" i="9"/>
  <c r="E1662" i="10" s="1"/>
  <c r="B1662" i="9"/>
  <c r="B1662" i="10" s="1"/>
  <c r="A1662" i="9"/>
  <c r="J1661" i="9"/>
  <c r="W1661" i="10" s="1"/>
  <c r="I1661" i="9"/>
  <c r="V1661" i="10" s="1"/>
  <c r="H1661" i="9"/>
  <c r="U1661" i="10" s="1"/>
  <c r="G1661" i="9"/>
  <c r="T1661" i="10" s="1"/>
  <c r="F1661" i="9"/>
  <c r="S1661" i="10" s="1"/>
  <c r="E1661" i="9"/>
  <c r="O1661" i="10" s="1"/>
  <c r="D1661" i="9"/>
  <c r="J1661" i="10" s="1"/>
  <c r="C1661" i="9"/>
  <c r="E1661" i="10" s="1"/>
  <c r="B1661" i="9"/>
  <c r="B1661" i="10" s="1"/>
  <c r="A1661" i="9"/>
  <c r="A1661" i="10" s="1"/>
  <c r="J1660" i="9"/>
  <c r="W1660" i="10" s="1"/>
  <c r="I1660" i="9"/>
  <c r="V1660" i="10" s="1"/>
  <c r="H1660" i="9"/>
  <c r="U1660" i="10" s="1"/>
  <c r="G1660" i="9"/>
  <c r="T1660" i="10" s="1"/>
  <c r="F1660" i="9"/>
  <c r="S1660" i="10" s="1"/>
  <c r="E1660" i="9"/>
  <c r="O1660" i="10" s="1"/>
  <c r="D1660" i="9"/>
  <c r="J1660" i="10" s="1"/>
  <c r="C1660" i="9"/>
  <c r="E1660" i="10" s="1"/>
  <c r="B1660" i="9"/>
  <c r="B1660" i="10" s="1"/>
  <c r="A1660" i="9"/>
  <c r="A1660" i="10" s="1"/>
  <c r="J1659" i="9"/>
  <c r="W1659" i="10" s="1"/>
  <c r="I1659" i="9"/>
  <c r="V1659" i="10" s="1"/>
  <c r="H1659" i="9"/>
  <c r="U1659" i="10" s="1"/>
  <c r="G1659" i="9"/>
  <c r="T1659" i="10" s="1"/>
  <c r="F1659" i="9"/>
  <c r="S1659" i="10" s="1"/>
  <c r="E1659" i="9"/>
  <c r="O1659" i="10" s="1"/>
  <c r="D1659" i="9"/>
  <c r="J1659" i="10" s="1"/>
  <c r="C1659" i="9"/>
  <c r="E1659" i="10" s="1"/>
  <c r="B1659" i="9"/>
  <c r="B1659" i="10" s="1"/>
  <c r="A1659" i="9"/>
  <c r="A1659" i="10" s="1"/>
  <c r="J1658" i="9"/>
  <c r="W1658" i="10" s="1"/>
  <c r="I1658" i="9"/>
  <c r="V1658" i="10" s="1"/>
  <c r="H1658" i="9"/>
  <c r="U1658" i="10" s="1"/>
  <c r="G1658" i="9"/>
  <c r="T1658" i="10" s="1"/>
  <c r="F1658" i="9"/>
  <c r="S1658" i="10" s="1"/>
  <c r="E1658" i="9"/>
  <c r="O1658" i="10" s="1"/>
  <c r="D1658" i="9"/>
  <c r="J1658" i="10" s="1"/>
  <c r="C1658" i="9"/>
  <c r="E1658" i="10" s="1"/>
  <c r="B1658" i="9"/>
  <c r="B1658" i="10" s="1"/>
  <c r="A1658" i="9"/>
  <c r="A1658" i="10" s="1"/>
  <c r="J1657" i="9"/>
  <c r="W1657" i="10" s="1"/>
  <c r="I1657" i="9"/>
  <c r="V1657" i="10" s="1"/>
  <c r="H1657" i="9"/>
  <c r="U1657" i="10" s="1"/>
  <c r="G1657" i="9"/>
  <c r="T1657" i="10" s="1"/>
  <c r="F1657" i="9"/>
  <c r="S1657" i="10" s="1"/>
  <c r="E1657" i="9"/>
  <c r="O1657" i="10" s="1"/>
  <c r="D1657" i="9"/>
  <c r="J1657" i="10" s="1"/>
  <c r="C1657" i="9"/>
  <c r="E1657" i="10" s="1"/>
  <c r="B1657" i="9"/>
  <c r="B1657" i="10" s="1"/>
  <c r="A1657" i="9"/>
  <c r="A1657" i="10" s="1"/>
  <c r="J1656" i="9"/>
  <c r="W1656" i="10" s="1"/>
  <c r="I1656" i="9"/>
  <c r="V1656" i="10" s="1"/>
  <c r="H1656" i="9"/>
  <c r="U1656" i="10" s="1"/>
  <c r="G1656" i="9"/>
  <c r="T1656" i="10" s="1"/>
  <c r="F1656" i="9"/>
  <c r="S1656" i="10" s="1"/>
  <c r="E1656" i="9"/>
  <c r="O1656" i="10" s="1"/>
  <c r="D1656" i="9"/>
  <c r="J1656" i="10" s="1"/>
  <c r="C1656" i="9"/>
  <c r="E1656" i="10" s="1"/>
  <c r="B1656" i="9"/>
  <c r="B1656" i="10" s="1"/>
  <c r="A1656" i="9"/>
  <c r="A1656" i="10" s="1"/>
  <c r="J1655" i="9"/>
  <c r="W1655" i="10" s="1"/>
  <c r="I1655" i="9"/>
  <c r="V1655" i="10" s="1"/>
  <c r="H1655" i="9"/>
  <c r="U1655" i="10" s="1"/>
  <c r="G1655" i="9"/>
  <c r="T1655" i="10" s="1"/>
  <c r="F1655" i="9"/>
  <c r="S1655" i="10" s="1"/>
  <c r="E1655" i="9"/>
  <c r="O1655" i="10" s="1"/>
  <c r="D1655" i="9"/>
  <c r="J1655" i="10" s="1"/>
  <c r="C1655" i="9"/>
  <c r="E1655" i="10" s="1"/>
  <c r="B1655" i="9"/>
  <c r="B1655" i="10" s="1"/>
  <c r="A1655" i="9"/>
  <c r="A1655" i="10" s="1"/>
  <c r="J1654" i="9"/>
  <c r="W1654" i="10" s="1"/>
  <c r="I1654" i="9"/>
  <c r="V1654" i="10" s="1"/>
  <c r="H1654" i="9"/>
  <c r="U1654" i="10" s="1"/>
  <c r="G1654" i="9"/>
  <c r="T1654" i="10" s="1"/>
  <c r="F1654" i="9"/>
  <c r="S1654" i="10" s="1"/>
  <c r="E1654" i="9"/>
  <c r="O1654" i="10" s="1"/>
  <c r="D1654" i="9"/>
  <c r="J1654" i="10" s="1"/>
  <c r="C1654" i="9"/>
  <c r="E1654" i="10" s="1"/>
  <c r="B1654" i="9"/>
  <c r="B1654" i="10" s="1"/>
  <c r="A1654" i="9"/>
  <c r="A1654" i="10" s="1"/>
  <c r="J1653" i="9"/>
  <c r="W1653" i="10" s="1"/>
  <c r="I1653" i="9"/>
  <c r="V1653" i="10" s="1"/>
  <c r="H1653" i="9"/>
  <c r="U1653" i="10" s="1"/>
  <c r="G1653" i="9"/>
  <c r="T1653" i="10" s="1"/>
  <c r="F1653" i="9"/>
  <c r="S1653" i="10" s="1"/>
  <c r="E1653" i="9"/>
  <c r="O1653" i="10" s="1"/>
  <c r="D1653" i="9"/>
  <c r="J1653" i="10" s="1"/>
  <c r="C1653" i="9"/>
  <c r="E1653" i="10" s="1"/>
  <c r="B1653" i="9"/>
  <c r="B1653" i="10" s="1"/>
  <c r="A1653" i="9"/>
  <c r="A1653" i="10" s="1"/>
  <c r="J1652" i="9"/>
  <c r="W1652" i="10" s="1"/>
  <c r="I1652" i="9"/>
  <c r="V1652" i="10" s="1"/>
  <c r="H1652" i="9"/>
  <c r="U1652" i="10" s="1"/>
  <c r="G1652" i="9"/>
  <c r="T1652" i="10" s="1"/>
  <c r="F1652" i="9"/>
  <c r="S1652" i="10" s="1"/>
  <c r="E1652" i="9"/>
  <c r="O1652" i="10" s="1"/>
  <c r="D1652" i="9"/>
  <c r="J1652" i="10" s="1"/>
  <c r="C1652" i="9"/>
  <c r="E1652" i="10" s="1"/>
  <c r="B1652" i="9"/>
  <c r="B1652" i="10" s="1"/>
  <c r="A1652" i="9"/>
  <c r="J1651" i="9"/>
  <c r="W1651" i="10" s="1"/>
  <c r="I1651" i="9"/>
  <c r="V1651" i="10" s="1"/>
  <c r="H1651" i="9"/>
  <c r="U1651" i="10" s="1"/>
  <c r="G1651" i="9"/>
  <c r="T1651" i="10" s="1"/>
  <c r="F1651" i="9"/>
  <c r="S1651" i="10" s="1"/>
  <c r="E1651" i="9"/>
  <c r="O1651" i="10" s="1"/>
  <c r="D1651" i="9"/>
  <c r="J1651" i="10" s="1"/>
  <c r="C1651" i="9"/>
  <c r="E1651" i="10" s="1"/>
  <c r="B1651" i="9"/>
  <c r="B1651" i="10" s="1"/>
  <c r="A1651" i="9"/>
  <c r="J1650" i="9"/>
  <c r="W1650" i="10" s="1"/>
  <c r="I1650" i="9"/>
  <c r="V1650" i="10" s="1"/>
  <c r="H1650" i="9"/>
  <c r="U1650" i="10" s="1"/>
  <c r="G1650" i="9"/>
  <c r="T1650" i="10" s="1"/>
  <c r="F1650" i="9"/>
  <c r="S1650" i="10" s="1"/>
  <c r="E1650" i="9"/>
  <c r="O1650" i="10" s="1"/>
  <c r="D1650" i="9"/>
  <c r="J1650" i="10" s="1"/>
  <c r="C1650" i="9"/>
  <c r="E1650" i="10" s="1"/>
  <c r="B1650" i="9"/>
  <c r="B1650" i="10" s="1"/>
  <c r="A1650" i="9"/>
  <c r="A1650" i="10" s="1"/>
  <c r="J1649" i="9"/>
  <c r="W1649" i="10" s="1"/>
  <c r="I1649" i="9"/>
  <c r="V1649" i="10" s="1"/>
  <c r="H1649" i="9"/>
  <c r="U1649" i="10" s="1"/>
  <c r="G1649" i="9"/>
  <c r="T1649" i="10" s="1"/>
  <c r="F1649" i="9"/>
  <c r="S1649" i="10" s="1"/>
  <c r="E1649" i="9"/>
  <c r="O1649" i="10" s="1"/>
  <c r="D1649" i="9"/>
  <c r="J1649" i="10" s="1"/>
  <c r="C1649" i="9"/>
  <c r="E1649" i="10" s="1"/>
  <c r="B1649" i="9"/>
  <c r="B1649" i="10" s="1"/>
  <c r="A1649" i="9"/>
  <c r="J1648" i="9"/>
  <c r="W1648" i="10" s="1"/>
  <c r="I1648" i="9"/>
  <c r="V1648" i="10" s="1"/>
  <c r="H1648" i="9"/>
  <c r="U1648" i="10" s="1"/>
  <c r="G1648" i="9"/>
  <c r="T1648" i="10" s="1"/>
  <c r="F1648" i="9"/>
  <c r="S1648" i="10" s="1"/>
  <c r="E1648" i="9"/>
  <c r="O1648" i="10" s="1"/>
  <c r="D1648" i="9"/>
  <c r="J1648" i="10" s="1"/>
  <c r="C1648" i="9"/>
  <c r="E1648" i="10" s="1"/>
  <c r="B1648" i="9"/>
  <c r="B1648" i="10" s="1"/>
  <c r="A1648" i="9"/>
  <c r="A1648" i="10" s="1"/>
  <c r="J1647" i="9"/>
  <c r="W1647" i="10" s="1"/>
  <c r="I1647" i="9"/>
  <c r="V1647" i="10" s="1"/>
  <c r="H1647" i="9"/>
  <c r="U1647" i="10" s="1"/>
  <c r="G1647" i="9"/>
  <c r="T1647" i="10" s="1"/>
  <c r="F1647" i="9"/>
  <c r="S1647" i="10" s="1"/>
  <c r="E1647" i="9"/>
  <c r="O1647" i="10" s="1"/>
  <c r="D1647" i="9"/>
  <c r="J1647" i="10" s="1"/>
  <c r="C1647" i="9"/>
  <c r="E1647" i="10" s="1"/>
  <c r="B1647" i="9"/>
  <c r="B1647" i="10" s="1"/>
  <c r="A1647" i="9"/>
  <c r="A1647" i="10" s="1"/>
  <c r="J1646" i="9"/>
  <c r="W1646" i="10" s="1"/>
  <c r="I1646" i="9"/>
  <c r="V1646" i="10" s="1"/>
  <c r="H1646" i="9"/>
  <c r="U1646" i="10" s="1"/>
  <c r="G1646" i="9"/>
  <c r="T1646" i="10" s="1"/>
  <c r="F1646" i="9"/>
  <c r="S1646" i="10" s="1"/>
  <c r="E1646" i="9"/>
  <c r="O1646" i="10" s="1"/>
  <c r="D1646" i="9"/>
  <c r="J1646" i="10" s="1"/>
  <c r="C1646" i="9"/>
  <c r="E1646" i="10" s="1"/>
  <c r="B1646" i="9"/>
  <c r="B1646" i="10" s="1"/>
  <c r="A1646" i="9"/>
  <c r="A1646" i="10" s="1"/>
  <c r="J1645" i="9"/>
  <c r="W1645" i="10" s="1"/>
  <c r="I1645" i="9"/>
  <c r="V1645" i="10" s="1"/>
  <c r="H1645" i="9"/>
  <c r="U1645" i="10" s="1"/>
  <c r="G1645" i="9"/>
  <c r="T1645" i="10" s="1"/>
  <c r="F1645" i="9"/>
  <c r="S1645" i="10" s="1"/>
  <c r="E1645" i="9"/>
  <c r="O1645" i="10" s="1"/>
  <c r="D1645" i="9"/>
  <c r="J1645" i="10" s="1"/>
  <c r="C1645" i="9"/>
  <c r="E1645" i="10" s="1"/>
  <c r="B1645" i="9"/>
  <c r="B1645" i="10" s="1"/>
  <c r="A1645" i="9"/>
  <c r="A1645" i="10" s="1"/>
  <c r="J1644" i="9"/>
  <c r="W1644" i="10" s="1"/>
  <c r="I1644" i="9"/>
  <c r="V1644" i="10" s="1"/>
  <c r="H1644" i="9"/>
  <c r="U1644" i="10" s="1"/>
  <c r="G1644" i="9"/>
  <c r="T1644" i="10" s="1"/>
  <c r="F1644" i="9"/>
  <c r="S1644" i="10" s="1"/>
  <c r="E1644" i="9"/>
  <c r="O1644" i="10" s="1"/>
  <c r="D1644" i="9"/>
  <c r="J1644" i="10" s="1"/>
  <c r="C1644" i="9"/>
  <c r="E1644" i="10" s="1"/>
  <c r="B1644" i="9"/>
  <c r="B1644" i="10" s="1"/>
  <c r="A1644" i="9"/>
  <c r="A1644" i="10" s="1"/>
  <c r="J1643" i="9"/>
  <c r="W1643" i="10" s="1"/>
  <c r="I1643" i="9"/>
  <c r="V1643" i="10" s="1"/>
  <c r="H1643" i="9"/>
  <c r="U1643" i="10" s="1"/>
  <c r="G1643" i="9"/>
  <c r="T1643" i="10" s="1"/>
  <c r="F1643" i="9"/>
  <c r="S1643" i="10" s="1"/>
  <c r="E1643" i="9"/>
  <c r="O1643" i="10" s="1"/>
  <c r="D1643" i="9"/>
  <c r="J1643" i="10" s="1"/>
  <c r="C1643" i="9"/>
  <c r="E1643" i="10" s="1"/>
  <c r="B1643" i="9"/>
  <c r="B1643" i="10" s="1"/>
  <c r="A1643" i="9"/>
  <c r="J1642" i="9"/>
  <c r="W1642" i="10" s="1"/>
  <c r="I1642" i="9"/>
  <c r="V1642" i="10" s="1"/>
  <c r="H1642" i="9"/>
  <c r="U1642" i="10" s="1"/>
  <c r="G1642" i="9"/>
  <c r="T1642" i="10" s="1"/>
  <c r="F1642" i="9"/>
  <c r="S1642" i="10" s="1"/>
  <c r="E1642" i="9"/>
  <c r="O1642" i="10" s="1"/>
  <c r="D1642" i="9"/>
  <c r="J1642" i="10" s="1"/>
  <c r="C1642" i="9"/>
  <c r="E1642" i="10" s="1"/>
  <c r="B1642" i="9"/>
  <c r="B1642" i="10" s="1"/>
  <c r="A1642" i="9"/>
  <c r="A1642" i="10" s="1"/>
  <c r="J1641" i="9"/>
  <c r="W1641" i="10" s="1"/>
  <c r="I1641" i="9"/>
  <c r="V1641" i="10" s="1"/>
  <c r="H1641" i="9"/>
  <c r="U1641" i="10" s="1"/>
  <c r="G1641" i="9"/>
  <c r="T1641" i="10" s="1"/>
  <c r="F1641" i="9"/>
  <c r="S1641" i="10" s="1"/>
  <c r="E1641" i="9"/>
  <c r="O1641" i="10" s="1"/>
  <c r="D1641" i="9"/>
  <c r="J1641" i="10" s="1"/>
  <c r="C1641" i="9"/>
  <c r="E1641" i="10" s="1"/>
  <c r="B1641" i="9"/>
  <c r="B1641" i="10" s="1"/>
  <c r="A1641" i="9"/>
  <c r="A1641" i="10" s="1"/>
  <c r="J1640" i="9"/>
  <c r="W1640" i="10" s="1"/>
  <c r="I1640" i="9"/>
  <c r="V1640" i="10" s="1"/>
  <c r="H1640" i="9"/>
  <c r="U1640" i="10" s="1"/>
  <c r="G1640" i="9"/>
  <c r="T1640" i="10" s="1"/>
  <c r="F1640" i="9"/>
  <c r="S1640" i="10" s="1"/>
  <c r="E1640" i="9"/>
  <c r="O1640" i="10" s="1"/>
  <c r="D1640" i="9"/>
  <c r="J1640" i="10" s="1"/>
  <c r="C1640" i="9"/>
  <c r="E1640" i="10" s="1"/>
  <c r="B1640" i="9"/>
  <c r="B1640" i="10" s="1"/>
  <c r="A1640" i="9"/>
  <c r="J1639" i="9"/>
  <c r="W1639" i="10" s="1"/>
  <c r="I1639" i="9"/>
  <c r="V1639" i="10" s="1"/>
  <c r="H1639" i="9"/>
  <c r="U1639" i="10" s="1"/>
  <c r="G1639" i="9"/>
  <c r="T1639" i="10" s="1"/>
  <c r="F1639" i="9"/>
  <c r="S1639" i="10" s="1"/>
  <c r="E1639" i="9"/>
  <c r="O1639" i="10" s="1"/>
  <c r="D1639" i="9"/>
  <c r="J1639" i="10" s="1"/>
  <c r="C1639" i="9"/>
  <c r="E1639" i="10" s="1"/>
  <c r="B1639" i="9"/>
  <c r="B1639" i="10" s="1"/>
  <c r="A1639" i="9"/>
  <c r="J1638" i="9"/>
  <c r="W1638" i="10" s="1"/>
  <c r="I1638" i="9"/>
  <c r="V1638" i="10" s="1"/>
  <c r="H1638" i="9"/>
  <c r="U1638" i="10" s="1"/>
  <c r="G1638" i="9"/>
  <c r="T1638" i="10" s="1"/>
  <c r="F1638" i="9"/>
  <c r="S1638" i="10" s="1"/>
  <c r="E1638" i="9"/>
  <c r="O1638" i="10" s="1"/>
  <c r="D1638" i="9"/>
  <c r="J1638" i="10" s="1"/>
  <c r="C1638" i="9"/>
  <c r="E1638" i="10" s="1"/>
  <c r="B1638" i="9"/>
  <c r="B1638" i="10" s="1"/>
  <c r="A1638" i="9"/>
  <c r="A1638" i="10" s="1"/>
  <c r="J1637" i="9"/>
  <c r="W1637" i="10" s="1"/>
  <c r="I1637" i="9"/>
  <c r="V1637" i="10" s="1"/>
  <c r="H1637" i="9"/>
  <c r="U1637" i="10" s="1"/>
  <c r="G1637" i="9"/>
  <c r="T1637" i="10" s="1"/>
  <c r="F1637" i="9"/>
  <c r="S1637" i="10" s="1"/>
  <c r="E1637" i="9"/>
  <c r="O1637" i="10" s="1"/>
  <c r="D1637" i="9"/>
  <c r="J1637" i="10" s="1"/>
  <c r="C1637" i="9"/>
  <c r="E1637" i="10" s="1"/>
  <c r="B1637" i="9"/>
  <c r="B1637" i="10" s="1"/>
  <c r="A1637" i="9"/>
  <c r="A1637" i="10" s="1"/>
  <c r="J1636" i="9"/>
  <c r="W1636" i="10" s="1"/>
  <c r="I1636" i="9"/>
  <c r="V1636" i="10" s="1"/>
  <c r="H1636" i="9"/>
  <c r="U1636" i="10" s="1"/>
  <c r="G1636" i="9"/>
  <c r="T1636" i="10" s="1"/>
  <c r="F1636" i="9"/>
  <c r="S1636" i="10" s="1"/>
  <c r="E1636" i="9"/>
  <c r="O1636" i="10" s="1"/>
  <c r="D1636" i="9"/>
  <c r="J1636" i="10" s="1"/>
  <c r="C1636" i="9"/>
  <c r="E1636" i="10" s="1"/>
  <c r="B1636" i="9"/>
  <c r="B1636" i="10" s="1"/>
  <c r="A1636" i="9"/>
  <c r="A1636" i="10" s="1"/>
  <c r="J1635" i="9"/>
  <c r="W1635" i="10" s="1"/>
  <c r="I1635" i="9"/>
  <c r="V1635" i="10" s="1"/>
  <c r="H1635" i="9"/>
  <c r="U1635" i="10" s="1"/>
  <c r="G1635" i="9"/>
  <c r="T1635" i="10" s="1"/>
  <c r="F1635" i="9"/>
  <c r="S1635" i="10" s="1"/>
  <c r="E1635" i="9"/>
  <c r="O1635" i="10" s="1"/>
  <c r="D1635" i="9"/>
  <c r="J1635" i="10" s="1"/>
  <c r="C1635" i="9"/>
  <c r="E1635" i="10" s="1"/>
  <c r="B1635" i="9"/>
  <c r="B1635" i="10" s="1"/>
  <c r="A1635" i="9"/>
  <c r="A1635" i="10" s="1"/>
  <c r="J1634" i="9"/>
  <c r="W1634" i="10" s="1"/>
  <c r="I1634" i="9"/>
  <c r="V1634" i="10" s="1"/>
  <c r="H1634" i="9"/>
  <c r="U1634" i="10" s="1"/>
  <c r="G1634" i="9"/>
  <c r="T1634" i="10" s="1"/>
  <c r="F1634" i="9"/>
  <c r="S1634" i="10" s="1"/>
  <c r="E1634" i="9"/>
  <c r="O1634" i="10" s="1"/>
  <c r="D1634" i="9"/>
  <c r="J1634" i="10" s="1"/>
  <c r="C1634" i="9"/>
  <c r="E1634" i="10" s="1"/>
  <c r="B1634" i="9"/>
  <c r="B1634" i="10" s="1"/>
  <c r="A1634" i="9"/>
  <c r="J1633" i="9"/>
  <c r="W1633" i="10" s="1"/>
  <c r="I1633" i="9"/>
  <c r="V1633" i="10" s="1"/>
  <c r="H1633" i="9"/>
  <c r="U1633" i="10" s="1"/>
  <c r="G1633" i="9"/>
  <c r="T1633" i="10" s="1"/>
  <c r="F1633" i="9"/>
  <c r="S1633" i="10" s="1"/>
  <c r="E1633" i="9"/>
  <c r="O1633" i="10" s="1"/>
  <c r="D1633" i="9"/>
  <c r="J1633" i="10" s="1"/>
  <c r="C1633" i="9"/>
  <c r="E1633" i="10" s="1"/>
  <c r="B1633" i="9"/>
  <c r="B1633" i="10" s="1"/>
  <c r="A1633" i="9"/>
  <c r="J1632" i="9"/>
  <c r="W1632" i="10" s="1"/>
  <c r="I1632" i="9"/>
  <c r="V1632" i="10" s="1"/>
  <c r="H1632" i="9"/>
  <c r="U1632" i="10" s="1"/>
  <c r="G1632" i="9"/>
  <c r="T1632" i="10" s="1"/>
  <c r="F1632" i="9"/>
  <c r="S1632" i="10" s="1"/>
  <c r="E1632" i="9"/>
  <c r="O1632" i="10" s="1"/>
  <c r="D1632" i="9"/>
  <c r="J1632" i="10" s="1"/>
  <c r="C1632" i="9"/>
  <c r="E1632" i="10" s="1"/>
  <c r="B1632" i="9"/>
  <c r="B1632" i="10" s="1"/>
  <c r="A1632" i="9"/>
  <c r="A1632" i="10" s="1"/>
  <c r="J1631" i="9"/>
  <c r="W1631" i="10" s="1"/>
  <c r="I1631" i="9"/>
  <c r="V1631" i="10" s="1"/>
  <c r="H1631" i="9"/>
  <c r="U1631" i="10" s="1"/>
  <c r="G1631" i="9"/>
  <c r="T1631" i="10" s="1"/>
  <c r="F1631" i="9"/>
  <c r="S1631" i="10" s="1"/>
  <c r="E1631" i="9"/>
  <c r="O1631" i="10" s="1"/>
  <c r="D1631" i="9"/>
  <c r="J1631" i="10" s="1"/>
  <c r="C1631" i="9"/>
  <c r="E1631" i="10" s="1"/>
  <c r="B1631" i="9"/>
  <c r="B1631" i="10" s="1"/>
  <c r="A1631" i="9"/>
  <c r="A1631" i="10" s="1"/>
  <c r="J1630" i="9"/>
  <c r="W1630" i="10" s="1"/>
  <c r="I1630" i="9"/>
  <c r="V1630" i="10" s="1"/>
  <c r="H1630" i="9"/>
  <c r="U1630" i="10" s="1"/>
  <c r="G1630" i="9"/>
  <c r="T1630" i="10" s="1"/>
  <c r="F1630" i="9"/>
  <c r="S1630" i="10" s="1"/>
  <c r="E1630" i="9"/>
  <c r="O1630" i="10" s="1"/>
  <c r="D1630" i="9"/>
  <c r="J1630" i="10" s="1"/>
  <c r="C1630" i="9"/>
  <c r="E1630" i="10" s="1"/>
  <c r="B1630" i="9"/>
  <c r="B1630" i="10" s="1"/>
  <c r="A1630" i="9"/>
  <c r="A1630" i="10" s="1"/>
  <c r="J1629" i="9"/>
  <c r="W1629" i="10" s="1"/>
  <c r="I1629" i="9"/>
  <c r="V1629" i="10" s="1"/>
  <c r="H1629" i="9"/>
  <c r="U1629" i="10" s="1"/>
  <c r="G1629" i="9"/>
  <c r="T1629" i="10" s="1"/>
  <c r="F1629" i="9"/>
  <c r="S1629" i="10" s="1"/>
  <c r="E1629" i="9"/>
  <c r="O1629" i="10" s="1"/>
  <c r="D1629" i="9"/>
  <c r="J1629" i="10" s="1"/>
  <c r="C1629" i="9"/>
  <c r="E1629" i="10" s="1"/>
  <c r="B1629" i="9"/>
  <c r="B1629" i="10" s="1"/>
  <c r="A1629" i="9"/>
  <c r="A1629" i="10" s="1"/>
  <c r="J1628" i="9"/>
  <c r="W1628" i="10" s="1"/>
  <c r="I1628" i="9"/>
  <c r="V1628" i="10" s="1"/>
  <c r="H1628" i="9"/>
  <c r="U1628" i="10" s="1"/>
  <c r="G1628" i="9"/>
  <c r="T1628" i="10" s="1"/>
  <c r="F1628" i="9"/>
  <c r="S1628" i="10" s="1"/>
  <c r="E1628" i="9"/>
  <c r="O1628" i="10" s="1"/>
  <c r="D1628" i="9"/>
  <c r="J1628" i="10" s="1"/>
  <c r="C1628" i="9"/>
  <c r="E1628" i="10" s="1"/>
  <c r="B1628" i="9"/>
  <c r="B1628" i="10" s="1"/>
  <c r="A1628" i="9"/>
  <c r="J1627" i="9"/>
  <c r="W1627" i="10" s="1"/>
  <c r="I1627" i="9"/>
  <c r="V1627" i="10" s="1"/>
  <c r="H1627" i="9"/>
  <c r="U1627" i="10" s="1"/>
  <c r="G1627" i="9"/>
  <c r="T1627" i="10" s="1"/>
  <c r="F1627" i="9"/>
  <c r="S1627" i="10" s="1"/>
  <c r="E1627" i="9"/>
  <c r="O1627" i="10" s="1"/>
  <c r="D1627" i="9"/>
  <c r="J1627" i="10" s="1"/>
  <c r="C1627" i="9"/>
  <c r="E1627" i="10" s="1"/>
  <c r="B1627" i="9"/>
  <c r="B1627" i="10" s="1"/>
  <c r="A1627" i="9"/>
  <c r="J1626" i="9"/>
  <c r="W1626" i="10" s="1"/>
  <c r="I1626" i="9"/>
  <c r="V1626" i="10" s="1"/>
  <c r="H1626" i="9"/>
  <c r="U1626" i="10" s="1"/>
  <c r="G1626" i="9"/>
  <c r="T1626" i="10" s="1"/>
  <c r="F1626" i="9"/>
  <c r="S1626" i="10" s="1"/>
  <c r="E1626" i="9"/>
  <c r="O1626" i="10" s="1"/>
  <c r="D1626" i="9"/>
  <c r="J1626" i="10" s="1"/>
  <c r="C1626" i="9"/>
  <c r="E1626" i="10" s="1"/>
  <c r="B1626" i="9"/>
  <c r="B1626" i="10" s="1"/>
  <c r="A1626" i="9"/>
  <c r="A1626" i="10" s="1"/>
  <c r="J1625" i="9"/>
  <c r="W1625" i="10" s="1"/>
  <c r="I1625" i="9"/>
  <c r="V1625" i="10" s="1"/>
  <c r="H1625" i="9"/>
  <c r="U1625" i="10" s="1"/>
  <c r="G1625" i="9"/>
  <c r="T1625" i="10" s="1"/>
  <c r="F1625" i="9"/>
  <c r="S1625" i="10" s="1"/>
  <c r="E1625" i="9"/>
  <c r="O1625" i="10" s="1"/>
  <c r="D1625" i="9"/>
  <c r="J1625" i="10" s="1"/>
  <c r="C1625" i="9"/>
  <c r="E1625" i="10" s="1"/>
  <c r="B1625" i="9"/>
  <c r="B1625" i="10" s="1"/>
  <c r="A1625" i="9"/>
  <c r="J1624" i="9"/>
  <c r="W1624" i="10" s="1"/>
  <c r="I1624" i="9"/>
  <c r="V1624" i="10" s="1"/>
  <c r="H1624" i="9"/>
  <c r="U1624" i="10" s="1"/>
  <c r="G1624" i="9"/>
  <c r="T1624" i="10" s="1"/>
  <c r="F1624" i="9"/>
  <c r="S1624" i="10" s="1"/>
  <c r="E1624" i="9"/>
  <c r="O1624" i="10" s="1"/>
  <c r="D1624" i="9"/>
  <c r="J1624" i="10" s="1"/>
  <c r="C1624" i="9"/>
  <c r="E1624" i="10" s="1"/>
  <c r="B1624" i="9"/>
  <c r="B1624" i="10" s="1"/>
  <c r="A1624" i="9"/>
  <c r="J1623" i="9"/>
  <c r="W1623" i="10" s="1"/>
  <c r="I1623" i="9"/>
  <c r="V1623" i="10" s="1"/>
  <c r="H1623" i="9"/>
  <c r="U1623" i="10" s="1"/>
  <c r="G1623" i="9"/>
  <c r="T1623" i="10" s="1"/>
  <c r="F1623" i="9"/>
  <c r="S1623" i="10" s="1"/>
  <c r="E1623" i="9"/>
  <c r="O1623" i="10" s="1"/>
  <c r="D1623" i="9"/>
  <c r="J1623" i="10" s="1"/>
  <c r="C1623" i="9"/>
  <c r="E1623" i="10" s="1"/>
  <c r="B1623" i="9"/>
  <c r="B1623" i="10" s="1"/>
  <c r="A1623" i="9"/>
  <c r="A1623" i="10" s="1"/>
  <c r="J1622" i="9"/>
  <c r="W1622" i="10" s="1"/>
  <c r="I1622" i="9"/>
  <c r="V1622" i="10" s="1"/>
  <c r="H1622" i="9"/>
  <c r="U1622" i="10" s="1"/>
  <c r="G1622" i="9"/>
  <c r="T1622" i="10" s="1"/>
  <c r="F1622" i="9"/>
  <c r="S1622" i="10" s="1"/>
  <c r="E1622" i="9"/>
  <c r="O1622" i="10" s="1"/>
  <c r="D1622" i="9"/>
  <c r="J1622" i="10" s="1"/>
  <c r="C1622" i="9"/>
  <c r="E1622" i="10" s="1"/>
  <c r="B1622" i="9"/>
  <c r="B1622" i="10" s="1"/>
  <c r="A1622" i="9"/>
  <c r="A1622" i="10" s="1"/>
  <c r="J1621" i="9"/>
  <c r="W1621" i="10" s="1"/>
  <c r="I1621" i="9"/>
  <c r="V1621" i="10" s="1"/>
  <c r="H1621" i="9"/>
  <c r="U1621" i="10" s="1"/>
  <c r="G1621" i="9"/>
  <c r="T1621" i="10" s="1"/>
  <c r="F1621" i="9"/>
  <c r="S1621" i="10" s="1"/>
  <c r="E1621" i="9"/>
  <c r="O1621" i="10" s="1"/>
  <c r="D1621" i="9"/>
  <c r="J1621" i="10" s="1"/>
  <c r="C1621" i="9"/>
  <c r="E1621" i="10" s="1"/>
  <c r="B1621" i="9"/>
  <c r="B1621" i="10" s="1"/>
  <c r="A1621" i="9"/>
  <c r="A1621" i="10" s="1"/>
  <c r="J1620" i="9"/>
  <c r="W1620" i="10" s="1"/>
  <c r="I1620" i="9"/>
  <c r="V1620" i="10" s="1"/>
  <c r="H1620" i="9"/>
  <c r="U1620" i="10" s="1"/>
  <c r="G1620" i="9"/>
  <c r="T1620" i="10" s="1"/>
  <c r="F1620" i="9"/>
  <c r="S1620" i="10" s="1"/>
  <c r="E1620" i="9"/>
  <c r="O1620" i="10" s="1"/>
  <c r="D1620" i="9"/>
  <c r="J1620" i="10" s="1"/>
  <c r="C1620" i="9"/>
  <c r="E1620" i="10" s="1"/>
  <c r="B1620" i="9"/>
  <c r="B1620" i="10" s="1"/>
  <c r="A1620" i="9"/>
  <c r="A1620" i="10" s="1"/>
  <c r="J1619" i="9"/>
  <c r="W1619" i="10" s="1"/>
  <c r="I1619" i="9"/>
  <c r="V1619" i="10" s="1"/>
  <c r="H1619" i="9"/>
  <c r="U1619" i="10" s="1"/>
  <c r="G1619" i="9"/>
  <c r="T1619" i="10" s="1"/>
  <c r="F1619" i="9"/>
  <c r="S1619" i="10" s="1"/>
  <c r="E1619" i="9"/>
  <c r="O1619" i="10" s="1"/>
  <c r="D1619" i="9"/>
  <c r="J1619" i="10" s="1"/>
  <c r="C1619" i="9"/>
  <c r="E1619" i="10" s="1"/>
  <c r="B1619" i="9"/>
  <c r="B1619" i="10" s="1"/>
  <c r="A1619" i="9"/>
  <c r="J1618" i="9"/>
  <c r="W1618" i="10" s="1"/>
  <c r="I1618" i="9"/>
  <c r="V1618" i="10" s="1"/>
  <c r="H1618" i="9"/>
  <c r="U1618" i="10" s="1"/>
  <c r="G1618" i="9"/>
  <c r="T1618" i="10" s="1"/>
  <c r="F1618" i="9"/>
  <c r="S1618" i="10" s="1"/>
  <c r="E1618" i="9"/>
  <c r="O1618" i="10" s="1"/>
  <c r="D1618" i="9"/>
  <c r="J1618" i="10" s="1"/>
  <c r="C1618" i="9"/>
  <c r="E1618" i="10" s="1"/>
  <c r="B1618" i="9"/>
  <c r="B1618" i="10" s="1"/>
  <c r="A1618" i="9"/>
  <c r="A1618" i="10" s="1"/>
  <c r="J1617" i="9"/>
  <c r="W1617" i="10" s="1"/>
  <c r="I1617" i="9"/>
  <c r="V1617" i="10" s="1"/>
  <c r="H1617" i="9"/>
  <c r="U1617" i="10" s="1"/>
  <c r="G1617" i="9"/>
  <c r="T1617" i="10" s="1"/>
  <c r="F1617" i="9"/>
  <c r="S1617" i="10" s="1"/>
  <c r="E1617" i="9"/>
  <c r="O1617" i="10" s="1"/>
  <c r="D1617" i="9"/>
  <c r="J1617" i="10" s="1"/>
  <c r="C1617" i="9"/>
  <c r="E1617" i="10" s="1"/>
  <c r="B1617" i="9"/>
  <c r="B1617" i="10" s="1"/>
  <c r="A1617" i="9"/>
  <c r="A1617" i="10" s="1"/>
  <c r="J1616" i="9"/>
  <c r="W1616" i="10" s="1"/>
  <c r="I1616" i="9"/>
  <c r="V1616" i="10" s="1"/>
  <c r="H1616" i="9"/>
  <c r="U1616" i="10" s="1"/>
  <c r="G1616" i="9"/>
  <c r="T1616" i="10" s="1"/>
  <c r="F1616" i="9"/>
  <c r="S1616" i="10" s="1"/>
  <c r="E1616" i="9"/>
  <c r="O1616" i="10" s="1"/>
  <c r="D1616" i="9"/>
  <c r="J1616" i="10" s="1"/>
  <c r="C1616" i="9"/>
  <c r="E1616" i="10" s="1"/>
  <c r="B1616" i="9"/>
  <c r="B1616" i="10" s="1"/>
  <c r="A1616" i="9"/>
  <c r="J1615" i="9"/>
  <c r="W1615" i="10" s="1"/>
  <c r="I1615" i="9"/>
  <c r="V1615" i="10" s="1"/>
  <c r="H1615" i="9"/>
  <c r="U1615" i="10" s="1"/>
  <c r="G1615" i="9"/>
  <c r="T1615" i="10" s="1"/>
  <c r="F1615" i="9"/>
  <c r="S1615" i="10" s="1"/>
  <c r="E1615" i="9"/>
  <c r="O1615" i="10" s="1"/>
  <c r="D1615" i="9"/>
  <c r="J1615" i="10" s="1"/>
  <c r="C1615" i="9"/>
  <c r="E1615" i="10" s="1"/>
  <c r="B1615" i="9"/>
  <c r="B1615" i="10" s="1"/>
  <c r="A1615" i="9"/>
  <c r="J1614" i="9"/>
  <c r="W1614" i="10" s="1"/>
  <c r="I1614" i="9"/>
  <c r="V1614" i="10" s="1"/>
  <c r="H1614" i="9"/>
  <c r="U1614" i="10" s="1"/>
  <c r="G1614" i="9"/>
  <c r="T1614" i="10" s="1"/>
  <c r="F1614" i="9"/>
  <c r="S1614" i="10" s="1"/>
  <c r="E1614" i="9"/>
  <c r="O1614" i="10" s="1"/>
  <c r="D1614" i="9"/>
  <c r="J1614" i="10" s="1"/>
  <c r="C1614" i="9"/>
  <c r="E1614" i="10" s="1"/>
  <c r="B1614" i="9"/>
  <c r="B1614" i="10" s="1"/>
  <c r="A1614" i="9"/>
  <c r="A1614" i="10" s="1"/>
  <c r="J1613" i="9"/>
  <c r="W1613" i="10" s="1"/>
  <c r="I1613" i="9"/>
  <c r="H1613" i="9"/>
  <c r="U1613" i="10" s="1"/>
  <c r="G1613" i="9"/>
  <c r="T1613" i="10" s="1"/>
  <c r="F1613" i="9"/>
  <c r="S1613" i="10" s="1"/>
  <c r="E1613" i="9"/>
  <c r="O1613" i="10" s="1"/>
  <c r="D1613" i="9"/>
  <c r="J1613" i="10" s="1"/>
  <c r="C1613" i="9"/>
  <c r="E1613" i="10" s="1"/>
  <c r="B1613" i="9"/>
  <c r="B1613" i="10" s="1"/>
  <c r="A1613" i="9"/>
  <c r="A1613" i="10" s="1"/>
  <c r="J1612" i="9"/>
  <c r="W1612" i="10" s="1"/>
  <c r="I1612" i="9"/>
  <c r="V1612" i="10" s="1"/>
  <c r="H1612" i="9"/>
  <c r="U1612" i="10" s="1"/>
  <c r="G1612" i="9"/>
  <c r="T1612" i="10" s="1"/>
  <c r="F1612" i="9"/>
  <c r="S1612" i="10" s="1"/>
  <c r="E1612" i="9"/>
  <c r="O1612" i="10" s="1"/>
  <c r="D1612" i="9"/>
  <c r="J1612" i="10" s="1"/>
  <c r="C1612" i="9"/>
  <c r="E1612" i="10" s="1"/>
  <c r="B1612" i="9"/>
  <c r="B1612" i="10" s="1"/>
  <c r="A1612" i="9"/>
  <c r="A1612" i="10" s="1"/>
  <c r="J1611" i="9"/>
  <c r="W1611" i="10" s="1"/>
  <c r="I1611" i="9"/>
  <c r="V1611" i="10" s="1"/>
  <c r="H1611" i="9"/>
  <c r="U1611" i="10" s="1"/>
  <c r="G1611" i="9"/>
  <c r="T1611" i="10" s="1"/>
  <c r="F1611" i="9"/>
  <c r="S1611" i="10" s="1"/>
  <c r="E1611" i="9"/>
  <c r="O1611" i="10" s="1"/>
  <c r="D1611" i="9"/>
  <c r="J1611" i="10" s="1"/>
  <c r="C1611" i="9"/>
  <c r="E1611" i="10" s="1"/>
  <c r="B1611" i="9"/>
  <c r="B1611" i="10" s="1"/>
  <c r="A1611" i="9"/>
  <c r="J1610" i="9"/>
  <c r="W1610" i="10" s="1"/>
  <c r="I1610" i="9"/>
  <c r="V1610" i="10" s="1"/>
  <c r="H1610" i="9"/>
  <c r="U1610" i="10" s="1"/>
  <c r="G1610" i="9"/>
  <c r="T1610" i="10" s="1"/>
  <c r="F1610" i="9"/>
  <c r="S1610" i="10" s="1"/>
  <c r="E1610" i="9"/>
  <c r="O1610" i="10" s="1"/>
  <c r="D1610" i="9"/>
  <c r="J1610" i="10" s="1"/>
  <c r="C1610" i="9"/>
  <c r="E1610" i="10" s="1"/>
  <c r="B1610" i="9"/>
  <c r="B1610" i="10" s="1"/>
  <c r="A1610" i="9"/>
  <c r="A1610" i="10" s="1"/>
  <c r="J1609" i="9"/>
  <c r="W1609" i="10" s="1"/>
  <c r="I1609" i="9"/>
  <c r="V1609" i="10" s="1"/>
  <c r="H1609" i="9"/>
  <c r="U1609" i="10" s="1"/>
  <c r="G1609" i="9"/>
  <c r="T1609" i="10" s="1"/>
  <c r="F1609" i="9"/>
  <c r="S1609" i="10" s="1"/>
  <c r="E1609" i="9"/>
  <c r="O1609" i="10" s="1"/>
  <c r="D1609" i="9"/>
  <c r="J1609" i="10" s="1"/>
  <c r="C1609" i="9"/>
  <c r="E1609" i="10" s="1"/>
  <c r="B1609" i="9"/>
  <c r="B1609" i="10" s="1"/>
  <c r="A1609" i="9"/>
  <c r="A1609" i="10" s="1"/>
  <c r="J1608" i="9"/>
  <c r="W1608" i="10" s="1"/>
  <c r="I1608" i="9"/>
  <c r="V1608" i="10" s="1"/>
  <c r="H1608" i="9"/>
  <c r="U1608" i="10" s="1"/>
  <c r="G1608" i="9"/>
  <c r="T1608" i="10" s="1"/>
  <c r="F1608" i="9"/>
  <c r="S1608" i="10" s="1"/>
  <c r="E1608" i="9"/>
  <c r="O1608" i="10" s="1"/>
  <c r="D1608" i="9"/>
  <c r="J1608" i="10" s="1"/>
  <c r="C1608" i="9"/>
  <c r="E1608" i="10" s="1"/>
  <c r="B1608" i="9"/>
  <c r="B1608" i="10" s="1"/>
  <c r="A1608" i="9"/>
  <c r="A1608" i="10" s="1"/>
  <c r="J1607" i="9"/>
  <c r="W1607" i="10" s="1"/>
  <c r="I1607" i="9"/>
  <c r="V1607" i="10" s="1"/>
  <c r="H1607" i="9"/>
  <c r="U1607" i="10" s="1"/>
  <c r="G1607" i="9"/>
  <c r="T1607" i="10" s="1"/>
  <c r="F1607" i="9"/>
  <c r="S1607" i="10" s="1"/>
  <c r="E1607" i="9"/>
  <c r="O1607" i="10" s="1"/>
  <c r="D1607" i="9"/>
  <c r="J1607" i="10" s="1"/>
  <c r="C1607" i="9"/>
  <c r="E1607" i="10" s="1"/>
  <c r="B1607" i="9"/>
  <c r="B1607" i="10" s="1"/>
  <c r="A1607" i="9"/>
  <c r="A1607" i="10" s="1"/>
  <c r="J1606" i="9"/>
  <c r="W1606" i="10" s="1"/>
  <c r="I1606" i="9"/>
  <c r="V1606" i="10" s="1"/>
  <c r="H1606" i="9"/>
  <c r="U1606" i="10" s="1"/>
  <c r="G1606" i="9"/>
  <c r="T1606" i="10" s="1"/>
  <c r="F1606" i="9"/>
  <c r="S1606" i="10" s="1"/>
  <c r="E1606" i="9"/>
  <c r="O1606" i="10" s="1"/>
  <c r="D1606" i="9"/>
  <c r="J1606" i="10" s="1"/>
  <c r="C1606" i="9"/>
  <c r="E1606" i="10" s="1"/>
  <c r="B1606" i="9"/>
  <c r="B1606" i="10" s="1"/>
  <c r="A1606" i="9"/>
  <c r="A1606" i="10" s="1"/>
  <c r="J1605" i="9"/>
  <c r="W1605" i="10" s="1"/>
  <c r="I1605" i="9"/>
  <c r="V1605" i="10" s="1"/>
  <c r="H1605" i="9"/>
  <c r="U1605" i="10" s="1"/>
  <c r="G1605" i="9"/>
  <c r="T1605" i="10" s="1"/>
  <c r="F1605" i="9"/>
  <c r="S1605" i="10" s="1"/>
  <c r="E1605" i="9"/>
  <c r="O1605" i="10" s="1"/>
  <c r="D1605" i="9"/>
  <c r="J1605" i="10" s="1"/>
  <c r="C1605" i="9"/>
  <c r="E1605" i="10" s="1"/>
  <c r="B1605" i="9"/>
  <c r="B1605" i="10" s="1"/>
  <c r="A1605" i="9"/>
  <c r="A1605" i="10" s="1"/>
  <c r="J1604" i="9"/>
  <c r="W1604" i="10" s="1"/>
  <c r="I1604" i="9"/>
  <c r="V1604" i="10" s="1"/>
  <c r="H1604" i="9"/>
  <c r="U1604" i="10" s="1"/>
  <c r="G1604" i="9"/>
  <c r="T1604" i="10" s="1"/>
  <c r="F1604" i="9"/>
  <c r="S1604" i="10" s="1"/>
  <c r="E1604" i="9"/>
  <c r="O1604" i="10" s="1"/>
  <c r="D1604" i="9"/>
  <c r="J1604" i="10" s="1"/>
  <c r="C1604" i="9"/>
  <c r="E1604" i="10" s="1"/>
  <c r="B1604" i="9"/>
  <c r="B1604" i="10" s="1"/>
  <c r="A1604" i="9"/>
  <c r="J1603" i="9"/>
  <c r="W1603" i="10" s="1"/>
  <c r="I1603" i="9"/>
  <c r="V1603" i="10" s="1"/>
  <c r="H1603" i="9"/>
  <c r="U1603" i="10" s="1"/>
  <c r="G1603" i="9"/>
  <c r="T1603" i="10" s="1"/>
  <c r="F1603" i="9"/>
  <c r="S1603" i="10" s="1"/>
  <c r="E1603" i="9"/>
  <c r="O1603" i="10" s="1"/>
  <c r="D1603" i="9"/>
  <c r="J1603" i="10" s="1"/>
  <c r="C1603" i="9"/>
  <c r="E1603" i="10" s="1"/>
  <c r="B1603" i="9"/>
  <c r="B1603" i="10" s="1"/>
  <c r="A1603" i="9"/>
  <c r="J1602" i="9"/>
  <c r="W1602" i="10" s="1"/>
  <c r="I1602" i="9"/>
  <c r="V1602" i="10" s="1"/>
  <c r="H1602" i="9"/>
  <c r="U1602" i="10" s="1"/>
  <c r="G1602" i="9"/>
  <c r="T1602" i="10" s="1"/>
  <c r="F1602" i="9"/>
  <c r="S1602" i="10" s="1"/>
  <c r="E1602" i="9"/>
  <c r="O1602" i="10" s="1"/>
  <c r="D1602" i="9"/>
  <c r="J1602" i="10" s="1"/>
  <c r="C1602" i="9"/>
  <c r="E1602" i="10" s="1"/>
  <c r="B1602" i="9"/>
  <c r="B1602" i="10" s="1"/>
  <c r="A1602" i="9"/>
  <c r="A1602" i="10" s="1"/>
  <c r="J1601" i="9"/>
  <c r="W1601" i="10" s="1"/>
  <c r="I1601" i="9"/>
  <c r="V1601" i="10" s="1"/>
  <c r="H1601" i="9"/>
  <c r="U1601" i="10" s="1"/>
  <c r="G1601" i="9"/>
  <c r="T1601" i="10" s="1"/>
  <c r="F1601" i="9"/>
  <c r="S1601" i="10" s="1"/>
  <c r="E1601" i="9"/>
  <c r="O1601" i="10" s="1"/>
  <c r="D1601" i="9"/>
  <c r="J1601" i="10" s="1"/>
  <c r="C1601" i="9"/>
  <c r="E1601" i="10" s="1"/>
  <c r="B1601" i="9"/>
  <c r="B1601" i="10" s="1"/>
  <c r="A1601" i="9"/>
  <c r="J1600" i="9"/>
  <c r="W1600" i="10" s="1"/>
  <c r="I1600" i="9"/>
  <c r="V1600" i="10" s="1"/>
  <c r="H1600" i="9"/>
  <c r="U1600" i="10" s="1"/>
  <c r="G1600" i="9"/>
  <c r="T1600" i="10" s="1"/>
  <c r="F1600" i="9"/>
  <c r="S1600" i="10" s="1"/>
  <c r="E1600" i="9"/>
  <c r="O1600" i="10" s="1"/>
  <c r="D1600" i="9"/>
  <c r="J1600" i="10" s="1"/>
  <c r="C1600" i="9"/>
  <c r="E1600" i="10" s="1"/>
  <c r="B1600" i="9"/>
  <c r="B1600" i="10" s="1"/>
  <c r="A1600" i="9"/>
  <c r="A1600" i="10" s="1"/>
  <c r="J1599" i="9"/>
  <c r="W1599" i="10" s="1"/>
  <c r="I1599" i="9"/>
  <c r="V1599" i="10" s="1"/>
  <c r="H1599" i="9"/>
  <c r="U1599" i="10" s="1"/>
  <c r="G1599" i="9"/>
  <c r="T1599" i="10" s="1"/>
  <c r="F1599" i="9"/>
  <c r="S1599" i="10" s="1"/>
  <c r="E1599" i="9"/>
  <c r="O1599" i="10" s="1"/>
  <c r="D1599" i="9"/>
  <c r="J1599" i="10" s="1"/>
  <c r="C1599" i="9"/>
  <c r="E1599" i="10" s="1"/>
  <c r="B1599" i="9"/>
  <c r="B1599" i="10" s="1"/>
  <c r="A1599" i="9"/>
  <c r="A1599" i="10" s="1"/>
  <c r="J1598" i="9"/>
  <c r="W1598" i="10" s="1"/>
  <c r="I1598" i="9"/>
  <c r="V1598" i="10" s="1"/>
  <c r="H1598" i="9"/>
  <c r="U1598" i="10" s="1"/>
  <c r="G1598" i="9"/>
  <c r="T1598" i="10" s="1"/>
  <c r="F1598" i="9"/>
  <c r="S1598" i="10" s="1"/>
  <c r="E1598" i="9"/>
  <c r="O1598" i="10" s="1"/>
  <c r="D1598" i="9"/>
  <c r="J1598" i="10" s="1"/>
  <c r="C1598" i="9"/>
  <c r="E1598" i="10" s="1"/>
  <c r="B1598" i="9"/>
  <c r="B1598" i="10" s="1"/>
  <c r="A1598" i="9"/>
  <c r="A1598" i="10" s="1"/>
  <c r="J1597" i="9"/>
  <c r="W1597" i="10" s="1"/>
  <c r="I1597" i="9"/>
  <c r="V1597" i="10" s="1"/>
  <c r="H1597" i="9"/>
  <c r="U1597" i="10" s="1"/>
  <c r="G1597" i="9"/>
  <c r="T1597" i="10" s="1"/>
  <c r="F1597" i="9"/>
  <c r="S1597" i="10" s="1"/>
  <c r="E1597" i="9"/>
  <c r="O1597" i="10" s="1"/>
  <c r="D1597" i="9"/>
  <c r="J1597" i="10" s="1"/>
  <c r="C1597" i="9"/>
  <c r="E1597" i="10" s="1"/>
  <c r="B1597" i="9"/>
  <c r="B1597" i="10" s="1"/>
  <c r="A1597" i="9"/>
  <c r="A1597" i="10" s="1"/>
  <c r="J1596" i="9"/>
  <c r="W1596" i="10" s="1"/>
  <c r="I1596" i="9"/>
  <c r="V1596" i="10" s="1"/>
  <c r="H1596" i="9"/>
  <c r="U1596" i="10" s="1"/>
  <c r="G1596" i="9"/>
  <c r="T1596" i="10" s="1"/>
  <c r="F1596" i="9"/>
  <c r="S1596" i="10" s="1"/>
  <c r="E1596" i="9"/>
  <c r="O1596" i="10" s="1"/>
  <c r="D1596" i="9"/>
  <c r="J1596" i="10" s="1"/>
  <c r="C1596" i="9"/>
  <c r="E1596" i="10" s="1"/>
  <c r="B1596" i="9"/>
  <c r="B1596" i="10" s="1"/>
  <c r="A1596" i="9"/>
  <c r="A1596" i="10" s="1"/>
  <c r="J1595" i="9"/>
  <c r="W1595" i="10" s="1"/>
  <c r="I1595" i="9"/>
  <c r="V1595" i="10" s="1"/>
  <c r="H1595" i="9"/>
  <c r="U1595" i="10" s="1"/>
  <c r="G1595" i="9"/>
  <c r="T1595" i="10" s="1"/>
  <c r="F1595" i="9"/>
  <c r="S1595" i="10" s="1"/>
  <c r="E1595" i="9"/>
  <c r="O1595" i="10" s="1"/>
  <c r="D1595" i="9"/>
  <c r="J1595" i="10" s="1"/>
  <c r="C1595" i="9"/>
  <c r="E1595" i="10" s="1"/>
  <c r="B1595" i="9"/>
  <c r="B1595" i="10" s="1"/>
  <c r="A1595" i="9"/>
  <c r="J1594" i="9"/>
  <c r="W1594" i="10" s="1"/>
  <c r="I1594" i="9"/>
  <c r="V1594" i="10" s="1"/>
  <c r="H1594" i="9"/>
  <c r="U1594" i="10" s="1"/>
  <c r="G1594" i="9"/>
  <c r="T1594" i="10" s="1"/>
  <c r="F1594" i="9"/>
  <c r="S1594" i="10" s="1"/>
  <c r="E1594" i="9"/>
  <c r="O1594" i="10" s="1"/>
  <c r="D1594" i="9"/>
  <c r="J1594" i="10" s="1"/>
  <c r="C1594" i="9"/>
  <c r="E1594" i="10" s="1"/>
  <c r="B1594" i="9"/>
  <c r="B1594" i="10" s="1"/>
  <c r="A1594" i="9"/>
  <c r="A1594" i="10" s="1"/>
  <c r="J1593" i="9"/>
  <c r="W1593" i="10" s="1"/>
  <c r="I1593" i="9"/>
  <c r="V1593" i="10" s="1"/>
  <c r="H1593" i="9"/>
  <c r="U1593" i="10" s="1"/>
  <c r="G1593" i="9"/>
  <c r="T1593" i="10" s="1"/>
  <c r="F1593" i="9"/>
  <c r="S1593" i="10" s="1"/>
  <c r="E1593" i="9"/>
  <c r="O1593" i="10" s="1"/>
  <c r="D1593" i="9"/>
  <c r="J1593" i="10" s="1"/>
  <c r="C1593" i="9"/>
  <c r="E1593" i="10" s="1"/>
  <c r="B1593" i="9"/>
  <c r="B1593" i="10" s="1"/>
  <c r="A1593" i="9"/>
  <c r="A1593" i="10" s="1"/>
  <c r="J1592" i="9"/>
  <c r="W1592" i="10" s="1"/>
  <c r="I1592" i="9"/>
  <c r="V1592" i="10" s="1"/>
  <c r="H1592" i="9"/>
  <c r="U1592" i="10" s="1"/>
  <c r="G1592" i="9"/>
  <c r="T1592" i="10" s="1"/>
  <c r="F1592" i="9"/>
  <c r="S1592" i="10" s="1"/>
  <c r="E1592" i="9"/>
  <c r="O1592" i="10" s="1"/>
  <c r="D1592" i="9"/>
  <c r="J1592" i="10" s="1"/>
  <c r="C1592" i="9"/>
  <c r="E1592" i="10" s="1"/>
  <c r="B1592" i="9"/>
  <c r="B1592" i="10" s="1"/>
  <c r="A1592" i="9"/>
  <c r="J1591" i="9"/>
  <c r="W1591" i="10" s="1"/>
  <c r="I1591" i="9"/>
  <c r="V1591" i="10" s="1"/>
  <c r="H1591" i="9"/>
  <c r="U1591" i="10" s="1"/>
  <c r="G1591" i="9"/>
  <c r="T1591" i="10" s="1"/>
  <c r="F1591" i="9"/>
  <c r="S1591" i="10" s="1"/>
  <c r="E1591" i="9"/>
  <c r="O1591" i="10" s="1"/>
  <c r="D1591" i="9"/>
  <c r="J1591" i="10" s="1"/>
  <c r="C1591" i="9"/>
  <c r="E1591" i="10" s="1"/>
  <c r="B1591" i="9"/>
  <c r="B1591" i="10" s="1"/>
  <c r="A1591" i="9"/>
  <c r="J1590" i="9"/>
  <c r="W1590" i="10" s="1"/>
  <c r="I1590" i="9"/>
  <c r="V1590" i="10" s="1"/>
  <c r="H1590" i="9"/>
  <c r="U1590" i="10" s="1"/>
  <c r="G1590" i="9"/>
  <c r="T1590" i="10" s="1"/>
  <c r="F1590" i="9"/>
  <c r="S1590" i="10" s="1"/>
  <c r="E1590" i="9"/>
  <c r="O1590" i="10" s="1"/>
  <c r="D1590" i="9"/>
  <c r="J1590" i="10" s="1"/>
  <c r="C1590" i="9"/>
  <c r="E1590" i="10" s="1"/>
  <c r="B1590" i="9"/>
  <c r="B1590" i="10" s="1"/>
  <c r="A1590" i="9"/>
  <c r="A1590" i="10" s="1"/>
  <c r="J1589" i="9"/>
  <c r="W1589" i="10" s="1"/>
  <c r="I1589" i="9"/>
  <c r="V1589" i="10" s="1"/>
  <c r="H1589" i="9"/>
  <c r="U1589" i="10" s="1"/>
  <c r="G1589" i="9"/>
  <c r="T1589" i="10" s="1"/>
  <c r="F1589" i="9"/>
  <c r="S1589" i="10" s="1"/>
  <c r="E1589" i="9"/>
  <c r="O1589" i="10" s="1"/>
  <c r="D1589" i="9"/>
  <c r="J1589" i="10" s="1"/>
  <c r="C1589" i="9"/>
  <c r="E1589" i="10" s="1"/>
  <c r="B1589" i="9"/>
  <c r="B1589" i="10" s="1"/>
  <c r="A1589" i="9"/>
  <c r="A1589" i="10" s="1"/>
  <c r="J1588" i="9"/>
  <c r="W1588" i="10" s="1"/>
  <c r="I1588" i="9"/>
  <c r="V1588" i="10" s="1"/>
  <c r="H1588" i="9"/>
  <c r="U1588" i="10" s="1"/>
  <c r="G1588" i="9"/>
  <c r="T1588" i="10" s="1"/>
  <c r="F1588" i="9"/>
  <c r="S1588" i="10" s="1"/>
  <c r="E1588" i="9"/>
  <c r="O1588" i="10" s="1"/>
  <c r="D1588" i="9"/>
  <c r="J1588" i="10" s="1"/>
  <c r="C1588" i="9"/>
  <c r="E1588" i="10" s="1"/>
  <c r="B1588" i="9"/>
  <c r="B1588" i="10" s="1"/>
  <c r="A1588" i="9"/>
  <c r="A1588" i="10" s="1"/>
  <c r="J1587" i="9"/>
  <c r="W1587" i="10" s="1"/>
  <c r="I1587" i="9"/>
  <c r="V1587" i="10" s="1"/>
  <c r="H1587" i="9"/>
  <c r="U1587" i="10" s="1"/>
  <c r="G1587" i="9"/>
  <c r="T1587" i="10" s="1"/>
  <c r="F1587" i="9"/>
  <c r="S1587" i="10" s="1"/>
  <c r="E1587" i="9"/>
  <c r="O1587" i="10" s="1"/>
  <c r="D1587" i="9"/>
  <c r="J1587" i="10" s="1"/>
  <c r="C1587" i="9"/>
  <c r="E1587" i="10" s="1"/>
  <c r="B1587" i="9"/>
  <c r="B1587" i="10" s="1"/>
  <c r="A1587" i="9"/>
  <c r="A1587" i="10" s="1"/>
  <c r="J1586" i="9"/>
  <c r="W1586" i="10" s="1"/>
  <c r="I1586" i="9"/>
  <c r="V1586" i="10" s="1"/>
  <c r="H1586" i="9"/>
  <c r="U1586" i="10" s="1"/>
  <c r="G1586" i="9"/>
  <c r="T1586" i="10" s="1"/>
  <c r="F1586" i="9"/>
  <c r="S1586" i="10" s="1"/>
  <c r="E1586" i="9"/>
  <c r="O1586" i="10" s="1"/>
  <c r="D1586" i="9"/>
  <c r="J1586" i="10" s="1"/>
  <c r="C1586" i="9"/>
  <c r="E1586" i="10" s="1"/>
  <c r="B1586" i="9"/>
  <c r="B1586" i="10" s="1"/>
  <c r="A1586" i="9"/>
  <c r="A1586" i="10" s="1"/>
  <c r="J1585" i="9"/>
  <c r="W1585" i="10" s="1"/>
  <c r="I1585" i="9"/>
  <c r="V1585" i="10" s="1"/>
  <c r="H1585" i="9"/>
  <c r="U1585" i="10" s="1"/>
  <c r="G1585" i="9"/>
  <c r="T1585" i="10" s="1"/>
  <c r="F1585" i="9"/>
  <c r="S1585" i="10" s="1"/>
  <c r="E1585" i="9"/>
  <c r="O1585" i="10" s="1"/>
  <c r="D1585" i="9"/>
  <c r="J1585" i="10" s="1"/>
  <c r="C1585" i="9"/>
  <c r="E1585" i="10" s="1"/>
  <c r="B1585" i="9"/>
  <c r="B1585" i="10" s="1"/>
  <c r="A1585" i="9"/>
  <c r="J1584" i="9"/>
  <c r="W1584" i="10" s="1"/>
  <c r="I1584" i="9"/>
  <c r="V1584" i="10" s="1"/>
  <c r="H1584" i="9"/>
  <c r="U1584" i="10" s="1"/>
  <c r="G1584" i="9"/>
  <c r="T1584" i="10" s="1"/>
  <c r="F1584" i="9"/>
  <c r="S1584" i="10" s="1"/>
  <c r="E1584" i="9"/>
  <c r="O1584" i="10" s="1"/>
  <c r="D1584" i="9"/>
  <c r="J1584" i="10" s="1"/>
  <c r="C1584" i="9"/>
  <c r="E1584" i="10" s="1"/>
  <c r="B1584" i="9"/>
  <c r="B1584" i="10" s="1"/>
  <c r="A1584" i="9"/>
  <c r="J1583" i="9"/>
  <c r="W1583" i="10" s="1"/>
  <c r="I1583" i="9"/>
  <c r="V1583" i="10" s="1"/>
  <c r="H1583" i="9"/>
  <c r="U1583" i="10" s="1"/>
  <c r="G1583" i="9"/>
  <c r="T1583" i="10" s="1"/>
  <c r="F1583" i="9"/>
  <c r="S1583" i="10" s="1"/>
  <c r="E1583" i="9"/>
  <c r="O1583" i="10" s="1"/>
  <c r="D1583" i="9"/>
  <c r="J1583" i="10" s="1"/>
  <c r="C1583" i="9"/>
  <c r="E1583" i="10" s="1"/>
  <c r="B1583" i="9"/>
  <c r="B1583" i="10" s="1"/>
  <c r="A1583" i="9"/>
  <c r="A1583" i="10" s="1"/>
  <c r="J1582" i="9"/>
  <c r="W1582" i="10" s="1"/>
  <c r="I1582" i="9"/>
  <c r="V1582" i="10" s="1"/>
  <c r="H1582" i="9"/>
  <c r="U1582" i="10" s="1"/>
  <c r="G1582" i="9"/>
  <c r="T1582" i="10" s="1"/>
  <c r="F1582" i="9"/>
  <c r="S1582" i="10" s="1"/>
  <c r="E1582" i="9"/>
  <c r="O1582" i="10" s="1"/>
  <c r="D1582" i="9"/>
  <c r="J1582" i="10" s="1"/>
  <c r="C1582" i="9"/>
  <c r="E1582" i="10" s="1"/>
  <c r="B1582" i="9"/>
  <c r="B1582" i="10" s="1"/>
  <c r="A1582" i="9"/>
  <c r="A1582" i="10" s="1"/>
  <c r="J1581" i="9"/>
  <c r="W1581" i="10" s="1"/>
  <c r="I1581" i="9"/>
  <c r="V1581" i="10" s="1"/>
  <c r="H1581" i="9"/>
  <c r="U1581" i="10" s="1"/>
  <c r="G1581" i="9"/>
  <c r="T1581" i="10" s="1"/>
  <c r="F1581" i="9"/>
  <c r="S1581" i="10" s="1"/>
  <c r="E1581" i="9"/>
  <c r="O1581" i="10" s="1"/>
  <c r="D1581" i="9"/>
  <c r="J1581" i="10" s="1"/>
  <c r="C1581" i="9"/>
  <c r="E1581" i="10" s="1"/>
  <c r="B1581" i="9"/>
  <c r="B1581" i="10" s="1"/>
  <c r="A1581" i="9"/>
  <c r="A1581" i="10" s="1"/>
  <c r="J1580" i="9"/>
  <c r="W1580" i="10" s="1"/>
  <c r="I1580" i="9"/>
  <c r="V1580" i="10" s="1"/>
  <c r="H1580" i="9"/>
  <c r="U1580" i="10" s="1"/>
  <c r="G1580" i="9"/>
  <c r="T1580" i="10" s="1"/>
  <c r="F1580" i="9"/>
  <c r="S1580" i="10" s="1"/>
  <c r="E1580" i="9"/>
  <c r="O1580" i="10" s="1"/>
  <c r="D1580" i="9"/>
  <c r="J1580" i="10" s="1"/>
  <c r="C1580" i="9"/>
  <c r="E1580" i="10" s="1"/>
  <c r="B1580" i="9"/>
  <c r="B1580" i="10" s="1"/>
  <c r="A1580" i="9"/>
  <c r="J1579" i="9"/>
  <c r="W1579" i="10" s="1"/>
  <c r="I1579" i="9"/>
  <c r="V1579" i="10" s="1"/>
  <c r="H1579" i="9"/>
  <c r="U1579" i="10" s="1"/>
  <c r="G1579" i="9"/>
  <c r="T1579" i="10" s="1"/>
  <c r="F1579" i="9"/>
  <c r="S1579" i="10" s="1"/>
  <c r="E1579" i="9"/>
  <c r="O1579" i="10" s="1"/>
  <c r="D1579" i="9"/>
  <c r="J1579" i="10" s="1"/>
  <c r="C1579" i="9"/>
  <c r="E1579" i="10" s="1"/>
  <c r="B1579" i="9"/>
  <c r="B1579" i="10" s="1"/>
  <c r="A1579" i="9"/>
  <c r="J1578" i="9"/>
  <c r="W1578" i="10" s="1"/>
  <c r="I1578" i="9"/>
  <c r="V1578" i="10" s="1"/>
  <c r="H1578" i="9"/>
  <c r="U1578" i="10" s="1"/>
  <c r="G1578" i="9"/>
  <c r="T1578" i="10" s="1"/>
  <c r="F1578" i="9"/>
  <c r="S1578" i="10" s="1"/>
  <c r="E1578" i="9"/>
  <c r="O1578" i="10" s="1"/>
  <c r="D1578" i="9"/>
  <c r="J1578" i="10" s="1"/>
  <c r="C1578" i="9"/>
  <c r="E1578" i="10" s="1"/>
  <c r="B1578" i="9"/>
  <c r="B1578" i="10" s="1"/>
  <c r="A1578" i="9"/>
  <c r="A1578" i="10" s="1"/>
  <c r="J1577" i="9"/>
  <c r="W1577" i="10" s="1"/>
  <c r="I1577" i="9"/>
  <c r="V1577" i="10" s="1"/>
  <c r="H1577" i="9"/>
  <c r="U1577" i="10" s="1"/>
  <c r="G1577" i="9"/>
  <c r="T1577" i="10" s="1"/>
  <c r="F1577" i="9"/>
  <c r="S1577" i="10" s="1"/>
  <c r="E1577" i="9"/>
  <c r="O1577" i="10" s="1"/>
  <c r="D1577" i="9"/>
  <c r="J1577" i="10" s="1"/>
  <c r="C1577" i="9"/>
  <c r="E1577" i="10" s="1"/>
  <c r="B1577" i="9"/>
  <c r="B1577" i="10" s="1"/>
  <c r="A1577" i="9"/>
  <c r="A1577" i="10" s="1"/>
  <c r="J1576" i="9"/>
  <c r="W1576" i="10" s="1"/>
  <c r="I1576" i="9"/>
  <c r="V1576" i="10" s="1"/>
  <c r="H1576" i="9"/>
  <c r="U1576" i="10" s="1"/>
  <c r="G1576" i="9"/>
  <c r="T1576" i="10" s="1"/>
  <c r="F1576" i="9"/>
  <c r="S1576" i="10" s="1"/>
  <c r="E1576" i="9"/>
  <c r="O1576" i="10" s="1"/>
  <c r="D1576" i="9"/>
  <c r="J1576" i="10" s="1"/>
  <c r="C1576" i="9"/>
  <c r="E1576" i="10" s="1"/>
  <c r="B1576" i="9"/>
  <c r="B1576" i="10" s="1"/>
  <c r="A1576" i="9"/>
  <c r="A1576" i="10" s="1"/>
  <c r="J1575" i="9"/>
  <c r="W1575" i="10" s="1"/>
  <c r="I1575" i="9"/>
  <c r="V1575" i="10" s="1"/>
  <c r="H1575" i="9"/>
  <c r="U1575" i="10" s="1"/>
  <c r="G1575" i="9"/>
  <c r="T1575" i="10" s="1"/>
  <c r="F1575" i="9"/>
  <c r="S1575" i="10" s="1"/>
  <c r="E1575" i="9"/>
  <c r="O1575" i="10" s="1"/>
  <c r="D1575" i="9"/>
  <c r="J1575" i="10" s="1"/>
  <c r="C1575" i="9"/>
  <c r="E1575" i="10" s="1"/>
  <c r="B1575" i="9"/>
  <c r="B1575" i="10" s="1"/>
  <c r="A1575" i="9"/>
  <c r="J1574" i="9"/>
  <c r="W1574" i="10" s="1"/>
  <c r="I1574" i="9"/>
  <c r="V1574" i="10" s="1"/>
  <c r="H1574" i="9"/>
  <c r="U1574" i="10" s="1"/>
  <c r="G1574" i="9"/>
  <c r="T1574" i="10" s="1"/>
  <c r="F1574" i="9"/>
  <c r="S1574" i="10" s="1"/>
  <c r="E1574" i="9"/>
  <c r="O1574" i="10" s="1"/>
  <c r="D1574" i="9"/>
  <c r="J1574" i="10" s="1"/>
  <c r="C1574" i="9"/>
  <c r="E1574" i="10" s="1"/>
  <c r="B1574" i="9"/>
  <c r="B1574" i="10" s="1"/>
  <c r="A1574" i="9"/>
  <c r="J1573" i="9"/>
  <c r="W1573" i="10" s="1"/>
  <c r="I1573" i="9"/>
  <c r="V1573" i="10" s="1"/>
  <c r="H1573" i="9"/>
  <c r="U1573" i="10" s="1"/>
  <c r="G1573" i="9"/>
  <c r="T1573" i="10" s="1"/>
  <c r="F1573" i="9"/>
  <c r="S1573" i="10" s="1"/>
  <c r="E1573" i="9"/>
  <c r="O1573" i="10" s="1"/>
  <c r="D1573" i="9"/>
  <c r="J1573" i="10" s="1"/>
  <c r="C1573" i="9"/>
  <c r="E1573" i="10" s="1"/>
  <c r="B1573" i="9"/>
  <c r="B1573" i="10" s="1"/>
  <c r="A1573" i="9"/>
  <c r="A1573" i="10" s="1"/>
  <c r="J1572" i="9"/>
  <c r="W1572" i="10" s="1"/>
  <c r="I1572" i="9"/>
  <c r="V1572" i="10" s="1"/>
  <c r="H1572" i="9"/>
  <c r="U1572" i="10" s="1"/>
  <c r="G1572" i="9"/>
  <c r="T1572" i="10" s="1"/>
  <c r="F1572" i="9"/>
  <c r="S1572" i="10" s="1"/>
  <c r="E1572" i="9"/>
  <c r="O1572" i="10" s="1"/>
  <c r="D1572" i="9"/>
  <c r="J1572" i="10" s="1"/>
  <c r="C1572" i="9"/>
  <c r="E1572" i="10" s="1"/>
  <c r="B1572" i="9"/>
  <c r="B1572" i="10" s="1"/>
  <c r="A1572" i="9"/>
  <c r="J1571" i="9"/>
  <c r="W1571" i="10" s="1"/>
  <c r="I1571" i="9"/>
  <c r="V1571" i="10" s="1"/>
  <c r="H1571" i="9"/>
  <c r="U1571" i="10" s="1"/>
  <c r="G1571" i="9"/>
  <c r="T1571" i="10" s="1"/>
  <c r="F1571" i="9"/>
  <c r="S1571" i="10" s="1"/>
  <c r="E1571" i="9"/>
  <c r="O1571" i="10" s="1"/>
  <c r="D1571" i="9"/>
  <c r="J1571" i="10" s="1"/>
  <c r="C1571" i="9"/>
  <c r="E1571" i="10" s="1"/>
  <c r="B1571" i="9"/>
  <c r="B1571" i="10" s="1"/>
  <c r="A1571" i="9"/>
  <c r="J1570" i="9"/>
  <c r="W1570" i="10" s="1"/>
  <c r="I1570" i="9"/>
  <c r="V1570" i="10" s="1"/>
  <c r="H1570" i="9"/>
  <c r="U1570" i="10" s="1"/>
  <c r="G1570" i="9"/>
  <c r="T1570" i="10" s="1"/>
  <c r="F1570" i="9"/>
  <c r="S1570" i="10" s="1"/>
  <c r="E1570" i="9"/>
  <c r="O1570" i="10" s="1"/>
  <c r="D1570" i="9"/>
  <c r="J1570" i="10" s="1"/>
  <c r="C1570" i="9"/>
  <c r="E1570" i="10" s="1"/>
  <c r="B1570" i="9"/>
  <c r="B1570" i="10" s="1"/>
  <c r="A1570" i="9"/>
  <c r="A1570" i="10" s="1"/>
  <c r="J1569" i="9"/>
  <c r="W1569" i="10" s="1"/>
  <c r="I1569" i="9"/>
  <c r="V1569" i="10" s="1"/>
  <c r="H1569" i="9"/>
  <c r="U1569" i="10" s="1"/>
  <c r="G1569" i="9"/>
  <c r="T1569" i="10" s="1"/>
  <c r="F1569" i="9"/>
  <c r="S1569" i="10" s="1"/>
  <c r="E1569" i="9"/>
  <c r="O1569" i="10" s="1"/>
  <c r="D1569" i="9"/>
  <c r="J1569" i="10" s="1"/>
  <c r="C1569" i="9"/>
  <c r="E1569" i="10" s="1"/>
  <c r="B1569" i="9"/>
  <c r="B1569" i="10" s="1"/>
  <c r="A1569" i="9"/>
  <c r="A1569" i="10" s="1"/>
  <c r="J1568" i="9"/>
  <c r="W1568" i="10" s="1"/>
  <c r="I1568" i="9"/>
  <c r="V1568" i="10" s="1"/>
  <c r="H1568" i="9"/>
  <c r="U1568" i="10" s="1"/>
  <c r="G1568" i="9"/>
  <c r="T1568" i="10" s="1"/>
  <c r="F1568" i="9"/>
  <c r="S1568" i="10" s="1"/>
  <c r="E1568" i="9"/>
  <c r="O1568" i="10" s="1"/>
  <c r="D1568" i="9"/>
  <c r="J1568" i="10" s="1"/>
  <c r="C1568" i="9"/>
  <c r="E1568" i="10" s="1"/>
  <c r="B1568" i="9"/>
  <c r="B1568" i="10" s="1"/>
  <c r="A1568" i="9"/>
  <c r="J1567" i="9"/>
  <c r="W1567" i="10" s="1"/>
  <c r="I1567" i="9"/>
  <c r="V1567" i="10" s="1"/>
  <c r="H1567" i="9"/>
  <c r="U1567" i="10" s="1"/>
  <c r="G1567" i="9"/>
  <c r="T1567" i="10" s="1"/>
  <c r="F1567" i="9"/>
  <c r="S1567" i="10" s="1"/>
  <c r="E1567" i="9"/>
  <c r="O1567" i="10" s="1"/>
  <c r="D1567" i="9"/>
  <c r="J1567" i="10" s="1"/>
  <c r="C1567" i="9"/>
  <c r="E1567" i="10" s="1"/>
  <c r="B1567" i="9"/>
  <c r="B1567" i="10" s="1"/>
  <c r="A1567" i="9"/>
  <c r="J1566" i="9"/>
  <c r="W1566" i="10" s="1"/>
  <c r="I1566" i="9"/>
  <c r="V1566" i="10" s="1"/>
  <c r="H1566" i="9"/>
  <c r="U1566" i="10" s="1"/>
  <c r="G1566" i="9"/>
  <c r="T1566" i="10" s="1"/>
  <c r="F1566" i="9"/>
  <c r="S1566" i="10" s="1"/>
  <c r="E1566" i="9"/>
  <c r="O1566" i="10" s="1"/>
  <c r="D1566" i="9"/>
  <c r="J1566" i="10" s="1"/>
  <c r="C1566" i="9"/>
  <c r="E1566" i="10" s="1"/>
  <c r="B1566" i="9"/>
  <c r="B1566" i="10" s="1"/>
  <c r="A1566" i="9"/>
  <c r="A1566" i="10" s="1"/>
  <c r="J1565" i="9"/>
  <c r="W1565" i="10" s="1"/>
  <c r="I1565" i="9"/>
  <c r="V1565" i="10" s="1"/>
  <c r="H1565" i="9"/>
  <c r="U1565" i="10" s="1"/>
  <c r="G1565" i="9"/>
  <c r="T1565" i="10" s="1"/>
  <c r="F1565" i="9"/>
  <c r="S1565" i="10" s="1"/>
  <c r="E1565" i="9"/>
  <c r="O1565" i="10" s="1"/>
  <c r="D1565" i="9"/>
  <c r="J1565" i="10" s="1"/>
  <c r="C1565" i="9"/>
  <c r="E1565" i="10" s="1"/>
  <c r="B1565" i="9"/>
  <c r="B1565" i="10" s="1"/>
  <c r="A1565" i="9"/>
  <c r="J1564" i="9"/>
  <c r="W1564" i="10" s="1"/>
  <c r="I1564" i="9"/>
  <c r="V1564" i="10" s="1"/>
  <c r="H1564" i="9"/>
  <c r="U1564" i="10" s="1"/>
  <c r="G1564" i="9"/>
  <c r="T1564" i="10" s="1"/>
  <c r="F1564" i="9"/>
  <c r="S1564" i="10" s="1"/>
  <c r="E1564" i="9"/>
  <c r="O1564" i="10" s="1"/>
  <c r="D1564" i="9"/>
  <c r="J1564" i="10" s="1"/>
  <c r="C1564" i="9"/>
  <c r="E1564" i="10" s="1"/>
  <c r="B1564" i="9"/>
  <c r="B1564" i="10" s="1"/>
  <c r="A1564" i="9"/>
  <c r="J1563" i="9"/>
  <c r="W1563" i="10" s="1"/>
  <c r="I1563" i="9"/>
  <c r="V1563" i="10" s="1"/>
  <c r="H1563" i="9"/>
  <c r="U1563" i="10" s="1"/>
  <c r="G1563" i="9"/>
  <c r="T1563" i="10" s="1"/>
  <c r="F1563" i="9"/>
  <c r="S1563" i="10" s="1"/>
  <c r="E1563" i="9"/>
  <c r="O1563" i="10" s="1"/>
  <c r="D1563" i="9"/>
  <c r="J1563" i="10" s="1"/>
  <c r="C1563" i="9"/>
  <c r="E1563" i="10" s="1"/>
  <c r="B1563" i="9"/>
  <c r="B1563" i="10" s="1"/>
  <c r="A1563" i="9"/>
  <c r="A1563" i="10" s="1"/>
  <c r="J1562" i="9"/>
  <c r="W1562" i="10" s="1"/>
  <c r="I1562" i="9"/>
  <c r="V1562" i="10" s="1"/>
  <c r="H1562" i="9"/>
  <c r="U1562" i="10" s="1"/>
  <c r="G1562" i="9"/>
  <c r="T1562" i="10" s="1"/>
  <c r="F1562" i="9"/>
  <c r="S1562" i="10" s="1"/>
  <c r="E1562" i="9"/>
  <c r="O1562" i="10" s="1"/>
  <c r="D1562" i="9"/>
  <c r="J1562" i="10" s="1"/>
  <c r="C1562" i="9"/>
  <c r="E1562" i="10" s="1"/>
  <c r="B1562" i="9"/>
  <c r="B1562" i="10" s="1"/>
  <c r="A1562" i="9"/>
  <c r="A1562" i="10" s="1"/>
  <c r="J1561" i="9"/>
  <c r="W1561" i="10" s="1"/>
  <c r="I1561" i="9"/>
  <c r="V1561" i="10" s="1"/>
  <c r="H1561" i="9"/>
  <c r="U1561" i="10" s="1"/>
  <c r="G1561" i="9"/>
  <c r="T1561" i="10" s="1"/>
  <c r="F1561" i="9"/>
  <c r="S1561" i="10" s="1"/>
  <c r="E1561" i="9"/>
  <c r="O1561" i="10" s="1"/>
  <c r="D1561" i="9"/>
  <c r="J1561" i="10" s="1"/>
  <c r="C1561" i="9"/>
  <c r="E1561" i="10" s="1"/>
  <c r="B1561" i="9"/>
  <c r="B1561" i="10" s="1"/>
  <c r="A1561" i="9"/>
  <c r="A1561" i="10" s="1"/>
  <c r="J1560" i="9"/>
  <c r="W1560" i="10" s="1"/>
  <c r="I1560" i="9"/>
  <c r="V1560" i="10" s="1"/>
  <c r="H1560" i="9"/>
  <c r="U1560" i="10" s="1"/>
  <c r="G1560" i="9"/>
  <c r="T1560" i="10" s="1"/>
  <c r="F1560" i="9"/>
  <c r="S1560" i="10" s="1"/>
  <c r="E1560" i="9"/>
  <c r="O1560" i="10" s="1"/>
  <c r="D1560" i="9"/>
  <c r="J1560" i="10" s="1"/>
  <c r="C1560" i="9"/>
  <c r="E1560" i="10" s="1"/>
  <c r="B1560" i="9"/>
  <c r="B1560" i="10" s="1"/>
  <c r="A1560" i="9"/>
  <c r="A1560" i="10" s="1"/>
  <c r="J1559" i="9"/>
  <c r="W1559" i="10" s="1"/>
  <c r="I1559" i="9"/>
  <c r="V1559" i="10" s="1"/>
  <c r="H1559" i="9"/>
  <c r="U1559" i="10" s="1"/>
  <c r="G1559" i="9"/>
  <c r="T1559" i="10" s="1"/>
  <c r="F1559" i="9"/>
  <c r="S1559" i="10" s="1"/>
  <c r="E1559" i="9"/>
  <c r="O1559" i="10" s="1"/>
  <c r="D1559" i="9"/>
  <c r="J1559" i="10" s="1"/>
  <c r="C1559" i="9"/>
  <c r="E1559" i="10" s="1"/>
  <c r="B1559" i="9"/>
  <c r="B1559" i="10" s="1"/>
  <c r="A1559" i="9"/>
  <c r="A1559" i="10" s="1"/>
  <c r="J1558" i="9"/>
  <c r="W1558" i="10" s="1"/>
  <c r="I1558" i="9"/>
  <c r="V1558" i="10" s="1"/>
  <c r="H1558" i="9"/>
  <c r="U1558" i="10" s="1"/>
  <c r="G1558" i="9"/>
  <c r="T1558" i="10" s="1"/>
  <c r="F1558" i="9"/>
  <c r="S1558" i="10" s="1"/>
  <c r="E1558" i="9"/>
  <c r="O1558" i="10" s="1"/>
  <c r="D1558" i="9"/>
  <c r="J1558" i="10" s="1"/>
  <c r="C1558" i="9"/>
  <c r="E1558" i="10" s="1"/>
  <c r="B1558" i="9"/>
  <c r="B1558" i="10" s="1"/>
  <c r="A1558" i="9"/>
  <c r="A1558" i="10" s="1"/>
  <c r="J1557" i="9"/>
  <c r="W1557" i="10" s="1"/>
  <c r="I1557" i="9"/>
  <c r="V1557" i="10" s="1"/>
  <c r="H1557" i="9"/>
  <c r="U1557" i="10" s="1"/>
  <c r="G1557" i="9"/>
  <c r="T1557" i="10" s="1"/>
  <c r="F1557" i="9"/>
  <c r="S1557" i="10" s="1"/>
  <c r="E1557" i="9"/>
  <c r="O1557" i="10" s="1"/>
  <c r="D1557" i="9"/>
  <c r="J1557" i="10" s="1"/>
  <c r="C1557" i="9"/>
  <c r="E1557" i="10" s="1"/>
  <c r="B1557" i="9"/>
  <c r="B1557" i="10" s="1"/>
  <c r="A1557" i="9"/>
  <c r="A1557" i="10" s="1"/>
  <c r="J1556" i="9"/>
  <c r="W1556" i="10" s="1"/>
  <c r="I1556" i="9"/>
  <c r="V1556" i="10" s="1"/>
  <c r="H1556" i="9"/>
  <c r="U1556" i="10" s="1"/>
  <c r="G1556" i="9"/>
  <c r="T1556" i="10" s="1"/>
  <c r="F1556" i="9"/>
  <c r="S1556" i="10" s="1"/>
  <c r="E1556" i="9"/>
  <c r="O1556" i="10" s="1"/>
  <c r="D1556" i="9"/>
  <c r="J1556" i="10" s="1"/>
  <c r="C1556" i="9"/>
  <c r="E1556" i="10" s="1"/>
  <c r="B1556" i="9"/>
  <c r="B1556" i="10" s="1"/>
  <c r="A1556" i="9"/>
  <c r="J1555" i="9"/>
  <c r="W1555" i="10" s="1"/>
  <c r="I1555" i="9"/>
  <c r="V1555" i="10" s="1"/>
  <c r="H1555" i="9"/>
  <c r="U1555" i="10" s="1"/>
  <c r="G1555" i="9"/>
  <c r="T1555" i="10" s="1"/>
  <c r="F1555" i="9"/>
  <c r="S1555" i="10" s="1"/>
  <c r="E1555" i="9"/>
  <c r="O1555" i="10" s="1"/>
  <c r="D1555" i="9"/>
  <c r="J1555" i="10" s="1"/>
  <c r="C1555" i="9"/>
  <c r="E1555" i="10" s="1"/>
  <c r="B1555" i="9"/>
  <c r="B1555" i="10" s="1"/>
  <c r="A1555" i="9"/>
  <c r="A1555" i="10" s="1"/>
  <c r="J1554" i="9"/>
  <c r="W1554" i="10" s="1"/>
  <c r="I1554" i="9"/>
  <c r="V1554" i="10" s="1"/>
  <c r="H1554" i="9"/>
  <c r="U1554" i="10" s="1"/>
  <c r="G1554" i="9"/>
  <c r="T1554" i="10" s="1"/>
  <c r="F1554" i="9"/>
  <c r="S1554" i="10" s="1"/>
  <c r="E1554" i="9"/>
  <c r="O1554" i="10" s="1"/>
  <c r="D1554" i="9"/>
  <c r="J1554" i="10" s="1"/>
  <c r="C1554" i="9"/>
  <c r="E1554" i="10" s="1"/>
  <c r="B1554" i="9"/>
  <c r="B1554" i="10" s="1"/>
  <c r="A1554" i="9"/>
  <c r="J1553" i="9"/>
  <c r="W1553" i="10" s="1"/>
  <c r="I1553" i="9"/>
  <c r="V1553" i="10" s="1"/>
  <c r="H1553" i="9"/>
  <c r="U1553" i="10" s="1"/>
  <c r="G1553" i="9"/>
  <c r="T1553" i="10" s="1"/>
  <c r="F1553" i="9"/>
  <c r="S1553" i="10" s="1"/>
  <c r="E1553" i="9"/>
  <c r="O1553" i="10" s="1"/>
  <c r="D1553" i="9"/>
  <c r="J1553" i="10" s="1"/>
  <c r="C1553" i="9"/>
  <c r="E1553" i="10" s="1"/>
  <c r="B1553" i="9"/>
  <c r="B1553" i="10" s="1"/>
  <c r="A1553" i="9"/>
  <c r="J1552" i="9"/>
  <c r="W1552" i="10" s="1"/>
  <c r="I1552" i="9"/>
  <c r="V1552" i="10" s="1"/>
  <c r="H1552" i="9"/>
  <c r="U1552" i="10" s="1"/>
  <c r="G1552" i="9"/>
  <c r="T1552" i="10" s="1"/>
  <c r="F1552" i="9"/>
  <c r="S1552" i="10" s="1"/>
  <c r="E1552" i="9"/>
  <c r="O1552" i="10" s="1"/>
  <c r="D1552" i="9"/>
  <c r="J1552" i="10" s="1"/>
  <c r="C1552" i="9"/>
  <c r="E1552" i="10" s="1"/>
  <c r="B1552" i="9"/>
  <c r="B1552" i="10" s="1"/>
  <c r="A1552" i="9"/>
  <c r="A1552" i="10" s="1"/>
  <c r="J1551" i="9"/>
  <c r="W1551" i="10" s="1"/>
  <c r="I1551" i="9"/>
  <c r="V1551" i="10" s="1"/>
  <c r="H1551" i="9"/>
  <c r="U1551" i="10" s="1"/>
  <c r="G1551" i="9"/>
  <c r="T1551" i="10" s="1"/>
  <c r="F1551" i="9"/>
  <c r="S1551" i="10" s="1"/>
  <c r="E1551" i="9"/>
  <c r="O1551" i="10" s="1"/>
  <c r="D1551" i="9"/>
  <c r="J1551" i="10" s="1"/>
  <c r="C1551" i="9"/>
  <c r="E1551" i="10" s="1"/>
  <c r="B1551" i="9"/>
  <c r="B1551" i="10" s="1"/>
  <c r="A1551" i="9"/>
  <c r="A1551" i="10" s="1"/>
  <c r="J1550" i="9"/>
  <c r="W1550" i="10" s="1"/>
  <c r="I1550" i="9"/>
  <c r="V1550" i="10" s="1"/>
  <c r="H1550" i="9"/>
  <c r="U1550" i="10" s="1"/>
  <c r="G1550" i="9"/>
  <c r="T1550" i="10" s="1"/>
  <c r="F1550" i="9"/>
  <c r="S1550" i="10" s="1"/>
  <c r="E1550" i="9"/>
  <c r="O1550" i="10" s="1"/>
  <c r="D1550" i="9"/>
  <c r="J1550" i="10" s="1"/>
  <c r="C1550" i="9"/>
  <c r="E1550" i="10" s="1"/>
  <c r="B1550" i="9"/>
  <c r="B1550" i="10" s="1"/>
  <c r="A1550" i="9"/>
  <c r="A1550" i="10" s="1"/>
  <c r="J1549" i="9"/>
  <c r="W1549" i="10" s="1"/>
  <c r="I1549" i="9"/>
  <c r="V1549" i="10" s="1"/>
  <c r="H1549" i="9"/>
  <c r="U1549" i="10" s="1"/>
  <c r="G1549" i="9"/>
  <c r="T1549" i="10" s="1"/>
  <c r="F1549" i="9"/>
  <c r="S1549" i="10" s="1"/>
  <c r="E1549" i="9"/>
  <c r="O1549" i="10" s="1"/>
  <c r="D1549" i="9"/>
  <c r="J1549" i="10" s="1"/>
  <c r="C1549" i="9"/>
  <c r="E1549" i="10" s="1"/>
  <c r="B1549" i="9"/>
  <c r="B1549" i="10" s="1"/>
  <c r="A1549" i="9"/>
  <c r="A1549" i="10" s="1"/>
  <c r="J1548" i="9"/>
  <c r="W1548" i="10" s="1"/>
  <c r="I1548" i="9"/>
  <c r="V1548" i="10" s="1"/>
  <c r="H1548" i="9"/>
  <c r="U1548" i="10" s="1"/>
  <c r="G1548" i="9"/>
  <c r="T1548" i="10" s="1"/>
  <c r="F1548" i="9"/>
  <c r="S1548" i="10" s="1"/>
  <c r="E1548" i="9"/>
  <c r="O1548" i="10" s="1"/>
  <c r="D1548" i="9"/>
  <c r="J1548" i="10" s="1"/>
  <c r="C1548" i="9"/>
  <c r="E1548" i="10" s="1"/>
  <c r="B1548" i="9"/>
  <c r="B1548" i="10" s="1"/>
  <c r="A1548" i="9"/>
  <c r="J1547" i="9"/>
  <c r="W1547" i="10" s="1"/>
  <c r="I1547" i="9"/>
  <c r="V1547" i="10" s="1"/>
  <c r="H1547" i="9"/>
  <c r="U1547" i="10" s="1"/>
  <c r="G1547" i="9"/>
  <c r="T1547" i="10" s="1"/>
  <c r="F1547" i="9"/>
  <c r="S1547" i="10" s="1"/>
  <c r="E1547" i="9"/>
  <c r="O1547" i="10" s="1"/>
  <c r="D1547" i="9"/>
  <c r="J1547" i="10" s="1"/>
  <c r="C1547" i="9"/>
  <c r="E1547" i="10" s="1"/>
  <c r="B1547" i="9"/>
  <c r="B1547" i="10" s="1"/>
  <c r="A1547" i="9"/>
  <c r="A1547" i="10" s="1"/>
  <c r="J1546" i="9"/>
  <c r="W1546" i="10" s="1"/>
  <c r="I1546" i="9"/>
  <c r="V1546" i="10" s="1"/>
  <c r="H1546" i="9"/>
  <c r="U1546" i="10" s="1"/>
  <c r="G1546" i="9"/>
  <c r="T1546" i="10" s="1"/>
  <c r="F1546" i="9"/>
  <c r="S1546" i="10" s="1"/>
  <c r="E1546" i="9"/>
  <c r="O1546" i="10" s="1"/>
  <c r="D1546" i="9"/>
  <c r="J1546" i="10" s="1"/>
  <c r="C1546" i="9"/>
  <c r="E1546" i="10" s="1"/>
  <c r="B1546" i="9"/>
  <c r="B1546" i="10" s="1"/>
  <c r="A1546" i="9"/>
  <c r="A1546" i="10" s="1"/>
  <c r="J1545" i="9"/>
  <c r="W1545" i="10" s="1"/>
  <c r="I1545" i="9"/>
  <c r="V1545" i="10" s="1"/>
  <c r="H1545" i="9"/>
  <c r="U1545" i="10" s="1"/>
  <c r="G1545" i="9"/>
  <c r="T1545" i="10" s="1"/>
  <c r="F1545" i="9"/>
  <c r="S1545" i="10" s="1"/>
  <c r="E1545" i="9"/>
  <c r="O1545" i="10" s="1"/>
  <c r="D1545" i="9"/>
  <c r="J1545" i="10" s="1"/>
  <c r="C1545" i="9"/>
  <c r="E1545" i="10" s="1"/>
  <c r="B1545" i="9"/>
  <c r="B1545" i="10" s="1"/>
  <c r="A1545" i="9"/>
  <c r="A1545" i="10" s="1"/>
  <c r="J1544" i="9"/>
  <c r="W1544" i="10" s="1"/>
  <c r="I1544" i="9"/>
  <c r="V1544" i="10" s="1"/>
  <c r="H1544" i="9"/>
  <c r="U1544" i="10" s="1"/>
  <c r="G1544" i="9"/>
  <c r="T1544" i="10" s="1"/>
  <c r="F1544" i="9"/>
  <c r="S1544" i="10" s="1"/>
  <c r="E1544" i="9"/>
  <c r="O1544" i="10" s="1"/>
  <c r="D1544" i="9"/>
  <c r="J1544" i="10" s="1"/>
  <c r="C1544" i="9"/>
  <c r="E1544" i="10" s="1"/>
  <c r="B1544" i="9"/>
  <c r="B1544" i="10" s="1"/>
  <c r="A1544" i="9"/>
  <c r="J1543" i="9"/>
  <c r="W1543" i="10" s="1"/>
  <c r="I1543" i="9"/>
  <c r="V1543" i="10" s="1"/>
  <c r="H1543" i="9"/>
  <c r="U1543" i="10" s="1"/>
  <c r="G1543" i="9"/>
  <c r="T1543" i="10" s="1"/>
  <c r="F1543" i="9"/>
  <c r="S1543" i="10" s="1"/>
  <c r="E1543" i="9"/>
  <c r="O1543" i="10" s="1"/>
  <c r="D1543" i="9"/>
  <c r="J1543" i="10" s="1"/>
  <c r="C1543" i="9"/>
  <c r="E1543" i="10" s="1"/>
  <c r="B1543" i="9"/>
  <c r="B1543" i="10" s="1"/>
  <c r="A1543" i="9"/>
  <c r="J1542" i="9"/>
  <c r="W1542" i="10" s="1"/>
  <c r="I1542" i="9"/>
  <c r="V1542" i="10" s="1"/>
  <c r="H1542" i="9"/>
  <c r="U1542" i="10" s="1"/>
  <c r="G1542" i="9"/>
  <c r="T1542" i="10" s="1"/>
  <c r="F1542" i="9"/>
  <c r="S1542" i="10" s="1"/>
  <c r="E1542" i="9"/>
  <c r="O1542" i="10" s="1"/>
  <c r="D1542" i="9"/>
  <c r="J1542" i="10" s="1"/>
  <c r="C1542" i="9"/>
  <c r="E1542" i="10" s="1"/>
  <c r="B1542" i="9"/>
  <c r="B1542" i="10" s="1"/>
  <c r="A1542" i="9"/>
  <c r="J1541" i="9"/>
  <c r="W1541" i="10" s="1"/>
  <c r="I1541" i="9"/>
  <c r="V1541" i="10" s="1"/>
  <c r="H1541" i="9"/>
  <c r="U1541" i="10" s="1"/>
  <c r="G1541" i="9"/>
  <c r="T1541" i="10" s="1"/>
  <c r="F1541" i="9"/>
  <c r="S1541" i="10" s="1"/>
  <c r="E1541" i="9"/>
  <c r="O1541" i="10" s="1"/>
  <c r="D1541" i="9"/>
  <c r="J1541" i="10" s="1"/>
  <c r="C1541" i="9"/>
  <c r="E1541" i="10" s="1"/>
  <c r="B1541" i="9"/>
  <c r="B1541" i="10" s="1"/>
  <c r="A1541" i="9"/>
  <c r="A1541" i="10" s="1"/>
  <c r="J1540" i="9"/>
  <c r="W1540" i="10" s="1"/>
  <c r="I1540" i="9"/>
  <c r="V1540" i="10" s="1"/>
  <c r="H1540" i="9"/>
  <c r="U1540" i="10" s="1"/>
  <c r="G1540" i="9"/>
  <c r="T1540" i="10" s="1"/>
  <c r="F1540" i="9"/>
  <c r="S1540" i="10" s="1"/>
  <c r="E1540" i="9"/>
  <c r="O1540" i="10" s="1"/>
  <c r="D1540" i="9"/>
  <c r="J1540" i="10" s="1"/>
  <c r="C1540" i="9"/>
  <c r="E1540" i="10" s="1"/>
  <c r="B1540" i="9"/>
  <c r="B1540" i="10" s="1"/>
  <c r="A1540" i="9"/>
  <c r="J1539" i="9"/>
  <c r="W1539" i="10" s="1"/>
  <c r="I1539" i="9"/>
  <c r="V1539" i="10" s="1"/>
  <c r="H1539" i="9"/>
  <c r="U1539" i="10" s="1"/>
  <c r="G1539" i="9"/>
  <c r="T1539" i="10" s="1"/>
  <c r="F1539" i="9"/>
  <c r="S1539" i="10" s="1"/>
  <c r="E1539" i="9"/>
  <c r="O1539" i="10" s="1"/>
  <c r="D1539" i="9"/>
  <c r="J1539" i="10" s="1"/>
  <c r="C1539" i="9"/>
  <c r="E1539" i="10" s="1"/>
  <c r="B1539" i="9"/>
  <c r="B1539" i="10" s="1"/>
  <c r="A1539" i="9"/>
  <c r="A1539" i="10" s="1"/>
  <c r="J1538" i="9"/>
  <c r="W1538" i="10" s="1"/>
  <c r="I1538" i="9"/>
  <c r="V1538" i="10" s="1"/>
  <c r="H1538" i="9"/>
  <c r="U1538" i="10" s="1"/>
  <c r="G1538" i="9"/>
  <c r="T1538" i="10" s="1"/>
  <c r="F1538" i="9"/>
  <c r="S1538" i="10" s="1"/>
  <c r="E1538" i="9"/>
  <c r="O1538" i="10" s="1"/>
  <c r="D1538" i="9"/>
  <c r="J1538" i="10" s="1"/>
  <c r="C1538" i="9"/>
  <c r="E1538" i="10" s="1"/>
  <c r="B1538" i="9"/>
  <c r="B1538" i="10" s="1"/>
  <c r="A1538" i="9"/>
  <c r="A1538" i="10" s="1"/>
  <c r="J1537" i="9"/>
  <c r="W1537" i="10" s="1"/>
  <c r="I1537" i="9"/>
  <c r="V1537" i="10" s="1"/>
  <c r="H1537" i="9"/>
  <c r="U1537" i="10" s="1"/>
  <c r="G1537" i="9"/>
  <c r="T1537" i="10" s="1"/>
  <c r="F1537" i="9"/>
  <c r="S1537" i="10" s="1"/>
  <c r="E1537" i="9"/>
  <c r="O1537" i="10" s="1"/>
  <c r="D1537" i="9"/>
  <c r="J1537" i="10" s="1"/>
  <c r="C1537" i="9"/>
  <c r="E1537" i="10" s="1"/>
  <c r="B1537" i="9"/>
  <c r="B1537" i="10" s="1"/>
  <c r="A1537" i="9"/>
  <c r="J1536" i="9"/>
  <c r="W1536" i="10" s="1"/>
  <c r="I1536" i="9"/>
  <c r="V1536" i="10" s="1"/>
  <c r="H1536" i="9"/>
  <c r="U1536" i="10" s="1"/>
  <c r="G1536" i="9"/>
  <c r="T1536" i="10" s="1"/>
  <c r="F1536" i="9"/>
  <c r="S1536" i="10" s="1"/>
  <c r="E1536" i="9"/>
  <c r="O1536" i="10" s="1"/>
  <c r="D1536" i="9"/>
  <c r="J1536" i="10" s="1"/>
  <c r="C1536" i="9"/>
  <c r="E1536" i="10" s="1"/>
  <c r="B1536" i="9"/>
  <c r="B1536" i="10" s="1"/>
  <c r="A1536" i="9"/>
  <c r="A1536" i="10" s="1"/>
  <c r="J1535" i="9"/>
  <c r="W1535" i="10" s="1"/>
  <c r="I1535" i="9"/>
  <c r="V1535" i="10" s="1"/>
  <c r="H1535" i="9"/>
  <c r="U1535" i="10" s="1"/>
  <c r="G1535" i="9"/>
  <c r="T1535" i="10" s="1"/>
  <c r="F1535" i="9"/>
  <c r="S1535" i="10" s="1"/>
  <c r="E1535" i="9"/>
  <c r="O1535" i="10" s="1"/>
  <c r="D1535" i="9"/>
  <c r="J1535" i="10" s="1"/>
  <c r="C1535" i="9"/>
  <c r="E1535" i="10" s="1"/>
  <c r="B1535" i="9"/>
  <c r="B1535" i="10" s="1"/>
  <c r="A1535" i="9"/>
  <c r="A1535" i="10" s="1"/>
  <c r="J1534" i="9"/>
  <c r="W1534" i="10" s="1"/>
  <c r="I1534" i="9"/>
  <c r="V1534" i="10" s="1"/>
  <c r="H1534" i="9"/>
  <c r="U1534" i="10" s="1"/>
  <c r="G1534" i="9"/>
  <c r="T1534" i="10" s="1"/>
  <c r="F1534" i="9"/>
  <c r="S1534" i="10" s="1"/>
  <c r="E1534" i="9"/>
  <c r="O1534" i="10" s="1"/>
  <c r="D1534" i="9"/>
  <c r="J1534" i="10" s="1"/>
  <c r="C1534" i="9"/>
  <c r="E1534" i="10" s="1"/>
  <c r="B1534" i="9"/>
  <c r="B1534" i="10" s="1"/>
  <c r="A1534" i="9"/>
  <c r="A1534" i="10" s="1"/>
  <c r="J1533" i="9"/>
  <c r="W1533" i="10" s="1"/>
  <c r="I1533" i="9"/>
  <c r="V1533" i="10" s="1"/>
  <c r="H1533" i="9"/>
  <c r="U1533" i="10" s="1"/>
  <c r="G1533" i="9"/>
  <c r="T1533" i="10" s="1"/>
  <c r="F1533" i="9"/>
  <c r="S1533" i="10" s="1"/>
  <c r="E1533" i="9"/>
  <c r="O1533" i="10" s="1"/>
  <c r="D1533" i="9"/>
  <c r="J1533" i="10" s="1"/>
  <c r="C1533" i="9"/>
  <c r="E1533" i="10" s="1"/>
  <c r="B1533" i="9"/>
  <c r="B1533" i="10" s="1"/>
  <c r="A1533" i="9"/>
  <c r="A1533" i="10" s="1"/>
  <c r="J1532" i="9"/>
  <c r="W1532" i="10" s="1"/>
  <c r="I1532" i="9"/>
  <c r="V1532" i="10" s="1"/>
  <c r="H1532" i="9"/>
  <c r="U1532" i="10" s="1"/>
  <c r="G1532" i="9"/>
  <c r="T1532" i="10" s="1"/>
  <c r="F1532" i="9"/>
  <c r="S1532" i="10" s="1"/>
  <c r="E1532" i="9"/>
  <c r="O1532" i="10" s="1"/>
  <c r="D1532" i="9"/>
  <c r="J1532" i="10" s="1"/>
  <c r="C1532" i="9"/>
  <c r="E1532" i="10" s="1"/>
  <c r="B1532" i="9"/>
  <c r="B1532" i="10" s="1"/>
  <c r="A1532" i="9"/>
  <c r="A1532" i="10" s="1"/>
  <c r="J1531" i="9"/>
  <c r="W1531" i="10" s="1"/>
  <c r="I1531" i="9"/>
  <c r="V1531" i="10" s="1"/>
  <c r="H1531" i="9"/>
  <c r="U1531" i="10" s="1"/>
  <c r="G1531" i="9"/>
  <c r="T1531" i="10" s="1"/>
  <c r="F1531" i="9"/>
  <c r="S1531" i="10" s="1"/>
  <c r="E1531" i="9"/>
  <c r="O1531" i="10" s="1"/>
  <c r="D1531" i="9"/>
  <c r="J1531" i="10" s="1"/>
  <c r="C1531" i="9"/>
  <c r="E1531" i="10" s="1"/>
  <c r="B1531" i="9"/>
  <c r="B1531" i="10" s="1"/>
  <c r="A1531" i="9"/>
  <c r="J1530" i="9"/>
  <c r="W1530" i="10" s="1"/>
  <c r="I1530" i="9"/>
  <c r="V1530" i="10" s="1"/>
  <c r="H1530" i="9"/>
  <c r="U1530" i="10" s="1"/>
  <c r="G1530" i="9"/>
  <c r="T1530" i="10" s="1"/>
  <c r="F1530" i="9"/>
  <c r="S1530" i="10" s="1"/>
  <c r="E1530" i="9"/>
  <c r="O1530" i="10" s="1"/>
  <c r="D1530" i="9"/>
  <c r="J1530" i="10" s="1"/>
  <c r="C1530" i="9"/>
  <c r="E1530" i="10" s="1"/>
  <c r="B1530" i="9"/>
  <c r="B1530" i="10" s="1"/>
  <c r="A1530" i="9"/>
  <c r="J1529" i="9"/>
  <c r="W1529" i="10" s="1"/>
  <c r="I1529" i="9"/>
  <c r="V1529" i="10" s="1"/>
  <c r="H1529" i="9"/>
  <c r="U1529" i="10" s="1"/>
  <c r="G1529" i="9"/>
  <c r="T1529" i="10" s="1"/>
  <c r="F1529" i="9"/>
  <c r="S1529" i="10" s="1"/>
  <c r="E1529" i="9"/>
  <c r="O1529" i="10" s="1"/>
  <c r="D1529" i="9"/>
  <c r="J1529" i="10" s="1"/>
  <c r="C1529" i="9"/>
  <c r="E1529" i="10" s="1"/>
  <c r="B1529" i="9"/>
  <c r="B1529" i="10" s="1"/>
  <c r="A1529" i="9"/>
  <c r="J1528" i="9"/>
  <c r="W1528" i="10" s="1"/>
  <c r="I1528" i="9"/>
  <c r="V1528" i="10" s="1"/>
  <c r="H1528" i="9"/>
  <c r="U1528" i="10" s="1"/>
  <c r="G1528" i="9"/>
  <c r="T1528" i="10" s="1"/>
  <c r="F1528" i="9"/>
  <c r="S1528" i="10" s="1"/>
  <c r="E1528" i="9"/>
  <c r="O1528" i="10" s="1"/>
  <c r="D1528" i="9"/>
  <c r="J1528" i="10" s="1"/>
  <c r="C1528" i="9"/>
  <c r="E1528" i="10" s="1"/>
  <c r="B1528" i="9"/>
  <c r="B1528" i="10" s="1"/>
  <c r="A1528" i="9"/>
  <c r="A1528" i="10" s="1"/>
  <c r="J1527" i="9"/>
  <c r="W1527" i="10" s="1"/>
  <c r="I1527" i="9"/>
  <c r="V1527" i="10" s="1"/>
  <c r="H1527" i="9"/>
  <c r="U1527" i="10" s="1"/>
  <c r="G1527" i="9"/>
  <c r="T1527" i="10" s="1"/>
  <c r="F1527" i="9"/>
  <c r="S1527" i="10" s="1"/>
  <c r="E1527" i="9"/>
  <c r="O1527" i="10" s="1"/>
  <c r="D1527" i="9"/>
  <c r="J1527" i="10" s="1"/>
  <c r="C1527" i="9"/>
  <c r="E1527" i="10" s="1"/>
  <c r="B1527" i="9"/>
  <c r="B1527" i="10" s="1"/>
  <c r="A1527" i="9"/>
  <c r="A1527" i="10" s="1"/>
  <c r="J1526" i="9"/>
  <c r="W1526" i="10" s="1"/>
  <c r="I1526" i="9"/>
  <c r="V1526" i="10" s="1"/>
  <c r="H1526" i="9"/>
  <c r="U1526" i="10" s="1"/>
  <c r="G1526" i="9"/>
  <c r="T1526" i="10" s="1"/>
  <c r="F1526" i="9"/>
  <c r="S1526" i="10" s="1"/>
  <c r="E1526" i="9"/>
  <c r="O1526" i="10" s="1"/>
  <c r="D1526" i="9"/>
  <c r="J1526" i="10" s="1"/>
  <c r="C1526" i="9"/>
  <c r="E1526" i="10" s="1"/>
  <c r="B1526" i="9"/>
  <c r="B1526" i="10" s="1"/>
  <c r="A1526" i="9"/>
  <c r="A1526" i="10" s="1"/>
  <c r="J1525" i="9"/>
  <c r="W1525" i="10" s="1"/>
  <c r="I1525" i="9"/>
  <c r="V1525" i="10" s="1"/>
  <c r="H1525" i="9"/>
  <c r="U1525" i="10" s="1"/>
  <c r="G1525" i="9"/>
  <c r="T1525" i="10" s="1"/>
  <c r="F1525" i="9"/>
  <c r="S1525" i="10" s="1"/>
  <c r="E1525" i="9"/>
  <c r="O1525" i="10" s="1"/>
  <c r="D1525" i="9"/>
  <c r="J1525" i="10" s="1"/>
  <c r="C1525" i="9"/>
  <c r="E1525" i="10" s="1"/>
  <c r="B1525" i="9"/>
  <c r="B1525" i="10" s="1"/>
  <c r="A1525" i="9"/>
  <c r="A1525" i="10" s="1"/>
  <c r="J1524" i="9"/>
  <c r="W1524" i="10" s="1"/>
  <c r="I1524" i="9"/>
  <c r="V1524" i="10" s="1"/>
  <c r="H1524" i="9"/>
  <c r="U1524" i="10" s="1"/>
  <c r="G1524" i="9"/>
  <c r="T1524" i="10" s="1"/>
  <c r="F1524" i="9"/>
  <c r="S1524" i="10" s="1"/>
  <c r="E1524" i="9"/>
  <c r="O1524" i="10" s="1"/>
  <c r="D1524" i="9"/>
  <c r="J1524" i="10" s="1"/>
  <c r="C1524" i="9"/>
  <c r="E1524" i="10" s="1"/>
  <c r="B1524" i="9"/>
  <c r="B1524" i="10" s="1"/>
  <c r="A1524" i="9"/>
  <c r="A1524" i="10" s="1"/>
  <c r="J1523" i="9"/>
  <c r="W1523" i="10" s="1"/>
  <c r="I1523" i="9"/>
  <c r="V1523" i="10" s="1"/>
  <c r="H1523" i="9"/>
  <c r="U1523" i="10" s="1"/>
  <c r="G1523" i="9"/>
  <c r="T1523" i="10" s="1"/>
  <c r="F1523" i="9"/>
  <c r="S1523" i="10" s="1"/>
  <c r="E1523" i="9"/>
  <c r="O1523" i="10" s="1"/>
  <c r="D1523" i="9"/>
  <c r="J1523" i="10" s="1"/>
  <c r="C1523" i="9"/>
  <c r="E1523" i="10" s="1"/>
  <c r="B1523" i="9"/>
  <c r="B1523" i="10" s="1"/>
  <c r="A1523" i="9"/>
  <c r="A1523" i="10" s="1"/>
  <c r="J1522" i="9"/>
  <c r="W1522" i="10" s="1"/>
  <c r="I1522" i="9"/>
  <c r="V1522" i="10" s="1"/>
  <c r="H1522" i="9"/>
  <c r="U1522" i="10" s="1"/>
  <c r="G1522" i="9"/>
  <c r="T1522" i="10" s="1"/>
  <c r="F1522" i="9"/>
  <c r="S1522" i="10" s="1"/>
  <c r="E1522" i="9"/>
  <c r="O1522" i="10" s="1"/>
  <c r="D1522" i="9"/>
  <c r="J1522" i="10" s="1"/>
  <c r="C1522" i="9"/>
  <c r="E1522" i="10" s="1"/>
  <c r="B1522" i="9"/>
  <c r="B1522" i="10" s="1"/>
  <c r="A1522" i="9"/>
  <c r="A1522" i="10" s="1"/>
  <c r="J1521" i="9"/>
  <c r="W1521" i="10" s="1"/>
  <c r="I1521" i="9"/>
  <c r="V1521" i="10" s="1"/>
  <c r="H1521" i="9"/>
  <c r="U1521" i="10" s="1"/>
  <c r="G1521" i="9"/>
  <c r="T1521" i="10" s="1"/>
  <c r="F1521" i="9"/>
  <c r="S1521" i="10" s="1"/>
  <c r="E1521" i="9"/>
  <c r="O1521" i="10" s="1"/>
  <c r="D1521" i="9"/>
  <c r="J1521" i="10" s="1"/>
  <c r="C1521" i="9"/>
  <c r="E1521" i="10" s="1"/>
  <c r="B1521" i="9"/>
  <c r="B1521" i="10" s="1"/>
  <c r="A1521" i="9"/>
  <c r="A1521" i="10" s="1"/>
  <c r="J1520" i="9"/>
  <c r="W1520" i="10" s="1"/>
  <c r="I1520" i="9"/>
  <c r="V1520" i="10" s="1"/>
  <c r="H1520" i="9"/>
  <c r="U1520" i="10" s="1"/>
  <c r="G1520" i="9"/>
  <c r="T1520" i="10" s="1"/>
  <c r="F1520" i="9"/>
  <c r="S1520" i="10" s="1"/>
  <c r="E1520" i="9"/>
  <c r="O1520" i="10" s="1"/>
  <c r="D1520" i="9"/>
  <c r="J1520" i="10" s="1"/>
  <c r="C1520" i="9"/>
  <c r="E1520" i="10" s="1"/>
  <c r="B1520" i="9"/>
  <c r="B1520" i="10" s="1"/>
  <c r="A1520" i="9"/>
  <c r="A1520" i="10" s="1"/>
  <c r="J1519" i="9"/>
  <c r="W1519" i="10" s="1"/>
  <c r="I1519" i="9"/>
  <c r="V1519" i="10" s="1"/>
  <c r="H1519" i="9"/>
  <c r="U1519" i="10" s="1"/>
  <c r="G1519" i="9"/>
  <c r="T1519" i="10" s="1"/>
  <c r="F1519" i="9"/>
  <c r="S1519" i="10" s="1"/>
  <c r="E1519" i="9"/>
  <c r="O1519" i="10" s="1"/>
  <c r="D1519" i="9"/>
  <c r="J1519" i="10" s="1"/>
  <c r="C1519" i="9"/>
  <c r="E1519" i="10" s="1"/>
  <c r="B1519" i="9"/>
  <c r="B1519" i="10" s="1"/>
  <c r="A1519" i="9"/>
  <c r="J1518" i="9"/>
  <c r="W1518" i="10" s="1"/>
  <c r="I1518" i="9"/>
  <c r="V1518" i="10" s="1"/>
  <c r="H1518" i="9"/>
  <c r="U1518" i="10" s="1"/>
  <c r="G1518" i="9"/>
  <c r="T1518" i="10" s="1"/>
  <c r="F1518" i="9"/>
  <c r="S1518" i="10" s="1"/>
  <c r="E1518" i="9"/>
  <c r="O1518" i="10" s="1"/>
  <c r="D1518" i="9"/>
  <c r="J1518" i="10" s="1"/>
  <c r="C1518" i="9"/>
  <c r="E1518" i="10" s="1"/>
  <c r="B1518" i="9"/>
  <c r="B1518" i="10" s="1"/>
  <c r="A1518" i="9"/>
  <c r="J1517" i="9"/>
  <c r="W1517" i="10" s="1"/>
  <c r="I1517" i="9"/>
  <c r="V1517" i="10" s="1"/>
  <c r="H1517" i="9"/>
  <c r="U1517" i="10" s="1"/>
  <c r="G1517" i="9"/>
  <c r="T1517" i="10" s="1"/>
  <c r="F1517" i="9"/>
  <c r="S1517" i="10" s="1"/>
  <c r="E1517" i="9"/>
  <c r="O1517" i="10" s="1"/>
  <c r="D1517" i="9"/>
  <c r="J1517" i="10" s="1"/>
  <c r="C1517" i="9"/>
  <c r="E1517" i="10" s="1"/>
  <c r="B1517" i="9"/>
  <c r="B1517" i="10" s="1"/>
  <c r="A1517" i="9"/>
  <c r="A1517" i="10" s="1"/>
  <c r="J1516" i="9"/>
  <c r="W1516" i="10" s="1"/>
  <c r="I1516" i="9"/>
  <c r="V1516" i="10" s="1"/>
  <c r="H1516" i="9"/>
  <c r="U1516" i="10" s="1"/>
  <c r="G1516" i="9"/>
  <c r="T1516" i="10" s="1"/>
  <c r="F1516" i="9"/>
  <c r="S1516" i="10" s="1"/>
  <c r="E1516" i="9"/>
  <c r="O1516" i="10" s="1"/>
  <c r="D1516" i="9"/>
  <c r="J1516" i="10" s="1"/>
  <c r="C1516" i="9"/>
  <c r="E1516" i="10" s="1"/>
  <c r="B1516" i="9"/>
  <c r="B1516" i="10" s="1"/>
  <c r="A1516" i="9"/>
  <c r="A1516" i="10" s="1"/>
  <c r="J1515" i="9"/>
  <c r="W1515" i="10" s="1"/>
  <c r="I1515" i="9"/>
  <c r="V1515" i="10" s="1"/>
  <c r="H1515" i="9"/>
  <c r="U1515" i="10" s="1"/>
  <c r="G1515" i="9"/>
  <c r="T1515" i="10" s="1"/>
  <c r="F1515" i="9"/>
  <c r="S1515" i="10" s="1"/>
  <c r="E1515" i="9"/>
  <c r="O1515" i="10" s="1"/>
  <c r="D1515" i="9"/>
  <c r="J1515" i="10" s="1"/>
  <c r="C1515" i="9"/>
  <c r="E1515" i="10" s="1"/>
  <c r="B1515" i="9"/>
  <c r="B1515" i="10" s="1"/>
  <c r="A1515" i="9"/>
  <c r="A1515" i="10" s="1"/>
  <c r="J1514" i="9"/>
  <c r="W1514" i="10" s="1"/>
  <c r="I1514" i="9"/>
  <c r="V1514" i="10" s="1"/>
  <c r="H1514" i="9"/>
  <c r="U1514" i="10" s="1"/>
  <c r="G1514" i="9"/>
  <c r="T1514" i="10" s="1"/>
  <c r="F1514" i="9"/>
  <c r="S1514" i="10" s="1"/>
  <c r="E1514" i="9"/>
  <c r="O1514" i="10" s="1"/>
  <c r="D1514" i="9"/>
  <c r="J1514" i="10" s="1"/>
  <c r="C1514" i="9"/>
  <c r="E1514" i="10" s="1"/>
  <c r="B1514" i="9"/>
  <c r="B1514" i="10" s="1"/>
  <c r="A1514" i="9"/>
  <c r="J1513" i="9"/>
  <c r="W1513" i="10" s="1"/>
  <c r="I1513" i="9"/>
  <c r="V1513" i="10" s="1"/>
  <c r="H1513" i="9"/>
  <c r="U1513" i="10" s="1"/>
  <c r="G1513" i="9"/>
  <c r="T1513" i="10" s="1"/>
  <c r="F1513" i="9"/>
  <c r="S1513" i="10" s="1"/>
  <c r="E1513" i="9"/>
  <c r="O1513" i="10" s="1"/>
  <c r="D1513" i="9"/>
  <c r="J1513" i="10" s="1"/>
  <c r="C1513" i="9"/>
  <c r="E1513" i="10" s="1"/>
  <c r="B1513" i="9"/>
  <c r="B1513" i="10" s="1"/>
  <c r="A1513" i="9"/>
  <c r="A1513" i="10" s="1"/>
  <c r="J1512" i="9"/>
  <c r="W1512" i="10" s="1"/>
  <c r="I1512" i="9"/>
  <c r="V1512" i="10" s="1"/>
  <c r="H1512" i="9"/>
  <c r="U1512" i="10" s="1"/>
  <c r="G1512" i="9"/>
  <c r="T1512" i="10" s="1"/>
  <c r="F1512" i="9"/>
  <c r="S1512" i="10" s="1"/>
  <c r="E1512" i="9"/>
  <c r="O1512" i="10" s="1"/>
  <c r="D1512" i="9"/>
  <c r="J1512" i="10" s="1"/>
  <c r="C1512" i="9"/>
  <c r="E1512" i="10" s="1"/>
  <c r="B1512" i="9"/>
  <c r="B1512" i="10" s="1"/>
  <c r="A1512" i="9"/>
  <c r="A1512" i="10" s="1"/>
  <c r="J1511" i="9"/>
  <c r="W1511" i="10" s="1"/>
  <c r="I1511" i="9"/>
  <c r="V1511" i="10" s="1"/>
  <c r="H1511" i="9"/>
  <c r="U1511" i="10" s="1"/>
  <c r="G1511" i="9"/>
  <c r="T1511" i="10" s="1"/>
  <c r="F1511" i="9"/>
  <c r="S1511" i="10" s="1"/>
  <c r="E1511" i="9"/>
  <c r="O1511" i="10" s="1"/>
  <c r="D1511" i="9"/>
  <c r="J1511" i="10" s="1"/>
  <c r="C1511" i="9"/>
  <c r="E1511" i="10" s="1"/>
  <c r="B1511" i="9"/>
  <c r="B1511" i="10" s="1"/>
  <c r="A1511" i="9"/>
  <c r="A1511" i="10" s="1"/>
  <c r="J1510" i="9"/>
  <c r="W1510" i="10" s="1"/>
  <c r="I1510" i="9"/>
  <c r="V1510" i="10" s="1"/>
  <c r="H1510" i="9"/>
  <c r="U1510" i="10" s="1"/>
  <c r="G1510" i="9"/>
  <c r="T1510" i="10" s="1"/>
  <c r="F1510" i="9"/>
  <c r="S1510" i="10" s="1"/>
  <c r="E1510" i="9"/>
  <c r="O1510" i="10" s="1"/>
  <c r="D1510" i="9"/>
  <c r="J1510" i="10" s="1"/>
  <c r="C1510" i="9"/>
  <c r="E1510" i="10" s="1"/>
  <c r="B1510" i="9"/>
  <c r="B1510" i="10" s="1"/>
  <c r="A1510" i="9"/>
  <c r="A1510" i="10" s="1"/>
  <c r="J1509" i="9"/>
  <c r="W1509" i="10" s="1"/>
  <c r="I1509" i="9"/>
  <c r="V1509" i="10" s="1"/>
  <c r="H1509" i="9"/>
  <c r="U1509" i="10" s="1"/>
  <c r="G1509" i="9"/>
  <c r="T1509" i="10" s="1"/>
  <c r="F1509" i="9"/>
  <c r="S1509" i="10" s="1"/>
  <c r="E1509" i="9"/>
  <c r="O1509" i="10" s="1"/>
  <c r="D1509" i="9"/>
  <c r="J1509" i="10" s="1"/>
  <c r="C1509" i="9"/>
  <c r="E1509" i="10" s="1"/>
  <c r="B1509" i="9"/>
  <c r="B1509" i="10" s="1"/>
  <c r="A1509" i="9"/>
  <c r="A1509" i="10" s="1"/>
  <c r="J1508" i="9"/>
  <c r="W1508" i="10" s="1"/>
  <c r="I1508" i="9"/>
  <c r="V1508" i="10" s="1"/>
  <c r="H1508" i="9"/>
  <c r="U1508" i="10" s="1"/>
  <c r="G1508" i="9"/>
  <c r="T1508" i="10" s="1"/>
  <c r="F1508" i="9"/>
  <c r="S1508" i="10" s="1"/>
  <c r="E1508" i="9"/>
  <c r="O1508" i="10" s="1"/>
  <c r="D1508" i="9"/>
  <c r="J1508" i="10" s="1"/>
  <c r="C1508" i="9"/>
  <c r="E1508" i="10" s="1"/>
  <c r="B1508" i="9"/>
  <c r="B1508" i="10" s="1"/>
  <c r="A1508" i="9"/>
  <c r="A1508" i="10" s="1"/>
  <c r="J1507" i="9"/>
  <c r="W1507" i="10" s="1"/>
  <c r="I1507" i="9"/>
  <c r="V1507" i="10" s="1"/>
  <c r="H1507" i="9"/>
  <c r="U1507" i="10" s="1"/>
  <c r="G1507" i="9"/>
  <c r="T1507" i="10" s="1"/>
  <c r="F1507" i="9"/>
  <c r="S1507" i="10" s="1"/>
  <c r="E1507" i="9"/>
  <c r="O1507" i="10" s="1"/>
  <c r="D1507" i="9"/>
  <c r="J1507" i="10" s="1"/>
  <c r="C1507" i="9"/>
  <c r="E1507" i="10" s="1"/>
  <c r="B1507" i="9"/>
  <c r="B1507" i="10" s="1"/>
  <c r="A1507" i="9"/>
  <c r="J1506" i="9"/>
  <c r="W1506" i="10" s="1"/>
  <c r="I1506" i="9"/>
  <c r="V1506" i="10" s="1"/>
  <c r="H1506" i="9"/>
  <c r="U1506" i="10" s="1"/>
  <c r="G1506" i="9"/>
  <c r="T1506" i="10" s="1"/>
  <c r="F1506" i="9"/>
  <c r="S1506" i="10" s="1"/>
  <c r="E1506" i="9"/>
  <c r="O1506" i="10" s="1"/>
  <c r="D1506" i="9"/>
  <c r="J1506" i="10" s="1"/>
  <c r="C1506" i="9"/>
  <c r="E1506" i="10" s="1"/>
  <c r="B1506" i="9"/>
  <c r="B1506" i="10" s="1"/>
  <c r="A1506" i="9"/>
  <c r="J1505" i="9"/>
  <c r="W1505" i="10" s="1"/>
  <c r="I1505" i="9"/>
  <c r="V1505" i="10" s="1"/>
  <c r="H1505" i="9"/>
  <c r="U1505" i="10" s="1"/>
  <c r="G1505" i="9"/>
  <c r="T1505" i="10" s="1"/>
  <c r="F1505" i="9"/>
  <c r="S1505" i="10" s="1"/>
  <c r="E1505" i="9"/>
  <c r="O1505" i="10" s="1"/>
  <c r="D1505" i="9"/>
  <c r="J1505" i="10" s="1"/>
  <c r="C1505" i="9"/>
  <c r="E1505" i="10" s="1"/>
  <c r="B1505" i="9"/>
  <c r="B1505" i="10" s="1"/>
  <c r="A1505" i="9"/>
  <c r="A1505" i="10" s="1"/>
  <c r="J1504" i="9"/>
  <c r="W1504" i="10" s="1"/>
  <c r="I1504" i="9"/>
  <c r="V1504" i="10" s="1"/>
  <c r="H1504" i="9"/>
  <c r="U1504" i="10" s="1"/>
  <c r="G1504" i="9"/>
  <c r="T1504" i="10" s="1"/>
  <c r="F1504" i="9"/>
  <c r="S1504" i="10" s="1"/>
  <c r="E1504" i="9"/>
  <c r="O1504" i="10" s="1"/>
  <c r="D1504" i="9"/>
  <c r="J1504" i="10" s="1"/>
  <c r="C1504" i="9"/>
  <c r="E1504" i="10" s="1"/>
  <c r="B1504" i="9"/>
  <c r="B1504" i="10" s="1"/>
  <c r="A1504" i="9"/>
  <c r="J1503" i="9"/>
  <c r="W1503" i="10" s="1"/>
  <c r="I1503" i="9"/>
  <c r="V1503" i="10" s="1"/>
  <c r="H1503" i="9"/>
  <c r="U1503" i="10" s="1"/>
  <c r="G1503" i="9"/>
  <c r="T1503" i="10" s="1"/>
  <c r="F1503" i="9"/>
  <c r="S1503" i="10" s="1"/>
  <c r="E1503" i="9"/>
  <c r="O1503" i="10" s="1"/>
  <c r="D1503" i="9"/>
  <c r="J1503" i="10" s="1"/>
  <c r="C1503" i="9"/>
  <c r="E1503" i="10" s="1"/>
  <c r="B1503" i="9"/>
  <c r="B1503" i="10" s="1"/>
  <c r="A1503" i="9"/>
  <c r="J1502" i="9"/>
  <c r="W1502" i="10" s="1"/>
  <c r="I1502" i="9"/>
  <c r="V1502" i="10" s="1"/>
  <c r="H1502" i="9"/>
  <c r="U1502" i="10" s="1"/>
  <c r="G1502" i="9"/>
  <c r="T1502" i="10" s="1"/>
  <c r="F1502" i="9"/>
  <c r="S1502" i="10" s="1"/>
  <c r="E1502" i="9"/>
  <c r="O1502" i="10" s="1"/>
  <c r="D1502" i="9"/>
  <c r="J1502" i="10" s="1"/>
  <c r="C1502" i="9"/>
  <c r="E1502" i="10" s="1"/>
  <c r="B1502" i="9"/>
  <c r="B1502" i="10" s="1"/>
  <c r="A1502" i="9"/>
  <c r="A1502" i="10" s="1"/>
  <c r="J1501" i="9"/>
  <c r="W1501" i="10" s="1"/>
  <c r="I1501" i="9"/>
  <c r="V1501" i="10" s="1"/>
  <c r="H1501" i="9"/>
  <c r="U1501" i="10" s="1"/>
  <c r="G1501" i="9"/>
  <c r="T1501" i="10" s="1"/>
  <c r="F1501" i="9"/>
  <c r="S1501" i="10" s="1"/>
  <c r="E1501" i="9"/>
  <c r="O1501" i="10" s="1"/>
  <c r="D1501" i="9"/>
  <c r="J1501" i="10" s="1"/>
  <c r="C1501" i="9"/>
  <c r="E1501" i="10" s="1"/>
  <c r="B1501" i="9"/>
  <c r="B1501" i="10" s="1"/>
  <c r="A1501" i="9"/>
  <c r="A1501" i="10" s="1"/>
  <c r="J1500" i="9"/>
  <c r="W1500" i="10" s="1"/>
  <c r="I1500" i="9"/>
  <c r="V1500" i="10" s="1"/>
  <c r="H1500" i="9"/>
  <c r="U1500" i="10" s="1"/>
  <c r="G1500" i="9"/>
  <c r="T1500" i="10" s="1"/>
  <c r="F1500" i="9"/>
  <c r="S1500" i="10" s="1"/>
  <c r="E1500" i="9"/>
  <c r="O1500" i="10" s="1"/>
  <c r="D1500" i="9"/>
  <c r="J1500" i="10" s="1"/>
  <c r="C1500" i="9"/>
  <c r="E1500" i="10" s="1"/>
  <c r="B1500" i="9"/>
  <c r="B1500" i="10" s="1"/>
  <c r="A1500" i="9"/>
  <c r="A1500" i="10" s="1"/>
  <c r="J1499" i="9"/>
  <c r="W1499" i="10" s="1"/>
  <c r="I1499" i="9"/>
  <c r="V1499" i="10" s="1"/>
  <c r="H1499" i="9"/>
  <c r="U1499" i="10" s="1"/>
  <c r="G1499" i="9"/>
  <c r="T1499" i="10" s="1"/>
  <c r="F1499" i="9"/>
  <c r="S1499" i="10" s="1"/>
  <c r="E1499" i="9"/>
  <c r="O1499" i="10" s="1"/>
  <c r="D1499" i="9"/>
  <c r="J1499" i="10" s="1"/>
  <c r="C1499" i="9"/>
  <c r="E1499" i="10" s="1"/>
  <c r="B1499" i="9"/>
  <c r="B1499" i="10" s="1"/>
  <c r="A1499" i="9"/>
  <c r="A1499" i="10" s="1"/>
  <c r="J1498" i="9"/>
  <c r="W1498" i="10" s="1"/>
  <c r="I1498" i="9"/>
  <c r="V1498" i="10" s="1"/>
  <c r="H1498" i="9"/>
  <c r="U1498" i="10" s="1"/>
  <c r="G1498" i="9"/>
  <c r="T1498" i="10" s="1"/>
  <c r="F1498" i="9"/>
  <c r="S1498" i="10" s="1"/>
  <c r="E1498" i="9"/>
  <c r="O1498" i="10" s="1"/>
  <c r="D1498" i="9"/>
  <c r="J1498" i="10" s="1"/>
  <c r="C1498" i="9"/>
  <c r="E1498" i="10" s="1"/>
  <c r="B1498" i="9"/>
  <c r="B1498" i="10" s="1"/>
  <c r="A1498" i="9"/>
  <c r="A1498" i="10" s="1"/>
  <c r="J1497" i="9"/>
  <c r="W1497" i="10" s="1"/>
  <c r="I1497" i="9"/>
  <c r="V1497" i="10" s="1"/>
  <c r="H1497" i="9"/>
  <c r="U1497" i="10" s="1"/>
  <c r="G1497" i="9"/>
  <c r="T1497" i="10" s="1"/>
  <c r="F1497" i="9"/>
  <c r="S1497" i="10" s="1"/>
  <c r="E1497" i="9"/>
  <c r="O1497" i="10" s="1"/>
  <c r="D1497" i="9"/>
  <c r="J1497" i="10" s="1"/>
  <c r="C1497" i="9"/>
  <c r="E1497" i="10" s="1"/>
  <c r="B1497" i="9"/>
  <c r="B1497" i="10" s="1"/>
  <c r="A1497" i="9"/>
  <c r="A1497" i="10" s="1"/>
  <c r="J1496" i="9"/>
  <c r="W1496" i="10" s="1"/>
  <c r="I1496" i="9"/>
  <c r="V1496" i="10" s="1"/>
  <c r="H1496" i="9"/>
  <c r="U1496" i="10" s="1"/>
  <c r="G1496" i="9"/>
  <c r="T1496" i="10" s="1"/>
  <c r="F1496" i="9"/>
  <c r="S1496" i="10" s="1"/>
  <c r="E1496" i="9"/>
  <c r="O1496" i="10" s="1"/>
  <c r="D1496" i="9"/>
  <c r="J1496" i="10" s="1"/>
  <c r="C1496" i="9"/>
  <c r="E1496" i="10" s="1"/>
  <c r="B1496" i="9"/>
  <c r="B1496" i="10" s="1"/>
  <c r="A1496" i="9"/>
  <c r="A1496" i="10" s="1"/>
  <c r="J1495" i="9"/>
  <c r="W1495" i="10" s="1"/>
  <c r="I1495" i="9"/>
  <c r="V1495" i="10" s="1"/>
  <c r="H1495" i="9"/>
  <c r="U1495" i="10" s="1"/>
  <c r="G1495" i="9"/>
  <c r="T1495" i="10" s="1"/>
  <c r="F1495" i="9"/>
  <c r="S1495" i="10" s="1"/>
  <c r="E1495" i="9"/>
  <c r="O1495" i="10" s="1"/>
  <c r="D1495" i="9"/>
  <c r="J1495" i="10" s="1"/>
  <c r="C1495" i="9"/>
  <c r="E1495" i="10" s="1"/>
  <c r="B1495" i="9"/>
  <c r="B1495" i="10" s="1"/>
  <c r="A1495" i="9"/>
  <c r="J1494" i="9"/>
  <c r="W1494" i="10" s="1"/>
  <c r="I1494" i="9"/>
  <c r="V1494" i="10" s="1"/>
  <c r="H1494" i="9"/>
  <c r="U1494" i="10" s="1"/>
  <c r="G1494" i="9"/>
  <c r="T1494" i="10" s="1"/>
  <c r="F1494" i="9"/>
  <c r="S1494" i="10" s="1"/>
  <c r="E1494" i="9"/>
  <c r="O1494" i="10" s="1"/>
  <c r="D1494" i="9"/>
  <c r="J1494" i="10" s="1"/>
  <c r="C1494" i="9"/>
  <c r="E1494" i="10" s="1"/>
  <c r="B1494" i="9"/>
  <c r="B1494" i="10" s="1"/>
  <c r="A1494" i="9"/>
  <c r="J1493" i="9"/>
  <c r="W1493" i="10" s="1"/>
  <c r="I1493" i="9"/>
  <c r="V1493" i="10" s="1"/>
  <c r="H1493" i="9"/>
  <c r="U1493" i="10" s="1"/>
  <c r="G1493" i="9"/>
  <c r="T1493" i="10" s="1"/>
  <c r="F1493" i="9"/>
  <c r="S1493" i="10" s="1"/>
  <c r="E1493" i="9"/>
  <c r="O1493" i="10" s="1"/>
  <c r="D1493" i="9"/>
  <c r="J1493" i="10" s="1"/>
  <c r="C1493" i="9"/>
  <c r="E1493" i="10" s="1"/>
  <c r="B1493" i="9"/>
  <c r="B1493" i="10" s="1"/>
  <c r="A1493" i="9"/>
  <c r="J1492" i="9"/>
  <c r="W1492" i="10" s="1"/>
  <c r="I1492" i="9"/>
  <c r="V1492" i="10" s="1"/>
  <c r="H1492" i="9"/>
  <c r="U1492" i="10" s="1"/>
  <c r="G1492" i="9"/>
  <c r="T1492" i="10" s="1"/>
  <c r="F1492" i="9"/>
  <c r="S1492" i="10" s="1"/>
  <c r="E1492" i="9"/>
  <c r="O1492" i="10" s="1"/>
  <c r="D1492" i="9"/>
  <c r="J1492" i="10" s="1"/>
  <c r="C1492" i="9"/>
  <c r="E1492" i="10" s="1"/>
  <c r="B1492" i="9"/>
  <c r="B1492" i="10" s="1"/>
  <c r="A1492" i="9"/>
  <c r="J1491" i="9"/>
  <c r="W1491" i="10" s="1"/>
  <c r="I1491" i="9"/>
  <c r="V1491" i="10" s="1"/>
  <c r="H1491" i="9"/>
  <c r="U1491" i="10" s="1"/>
  <c r="G1491" i="9"/>
  <c r="T1491" i="10" s="1"/>
  <c r="F1491" i="9"/>
  <c r="S1491" i="10" s="1"/>
  <c r="E1491" i="9"/>
  <c r="O1491" i="10" s="1"/>
  <c r="D1491" i="9"/>
  <c r="J1491" i="10" s="1"/>
  <c r="C1491" i="9"/>
  <c r="E1491" i="10" s="1"/>
  <c r="B1491" i="9"/>
  <c r="B1491" i="10" s="1"/>
  <c r="A1491" i="9"/>
  <c r="A1491" i="10" s="1"/>
  <c r="J1490" i="9"/>
  <c r="W1490" i="10" s="1"/>
  <c r="I1490" i="9"/>
  <c r="V1490" i="10" s="1"/>
  <c r="H1490" i="9"/>
  <c r="U1490" i="10" s="1"/>
  <c r="G1490" i="9"/>
  <c r="T1490" i="10" s="1"/>
  <c r="F1490" i="9"/>
  <c r="S1490" i="10" s="1"/>
  <c r="E1490" i="9"/>
  <c r="O1490" i="10" s="1"/>
  <c r="D1490" i="9"/>
  <c r="J1490" i="10" s="1"/>
  <c r="C1490" i="9"/>
  <c r="E1490" i="10" s="1"/>
  <c r="B1490" i="9"/>
  <c r="B1490" i="10" s="1"/>
  <c r="A1490" i="9"/>
  <c r="A1490" i="10" s="1"/>
  <c r="J1489" i="9"/>
  <c r="W1489" i="10" s="1"/>
  <c r="I1489" i="9"/>
  <c r="V1489" i="10" s="1"/>
  <c r="H1489" i="9"/>
  <c r="U1489" i="10" s="1"/>
  <c r="G1489" i="9"/>
  <c r="T1489" i="10" s="1"/>
  <c r="F1489" i="9"/>
  <c r="S1489" i="10" s="1"/>
  <c r="E1489" i="9"/>
  <c r="O1489" i="10" s="1"/>
  <c r="D1489" i="9"/>
  <c r="J1489" i="10" s="1"/>
  <c r="C1489" i="9"/>
  <c r="E1489" i="10" s="1"/>
  <c r="B1489" i="9"/>
  <c r="B1489" i="10" s="1"/>
  <c r="A1489" i="9"/>
  <c r="A1489" i="10" s="1"/>
  <c r="J1488" i="9"/>
  <c r="W1488" i="10" s="1"/>
  <c r="I1488" i="9"/>
  <c r="V1488" i="10" s="1"/>
  <c r="H1488" i="9"/>
  <c r="U1488" i="10" s="1"/>
  <c r="G1488" i="9"/>
  <c r="T1488" i="10" s="1"/>
  <c r="F1488" i="9"/>
  <c r="S1488" i="10" s="1"/>
  <c r="E1488" i="9"/>
  <c r="O1488" i="10" s="1"/>
  <c r="D1488" i="9"/>
  <c r="J1488" i="10" s="1"/>
  <c r="C1488" i="9"/>
  <c r="E1488" i="10" s="1"/>
  <c r="B1488" i="9"/>
  <c r="B1488" i="10" s="1"/>
  <c r="A1488" i="9"/>
  <c r="A1488" i="10" s="1"/>
  <c r="J1487" i="9"/>
  <c r="W1487" i="10" s="1"/>
  <c r="I1487" i="9"/>
  <c r="V1487" i="10" s="1"/>
  <c r="H1487" i="9"/>
  <c r="U1487" i="10" s="1"/>
  <c r="G1487" i="9"/>
  <c r="T1487" i="10" s="1"/>
  <c r="F1487" i="9"/>
  <c r="S1487" i="10" s="1"/>
  <c r="E1487" i="9"/>
  <c r="O1487" i="10" s="1"/>
  <c r="D1487" i="9"/>
  <c r="J1487" i="10" s="1"/>
  <c r="C1487" i="9"/>
  <c r="E1487" i="10" s="1"/>
  <c r="B1487" i="9"/>
  <c r="B1487" i="10" s="1"/>
  <c r="A1487" i="9"/>
  <c r="A1487" i="10" s="1"/>
  <c r="J1486" i="9"/>
  <c r="W1486" i="10" s="1"/>
  <c r="I1486" i="9"/>
  <c r="V1486" i="10" s="1"/>
  <c r="H1486" i="9"/>
  <c r="U1486" i="10" s="1"/>
  <c r="G1486" i="9"/>
  <c r="T1486" i="10" s="1"/>
  <c r="F1486" i="9"/>
  <c r="S1486" i="10" s="1"/>
  <c r="E1486" i="9"/>
  <c r="O1486" i="10" s="1"/>
  <c r="D1486" i="9"/>
  <c r="J1486" i="10" s="1"/>
  <c r="C1486" i="9"/>
  <c r="E1486" i="10" s="1"/>
  <c r="B1486" i="9"/>
  <c r="B1486" i="10" s="1"/>
  <c r="A1486" i="9"/>
  <c r="A1486" i="10" s="1"/>
  <c r="J1485" i="9"/>
  <c r="W1485" i="10" s="1"/>
  <c r="I1485" i="9"/>
  <c r="V1485" i="10" s="1"/>
  <c r="H1485" i="9"/>
  <c r="U1485" i="10" s="1"/>
  <c r="G1485" i="9"/>
  <c r="T1485" i="10" s="1"/>
  <c r="F1485" i="9"/>
  <c r="S1485" i="10" s="1"/>
  <c r="E1485" i="9"/>
  <c r="O1485" i="10" s="1"/>
  <c r="D1485" i="9"/>
  <c r="J1485" i="10" s="1"/>
  <c r="C1485" i="9"/>
  <c r="E1485" i="10" s="1"/>
  <c r="B1485" i="9"/>
  <c r="B1485" i="10" s="1"/>
  <c r="A1485" i="9"/>
  <c r="A1485" i="10" s="1"/>
  <c r="J1484" i="9"/>
  <c r="W1484" i="10" s="1"/>
  <c r="I1484" i="9"/>
  <c r="V1484" i="10" s="1"/>
  <c r="H1484" i="9"/>
  <c r="U1484" i="10" s="1"/>
  <c r="G1484" i="9"/>
  <c r="T1484" i="10" s="1"/>
  <c r="F1484" i="9"/>
  <c r="S1484" i="10" s="1"/>
  <c r="E1484" i="9"/>
  <c r="O1484" i="10" s="1"/>
  <c r="D1484" i="9"/>
  <c r="J1484" i="10" s="1"/>
  <c r="C1484" i="9"/>
  <c r="E1484" i="10" s="1"/>
  <c r="B1484" i="9"/>
  <c r="B1484" i="10" s="1"/>
  <c r="A1484" i="9"/>
  <c r="A1484" i="10" s="1"/>
  <c r="J1483" i="9"/>
  <c r="W1483" i="10" s="1"/>
  <c r="I1483" i="9"/>
  <c r="V1483" i="10" s="1"/>
  <c r="H1483" i="9"/>
  <c r="U1483" i="10" s="1"/>
  <c r="G1483" i="9"/>
  <c r="T1483" i="10" s="1"/>
  <c r="F1483" i="9"/>
  <c r="S1483" i="10" s="1"/>
  <c r="E1483" i="9"/>
  <c r="O1483" i="10" s="1"/>
  <c r="D1483" i="9"/>
  <c r="J1483" i="10" s="1"/>
  <c r="C1483" i="9"/>
  <c r="E1483" i="10" s="1"/>
  <c r="B1483" i="9"/>
  <c r="B1483" i="10" s="1"/>
  <c r="A1483" i="9"/>
  <c r="J1482" i="9"/>
  <c r="W1482" i="10" s="1"/>
  <c r="I1482" i="9"/>
  <c r="V1482" i="10" s="1"/>
  <c r="H1482" i="9"/>
  <c r="U1482" i="10" s="1"/>
  <c r="G1482" i="9"/>
  <c r="T1482" i="10" s="1"/>
  <c r="F1482" i="9"/>
  <c r="S1482" i="10" s="1"/>
  <c r="E1482" i="9"/>
  <c r="O1482" i="10" s="1"/>
  <c r="D1482" i="9"/>
  <c r="J1482" i="10" s="1"/>
  <c r="C1482" i="9"/>
  <c r="E1482" i="10" s="1"/>
  <c r="B1482" i="9"/>
  <c r="B1482" i="10" s="1"/>
  <c r="A1482" i="9"/>
  <c r="J1481" i="9"/>
  <c r="W1481" i="10" s="1"/>
  <c r="I1481" i="9"/>
  <c r="V1481" i="10" s="1"/>
  <c r="H1481" i="9"/>
  <c r="U1481" i="10" s="1"/>
  <c r="G1481" i="9"/>
  <c r="T1481" i="10" s="1"/>
  <c r="F1481" i="9"/>
  <c r="S1481" i="10" s="1"/>
  <c r="E1481" i="9"/>
  <c r="O1481" i="10" s="1"/>
  <c r="D1481" i="9"/>
  <c r="J1481" i="10" s="1"/>
  <c r="C1481" i="9"/>
  <c r="E1481" i="10" s="1"/>
  <c r="B1481" i="9"/>
  <c r="B1481" i="10" s="1"/>
  <c r="A1481" i="9"/>
  <c r="J1480" i="9"/>
  <c r="W1480" i="10" s="1"/>
  <c r="I1480" i="9"/>
  <c r="V1480" i="10" s="1"/>
  <c r="H1480" i="9"/>
  <c r="U1480" i="10" s="1"/>
  <c r="G1480" i="9"/>
  <c r="T1480" i="10" s="1"/>
  <c r="F1480" i="9"/>
  <c r="S1480" i="10" s="1"/>
  <c r="E1480" i="9"/>
  <c r="O1480" i="10" s="1"/>
  <c r="D1480" i="9"/>
  <c r="J1480" i="10" s="1"/>
  <c r="C1480" i="9"/>
  <c r="E1480" i="10" s="1"/>
  <c r="B1480" i="9"/>
  <c r="B1480" i="10" s="1"/>
  <c r="A1480" i="9"/>
  <c r="A1480" i="10" s="1"/>
  <c r="J1479" i="9"/>
  <c r="W1479" i="10" s="1"/>
  <c r="I1479" i="9"/>
  <c r="V1479" i="10" s="1"/>
  <c r="H1479" i="9"/>
  <c r="U1479" i="10" s="1"/>
  <c r="G1479" i="9"/>
  <c r="T1479" i="10" s="1"/>
  <c r="F1479" i="9"/>
  <c r="S1479" i="10" s="1"/>
  <c r="E1479" i="9"/>
  <c r="O1479" i="10" s="1"/>
  <c r="D1479" i="9"/>
  <c r="J1479" i="10" s="1"/>
  <c r="C1479" i="9"/>
  <c r="E1479" i="10" s="1"/>
  <c r="B1479" i="9"/>
  <c r="B1479" i="10" s="1"/>
  <c r="A1479" i="9"/>
  <c r="A1479" i="10" s="1"/>
  <c r="J1478" i="9"/>
  <c r="W1478" i="10" s="1"/>
  <c r="I1478" i="9"/>
  <c r="V1478" i="10" s="1"/>
  <c r="H1478" i="9"/>
  <c r="U1478" i="10" s="1"/>
  <c r="G1478" i="9"/>
  <c r="T1478" i="10" s="1"/>
  <c r="F1478" i="9"/>
  <c r="S1478" i="10" s="1"/>
  <c r="E1478" i="9"/>
  <c r="O1478" i="10" s="1"/>
  <c r="D1478" i="9"/>
  <c r="J1478" i="10" s="1"/>
  <c r="C1478" i="9"/>
  <c r="E1478" i="10" s="1"/>
  <c r="B1478" i="9"/>
  <c r="B1478" i="10" s="1"/>
  <c r="A1478" i="9"/>
  <c r="J1477" i="9"/>
  <c r="W1477" i="10" s="1"/>
  <c r="I1477" i="9"/>
  <c r="V1477" i="10" s="1"/>
  <c r="H1477" i="9"/>
  <c r="U1477" i="10" s="1"/>
  <c r="G1477" i="9"/>
  <c r="T1477" i="10" s="1"/>
  <c r="F1477" i="9"/>
  <c r="S1477" i="10" s="1"/>
  <c r="E1477" i="9"/>
  <c r="O1477" i="10" s="1"/>
  <c r="D1477" i="9"/>
  <c r="J1477" i="10" s="1"/>
  <c r="C1477" i="9"/>
  <c r="E1477" i="10" s="1"/>
  <c r="B1477" i="9"/>
  <c r="B1477" i="10" s="1"/>
  <c r="A1477" i="9"/>
  <c r="J1476" i="9"/>
  <c r="W1476" i="10" s="1"/>
  <c r="I1476" i="9"/>
  <c r="V1476" i="10" s="1"/>
  <c r="H1476" i="9"/>
  <c r="U1476" i="10" s="1"/>
  <c r="G1476" i="9"/>
  <c r="T1476" i="10" s="1"/>
  <c r="F1476" i="9"/>
  <c r="S1476" i="10" s="1"/>
  <c r="E1476" i="9"/>
  <c r="O1476" i="10" s="1"/>
  <c r="D1476" i="9"/>
  <c r="J1476" i="10" s="1"/>
  <c r="C1476" i="9"/>
  <c r="E1476" i="10" s="1"/>
  <c r="B1476" i="9"/>
  <c r="B1476" i="10" s="1"/>
  <c r="A1476" i="9"/>
  <c r="A1476" i="10" s="1"/>
  <c r="J1475" i="9"/>
  <c r="W1475" i="10" s="1"/>
  <c r="I1475" i="9"/>
  <c r="V1475" i="10" s="1"/>
  <c r="H1475" i="9"/>
  <c r="U1475" i="10" s="1"/>
  <c r="G1475" i="9"/>
  <c r="T1475" i="10" s="1"/>
  <c r="F1475" i="9"/>
  <c r="S1475" i="10" s="1"/>
  <c r="E1475" i="9"/>
  <c r="O1475" i="10" s="1"/>
  <c r="D1475" i="9"/>
  <c r="J1475" i="10" s="1"/>
  <c r="C1475" i="9"/>
  <c r="E1475" i="10" s="1"/>
  <c r="B1475" i="9"/>
  <c r="B1475" i="10" s="1"/>
  <c r="A1475" i="9"/>
  <c r="A1475" i="10" s="1"/>
  <c r="J1474" i="9"/>
  <c r="W1474" i="10" s="1"/>
  <c r="I1474" i="9"/>
  <c r="V1474" i="10" s="1"/>
  <c r="H1474" i="9"/>
  <c r="U1474" i="10" s="1"/>
  <c r="G1474" i="9"/>
  <c r="T1474" i="10" s="1"/>
  <c r="F1474" i="9"/>
  <c r="S1474" i="10" s="1"/>
  <c r="E1474" i="9"/>
  <c r="O1474" i="10" s="1"/>
  <c r="D1474" i="9"/>
  <c r="J1474" i="10" s="1"/>
  <c r="C1474" i="9"/>
  <c r="E1474" i="10" s="1"/>
  <c r="B1474" i="9"/>
  <c r="B1474" i="10" s="1"/>
  <c r="A1474" i="9"/>
  <c r="A1474" i="10" s="1"/>
  <c r="J1473" i="9"/>
  <c r="W1473" i="10" s="1"/>
  <c r="I1473" i="9"/>
  <c r="V1473" i="10" s="1"/>
  <c r="H1473" i="9"/>
  <c r="U1473" i="10" s="1"/>
  <c r="G1473" i="9"/>
  <c r="T1473" i="10" s="1"/>
  <c r="F1473" i="9"/>
  <c r="S1473" i="10" s="1"/>
  <c r="E1473" i="9"/>
  <c r="O1473" i="10" s="1"/>
  <c r="D1473" i="9"/>
  <c r="J1473" i="10" s="1"/>
  <c r="C1473" i="9"/>
  <c r="E1473" i="10" s="1"/>
  <c r="B1473" i="9"/>
  <c r="B1473" i="10" s="1"/>
  <c r="A1473" i="9"/>
  <c r="A1473" i="10" s="1"/>
  <c r="J1472" i="9"/>
  <c r="W1472" i="10" s="1"/>
  <c r="I1472" i="9"/>
  <c r="V1472" i="10" s="1"/>
  <c r="H1472" i="9"/>
  <c r="U1472" i="10" s="1"/>
  <c r="G1472" i="9"/>
  <c r="T1472" i="10" s="1"/>
  <c r="F1472" i="9"/>
  <c r="S1472" i="10" s="1"/>
  <c r="E1472" i="9"/>
  <c r="O1472" i="10" s="1"/>
  <c r="D1472" i="9"/>
  <c r="J1472" i="10" s="1"/>
  <c r="C1472" i="9"/>
  <c r="E1472" i="10" s="1"/>
  <c r="B1472" i="9"/>
  <c r="B1472" i="10" s="1"/>
  <c r="A1472" i="9"/>
  <c r="A1472" i="10" s="1"/>
  <c r="J1471" i="9"/>
  <c r="W1471" i="10" s="1"/>
  <c r="I1471" i="9"/>
  <c r="V1471" i="10" s="1"/>
  <c r="H1471" i="9"/>
  <c r="U1471" i="10" s="1"/>
  <c r="G1471" i="9"/>
  <c r="T1471" i="10" s="1"/>
  <c r="F1471" i="9"/>
  <c r="S1471" i="10" s="1"/>
  <c r="E1471" i="9"/>
  <c r="O1471" i="10" s="1"/>
  <c r="D1471" i="9"/>
  <c r="J1471" i="10" s="1"/>
  <c r="C1471" i="9"/>
  <c r="E1471" i="10" s="1"/>
  <c r="B1471" i="9"/>
  <c r="B1471" i="10" s="1"/>
  <c r="A1471" i="9"/>
  <c r="J1470" i="9"/>
  <c r="W1470" i="10" s="1"/>
  <c r="I1470" i="9"/>
  <c r="V1470" i="10" s="1"/>
  <c r="H1470" i="9"/>
  <c r="U1470" i="10" s="1"/>
  <c r="G1470" i="9"/>
  <c r="T1470" i="10" s="1"/>
  <c r="F1470" i="9"/>
  <c r="S1470" i="10" s="1"/>
  <c r="E1470" i="9"/>
  <c r="O1470" i="10" s="1"/>
  <c r="D1470" i="9"/>
  <c r="J1470" i="10" s="1"/>
  <c r="C1470" i="9"/>
  <c r="E1470" i="10" s="1"/>
  <c r="B1470" i="9"/>
  <c r="B1470" i="10" s="1"/>
  <c r="A1470" i="9"/>
  <c r="J1469" i="9"/>
  <c r="W1469" i="10" s="1"/>
  <c r="I1469" i="9"/>
  <c r="V1469" i="10" s="1"/>
  <c r="H1469" i="9"/>
  <c r="U1469" i="10" s="1"/>
  <c r="G1469" i="9"/>
  <c r="T1469" i="10" s="1"/>
  <c r="F1469" i="9"/>
  <c r="S1469" i="10" s="1"/>
  <c r="E1469" i="9"/>
  <c r="O1469" i="10" s="1"/>
  <c r="D1469" i="9"/>
  <c r="J1469" i="10" s="1"/>
  <c r="C1469" i="9"/>
  <c r="E1469" i="10" s="1"/>
  <c r="B1469" i="9"/>
  <c r="B1469" i="10" s="1"/>
  <c r="A1469" i="9"/>
  <c r="A1469" i="10" s="1"/>
  <c r="J1468" i="9"/>
  <c r="W1468" i="10" s="1"/>
  <c r="I1468" i="9"/>
  <c r="V1468" i="10" s="1"/>
  <c r="H1468" i="9"/>
  <c r="U1468" i="10" s="1"/>
  <c r="G1468" i="9"/>
  <c r="T1468" i="10" s="1"/>
  <c r="F1468" i="9"/>
  <c r="S1468" i="10" s="1"/>
  <c r="E1468" i="9"/>
  <c r="O1468" i="10" s="1"/>
  <c r="D1468" i="9"/>
  <c r="J1468" i="10" s="1"/>
  <c r="C1468" i="9"/>
  <c r="E1468" i="10" s="1"/>
  <c r="B1468" i="9"/>
  <c r="B1468" i="10" s="1"/>
  <c r="A1468" i="9"/>
  <c r="A1468" i="10" s="1"/>
  <c r="J1467" i="9"/>
  <c r="W1467" i="10" s="1"/>
  <c r="I1467" i="9"/>
  <c r="V1467" i="10" s="1"/>
  <c r="H1467" i="9"/>
  <c r="U1467" i="10" s="1"/>
  <c r="G1467" i="9"/>
  <c r="T1467" i="10" s="1"/>
  <c r="F1467" i="9"/>
  <c r="S1467" i="10" s="1"/>
  <c r="E1467" i="9"/>
  <c r="O1467" i="10" s="1"/>
  <c r="D1467" i="9"/>
  <c r="J1467" i="10" s="1"/>
  <c r="C1467" i="9"/>
  <c r="E1467" i="10" s="1"/>
  <c r="B1467" i="9"/>
  <c r="B1467" i="10" s="1"/>
  <c r="A1467" i="9"/>
  <c r="A1467" i="10" s="1"/>
  <c r="J1466" i="9"/>
  <c r="W1466" i="10" s="1"/>
  <c r="I1466" i="9"/>
  <c r="V1466" i="10" s="1"/>
  <c r="H1466" i="9"/>
  <c r="U1466" i="10" s="1"/>
  <c r="G1466" i="9"/>
  <c r="T1466" i="10" s="1"/>
  <c r="F1466" i="9"/>
  <c r="S1466" i="10" s="1"/>
  <c r="E1466" i="9"/>
  <c r="O1466" i="10" s="1"/>
  <c r="D1466" i="9"/>
  <c r="J1466" i="10" s="1"/>
  <c r="C1466" i="9"/>
  <c r="E1466" i="10" s="1"/>
  <c r="B1466" i="9"/>
  <c r="B1466" i="10" s="1"/>
  <c r="A1466" i="9"/>
  <c r="A1466" i="10" s="1"/>
  <c r="J1465" i="9"/>
  <c r="W1465" i="10" s="1"/>
  <c r="I1465" i="9"/>
  <c r="V1465" i="10" s="1"/>
  <c r="H1465" i="9"/>
  <c r="U1465" i="10" s="1"/>
  <c r="G1465" i="9"/>
  <c r="T1465" i="10" s="1"/>
  <c r="F1465" i="9"/>
  <c r="S1465" i="10" s="1"/>
  <c r="E1465" i="9"/>
  <c r="O1465" i="10" s="1"/>
  <c r="D1465" i="9"/>
  <c r="J1465" i="10" s="1"/>
  <c r="C1465" i="9"/>
  <c r="E1465" i="10" s="1"/>
  <c r="B1465" i="9"/>
  <c r="B1465" i="10" s="1"/>
  <c r="A1465" i="9"/>
  <c r="A1465" i="10" s="1"/>
  <c r="J1464" i="9"/>
  <c r="W1464" i="10" s="1"/>
  <c r="I1464" i="9"/>
  <c r="V1464" i="10" s="1"/>
  <c r="H1464" i="9"/>
  <c r="U1464" i="10" s="1"/>
  <c r="G1464" i="9"/>
  <c r="T1464" i="10" s="1"/>
  <c r="F1464" i="9"/>
  <c r="S1464" i="10" s="1"/>
  <c r="E1464" i="9"/>
  <c r="O1464" i="10" s="1"/>
  <c r="D1464" i="9"/>
  <c r="J1464" i="10" s="1"/>
  <c r="C1464" i="9"/>
  <c r="E1464" i="10" s="1"/>
  <c r="B1464" i="9"/>
  <c r="B1464" i="10" s="1"/>
  <c r="A1464" i="9"/>
  <c r="A1464" i="10" s="1"/>
  <c r="J1463" i="9"/>
  <c r="W1463" i="10" s="1"/>
  <c r="I1463" i="9"/>
  <c r="V1463" i="10" s="1"/>
  <c r="H1463" i="9"/>
  <c r="U1463" i="10" s="1"/>
  <c r="G1463" i="9"/>
  <c r="T1463" i="10" s="1"/>
  <c r="F1463" i="9"/>
  <c r="S1463" i="10" s="1"/>
  <c r="E1463" i="9"/>
  <c r="O1463" i="10" s="1"/>
  <c r="D1463" i="9"/>
  <c r="J1463" i="10" s="1"/>
  <c r="C1463" i="9"/>
  <c r="E1463" i="10" s="1"/>
  <c r="B1463" i="9"/>
  <c r="B1463" i="10" s="1"/>
  <c r="A1463" i="9"/>
  <c r="A1463" i="10" s="1"/>
  <c r="J1462" i="9"/>
  <c r="W1462" i="10" s="1"/>
  <c r="I1462" i="9"/>
  <c r="V1462" i="10" s="1"/>
  <c r="H1462" i="9"/>
  <c r="U1462" i="10" s="1"/>
  <c r="G1462" i="9"/>
  <c r="T1462" i="10" s="1"/>
  <c r="F1462" i="9"/>
  <c r="S1462" i="10" s="1"/>
  <c r="E1462" i="9"/>
  <c r="O1462" i="10" s="1"/>
  <c r="D1462" i="9"/>
  <c r="J1462" i="10" s="1"/>
  <c r="C1462" i="9"/>
  <c r="E1462" i="10" s="1"/>
  <c r="B1462" i="9"/>
  <c r="B1462" i="10" s="1"/>
  <c r="A1462" i="9"/>
  <c r="A1462" i="10" s="1"/>
  <c r="J1461" i="9"/>
  <c r="W1461" i="10" s="1"/>
  <c r="I1461" i="9"/>
  <c r="V1461" i="10" s="1"/>
  <c r="H1461" i="9"/>
  <c r="U1461" i="10" s="1"/>
  <c r="G1461" i="9"/>
  <c r="T1461" i="10" s="1"/>
  <c r="F1461" i="9"/>
  <c r="S1461" i="10" s="1"/>
  <c r="E1461" i="9"/>
  <c r="O1461" i="10" s="1"/>
  <c r="D1461" i="9"/>
  <c r="J1461" i="10" s="1"/>
  <c r="C1461" i="9"/>
  <c r="E1461" i="10" s="1"/>
  <c r="B1461" i="9"/>
  <c r="B1461" i="10" s="1"/>
  <c r="A1461" i="9"/>
  <c r="A1461" i="10" s="1"/>
  <c r="J1460" i="9"/>
  <c r="W1460" i="10" s="1"/>
  <c r="I1460" i="9"/>
  <c r="V1460" i="10" s="1"/>
  <c r="H1460" i="9"/>
  <c r="U1460" i="10" s="1"/>
  <c r="G1460" i="9"/>
  <c r="T1460" i="10" s="1"/>
  <c r="F1460" i="9"/>
  <c r="S1460" i="10" s="1"/>
  <c r="E1460" i="9"/>
  <c r="O1460" i="10" s="1"/>
  <c r="D1460" i="9"/>
  <c r="J1460" i="10" s="1"/>
  <c r="C1460" i="9"/>
  <c r="E1460" i="10" s="1"/>
  <c r="B1460" i="9"/>
  <c r="B1460" i="10" s="1"/>
  <c r="A1460" i="9"/>
  <c r="A1460" i="10" s="1"/>
  <c r="J1459" i="9"/>
  <c r="W1459" i="10" s="1"/>
  <c r="I1459" i="9"/>
  <c r="V1459" i="10" s="1"/>
  <c r="H1459" i="9"/>
  <c r="U1459" i="10" s="1"/>
  <c r="G1459" i="9"/>
  <c r="T1459" i="10" s="1"/>
  <c r="F1459" i="9"/>
  <c r="S1459" i="10" s="1"/>
  <c r="E1459" i="9"/>
  <c r="O1459" i="10" s="1"/>
  <c r="D1459" i="9"/>
  <c r="J1459" i="10" s="1"/>
  <c r="C1459" i="9"/>
  <c r="E1459" i="10" s="1"/>
  <c r="B1459" i="9"/>
  <c r="B1459" i="10" s="1"/>
  <c r="A1459" i="9"/>
  <c r="J1458" i="9"/>
  <c r="W1458" i="10" s="1"/>
  <c r="I1458" i="9"/>
  <c r="V1458" i="10" s="1"/>
  <c r="H1458" i="9"/>
  <c r="U1458" i="10" s="1"/>
  <c r="G1458" i="9"/>
  <c r="T1458" i="10" s="1"/>
  <c r="F1458" i="9"/>
  <c r="S1458" i="10" s="1"/>
  <c r="E1458" i="9"/>
  <c r="O1458" i="10" s="1"/>
  <c r="D1458" i="9"/>
  <c r="J1458" i="10" s="1"/>
  <c r="C1458" i="9"/>
  <c r="E1458" i="10" s="1"/>
  <c r="B1458" i="9"/>
  <c r="B1458" i="10" s="1"/>
  <c r="A1458" i="9"/>
  <c r="J1457" i="9"/>
  <c r="W1457" i="10" s="1"/>
  <c r="I1457" i="9"/>
  <c r="V1457" i="10" s="1"/>
  <c r="H1457" i="9"/>
  <c r="U1457" i="10" s="1"/>
  <c r="G1457" i="9"/>
  <c r="T1457" i="10" s="1"/>
  <c r="F1457" i="9"/>
  <c r="S1457" i="10" s="1"/>
  <c r="E1457" i="9"/>
  <c r="O1457" i="10" s="1"/>
  <c r="D1457" i="9"/>
  <c r="J1457" i="10" s="1"/>
  <c r="C1457" i="9"/>
  <c r="E1457" i="10" s="1"/>
  <c r="B1457" i="9"/>
  <c r="B1457" i="10" s="1"/>
  <c r="A1457" i="9"/>
  <c r="A1457" i="10" s="1"/>
  <c r="J1456" i="9"/>
  <c r="W1456" i="10" s="1"/>
  <c r="I1456" i="9"/>
  <c r="V1456" i="10" s="1"/>
  <c r="H1456" i="9"/>
  <c r="U1456" i="10" s="1"/>
  <c r="G1456" i="9"/>
  <c r="T1456" i="10" s="1"/>
  <c r="F1456" i="9"/>
  <c r="S1456" i="10" s="1"/>
  <c r="E1456" i="9"/>
  <c r="O1456" i="10" s="1"/>
  <c r="D1456" i="9"/>
  <c r="J1456" i="10" s="1"/>
  <c r="C1456" i="9"/>
  <c r="E1456" i="10" s="1"/>
  <c r="B1456" i="9"/>
  <c r="B1456" i="10" s="1"/>
  <c r="A1456" i="9"/>
  <c r="A1456" i="10" s="1"/>
  <c r="J1455" i="9"/>
  <c r="W1455" i="10" s="1"/>
  <c r="I1455" i="9"/>
  <c r="V1455" i="10" s="1"/>
  <c r="H1455" i="9"/>
  <c r="U1455" i="10" s="1"/>
  <c r="G1455" i="9"/>
  <c r="T1455" i="10" s="1"/>
  <c r="F1455" i="9"/>
  <c r="S1455" i="10" s="1"/>
  <c r="E1455" i="9"/>
  <c r="O1455" i="10" s="1"/>
  <c r="D1455" i="9"/>
  <c r="J1455" i="10" s="1"/>
  <c r="C1455" i="9"/>
  <c r="E1455" i="10" s="1"/>
  <c r="B1455" i="9"/>
  <c r="B1455" i="10" s="1"/>
  <c r="A1455" i="9"/>
  <c r="A1455" i="10" s="1"/>
  <c r="J1454" i="9"/>
  <c r="W1454" i="10" s="1"/>
  <c r="I1454" i="9"/>
  <c r="V1454" i="10" s="1"/>
  <c r="H1454" i="9"/>
  <c r="U1454" i="10" s="1"/>
  <c r="G1454" i="9"/>
  <c r="T1454" i="10" s="1"/>
  <c r="F1454" i="9"/>
  <c r="S1454" i="10" s="1"/>
  <c r="E1454" i="9"/>
  <c r="O1454" i="10" s="1"/>
  <c r="D1454" i="9"/>
  <c r="J1454" i="10" s="1"/>
  <c r="C1454" i="9"/>
  <c r="E1454" i="10" s="1"/>
  <c r="B1454" i="9"/>
  <c r="B1454" i="10" s="1"/>
  <c r="A1454" i="9"/>
  <c r="J1453" i="9"/>
  <c r="W1453" i="10" s="1"/>
  <c r="I1453" i="9"/>
  <c r="V1453" i="10" s="1"/>
  <c r="H1453" i="9"/>
  <c r="U1453" i="10" s="1"/>
  <c r="G1453" i="9"/>
  <c r="T1453" i="10" s="1"/>
  <c r="F1453" i="9"/>
  <c r="S1453" i="10" s="1"/>
  <c r="E1453" i="9"/>
  <c r="O1453" i="10" s="1"/>
  <c r="D1453" i="9"/>
  <c r="J1453" i="10" s="1"/>
  <c r="C1453" i="9"/>
  <c r="E1453" i="10" s="1"/>
  <c r="B1453" i="9"/>
  <c r="B1453" i="10" s="1"/>
  <c r="A1453" i="9"/>
  <c r="A1453" i="10" s="1"/>
  <c r="J1452" i="9"/>
  <c r="W1452" i="10" s="1"/>
  <c r="I1452" i="9"/>
  <c r="V1452" i="10" s="1"/>
  <c r="H1452" i="9"/>
  <c r="U1452" i="10" s="1"/>
  <c r="G1452" i="9"/>
  <c r="T1452" i="10" s="1"/>
  <c r="F1452" i="9"/>
  <c r="S1452" i="10" s="1"/>
  <c r="E1452" i="9"/>
  <c r="O1452" i="10" s="1"/>
  <c r="D1452" i="9"/>
  <c r="J1452" i="10" s="1"/>
  <c r="C1452" i="9"/>
  <c r="E1452" i="10" s="1"/>
  <c r="B1452" i="9"/>
  <c r="B1452" i="10" s="1"/>
  <c r="A1452" i="9"/>
  <c r="A1452" i="10" s="1"/>
  <c r="J1451" i="9"/>
  <c r="W1451" i="10" s="1"/>
  <c r="I1451" i="9"/>
  <c r="V1451" i="10" s="1"/>
  <c r="H1451" i="9"/>
  <c r="U1451" i="10" s="1"/>
  <c r="G1451" i="9"/>
  <c r="T1451" i="10" s="1"/>
  <c r="F1451" i="9"/>
  <c r="S1451" i="10" s="1"/>
  <c r="E1451" i="9"/>
  <c r="O1451" i="10" s="1"/>
  <c r="D1451" i="9"/>
  <c r="J1451" i="10" s="1"/>
  <c r="C1451" i="9"/>
  <c r="E1451" i="10" s="1"/>
  <c r="B1451" i="9"/>
  <c r="B1451" i="10" s="1"/>
  <c r="A1451" i="9"/>
  <c r="J1450" i="9"/>
  <c r="W1450" i="10" s="1"/>
  <c r="I1450" i="9"/>
  <c r="V1450" i="10" s="1"/>
  <c r="H1450" i="9"/>
  <c r="U1450" i="10" s="1"/>
  <c r="G1450" i="9"/>
  <c r="T1450" i="10" s="1"/>
  <c r="F1450" i="9"/>
  <c r="S1450" i="10" s="1"/>
  <c r="E1450" i="9"/>
  <c r="O1450" i="10" s="1"/>
  <c r="D1450" i="9"/>
  <c r="J1450" i="10" s="1"/>
  <c r="C1450" i="9"/>
  <c r="E1450" i="10" s="1"/>
  <c r="B1450" i="9"/>
  <c r="B1450" i="10" s="1"/>
  <c r="A1450" i="9"/>
  <c r="A1450" i="10" s="1"/>
  <c r="J1449" i="9"/>
  <c r="W1449" i="10" s="1"/>
  <c r="I1449" i="9"/>
  <c r="V1449" i="10" s="1"/>
  <c r="H1449" i="9"/>
  <c r="U1449" i="10" s="1"/>
  <c r="G1449" i="9"/>
  <c r="T1449" i="10" s="1"/>
  <c r="F1449" i="9"/>
  <c r="S1449" i="10" s="1"/>
  <c r="E1449" i="9"/>
  <c r="O1449" i="10" s="1"/>
  <c r="D1449" i="9"/>
  <c r="J1449" i="10" s="1"/>
  <c r="C1449" i="9"/>
  <c r="E1449" i="10" s="1"/>
  <c r="B1449" i="9"/>
  <c r="B1449" i="10" s="1"/>
  <c r="A1449" i="9"/>
  <c r="A1449" i="10" s="1"/>
  <c r="J1448" i="9"/>
  <c r="W1448" i="10" s="1"/>
  <c r="I1448" i="9"/>
  <c r="V1448" i="10" s="1"/>
  <c r="H1448" i="9"/>
  <c r="U1448" i="10" s="1"/>
  <c r="G1448" i="9"/>
  <c r="T1448" i="10" s="1"/>
  <c r="F1448" i="9"/>
  <c r="S1448" i="10" s="1"/>
  <c r="E1448" i="9"/>
  <c r="O1448" i="10" s="1"/>
  <c r="D1448" i="9"/>
  <c r="J1448" i="10" s="1"/>
  <c r="C1448" i="9"/>
  <c r="E1448" i="10" s="1"/>
  <c r="B1448" i="9"/>
  <c r="B1448" i="10" s="1"/>
  <c r="A1448" i="9"/>
  <c r="A1448" i="10" s="1"/>
  <c r="J1447" i="9"/>
  <c r="W1447" i="10" s="1"/>
  <c r="I1447" i="9"/>
  <c r="V1447" i="10" s="1"/>
  <c r="H1447" i="9"/>
  <c r="U1447" i="10" s="1"/>
  <c r="G1447" i="9"/>
  <c r="T1447" i="10" s="1"/>
  <c r="F1447" i="9"/>
  <c r="S1447" i="10" s="1"/>
  <c r="E1447" i="9"/>
  <c r="O1447" i="10" s="1"/>
  <c r="D1447" i="9"/>
  <c r="J1447" i="10" s="1"/>
  <c r="C1447" i="9"/>
  <c r="E1447" i="10" s="1"/>
  <c r="B1447" i="9"/>
  <c r="B1447" i="10" s="1"/>
  <c r="A1447" i="9"/>
  <c r="J1446" i="9"/>
  <c r="W1446" i="10" s="1"/>
  <c r="I1446" i="9"/>
  <c r="V1446" i="10" s="1"/>
  <c r="H1446" i="9"/>
  <c r="U1446" i="10" s="1"/>
  <c r="G1446" i="9"/>
  <c r="T1446" i="10" s="1"/>
  <c r="F1446" i="9"/>
  <c r="S1446" i="10" s="1"/>
  <c r="E1446" i="9"/>
  <c r="O1446" i="10" s="1"/>
  <c r="D1446" i="9"/>
  <c r="J1446" i="10" s="1"/>
  <c r="C1446" i="9"/>
  <c r="E1446" i="10" s="1"/>
  <c r="B1446" i="9"/>
  <c r="B1446" i="10" s="1"/>
  <c r="A1446" i="9"/>
  <c r="J1445" i="9"/>
  <c r="W1445" i="10" s="1"/>
  <c r="I1445" i="9"/>
  <c r="V1445" i="10" s="1"/>
  <c r="H1445" i="9"/>
  <c r="U1445" i="10" s="1"/>
  <c r="G1445" i="9"/>
  <c r="T1445" i="10" s="1"/>
  <c r="F1445" i="9"/>
  <c r="S1445" i="10" s="1"/>
  <c r="E1445" i="9"/>
  <c r="O1445" i="10" s="1"/>
  <c r="D1445" i="9"/>
  <c r="J1445" i="10" s="1"/>
  <c r="C1445" i="9"/>
  <c r="E1445" i="10" s="1"/>
  <c r="B1445" i="9"/>
  <c r="B1445" i="10" s="1"/>
  <c r="A1445" i="9"/>
  <c r="A1445" i="10" s="1"/>
  <c r="J1444" i="9"/>
  <c r="W1444" i="10" s="1"/>
  <c r="I1444" i="9"/>
  <c r="V1444" i="10" s="1"/>
  <c r="H1444" i="9"/>
  <c r="U1444" i="10" s="1"/>
  <c r="G1444" i="9"/>
  <c r="T1444" i="10" s="1"/>
  <c r="F1444" i="9"/>
  <c r="S1444" i="10" s="1"/>
  <c r="E1444" i="9"/>
  <c r="O1444" i="10" s="1"/>
  <c r="D1444" i="9"/>
  <c r="J1444" i="10" s="1"/>
  <c r="C1444" i="9"/>
  <c r="E1444" i="10" s="1"/>
  <c r="B1444" i="9"/>
  <c r="B1444" i="10" s="1"/>
  <c r="A1444" i="9"/>
  <c r="A1444" i="10" s="1"/>
  <c r="J1443" i="9"/>
  <c r="W1443" i="10" s="1"/>
  <c r="I1443" i="9"/>
  <c r="V1443" i="10" s="1"/>
  <c r="H1443" i="9"/>
  <c r="U1443" i="10" s="1"/>
  <c r="G1443" i="9"/>
  <c r="T1443" i="10" s="1"/>
  <c r="F1443" i="9"/>
  <c r="S1443" i="10" s="1"/>
  <c r="E1443" i="9"/>
  <c r="O1443" i="10" s="1"/>
  <c r="D1443" i="9"/>
  <c r="J1443" i="10" s="1"/>
  <c r="C1443" i="9"/>
  <c r="E1443" i="10" s="1"/>
  <c r="B1443" i="9"/>
  <c r="B1443" i="10" s="1"/>
  <c r="A1443" i="9"/>
  <c r="J1442" i="9"/>
  <c r="W1442" i="10" s="1"/>
  <c r="I1442" i="9"/>
  <c r="V1442" i="10" s="1"/>
  <c r="H1442" i="9"/>
  <c r="U1442" i="10" s="1"/>
  <c r="G1442" i="9"/>
  <c r="T1442" i="10" s="1"/>
  <c r="F1442" i="9"/>
  <c r="S1442" i="10" s="1"/>
  <c r="E1442" i="9"/>
  <c r="O1442" i="10" s="1"/>
  <c r="D1442" i="9"/>
  <c r="J1442" i="10" s="1"/>
  <c r="C1442" i="9"/>
  <c r="E1442" i="10" s="1"/>
  <c r="B1442" i="9"/>
  <c r="B1442" i="10" s="1"/>
  <c r="A1442" i="9"/>
  <c r="J1441" i="9"/>
  <c r="W1441" i="10" s="1"/>
  <c r="I1441" i="9"/>
  <c r="V1441" i="10" s="1"/>
  <c r="H1441" i="9"/>
  <c r="U1441" i="10" s="1"/>
  <c r="G1441" i="9"/>
  <c r="T1441" i="10" s="1"/>
  <c r="F1441" i="9"/>
  <c r="S1441" i="10" s="1"/>
  <c r="E1441" i="9"/>
  <c r="O1441" i="10" s="1"/>
  <c r="D1441" i="9"/>
  <c r="J1441" i="10" s="1"/>
  <c r="C1441" i="9"/>
  <c r="E1441" i="10" s="1"/>
  <c r="B1441" i="9"/>
  <c r="B1441" i="10" s="1"/>
  <c r="A1441" i="9"/>
  <c r="J1440" i="9"/>
  <c r="W1440" i="10" s="1"/>
  <c r="I1440" i="9"/>
  <c r="V1440" i="10" s="1"/>
  <c r="H1440" i="9"/>
  <c r="U1440" i="10" s="1"/>
  <c r="G1440" i="9"/>
  <c r="T1440" i="10" s="1"/>
  <c r="F1440" i="9"/>
  <c r="S1440" i="10" s="1"/>
  <c r="E1440" i="9"/>
  <c r="O1440" i="10" s="1"/>
  <c r="D1440" i="9"/>
  <c r="J1440" i="10" s="1"/>
  <c r="C1440" i="9"/>
  <c r="E1440" i="10" s="1"/>
  <c r="B1440" i="9"/>
  <c r="B1440" i="10" s="1"/>
  <c r="A1440" i="9"/>
  <c r="A1440" i="10" s="1"/>
  <c r="J1439" i="9"/>
  <c r="W1439" i="10" s="1"/>
  <c r="I1439" i="9"/>
  <c r="V1439" i="10" s="1"/>
  <c r="H1439" i="9"/>
  <c r="U1439" i="10" s="1"/>
  <c r="G1439" i="9"/>
  <c r="T1439" i="10" s="1"/>
  <c r="F1439" i="9"/>
  <c r="S1439" i="10" s="1"/>
  <c r="E1439" i="9"/>
  <c r="O1439" i="10" s="1"/>
  <c r="D1439" i="9"/>
  <c r="J1439" i="10" s="1"/>
  <c r="C1439" i="9"/>
  <c r="E1439" i="10" s="1"/>
  <c r="B1439" i="9"/>
  <c r="B1439" i="10" s="1"/>
  <c r="A1439" i="9"/>
  <c r="A1439" i="10" s="1"/>
  <c r="J1438" i="9"/>
  <c r="W1438" i="10" s="1"/>
  <c r="I1438" i="9"/>
  <c r="V1438" i="10" s="1"/>
  <c r="H1438" i="9"/>
  <c r="U1438" i="10" s="1"/>
  <c r="G1438" i="9"/>
  <c r="T1438" i="10" s="1"/>
  <c r="F1438" i="9"/>
  <c r="S1438" i="10" s="1"/>
  <c r="E1438" i="9"/>
  <c r="O1438" i="10" s="1"/>
  <c r="D1438" i="9"/>
  <c r="J1438" i="10" s="1"/>
  <c r="C1438" i="9"/>
  <c r="E1438" i="10" s="1"/>
  <c r="B1438" i="9"/>
  <c r="B1438" i="10" s="1"/>
  <c r="A1438" i="9"/>
  <c r="A1438" i="10" s="1"/>
  <c r="J1437" i="9"/>
  <c r="W1437" i="10" s="1"/>
  <c r="I1437" i="9"/>
  <c r="V1437" i="10" s="1"/>
  <c r="H1437" i="9"/>
  <c r="U1437" i="10" s="1"/>
  <c r="G1437" i="9"/>
  <c r="T1437" i="10" s="1"/>
  <c r="F1437" i="9"/>
  <c r="S1437" i="10" s="1"/>
  <c r="E1437" i="9"/>
  <c r="O1437" i="10" s="1"/>
  <c r="D1437" i="9"/>
  <c r="J1437" i="10" s="1"/>
  <c r="C1437" i="9"/>
  <c r="E1437" i="10" s="1"/>
  <c r="B1437" i="9"/>
  <c r="B1437" i="10" s="1"/>
  <c r="A1437" i="9"/>
  <c r="A1437" i="10" s="1"/>
  <c r="J1436" i="9"/>
  <c r="W1436" i="10" s="1"/>
  <c r="I1436" i="9"/>
  <c r="V1436" i="10" s="1"/>
  <c r="H1436" i="9"/>
  <c r="U1436" i="10" s="1"/>
  <c r="G1436" i="9"/>
  <c r="T1436" i="10" s="1"/>
  <c r="F1436" i="9"/>
  <c r="S1436" i="10" s="1"/>
  <c r="E1436" i="9"/>
  <c r="O1436" i="10" s="1"/>
  <c r="D1436" i="9"/>
  <c r="J1436" i="10" s="1"/>
  <c r="C1436" i="9"/>
  <c r="E1436" i="10" s="1"/>
  <c r="B1436" i="9"/>
  <c r="B1436" i="10" s="1"/>
  <c r="A1436" i="9"/>
  <c r="A1436" i="10" s="1"/>
  <c r="J1435" i="9"/>
  <c r="W1435" i="10" s="1"/>
  <c r="I1435" i="9"/>
  <c r="V1435" i="10" s="1"/>
  <c r="H1435" i="9"/>
  <c r="U1435" i="10" s="1"/>
  <c r="G1435" i="9"/>
  <c r="T1435" i="10" s="1"/>
  <c r="F1435" i="9"/>
  <c r="S1435" i="10" s="1"/>
  <c r="E1435" i="9"/>
  <c r="O1435" i="10" s="1"/>
  <c r="D1435" i="9"/>
  <c r="J1435" i="10" s="1"/>
  <c r="C1435" i="9"/>
  <c r="E1435" i="10" s="1"/>
  <c r="B1435" i="9"/>
  <c r="B1435" i="10" s="1"/>
  <c r="A1435" i="9"/>
  <c r="J1434" i="9"/>
  <c r="W1434" i="10" s="1"/>
  <c r="I1434" i="9"/>
  <c r="V1434" i="10" s="1"/>
  <c r="H1434" i="9"/>
  <c r="U1434" i="10" s="1"/>
  <c r="G1434" i="9"/>
  <c r="T1434" i="10" s="1"/>
  <c r="F1434" i="9"/>
  <c r="S1434" i="10" s="1"/>
  <c r="E1434" i="9"/>
  <c r="O1434" i="10" s="1"/>
  <c r="D1434" i="9"/>
  <c r="J1434" i="10" s="1"/>
  <c r="C1434" i="9"/>
  <c r="E1434" i="10" s="1"/>
  <c r="B1434" i="9"/>
  <c r="B1434" i="10" s="1"/>
  <c r="A1434" i="9"/>
  <c r="J1433" i="9"/>
  <c r="W1433" i="10" s="1"/>
  <c r="I1433" i="9"/>
  <c r="V1433" i="10" s="1"/>
  <c r="H1433" i="9"/>
  <c r="U1433" i="10" s="1"/>
  <c r="G1433" i="9"/>
  <c r="T1433" i="10" s="1"/>
  <c r="F1433" i="9"/>
  <c r="S1433" i="10" s="1"/>
  <c r="E1433" i="9"/>
  <c r="O1433" i="10" s="1"/>
  <c r="D1433" i="9"/>
  <c r="J1433" i="10" s="1"/>
  <c r="C1433" i="9"/>
  <c r="E1433" i="10" s="1"/>
  <c r="B1433" i="9"/>
  <c r="B1433" i="10" s="1"/>
  <c r="A1433" i="9"/>
  <c r="J1432" i="9"/>
  <c r="W1432" i="10" s="1"/>
  <c r="I1432" i="9"/>
  <c r="V1432" i="10" s="1"/>
  <c r="H1432" i="9"/>
  <c r="U1432" i="10" s="1"/>
  <c r="G1432" i="9"/>
  <c r="T1432" i="10" s="1"/>
  <c r="F1432" i="9"/>
  <c r="S1432" i="10" s="1"/>
  <c r="E1432" i="9"/>
  <c r="O1432" i="10" s="1"/>
  <c r="D1432" i="9"/>
  <c r="J1432" i="10" s="1"/>
  <c r="C1432" i="9"/>
  <c r="E1432" i="10" s="1"/>
  <c r="B1432" i="9"/>
  <c r="B1432" i="10" s="1"/>
  <c r="A1432" i="9"/>
  <c r="A1432" i="10" s="1"/>
  <c r="J1431" i="9"/>
  <c r="W1431" i="10" s="1"/>
  <c r="I1431" i="9"/>
  <c r="V1431" i="10" s="1"/>
  <c r="H1431" i="9"/>
  <c r="U1431" i="10" s="1"/>
  <c r="G1431" i="9"/>
  <c r="T1431" i="10" s="1"/>
  <c r="F1431" i="9"/>
  <c r="S1431" i="10" s="1"/>
  <c r="E1431" i="9"/>
  <c r="O1431" i="10" s="1"/>
  <c r="D1431" i="9"/>
  <c r="J1431" i="10" s="1"/>
  <c r="C1431" i="9"/>
  <c r="E1431" i="10" s="1"/>
  <c r="B1431" i="9"/>
  <c r="B1431" i="10" s="1"/>
  <c r="A1431" i="9"/>
  <c r="A1431" i="10" s="1"/>
  <c r="J1430" i="9"/>
  <c r="W1430" i="10" s="1"/>
  <c r="I1430" i="9"/>
  <c r="V1430" i="10" s="1"/>
  <c r="H1430" i="9"/>
  <c r="U1430" i="10" s="1"/>
  <c r="G1430" i="9"/>
  <c r="T1430" i="10" s="1"/>
  <c r="F1430" i="9"/>
  <c r="S1430" i="10" s="1"/>
  <c r="E1430" i="9"/>
  <c r="O1430" i="10" s="1"/>
  <c r="D1430" i="9"/>
  <c r="J1430" i="10" s="1"/>
  <c r="C1430" i="9"/>
  <c r="E1430" i="10" s="1"/>
  <c r="B1430" i="9"/>
  <c r="B1430" i="10" s="1"/>
  <c r="A1430" i="9"/>
  <c r="A1430" i="10" s="1"/>
  <c r="J1429" i="9"/>
  <c r="W1429" i="10" s="1"/>
  <c r="I1429" i="9"/>
  <c r="V1429" i="10" s="1"/>
  <c r="H1429" i="9"/>
  <c r="U1429" i="10" s="1"/>
  <c r="G1429" i="9"/>
  <c r="T1429" i="10" s="1"/>
  <c r="F1429" i="9"/>
  <c r="S1429" i="10" s="1"/>
  <c r="E1429" i="9"/>
  <c r="O1429" i="10" s="1"/>
  <c r="D1429" i="9"/>
  <c r="J1429" i="10" s="1"/>
  <c r="C1429" i="9"/>
  <c r="E1429" i="10" s="1"/>
  <c r="B1429" i="9"/>
  <c r="B1429" i="10" s="1"/>
  <c r="A1429" i="9"/>
  <c r="A1429" i="10" s="1"/>
  <c r="J1428" i="9"/>
  <c r="W1428" i="10" s="1"/>
  <c r="I1428" i="9"/>
  <c r="V1428" i="10" s="1"/>
  <c r="H1428" i="9"/>
  <c r="U1428" i="10" s="1"/>
  <c r="G1428" i="9"/>
  <c r="T1428" i="10" s="1"/>
  <c r="F1428" i="9"/>
  <c r="S1428" i="10" s="1"/>
  <c r="E1428" i="9"/>
  <c r="O1428" i="10" s="1"/>
  <c r="D1428" i="9"/>
  <c r="J1428" i="10" s="1"/>
  <c r="C1428" i="9"/>
  <c r="E1428" i="10" s="1"/>
  <c r="B1428" i="9"/>
  <c r="B1428" i="10" s="1"/>
  <c r="A1428" i="9"/>
  <c r="A1428" i="10" s="1"/>
  <c r="J1427" i="9"/>
  <c r="W1427" i="10" s="1"/>
  <c r="I1427" i="9"/>
  <c r="V1427" i="10" s="1"/>
  <c r="H1427" i="9"/>
  <c r="U1427" i="10" s="1"/>
  <c r="G1427" i="9"/>
  <c r="T1427" i="10" s="1"/>
  <c r="F1427" i="9"/>
  <c r="S1427" i="10" s="1"/>
  <c r="E1427" i="9"/>
  <c r="O1427" i="10" s="1"/>
  <c r="D1427" i="9"/>
  <c r="J1427" i="10" s="1"/>
  <c r="C1427" i="9"/>
  <c r="E1427" i="10" s="1"/>
  <c r="B1427" i="9"/>
  <c r="B1427" i="10" s="1"/>
  <c r="A1427" i="9"/>
  <c r="A1427" i="10" s="1"/>
  <c r="J1426" i="9"/>
  <c r="W1426" i="10" s="1"/>
  <c r="I1426" i="9"/>
  <c r="V1426" i="10" s="1"/>
  <c r="H1426" i="9"/>
  <c r="U1426" i="10" s="1"/>
  <c r="G1426" i="9"/>
  <c r="T1426" i="10" s="1"/>
  <c r="F1426" i="9"/>
  <c r="S1426" i="10" s="1"/>
  <c r="E1426" i="9"/>
  <c r="O1426" i="10" s="1"/>
  <c r="D1426" i="9"/>
  <c r="J1426" i="10" s="1"/>
  <c r="C1426" i="9"/>
  <c r="E1426" i="10" s="1"/>
  <c r="B1426" i="9"/>
  <c r="B1426" i="10" s="1"/>
  <c r="A1426" i="9"/>
  <c r="A1426" i="10" s="1"/>
  <c r="J1425" i="9"/>
  <c r="W1425" i="10" s="1"/>
  <c r="I1425" i="9"/>
  <c r="V1425" i="10" s="1"/>
  <c r="H1425" i="9"/>
  <c r="U1425" i="10" s="1"/>
  <c r="G1425" i="9"/>
  <c r="T1425" i="10" s="1"/>
  <c r="F1425" i="9"/>
  <c r="S1425" i="10" s="1"/>
  <c r="E1425" i="9"/>
  <c r="O1425" i="10" s="1"/>
  <c r="D1425" i="9"/>
  <c r="J1425" i="10" s="1"/>
  <c r="C1425" i="9"/>
  <c r="E1425" i="10" s="1"/>
  <c r="B1425" i="9"/>
  <c r="B1425" i="10" s="1"/>
  <c r="A1425" i="9"/>
  <c r="A1425" i="10" s="1"/>
  <c r="J1424" i="9"/>
  <c r="W1424" i="10" s="1"/>
  <c r="I1424" i="9"/>
  <c r="V1424" i="10" s="1"/>
  <c r="H1424" i="9"/>
  <c r="U1424" i="10" s="1"/>
  <c r="G1424" i="9"/>
  <c r="T1424" i="10" s="1"/>
  <c r="F1424" i="9"/>
  <c r="S1424" i="10" s="1"/>
  <c r="E1424" i="9"/>
  <c r="O1424" i="10" s="1"/>
  <c r="D1424" i="9"/>
  <c r="J1424" i="10" s="1"/>
  <c r="C1424" i="9"/>
  <c r="E1424" i="10" s="1"/>
  <c r="B1424" i="9"/>
  <c r="B1424" i="10" s="1"/>
  <c r="A1424" i="9"/>
  <c r="A1424" i="10" s="1"/>
  <c r="J1423" i="9"/>
  <c r="W1423" i="10" s="1"/>
  <c r="I1423" i="9"/>
  <c r="V1423" i="10" s="1"/>
  <c r="H1423" i="9"/>
  <c r="U1423" i="10" s="1"/>
  <c r="G1423" i="9"/>
  <c r="T1423" i="10" s="1"/>
  <c r="F1423" i="9"/>
  <c r="S1423" i="10" s="1"/>
  <c r="E1423" i="9"/>
  <c r="O1423" i="10" s="1"/>
  <c r="D1423" i="9"/>
  <c r="J1423" i="10" s="1"/>
  <c r="C1423" i="9"/>
  <c r="E1423" i="10" s="1"/>
  <c r="B1423" i="9"/>
  <c r="B1423" i="10" s="1"/>
  <c r="A1423" i="9"/>
  <c r="J1422" i="9"/>
  <c r="W1422" i="10" s="1"/>
  <c r="I1422" i="9"/>
  <c r="V1422" i="10" s="1"/>
  <c r="H1422" i="9"/>
  <c r="U1422" i="10" s="1"/>
  <c r="G1422" i="9"/>
  <c r="T1422" i="10" s="1"/>
  <c r="F1422" i="9"/>
  <c r="S1422" i="10" s="1"/>
  <c r="E1422" i="9"/>
  <c r="O1422" i="10" s="1"/>
  <c r="D1422" i="9"/>
  <c r="J1422" i="10" s="1"/>
  <c r="C1422" i="9"/>
  <c r="E1422" i="10" s="1"/>
  <c r="B1422" i="9"/>
  <c r="B1422" i="10" s="1"/>
  <c r="A1422" i="9"/>
  <c r="J1421" i="9"/>
  <c r="W1421" i="10" s="1"/>
  <c r="I1421" i="9"/>
  <c r="V1421" i="10" s="1"/>
  <c r="H1421" i="9"/>
  <c r="U1421" i="10" s="1"/>
  <c r="G1421" i="9"/>
  <c r="T1421" i="10" s="1"/>
  <c r="F1421" i="9"/>
  <c r="S1421" i="10" s="1"/>
  <c r="E1421" i="9"/>
  <c r="O1421" i="10" s="1"/>
  <c r="D1421" i="9"/>
  <c r="J1421" i="10" s="1"/>
  <c r="C1421" i="9"/>
  <c r="E1421" i="10" s="1"/>
  <c r="B1421" i="9"/>
  <c r="B1421" i="10" s="1"/>
  <c r="A1421" i="9"/>
  <c r="A1421" i="10" s="1"/>
  <c r="J1420" i="9"/>
  <c r="W1420" i="10" s="1"/>
  <c r="I1420" i="9"/>
  <c r="V1420" i="10" s="1"/>
  <c r="H1420" i="9"/>
  <c r="U1420" i="10" s="1"/>
  <c r="G1420" i="9"/>
  <c r="T1420" i="10" s="1"/>
  <c r="F1420" i="9"/>
  <c r="S1420" i="10" s="1"/>
  <c r="E1420" i="9"/>
  <c r="O1420" i="10" s="1"/>
  <c r="D1420" i="9"/>
  <c r="J1420" i="10" s="1"/>
  <c r="C1420" i="9"/>
  <c r="E1420" i="10" s="1"/>
  <c r="B1420" i="9"/>
  <c r="B1420" i="10" s="1"/>
  <c r="A1420" i="9"/>
  <c r="A1420" i="10" s="1"/>
  <c r="J1419" i="9"/>
  <c r="W1419" i="10" s="1"/>
  <c r="I1419" i="9"/>
  <c r="V1419" i="10" s="1"/>
  <c r="H1419" i="9"/>
  <c r="U1419" i="10" s="1"/>
  <c r="G1419" i="9"/>
  <c r="T1419" i="10" s="1"/>
  <c r="F1419" i="9"/>
  <c r="S1419" i="10" s="1"/>
  <c r="E1419" i="9"/>
  <c r="O1419" i="10" s="1"/>
  <c r="D1419" i="9"/>
  <c r="J1419" i="10" s="1"/>
  <c r="C1419" i="9"/>
  <c r="E1419" i="10" s="1"/>
  <c r="B1419" i="9"/>
  <c r="B1419" i="10" s="1"/>
  <c r="A1419" i="9"/>
  <c r="A1419" i="10" s="1"/>
  <c r="J1418" i="9"/>
  <c r="W1418" i="10" s="1"/>
  <c r="I1418" i="9"/>
  <c r="V1418" i="10" s="1"/>
  <c r="H1418" i="9"/>
  <c r="U1418" i="10" s="1"/>
  <c r="G1418" i="9"/>
  <c r="T1418" i="10" s="1"/>
  <c r="F1418" i="9"/>
  <c r="S1418" i="10" s="1"/>
  <c r="E1418" i="9"/>
  <c r="O1418" i="10" s="1"/>
  <c r="D1418" i="9"/>
  <c r="J1418" i="10" s="1"/>
  <c r="C1418" i="9"/>
  <c r="E1418" i="10" s="1"/>
  <c r="B1418" i="9"/>
  <c r="B1418" i="10" s="1"/>
  <c r="A1418" i="9"/>
  <c r="J1417" i="9"/>
  <c r="W1417" i="10" s="1"/>
  <c r="I1417" i="9"/>
  <c r="V1417" i="10" s="1"/>
  <c r="H1417" i="9"/>
  <c r="U1417" i="10" s="1"/>
  <c r="G1417" i="9"/>
  <c r="T1417" i="10" s="1"/>
  <c r="F1417" i="9"/>
  <c r="S1417" i="10" s="1"/>
  <c r="E1417" i="9"/>
  <c r="O1417" i="10" s="1"/>
  <c r="D1417" i="9"/>
  <c r="J1417" i="10" s="1"/>
  <c r="C1417" i="9"/>
  <c r="E1417" i="10" s="1"/>
  <c r="B1417" i="9"/>
  <c r="B1417" i="10" s="1"/>
  <c r="A1417" i="9"/>
  <c r="A1417" i="10" s="1"/>
  <c r="J1416" i="9"/>
  <c r="W1416" i="10" s="1"/>
  <c r="I1416" i="9"/>
  <c r="V1416" i="10" s="1"/>
  <c r="H1416" i="9"/>
  <c r="U1416" i="10" s="1"/>
  <c r="G1416" i="9"/>
  <c r="T1416" i="10" s="1"/>
  <c r="F1416" i="9"/>
  <c r="S1416" i="10" s="1"/>
  <c r="E1416" i="9"/>
  <c r="O1416" i="10" s="1"/>
  <c r="D1416" i="9"/>
  <c r="J1416" i="10" s="1"/>
  <c r="C1416" i="9"/>
  <c r="E1416" i="10" s="1"/>
  <c r="B1416" i="9"/>
  <c r="B1416" i="10" s="1"/>
  <c r="A1416" i="9"/>
  <c r="A1416" i="10" s="1"/>
  <c r="J1415" i="9"/>
  <c r="W1415" i="10" s="1"/>
  <c r="I1415" i="9"/>
  <c r="V1415" i="10" s="1"/>
  <c r="H1415" i="9"/>
  <c r="U1415" i="10" s="1"/>
  <c r="G1415" i="9"/>
  <c r="T1415" i="10" s="1"/>
  <c r="F1415" i="9"/>
  <c r="S1415" i="10" s="1"/>
  <c r="E1415" i="9"/>
  <c r="O1415" i="10" s="1"/>
  <c r="D1415" i="9"/>
  <c r="J1415" i="10" s="1"/>
  <c r="C1415" i="9"/>
  <c r="E1415" i="10" s="1"/>
  <c r="B1415" i="9"/>
  <c r="B1415" i="10" s="1"/>
  <c r="A1415" i="9"/>
  <c r="J1414" i="9"/>
  <c r="W1414" i="10" s="1"/>
  <c r="I1414" i="9"/>
  <c r="V1414" i="10" s="1"/>
  <c r="H1414" i="9"/>
  <c r="U1414" i="10" s="1"/>
  <c r="G1414" i="9"/>
  <c r="T1414" i="10" s="1"/>
  <c r="F1414" i="9"/>
  <c r="S1414" i="10" s="1"/>
  <c r="E1414" i="9"/>
  <c r="O1414" i="10" s="1"/>
  <c r="D1414" i="9"/>
  <c r="J1414" i="10" s="1"/>
  <c r="C1414" i="9"/>
  <c r="E1414" i="10" s="1"/>
  <c r="B1414" i="9"/>
  <c r="B1414" i="10" s="1"/>
  <c r="A1414" i="9"/>
  <c r="A1414" i="10" s="1"/>
  <c r="J1413" i="9"/>
  <c r="W1413" i="10" s="1"/>
  <c r="I1413" i="9"/>
  <c r="V1413" i="10" s="1"/>
  <c r="H1413" i="9"/>
  <c r="U1413" i="10" s="1"/>
  <c r="G1413" i="9"/>
  <c r="T1413" i="10" s="1"/>
  <c r="F1413" i="9"/>
  <c r="S1413" i="10" s="1"/>
  <c r="E1413" i="9"/>
  <c r="O1413" i="10" s="1"/>
  <c r="D1413" i="9"/>
  <c r="J1413" i="10" s="1"/>
  <c r="C1413" i="9"/>
  <c r="E1413" i="10" s="1"/>
  <c r="B1413" i="9"/>
  <c r="B1413" i="10" s="1"/>
  <c r="A1413" i="9"/>
  <c r="A1413" i="10" s="1"/>
  <c r="J1412" i="9"/>
  <c r="W1412" i="10" s="1"/>
  <c r="I1412" i="9"/>
  <c r="V1412" i="10" s="1"/>
  <c r="H1412" i="9"/>
  <c r="U1412" i="10" s="1"/>
  <c r="G1412" i="9"/>
  <c r="T1412" i="10" s="1"/>
  <c r="F1412" i="9"/>
  <c r="S1412" i="10" s="1"/>
  <c r="E1412" i="9"/>
  <c r="O1412" i="10" s="1"/>
  <c r="D1412" i="9"/>
  <c r="J1412" i="10" s="1"/>
  <c r="C1412" i="9"/>
  <c r="E1412" i="10" s="1"/>
  <c r="B1412" i="9"/>
  <c r="B1412" i="10" s="1"/>
  <c r="A1412" i="9"/>
  <c r="A1412" i="10" s="1"/>
  <c r="J1411" i="9"/>
  <c r="W1411" i="10" s="1"/>
  <c r="I1411" i="9"/>
  <c r="V1411" i="10" s="1"/>
  <c r="H1411" i="9"/>
  <c r="U1411" i="10" s="1"/>
  <c r="G1411" i="9"/>
  <c r="T1411" i="10" s="1"/>
  <c r="F1411" i="9"/>
  <c r="S1411" i="10" s="1"/>
  <c r="E1411" i="9"/>
  <c r="O1411" i="10" s="1"/>
  <c r="D1411" i="9"/>
  <c r="J1411" i="10" s="1"/>
  <c r="C1411" i="9"/>
  <c r="E1411" i="10" s="1"/>
  <c r="B1411" i="9"/>
  <c r="B1411" i="10" s="1"/>
  <c r="A1411" i="9"/>
  <c r="J1410" i="9"/>
  <c r="W1410" i="10" s="1"/>
  <c r="I1410" i="9"/>
  <c r="V1410" i="10" s="1"/>
  <c r="H1410" i="9"/>
  <c r="U1410" i="10" s="1"/>
  <c r="G1410" i="9"/>
  <c r="T1410" i="10" s="1"/>
  <c r="F1410" i="9"/>
  <c r="S1410" i="10" s="1"/>
  <c r="E1410" i="9"/>
  <c r="O1410" i="10" s="1"/>
  <c r="D1410" i="9"/>
  <c r="J1410" i="10" s="1"/>
  <c r="C1410" i="9"/>
  <c r="E1410" i="10" s="1"/>
  <c r="B1410" i="9"/>
  <c r="B1410" i="10" s="1"/>
  <c r="A1410" i="9"/>
  <c r="J1409" i="9"/>
  <c r="W1409" i="10" s="1"/>
  <c r="I1409" i="9"/>
  <c r="V1409" i="10" s="1"/>
  <c r="H1409" i="9"/>
  <c r="U1409" i="10" s="1"/>
  <c r="G1409" i="9"/>
  <c r="T1409" i="10" s="1"/>
  <c r="F1409" i="9"/>
  <c r="S1409" i="10" s="1"/>
  <c r="E1409" i="9"/>
  <c r="O1409" i="10" s="1"/>
  <c r="D1409" i="9"/>
  <c r="J1409" i="10" s="1"/>
  <c r="C1409" i="9"/>
  <c r="E1409" i="10" s="1"/>
  <c r="B1409" i="9"/>
  <c r="B1409" i="10" s="1"/>
  <c r="A1409" i="9"/>
  <c r="J1408" i="9"/>
  <c r="W1408" i="10" s="1"/>
  <c r="I1408" i="9"/>
  <c r="V1408" i="10" s="1"/>
  <c r="H1408" i="9"/>
  <c r="U1408" i="10" s="1"/>
  <c r="G1408" i="9"/>
  <c r="T1408" i="10" s="1"/>
  <c r="F1408" i="9"/>
  <c r="S1408" i="10" s="1"/>
  <c r="E1408" i="9"/>
  <c r="O1408" i="10" s="1"/>
  <c r="D1408" i="9"/>
  <c r="J1408" i="10" s="1"/>
  <c r="C1408" i="9"/>
  <c r="E1408" i="10" s="1"/>
  <c r="B1408" i="9"/>
  <c r="B1408" i="10" s="1"/>
  <c r="A1408" i="9"/>
  <c r="A1408" i="10" s="1"/>
  <c r="J1407" i="9"/>
  <c r="W1407" i="10" s="1"/>
  <c r="I1407" i="9"/>
  <c r="V1407" i="10" s="1"/>
  <c r="H1407" i="9"/>
  <c r="U1407" i="10" s="1"/>
  <c r="G1407" i="9"/>
  <c r="T1407" i="10" s="1"/>
  <c r="F1407" i="9"/>
  <c r="S1407" i="10" s="1"/>
  <c r="E1407" i="9"/>
  <c r="O1407" i="10" s="1"/>
  <c r="D1407" i="9"/>
  <c r="J1407" i="10" s="1"/>
  <c r="C1407" i="9"/>
  <c r="E1407" i="10" s="1"/>
  <c r="B1407" i="9"/>
  <c r="B1407" i="10" s="1"/>
  <c r="A1407" i="9"/>
  <c r="A1407" i="10" s="1"/>
  <c r="J1406" i="9"/>
  <c r="W1406" i="10" s="1"/>
  <c r="I1406" i="9"/>
  <c r="V1406" i="10" s="1"/>
  <c r="H1406" i="9"/>
  <c r="U1406" i="10" s="1"/>
  <c r="G1406" i="9"/>
  <c r="T1406" i="10" s="1"/>
  <c r="F1406" i="9"/>
  <c r="S1406" i="10" s="1"/>
  <c r="E1406" i="9"/>
  <c r="O1406" i="10" s="1"/>
  <c r="D1406" i="9"/>
  <c r="J1406" i="10" s="1"/>
  <c r="C1406" i="9"/>
  <c r="E1406" i="10" s="1"/>
  <c r="B1406" i="9"/>
  <c r="B1406" i="10" s="1"/>
  <c r="A1406" i="9"/>
  <c r="J1405" i="9"/>
  <c r="W1405" i="10" s="1"/>
  <c r="I1405" i="9"/>
  <c r="V1405" i="10" s="1"/>
  <c r="H1405" i="9"/>
  <c r="U1405" i="10" s="1"/>
  <c r="G1405" i="9"/>
  <c r="T1405" i="10" s="1"/>
  <c r="F1405" i="9"/>
  <c r="S1405" i="10" s="1"/>
  <c r="E1405" i="9"/>
  <c r="O1405" i="10" s="1"/>
  <c r="D1405" i="9"/>
  <c r="J1405" i="10" s="1"/>
  <c r="C1405" i="9"/>
  <c r="E1405" i="10" s="1"/>
  <c r="B1405" i="9"/>
  <c r="B1405" i="10" s="1"/>
  <c r="A1405" i="9"/>
  <c r="J1404" i="9"/>
  <c r="W1404" i="10" s="1"/>
  <c r="I1404" i="9"/>
  <c r="V1404" i="10" s="1"/>
  <c r="H1404" i="9"/>
  <c r="U1404" i="10" s="1"/>
  <c r="G1404" i="9"/>
  <c r="T1404" i="10" s="1"/>
  <c r="F1404" i="9"/>
  <c r="S1404" i="10" s="1"/>
  <c r="E1404" i="9"/>
  <c r="O1404" i="10" s="1"/>
  <c r="D1404" i="9"/>
  <c r="J1404" i="10" s="1"/>
  <c r="C1404" i="9"/>
  <c r="E1404" i="10" s="1"/>
  <c r="B1404" i="9"/>
  <c r="B1404" i="10" s="1"/>
  <c r="A1404" i="9"/>
  <c r="A1404" i="10" s="1"/>
  <c r="J1403" i="9"/>
  <c r="W1403" i="10" s="1"/>
  <c r="I1403" i="9"/>
  <c r="V1403" i="10" s="1"/>
  <c r="H1403" i="9"/>
  <c r="U1403" i="10" s="1"/>
  <c r="G1403" i="9"/>
  <c r="T1403" i="10" s="1"/>
  <c r="F1403" i="9"/>
  <c r="S1403" i="10" s="1"/>
  <c r="E1403" i="9"/>
  <c r="O1403" i="10" s="1"/>
  <c r="D1403" i="9"/>
  <c r="J1403" i="10" s="1"/>
  <c r="C1403" i="9"/>
  <c r="E1403" i="10" s="1"/>
  <c r="B1403" i="9"/>
  <c r="B1403" i="10" s="1"/>
  <c r="A1403" i="9"/>
  <c r="J1402" i="9"/>
  <c r="W1402" i="10" s="1"/>
  <c r="I1402" i="9"/>
  <c r="V1402" i="10" s="1"/>
  <c r="H1402" i="9"/>
  <c r="U1402" i="10" s="1"/>
  <c r="G1402" i="9"/>
  <c r="T1402" i="10" s="1"/>
  <c r="F1402" i="9"/>
  <c r="S1402" i="10" s="1"/>
  <c r="E1402" i="9"/>
  <c r="O1402" i="10" s="1"/>
  <c r="D1402" i="9"/>
  <c r="J1402" i="10" s="1"/>
  <c r="C1402" i="9"/>
  <c r="E1402" i="10" s="1"/>
  <c r="B1402" i="9"/>
  <c r="B1402" i="10" s="1"/>
  <c r="A1402" i="9"/>
  <c r="A1402" i="10" s="1"/>
  <c r="J1401" i="9"/>
  <c r="W1401" i="10" s="1"/>
  <c r="I1401" i="9"/>
  <c r="V1401" i="10" s="1"/>
  <c r="H1401" i="9"/>
  <c r="U1401" i="10" s="1"/>
  <c r="G1401" i="9"/>
  <c r="T1401" i="10" s="1"/>
  <c r="F1401" i="9"/>
  <c r="S1401" i="10" s="1"/>
  <c r="E1401" i="9"/>
  <c r="O1401" i="10" s="1"/>
  <c r="D1401" i="9"/>
  <c r="J1401" i="10" s="1"/>
  <c r="C1401" i="9"/>
  <c r="E1401" i="10" s="1"/>
  <c r="B1401" i="9"/>
  <c r="B1401" i="10" s="1"/>
  <c r="A1401" i="9"/>
  <c r="A1401" i="10" s="1"/>
  <c r="J1400" i="9"/>
  <c r="W1400" i="10" s="1"/>
  <c r="I1400" i="9"/>
  <c r="V1400" i="10" s="1"/>
  <c r="H1400" i="9"/>
  <c r="U1400" i="10" s="1"/>
  <c r="G1400" i="9"/>
  <c r="T1400" i="10" s="1"/>
  <c r="F1400" i="9"/>
  <c r="S1400" i="10" s="1"/>
  <c r="E1400" i="9"/>
  <c r="O1400" i="10" s="1"/>
  <c r="D1400" i="9"/>
  <c r="J1400" i="10" s="1"/>
  <c r="C1400" i="9"/>
  <c r="E1400" i="10" s="1"/>
  <c r="B1400" i="9"/>
  <c r="B1400" i="10" s="1"/>
  <c r="A1400" i="9"/>
  <c r="A1400" i="10" s="1"/>
  <c r="J1399" i="9"/>
  <c r="W1399" i="10" s="1"/>
  <c r="I1399" i="9"/>
  <c r="V1399" i="10" s="1"/>
  <c r="H1399" i="9"/>
  <c r="U1399" i="10" s="1"/>
  <c r="G1399" i="9"/>
  <c r="T1399" i="10" s="1"/>
  <c r="F1399" i="9"/>
  <c r="S1399" i="10" s="1"/>
  <c r="E1399" i="9"/>
  <c r="O1399" i="10" s="1"/>
  <c r="D1399" i="9"/>
  <c r="J1399" i="10" s="1"/>
  <c r="C1399" i="9"/>
  <c r="E1399" i="10" s="1"/>
  <c r="B1399" i="9"/>
  <c r="B1399" i="10" s="1"/>
  <c r="A1399" i="9"/>
  <c r="J1398" i="9"/>
  <c r="W1398" i="10" s="1"/>
  <c r="I1398" i="9"/>
  <c r="V1398" i="10" s="1"/>
  <c r="H1398" i="9"/>
  <c r="U1398" i="10" s="1"/>
  <c r="G1398" i="9"/>
  <c r="T1398" i="10" s="1"/>
  <c r="F1398" i="9"/>
  <c r="S1398" i="10" s="1"/>
  <c r="E1398" i="9"/>
  <c r="O1398" i="10" s="1"/>
  <c r="D1398" i="9"/>
  <c r="J1398" i="10" s="1"/>
  <c r="C1398" i="9"/>
  <c r="E1398" i="10" s="1"/>
  <c r="B1398" i="9"/>
  <c r="B1398" i="10" s="1"/>
  <c r="A1398" i="9"/>
  <c r="J1397" i="9"/>
  <c r="W1397" i="10" s="1"/>
  <c r="I1397" i="9"/>
  <c r="V1397" i="10" s="1"/>
  <c r="H1397" i="9"/>
  <c r="U1397" i="10" s="1"/>
  <c r="G1397" i="9"/>
  <c r="T1397" i="10" s="1"/>
  <c r="F1397" i="9"/>
  <c r="S1397" i="10" s="1"/>
  <c r="E1397" i="9"/>
  <c r="O1397" i="10" s="1"/>
  <c r="D1397" i="9"/>
  <c r="J1397" i="10" s="1"/>
  <c r="C1397" i="9"/>
  <c r="E1397" i="10" s="1"/>
  <c r="B1397" i="9"/>
  <c r="B1397" i="10" s="1"/>
  <c r="A1397" i="9"/>
  <c r="J1396" i="9"/>
  <c r="W1396" i="10" s="1"/>
  <c r="I1396" i="9"/>
  <c r="V1396" i="10" s="1"/>
  <c r="H1396" i="9"/>
  <c r="U1396" i="10" s="1"/>
  <c r="G1396" i="9"/>
  <c r="T1396" i="10" s="1"/>
  <c r="F1396" i="9"/>
  <c r="S1396" i="10" s="1"/>
  <c r="E1396" i="9"/>
  <c r="O1396" i="10" s="1"/>
  <c r="D1396" i="9"/>
  <c r="J1396" i="10" s="1"/>
  <c r="C1396" i="9"/>
  <c r="E1396" i="10" s="1"/>
  <c r="B1396" i="9"/>
  <c r="B1396" i="10" s="1"/>
  <c r="A1396" i="9"/>
  <c r="J1395" i="9"/>
  <c r="W1395" i="10" s="1"/>
  <c r="I1395" i="9"/>
  <c r="V1395" i="10" s="1"/>
  <c r="H1395" i="9"/>
  <c r="U1395" i="10" s="1"/>
  <c r="G1395" i="9"/>
  <c r="T1395" i="10" s="1"/>
  <c r="F1395" i="9"/>
  <c r="S1395" i="10" s="1"/>
  <c r="E1395" i="9"/>
  <c r="O1395" i="10" s="1"/>
  <c r="D1395" i="9"/>
  <c r="J1395" i="10" s="1"/>
  <c r="C1395" i="9"/>
  <c r="E1395" i="10" s="1"/>
  <c r="B1395" i="9"/>
  <c r="B1395" i="10" s="1"/>
  <c r="A1395" i="9"/>
  <c r="J1394" i="9"/>
  <c r="W1394" i="10" s="1"/>
  <c r="I1394" i="9"/>
  <c r="V1394" i="10" s="1"/>
  <c r="H1394" i="9"/>
  <c r="U1394" i="10" s="1"/>
  <c r="G1394" i="9"/>
  <c r="T1394" i="10" s="1"/>
  <c r="F1394" i="9"/>
  <c r="S1394" i="10" s="1"/>
  <c r="E1394" i="9"/>
  <c r="O1394" i="10" s="1"/>
  <c r="D1394" i="9"/>
  <c r="J1394" i="10" s="1"/>
  <c r="C1394" i="9"/>
  <c r="E1394" i="10" s="1"/>
  <c r="B1394" i="9"/>
  <c r="B1394" i="10" s="1"/>
  <c r="A1394" i="9"/>
  <c r="A1394" i="10" s="1"/>
  <c r="J1393" i="9"/>
  <c r="W1393" i="10" s="1"/>
  <c r="I1393" i="9"/>
  <c r="V1393" i="10" s="1"/>
  <c r="H1393" i="9"/>
  <c r="U1393" i="10" s="1"/>
  <c r="G1393" i="9"/>
  <c r="T1393" i="10" s="1"/>
  <c r="F1393" i="9"/>
  <c r="S1393" i="10" s="1"/>
  <c r="E1393" i="9"/>
  <c r="O1393" i="10" s="1"/>
  <c r="D1393" i="9"/>
  <c r="J1393" i="10" s="1"/>
  <c r="C1393" i="9"/>
  <c r="E1393" i="10" s="1"/>
  <c r="B1393" i="9"/>
  <c r="B1393" i="10" s="1"/>
  <c r="A1393" i="9"/>
  <c r="A1393" i="10" s="1"/>
  <c r="J1392" i="9"/>
  <c r="W1392" i="10" s="1"/>
  <c r="I1392" i="9"/>
  <c r="V1392" i="10" s="1"/>
  <c r="H1392" i="9"/>
  <c r="U1392" i="10" s="1"/>
  <c r="G1392" i="9"/>
  <c r="T1392" i="10" s="1"/>
  <c r="F1392" i="9"/>
  <c r="S1392" i="10" s="1"/>
  <c r="E1392" i="9"/>
  <c r="O1392" i="10" s="1"/>
  <c r="D1392" i="9"/>
  <c r="J1392" i="10" s="1"/>
  <c r="C1392" i="9"/>
  <c r="E1392" i="10" s="1"/>
  <c r="B1392" i="9"/>
  <c r="B1392" i="10" s="1"/>
  <c r="A1392" i="9"/>
  <c r="A1392" i="10" s="1"/>
  <c r="J1391" i="9"/>
  <c r="W1391" i="10" s="1"/>
  <c r="I1391" i="9"/>
  <c r="V1391" i="10" s="1"/>
  <c r="H1391" i="9"/>
  <c r="U1391" i="10" s="1"/>
  <c r="G1391" i="9"/>
  <c r="T1391" i="10" s="1"/>
  <c r="F1391" i="9"/>
  <c r="S1391" i="10" s="1"/>
  <c r="E1391" i="9"/>
  <c r="O1391" i="10" s="1"/>
  <c r="D1391" i="9"/>
  <c r="J1391" i="10" s="1"/>
  <c r="C1391" i="9"/>
  <c r="E1391" i="10" s="1"/>
  <c r="B1391" i="9"/>
  <c r="B1391" i="10" s="1"/>
  <c r="A1391" i="9"/>
  <c r="A1391" i="10" s="1"/>
  <c r="J1390" i="9"/>
  <c r="W1390" i="10" s="1"/>
  <c r="I1390" i="9"/>
  <c r="V1390" i="10" s="1"/>
  <c r="H1390" i="9"/>
  <c r="U1390" i="10" s="1"/>
  <c r="G1390" i="9"/>
  <c r="T1390" i="10" s="1"/>
  <c r="F1390" i="9"/>
  <c r="S1390" i="10" s="1"/>
  <c r="E1390" i="9"/>
  <c r="O1390" i="10" s="1"/>
  <c r="D1390" i="9"/>
  <c r="J1390" i="10" s="1"/>
  <c r="C1390" i="9"/>
  <c r="E1390" i="10" s="1"/>
  <c r="B1390" i="9"/>
  <c r="B1390" i="10" s="1"/>
  <c r="A1390" i="9"/>
  <c r="A1390" i="10" s="1"/>
  <c r="J1389" i="9"/>
  <c r="W1389" i="10" s="1"/>
  <c r="I1389" i="9"/>
  <c r="V1389" i="10" s="1"/>
  <c r="H1389" i="9"/>
  <c r="U1389" i="10" s="1"/>
  <c r="G1389" i="9"/>
  <c r="T1389" i="10" s="1"/>
  <c r="F1389" i="9"/>
  <c r="S1389" i="10" s="1"/>
  <c r="E1389" i="9"/>
  <c r="O1389" i="10" s="1"/>
  <c r="D1389" i="9"/>
  <c r="J1389" i="10" s="1"/>
  <c r="C1389" i="9"/>
  <c r="E1389" i="10" s="1"/>
  <c r="B1389" i="9"/>
  <c r="B1389" i="10" s="1"/>
  <c r="A1389" i="9"/>
  <c r="A1389" i="10" s="1"/>
  <c r="J1388" i="9"/>
  <c r="W1388" i="10" s="1"/>
  <c r="I1388" i="9"/>
  <c r="V1388" i="10" s="1"/>
  <c r="H1388" i="9"/>
  <c r="U1388" i="10" s="1"/>
  <c r="G1388" i="9"/>
  <c r="T1388" i="10" s="1"/>
  <c r="F1388" i="9"/>
  <c r="S1388" i="10" s="1"/>
  <c r="E1388" i="9"/>
  <c r="O1388" i="10" s="1"/>
  <c r="D1388" i="9"/>
  <c r="J1388" i="10" s="1"/>
  <c r="C1388" i="9"/>
  <c r="E1388" i="10" s="1"/>
  <c r="B1388" i="9"/>
  <c r="B1388" i="10" s="1"/>
  <c r="A1388" i="9"/>
  <c r="A1388" i="10" s="1"/>
  <c r="J1387" i="9"/>
  <c r="W1387" i="10" s="1"/>
  <c r="I1387" i="9"/>
  <c r="V1387" i="10" s="1"/>
  <c r="H1387" i="9"/>
  <c r="U1387" i="10" s="1"/>
  <c r="G1387" i="9"/>
  <c r="T1387" i="10" s="1"/>
  <c r="F1387" i="9"/>
  <c r="S1387" i="10" s="1"/>
  <c r="E1387" i="9"/>
  <c r="O1387" i="10" s="1"/>
  <c r="D1387" i="9"/>
  <c r="J1387" i="10" s="1"/>
  <c r="C1387" i="9"/>
  <c r="E1387" i="10" s="1"/>
  <c r="B1387" i="9"/>
  <c r="B1387" i="10" s="1"/>
  <c r="A1387" i="9"/>
  <c r="J1386" i="9"/>
  <c r="W1386" i="10" s="1"/>
  <c r="I1386" i="9"/>
  <c r="V1386" i="10" s="1"/>
  <c r="H1386" i="9"/>
  <c r="U1386" i="10" s="1"/>
  <c r="G1386" i="9"/>
  <c r="T1386" i="10" s="1"/>
  <c r="F1386" i="9"/>
  <c r="S1386" i="10" s="1"/>
  <c r="E1386" i="9"/>
  <c r="O1386" i="10" s="1"/>
  <c r="D1386" i="9"/>
  <c r="J1386" i="10" s="1"/>
  <c r="C1386" i="9"/>
  <c r="E1386" i="10" s="1"/>
  <c r="B1386" i="9"/>
  <c r="B1386" i="10" s="1"/>
  <c r="A1386" i="9"/>
  <c r="J1385" i="9"/>
  <c r="W1385" i="10" s="1"/>
  <c r="I1385" i="9"/>
  <c r="V1385" i="10" s="1"/>
  <c r="H1385" i="9"/>
  <c r="U1385" i="10" s="1"/>
  <c r="G1385" i="9"/>
  <c r="T1385" i="10" s="1"/>
  <c r="F1385" i="9"/>
  <c r="S1385" i="10" s="1"/>
  <c r="E1385" i="9"/>
  <c r="O1385" i="10" s="1"/>
  <c r="D1385" i="9"/>
  <c r="J1385" i="10" s="1"/>
  <c r="C1385" i="9"/>
  <c r="E1385" i="10" s="1"/>
  <c r="B1385" i="9"/>
  <c r="B1385" i="10" s="1"/>
  <c r="A1385" i="9"/>
  <c r="J1384" i="9"/>
  <c r="W1384" i="10" s="1"/>
  <c r="I1384" i="9"/>
  <c r="V1384" i="10" s="1"/>
  <c r="H1384" i="9"/>
  <c r="U1384" i="10" s="1"/>
  <c r="G1384" i="9"/>
  <c r="T1384" i="10" s="1"/>
  <c r="F1384" i="9"/>
  <c r="S1384" i="10" s="1"/>
  <c r="E1384" i="9"/>
  <c r="O1384" i="10" s="1"/>
  <c r="D1384" i="9"/>
  <c r="J1384" i="10" s="1"/>
  <c r="C1384" i="9"/>
  <c r="E1384" i="10" s="1"/>
  <c r="B1384" i="9"/>
  <c r="B1384" i="10" s="1"/>
  <c r="A1384" i="9"/>
  <c r="A1384" i="10" s="1"/>
  <c r="J1383" i="9"/>
  <c r="W1383" i="10" s="1"/>
  <c r="I1383" i="9"/>
  <c r="V1383" i="10" s="1"/>
  <c r="H1383" i="9"/>
  <c r="U1383" i="10" s="1"/>
  <c r="G1383" i="9"/>
  <c r="T1383" i="10" s="1"/>
  <c r="F1383" i="9"/>
  <c r="S1383" i="10" s="1"/>
  <c r="E1383" i="9"/>
  <c r="O1383" i="10" s="1"/>
  <c r="D1383" i="9"/>
  <c r="J1383" i="10" s="1"/>
  <c r="C1383" i="9"/>
  <c r="E1383" i="10" s="1"/>
  <c r="B1383" i="9"/>
  <c r="B1383" i="10" s="1"/>
  <c r="A1383" i="9"/>
  <c r="A1383" i="10" s="1"/>
  <c r="J1382" i="9"/>
  <c r="W1382" i="10" s="1"/>
  <c r="I1382" i="9"/>
  <c r="V1382" i="10" s="1"/>
  <c r="H1382" i="9"/>
  <c r="U1382" i="10" s="1"/>
  <c r="G1382" i="9"/>
  <c r="T1382" i="10" s="1"/>
  <c r="F1382" i="9"/>
  <c r="S1382" i="10" s="1"/>
  <c r="E1382" i="9"/>
  <c r="O1382" i="10" s="1"/>
  <c r="D1382" i="9"/>
  <c r="J1382" i="10" s="1"/>
  <c r="C1382" i="9"/>
  <c r="E1382" i="10" s="1"/>
  <c r="B1382" i="9"/>
  <c r="B1382" i="10" s="1"/>
  <c r="A1382" i="9"/>
  <c r="A1382" i="10" s="1"/>
  <c r="J1381" i="9"/>
  <c r="W1381" i="10" s="1"/>
  <c r="I1381" i="9"/>
  <c r="V1381" i="10" s="1"/>
  <c r="H1381" i="9"/>
  <c r="U1381" i="10" s="1"/>
  <c r="G1381" i="9"/>
  <c r="T1381" i="10" s="1"/>
  <c r="F1381" i="9"/>
  <c r="S1381" i="10" s="1"/>
  <c r="E1381" i="9"/>
  <c r="O1381" i="10" s="1"/>
  <c r="D1381" i="9"/>
  <c r="J1381" i="10" s="1"/>
  <c r="C1381" i="9"/>
  <c r="E1381" i="10" s="1"/>
  <c r="B1381" i="9"/>
  <c r="B1381" i="10" s="1"/>
  <c r="A1381" i="9"/>
  <c r="A1381" i="10" s="1"/>
  <c r="J1380" i="9"/>
  <c r="W1380" i="10" s="1"/>
  <c r="I1380" i="9"/>
  <c r="V1380" i="10" s="1"/>
  <c r="H1380" i="9"/>
  <c r="U1380" i="10" s="1"/>
  <c r="G1380" i="9"/>
  <c r="T1380" i="10" s="1"/>
  <c r="F1380" i="9"/>
  <c r="S1380" i="10" s="1"/>
  <c r="E1380" i="9"/>
  <c r="O1380" i="10" s="1"/>
  <c r="D1380" i="9"/>
  <c r="J1380" i="10" s="1"/>
  <c r="C1380" i="9"/>
  <c r="E1380" i="10" s="1"/>
  <c r="B1380" i="9"/>
  <c r="B1380" i="10" s="1"/>
  <c r="A1380" i="9"/>
  <c r="A1380" i="10" s="1"/>
  <c r="J1379" i="9"/>
  <c r="W1379" i="10" s="1"/>
  <c r="I1379" i="9"/>
  <c r="V1379" i="10" s="1"/>
  <c r="H1379" i="9"/>
  <c r="U1379" i="10" s="1"/>
  <c r="G1379" i="9"/>
  <c r="T1379" i="10" s="1"/>
  <c r="F1379" i="9"/>
  <c r="S1379" i="10" s="1"/>
  <c r="E1379" i="9"/>
  <c r="O1379" i="10" s="1"/>
  <c r="D1379" i="9"/>
  <c r="J1379" i="10" s="1"/>
  <c r="C1379" i="9"/>
  <c r="E1379" i="10" s="1"/>
  <c r="B1379" i="9"/>
  <c r="B1379" i="10" s="1"/>
  <c r="A1379" i="9"/>
  <c r="A1379" i="10" s="1"/>
  <c r="J1378" i="9"/>
  <c r="W1378" i="10" s="1"/>
  <c r="I1378" i="9"/>
  <c r="V1378" i="10" s="1"/>
  <c r="H1378" i="9"/>
  <c r="U1378" i="10" s="1"/>
  <c r="G1378" i="9"/>
  <c r="T1378" i="10" s="1"/>
  <c r="F1378" i="9"/>
  <c r="S1378" i="10" s="1"/>
  <c r="E1378" i="9"/>
  <c r="O1378" i="10" s="1"/>
  <c r="D1378" i="9"/>
  <c r="J1378" i="10" s="1"/>
  <c r="C1378" i="9"/>
  <c r="E1378" i="10" s="1"/>
  <c r="B1378" i="9"/>
  <c r="B1378" i="10" s="1"/>
  <c r="A1378" i="9"/>
  <c r="A1378" i="10" s="1"/>
  <c r="J1377" i="9"/>
  <c r="W1377" i="10" s="1"/>
  <c r="I1377" i="9"/>
  <c r="V1377" i="10" s="1"/>
  <c r="H1377" i="9"/>
  <c r="U1377" i="10" s="1"/>
  <c r="G1377" i="9"/>
  <c r="T1377" i="10" s="1"/>
  <c r="F1377" i="9"/>
  <c r="S1377" i="10" s="1"/>
  <c r="E1377" i="9"/>
  <c r="O1377" i="10" s="1"/>
  <c r="D1377" i="9"/>
  <c r="J1377" i="10" s="1"/>
  <c r="C1377" i="9"/>
  <c r="E1377" i="10" s="1"/>
  <c r="B1377" i="9"/>
  <c r="B1377" i="10" s="1"/>
  <c r="A1377" i="9"/>
  <c r="A1377" i="10" s="1"/>
  <c r="J1376" i="9"/>
  <c r="W1376" i="10" s="1"/>
  <c r="I1376" i="9"/>
  <c r="V1376" i="10" s="1"/>
  <c r="H1376" i="9"/>
  <c r="U1376" i="10" s="1"/>
  <c r="G1376" i="9"/>
  <c r="T1376" i="10" s="1"/>
  <c r="F1376" i="9"/>
  <c r="S1376" i="10" s="1"/>
  <c r="E1376" i="9"/>
  <c r="O1376" i="10" s="1"/>
  <c r="D1376" i="9"/>
  <c r="J1376" i="10" s="1"/>
  <c r="C1376" i="9"/>
  <c r="E1376" i="10" s="1"/>
  <c r="B1376" i="9"/>
  <c r="B1376" i="10" s="1"/>
  <c r="A1376" i="9"/>
  <c r="A1376" i="10" s="1"/>
  <c r="J1375" i="9"/>
  <c r="W1375" i="10" s="1"/>
  <c r="I1375" i="9"/>
  <c r="V1375" i="10" s="1"/>
  <c r="H1375" i="9"/>
  <c r="U1375" i="10" s="1"/>
  <c r="G1375" i="9"/>
  <c r="T1375" i="10" s="1"/>
  <c r="F1375" i="9"/>
  <c r="S1375" i="10" s="1"/>
  <c r="E1375" i="9"/>
  <c r="O1375" i="10" s="1"/>
  <c r="D1375" i="9"/>
  <c r="J1375" i="10" s="1"/>
  <c r="C1375" i="9"/>
  <c r="E1375" i="10" s="1"/>
  <c r="B1375" i="9"/>
  <c r="B1375" i="10" s="1"/>
  <c r="A1375" i="9"/>
  <c r="J1374" i="9"/>
  <c r="W1374" i="10" s="1"/>
  <c r="I1374" i="9"/>
  <c r="V1374" i="10" s="1"/>
  <c r="H1374" i="9"/>
  <c r="U1374" i="10" s="1"/>
  <c r="G1374" i="9"/>
  <c r="T1374" i="10" s="1"/>
  <c r="F1374" i="9"/>
  <c r="S1374" i="10" s="1"/>
  <c r="E1374" i="9"/>
  <c r="O1374" i="10" s="1"/>
  <c r="D1374" i="9"/>
  <c r="J1374" i="10" s="1"/>
  <c r="C1374" i="9"/>
  <c r="E1374" i="10" s="1"/>
  <c r="B1374" i="9"/>
  <c r="B1374" i="10" s="1"/>
  <c r="A1374" i="9"/>
  <c r="J1373" i="9"/>
  <c r="W1373" i="10" s="1"/>
  <c r="I1373" i="9"/>
  <c r="V1373" i="10" s="1"/>
  <c r="H1373" i="9"/>
  <c r="U1373" i="10" s="1"/>
  <c r="G1373" i="9"/>
  <c r="T1373" i="10" s="1"/>
  <c r="F1373" i="9"/>
  <c r="S1373" i="10" s="1"/>
  <c r="E1373" i="9"/>
  <c r="O1373" i="10" s="1"/>
  <c r="D1373" i="9"/>
  <c r="J1373" i="10" s="1"/>
  <c r="C1373" i="9"/>
  <c r="E1373" i="10" s="1"/>
  <c r="B1373" i="9"/>
  <c r="B1373" i="10" s="1"/>
  <c r="A1373" i="9"/>
  <c r="A1373" i="10" s="1"/>
  <c r="J1372" i="9"/>
  <c r="W1372" i="10" s="1"/>
  <c r="I1372" i="9"/>
  <c r="V1372" i="10" s="1"/>
  <c r="H1372" i="9"/>
  <c r="U1372" i="10" s="1"/>
  <c r="G1372" i="9"/>
  <c r="T1372" i="10" s="1"/>
  <c r="F1372" i="9"/>
  <c r="S1372" i="10" s="1"/>
  <c r="E1372" i="9"/>
  <c r="O1372" i="10" s="1"/>
  <c r="D1372" i="9"/>
  <c r="J1372" i="10" s="1"/>
  <c r="C1372" i="9"/>
  <c r="E1372" i="10" s="1"/>
  <c r="B1372" i="9"/>
  <c r="B1372" i="10" s="1"/>
  <c r="A1372" i="9"/>
  <c r="A1372" i="10" s="1"/>
  <c r="J1371" i="9"/>
  <c r="W1371" i="10" s="1"/>
  <c r="I1371" i="9"/>
  <c r="V1371" i="10" s="1"/>
  <c r="H1371" i="9"/>
  <c r="U1371" i="10" s="1"/>
  <c r="G1371" i="9"/>
  <c r="T1371" i="10" s="1"/>
  <c r="F1371" i="9"/>
  <c r="S1371" i="10" s="1"/>
  <c r="E1371" i="9"/>
  <c r="O1371" i="10" s="1"/>
  <c r="D1371" i="9"/>
  <c r="J1371" i="10" s="1"/>
  <c r="C1371" i="9"/>
  <c r="E1371" i="10" s="1"/>
  <c r="B1371" i="9"/>
  <c r="B1371" i="10" s="1"/>
  <c r="A1371" i="9"/>
  <c r="A1371" i="10" s="1"/>
  <c r="J1370" i="9"/>
  <c r="W1370" i="10" s="1"/>
  <c r="I1370" i="9"/>
  <c r="V1370" i="10" s="1"/>
  <c r="H1370" i="9"/>
  <c r="U1370" i="10" s="1"/>
  <c r="G1370" i="9"/>
  <c r="T1370" i="10" s="1"/>
  <c r="F1370" i="9"/>
  <c r="S1370" i="10" s="1"/>
  <c r="E1370" i="9"/>
  <c r="O1370" i="10" s="1"/>
  <c r="D1370" i="9"/>
  <c r="J1370" i="10" s="1"/>
  <c r="C1370" i="9"/>
  <c r="E1370" i="10" s="1"/>
  <c r="B1370" i="9"/>
  <c r="B1370" i="10" s="1"/>
  <c r="A1370" i="9"/>
  <c r="J1369" i="9"/>
  <c r="W1369" i="10" s="1"/>
  <c r="I1369" i="9"/>
  <c r="V1369" i="10" s="1"/>
  <c r="H1369" i="9"/>
  <c r="U1369" i="10" s="1"/>
  <c r="G1369" i="9"/>
  <c r="T1369" i="10" s="1"/>
  <c r="F1369" i="9"/>
  <c r="S1369" i="10" s="1"/>
  <c r="E1369" i="9"/>
  <c r="O1369" i="10" s="1"/>
  <c r="D1369" i="9"/>
  <c r="J1369" i="10" s="1"/>
  <c r="C1369" i="9"/>
  <c r="E1369" i="10" s="1"/>
  <c r="B1369" i="9"/>
  <c r="B1369" i="10" s="1"/>
  <c r="A1369" i="9"/>
  <c r="A1369" i="10" s="1"/>
  <c r="J1368" i="9"/>
  <c r="W1368" i="10" s="1"/>
  <c r="I1368" i="9"/>
  <c r="V1368" i="10" s="1"/>
  <c r="H1368" i="9"/>
  <c r="U1368" i="10" s="1"/>
  <c r="G1368" i="9"/>
  <c r="T1368" i="10" s="1"/>
  <c r="F1368" i="9"/>
  <c r="S1368" i="10" s="1"/>
  <c r="E1368" i="9"/>
  <c r="O1368" i="10" s="1"/>
  <c r="D1368" i="9"/>
  <c r="J1368" i="10" s="1"/>
  <c r="C1368" i="9"/>
  <c r="E1368" i="10" s="1"/>
  <c r="B1368" i="9"/>
  <c r="B1368" i="10" s="1"/>
  <c r="A1368" i="9"/>
  <c r="A1368" i="10" s="1"/>
  <c r="J1367" i="9"/>
  <c r="W1367" i="10" s="1"/>
  <c r="I1367" i="9"/>
  <c r="V1367" i="10" s="1"/>
  <c r="H1367" i="9"/>
  <c r="U1367" i="10" s="1"/>
  <c r="G1367" i="9"/>
  <c r="T1367" i="10" s="1"/>
  <c r="F1367" i="9"/>
  <c r="S1367" i="10" s="1"/>
  <c r="E1367" i="9"/>
  <c r="O1367" i="10" s="1"/>
  <c r="D1367" i="9"/>
  <c r="J1367" i="10" s="1"/>
  <c r="C1367" i="9"/>
  <c r="E1367" i="10" s="1"/>
  <c r="B1367" i="9"/>
  <c r="B1367" i="10" s="1"/>
  <c r="A1367" i="9"/>
  <c r="A1367" i="10" s="1"/>
  <c r="J1366" i="9"/>
  <c r="W1366" i="10" s="1"/>
  <c r="I1366" i="9"/>
  <c r="V1366" i="10" s="1"/>
  <c r="H1366" i="9"/>
  <c r="U1366" i="10" s="1"/>
  <c r="G1366" i="9"/>
  <c r="T1366" i="10" s="1"/>
  <c r="F1366" i="9"/>
  <c r="S1366" i="10" s="1"/>
  <c r="E1366" i="9"/>
  <c r="O1366" i="10" s="1"/>
  <c r="D1366" i="9"/>
  <c r="J1366" i="10" s="1"/>
  <c r="C1366" i="9"/>
  <c r="E1366" i="10" s="1"/>
  <c r="B1366" i="9"/>
  <c r="B1366" i="10" s="1"/>
  <c r="A1366" i="9"/>
  <c r="J1365" i="9"/>
  <c r="W1365" i="10" s="1"/>
  <c r="I1365" i="9"/>
  <c r="V1365" i="10" s="1"/>
  <c r="H1365" i="9"/>
  <c r="U1365" i="10" s="1"/>
  <c r="G1365" i="9"/>
  <c r="T1365" i="10" s="1"/>
  <c r="F1365" i="9"/>
  <c r="S1365" i="10" s="1"/>
  <c r="E1365" i="9"/>
  <c r="O1365" i="10" s="1"/>
  <c r="D1365" i="9"/>
  <c r="J1365" i="10" s="1"/>
  <c r="C1365" i="9"/>
  <c r="E1365" i="10" s="1"/>
  <c r="B1365" i="9"/>
  <c r="B1365" i="10" s="1"/>
  <c r="A1365" i="9"/>
  <c r="A1365" i="10" s="1"/>
  <c r="J1364" i="9"/>
  <c r="W1364" i="10" s="1"/>
  <c r="I1364" i="9"/>
  <c r="V1364" i="10" s="1"/>
  <c r="H1364" i="9"/>
  <c r="U1364" i="10" s="1"/>
  <c r="G1364" i="9"/>
  <c r="T1364" i="10" s="1"/>
  <c r="F1364" i="9"/>
  <c r="S1364" i="10" s="1"/>
  <c r="E1364" i="9"/>
  <c r="O1364" i="10" s="1"/>
  <c r="D1364" i="9"/>
  <c r="J1364" i="10" s="1"/>
  <c r="C1364" i="9"/>
  <c r="E1364" i="10" s="1"/>
  <c r="B1364" i="9"/>
  <c r="B1364" i="10" s="1"/>
  <c r="A1364" i="9"/>
  <c r="A1364" i="10" s="1"/>
  <c r="J1363" i="9"/>
  <c r="W1363" i="10" s="1"/>
  <c r="I1363" i="9"/>
  <c r="V1363" i="10" s="1"/>
  <c r="H1363" i="9"/>
  <c r="U1363" i="10" s="1"/>
  <c r="G1363" i="9"/>
  <c r="T1363" i="10" s="1"/>
  <c r="F1363" i="9"/>
  <c r="S1363" i="10" s="1"/>
  <c r="E1363" i="9"/>
  <c r="O1363" i="10" s="1"/>
  <c r="D1363" i="9"/>
  <c r="J1363" i="10" s="1"/>
  <c r="C1363" i="9"/>
  <c r="E1363" i="10" s="1"/>
  <c r="B1363" i="9"/>
  <c r="B1363" i="10" s="1"/>
  <c r="A1363" i="9"/>
  <c r="J1362" i="9"/>
  <c r="W1362" i="10" s="1"/>
  <c r="I1362" i="9"/>
  <c r="V1362" i="10" s="1"/>
  <c r="H1362" i="9"/>
  <c r="U1362" i="10" s="1"/>
  <c r="G1362" i="9"/>
  <c r="T1362" i="10" s="1"/>
  <c r="F1362" i="9"/>
  <c r="S1362" i="10" s="1"/>
  <c r="E1362" i="9"/>
  <c r="O1362" i="10" s="1"/>
  <c r="D1362" i="9"/>
  <c r="J1362" i="10" s="1"/>
  <c r="C1362" i="9"/>
  <c r="E1362" i="10" s="1"/>
  <c r="B1362" i="9"/>
  <c r="B1362" i="10" s="1"/>
  <c r="A1362" i="9"/>
  <c r="J1361" i="9"/>
  <c r="W1361" i="10" s="1"/>
  <c r="I1361" i="9"/>
  <c r="V1361" i="10" s="1"/>
  <c r="H1361" i="9"/>
  <c r="U1361" i="10" s="1"/>
  <c r="G1361" i="9"/>
  <c r="T1361" i="10" s="1"/>
  <c r="F1361" i="9"/>
  <c r="S1361" i="10" s="1"/>
  <c r="E1361" i="9"/>
  <c r="O1361" i="10" s="1"/>
  <c r="D1361" i="9"/>
  <c r="J1361" i="10" s="1"/>
  <c r="C1361" i="9"/>
  <c r="E1361" i="10" s="1"/>
  <c r="B1361" i="9"/>
  <c r="B1361" i="10" s="1"/>
  <c r="A1361" i="9"/>
  <c r="J1360" i="9"/>
  <c r="W1360" i="10" s="1"/>
  <c r="I1360" i="9"/>
  <c r="V1360" i="10" s="1"/>
  <c r="H1360" i="9"/>
  <c r="U1360" i="10" s="1"/>
  <c r="G1360" i="9"/>
  <c r="T1360" i="10" s="1"/>
  <c r="F1360" i="9"/>
  <c r="S1360" i="10" s="1"/>
  <c r="E1360" i="9"/>
  <c r="O1360" i="10" s="1"/>
  <c r="D1360" i="9"/>
  <c r="J1360" i="10" s="1"/>
  <c r="C1360" i="9"/>
  <c r="E1360" i="10" s="1"/>
  <c r="B1360" i="9"/>
  <c r="B1360" i="10" s="1"/>
  <c r="A1360" i="9"/>
  <c r="A1360" i="10" s="1"/>
  <c r="J1359" i="9"/>
  <c r="W1359" i="10" s="1"/>
  <c r="I1359" i="9"/>
  <c r="V1359" i="10" s="1"/>
  <c r="H1359" i="9"/>
  <c r="U1359" i="10" s="1"/>
  <c r="G1359" i="9"/>
  <c r="T1359" i="10" s="1"/>
  <c r="F1359" i="9"/>
  <c r="S1359" i="10" s="1"/>
  <c r="E1359" i="9"/>
  <c r="O1359" i="10" s="1"/>
  <c r="D1359" i="9"/>
  <c r="J1359" i="10" s="1"/>
  <c r="C1359" i="9"/>
  <c r="E1359" i="10" s="1"/>
  <c r="B1359" i="9"/>
  <c r="B1359" i="10" s="1"/>
  <c r="A1359" i="9"/>
  <c r="A1359" i="10" s="1"/>
  <c r="J1358" i="9"/>
  <c r="W1358" i="10" s="1"/>
  <c r="I1358" i="9"/>
  <c r="V1358" i="10" s="1"/>
  <c r="H1358" i="9"/>
  <c r="U1358" i="10" s="1"/>
  <c r="G1358" i="9"/>
  <c r="T1358" i="10" s="1"/>
  <c r="F1358" i="9"/>
  <c r="S1358" i="10" s="1"/>
  <c r="E1358" i="9"/>
  <c r="O1358" i="10" s="1"/>
  <c r="D1358" i="9"/>
  <c r="J1358" i="10" s="1"/>
  <c r="C1358" i="9"/>
  <c r="E1358" i="10" s="1"/>
  <c r="B1358" i="9"/>
  <c r="B1358" i="10" s="1"/>
  <c r="A1358" i="9"/>
  <c r="A1358" i="10" s="1"/>
  <c r="J1357" i="9"/>
  <c r="W1357" i="10" s="1"/>
  <c r="I1357" i="9"/>
  <c r="V1357" i="10" s="1"/>
  <c r="H1357" i="9"/>
  <c r="U1357" i="10" s="1"/>
  <c r="G1357" i="9"/>
  <c r="T1357" i="10" s="1"/>
  <c r="F1357" i="9"/>
  <c r="S1357" i="10" s="1"/>
  <c r="E1357" i="9"/>
  <c r="O1357" i="10" s="1"/>
  <c r="D1357" i="9"/>
  <c r="J1357" i="10" s="1"/>
  <c r="C1357" i="9"/>
  <c r="E1357" i="10" s="1"/>
  <c r="B1357" i="9"/>
  <c r="B1357" i="10" s="1"/>
  <c r="A1357" i="9"/>
  <c r="A1357" i="10" s="1"/>
  <c r="J1356" i="9"/>
  <c r="W1356" i="10" s="1"/>
  <c r="I1356" i="9"/>
  <c r="V1356" i="10" s="1"/>
  <c r="H1356" i="9"/>
  <c r="U1356" i="10" s="1"/>
  <c r="G1356" i="9"/>
  <c r="T1356" i="10" s="1"/>
  <c r="F1356" i="9"/>
  <c r="S1356" i="10" s="1"/>
  <c r="E1356" i="9"/>
  <c r="O1356" i="10" s="1"/>
  <c r="D1356" i="9"/>
  <c r="J1356" i="10" s="1"/>
  <c r="C1356" i="9"/>
  <c r="E1356" i="10" s="1"/>
  <c r="B1356" i="9"/>
  <c r="B1356" i="10" s="1"/>
  <c r="A1356" i="9"/>
  <c r="A1356" i="10" s="1"/>
  <c r="J1355" i="9"/>
  <c r="W1355" i="10" s="1"/>
  <c r="I1355" i="9"/>
  <c r="V1355" i="10" s="1"/>
  <c r="H1355" i="9"/>
  <c r="U1355" i="10" s="1"/>
  <c r="G1355" i="9"/>
  <c r="T1355" i="10" s="1"/>
  <c r="F1355" i="9"/>
  <c r="S1355" i="10" s="1"/>
  <c r="E1355" i="9"/>
  <c r="O1355" i="10" s="1"/>
  <c r="D1355" i="9"/>
  <c r="J1355" i="10" s="1"/>
  <c r="C1355" i="9"/>
  <c r="E1355" i="10" s="1"/>
  <c r="B1355" i="9"/>
  <c r="B1355" i="10" s="1"/>
  <c r="A1355" i="9"/>
  <c r="J1354" i="9"/>
  <c r="W1354" i="10" s="1"/>
  <c r="I1354" i="9"/>
  <c r="V1354" i="10" s="1"/>
  <c r="H1354" i="9"/>
  <c r="U1354" i="10" s="1"/>
  <c r="G1354" i="9"/>
  <c r="T1354" i="10" s="1"/>
  <c r="F1354" i="9"/>
  <c r="S1354" i="10" s="1"/>
  <c r="E1354" i="9"/>
  <c r="O1354" i="10" s="1"/>
  <c r="D1354" i="9"/>
  <c r="J1354" i="10" s="1"/>
  <c r="C1354" i="9"/>
  <c r="E1354" i="10" s="1"/>
  <c r="B1354" i="9"/>
  <c r="B1354" i="10" s="1"/>
  <c r="A1354" i="9"/>
  <c r="A1354" i="10" s="1"/>
  <c r="J1353" i="9"/>
  <c r="W1353" i="10" s="1"/>
  <c r="I1353" i="9"/>
  <c r="V1353" i="10" s="1"/>
  <c r="H1353" i="9"/>
  <c r="U1353" i="10" s="1"/>
  <c r="G1353" i="9"/>
  <c r="T1353" i="10" s="1"/>
  <c r="F1353" i="9"/>
  <c r="S1353" i="10" s="1"/>
  <c r="E1353" i="9"/>
  <c r="O1353" i="10" s="1"/>
  <c r="D1353" i="9"/>
  <c r="J1353" i="10" s="1"/>
  <c r="C1353" i="9"/>
  <c r="E1353" i="10" s="1"/>
  <c r="B1353" i="9"/>
  <c r="B1353" i="10" s="1"/>
  <c r="A1353" i="9"/>
  <c r="A1353" i="10" s="1"/>
  <c r="J1352" i="9"/>
  <c r="W1352" i="10" s="1"/>
  <c r="I1352" i="9"/>
  <c r="V1352" i="10" s="1"/>
  <c r="H1352" i="9"/>
  <c r="U1352" i="10" s="1"/>
  <c r="G1352" i="9"/>
  <c r="T1352" i="10" s="1"/>
  <c r="F1352" i="9"/>
  <c r="S1352" i="10" s="1"/>
  <c r="E1352" i="9"/>
  <c r="O1352" i="10" s="1"/>
  <c r="D1352" i="9"/>
  <c r="J1352" i="10" s="1"/>
  <c r="C1352" i="9"/>
  <c r="E1352" i="10" s="1"/>
  <c r="B1352" i="9"/>
  <c r="B1352" i="10" s="1"/>
  <c r="A1352" i="9"/>
  <c r="J1351" i="9"/>
  <c r="W1351" i="10" s="1"/>
  <c r="I1351" i="9"/>
  <c r="V1351" i="10" s="1"/>
  <c r="H1351" i="9"/>
  <c r="U1351" i="10" s="1"/>
  <c r="G1351" i="9"/>
  <c r="T1351" i="10" s="1"/>
  <c r="F1351" i="9"/>
  <c r="S1351" i="10" s="1"/>
  <c r="E1351" i="9"/>
  <c r="O1351" i="10" s="1"/>
  <c r="D1351" i="9"/>
  <c r="J1351" i="10" s="1"/>
  <c r="C1351" i="9"/>
  <c r="E1351" i="10" s="1"/>
  <c r="B1351" i="9"/>
  <c r="B1351" i="10" s="1"/>
  <c r="A1351" i="9"/>
  <c r="J1350" i="9"/>
  <c r="W1350" i="10" s="1"/>
  <c r="I1350" i="9"/>
  <c r="V1350" i="10" s="1"/>
  <c r="H1350" i="9"/>
  <c r="U1350" i="10" s="1"/>
  <c r="G1350" i="9"/>
  <c r="T1350" i="10" s="1"/>
  <c r="F1350" i="9"/>
  <c r="S1350" i="10" s="1"/>
  <c r="E1350" i="9"/>
  <c r="O1350" i="10" s="1"/>
  <c r="D1350" i="9"/>
  <c r="J1350" i="10" s="1"/>
  <c r="C1350" i="9"/>
  <c r="E1350" i="10" s="1"/>
  <c r="B1350" i="9"/>
  <c r="B1350" i="10" s="1"/>
  <c r="A1350" i="9"/>
  <c r="A1350" i="10" s="1"/>
  <c r="J1349" i="9"/>
  <c r="W1349" i="10" s="1"/>
  <c r="I1349" i="9"/>
  <c r="V1349" i="10" s="1"/>
  <c r="H1349" i="9"/>
  <c r="U1349" i="10" s="1"/>
  <c r="G1349" i="9"/>
  <c r="T1349" i="10" s="1"/>
  <c r="F1349" i="9"/>
  <c r="S1349" i="10" s="1"/>
  <c r="E1349" i="9"/>
  <c r="O1349" i="10" s="1"/>
  <c r="D1349" i="9"/>
  <c r="J1349" i="10" s="1"/>
  <c r="C1349" i="9"/>
  <c r="E1349" i="10" s="1"/>
  <c r="B1349" i="9"/>
  <c r="B1349" i="10" s="1"/>
  <c r="A1349" i="9"/>
  <c r="A1349" i="10" s="1"/>
  <c r="J1348" i="9"/>
  <c r="W1348" i="10" s="1"/>
  <c r="I1348" i="9"/>
  <c r="V1348" i="10" s="1"/>
  <c r="H1348" i="9"/>
  <c r="U1348" i="10" s="1"/>
  <c r="G1348" i="9"/>
  <c r="T1348" i="10" s="1"/>
  <c r="F1348" i="9"/>
  <c r="S1348" i="10" s="1"/>
  <c r="E1348" i="9"/>
  <c r="O1348" i="10" s="1"/>
  <c r="D1348" i="9"/>
  <c r="J1348" i="10" s="1"/>
  <c r="C1348" i="9"/>
  <c r="E1348" i="10" s="1"/>
  <c r="B1348" i="9"/>
  <c r="B1348" i="10" s="1"/>
  <c r="A1348" i="9"/>
  <c r="A1348" i="10" s="1"/>
  <c r="J1347" i="9"/>
  <c r="W1347" i="10" s="1"/>
  <c r="I1347" i="9"/>
  <c r="V1347" i="10" s="1"/>
  <c r="H1347" i="9"/>
  <c r="U1347" i="10" s="1"/>
  <c r="G1347" i="9"/>
  <c r="T1347" i="10" s="1"/>
  <c r="F1347" i="9"/>
  <c r="S1347" i="10" s="1"/>
  <c r="E1347" i="9"/>
  <c r="O1347" i="10" s="1"/>
  <c r="D1347" i="9"/>
  <c r="J1347" i="10" s="1"/>
  <c r="C1347" i="9"/>
  <c r="E1347" i="10" s="1"/>
  <c r="B1347" i="9"/>
  <c r="B1347" i="10" s="1"/>
  <c r="A1347" i="9"/>
  <c r="A1347" i="10" s="1"/>
  <c r="J1346" i="9"/>
  <c r="W1346" i="10" s="1"/>
  <c r="I1346" i="9"/>
  <c r="V1346" i="10" s="1"/>
  <c r="H1346" i="9"/>
  <c r="U1346" i="10" s="1"/>
  <c r="G1346" i="9"/>
  <c r="T1346" i="10" s="1"/>
  <c r="F1346" i="9"/>
  <c r="S1346" i="10" s="1"/>
  <c r="E1346" i="9"/>
  <c r="O1346" i="10" s="1"/>
  <c r="D1346" i="9"/>
  <c r="J1346" i="10" s="1"/>
  <c r="C1346" i="9"/>
  <c r="E1346" i="10" s="1"/>
  <c r="B1346" i="9"/>
  <c r="B1346" i="10" s="1"/>
  <c r="A1346" i="9"/>
  <c r="A1346" i="10" s="1"/>
  <c r="J1345" i="9"/>
  <c r="W1345" i="10" s="1"/>
  <c r="I1345" i="9"/>
  <c r="V1345" i="10" s="1"/>
  <c r="H1345" i="9"/>
  <c r="U1345" i="10" s="1"/>
  <c r="G1345" i="9"/>
  <c r="T1345" i="10" s="1"/>
  <c r="F1345" i="9"/>
  <c r="S1345" i="10" s="1"/>
  <c r="E1345" i="9"/>
  <c r="O1345" i="10" s="1"/>
  <c r="D1345" i="9"/>
  <c r="J1345" i="10" s="1"/>
  <c r="C1345" i="9"/>
  <c r="E1345" i="10" s="1"/>
  <c r="B1345" i="9"/>
  <c r="B1345" i="10" s="1"/>
  <c r="A1345" i="9"/>
  <c r="A1345" i="10" s="1"/>
  <c r="J1344" i="9"/>
  <c r="W1344" i="10" s="1"/>
  <c r="I1344" i="9"/>
  <c r="V1344" i="10" s="1"/>
  <c r="H1344" i="9"/>
  <c r="U1344" i="10" s="1"/>
  <c r="G1344" i="9"/>
  <c r="T1344" i="10" s="1"/>
  <c r="F1344" i="9"/>
  <c r="S1344" i="10" s="1"/>
  <c r="E1344" i="9"/>
  <c r="O1344" i="10" s="1"/>
  <c r="D1344" i="9"/>
  <c r="J1344" i="10" s="1"/>
  <c r="C1344" i="9"/>
  <c r="E1344" i="10" s="1"/>
  <c r="B1344" i="9"/>
  <c r="B1344" i="10" s="1"/>
  <c r="A1344" i="9"/>
  <c r="J1343" i="9"/>
  <c r="W1343" i="10" s="1"/>
  <c r="I1343" i="9"/>
  <c r="V1343" i="10" s="1"/>
  <c r="H1343" i="9"/>
  <c r="U1343" i="10" s="1"/>
  <c r="G1343" i="9"/>
  <c r="T1343" i="10" s="1"/>
  <c r="F1343" i="9"/>
  <c r="S1343" i="10" s="1"/>
  <c r="E1343" i="9"/>
  <c r="O1343" i="10" s="1"/>
  <c r="D1343" i="9"/>
  <c r="J1343" i="10" s="1"/>
  <c r="C1343" i="9"/>
  <c r="E1343" i="10" s="1"/>
  <c r="B1343" i="9"/>
  <c r="B1343" i="10" s="1"/>
  <c r="A1343" i="9"/>
  <c r="A1343" i="10" s="1"/>
  <c r="J1342" i="9"/>
  <c r="W1342" i="10" s="1"/>
  <c r="I1342" i="9"/>
  <c r="V1342" i="10" s="1"/>
  <c r="H1342" i="9"/>
  <c r="U1342" i="10" s="1"/>
  <c r="G1342" i="9"/>
  <c r="T1342" i="10" s="1"/>
  <c r="F1342" i="9"/>
  <c r="S1342" i="10" s="1"/>
  <c r="E1342" i="9"/>
  <c r="O1342" i="10" s="1"/>
  <c r="D1342" i="9"/>
  <c r="J1342" i="10" s="1"/>
  <c r="C1342" i="9"/>
  <c r="E1342" i="10" s="1"/>
  <c r="B1342" i="9"/>
  <c r="B1342" i="10" s="1"/>
  <c r="A1342" i="9"/>
  <c r="A1342" i="10" s="1"/>
  <c r="J1341" i="9"/>
  <c r="W1341" i="10" s="1"/>
  <c r="I1341" i="9"/>
  <c r="V1341" i="10" s="1"/>
  <c r="H1341" i="9"/>
  <c r="U1341" i="10" s="1"/>
  <c r="G1341" i="9"/>
  <c r="T1341" i="10" s="1"/>
  <c r="F1341" i="9"/>
  <c r="S1341" i="10" s="1"/>
  <c r="E1341" i="9"/>
  <c r="O1341" i="10" s="1"/>
  <c r="D1341" i="9"/>
  <c r="J1341" i="10" s="1"/>
  <c r="C1341" i="9"/>
  <c r="E1341" i="10" s="1"/>
  <c r="B1341" i="9"/>
  <c r="B1341" i="10" s="1"/>
  <c r="A1341" i="9"/>
  <c r="A1341" i="10" s="1"/>
  <c r="J1340" i="9"/>
  <c r="W1340" i="10" s="1"/>
  <c r="I1340" i="9"/>
  <c r="V1340" i="10" s="1"/>
  <c r="H1340" i="9"/>
  <c r="U1340" i="10" s="1"/>
  <c r="G1340" i="9"/>
  <c r="T1340" i="10" s="1"/>
  <c r="F1340" i="9"/>
  <c r="S1340" i="10" s="1"/>
  <c r="E1340" i="9"/>
  <c r="O1340" i="10" s="1"/>
  <c r="D1340" i="9"/>
  <c r="J1340" i="10" s="1"/>
  <c r="C1340" i="9"/>
  <c r="E1340" i="10" s="1"/>
  <c r="B1340" i="9"/>
  <c r="B1340" i="10" s="1"/>
  <c r="A1340" i="9"/>
  <c r="J1339" i="9"/>
  <c r="W1339" i="10" s="1"/>
  <c r="I1339" i="9"/>
  <c r="V1339" i="10" s="1"/>
  <c r="H1339" i="9"/>
  <c r="U1339" i="10" s="1"/>
  <c r="G1339" i="9"/>
  <c r="T1339" i="10" s="1"/>
  <c r="F1339" i="9"/>
  <c r="S1339" i="10" s="1"/>
  <c r="E1339" i="9"/>
  <c r="O1339" i="10" s="1"/>
  <c r="D1339" i="9"/>
  <c r="J1339" i="10" s="1"/>
  <c r="C1339" i="9"/>
  <c r="E1339" i="10" s="1"/>
  <c r="B1339" i="9"/>
  <c r="B1339" i="10" s="1"/>
  <c r="A1339" i="9"/>
  <c r="J1338" i="9"/>
  <c r="W1338" i="10" s="1"/>
  <c r="I1338" i="9"/>
  <c r="V1338" i="10" s="1"/>
  <c r="H1338" i="9"/>
  <c r="U1338" i="10" s="1"/>
  <c r="G1338" i="9"/>
  <c r="T1338" i="10" s="1"/>
  <c r="F1338" i="9"/>
  <c r="S1338" i="10" s="1"/>
  <c r="E1338" i="9"/>
  <c r="O1338" i="10" s="1"/>
  <c r="D1338" i="9"/>
  <c r="J1338" i="10" s="1"/>
  <c r="C1338" i="9"/>
  <c r="E1338" i="10" s="1"/>
  <c r="B1338" i="9"/>
  <c r="B1338" i="10" s="1"/>
  <c r="A1338" i="9"/>
  <c r="A1338" i="10" s="1"/>
  <c r="J1337" i="9"/>
  <c r="W1337" i="10" s="1"/>
  <c r="I1337" i="9"/>
  <c r="V1337" i="10" s="1"/>
  <c r="H1337" i="9"/>
  <c r="U1337" i="10" s="1"/>
  <c r="G1337" i="9"/>
  <c r="T1337" i="10" s="1"/>
  <c r="F1337" i="9"/>
  <c r="S1337" i="10" s="1"/>
  <c r="E1337" i="9"/>
  <c r="O1337" i="10" s="1"/>
  <c r="D1337" i="9"/>
  <c r="J1337" i="10" s="1"/>
  <c r="C1337" i="9"/>
  <c r="E1337" i="10" s="1"/>
  <c r="B1337" i="9"/>
  <c r="B1337" i="10" s="1"/>
  <c r="A1337" i="9"/>
  <c r="J1336" i="9"/>
  <c r="W1336" i="10" s="1"/>
  <c r="I1336" i="9"/>
  <c r="V1336" i="10" s="1"/>
  <c r="H1336" i="9"/>
  <c r="U1336" i="10" s="1"/>
  <c r="G1336" i="9"/>
  <c r="T1336" i="10" s="1"/>
  <c r="F1336" i="9"/>
  <c r="S1336" i="10" s="1"/>
  <c r="E1336" i="9"/>
  <c r="O1336" i="10" s="1"/>
  <c r="D1336" i="9"/>
  <c r="J1336" i="10" s="1"/>
  <c r="C1336" i="9"/>
  <c r="E1336" i="10" s="1"/>
  <c r="B1336" i="9"/>
  <c r="B1336" i="10" s="1"/>
  <c r="A1336" i="9"/>
  <c r="A1336" i="10" s="1"/>
  <c r="J1335" i="9"/>
  <c r="W1335" i="10" s="1"/>
  <c r="I1335" i="9"/>
  <c r="V1335" i="10" s="1"/>
  <c r="H1335" i="9"/>
  <c r="U1335" i="10" s="1"/>
  <c r="G1335" i="9"/>
  <c r="T1335" i="10" s="1"/>
  <c r="F1335" i="9"/>
  <c r="S1335" i="10" s="1"/>
  <c r="E1335" i="9"/>
  <c r="O1335" i="10" s="1"/>
  <c r="D1335" i="9"/>
  <c r="J1335" i="10" s="1"/>
  <c r="C1335" i="9"/>
  <c r="E1335" i="10" s="1"/>
  <c r="B1335" i="9"/>
  <c r="B1335" i="10" s="1"/>
  <c r="A1335" i="9"/>
  <c r="A1335" i="10" s="1"/>
  <c r="J1334" i="9"/>
  <c r="W1334" i="10" s="1"/>
  <c r="I1334" i="9"/>
  <c r="V1334" i="10" s="1"/>
  <c r="H1334" i="9"/>
  <c r="U1334" i="10" s="1"/>
  <c r="G1334" i="9"/>
  <c r="T1334" i="10" s="1"/>
  <c r="F1334" i="9"/>
  <c r="S1334" i="10" s="1"/>
  <c r="E1334" i="9"/>
  <c r="O1334" i="10" s="1"/>
  <c r="D1334" i="9"/>
  <c r="J1334" i="10" s="1"/>
  <c r="C1334" i="9"/>
  <c r="E1334" i="10" s="1"/>
  <c r="B1334" i="9"/>
  <c r="B1334" i="10" s="1"/>
  <c r="A1334" i="9"/>
  <c r="A1334" i="10" s="1"/>
  <c r="J1333" i="9"/>
  <c r="W1333" i="10" s="1"/>
  <c r="I1333" i="9"/>
  <c r="V1333" i="10" s="1"/>
  <c r="H1333" i="9"/>
  <c r="U1333" i="10" s="1"/>
  <c r="G1333" i="9"/>
  <c r="T1333" i="10" s="1"/>
  <c r="F1333" i="9"/>
  <c r="S1333" i="10" s="1"/>
  <c r="E1333" i="9"/>
  <c r="O1333" i="10" s="1"/>
  <c r="D1333" i="9"/>
  <c r="J1333" i="10" s="1"/>
  <c r="C1333" i="9"/>
  <c r="E1333" i="10" s="1"/>
  <c r="B1333" i="9"/>
  <c r="B1333" i="10" s="1"/>
  <c r="A1333" i="9"/>
  <c r="J1332" i="9"/>
  <c r="W1332" i="10" s="1"/>
  <c r="I1332" i="9"/>
  <c r="V1332" i="10" s="1"/>
  <c r="H1332" i="9"/>
  <c r="U1332" i="10" s="1"/>
  <c r="G1332" i="9"/>
  <c r="T1332" i="10" s="1"/>
  <c r="F1332" i="9"/>
  <c r="S1332" i="10" s="1"/>
  <c r="E1332" i="9"/>
  <c r="O1332" i="10" s="1"/>
  <c r="D1332" i="9"/>
  <c r="J1332" i="10" s="1"/>
  <c r="C1332" i="9"/>
  <c r="E1332" i="10" s="1"/>
  <c r="B1332" i="9"/>
  <c r="B1332" i="10" s="1"/>
  <c r="A1332" i="9"/>
  <c r="A1332" i="10" s="1"/>
  <c r="J1331" i="9"/>
  <c r="W1331" i="10" s="1"/>
  <c r="I1331" i="9"/>
  <c r="V1331" i="10" s="1"/>
  <c r="H1331" i="9"/>
  <c r="U1331" i="10" s="1"/>
  <c r="G1331" i="9"/>
  <c r="T1331" i="10" s="1"/>
  <c r="F1331" i="9"/>
  <c r="S1331" i="10" s="1"/>
  <c r="E1331" i="9"/>
  <c r="O1331" i="10" s="1"/>
  <c r="D1331" i="9"/>
  <c r="J1331" i="10" s="1"/>
  <c r="C1331" i="9"/>
  <c r="E1331" i="10" s="1"/>
  <c r="B1331" i="9"/>
  <c r="B1331" i="10" s="1"/>
  <c r="A1331" i="9"/>
  <c r="A1331" i="10" s="1"/>
  <c r="J1330" i="9"/>
  <c r="W1330" i="10" s="1"/>
  <c r="I1330" i="9"/>
  <c r="V1330" i="10" s="1"/>
  <c r="H1330" i="9"/>
  <c r="U1330" i="10" s="1"/>
  <c r="G1330" i="9"/>
  <c r="T1330" i="10" s="1"/>
  <c r="F1330" i="9"/>
  <c r="S1330" i="10" s="1"/>
  <c r="E1330" i="9"/>
  <c r="O1330" i="10" s="1"/>
  <c r="D1330" i="9"/>
  <c r="J1330" i="10" s="1"/>
  <c r="C1330" i="9"/>
  <c r="E1330" i="10" s="1"/>
  <c r="B1330" i="9"/>
  <c r="B1330" i="10" s="1"/>
  <c r="A1330" i="9"/>
  <c r="J1329" i="9"/>
  <c r="W1329" i="10" s="1"/>
  <c r="I1329" i="9"/>
  <c r="V1329" i="10" s="1"/>
  <c r="H1329" i="9"/>
  <c r="U1329" i="10" s="1"/>
  <c r="G1329" i="9"/>
  <c r="T1329" i="10" s="1"/>
  <c r="F1329" i="9"/>
  <c r="S1329" i="10" s="1"/>
  <c r="E1329" i="9"/>
  <c r="O1329" i="10" s="1"/>
  <c r="D1329" i="9"/>
  <c r="J1329" i="10" s="1"/>
  <c r="C1329" i="9"/>
  <c r="E1329" i="10" s="1"/>
  <c r="B1329" i="9"/>
  <c r="B1329" i="10" s="1"/>
  <c r="A1329" i="9"/>
  <c r="J1328" i="9"/>
  <c r="W1328" i="10" s="1"/>
  <c r="I1328" i="9"/>
  <c r="V1328" i="10" s="1"/>
  <c r="H1328" i="9"/>
  <c r="U1328" i="10" s="1"/>
  <c r="G1328" i="9"/>
  <c r="T1328" i="10" s="1"/>
  <c r="F1328" i="9"/>
  <c r="S1328" i="10" s="1"/>
  <c r="E1328" i="9"/>
  <c r="O1328" i="10" s="1"/>
  <c r="D1328" i="9"/>
  <c r="J1328" i="10" s="1"/>
  <c r="C1328" i="9"/>
  <c r="E1328" i="10" s="1"/>
  <c r="B1328" i="9"/>
  <c r="B1328" i="10" s="1"/>
  <c r="A1328" i="9"/>
  <c r="J1327" i="9"/>
  <c r="W1327" i="10" s="1"/>
  <c r="I1327" i="9"/>
  <c r="V1327" i="10" s="1"/>
  <c r="H1327" i="9"/>
  <c r="U1327" i="10" s="1"/>
  <c r="G1327" i="9"/>
  <c r="T1327" i="10" s="1"/>
  <c r="F1327" i="9"/>
  <c r="S1327" i="10" s="1"/>
  <c r="E1327" i="9"/>
  <c r="O1327" i="10" s="1"/>
  <c r="D1327" i="9"/>
  <c r="J1327" i="10" s="1"/>
  <c r="C1327" i="9"/>
  <c r="E1327" i="10" s="1"/>
  <c r="B1327" i="9"/>
  <c r="B1327" i="10" s="1"/>
  <c r="A1327" i="9"/>
  <c r="J1326" i="9"/>
  <c r="W1326" i="10" s="1"/>
  <c r="I1326" i="9"/>
  <c r="V1326" i="10" s="1"/>
  <c r="H1326" i="9"/>
  <c r="U1326" i="10" s="1"/>
  <c r="G1326" i="9"/>
  <c r="T1326" i="10" s="1"/>
  <c r="F1326" i="9"/>
  <c r="S1326" i="10" s="1"/>
  <c r="E1326" i="9"/>
  <c r="O1326" i="10" s="1"/>
  <c r="D1326" i="9"/>
  <c r="J1326" i="10" s="1"/>
  <c r="C1326" i="9"/>
  <c r="E1326" i="10" s="1"/>
  <c r="B1326" i="9"/>
  <c r="B1326" i="10" s="1"/>
  <c r="A1326" i="9"/>
  <c r="A1326" i="10" s="1"/>
  <c r="J1325" i="9"/>
  <c r="W1325" i="10" s="1"/>
  <c r="I1325" i="9"/>
  <c r="V1325" i="10" s="1"/>
  <c r="H1325" i="9"/>
  <c r="U1325" i="10" s="1"/>
  <c r="G1325" i="9"/>
  <c r="T1325" i="10" s="1"/>
  <c r="F1325" i="9"/>
  <c r="S1325" i="10" s="1"/>
  <c r="E1325" i="9"/>
  <c r="O1325" i="10" s="1"/>
  <c r="D1325" i="9"/>
  <c r="J1325" i="10" s="1"/>
  <c r="C1325" i="9"/>
  <c r="E1325" i="10" s="1"/>
  <c r="B1325" i="9"/>
  <c r="B1325" i="10" s="1"/>
  <c r="A1325" i="9"/>
  <c r="A1325" i="10" s="1"/>
  <c r="J1324" i="9"/>
  <c r="W1324" i="10" s="1"/>
  <c r="I1324" i="9"/>
  <c r="V1324" i="10" s="1"/>
  <c r="H1324" i="9"/>
  <c r="U1324" i="10" s="1"/>
  <c r="G1324" i="9"/>
  <c r="T1324" i="10" s="1"/>
  <c r="F1324" i="9"/>
  <c r="S1324" i="10" s="1"/>
  <c r="E1324" i="9"/>
  <c r="O1324" i="10" s="1"/>
  <c r="D1324" i="9"/>
  <c r="J1324" i="10" s="1"/>
  <c r="C1324" i="9"/>
  <c r="E1324" i="10" s="1"/>
  <c r="B1324" i="9"/>
  <c r="B1324" i="10" s="1"/>
  <c r="A1324" i="9"/>
  <c r="A1324" i="10" s="1"/>
  <c r="J1323" i="9"/>
  <c r="W1323" i="10" s="1"/>
  <c r="I1323" i="9"/>
  <c r="V1323" i="10" s="1"/>
  <c r="H1323" i="9"/>
  <c r="U1323" i="10" s="1"/>
  <c r="G1323" i="9"/>
  <c r="T1323" i="10" s="1"/>
  <c r="F1323" i="9"/>
  <c r="S1323" i="10" s="1"/>
  <c r="E1323" i="9"/>
  <c r="O1323" i="10" s="1"/>
  <c r="D1323" i="9"/>
  <c r="J1323" i="10" s="1"/>
  <c r="C1323" i="9"/>
  <c r="E1323" i="10" s="1"/>
  <c r="B1323" i="9"/>
  <c r="B1323" i="10" s="1"/>
  <c r="A1323" i="9"/>
  <c r="A1323" i="10" s="1"/>
  <c r="J1322" i="9"/>
  <c r="W1322" i="10" s="1"/>
  <c r="I1322" i="9"/>
  <c r="V1322" i="10" s="1"/>
  <c r="H1322" i="9"/>
  <c r="U1322" i="10" s="1"/>
  <c r="G1322" i="9"/>
  <c r="T1322" i="10" s="1"/>
  <c r="F1322" i="9"/>
  <c r="S1322" i="10" s="1"/>
  <c r="E1322" i="9"/>
  <c r="O1322" i="10" s="1"/>
  <c r="D1322" i="9"/>
  <c r="J1322" i="10" s="1"/>
  <c r="C1322" i="9"/>
  <c r="E1322" i="10" s="1"/>
  <c r="B1322" i="9"/>
  <c r="B1322" i="10" s="1"/>
  <c r="A1322" i="9"/>
  <c r="A1322" i="10" s="1"/>
  <c r="J1321" i="9"/>
  <c r="W1321" i="10" s="1"/>
  <c r="I1321" i="9"/>
  <c r="V1321" i="10" s="1"/>
  <c r="H1321" i="9"/>
  <c r="U1321" i="10" s="1"/>
  <c r="G1321" i="9"/>
  <c r="T1321" i="10" s="1"/>
  <c r="F1321" i="9"/>
  <c r="S1321" i="10" s="1"/>
  <c r="E1321" i="9"/>
  <c r="O1321" i="10" s="1"/>
  <c r="D1321" i="9"/>
  <c r="J1321" i="10" s="1"/>
  <c r="C1321" i="9"/>
  <c r="E1321" i="10" s="1"/>
  <c r="B1321" i="9"/>
  <c r="B1321" i="10" s="1"/>
  <c r="A1321" i="9"/>
  <c r="J1320" i="9"/>
  <c r="W1320" i="10" s="1"/>
  <c r="I1320" i="9"/>
  <c r="V1320" i="10" s="1"/>
  <c r="H1320" i="9"/>
  <c r="U1320" i="10" s="1"/>
  <c r="G1320" i="9"/>
  <c r="T1320" i="10" s="1"/>
  <c r="F1320" i="9"/>
  <c r="S1320" i="10" s="1"/>
  <c r="E1320" i="9"/>
  <c r="O1320" i="10" s="1"/>
  <c r="D1320" i="9"/>
  <c r="J1320" i="10" s="1"/>
  <c r="C1320" i="9"/>
  <c r="E1320" i="10" s="1"/>
  <c r="B1320" i="9"/>
  <c r="B1320" i="10" s="1"/>
  <c r="A1320" i="9"/>
  <c r="A1320" i="10" s="1"/>
  <c r="J1319" i="9"/>
  <c r="W1319" i="10" s="1"/>
  <c r="I1319" i="9"/>
  <c r="V1319" i="10" s="1"/>
  <c r="H1319" i="9"/>
  <c r="U1319" i="10" s="1"/>
  <c r="G1319" i="9"/>
  <c r="T1319" i="10" s="1"/>
  <c r="F1319" i="9"/>
  <c r="S1319" i="10" s="1"/>
  <c r="E1319" i="9"/>
  <c r="O1319" i="10" s="1"/>
  <c r="D1319" i="9"/>
  <c r="J1319" i="10" s="1"/>
  <c r="C1319" i="9"/>
  <c r="E1319" i="10" s="1"/>
  <c r="B1319" i="9"/>
  <c r="B1319" i="10" s="1"/>
  <c r="A1319" i="9"/>
  <c r="A1319" i="10" s="1"/>
  <c r="J1318" i="9"/>
  <c r="W1318" i="10" s="1"/>
  <c r="I1318" i="9"/>
  <c r="V1318" i="10" s="1"/>
  <c r="H1318" i="9"/>
  <c r="U1318" i="10" s="1"/>
  <c r="G1318" i="9"/>
  <c r="T1318" i="10" s="1"/>
  <c r="F1318" i="9"/>
  <c r="S1318" i="10" s="1"/>
  <c r="E1318" i="9"/>
  <c r="O1318" i="10" s="1"/>
  <c r="D1318" i="9"/>
  <c r="J1318" i="10" s="1"/>
  <c r="C1318" i="9"/>
  <c r="E1318" i="10" s="1"/>
  <c r="B1318" i="9"/>
  <c r="B1318" i="10" s="1"/>
  <c r="A1318" i="9"/>
  <c r="J1317" i="9"/>
  <c r="W1317" i="10" s="1"/>
  <c r="I1317" i="9"/>
  <c r="V1317" i="10" s="1"/>
  <c r="H1317" i="9"/>
  <c r="U1317" i="10" s="1"/>
  <c r="G1317" i="9"/>
  <c r="T1317" i="10" s="1"/>
  <c r="F1317" i="9"/>
  <c r="S1317" i="10" s="1"/>
  <c r="E1317" i="9"/>
  <c r="O1317" i="10" s="1"/>
  <c r="D1317" i="9"/>
  <c r="J1317" i="10" s="1"/>
  <c r="C1317" i="9"/>
  <c r="E1317" i="10" s="1"/>
  <c r="B1317" i="9"/>
  <c r="B1317" i="10" s="1"/>
  <c r="A1317" i="9"/>
  <c r="J1316" i="9"/>
  <c r="W1316" i="10" s="1"/>
  <c r="I1316" i="9"/>
  <c r="V1316" i="10" s="1"/>
  <c r="H1316" i="9"/>
  <c r="U1316" i="10" s="1"/>
  <c r="G1316" i="9"/>
  <c r="T1316" i="10" s="1"/>
  <c r="F1316" i="9"/>
  <c r="S1316" i="10" s="1"/>
  <c r="E1316" i="9"/>
  <c r="O1316" i="10" s="1"/>
  <c r="D1316" i="9"/>
  <c r="J1316" i="10" s="1"/>
  <c r="C1316" i="9"/>
  <c r="E1316" i="10" s="1"/>
  <c r="B1316" i="9"/>
  <c r="B1316" i="10" s="1"/>
  <c r="A1316" i="9"/>
  <c r="A1316" i="10" s="1"/>
  <c r="J1315" i="9"/>
  <c r="W1315" i="10" s="1"/>
  <c r="I1315" i="9"/>
  <c r="V1315" i="10" s="1"/>
  <c r="H1315" i="9"/>
  <c r="U1315" i="10" s="1"/>
  <c r="G1315" i="9"/>
  <c r="T1315" i="10" s="1"/>
  <c r="F1315" i="9"/>
  <c r="S1315" i="10" s="1"/>
  <c r="E1315" i="9"/>
  <c r="O1315" i="10" s="1"/>
  <c r="D1315" i="9"/>
  <c r="J1315" i="10" s="1"/>
  <c r="C1315" i="9"/>
  <c r="E1315" i="10" s="1"/>
  <c r="B1315" i="9"/>
  <c r="B1315" i="10" s="1"/>
  <c r="A1315" i="9"/>
  <c r="A1315" i="10" s="1"/>
  <c r="J1314" i="9"/>
  <c r="W1314" i="10" s="1"/>
  <c r="I1314" i="9"/>
  <c r="V1314" i="10" s="1"/>
  <c r="H1314" i="9"/>
  <c r="U1314" i="10" s="1"/>
  <c r="G1314" i="9"/>
  <c r="T1314" i="10" s="1"/>
  <c r="F1314" i="9"/>
  <c r="S1314" i="10" s="1"/>
  <c r="E1314" i="9"/>
  <c r="O1314" i="10" s="1"/>
  <c r="D1314" i="9"/>
  <c r="J1314" i="10" s="1"/>
  <c r="C1314" i="9"/>
  <c r="E1314" i="10" s="1"/>
  <c r="B1314" i="9"/>
  <c r="B1314" i="10" s="1"/>
  <c r="A1314" i="9"/>
  <c r="A1314" i="10" s="1"/>
  <c r="J1313" i="9"/>
  <c r="W1313" i="10" s="1"/>
  <c r="I1313" i="9"/>
  <c r="V1313" i="10" s="1"/>
  <c r="H1313" i="9"/>
  <c r="U1313" i="10" s="1"/>
  <c r="G1313" i="9"/>
  <c r="T1313" i="10" s="1"/>
  <c r="F1313" i="9"/>
  <c r="S1313" i="10" s="1"/>
  <c r="E1313" i="9"/>
  <c r="O1313" i="10" s="1"/>
  <c r="D1313" i="9"/>
  <c r="J1313" i="10" s="1"/>
  <c r="C1313" i="9"/>
  <c r="E1313" i="10" s="1"/>
  <c r="B1313" i="9"/>
  <c r="B1313" i="10" s="1"/>
  <c r="A1313" i="9"/>
  <c r="A1313" i="10" s="1"/>
  <c r="J1312" i="9"/>
  <c r="W1312" i="10" s="1"/>
  <c r="I1312" i="9"/>
  <c r="V1312" i="10" s="1"/>
  <c r="H1312" i="9"/>
  <c r="U1312" i="10" s="1"/>
  <c r="G1312" i="9"/>
  <c r="T1312" i="10" s="1"/>
  <c r="F1312" i="9"/>
  <c r="S1312" i="10" s="1"/>
  <c r="E1312" i="9"/>
  <c r="O1312" i="10" s="1"/>
  <c r="D1312" i="9"/>
  <c r="J1312" i="10" s="1"/>
  <c r="C1312" i="9"/>
  <c r="E1312" i="10" s="1"/>
  <c r="B1312" i="9"/>
  <c r="B1312" i="10" s="1"/>
  <c r="A1312" i="9"/>
  <c r="A1312" i="10" s="1"/>
  <c r="J1311" i="9"/>
  <c r="W1311" i="10" s="1"/>
  <c r="I1311" i="9"/>
  <c r="V1311" i="10" s="1"/>
  <c r="H1311" i="9"/>
  <c r="U1311" i="10" s="1"/>
  <c r="G1311" i="9"/>
  <c r="T1311" i="10" s="1"/>
  <c r="F1311" i="9"/>
  <c r="S1311" i="10" s="1"/>
  <c r="E1311" i="9"/>
  <c r="O1311" i="10" s="1"/>
  <c r="D1311" i="9"/>
  <c r="J1311" i="10" s="1"/>
  <c r="C1311" i="9"/>
  <c r="E1311" i="10" s="1"/>
  <c r="B1311" i="9"/>
  <c r="B1311" i="10" s="1"/>
  <c r="A1311" i="9"/>
  <c r="A1311" i="10" s="1"/>
  <c r="J1310" i="9"/>
  <c r="W1310" i="10" s="1"/>
  <c r="I1310" i="9"/>
  <c r="V1310" i="10" s="1"/>
  <c r="H1310" i="9"/>
  <c r="U1310" i="10" s="1"/>
  <c r="G1310" i="9"/>
  <c r="T1310" i="10" s="1"/>
  <c r="F1310" i="9"/>
  <c r="S1310" i="10" s="1"/>
  <c r="E1310" i="9"/>
  <c r="O1310" i="10" s="1"/>
  <c r="D1310" i="9"/>
  <c r="J1310" i="10" s="1"/>
  <c r="C1310" i="9"/>
  <c r="E1310" i="10" s="1"/>
  <c r="B1310" i="9"/>
  <c r="B1310" i="10" s="1"/>
  <c r="A1310" i="9"/>
  <c r="A1310" i="10" s="1"/>
  <c r="J1309" i="9"/>
  <c r="W1309" i="10" s="1"/>
  <c r="I1309" i="9"/>
  <c r="V1309" i="10" s="1"/>
  <c r="H1309" i="9"/>
  <c r="U1309" i="10" s="1"/>
  <c r="G1309" i="9"/>
  <c r="T1309" i="10" s="1"/>
  <c r="F1309" i="9"/>
  <c r="S1309" i="10" s="1"/>
  <c r="E1309" i="9"/>
  <c r="O1309" i="10" s="1"/>
  <c r="D1309" i="9"/>
  <c r="J1309" i="10" s="1"/>
  <c r="C1309" i="9"/>
  <c r="E1309" i="10" s="1"/>
  <c r="B1309" i="9"/>
  <c r="B1309" i="10" s="1"/>
  <c r="A1309" i="9"/>
  <c r="J1308" i="9"/>
  <c r="W1308" i="10" s="1"/>
  <c r="I1308" i="9"/>
  <c r="V1308" i="10" s="1"/>
  <c r="H1308" i="9"/>
  <c r="U1308" i="10" s="1"/>
  <c r="G1308" i="9"/>
  <c r="T1308" i="10" s="1"/>
  <c r="F1308" i="9"/>
  <c r="S1308" i="10" s="1"/>
  <c r="E1308" i="9"/>
  <c r="O1308" i="10" s="1"/>
  <c r="D1308" i="9"/>
  <c r="J1308" i="10" s="1"/>
  <c r="C1308" i="9"/>
  <c r="E1308" i="10" s="1"/>
  <c r="B1308" i="9"/>
  <c r="B1308" i="10" s="1"/>
  <c r="A1308" i="9"/>
  <c r="A1308" i="10" s="1"/>
  <c r="J1307" i="9"/>
  <c r="W1307" i="10" s="1"/>
  <c r="I1307" i="9"/>
  <c r="V1307" i="10" s="1"/>
  <c r="H1307" i="9"/>
  <c r="U1307" i="10" s="1"/>
  <c r="G1307" i="9"/>
  <c r="T1307" i="10" s="1"/>
  <c r="F1307" i="9"/>
  <c r="S1307" i="10" s="1"/>
  <c r="E1307" i="9"/>
  <c r="O1307" i="10" s="1"/>
  <c r="D1307" i="9"/>
  <c r="J1307" i="10" s="1"/>
  <c r="C1307" i="9"/>
  <c r="E1307" i="10" s="1"/>
  <c r="B1307" i="9"/>
  <c r="B1307" i="10" s="1"/>
  <c r="A1307" i="9"/>
  <c r="A1307" i="10" s="1"/>
  <c r="J1306" i="9"/>
  <c r="W1306" i="10" s="1"/>
  <c r="I1306" i="9"/>
  <c r="V1306" i="10" s="1"/>
  <c r="H1306" i="9"/>
  <c r="U1306" i="10" s="1"/>
  <c r="G1306" i="9"/>
  <c r="T1306" i="10" s="1"/>
  <c r="F1306" i="9"/>
  <c r="S1306" i="10" s="1"/>
  <c r="E1306" i="9"/>
  <c r="O1306" i="10" s="1"/>
  <c r="D1306" i="9"/>
  <c r="J1306" i="10" s="1"/>
  <c r="C1306" i="9"/>
  <c r="E1306" i="10" s="1"/>
  <c r="B1306" i="9"/>
  <c r="B1306" i="10" s="1"/>
  <c r="A1306" i="9"/>
  <c r="J1305" i="9"/>
  <c r="W1305" i="10" s="1"/>
  <c r="I1305" i="9"/>
  <c r="V1305" i="10" s="1"/>
  <c r="H1305" i="9"/>
  <c r="U1305" i="10" s="1"/>
  <c r="G1305" i="9"/>
  <c r="T1305" i="10" s="1"/>
  <c r="F1305" i="9"/>
  <c r="S1305" i="10" s="1"/>
  <c r="E1305" i="9"/>
  <c r="O1305" i="10" s="1"/>
  <c r="D1305" i="9"/>
  <c r="J1305" i="10" s="1"/>
  <c r="C1305" i="9"/>
  <c r="E1305" i="10" s="1"/>
  <c r="B1305" i="9"/>
  <c r="B1305" i="10" s="1"/>
  <c r="A1305" i="9"/>
  <c r="J1304" i="9"/>
  <c r="W1304" i="10" s="1"/>
  <c r="I1304" i="9"/>
  <c r="V1304" i="10" s="1"/>
  <c r="H1304" i="9"/>
  <c r="U1304" i="10" s="1"/>
  <c r="G1304" i="9"/>
  <c r="T1304" i="10" s="1"/>
  <c r="F1304" i="9"/>
  <c r="S1304" i="10" s="1"/>
  <c r="E1304" i="9"/>
  <c r="O1304" i="10" s="1"/>
  <c r="D1304" i="9"/>
  <c r="J1304" i="10" s="1"/>
  <c r="C1304" i="9"/>
  <c r="E1304" i="10" s="1"/>
  <c r="B1304" i="9"/>
  <c r="B1304" i="10" s="1"/>
  <c r="A1304" i="9"/>
  <c r="J1303" i="9"/>
  <c r="W1303" i="10" s="1"/>
  <c r="I1303" i="9"/>
  <c r="V1303" i="10" s="1"/>
  <c r="H1303" i="9"/>
  <c r="U1303" i="10" s="1"/>
  <c r="G1303" i="9"/>
  <c r="T1303" i="10" s="1"/>
  <c r="F1303" i="9"/>
  <c r="S1303" i="10" s="1"/>
  <c r="E1303" i="9"/>
  <c r="O1303" i="10" s="1"/>
  <c r="D1303" i="9"/>
  <c r="J1303" i="10" s="1"/>
  <c r="C1303" i="9"/>
  <c r="E1303" i="10" s="1"/>
  <c r="B1303" i="9"/>
  <c r="B1303" i="10" s="1"/>
  <c r="A1303" i="9"/>
  <c r="J1302" i="9"/>
  <c r="W1302" i="10" s="1"/>
  <c r="I1302" i="9"/>
  <c r="V1302" i="10" s="1"/>
  <c r="H1302" i="9"/>
  <c r="U1302" i="10" s="1"/>
  <c r="G1302" i="9"/>
  <c r="T1302" i="10" s="1"/>
  <c r="F1302" i="9"/>
  <c r="S1302" i="10" s="1"/>
  <c r="E1302" i="9"/>
  <c r="O1302" i="10" s="1"/>
  <c r="D1302" i="9"/>
  <c r="J1302" i="10" s="1"/>
  <c r="C1302" i="9"/>
  <c r="E1302" i="10" s="1"/>
  <c r="B1302" i="9"/>
  <c r="B1302" i="10" s="1"/>
  <c r="A1302" i="9"/>
  <c r="A1302" i="10" s="1"/>
  <c r="J1301" i="9"/>
  <c r="W1301" i="10" s="1"/>
  <c r="I1301" i="9"/>
  <c r="V1301" i="10" s="1"/>
  <c r="H1301" i="9"/>
  <c r="U1301" i="10" s="1"/>
  <c r="G1301" i="9"/>
  <c r="T1301" i="10" s="1"/>
  <c r="F1301" i="9"/>
  <c r="S1301" i="10" s="1"/>
  <c r="E1301" i="9"/>
  <c r="O1301" i="10" s="1"/>
  <c r="D1301" i="9"/>
  <c r="J1301" i="10" s="1"/>
  <c r="C1301" i="9"/>
  <c r="E1301" i="10" s="1"/>
  <c r="B1301" i="9"/>
  <c r="B1301" i="10" s="1"/>
  <c r="A1301" i="9"/>
  <c r="A1301" i="10" s="1"/>
  <c r="J1300" i="9"/>
  <c r="W1300" i="10" s="1"/>
  <c r="I1300" i="9"/>
  <c r="V1300" i="10" s="1"/>
  <c r="H1300" i="9"/>
  <c r="U1300" i="10" s="1"/>
  <c r="G1300" i="9"/>
  <c r="T1300" i="10" s="1"/>
  <c r="F1300" i="9"/>
  <c r="S1300" i="10" s="1"/>
  <c r="E1300" i="9"/>
  <c r="O1300" i="10" s="1"/>
  <c r="D1300" i="9"/>
  <c r="J1300" i="10" s="1"/>
  <c r="C1300" i="9"/>
  <c r="E1300" i="10" s="1"/>
  <c r="B1300" i="9"/>
  <c r="B1300" i="10" s="1"/>
  <c r="A1300" i="9"/>
  <c r="A1300" i="10" s="1"/>
  <c r="J1299" i="9"/>
  <c r="W1299" i="10" s="1"/>
  <c r="I1299" i="9"/>
  <c r="V1299" i="10" s="1"/>
  <c r="H1299" i="9"/>
  <c r="U1299" i="10" s="1"/>
  <c r="G1299" i="9"/>
  <c r="T1299" i="10" s="1"/>
  <c r="F1299" i="9"/>
  <c r="S1299" i="10" s="1"/>
  <c r="E1299" i="9"/>
  <c r="O1299" i="10" s="1"/>
  <c r="D1299" i="9"/>
  <c r="J1299" i="10" s="1"/>
  <c r="C1299" i="9"/>
  <c r="E1299" i="10" s="1"/>
  <c r="B1299" i="9"/>
  <c r="B1299" i="10" s="1"/>
  <c r="A1299" i="9"/>
  <c r="A1299" i="10" s="1"/>
  <c r="J1298" i="9"/>
  <c r="W1298" i="10" s="1"/>
  <c r="I1298" i="9"/>
  <c r="V1298" i="10" s="1"/>
  <c r="H1298" i="9"/>
  <c r="U1298" i="10" s="1"/>
  <c r="G1298" i="9"/>
  <c r="T1298" i="10" s="1"/>
  <c r="F1298" i="9"/>
  <c r="S1298" i="10" s="1"/>
  <c r="E1298" i="9"/>
  <c r="O1298" i="10" s="1"/>
  <c r="D1298" i="9"/>
  <c r="J1298" i="10" s="1"/>
  <c r="C1298" i="9"/>
  <c r="E1298" i="10" s="1"/>
  <c r="B1298" i="9"/>
  <c r="B1298" i="10" s="1"/>
  <c r="A1298" i="9"/>
  <c r="A1298" i="10" s="1"/>
  <c r="J1297" i="9"/>
  <c r="W1297" i="10" s="1"/>
  <c r="I1297" i="9"/>
  <c r="V1297" i="10" s="1"/>
  <c r="H1297" i="9"/>
  <c r="U1297" i="10" s="1"/>
  <c r="G1297" i="9"/>
  <c r="T1297" i="10" s="1"/>
  <c r="F1297" i="9"/>
  <c r="S1297" i="10" s="1"/>
  <c r="E1297" i="9"/>
  <c r="O1297" i="10" s="1"/>
  <c r="D1297" i="9"/>
  <c r="J1297" i="10" s="1"/>
  <c r="C1297" i="9"/>
  <c r="E1297" i="10" s="1"/>
  <c r="B1297" i="9"/>
  <c r="B1297" i="10" s="1"/>
  <c r="A1297" i="9"/>
  <c r="J1296" i="9"/>
  <c r="W1296" i="10" s="1"/>
  <c r="I1296" i="9"/>
  <c r="V1296" i="10" s="1"/>
  <c r="H1296" i="9"/>
  <c r="U1296" i="10" s="1"/>
  <c r="G1296" i="9"/>
  <c r="T1296" i="10" s="1"/>
  <c r="F1296" i="9"/>
  <c r="S1296" i="10" s="1"/>
  <c r="E1296" i="9"/>
  <c r="O1296" i="10" s="1"/>
  <c r="D1296" i="9"/>
  <c r="J1296" i="10" s="1"/>
  <c r="C1296" i="9"/>
  <c r="E1296" i="10" s="1"/>
  <c r="B1296" i="9"/>
  <c r="B1296" i="10" s="1"/>
  <c r="A1296" i="9"/>
  <c r="A1296" i="10" s="1"/>
  <c r="J1295" i="9"/>
  <c r="W1295" i="10" s="1"/>
  <c r="I1295" i="9"/>
  <c r="V1295" i="10" s="1"/>
  <c r="H1295" i="9"/>
  <c r="U1295" i="10" s="1"/>
  <c r="G1295" i="9"/>
  <c r="T1295" i="10" s="1"/>
  <c r="F1295" i="9"/>
  <c r="S1295" i="10" s="1"/>
  <c r="E1295" i="9"/>
  <c r="O1295" i="10" s="1"/>
  <c r="D1295" i="9"/>
  <c r="J1295" i="10" s="1"/>
  <c r="C1295" i="9"/>
  <c r="E1295" i="10" s="1"/>
  <c r="B1295" i="9"/>
  <c r="B1295" i="10" s="1"/>
  <c r="A1295" i="9"/>
  <c r="A1295" i="10" s="1"/>
  <c r="J1294" i="9"/>
  <c r="W1294" i="10" s="1"/>
  <c r="I1294" i="9"/>
  <c r="V1294" i="10" s="1"/>
  <c r="H1294" i="9"/>
  <c r="U1294" i="10" s="1"/>
  <c r="G1294" i="9"/>
  <c r="T1294" i="10" s="1"/>
  <c r="F1294" i="9"/>
  <c r="S1294" i="10" s="1"/>
  <c r="E1294" i="9"/>
  <c r="O1294" i="10" s="1"/>
  <c r="D1294" i="9"/>
  <c r="J1294" i="10" s="1"/>
  <c r="C1294" i="9"/>
  <c r="E1294" i="10" s="1"/>
  <c r="B1294" i="9"/>
  <c r="B1294" i="10" s="1"/>
  <c r="A1294" i="9"/>
  <c r="J1293" i="9"/>
  <c r="W1293" i="10" s="1"/>
  <c r="I1293" i="9"/>
  <c r="V1293" i="10" s="1"/>
  <c r="H1293" i="9"/>
  <c r="U1293" i="10" s="1"/>
  <c r="G1293" i="9"/>
  <c r="T1293" i="10" s="1"/>
  <c r="F1293" i="9"/>
  <c r="S1293" i="10" s="1"/>
  <c r="E1293" i="9"/>
  <c r="O1293" i="10" s="1"/>
  <c r="D1293" i="9"/>
  <c r="J1293" i="10" s="1"/>
  <c r="C1293" i="9"/>
  <c r="E1293" i="10" s="1"/>
  <c r="B1293" i="9"/>
  <c r="B1293" i="10" s="1"/>
  <c r="A1293" i="9"/>
  <c r="J1292" i="9"/>
  <c r="W1292" i="10" s="1"/>
  <c r="I1292" i="9"/>
  <c r="V1292" i="10" s="1"/>
  <c r="H1292" i="9"/>
  <c r="U1292" i="10" s="1"/>
  <c r="G1292" i="9"/>
  <c r="T1292" i="10" s="1"/>
  <c r="F1292" i="9"/>
  <c r="S1292" i="10" s="1"/>
  <c r="E1292" i="9"/>
  <c r="O1292" i="10" s="1"/>
  <c r="D1292" i="9"/>
  <c r="J1292" i="10" s="1"/>
  <c r="C1292" i="9"/>
  <c r="E1292" i="10" s="1"/>
  <c r="B1292" i="9"/>
  <c r="B1292" i="10" s="1"/>
  <c r="A1292" i="9"/>
  <c r="J1291" i="9"/>
  <c r="W1291" i="10" s="1"/>
  <c r="I1291" i="9"/>
  <c r="V1291" i="10" s="1"/>
  <c r="H1291" i="9"/>
  <c r="U1291" i="10" s="1"/>
  <c r="G1291" i="9"/>
  <c r="T1291" i="10" s="1"/>
  <c r="F1291" i="9"/>
  <c r="S1291" i="10" s="1"/>
  <c r="E1291" i="9"/>
  <c r="O1291" i="10" s="1"/>
  <c r="D1291" i="9"/>
  <c r="J1291" i="10" s="1"/>
  <c r="C1291" i="9"/>
  <c r="E1291" i="10" s="1"/>
  <c r="B1291" i="9"/>
  <c r="B1291" i="10" s="1"/>
  <c r="A1291" i="9"/>
  <c r="A1291" i="10" s="1"/>
  <c r="J1290" i="9"/>
  <c r="W1290" i="10" s="1"/>
  <c r="I1290" i="9"/>
  <c r="V1290" i="10" s="1"/>
  <c r="H1290" i="9"/>
  <c r="U1290" i="10" s="1"/>
  <c r="G1290" i="9"/>
  <c r="T1290" i="10" s="1"/>
  <c r="F1290" i="9"/>
  <c r="S1290" i="10" s="1"/>
  <c r="E1290" i="9"/>
  <c r="O1290" i="10" s="1"/>
  <c r="D1290" i="9"/>
  <c r="J1290" i="10" s="1"/>
  <c r="C1290" i="9"/>
  <c r="E1290" i="10" s="1"/>
  <c r="B1290" i="9"/>
  <c r="B1290" i="10" s="1"/>
  <c r="A1290" i="9"/>
  <c r="A1290" i="10" s="1"/>
  <c r="J1289" i="9"/>
  <c r="W1289" i="10" s="1"/>
  <c r="I1289" i="9"/>
  <c r="V1289" i="10" s="1"/>
  <c r="H1289" i="9"/>
  <c r="U1289" i="10" s="1"/>
  <c r="G1289" i="9"/>
  <c r="T1289" i="10" s="1"/>
  <c r="F1289" i="9"/>
  <c r="S1289" i="10" s="1"/>
  <c r="E1289" i="9"/>
  <c r="O1289" i="10" s="1"/>
  <c r="D1289" i="9"/>
  <c r="J1289" i="10" s="1"/>
  <c r="C1289" i="9"/>
  <c r="E1289" i="10" s="1"/>
  <c r="B1289" i="9"/>
  <c r="B1289" i="10" s="1"/>
  <c r="A1289" i="9"/>
  <c r="A1289" i="10" s="1"/>
  <c r="J1288" i="9"/>
  <c r="W1288" i="10" s="1"/>
  <c r="I1288" i="9"/>
  <c r="V1288" i="10" s="1"/>
  <c r="H1288" i="9"/>
  <c r="U1288" i="10" s="1"/>
  <c r="G1288" i="9"/>
  <c r="T1288" i="10" s="1"/>
  <c r="F1288" i="9"/>
  <c r="S1288" i="10" s="1"/>
  <c r="E1288" i="9"/>
  <c r="O1288" i="10" s="1"/>
  <c r="D1288" i="9"/>
  <c r="J1288" i="10" s="1"/>
  <c r="C1288" i="9"/>
  <c r="E1288" i="10" s="1"/>
  <c r="B1288" i="9"/>
  <c r="B1288" i="10" s="1"/>
  <c r="A1288" i="9"/>
  <c r="A1288" i="10" s="1"/>
  <c r="J1287" i="9"/>
  <c r="W1287" i="10" s="1"/>
  <c r="I1287" i="9"/>
  <c r="V1287" i="10" s="1"/>
  <c r="H1287" i="9"/>
  <c r="U1287" i="10" s="1"/>
  <c r="G1287" i="9"/>
  <c r="T1287" i="10" s="1"/>
  <c r="F1287" i="9"/>
  <c r="S1287" i="10" s="1"/>
  <c r="E1287" i="9"/>
  <c r="O1287" i="10" s="1"/>
  <c r="D1287" i="9"/>
  <c r="J1287" i="10" s="1"/>
  <c r="C1287" i="9"/>
  <c r="E1287" i="10" s="1"/>
  <c r="B1287" i="9"/>
  <c r="B1287" i="10" s="1"/>
  <c r="A1287" i="9"/>
  <c r="A1287" i="10" s="1"/>
  <c r="J1286" i="9"/>
  <c r="W1286" i="10" s="1"/>
  <c r="I1286" i="9"/>
  <c r="V1286" i="10" s="1"/>
  <c r="H1286" i="9"/>
  <c r="U1286" i="10" s="1"/>
  <c r="G1286" i="9"/>
  <c r="T1286" i="10" s="1"/>
  <c r="F1286" i="9"/>
  <c r="S1286" i="10" s="1"/>
  <c r="E1286" i="9"/>
  <c r="O1286" i="10" s="1"/>
  <c r="D1286" i="9"/>
  <c r="J1286" i="10" s="1"/>
  <c r="C1286" i="9"/>
  <c r="E1286" i="10" s="1"/>
  <c r="B1286" i="9"/>
  <c r="B1286" i="10" s="1"/>
  <c r="A1286" i="9"/>
  <c r="A1286" i="10" s="1"/>
  <c r="J1285" i="9"/>
  <c r="W1285" i="10" s="1"/>
  <c r="I1285" i="9"/>
  <c r="V1285" i="10" s="1"/>
  <c r="H1285" i="9"/>
  <c r="U1285" i="10" s="1"/>
  <c r="G1285" i="9"/>
  <c r="T1285" i="10" s="1"/>
  <c r="F1285" i="9"/>
  <c r="S1285" i="10" s="1"/>
  <c r="E1285" i="9"/>
  <c r="O1285" i="10" s="1"/>
  <c r="D1285" i="9"/>
  <c r="J1285" i="10" s="1"/>
  <c r="C1285" i="9"/>
  <c r="E1285" i="10" s="1"/>
  <c r="B1285" i="9"/>
  <c r="B1285" i="10" s="1"/>
  <c r="A1285" i="9"/>
  <c r="J1284" i="9"/>
  <c r="W1284" i="10" s="1"/>
  <c r="I1284" i="9"/>
  <c r="V1284" i="10" s="1"/>
  <c r="H1284" i="9"/>
  <c r="U1284" i="10" s="1"/>
  <c r="G1284" i="9"/>
  <c r="T1284" i="10" s="1"/>
  <c r="F1284" i="9"/>
  <c r="S1284" i="10" s="1"/>
  <c r="E1284" i="9"/>
  <c r="O1284" i="10" s="1"/>
  <c r="D1284" i="9"/>
  <c r="J1284" i="10" s="1"/>
  <c r="C1284" i="9"/>
  <c r="E1284" i="10" s="1"/>
  <c r="B1284" i="9"/>
  <c r="B1284" i="10" s="1"/>
  <c r="A1284" i="9"/>
  <c r="A1284" i="10" s="1"/>
  <c r="J1283" i="9"/>
  <c r="W1283" i="10" s="1"/>
  <c r="I1283" i="9"/>
  <c r="V1283" i="10" s="1"/>
  <c r="H1283" i="9"/>
  <c r="U1283" i="10" s="1"/>
  <c r="G1283" i="9"/>
  <c r="T1283" i="10" s="1"/>
  <c r="F1283" i="9"/>
  <c r="S1283" i="10" s="1"/>
  <c r="E1283" i="9"/>
  <c r="O1283" i="10" s="1"/>
  <c r="D1283" i="9"/>
  <c r="J1283" i="10" s="1"/>
  <c r="C1283" i="9"/>
  <c r="E1283" i="10" s="1"/>
  <c r="B1283" i="9"/>
  <c r="B1283" i="10" s="1"/>
  <c r="A1283" i="9"/>
  <c r="A1283" i="10" s="1"/>
  <c r="J1282" i="9"/>
  <c r="W1282" i="10" s="1"/>
  <c r="I1282" i="9"/>
  <c r="V1282" i="10" s="1"/>
  <c r="H1282" i="9"/>
  <c r="U1282" i="10" s="1"/>
  <c r="G1282" i="9"/>
  <c r="T1282" i="10" s="1"/>
  <c r="F1282" i="9"/>
  <c r="S1282" i="10" s="1"/>
  <c r="E1282" i="9"/>
  <c r="O1282" i="10" s="1"/>
  <c r="D1282" i="9"/>
  <c r="J1282" i="10" s="1"/>
  <c r="C1282" i="9"/>
  <c r="E1282" i="10" s="1"/>
  <c r="B1282" i="9"/>
  <c r="B1282" i="10" s="1"/>
  <c r="A1282" i="9"/>
  <c r="J1281" i="9"/>
  <c r="W1281" i="10" s="1"/>
  <c r="I1281" i="9"/>
  <c r="V1281" i="10" s="1"/>
  <c r="H1281" i="9"/>
  <c r="U1281" i="10" s="1"/>
  <c r="G1281" i="9"/>
  <c r="T1281" i="10" s="1"/>
  <c r="F1281" i="9"/>
  <c r="S1281" i="10" s="1"/>
  <c r="E1281" i="9"/>
  <c r="O1281" i="10" s="1"/>
  <c r="D1281" i="9"/>
  <c r="J1281" i="10" s="1"/>
  <c r="C1281" i="9"/>
  <c r="E1281" i="10" s="1"/>
  <c r="B1281" i="9"/>
  <c r="B1281" i="10" s="1"/>
  <c r="A1281" i="9"/>
  <c r="J1280" i="9"/>
  <c r="W1280" i="10" s="1"/>
  <c r="I1280" i="9"/>
  <c r="V1280" i="10" s="1"/>
  <c r="H1280" i="9"/>
  <c r="U1280" i="10" s="1"/>
  <c r="G1280" i="9"/>
  <c r="T1280" i="10" s="1"/>
  <c r="F1280" i="9"/>
  <c r="S1280" i="10" s="1"/>
  <c r="E1280" i="9"/>
  <c r="O1280" i="10" s="1"/>
  <c r="D1280" i="9"/>
  <c r="J1280" i="10" s="1"/>
  <c r="C1280" i="9"/>
  <c r="E1280" i="10" s="1"/>
  <c r="B1280" i="9"/>
  <c r="B1280" i="10" s="1"/>
  <c r="A1280" i="9"/>
  <c r="A1280" i="10" s="1"/>
  <c r="J1279" i="9"/>
  <c r="W1279" i="10" s="1"/>
  <c r="I1279" i="9"/>
  <c r="V1279" i="10" s="1"/>
  <c r="H1279" i="9"/>
  <c r="U1279" i="10" s="1"/>
  <c r="G1279" i="9"/>
  <c r="T1279" i="10" s="1"/>
  <c r="F1279" i="9"/>
  <c r="S1279" i="10" s="1"/>
  <c r="E1279" i="9"/>
  <c r="O1279" i="10" s="1"/>
  <c r="D1279" i="9"/>
  <c r="J1279" i="10" s="1"/>
  <c r="C1279" i="9"/>
  <c r="E1279" i="10" s="1"/>
  <c r="B1279" i="9"/>
  <c r="B1279" i="10" s="1"/>
  <c r="A1279" i="9"/>
  <c r="A1279" i="10" s="1"/>
  <c r="J1278" i="9"/>
  <c r="W1278" i="10" s="1"/>
  <c r="I1278" i="9"/>
  <c r="V1278" i="10" s="1"/>
  <c r="H1278" i="9"/>
  <c r="U1278" i="10" s="1"/>
  <c r="G1278" i="9"/>
  <c r="T1278" i="10" s="1"/>
  <c r="F1278" i="9"/>
  <c r="S1278" i="10" s="1"/>
  <c r="E1278" i="9"/>
  <c r="O1278" i="10" s="1"/>
  <c r="D1278" i="9"/>
  <c r="J1278" i="10" s="1"/>
  <c r="C1278" i="9"/>
  <c r="E1278" i="10" s="1"/>
  <c r="B1278" i="9"/>
  <c r="B1278" i="10" s="1"/>
  <c r="A1278" i="9"/>
  <c r="J1277" i="9"/>
  <c r="W1277" i="10" s="1"/>
  <c r="I1277" i="9"/>
  <c r="V1277" i="10" s="1"/>
  <c r="H1277" i="9"/>
  <c r="U1277" i="10" s="1"/>
  <c r="G1277" i="9"/>
  <c r="T1277" i="10" s="1"/>
  <c r="F1277" i="9"/>
  <c r="S1277" i="10" s="1"/>
  <c r="E1277" i="9"/>
  <c r="O1277" i="10" s="1"/>
  <c r="D1277" i="9"/>
  <c r="J1277" i="10" s="1"/>
  <c r="C1277" i="9"/>
  <c r="E1277" i="10" s="1"/>
  <c r="B1277" i="9"/>
  <c r="B1277" i="10" s="1"/>
  <c r="A1277" i="9"/>
  <c r="J1276" i="9"/>
  <c r="W1276" i="10" s="1"/>
  <c r="I1276" i="9"/>
  <c r="V1276" i="10" s="1"/>
  <c r="H1276" i="9"/>
  <c r="U1276" i="10" s="1"/>
  <c r="G1276" i="9"/>
  <c r="T1276" i="10" s="1"/>
  <c r="F1276" i="9"/>
  <c r="S1276" i="10" s="1"/>
  <c r="E1276" i="9"/>
  <c r="O1276" i="10" s="1"/>
  <c r="D1276" i="9"/>
  <c r="J1276" i="10" s="1"/>
  <c r="C1276" i="9"/>
  <c r="E1276" i="10" s="1"/>
  <c r="B1276" i="9"/>
  <c r="B1276" i="10" s="1"/>
  <c r="A1276" i="9"/>
  <c r="A1276" i="10" s="1"/>
  <c r="J1275" i="9"/>
  <c r="W1275" i="10" s="1"/>
  <c r="I1275" i="9"/>
  <c r="V1275" i="10" s="1"/>
  <c r="H1275" i="9"/>
  <c r="U1275" i="10" s="1"/>
  <c r="G1275" i="9"/>
  <c r="T1275" i="10" s="1"/>
  <c r="F1275" i="9"/>
  <c r="S1275" i="10" s="1"/>
  <c r="E1275" i="9"/>
  <c r="O1275" i="10" s="1"/>
  <c r="D1275" i="9"/>
  <c r="J1275" i="10" s="1"/>
  <c r="C1275" i="9"/>
  <c r="E1275" i="10" s="1"/>
  <c r="B1275" i="9"/>
  <c r="B1275" i="10" s="1"/>
  <c r="A1275" i="9"/>
  <c r="A1275" i="10" s="1"/>
  <c r="J1274" i="9"/>
  <c r="W1274" i="10" s="1"/>
  <c r="I1274" i="9"/>
  <c r="V1274" i="10" s="1"/>
  <c r="H1274" i="9"/>
  <c r="U1274" i="10" s="1"/>
  <c r="G1274" i="9"/>
  <c r="T1274" i="10" s="1"/>
  <c r="F1274" i="9"/>
  <c r="S1274" i="10" s="1"/>
  <c r="E1274" i="9"/>
  <c r="O1274" i="10" s="1"/>
  <c r="D1274" i="9"/>
  <c r="J1274" i="10" s="1"/>
  <c r="C1274" i="9"/>
  <c r="E1274" i="10" s="1"/>
  <c r="B1274" i="9"/>
  <c r="B1274" i="10" s="1"/>
  <c r="A1274" i="9"/>
  <c r="A1274" i="10" s="1"/>
  <c r="J1273" i="9"/>
  <c r="W1273" i="10" s="1"/>
  <c r="I1273" i="9"/>
  <c r="V1273" i="10" s="1"/>
  <c r="H1273" i="9"/>
  <c r="U1273" i="10" s="1"/>
  <c r="G1273" i="9"/>
  <c r="T1273" i="10" s="1"/>
  <c r="F1273" i="9"/>
  <c r="S1273" i="10" s="1"/>
  <c r="E1273" i="9"/>
  <c r="O1273" i="10" s="1"/>
  <c r="D1273" i="9"/>
  <c r="J1273" i="10" s="1"/>
  <c r="C1273" i="9"/>
  <c r="E1273" i="10" s="1"/>
  <c r="B1273" i="9"/>
  <c r="B1273" i="10" s="1"/>
  <c r="A1273" i="9"/>
  <c r="J1272" i="9"/>
  <c r="W1272" i="10" s="1"/>
  <c r="I1272" i="9"/>
  <c r="V1272" i="10" s="1"/>
  <c r="H1272" i="9"/>
  <c r="U1272" i="10" s="1"/>
  <c r="G1272" i="9"/>
  <c r="T1272" i="10" s="1"/>
  <c r="F1272" i="9"/>
  <c r="S1272" i="10" s="1"/>
  <c r="E1272" i="9"/>
  <c r="O1272" i="10" s="1"/>
  <c r="D1272" i="9"/>
  <c r="J1272" i="10" s="1"/>
  <c r="C1272" i="9"/>
  <c r="E1272" i="10" s="1"/>
  <c r="B1272" i="9"/>
  <c r="B1272" i="10" s="1"/>
  <c r="A1272" i="9"/>
  <c r="A1272" i="10" s="1"/>
  <c r="J1271" i="9"/>
  <c r="W1271" i="10" s="1"/>
  <c r="I1271" i="9"/>
  <c r="V1271" i="10" s="1"/>
  <c r="H1271" i="9"/>
  <c r="U1271" i="10" s="1"/>
  <c r="G1271" i="9"/>
  <c r="T1271" i="10" s="1"/>
  <c r="F1271" i="9"/>
  <c r="S1271" i="10" s="1"/>
  <c r="E1271" i="9"/>
  <c r="O1271" i="10" s="1"/>
  <c r="D1271" i="9"/>
  <c r="J1271" i="10" s="1"/>
  <c r="C1271" i="9"/>
  <c r="E1271" i="10" s="1"/>
  <c r="B1271" i="9"/>
  <c r="B1271" i="10" s="1"/>
  <c r="A1271" i="9"/>
  <c r="A1271" i="10" s="1"/>
  <c r="J1270" i="9"/>
  <c r="W1270" i="10" s="1"/>
  <c r="I1270" i="9"/>
  <c r="V1270" i="10" s="1"/>
  <c r="H1270" i="9"/>
  <c r="U1270" i="10" s="1"/>
  <c r="G1270" i="9"/>
  <c r="T1270" i="10" s="1"/>
  <c r="F1270" i="9"/>
  <c r="S1270" i="10" s="1"/>
  <c r="E1270" i="9"/>
  <c r="O1270" i="10" s="1"/>
  <c r="D1270" i="9"/>
  <c r="J1270" i="10" s="1"/>
  <c r="C1270" i="9"/>
  <c r="E1270" i="10" s="1"/>
  <c r="B1270" i="9"/>
  <c r="B1270" i="10" s="1"/>
  <c r="A1270" i="9"/>
  <c r="J1269" i="9"/>
  <c r="W1269" i="10" s="1"/>
  <c r="I1269" i="9"/>
  <c r="V1269" i="10" s="1"/>
  <c r="H1269" i="9"/>
  <c r="U1269" i="10" s="1"/>
  <c r="G1269" i="9"/>
  <c r="T1269" i="10" s="1"/>
  <c r="F1269" i="9"/>
  <c r="S1269" i="10" s="1"/>
  <c r="E1269" i="9"/>
  <c r="O1269" i="10" s="1"/>
  <c r="D1269" i="9"/>
  <c r="J1269" i="10" s="1"/>
  <c r="C1269" i="9"/>
  <c r="E1269" i="10" s="1"/>
  <c r="B1269" i="9"/>
  <c r="B1269" i="10" s="1"/>
  <c r="A1269" i="9"/>
  <c r="J1268" i="9"/>
  <c r="W1268" i="10" s="1"/>
  <c r="I1268" i="9"/>
  <c r="V1268" i="10" s="1"/>
  <c r="H1268" i="9"/>
  <c r="U1268" i="10" s="1"/>
  <c r="G1268" i="9"/>
  <c r="T1268" i="10" s="1"/>
  <c r="F1268" i="9"/>
  <c r="S1268" i="10" s="1"/>
  <c r="E1268" i="9"/>
  <c r="O1268" i="10" s="1"/>
  <c r="D1268" i="9"/>
  <c r="J1268" i="10" s="1"/>
  <c r="C1268" i="9"/>
  <c r="E1268" i="10" s="1"/>
  <c r="B1268" i="9"/>
  <c r="B1268" i="10" s="1"/>
  <c r="A1268" i="9"/>
  <c r="A1268" i="10" s="1"/>
  <c r="J1267" i="9"/>
  <c r="W1267" i="10" s="1"/>
  <c r="I1267" i="9"/>
  <c r="V1267" i="10" s="1"/>
  <c r="H1267" i="9"/>
  <c r="U1267" i="10" s="1"/>
  <c r="G1267" i="9"/>
  <c r="T1267" i="10" s="1"/>
  <c r="F1267" i="9"/>
  <c r="S1267" i="10" s="1"/>
  <c r="E1267" i="9"/>
  <c r="O1267" i="10" s="1"/>
  <c r="D1267" i="9"/>
  <c r="J1267" i="10" s="1"/>
  <c r="C1267" i="9"/>
  <c r="E1267" i="10" s="1"/>
  <c r="B1267" i="9"/>
  <c r="B1267" i="10" s="1"/>
  <c r="A1267" i="9"/>
  <c r="A1267" i="10" s="1"/>
  <c r="J1266" i="9"/>
  <c r="W1266" i="10" s="1"/>
  <c r="I1266" i="9"/>
  <c r="V1266" i="10" s="1"/>
  <c r="H1266" i="9"/>
  <c r="U1266" i="10" s="1"/>
  <c r="G1266" i="9"/>
  <c r="T1266" i="10" s="1"/>
  <c r="F1266" i="9"/>
  <c r="S1266" i="10" s="1"/>
  <c r="E1266" i="9"/>
  <c r="O1266" i="10" s="1"/>
  <c r="D1266" i="9"/>
  <c r="J1266" i="10" s="1"/>
  <c r="C1266" i="9"/>
  <c r="E1266" i="10" s="1"/>
  <c r="B1266" i="9"/>
  <c r="B1266" i="10" s="1"/>
  <c r="A1266" i="9"/>
  <c r="A1266" i="10" s="1"/>
  <c r="J1265" i="9"/>
  <c r="W1265" i="10" s="1"/>
  <c r="I1265" i="9"/>
  <c r="V1265" i="10" s="1"/>
  <c r="H1265" i="9"/>
  <c r="U1265" i="10" s="1"/>
  <c r="G1265" i="9"/>
  <c r="T1265" i="10" s="1"/>
  <c r="F1265" i="9"/>
  <c r="S1265" i="10" s="1"/>
  <c r="E1265" i="9"/>
  <c r="O1265" i="10" s="1"/>
  <c r="D1265" i="9"/>
  <c r="J1265" i="10" s="1"/>
  <c r="C1265" i="9"/>
  <c r="E1265" i="10" s="1"/>
  <c r="B1265" i="9"/>
  <c r="B1265" i="10" s="1"/>
  <c r="A1265" i="9"/>
  <c r="A1265" i="10" s="1"/>
  <c r="J1264" i="9"/>
  <c r="W1264" i="10" s="1"/>
  <c r="I1264" i="9"/>
  <c r="V1264" i="10" s="1"/>
  <c r="H1264" i="9"/>
  <c r="U1264" i="10" s="1"/>
  <c r="G1264" i="9"/>
  <c r="T1264" i="10" s="1"/>
  <c r="F1264" i="9"/>
  <c r="S1264" i="10" s="1"/>
  <c r="E1264" i="9"/>
  <c r="O1264" i="10" s="1"/>
  <c r="D1264" i="9"/>
  <c r="J1264" i="10" s="1"/>
  <c r="C1264" i="9"/>
  <c r="E1264" i="10" s="1"/>
  <c r="B1264" i="9"/>
  <c r="B1264" i="10" s="1"/>
  <c r="A1264" i="9"/>
  <c r="A1264" i="10" s="1"/>
  <c r="J1263" i="9"/>
  <c r="W1263" i="10" s="1"/>
  <c r="I1263" i="9"/>
  <c r="V1263" i="10" s="1"/>
  <c r="H1263" i="9"/>
  <c r="U1263" i="10" s="1"/>
  <c r="G1263" i="9"/>
  <c r="T1263" i="10" s="1"/>
  <c r="F1263" i="9"/>
  <c r="S1263" i="10" s="1"/>
  <c r="E1263" i="9"/>
  <c r="O1263" i="10" s="1"/>
  <c r="D1263" i="9"/>
  <c r="J1263" i="10" s="1"/>
  <c r="C1263" i="9"/>
  <c r="E1263" i="10" s="1"/>
  <c r="B1263" i="9"/>
  <c r="B1263" i="10" s="1"/>
  <c r="A1263" i="9"/>
  <c r="A1263" i="10" s="1"/>
  <c r="J1262" i="9"/>
  <c r="W1262" i="10" s="1"/>
  <c r="I1262" i="9"/>
  <c r="V1262" i="10" s="1"/>
  <c r="H1262" i="9"/>
  <c r="U1262" i="10" s="1"/>
  <c r="G1262" i="9"/>
  <c r="T1262" i="10" s="1"/>
  <c r="F1262" i="9"/>
  <c r="S1262" i="10" s="1"/>
  <c r="E1262" i="9"/>
  <c r="O1262" i="10" s="1"/>
  <c r="D1262" i="9"/>
  <c r="J1262" i="10" s="1"/>
  <c r="C1262" i="9"/>
  <c r="E1262" i="10" s="1"/>
  <c r="B1262" i="9"/>
  <c r="B1262" i="10" s="1"/>
  <c r="A1262" i="9"/>
  <c r="A1262" i="10" s="1"/>
  <c r="J1261" i="9"/>
  <c r="W1261" i="10" s="1"/>
  <c r="I1261" i="9"/>
  <c r="V1261" i="10" s="1"/>
  <c r="H1261" i="9"/>
  <c r="U1261" i="10" s="1"/>
  <c r="G1261" i="9"/>
  <c r="T1261" i="10" s="1"/>
  <c r="F1261" i="9"/>
  <c r="S1261" i="10" s="1"/>
  <c r="E1261" i="9"/>
  <c r="O1261" i="10" s="1"/>
  <c r="D1261" i="9"/>
  <c r="J1261" i="10" s="1"/>
  <c r="C1261" i="9"/>
  <c r="E1261" i="10" s="1"/>
  <c r="B1261" i="9"/>
  <c r="B1261" i="10" s="1"/>
  <c r="A1261" i="9"/>
  <c r="J1260" i="9"/>
  <c r="W1260" i="10" s="1"/>
  <c r="I1260" i="9"/>
  <c r="V1260" i="10" s="1"/>
  <c r="H1260" i="9"/>
  <c r="U1260" i="10" s="1"/>
  <c r="G1260" i="9"/>
  <c r="T1260" i="10" s="1"/>
  <c r="F1260" i="9"/>
  <c r="S1260" i="10" s="1"/>
  <c r="E1260" i="9"/>
  <c r="O1260" i="10" s="1"/>
  <c r="D1260" i="9"/>
  <c r="J1260" i="10" s="1"/>
  <c r="C1260" i="9"/>
  <c r="E1260" i="10" s="1"/>
  <c r="B1260" i="9"/>
  <c r="B1260" i="10" s="1"/>
  <c r="A1260" i="9"/>
  <c r="A1260" i="10" s="1"/>
  <c r="J1259" i="9"/>
  <c r="W1259" i="10" s="1"/>
  <c r="I1259" i="9"/>
  <c r="V1259" i="10" s="1"/>
  <c r="H1259" i="9"/>
  <c r="U1259" i="10" s="1"/>
  <c r="G1259" i="9"/>
  <c r="T1259" i="10" s="1"/>
  <c r="F1259" i="9"/>
  <c r="S1259" i="10" s="1"/>
  <c r="E1259" i="9"/>
  <c r="O1259" i="10" s="1"/>
  <c r="D1259" i="9"/>
  <c r="J1259" i="10" s="1"/>
  <c r="C1259" i="9"/>
  <c r="E1259" i="10" s="1"/>
  <c r="B1259" i="9"/>
  <c r="B1259" i="10" s="1"/>
  <c r="A1259" i="9"/>
  <c r="A1259" i="10" s="1"/>
  <c r="J1258" i="9"/>
  <c r="W1258" i="10" s="1"/>
  <c r="I1258" i="9"/>
  <c r="V1258" i="10" s="1"/>
  <c r="H1258" i="9"/>
  <c r="U1258" i="10" s="1"/>
  <c r="G1258" i="9"/>
  <c r="T1258" i="10" s="1"/>
  <c r="F1258" i="9"/>
  <c r="S1258" i="10" s="1"/>
  <c r="E1258" i="9"/>
  <c r="O1258" i="10" s="1"/>
  <c r="D1258" i="9"/>
  <c r="J1258" i="10" s="1"/>
  <c r="C1258" i="9"/>
  <c r="E1258" i="10" s="1"/>
  <c r="B1258" i="9"/>
  <c r="B1258" i="10" s="1"/>
  <c r="A1258" i="9"/>
  <c r="J1257" i="9"/>
  <c r="W1257" i="10" s="1"/>
  <c r="I1257" i="9"/>
  <c r="V1257" i="10" s="1"/>
  <c r="H1257" i="9"/>
  <c r="U1257" i="10" s="1"/>
  <c r="G1257" i="9"/>
  <c r="T1257" i="10" s="1"/>
  <c r="F1257" i="9"/>
  <c r="S1257" i="10" s="1"/>
  <c r="E1257" i="9"/>
  <c r="O1257" i="10" s="1"/>
  <c r="D1257" i="9"/>
  <c r="J1257" i="10" s="1"/>
  <c r="C1257" i="9"/>
  <c r="E1257" i="10" s="1"/>
  <c r="B1257" i="9"/>
  <c r="B1257" i="10" s="1"/>
  <c r="A1257" i="9"/>
  <c r="J1256" i="9"/>
  <c r="W1256" i="10" s="1"/>
  <c r="I1256" i="9"/>
  <c r="V1256" i="10" s="1"/>
  <c r="H1256" i="9"/>
  <c r="U1256" i="10" s="1"/>
  <c r="G1256" i="9"/>
  <c r="T1256" i="10" s="1"/>
  <c r="F1256" i="9"/>
  <c r="S1256" i="10" s="1"/>
  <c r="E1256" i="9"/>
  <c r="O1256" i="10" s="1"/>
  <c r="D1256" i="9"/>
  <c r="J1256" i="10" s="1"/>
  <c r="C1256" i="9"/>
  <c r="E1256" i="10" s="1"/>
  <c r="B1256" i="9"/>
  <c r="B1256" i="10" s="1"/>
  <c r="A1256" i="9"/>
  <c r="A1256" i="10" s="1"/>
  <c r="J1255" i="9"/>
  <c r="W1255" i="10" s="1"/>
  <c r="I1255" i="9"/>
  <c r="V1255" i="10" s="1"/>
  <c r="H1255" i="9"/>
  <c r="U1255" i="10" s="1"/>
  <c r="G1255" i="9"/>
  <c r="T1255" i="10" s="1"/>
  <c r="F1255" i="9"/>
  <c r="S1255" i="10" s="1"/>
  <c r="E1255" i="9"/>
  <c r="O1255" i="10" s="1"/>
  <c r="D1255" i="9"/>
  <c r="J1255" i="10" s="1"/>
  <c r="C1255" i="9"/>
  <c r="E1255" i="10" s="1"/>
  <c r="B1255" i="9"/>
  <c r="B1255" i="10" s="1"/>
  <c r="A1255" i="9"/>
  <c r="A1255" i="10" s="1"/>
  <c r="J1254" i="9"/>
  <c r="W1254" i="10" s="1"/>
  <c r="I1254" i="9"/>
  <c r="V1254" i="10" s="1"/>
  <c r="H1254" i="9"/>
  <c r="U1254" i="10" s="1"/>
  <c r="G1254" i="9"/>
  <c r="T1254" i="10" s="1"/>
  <c r="F1254" i="9"/>
  <c r="S1254" i="10" s="1"/>
  <c r="E1254" i="9"/>
  <c r="O1254" i="10" s="1"/>
  <c r="D1254" i="9"/>
  <c r="J1254" i="10" s="1"/>
  <c r="C1254" i="9"/>
  <c r="E1254" i="10" s="1"/>
  <c r="B1254" i="9"/>
  <c r="B1254" i="10" s="1"/>
  <c r="A1254" i="9"/>
  <c r="A1254" i="10" s="1"/>
  <c r="J1253" i="9"/>
  <c r="W1253" i="10" s="1"/>
  <c r="I1253" i="9"/>
  <c r="V1253" i="10" s="1"/>
  <c r="H1253" i="9"/>
  <c r="U1253" i="10" s="1"/>
  <c r="G1253" i="9"/>
  <c r="T1253" i="10" s="1"/>
  <c r="F1253" i="9"/>
  <c r="S1253" i="10" s="1"/>
  <c r="E1253" i="9"/>
  <c r="O1253" i="10" s="1"/>
  <c r="D1253" i="9"/>
  <c r="J1253" i="10" s="1"/>
  <c r="C1253" i="9"/>
  <c r="E1253" i="10" s="1"/>
  <c r="B1253" i="9"/>
  <c r="B1253" i="10" s="1"/>
  <c r="A1253" i="9"/>
  <c r="A1253" i="10" s="1"/>
  <c r="J1252" i="9"/>
  <c r="W1252" i="10" s="1"/>
  <c r="I1252" i="9"/>
  <c r="V1252" i="10" s="1"/>
  <c r="H1252" i="9"/>
  <c r="U1252" i="10" s="1"/>
  <c r="G1252" i="9"/>
  <c r="T1252" i="10" s="1"/>
  <c r="F1252" i="9"/>
  <c r="S1252" i="10" s="1"/>
  <c r="E1252" i="9"/>
  <c r="O1252" i="10" s="1"/>
  <c r="D1252" i="9"/>
  <c r="J1252" i="10" s="1"/>
  <c r="C1252" i="9"/>
  <c r="E1252" i="10" s="1"/>
  <c r="B1252" i="9"/>
  <c r="B1252" i="10" s="1"/>
  <c r="A1252" i="9"/>
  <c r="A1252" i="10" s="1"/>
  <c r="J1251" i="9"/>
  <c r="W1251" i="10" s="1"/>
  <c r="I1251" i="9"/>
  <c r="V1251" i="10" s="1"/>
  <c r="H1251" i="9"/>
  <c r="U1251" i="10" s="1"/>
  <c r="G1251" i="9"/>
  <c r="T1251" i="10" s="1"/>
  <c r="F1251" i="9"/>
  <c r="S1251" i="10" s="1"/>
  <c r="E1251" i="9"/>
  <c r="O1251" i="10" s="1"/>
  <c r="D1251" i="9"/>
  <c r="J1251" i="10" s="1"/>
  <c r="C1251" i="9"/>
  <c r="E1251" i="10" s="1"/>
  <c r="B1251" i="9"/>
  <c r="B1251" i="10" s="1"/>
  <c r="A1251" i="9"/>
  <c r="A1251" i="10" s="1"/>
  <c r="J1250" i="9"/>
  <c r="W1250" i="10" s="1"/>
  <c r="I1250" i="9"/>
  <c r="V1250" i="10" s="1"/>
  <c r="H1250" i="9"/>
  <c r="U1250" i="10" s="1"/>
  <c r="G1250" i="9"/>
  <c r="T1250" i="10" s="1"/>
  <c r="F1250" i="9"/>
  <c r="S1250" i="10" s="1"/>
  <c r="E1250" i="9"/>
  <c r="O1250" i="10" s="1"/>
  <c r="D1250" i="9"/>
  <c r="J1250" i="10" s="1"/>
  <c r="C1250" i="9"/>
  <c r="E1250" i="10" s="1"/>
  <c r="B1250" i="9"/>
  <c r="B1250" i="10" s="1"/>
  <c r="A1250" i="9"/>
  <c r="A1250" i="10" s="1"/>
  <c r="J1249" i="9"/>
  <c r="W1249" i="10" s="1"/>
  <c r="I1249" i="9"/>
  <c r="V1249" i="10" s="1"/>
  <c r="H1249" i="9"/>
  <c r="U1249" i="10" s="1"/>
  <c r="G1249" i="9"/>
  <c r="T1249" i="10" s="1"/>
  <c r="F1249" i="9"/>
  <c r="S1249" i="10" s="1"/>
  <c r="E1249" i="9"/>
  <c r="O1249" i="10" s="1"/>
  <c r="D1249" i="9"/>
  <c r="J1249" i="10" s="1"/>
  <c r="C1249" i="9"/>
  <c r="E1249" i="10" s="1"/>
  <c r="B1249" i="9"/>
  <c r="B1249" i="10" s="1"/>
  <c r="A1249" i="9"/>
  <c r="J1248" i="9"/>
  <c r="W1248" i="10" s="1"/>
  <c r="I1248" i="9"/>
  <c r="V1248" i="10" s="1"/>
  <c r="H1248" i="9"/>
  <c r="U1248" i="10" s="1"/>
  <c r="G1248" i="9"/>
  <c r="T1248" i="10" s="1"/>
  <c r="F1248" i="9"/>
  <c r="S1248" i="10" s="1"/>
  <c r="E1248" i="9"/>
  <c r="O1248" i="10" s="1"/>
  <c r="D1248" i="9"/>
  <c r="J1248" i="10" s="1"/>
  <c r="C1248" i="9"/>
  <c r="E1248" i="10" s="1"/>
  <c r="B1248" i="9"/>
  <c r="B1248" i="10" s="1"/>
  <c r="A1248" i="9"/>
  <c r="A1248" i="10" s="1"/>
  <c r="J1247" i="9"/>
  <c r="W1247" i="10" s="1"/>
  <c r="I1247" i="9"/>
  <c r="V1247" i="10" s="1"/>
  <c r="H1247" i="9"/>
  <c r="U1247" i="10" s="1"/>
  <c r="G1247" i="9"/>
  <c r="T1247" i="10" s="1"/>
  <c r="F1247" i="9"/>
  <c r="S1247" i="10" s="1"/>
  <c r="E1247" i="9"/>
  <c r="O1247" i="10" s="1"/>
  <c r="D1247" i="9"/>
  <c r="J1247" i="10" s="1"/>
  <c r="C1247" i="9"/>
  <c r="E1247" i="10" s="1"/>
  <c r="B1247" i="9"/>
  <c r="B1247" i="10" s="1"/>
  <c r="A1247" i="9"/>
  <c r="A1247" i="10" s="1"/>
  <c r="J1246" i="9"/>
  <c r="W1246" i="10" s="1"/>
  <c r="I1246" i="9"/>
  <c r="V1246" i="10" s="1"/>
  <c r="H1246" i="9"/>
  <c r="U1246" i="10" s="1"/>
  <c r="G1246" i="9"/>
  <c r="T1246" i="10" s="1"/>
  <c r="F1246" i="9"/>
  <c r="S1246" i="10" s="1"/>
  <c r="E1246" i="9"/>
  <c r="O1246" i="10" s="1"/>
  <c r="D1246" i="9"/>
  <c r="J1246" i="10" s="1"/>
  <c r="C1246" i="9"/>
  <c r="E1246" i="10" s="1"/>
  <c r="B1246" i="9"/>
  <c r="B1246" i="10" s="1"/>
  <c r="A1246" i="9"/>
  <c r="J1245" i="9"/>
  <c r="W1245" i="10" s="1"/>
  <c r="I1245" i="9"/>
  <c r="V1245" i="10" s="1"/>
  <c r="H1245" i="9"/>
  <c r="U1245" i="10" s="1"/>
  <c r="G1245" i="9"/>
  <c r="T1245" i="10" s="1"/>
  <c r="F1245" i="9"/>
  <c r="S1245" i="10" s="1"/>
  <c r="E1245" i="9"/>
  <c r="O1245" i="10" s="1"/>
  <c r="D1245" i="9"/>
  <c r="J1245" i="10" s="1"/>
  <c r="C1245" i="9"/>
  <c r="E1245" i="10" s="1"/>
  <c r="B1245" i="9"/>
  <c r="B1245" i="10" s="1"/>
  <c r="A1245" i="9"/>
  <c r="J1244" i="9"/>
  <c r="W1244" i="10" s="1"/>
  <c r="I1244" i="9"/>
  <c r="V1244" i="10" s="1"/>
  <c r="H1244" i="9"/>
  <c r="U1244" i="10" s="1"/>
  <c r="G1244" i="9"/>
  <c r="T1244" i="10" s="1"/>
  <c r="F1244" i="9"/>
  <c r="S1244" i="10" s="1"/>
  <c r="E1244" i="9"/>
  <c r="O1244" i="10" s="1"/>
  <c r="D1244" i="9"/>
  <c r="J1244" i="10" s="1"/>
  <c r="C1244" i="9"/>
  <c r="E1244" i="10" s="1"/>
  <c r="B1244" i="9"/>
  <c r="B1244" i="10" s="1"/>
  <c r="A1244" i="9"/>
  <c r="J1243" i="9"/>
  <c r="W1243" i="10" s="1"/>
  <c r="I1243" i="9"/>
  <c r="V1243" i="10" s="1"/>
  <c r="H1243" i="9"/>
  <c r="U1243" i="10" s="1"/>
  <c r="G1243" i="9"/>
  <c r="T1243" i="10" s="1"/>
  <c r="F1243" i="9"/>
  <c r="S1243" i="10" s="1"/>
  <c r="E1243" i="9"/>
  <c r="O1243" i="10" s="1"/>
  <c r="D1243" i="9"/>
  <c r="J1243" i="10" s="1"/>
  <c r="C1243" i="9"/>
  <c r="E1243" i="10" s="1"/>
  <c r="B1243" i="9"/>
  <c r="B1243" i="10" s="1"/>
  <c r="A1243" i="9"/>
  <c r="A1243" i="10" s="1"/>
  <c r="J1242" i="9"/>
  <c r="W1242" i="10" s="1"/>
  <c r="I1242" i="9"/>
  <c r="V1242" i="10" s="1"/>
  <c r="H1242" i="9"/>
  <c r="U1242" i="10" s="1"/>
  <c r="G1242" i="9"/>
  <c r="T1242" i="10" s="1"/>
  <c r="F1242" i="9"/>
  <c r="S1242" i="10" s="1"/>
  <c r="E1242" i="9"/>
  <c r="O1242" i="10" s="1"/>
  <c r="D1242" i="9"/>
  <c r="J1242" i="10" s="1"/>
  <c r="C1242" i="9"/>
  <c r="E1242" i="10" s="1"/>
  <c r="B1242" i="9"/>
  <c r="B1242" i="10" s="1"/>
  <c r="A1242" i="9"/>
  <c r="A1242" i="10" s="1"/>
  <c r="J1241" i="9"/>
  <c r="W1241" i="10" s="1"/>
  <c r="I1241" i="9"/>
  <c r="V1241" i="10" s="1"/>
  <c r="H1241" i="9"/>
  <c r="U1241" i="10" s="1"/>
  <c r="G1241" i="9"/>
  <c r="T1241" i="10" s="1"/>
  <c r="F1241" i="9"/>
  <c r="S1241" i="10" s="1"/>
  <c r="E1241" i="9"/>
  <c r="O1241" i="10" s="1"/>
  <c r="D1241" i="9"/>
  <c r="J1241" i="10" s="1"/>
  <c r="C1241" i="9"/>
  <c r="E1241" i="10" s="1"/>
  <c r="B1241" i="9"/>
  <c r="B1241" i="10" s="1"/>
  <c r="A1241" i="9"/>
  <c r="A1241" i="10" s="1"/>
  <c r="J1240" i="9"/>
  <c r="W1240" i="10" s="1"/>
  <c r="I1240" i="9"/>
  <c r="V1240" i="10" s="1"/>
  <c r="H1240" i="9"/>
  <c r="U1240" i="10" s="1"/>
  <c r="G1240" i="9"/>
  <c r="T1240" i="10" s="1"/>
  <c r="F1240" i="9"/>
  <c r="S1240" i="10" s="1"/>
  <c r="E1240" i="9"/>
  <c r="O1240" i="10" s="1"/>
  <c r="D1240" i="9"/>
  <c r="J1240" i="10" s="1"/>
  <c r="C1240" i="9"/>
  <c r="E1240" i="10" s="1"/>
  <c r="B1240" i="9"/>
  <c r="B1240" i="10" s="1"/>
  <c r="A1240" i="9"/>
  <c r="A1240" i="10" s="1"/>
  <c r="J1239" i="9"/>
  <c r="W1239" i="10" s="1"/>
  <c r="I1239" i="9"/>
  <c r="V1239" i="10" s="1"/>
  <c r="H1239" i="9"/>
  <c r="U1239" i="10" s="1"/>
  <c r="G1239" i="9"/>
  <c r="T1239" i="10" s="1"/>
  <c r="F1239" i="9"/>
  <c r="S1239" i="10" s="1"/>
  <c r="E1239" i="9"/>
  <c r="O1239" i="10" s="1"/>
  <c r="D1239" i="9"/>
  <c r="J1239" i="10" s="1"/>
  <c r="C1239" i="9"/>
  <c r="E1239" i="10" s="1"/>
  <c r="B1239" i="9"/>
  <c r="B1239" i="10" s="1"/>
  <c r="A1239" i="9"/>
  <c r="A1239" i="10" s="1"/>
  <c r="J1238" i="9"/>
  <c r="W1238" i="10" s="1"/>
  <c r="I1238" i="9"/>
  <c r="V1238" i="10" s="1"/>
  <c r="H1238" i="9"/>
  <c r="U1238" i="10" s="1"/>
  <c r="G1238" i="9"/>
  <c r="T1238" i="10" s="1"/>
  <c r="F1238" i="9"/>
  <c r="S1238" i="10" s="1"/>
  <c r="E1238" i="9"/>
  <c r="O1238" i="10" s="1"/>
  <c r="D1238" i="9"/>
  <c r="J1238" i="10" s="1"/>
  <c r="C1238" i="9"/>
  <c r="E1238" i="10" s="1"/>
  <c r="B1238" i="9"/>
  <c r="B1238" i="10" s="1"/>
  <c r="A1238" i="9"/>
  <c r="A1238" i="10" s="1"/>
  <c r="J1237" i="9"/>
  <c r="W1237" i="10" s="1"/>
  <c r="I1237" i="9"/>
  <c r="V1237" i="10" s="1"/>
  <c r="H1237" i="9"/>
  <c r="U1237" i="10" s="1"/>
  <c r="G1237" i="9"/>
  <c r="T1237" i="10" s="1"/>
  <c r="F1237" i="9"/>
  <c r="S1237" i="10" s="1"/>
  <c r="E1237" i="9"/>
  <c r="O1237" i="10" s="1"/>
  <c r="D1237" i="9"/>
  <c r="J1237" i="10" s="1"/>
  <c r="C1237" i="9"/>
  <c r="E1237" i="10" s="1"/>
  <c r="B1237" i="9"/>
  <c r="B1237" i="10" s="1"/>
  <c r="A1237" i="9"/>
  <c r="J1236" i="9"/>
  <c r="W1236" i="10" s="1"/>
  <c r="I1236" i="9"/>
  <c r="V1236" i="10" s="1"/>
  <c r="H1236" i="9"/>
  <c r="U1236" i="10" s="1"/>
  <c r="G1236" i="9"/>
  <c r="T1236" i="10" s="1"/>
  <c r="F1236" i="9"/>
  <c r="S1236" i="10" s="1"/>
  <c r="E1236" i="9"/>
  <c r="O1236" i="10" s="1"/>
  <c r="D1236" i="9"/>
  <c r="J1236" i="10" s="1"/>
  <c r="C1236" i="9"/>
  <c r="E1236" i="10" s="1"/>
  <c r="B1236" i="9"/>
  <c r="B1236" i="10" s="1"/>
  <c r="A1236" i="9"/>
  <c r="A1236" i="10" s="1"/>
  <c r="J1235" i="9"/>
  <c r="W1235" i="10" s="1"/>
  <c r="I1235" i="9"/>
  <c r="V1235" i="10" s="1"/>
  <c r="H1235" i="9"/>
  <c r="U1235" i="10" s="1"/>
  <c r="G1235" i="9"/>
  <c r="T1235" i="10" s="1"/>
  <c r="F1235" i="9"/>
  <c r="S1235" i="10" s="1"/>
  <c r="E1235" i="9"/>
  <c r="O1235" i="10" s="1"/>
  <c r="D1235" i="9"/>
  <c r="J1235" i="10" s="1"/>
  <c r="C1235" i="9"/>
  <c r="E1235" i="10" s="1"/>
  <c r="B1235" i="9"/>
  <c r="B1235" i="10" s="1"/>
  <c r="A1235" i="9"/>
  <c r="A1235" i="10" s="1"/>
  <c r="J1234" i="9"/>
  <c r="W1234" i="10" s="1"/>
  <c r="I1234" i="9"/>
  <c r="V1234" i="10" s="1"/>
  <c r="H1234" i="9"/>
  <c r="U1234" i="10" s="1"/>
  <c r="G1234" i="9"/>
  <c r="T1234" i="10" s="1"/>
  <c r="F1234" i="9"/>
  <c r="S1234" i="10" s="1"/>
  <c r="E1234" i="9"/>
  <c r="O1234" i="10" s="1"/>
  <c r="D1234" i="9"/>
  <c r="J1234" i="10" s="1"/>
  <c r="C1234" i="9"/>
  <c r="E1234" i="10" s="1"/>
  <c r="B1234" i="9"/>
  <c r="B1234" i="10" s="1"/>
  <c r="A1234" i="9"/>
  <c r="J1233" i="9"/>
  <c r="W1233" i="10" s="1"/>
  <c r="I1233" i="9"/>
  <c r="V1233" i="10" s="1"/>
  <c r="H1233" i="9"/>
  <c r="U1233" i="10" s="1"/>
  <c r="G1233" i="9"/>
  <c r="T1233" i="10" s="1"/>
  <c r="F1233" i="9"/>
  <c r="S1233" i="10" s="1"/>
  <c r="E1233" i="9"/>
  <c r="O1233" i="10" s="1"/>
  <c r="D1233" i="9"/>
  <c r="J1233" i="10" s="1"/>
  <c r="C1233" i="9"/>
  <c r="E1233" i="10" s="1"/>
  <c r="B1233" i="9"/>
  <c r="B1233" i="10" s="1"/>
  <c r="A1233" i="9"/>
  <c r="J1232" i="9"/>
  <c r="W1232" i="10" s="1"/>
  <c r="I1232" i="9"/>
  <c r="V1232" i="10" s="1"/>
  <c r="H1232" i="9"/>
  <c r="U1232" i="10" s="1"/>
  <c r="G1232" i="9"/>
  <c r="T1232" i="10" s="1"/>
  <c r="F1232" i="9"/>
  <c r="S1232" i="10" s="1"/>
  <c r="E1232" i="9"/>
  <c r="O1232" i="10" s="1"/>
  <c r="D1232" i="9"/>
  <c r="J1232" i="10" s="1"/>
  <c r="C1232" i="9"/>
  <c r="E1232" i="10" s="1"/>
  <c r="B1232" i="9"/>
  <c r="B1232" i="10" s="1"/>
  <c r="A1232" i="9"/>
  <c r="A1232" i="10" s="1"/>
  <c r="J1231" i="9"/>
  <c r="W1231" i="10" s="1"/>
  <c r="I1231" i="9"/>
  <c r="V1231" i="10" s="1"/>
  <c r="H1231" i="9"/>
  <c r="U1231" i="10" s="1"/>
  <c r="G1231" i="9"/>
  <c r="T1231" i="10" s="1"/>
  <c r="F1231" i="9"/>
  <c r="S1231" i="10" s="1"/>
  <c r="E1231" i="9"/>
  <c r="O1231" i="10" s="1"/>
  <c r="D1231" i="9"/>
  <c r="J1231" i="10" s="1"/>
  <c r="C1231" i="9"/>
  <c r="E1231" i="10" s="1"/>
  <c r="B1231" i="9"/>
  <c r="B1231" i="10" s="1"/>
  <c r="A1231" i="9"/>
  <c r="A1231" i="10" s="1"/>
  <c r="J1230" i="9"/>
  <c r="W1230" i="10" s="1"/>
  <c r="I1230" i="9"/>
  <c r="V1230" i="10" s="1"/>
  <c r="H1230" i="9"/>
  <c r="U1230" i="10" s="1"/>
  <c r="G1230" i="9"/>
  <c r="T1230" i="10" s="1"/>
  <c r="F1230" i="9"/>
  <c r="S1230" i="10" s="1"/>
  <c r="E1230" i="9"/>
  <c r="O1230" i="10" s="1"/>
  <c r="D1230" i="9"/>
  <c r="J1230" i="10" s="1"/>
  <c r="C1230" i="9"/>
  <c r="E1230" i="10" s="1"/>
  <c r="B1230" i="9"/>
  <c r="B1230" i="10" s="1"/>
  <c r="A1230" i="9"/>
  <c r="A1230" i="10" s="1"/>
  <c r="J1229" i="9"/>
  <c r="W1229" i="10" s="1"/>
  <c r="I1229" i="9"/>
  <c r="V1229" i="10" s="1"/>
  <c r="H1229" i="9"/>
  <c r="U1229" i="10" s="1"/>
  <c r="G1229" i="9"/>
  <c r="T1229" i="10" s="1"/>
  <c r="F1229" i="9"/>
  <c r="S1229" i="10" s="1"/>
  <c r="E1229" i="9"/>
  <c r="O1229" i="10" s="1"/>
  <c r="D1229" i="9"/>
  <c r="J1229" i="10" s="1"/>
  <c r="C1229" i="9"/>
  <c r="E1229" i="10" s="1"/>
  <c r="B1229" i="9"/>
  <c r="B1229" i="10" s="1"/>
  <c r="A1229" i="9"/>
  <c r="A1229" i="10" s="1"/>
  <c r="J1228" i="9"/>
  <c r="W1228" i="10" s="1"/>
  <c r="I1228" i="9"/>
  <c r="V1228" i="10" s="1"/>
  <c r="H1228" i="9"/>
  <c r="U1228" i="10" s="1"/>
  <c r="G1228" i="9"/>
  <c r="T1228" i="10" s="1"/>
  <c r="F1228" i="9"/>
  <c r="S1228" i="10" s="1"/>
  <c r="E1228" i="9"/>
  <c r="O1228" i="10" s="1"/>
  <c r="D1228" i="9"/>
  <c r="J1228" i="10" s="1"/>
  <c r="C1228" i="9"/>
  <c r="E1228" i="10" s="1"/>
  <c r="B1228" i="9"/>
  <c r="B1228" i="10" s="1"/>
  <c r="A1228" i="9"/>
  <c r="A1228" i="10" s="1"/>
  <c r="J1227" i="9"/>
  <c r="W1227" i="10" s="1"/>
  <c r="I1227" i="9"/>
  <c r="V1227" i="10" s="1"/>
  <c r="H1227" i="9"/>
  <c r="U1227" i="10" s="1"/>
  <c r="G1227" i="9"/>
  <c r="T1227" i="10" s="1"/>
  <c r="F1227" i="9"/>
  <c r="S1227" i="10" s="1"/>
  <c r="E1227" i="9"/>
  <c r="O1227" i="10" s="1"/>
  <c r="D1227" i="9"/>
  <c r="J1227" i="10" s="1"/>
  <c r="C1227" i="9"/>
  <c r="E1227" i="10" s="1"/>
  <c r="B1227" i="9"/>
  <c r="B1227" i="10" s="1"/>
  <c r="A1227" i="9"/>
  <c r="A1227" i="10" s="1"/>
  <c r="J1226" i="9"/>
  <c r="W1226" i="10" s="1"/>
  <c r="I1226" i="9"/>
  <c r="V1226" i="10" s="1"/>
  <c r="H1226" i="9"/>
  <c r="U1226" i="10" s="1"/>
  <c r="G1226" i="9"/>
  <c r="T1226" i="10" s="1"/>
  <c r="F1226" i="9"/>
  <c r="S1226" i="10" s="1"/>
  <c r="E1226" i="9"/>
  <c r="O1226" i="10" s="1"/>
  <c r="D1226" i="9"/>
  <c r="J1226" i="10" s="1"/>
  <c r="C1226" i="9"/>
  <c r="E1226" i="10" s="1"/>
  <c r="B1226" i="9"/>
  <c r="B1226" i="10" s="1"/>
  <c r="A1226" i="9"/>
  <c r="A1226" i="10" s="1"/>
  <c r="J1225" i="9"/>
  <c r="W1225" i="10" s="1"/>
  <c r="I1225" i="9"/>
  <c r="V1225" i="10" s="1"/>
  <c r="H1225" i="9"/>
  <c r="U1225" i="10" s="1"/>
  <c r="G1225" i="9"/>
  <c r="T1225" i="10" s="1"/>
  <c r="F1225" i="9"/>
  <c r="S1225" i="10" s="1"/>
  <c r="E1225" i="9"/>
  <c r="O1225" i="10" s="1"/>
  <c r="D1225" i="9"/>
  <c r="J1225" i="10" s="1"/>
  <c r="C1225" i="9"/>
  <c r="E1225" i="10" s="1"/>
  <c r="B1225" i="9"/>
  <c r="B1225" i="10" s="1"/>
  <c r="A1225" i="9"/>
  <c r="J1224" i="9"/>
  <c r="W1224" i="10" s="1"/>
  <c r="I1224" i="9"/>
  <c r="V1224" i="10" s="1"/>
  <c r="H1224" i="9"/>
  <c r="U1224" i="10" s="1"/>
  <c r="G1224" i="9"/>
  <c r="T1224" i="10" s="1"/>
  <c r="F1224" i="9"/>
  <c r="S1224" i="10" s="1"/>
  <c r="E1224" i="9"/>
  <c r="O1224" i="10" s="1"/>
  <c r="D1224" i="9"/>
  <c r="J1224" i="10" s="1"/>
  <c r="C1224" i="9"/>
  <c r="E1224" i="10" s="1"/>
  <c r="B1224" i="9"/>
  <c r="B1224" i="10" s="1"/>
  <c r="A1224" i="9"/>
  <c r="A1224" i="10" s="1"/>
  <c r="J1223" i="9"/>
  <c r="W1223" i="10" s="1"/>
  <c r="I1223" i="9"/>
  <c r="V1223" i="10" s="1"/>
  <c r="H1223" i="9"/>
  <c r="U1223" i="10" s="1"/>
  <c r="G1223" i="9"/>
  <c r="T1223" i="10" s="1"/>
  <c r="F1223" i="9"/>
  <c r="S1223" i="10" s="1"/>
  <c r="E1223" i="9"/>
  <c r="O1223" i="10" s="1"/>
  <c r="D1223" i="9"/>
  <c r="J1223" i="10" s="1"/>
  <c r="C1223" i="9"/>
  <c r="E1223" i="10" s="1"/>
  <c r="B1223" i="9"/>
  <c r="B1223" i="10" s="1"/>
  <c r="A1223" i="9"/>
  <c r="A1223" i="10" s="1"/>
  <c r="J1222" i="9"/>
  <c r="W1222" i="10" s="1"/>
  <c r="I1222" i="9"/>
  <c r="V1222" i="10" s="1"/>
  <c r="H1222" i="9"/>
  <c r="U1222" i="10" s="1"/>
  <c r="G1222" i="9"/>
  <c r="T1222" i="10" s="1"/>
  <c r="F1222" i="9"/>
  <c r="S1222" i="10" s="1"/>
  <c r="E1222" i="9"/>
  <c r="O1222" i="10" s="1"/>
  <c r="D1222" i="9"/>
  <c r="J1222" i="10" s="1"/>
  <c r="C1222" i="9"/>
  <c r="E1222" i="10" s="1"/>
  <c r="B1222" i="9"/>
  <c r="B1222" i="10" s="1"/>
  <c r="D1222" i="10" s="1"/>
  <c r="A1222" i="9"/>
  <c r="J1221" i="9"/>
  <c r="W1221" i="10" s="1"/>
  <c r="I1221" i="9"/>
  <c r="V1221" i="10" s="1"/>
  <c r="H1221" i="9"/>
  <c r="U1221" i="10" s="1"/>
  <c r="G1221" i="9"/>
  <c r="T1221" i="10" s="1"/>
  <c r="F1221" i="9"/>
  <c r="S1221" i="10" s="1"/>
  <c r="E1221" i="9"/>
  <c r="O1221" i="10" s="1"/>
  <c r="D1221" i="9"/>
  <c r="J1221" i="10" s="1"/>
  <c r="C1221" i="9"/>
  <c r="E1221" i="10" s="1"/>
  <c r="B1221" i="9"/>
  <c r="B1221" i="10" s="1"/>
  <c r="A1221" i="9"/>
  <c r="J1220" i="9"/>
  <c r="W1220" i="10" s="1"/>
  <c r="I1220" i="9"/>
  <c r="V1220" i="10" s="1"/>
  <c r="H1220" i="9"/>
  <c r="U1220" i="10" s="1"/>
  <c r="G1220" i="9"/>
  <c r="T1220" i="10" s="1"/>
  <c r="F1220" i="9"/>
  <c r="S1220" i="10" s="1"/>
  <c r="E1220" i="9"/>
  <c r="O1220" i="10" s="1"/>
  <c r="D1220" i="9"/>
  <c r="J1220" i="10" s="1"/>
  <c r="C1220" i="9"/>
  <c r="E1220" i="10" s="1"/>
  <c r="B1220" i="9"/>
  <c r="B1220" i="10" s="1"/>
  <c r="A1220" i="9"/>
  <c r="A1220" i="10" s="1"/>
  <c r="J1219" i="9"/>
  <c r="W1219" i="10" s="1"/>
  <c r="I1219" i="9"/>
  <c r="V1219" i="10" s="1"/>
  <c r="H1219" i="9"/>
  <c r="U1219" i="10" s="1"/>
  <c r="G1219" i="9"/>
  <c r="T1219" i="10" s="1"/>
  <c r="F1219" i="9"/>
  <c r="S1219" i="10" s="1"/>
  <c r="E1219" i="9"/>
  <c r="O1219" i="10" s="1"/>
  <c r="D1219" i="9"/>
  <c r="J1219" i="10" s="1"/>
  <c r="C1219" i="9"/>
  <c r="E1219" i="10" s="1"/>
  <c r="B1219" i="9"/>
  <c r="B1219" i="10" s="1"/>
  <c r="A1219" i="9"/>
  <c r="J1218" i="9"/>
  <c r="W1218" i="10" s="1"/>
  <c r="I1218" i="9"/>
  <c r="V1218" i="10" s="1"/>
  <c r="H1218" i="9"/>
  <c r="U1218" i="10" s="1"/>
  <c r="G1218" i="9"/>
  <c r="T1218" i="10" s="1"/>
  <c r="F1218" i="9"/>
  <c r="S1218" i="10" s="1"/>
  <c r="E1218" i="9"/>
  <c r="O1218" i="10" s="1"/>
  <c r="D1218" i="9"/>
  <c r="J1218" i="10" s="1"/>
  <c r="C1218" i="9"/>
  <c r="E1218" i="10" s="1"/>
  <c r="B1218" i="9"/>
  <c r="B1218" i="10" s="1"/>
  <c r="A1218" i="9"/>
  <c r="J1217" i="9"/>
  <c r="W1217" i="10" s="1"/>
  <c r="I1217" i="9"/>
  <c r="V1217" i="10" s="1"/>
  <c r="H1217" i="9"/>
  <c r="U1217" i="10" s="1"/>
  <c r="G1217" i="9"/>
  <c r="T1217" i="10" s="1"/>
  <c r="F1217" i="9"/>
  <c r="S1217" i="10" s="1"/>
  <c r="E1217" i="9"/>
  <c r="O1217" i="10" s="1"/>
  <c r="D1217" i="9"/>
  <c r="J1217" i="10" s="1"/>
  <c r="C1217" i="9"/>
  <c r="E1217" i="10" s="1"/>
  <c r="B1217" i="9"/>
  <c r="B1217" i="10" s="1"/>
  <c r="A1217" i="9"/>
  <c r="A1217" i="10" s="1"/>
  <c r="J1216" i="9"/>
  <c r="W1216" i="10" s="1"/>
  <c r="I1216" i="9"/>
  <c r="V1216" i="10" s="1"/>
  <c r="H1216" i="9"/>
  <c r="U1216" i="10" s="1"/>
  <c r="G1216" i="9"/>
  <c r="T1216" i="10" s="1"/>
  <c r="F1216" i="9"/>
  <c r="S1216" i="10" s="1"/>
  <c r="E1216" i="9"/>
  <c r="O1216" i="10" s="1"/>
  <c r="D1216" i="9"/>
  <c r="J1216" i="10" s="1"/>
  <c r="C1216" i="9"/>
  <c r="E1216" i="10" s="1"/>
  <c r="B1216" i="9"/>
  <c r="B1216" i="10" s="1"/>
  <c r="A1216" i="9"/>
  <c r="J1215" i="9"/>
  <c r="W1215" i="10" s="1"/>
  <c r="I1215" i="9"/>
  <c r="V1215" i="10" s="1"/>
  <c r="H1215" i="9"/>
  <c r="U1215" i="10" s="1"/>
  <c r="G1215" i="9"/>
  <c r="T1215" i="10" s="1"/>
  <c r="F1215" i="9"/>
  <c r="S1215" i="10" s="1"/>
  <c r="E1215" i="9"/>
  <c r="O1215" i="10" s="1"/>
  <c r="D1215" i="9"/>
  <c r="J1215" i="10" s="1"/>
  <c r="C1215" i="9"/>
  <c r="E1215" i="10" s="1"/>
  <c r="B1215" i="9"/>
  <c r="B1215" i="10" s="1"/>
  <c r="A1215" i="9"/>
  <c r="A1215" i="10" s="1"/>
  <c r="J1214" i="9"/>
  <c r="W1214" i="10" s="1"/>
  <c r="I1214" i="9"/>
  <c r="V1214" i="10" s="1"/>
  <c r="H1214" i="9"/>
  <c r="U1214" i="10" s="1"/>
  <c r="G1214" i="9"/>
  <c r="T1214" i="10" s="1"/>
  <c r="F1214" i="9"/>
  <c r="S1214" i="10" s="1"/>
  <c r="E1214" i="9"/>
  <c r="O1214" i="10" s="1"/>
  <c r="D1214" i="9"/>
  <c r="J1214" i="10" s="1"/>
  <c r="C1214" i="9"/>
  <c r="E1214" i="10" s="1"/>
  <c r="B1214" i="9"/>
  <c r="B1214" i="10" s="1"/>
  <c r="A1214" i="9"/>
  <c r="A1214" i="10" s="1"/>
  <c r="J1213" i="9"/>
  <c r="W1213" i="10" s="1"/>
  <c r="I1213" i="9"/>
  <c r="V1213" i="10" s="1"/>
  <c r="H1213" i="9"/>
  <c r="U1213" i="10" s="1"/>
  <c r="G1213" i="9"/>
  <c r="T1213" i="10" s="1"/>
  <c r="F1213" i="9"/>
  <c r="S1213" i="10" s="1"/>
  <c r="E1213" i="9"/>
  <c r="O1213" i="10" s="1"/>
  <c r="D1213" i="9"/>
  <c r="J1213" i="10" s="1"/>
  <c r="C1213" i="9"/>
  <c r="E1213" i="10" s="1"/>
  <c r="B1213" i="9"/>
  <c r="B1213" i="10" s="1"/>
  <c r="A1213" i="9"/>
  <c r="J1212" i="9"/>
  <c r="W1212" i="10" s="1"/>
  <c r="I1212" i="9"/>
  <c r="V1212" i="10" s="1"/>
  <c r="H1212" i="9"/>
  <c r="U1212" i="10" s="1"/>
  <c r="G1212" i="9"/>
  <c r="T1212" i="10" s="1"/>
  <c r="F1212" i="9"/>
  <c r="S1212" i="10" s="1"/>
  <c r="E1212" i="9"/>
  <c r="O1212" i="10" s="1"/>
  <c r="D1212" i="9"/>
  <c r="J1212" i="10" s="1"/>
  <c r="C1212" i="9"/>
  <c r="E1212" i="10" s="1"/>
  <c r="B1212" i="9"/>
  <c r="B1212" i="10" s="1"/>
  <c r="A1212" i="9"/>
  <c r="A1212" i="10" s="1"/>
  <c r="J1211" i="9"/>
  <c r="W1211" i="10" s="1"/>
  <c r="I1211" i="9"/>
  <c r="V1211" i="10" s="1"/>
  <c r="H1211" i="9"/>
  <c r="U1211" i="10" s="1"/>
  <c r="G1211" i="9"/>
  <c r="T1211" i="10" s="1"/>
  <c r="F1211" i="9"/>
  <c r="S1211" i="10" s="1"/>
  <c r="E1211" i="9"/>
  <c r="O1211" i="10" s="1"/>
  <c r="D1211" i="9"/>
  <c r="J1211" i="10" s="1"/>
  <c r="C1211" i="9"/>
  <c r="E1211" i="10" s="1"/>
  <c r="B1211" i="9"/>
  <c r="B1211" i="10" s="1"/>
  <c r="A1211" i="9"/>
  <c r="A1211" i="10" s="1"/>
  <c r="J1210" i="9"/>
  <c r="W1210" i="10" s="1"/>
  <c r="I1210" i="9"/>
  <c r="V1210" i="10" s="1"/>
  <c r="H1210" i="9"/>
  <c r="U1210" i="10" s="1"/>
  <c r="G1210" i="9"/>
  <c r="T1210" i="10" s="1"/>
  <c r="F1210" i="9"/>
  <c r="S1210" i="10" s="1"/>
  <c r="E1210" i="9"/>
  <c r="O1210" i="10" s="1"/>
  <c r="D1210" i="9"/>
  <c r="J1210" i="10" s="1"/>
  <c r="C1210" i="9"/>
  <c r="E1210" i="10" s="1"/>
  <c r="B1210" i="9"/>
  <c r="B1210" i="10" s="1"/>
  <c r="A1210" i="9"/>
  <c r="J1209" i="9"/>
  <c r="W1209" i="10" s="1"/>
  <c r="I1209" i="9"/>
  <c r="V1209" i="10" s="1"/>
  <c r="H1209" i="9"/>
  <c r="U1209" i="10" s="1"/>
  <c r="G1209" i="9"/>
  <c r="T1209" i="10" s="1"/>
  <c r="F1209" i="9"/>
  <c r="S1209" i="10" s="1"/>
  <c r="E1209" i="9"/>
  <c r="O1209" i="10" s="1"/>
  <c r="D1209" i="9"/>
  <c r="J1209" i="10" s="1"/>
  <c r="C1209" i="9"/>
  <c r="E1209" i="10" s="1"/>
  <c r="B1209" i="9"/>
  <c r="B1209" i="10" s="1"/>
  <c r="A1209" i="9"/>
  <c r="J1208" i="9"/>
  <c r="W1208" i="10" s="1"/>
  <c r="I1208" i="9"/>
  <c r="V1208" i="10" s="1"/>
  <c r="H1208" i="9"/>
  <c r="U1208" i="10" s="1"/>
  <c r="G1208" i="9"/>
  <c r="T1208" i="10" s="1"/>
  <c r="F1208" i="9"/>
  <c r="S1208" i="10" s="1"/>
  <c r="E1208" i="9"/>
  <c r="O1208" i="10" s="1"/>
  <c r="D1208" i="9"/>
  <c r="J1208" i="10" s="1"/>
  <c r="C1208" i="9"/>
  <c r="E1208" i="10" s="1"/>
  <c r="B1208" i="9"/>
  <c r="B1208" i="10" s="1"/>
  <c r="A1208" i="9"/>
  <c r="J1207" i="9"/>
  <c r="W1207" i="10" s="1"/>
  <c r="I1207" i="9"/>
  <c r="V1207" i="10" s="1"/>
  <c r="H1207" i="9"/>
  <c r="U1207" i="10" s="1"/>
  <c r="G1207" i="9"/>
  <c r="T1207" i="10" s="1"/>
  <c r="F1207" i="9"/>
  <c r="S1207" i="10" s="1"/>
  <c r="E1207" i="9"/>
  <c r="O1207" i="10" s="1"/>
  <c r="D1207" i="9"/>
  <c r="J1207" i="10" s="1"/>
  <c r="C1207" i="9"/>
  <c r="E1207" i="10" s="1"/>
  <c r="B1207" i="9"/>
  <c r="B1207" i="10" s="1"/>
  <c r="A1207" i="9"/>
  <c r="A1207" i="10" s="1"/>
  <c r="J1206" i="9"/>
  <c r="W1206" i="10" s="1"/>
  <c r="I1206" i="9"/>
  <c r="V1206" i="10" s="1"/>
  <c r="H1206" i="9"/>
  <c r="U1206" i="10" s="1"/>
  <c r="G1206" i="9"/>
  <c r="T1206" i="10" s="1"/>
  <c r="F1206" i="9"/>
  <c r="S1206" i="10" s="1"/>
  <c r="E1206" i="9"/>
  <c r="O1206" i="10" s="1"/>
  <c r="D1206" i="9"/>
  <c r="J1206" i="10" s="1"/>
  <c r="C1206" i="9"/>
  <c r="E1206" i="10" s="1"/>
  <c r="B1206" i="9"/>
  <c r="B1206" i="10" s="1"/>
  <c r="A1206" i="9"/>
  <c r="A1206" i="10" s="1"/>
  <c r="J1205" i="9"/>
  <c r="W1205" i="10" s="1"/>
  <c r="I1205" i="9"/>
  <c r="V1205" i="10" s="1"/>
  <c r="H1205" i="9"/>
  <c r="U1205" i="10" s="1"/>
  <c r="G1205" i="9"/>
  <c r="T1205" i="10" s="1"/>
  <c r="F1205" i="9"/>
  <c r="S1205" i="10" s="1"/>
  <c r="E1205" i="9"/>
  <c r="O1205" i="10" s="1"/>
  <c r="D1205" i="9"/>
  <c r="J1205" i="10" s="1"/>
  <c r="C1205" i="9"/>
  <c r="E1205" i="10" s="1"/>
  <c r="B1205" i="9"/>
  <c r="B1205" i="10" s="1"/>
  <c r="A1205" i="9"/>
  <c r="A1205" i="10" s="1"/>
  <c r="J1204" i="9"/>
  <c r="W1204" i="10" s="1"/>
  <c r="I1204" i="9"/>
  <c r="V1204" i="10" s="1"/>
  <c r="H1204" i="9"/>
  <c r="U1204" i="10" s="1"/>
  <c r="G1204" i="9"/>
  <c r="T1204" i="10" s="1"/>
  <c r="F1204" i="9"/>
  <c r="S1204" i="10" s="1"/>
  <c r="E1204" i="9"/>
  <c r="O1204" i="10" s="1"/>
  <c r="D1204" i="9"/>
  <c r="J1204" i="10" s="1"/>
  <c r="C1204" i="9"/>
  <c r="E1204" i="10" s="1"/>
  <c r="B1204" i="9"/>
  <c r="B1204" i="10" s="1"/>
  <c r="A1204" i="9"/>
  <c r="A1204" i="10" s="1"/>
  <c r="J1203" i="9"/>
  <c r="W1203" i="10" s="1"/>
  <c r="I1203" i="9"/>
  <c r="V1203" i="10" s="1"/>
  <c r="H1203" i="9"/>
  <c r="U1203" i="10" s="1"/>
  <c r="G1203" i="9"/>
  <c r="T1203" i="10" s="1"/>
  <c r="F1203" i="9"/>
  <c r="S1203" i="10" s="1"/>
  <c r="E1203" i="9"/>
  <c r="O1203" i="10" s="1"/>
  <c r="D1203" i="9"/>
  <c r="J1203" i="10" s="1"/>
  <c r="C1203" i="9"/>
  <c r="E1203" i="10" s="1"/>
  <c r="B1203" i="9"/>
  <c r="B1203" i="10" s="1"/>
  <c r="A1203" i="9"/>
  <c r="A1203" i="10" s="1"/>
  <c r="J1202" i="9"/>
  <c r="W1202" i="10" s="1"/>
  <c r="I1202" i="9"/>
  <c r="V1202" i="10" s="1"/>
  <c r="H1202" i="9"/>
  <c r="U1202" i="10" s="1"/>
  <c r="G1202" i="9"/>
  <c r="T1202" i="10" s="1"/>
  <c r="F1202" i="9"/>
  <c r="S1202" i="10" s="1"/>
  <c r="E1202" i="9"/>
  <c r="O1202" i="10" s="1"/>
  <c r="D1202" i="9"/>
  <c r="J1202" i="10" s="1"/>
  <c r="C1202" i="9"/>
  <c r="E1202" i="10" s="1"/>
  <c r="B1202" i="9"/>
  <c r="B1202" i="10" s="1"/>
  <c r="A1202" i="9"/>
  <c r="A1202" i="10" s="1"/>
  <c r="J1201" i="9"/>
  <c r="W1201" i="10" s="1"/>
  <c r="I1201" i="9"/>
  <c r="V1201" i="10" s="1"/>
  <c r="H1201" i="9"/>
  <c r="U1201" i="10" s="1"/>
  <c r="G1201" i="9"/>
  <c r="T1201" i="10" s="1"/>
  <c r="F1201" i="9"/>
  <c r="S1201" i="10" s="1"/>
  <c r="E1201" i="9"/>
  <c r="O1201" i="10" s="1"/>
  <c r="D1201" i="9"/>
  <c r="J1201" i="10" s="1"/>
  <c r="C1201" i="9"/>
  <c r="E1201" i="10" s="1"/>
  <c r="B1201" i="9"/>
  <c r="B1201" i="10" s="1"/>
  <c r="A1201" i="9"/>
  <c r="J1200" i="9"/>
  <c r="W1200" i="10" s="1"/>
  <c r="I1200" i="9"/>
  <c r="V1200" i="10" s="1"/>
  <c r="H1200" i="9"/>
  <c r="U1200" i="10" s="1"/>
  <c r="G1200" i="9"/>
  <c r="T1200" i="10" s="1"/>
  <c r="F1200" i="9"/>
  <c r="S1200" i="10" s="1"/>
  <c r="E1200" i="9"/>
  <c r="O1200" i="10" s="1"/>
  <c r="D1200" i="9"/>
  <c r="J1200" i="10" s="1"/>
  <c r="C1200" i="9"/>
  <c r="E1200" i="10" s="1"/>
  <c r="B1200" i="9"/>
  <c r="B1200" i="10" s="1"/>
  <c r="A1200" i="9"/>
  <c r="A1200" i="10" s="1"/>
  <c r="J1199" i="9"/>
  <c r="W1199" i="10" s="1"/>
  <c r="I1199" i="9"/>
  <c r="V1199" i="10" s="1"/>
  <c r="H1199" i="9"/>
  <c r="U1199" i="10" s="1"/>
  <c r="G1199" i="9"/>
  <c r="T1199" i="10" s="1"/>
  <c r="F1199" i="9"/>
  <c r="S1199" i="10" s="1"/>
  <c r="E1199" i="9"/>
  <c r="O1199" i="10" s="1"/>
  <c r="D1199" i="9"/>
  <c r="J1199" i="10" s="1"/>
  <c r="C1199" i="9"/>
  <c r="E1199" i="10" s="1"/>
  <c r="B1199" i="9"/>
  <c r="B1199" i="10" s="1"/>
  <c r="A1199" i="9"/>
  <c r="A1199" i="10" s="1"/>
  <c r="J1198" i="9"/>
  <c r="W1198" i="10" s="1"/>
  <c r="I1198" i="9"/>
  <c r="V1198" i="10" s="1"/>
  <c r="H1198" i="9"/>
  <c r="U1198" i="10" s="1"/>
  <c r="G1198" i="9"/>
  <c r="T1198" i="10" s="1"/>
  <c r="F1198" i="9"/>
  <c r="S1198" i="10" s="1"/>
  <c r="E1198" i="9"/>
  <c r="O1198" i="10" s="1"/>
  <c r="D1198" i="9"/>
  <c r="J1198" i="10" s="1"/>
  <c r="C1198" i="9"/>
  <c r="E1198" i="10" s="1"/>
  <c r="B1198" i="9"/>
  <c r="B1198" i="10" s="1"/>
  <c r="A1198" i="9"/>
  <c r="J1197" i="9"/>
  <c r="W1197" i="10" s="1"/>
  <c r="I1197" i="9"/>
  <c r="V1197" i="10" s="1"/>
  <c r="H1197" i="9"/>
  <c r="U1197" i="10" s="1"/>
  <c r="G1197" i="9"/>
  <c r="T1197" i="10" s="1"/>
  <c r="F1197" i="9"/>
  <c r="S1197" i="10" s="1"/>
  <c r="E1197" i="9"/>
  <c r="O1197" i="10" s="1"/>
  <c r="D1197" i="9"/>
  <c r="J1197" i="10" s="1"/>
  <c r="C1197" i="9"/>
  <c r="E1197" i="10" s="1"/>
  <c r="B1197" i="9"/>
  <c r="B1197" i="10" s="1"/>
  <c r="A1197" i="9"/>
  <c r="J1196" i="9"/>
  <c r="W1196" i="10" s="1"/>
  <c r="I1196" i="9"/>
  <c r="V1196" i="10" s="1"/>
  <c r="H1196" i="9"/>
  <c r="U1196" i="10" s="1"/>
  <c r="G1196" i="9"/>
  <c r="T1196" i="10" s="1"/>
  <c r="F1196" i="9"/>
  <c r="S1196" i="10" s="1"/>
  <c r="E1196" i="9"/>
  <c r="O1196" i="10" s="1"/>
  <c r="D1196" i="9"/>
  <c r="J1196" i="10" s="1"/>
  <c r="C1196" i="9"/>
  <c r="E1196" i="10" s="1"/>
  <c r="B1196" i="9"/>
  <c r="B1196" i="10" s="1"/>
  <c r="A1196" i="9"/>
  <c r="A1196" i="10" s="1"/>
  <c r="J1195" i="9"/>
  <c r="W1195" i="10" s="1"/>
  <c r="I1195" i="9"/>
  <c r="V1195" i="10" s="1"/>
  <c r="H1195" i="9"/>
  <c r="U1195" i="10" s="1"/>
  <c r="G1195" i="9"/>
  <c r="T1195" i="10" s="1"/>
  <c r="F1195" i="9"/>
  <c r="S1195" i="10" s="1"/>
  <c r="E1195" i="9"/>
  <c r="O1195" i="10" s="1"/>
  <c r="D1195" i="9"/>
  <c r="J1195" i="10" s="1"/>
  <c r="C1195" i="9"/>
  <c r="E1195" i="10" s="1"/>
  <c r="B1195" i="9"/>
  <c r="B1195" i="10" s="1"/>
  <c r="A1195" i="9"/>
  <c r="A1195" i="10" s="1"/>
  <c r="J1194" i="9"/>
  <c r="W1194" i="10" s="1"/>
  <c r="I1194" i="9"/>
  <c r="V1194" i="10" s="1"/>
  <c r="H1194" i="9"/>
  <c r="U1194" i="10" s="1"/>
  <c r="G1194" i="9"/>
  <c r="T1194" i="10" s="1"/>
  <c r="F1194" i="9"/>
  <c r="S1194" i="10" s="1"/>
  <c r="E1194" i="9"/>
  <c r="O1194" i="10" s="1"/>
  <c r="D1194" i="9"/>
  <c r="J1194" i="10" s="1"/>
  <c r="C1194" i="9"/>
  <c r="E1194" i="10" s="1"/>
  <c r="B1194" i="9"/>
  <c r="B1194" i="10" s="1"/>
  <c r="A1194" i="9"/>
  <c r="A1194" i="10" s="1"/>
  <c r="J1193" i="9"/>
  <c r="W1193" i="10" s="1"/>
  <c r="I1193" i="9"/>
  <c r="V1193" i="10" s="1"/>
  <c r="H1193" i="9"/>
  <c r="U1193" i="10" s="1"/>
  <c r="G1193" i="9"/>
  <c r="T1193" i="10" s="1"/>
  <c r="F1193" i="9"/>
  <c r="S1193" i="10" s="1"/>
  <c r="E1193" i="9"/>
  <c r="O1193" i="10" s="1"/>
  <c r="D1193" i="9"/>
  <c r="J1193" i="10" s="1"/>
  <c r="C1193" i="9"/>
  <c r="E1193" i="10" s="1"/>
  <c r="B1193" i="9"/>
  <c r="B1193" i="10" s="1"/>
  <c r="A1193" i="9"/>
  <c r="A1193" i="10" s="1"/>
  <c r="J1192" i="9"/>
  <c r="W1192" i="10" s="1"/>
  <c r="I1192" i="9"/>
  <c r="V1192" i="10" s="1"/>
  <c r="H1192" i="9"/>
  <c r="U1192" i="10" s="1"/>
  <c r="G1192" i="9"/>
  <c r="T1192" i="10" s="1"/>
  <c r="F1192" i="9"/>
  <c r="S1192" i="10" s="1"/>
  <c r="E1192" i="9"/>
  <c r="O1192" i="10" s="1"/>
  <c r="D1192" i="9"/>
  <c r="J1192" i="10" s="1"/>
  <c r="C1192" i="9"/>
  <c r="E1192" i="10" s="1"/>
  <c r="B1192" i="9"/>
  <c r="B1192" i="10" s="1"/>
  <c r="A1192" i="9"/>
  <c r="A1192" i="10" s="1"/>
  <c r="J1191" i="9"/>
  <c r="W1191" i="10" s="1"/>
  <c r="I1191" i="9"/>
  <c r="V1191" i="10" s="1"/>
  <c r="H1191" i="9"/>
  <c r="U1191" i="10" s="1"/>
  <c r="G1191" i="9"/>
  <c r="T1191" i="10" s="1"/>
  <c r="F1191" i="9"/>
  <c r="S1191" i="10" s="1"/>
  <c r="E1191" i="9"/>
  <c r="O1191" i="10" s="1"/>
  <c r="D1191" i="9"/>
  <c r="J1191" i="10" s="1"/>
  <c r="C1191" i="9"/>
  <c r="E1191" i="10" s="1"/>
  <c r="B1191" i="9"/>
  <c r="B1191" i="10" s="1"/>
  <c r="A1191" i="9"/>
  <c r="A1191" i="10" s="1"/>
  <c r="J1190" i="9"/>
  <c r="W1190" i="10" s="1"/>
  <c r="I1190" i="9"/>
  <c r="V1190" i="10" s="1"/>
  <c r="H1190" i="9"/>
  <c r="U1190" i="10" s="1"/>
  <c r="G1190" i="9"/>
  <c r="T1190" i="10" s="1"/>
  <c r="F1190" i="9"/>
  <c r="S1190" i="10" s="1"/>
  <c r="E1190" i="9"/>
  <c r="O1190" i="10" s="1"/>
  <c r="D1190" i="9"/>
  <c r="J1190" i="10" s="1"/>
  <c r="C1190" i="9"/>
  <c r="E1190" i="10" s="1"/>
  <c r="B1190" i="9"/>
  <c r="B1190" i="10" s="1"/>
  <c r="A1190" i="9"/>
  <c r="A1190" i="10" s="1"/>
  <c r="J1189" i="9"/>
  <c r="W1189" i="10" s="1"/>
  <c r="I1189" i="9"/>
  <c r="V1189" i="10" s="1"/>
  <c r="H1189" i="9"/>
  <c r="U1189" i="10" s="1"/>
  <c r="G1189" i="9"/>
  <c r="T1189" i="10" s="1"/>
  <c r="F1189" i="9"/>
  <c r="S1189" i="10" s="1"/>
  <c r="E1189" i="9"/>
  <c r="O1189" i="10" s="1"/>
  <c r="D1189" i="9"/>
  <c r="J1189" i="10" s="1"/>
  <c r="C1189" i="9"/>
  <c r="E1189" i="10" s="1"/>
  <c r="B1189" i="9"/>
  <c r="B1189" i="10" s="1"/>
  <c r="A1189" i="9"/>
  <c r="J1188" i="9"/>
  <c r="W1188" i="10" s="1"/>
  <c r="I1188" i="9"/>
  <c r="V1188" i="10" s="1"/>
  <c r="H1188" i="9"/>
  <c r="U1188" i="10" s="1"/>
  <c r="G1188" i="9"/>
  <c r="T1188" i="10" s="1"/>
  <c r="F1188" i="9"/>
  <c r="S1188" i="10" s="1"/>
  <c r="E1188" i="9"/>
  <c r="O1188" i="10" s="1"/>
  <c r="D1188" i="9"/>
  <c r="J1188" i="10" s="1"/>
  <c r="C1188" i="9"/>
  <c r="E1188" i="10" s="1"/>
  <c r="B1188" i="9"/>
  <c r="B1188" i="10" s="1"/>
  <c r="A1188" i="9"/>
  <c r="A1188" i="10" s="1"/>
  <c r="J1187" i="9"/>
  <c r="W1187" i="10" s="1"/>
  <c r="I1187" i="9"/>
  <c r="V1187" i="10" s="1"/>
  <c r="H1187" i="9"/>
  <c r="U1187" i="10" s="1"/>
  <c r="G1187" i="9"/>
  <c r="T1187" i="10" s="1"/>
  <c r="F1187" i="9"/>
  <c r="S1187" i="10" s="1"/>
  <c r="E1187" i="9"/>
  <c r="O1187" i="10" s="1"/>
  <c r="D1187" i="9"/>
  <c r="J1187" i="10" s="1"/>
  <c r="C1187" i="9"/>
  <c r="E1187" i="10" s="1"/>
  <c r="B1187" i="9"/>
  <c r="B1187" i="10" s="1"/>
  <c r="A1187" i="9"/>
  <c r="A1187" i="10" s="1"/>
  <c r="J1186" i="9"/>
  <c r="W1186" i="10" s="1"/>
  <c r="I1186" i="9"/>
  <c r="V1186" i="10" s="1"/>
  <c r="H1186" i="9"/>
  <c r="U1186" i="10" s="1"/>
  <c r="G1186" i="9"/>
  <c r="T1186" i="10" s="1"/>
  <c r="F1186" i="9"/>
  <c r="S1186" i="10" s="1"/>
  <c r="E1186" i="9"/>
  <c r="O1186" i="10" s="1"/>
  <c r="D1186" i="9"/>
  <c r="J1186" i="10" s="1"/>
  <c r="C1186" i="9"/>
  <c r="E1186" i="10" s="1"/>
  <c r="B1186" i="9"/>
  <c r="B1186" i="10" s="1"/>
  <c r="A1186" i="9"/>
  <c r="J1185" i="9"/>
  <c r="W1185" i="10" s="1"/>
  <c r="I1185" i="9"/>
  <c r="V1185" i="10" s="1"/>
  <c r="H1185" i="9"/>
  <c r="U1185" i="10" s="1"/>
  <c r="G1185" i="9"/>
  <c r="T1185" i="10" s="1"/>
  <c r="F1185" i="9"/>
  <c r="S1185" i="10" s="1"/>
  <c r="E1185" i="9"/>
  <c r="O1185" i="10" s="1"/>
  <c r="D1185" i="9"/>
  <c r="J1185" i="10" s="1"/>
  <c r="C1185" i="9"/>
  <c r="E1185" i="10" s="1"/>
  <c r="B1185" i="9"/>
  <c r="B1185" i="10" s="1"/>
  <c r="A1185" i="9"/>
  <c r="J1184" i="9"/>
  <c r="W1184" i="10" s="1"/>
  <c r="I1184" i="9"/>
  <c r="V1184" i="10" s="1"/>
  <c r="H1184" i="9"/>
  <c r="U1184" i="10" s="1"/>
  <c r="G1184" i="9"/>
  <c r="T1184" i="10" s="1"/>
  <c r="F1184" i="9"/>
  <c r="S1184" i="10" s="1"/>
  <c r="E1184" i="9"/>
  <c r="O1184" i="10" s="1"/>
  <c r="D1184" i="9"/>
  <c r="J1184" i="10" s="1"/>
  <c r="C1184" i="9"/>
  <c r="E1184" i="10" s="1"/>
  <c r="B1184" i="9"/>
  <c r="B1184" i="10" s="1"/>
  <c r="A1184" i="9"/>
  <c r="A1184" i="10" s="1"/>
  <c r="J1183" i="9"/>
  <c r="W1183" i="10" s="1"/>
  <c r="I1183" i="9"/>
  <c r="V1183" i="10" s="1"/>
  <c r="H1183" i="9"/>
  <c r="U1183" i="10" s="1"/>
  <c r="G1183" i="9"/>
  <c r="T1183" i="10" s="1"/>
  <c r="F1183" i="9"/>
  <c r="S1183" i="10" s="1"/>
  <c r="E1183" i="9"/>
  <c r="O1183" i="10" s="1"/>
  <c r="D1183" i="9"/>
  <c r="J1183" i="10" s="1"/>
  <c r="C1183" i="9"/>
  <c r="E1183" i="10" s="1"/>
  <c r="B1183" i="9"/>
  <c r="B1183" i="10" s="1"/>
  <c r="A1183" i="9"/>
  <c r="J1182" i="9"/>
  <c r="W1182" i="10" s="1"/>
  <c r="I1182" i="9"/>
  <c r="V1182" i="10" s="1"/>
  <c r="H1182" i="9"/>
  <c r="U1182" i="10" s="1"/>
  <c r="G1182" i="9"/>
  <c r="T1182" i="10" s="1"/>
  <c r="F1182" i="9"/>
  <c r="S1182" i="10" s="1"/>
  <c r="E1182" i="9"/>
  <c r="O1182" i="10" s="1"/>
  <c r="D1182" i="9"/>
  <c r="J1182" i="10" s="1"/>
  <c r="C1182" i="9"/>
  <c r="E1182" i="10" s="1"/>
  <c r="B1182" i="9"/>
  <c r="B1182" i="10" s="1"/>
  <c r="A1182" i="9"/>
  <c r="J1181" i="9"/>
  <c r="W1181" i="10" s="1"/>
  <c r="I1181" i="9"/>
  <c r="V1181" i="10" s="1"/>
  <c r="H1181" i="9"/>
  <c r="U1181" i="10" s="1"/>
  <c r="G1181" i="9"/>
  <c r="T1181" i="10" s="1"/>
  <c r="F1181" i="9"/>
  <c r="S1181" i="10" s="1"/>
  <c r="E1181" i="9"/>
  <c r="O1181" i="10" s="1"/>
  <c r="D1181" i="9"/>
  <c r="J1181" i="10" s="1"/>
  <c r="C1181" i="9"/>
  <c r="E1181" i="10" s="1"/>
  <c r="B1181" i="9"/>
  <c r="B1181" i="10" s="1"/>
  <c r="A1181" i="9"/>
  <c r="A1181" i="10" s="1"/>
  <c r="J1180" i="9"/>
  <c r="W1180" i="10" s="1"/>
  <c r="I1180" i="9"/>
  <c r="V1180" i="10" s="1"/>
  <c r="H1180" i="9"/>
  <c r="U1180" i="10" s="1"/>
  <c r="G1180" i="9"/>
  <c r="T1180" i="10" s="1"/>
  <c r="F1180" i="9"/>
  <c r="S1180" i="10" s="1"/>
  <c r="E1180" i="9"/>
  <c r="O1180" i="10" s="1"/>
  <c r="D1180" i="9"/>
  <c r="J1180" i="10" s="1"/>
  <c r="C1180" i="9"/>
  <c r="E1180" i="10" s="1"/>
  <c r="B1180" i="9"/>
  <c r="B1180" i="10" s="1"/>
  <c r="A1180" i="9"/>
  <c r="J1179" i="9"/>
  <c r="W1179" i="10" s="1"/>
  <c r="I1179" i="9"/>
  <c r="V1179" i="10" s="1"/>
  <c r="H1179" i="9"/>
  <c r="U1179" i="10" s="1"/>
  <c r="G1179" i="9"/>
  <c r="T1179" i="10" s="1"/>
  <c r="F1179" i="9"/>
  <c r="S1179" i="10" s="1"/>
  <c r="E1179" i="9"/>
  <c r="O1179" i="10" s="1"/>
  <c r="D1179" i="9"/>
  <c r="J1179" i="10" s="1"/>
  <c r="C1179" i="9"/>
  <c r="E1179" i="10" s="1"/>
  <c r="B1179" i="9"/>
  <c r="B1179" i="10" s="1"/>
  <c r="A1179" i="9"/>
  <c r="A1179" i="10" s="1"/>
  <c r="J1178" i="9"/>
  <c r="W1178" i="10" s="1"/>
  <c r="I1178" i="9"/>
  <c r="V1178" i="10" s="1"/>
  <c r="H1178" i="9"/>
  <c r="U1178" i="10" s="1"/>
  <c r="G1178" i="9"/>
  <c r="T1178" i="10" s="1"/>
  <c r="F1178" i="9"/>
  <c r="S1178" i="10" s="1"/>
  <c r="E1178" i="9"/>
  <c r="O1178" i="10" s="1"/>
  <c r="D1178" i="9"/>
  <c r="J1178" i="10" s="1"/>
  <c r="C1178" i="9"/>
  <c r="E1178" i="10" s="1"/>
  <c r="B1178" i="9"/>
  <c r="B1178" i="10" s="1"/>
  <c r="A1178" i="9"/>
  <c r="A1178" i="10" s="1"/>
  <c r="J1177" i="9"/>
  <c r="W1177" i="10" s="1"/>
  <c r="I1177" i="9"/>
  <c r="V1177" i="10" s="1"/>
  <c r="H1177" i="9"/>
  <c r="U1177" i="10" s="1"/>
  <c r="G1177" i="9"/>
  <c r="T1177" i="10" s="1"/>
  <c r="F1177" i="9"/>
  <c r="S1177" i="10" s="1"/>
  <c r="E1177" i="9"/>
  <c r="O1177" i="10" s="1"/>
  <c r="D1177" i="9"/>
  <c r="J1177" i="10" s="1"/>
  <c r="C1177" i="9"/>
  <c r="E1177" i="10" s="1"/>
  <c r="B1177" i="9"/>
  <c r="B1177" i="10" s="1"/>
  <c r="A1177" i="9"/>
  <c r="J1176" i="9"/>
  <c r="W1176" i="10" s="1"/>
  <c r="I1176" i="9"/>
  <c r="V1176" i="10" s="1"/>
  <c r="H1176" i="9"/>
  <c r="U1176" i="10" s="1"/>
  <c r="G1176" i="9"/>
  <c r="T1176" i="10" s="1"/>
  <c r="F1176" i="9"/>
  <c r="S1176" i="10" s="1"/>
  <c r="E1176" i="9"/>
  <c r="O1176" i="10" s="1"/>
  <c r="D1176" i="9"/>
  <c r="J1176" i="10" s="1"/>
  <c r="C1176" i="9"/>
  <c r="E1176" i="10" s="1"/>
  <c r="B1176" i="9"/>
  <c r="B1176" i="10" s="1"/>
  <c r="A1176" i="9"/>
  <c r="A1176" i="10" s="1"/>
  <c r="J1175" i="9"/>
  <c r="W1175" i="10" s="1"/>
  <c r="I1175" i="9"/>
  <c r="V1175" i="10" s="1"/>
  <c r="H1175" i="9"/>
  <c r="U1175" i="10" s="1"/>
  <c r="G1175" i="9"/>
  <c r="T1175" i="10" s="1"/>
  <c r="F1175" i="9"/>
  <c r="S1175" i="10" s="1"/>
  <c r="E1175" i="9"/>
  <c r="O1175" i="10" s="1"/>
  <c r="D1175" i="9"/>
  <c r="J1175" i="10" s="1"/>
  <c r="C1175" i="9"/>
  <c r="E1175" i="10" s="1"/>
  <c r="B1175" i="9"/>
  <c r="B1175" i="10" s="1"/>
  <c r="A1175" i="9"/>
  <c r="A1175" i="10" s="1"/>
  <c r="J1174" i="9"/>
  <c r="W1174" i="10" s="1"/>
  <c r="I1174" i="9"/>
  <c r="V1174" i="10" s="1"/>
  <c r="H1174" i="9"/>
  <c r="U1174" i="10" s="1"/>
  <c r="G1174" i="9"/>
  <c r="T1174" i="10" s="1"/>
  <c r="F1174" i="9"/>
  <c r="S1174" i="10" s="1"/>
  <c r="E1174" i="9"/>
  <c r="O1174" i="10" s="1"/>
  <c r="D1174" i="9"/>
  <c r="J1174" i="10" s="1"/>
  <c r="C1174" i="9"/>
  <c r="E1174" i="10" s="1"/>
  <c r="B1174" i="9"/>
  <c r="B1174" i="10" s="1"/>
  <c r="A1174" i="9"/>
  <c r="J1173" i="9"/>
  <c r="W1173" i="10" s="1"/>
  <c r="I1173" i="9"/>
  <c r="V1173" i="10" s="1"/>
  <c r="H1173" i="9"/>
  <c r="U1173" i="10" s="1"/>
  <c r="G1173" i="9"/>
  <c r="T1173" i="10" s="1"/>
  <c r="F1173" i="9"/>
  <c r="S1173" i="10" s="1"/>
  <c r="E1173" i="9"/>
  <c r="O1173" i="10" s="1"/>
  <c r="D1173" i="9"/>
  <c r="J1173" i="10" s="1"/>
  <c r="C1173" i="9"/>
  <c r="E1173" i="10" s="1"/>
  <c r="B1173" i="9"/>
  <c r="B1173" i="10" s="1"/>
  <c r="A1173" i="9"/>
  <c r="J1172" i="9"/>
  <c r="W1172" i="10" s="1"/>
  <c r="I1172" i="9"/>
  <c r="V1172" i="10" s="1"/>
  <c r="H1172" i="9"/>
  <c r="U1172" i="10" s="1"/>
  <c r="G1172" i="9"/>
  <c r="T1172" i="10" s="1"/>
  <c r="F1172" i="9"/>
  <c r="S1172" i="10" s="1"/>
  <c r="E1172" i="9"/>
  <c r="O1172" i="10" s="1"/>
  <c r="D1172" i="9"/>
  <c r="J1172" i="10" s="1"/>
  <c r="C1172" i="9"/>
  <c r="E1172" i="10" s="1"/>
  <c r="B1172" i="9"/>
  <c r="B1172" i="10" s="1"/>
  <c r="A1172" i="9"/>
  <c r="J1171" i="9"/>
  <c r="W1171" i="10" s="1"/>
  <c r="I1171" i="9"/>
  <c r="V1171" i="10" s="1"/>
  <c r="H1171" i="9"/>
  <c r="U1171" i="10" s="1"/>
  <c r="G1171" i="9"/>
  <c r="T1171" i="10" s="1"/>
  <c r="F1171" i="9"/>
  <c r="S1171" i="10" s="1"/>
  <c r="E1171" i="9"/>
  <c r="O1171" i="10" s="1"/>
  <c r="D1171" i="9"/>
  <c r="J1171" i="10" s="1"/>
  <c r="C1171" i="9"/>
  <c r="E1171" i="10" s="1"/>
  <c r="B1171" i="9"/>
  <c r="B1171" i="10" s="1"/>
  <c r="A1171" i="9"/>
  <c r="A1171" i="10" s="1"/>
  <c r="J1170" i="9"/>
  <c r="W1170" i="10" s="1"/>
  <c r="I1170" i="9"/>
  <c r="V1170" i="10" s="1"/>
  <c r="H1170" i="9"/>
  <c r="U1170" i="10" s="1"/>
  <c r="G1170" i="9"/>
  <c r="T1170" i="10" s="1"/>
  <c r="F1170" i="9"/>
  <c r="S1170" i="10" s="1"/>
  <c r="E1170" i="9"/>
  <c r="O1170" i="10" s="1"/>
  <c r="D1170" i="9"/>
  <c r="J1170" i="10" s="1"/>
  <c r="C1170" i="9"/>
  <c r="E1170" i="10" s="1"/>
  <c r="B1170" i="9"/>
  <c r="B1170" i="10" s="1"/>
  <c r="A1170" i="9"/>
  <c r="A1170" i="10" s="1"/>
  <c r="J1169" i="9"/>
  <c r="W1169" i="10" s="1"/>
  <c r="I1169" i="9"/>
  <c r="V1169" i="10" s="1"/>
  <c r="H1169" i="9"/>
  <c r="U1169" i="10" s="1"/>
  <c r="G1169" i="9"/>
  <c r="T1169" i="10" s="1"/>
  <c r="F1169" i="9"/>
  <c r="S1169" i="10" s="1"/>
  <c r="E1169" i="9"/>
  <c r="O1169" i="10" s="1"/>
  <c r="D1169" i="9"/>
  <c r="J1169" i="10" s="1"/>
  <c r="C1169" i="9"/>
  <c r="E1169" i="10" s="1"/>
  <c r="B1169" i="9"/>
  <c r="B1169" i="10" s="1"/>
  <c r="A1169" i="9"/>
  <c r="A1169" i="10" s="1"/>
  <c r="J1168" i="9"/>
  <c r="W1168" i="10" s="1"/>
  <c r="I1168" i="9"/>
  <c r="V1168" i="10" s="1"/>
  <c r="H1168" i="9"/>
  <c r="U1168" i="10" s="1"/>
  <c r="G1168" i="9"/>
  <c r="T1168" i="10" s="1"/>
  <c r="F1168" i="9"/>
  <c r="S1168" i="10" s="1"/>
  <c r="E1168" i="9"/>
  <c r="O1168" i="10" s="1"/>
  <c r="D1168" i="9"/>
  <c r="J1168" i="10" s="1"/>
  <c r="C1168" i="9"/>
  <c r="E1168" i="10" s="1"/>
  <c r="B1168" i="9"/>
  <c r="B1168" i="10" s="1"/>
  <c r="A1168" i="9"/>
  <c r="A1168" i="10" s="1"/>
  <c r="J1167" i="9"/>
  <c r="W1167" i="10" s="1"/>
  <c r="I1167" i="9"/>
  <c r="V1167" i="10" s="1"/>
  <c r="H1167" i="9"/>
  <c r="U1167" i="10" s="1"/>
  <c r="G1167" i="9"/>
  <c r="T1167" i="10" s="1"/>
  <c r="F1167" i="9"/>
  <c r="S1167" i="10" s="1"/>
  <c r="E1167" i="9"/>
  <c r="O1167" i="10" s="1"/>
  <c r="D1167" i="9"/>
  <c r="J1167" i="10" s="1"/>
  <c r="C1167" i="9"/>
  <c r="E1167" i="10" s="1"/>
  <c r="B1167" i="9"/>
  <c r="B1167" i="10" s="1"/>
  <c r="A1167" i="9"/>
  <c r="A1167" i="10" s="1"/>
  <c r="J1166" i="9"/>
  <c r="W1166" i="10" s="1"/>
  <c r="I1166" i="9"/>
  <c r="V1166" i="10" s="1"/>
  <c r="H1166" i="9"/>
  <c r="U1166" i="10" s="1"/>
  <c r="G1166" i="9"/>
  <c r="T1166" i="10" s="1"/>
  <c r="F1166" i="9"/>
  <c r="S1166" i="10" s="1"/>
  <c r="E1166" i="9"/>
  <c r="O1166" i="10" s="1"/>
  <c r="D1166" i="9"/>
  <c r="J1166" i="10" s="1"/>
  <c r="C1166" i="9"/>
  <c r="E1166" i="10" s="1"/>
  <c r="B1166" i="9"/>
  <c r="B1166" i="10" s="1"/>
  <c r="A1166" i="9"/>
  <c r="A1166" i="10" s="1"/>
  <c r="J1165" i="9"/>
  <c r="W1165" i="10" s="1"/>
  <c r="I1165" i="9"/>
  <c r="V1165" i="10" s="1"/>
  <c r="H1165" i="9"/>
  <c r="U1165" i="10" s="1"/>
  <c r="G1165" i="9"/>
  <c r="T1165" i="10" s="1"/>
  <c r="F1165" i="9"/>
  <c r="S1165" i="10" s="1"/>
  <c r="E1165" i="9"/>
  <c r="O1165" i="10" s="1"/>
  <c r="D1165" i="9"/>
  <c r="J1165" i="10" s="1"/>
  <c r="C1165" i="9"/>
  <c r="E1165" i="10" s="1"/>
  <c r="B1165" i="9"/>
  <c r="B1165" i="10" s="1"/>
  <c r="A1165" i="9"/>
  <c r="J1164" i="9"/>
  <c r="W1164" i="10" s="1"/>
  <c r="I1164" i="9"/>
  <c r="V1164" i="10" s="1"/>
  <c r="H1164" i="9"/>
  <c r="U1164" i="10" s="1"/>
  <c r="G1164" i="9"/>
  <c r="T1164" i="10" s="1"/>
  <c r="F1164" i="9"/>
  <c r="S1164" i="10" s="1"/>
  <c r="E1164" i="9"/>
  <c r="O1164" i="10" s="1"/>
  <c r="D1164" i="9"/>
  <c r="J1164" i="10" s="1"/>
  <c r="C1164" i="9"/>
  <c r="E1164" i="10" s="1"/>
  <c r="B1164" i="9"/>
  <c r="B1164" i="10" s="1"/>
  <c r="A1164" i="9"/>
  <c r="A1164" i="10" s="1"/>
  <c r="J1163" i="9"/>
  <c r="W1163" i="10" s="1"/>
  <c r="I1163" i="9"/>
  <c r="V1163" i="10" s="1"/>
  <c r="H1163" i="9"/>
  <c r="U1163" i="10" s="1"/>
  <c r="G1163" i="9"/>
  <c r="T1163" i="10" s="1"/>
  <c r="F1163" i="9"/>
  <c r="S1163" i="10" s="1"/>
  <c r="E1163" i="9"/>
  <c r="O1163" i="10" s="1"/>
  <c r="D1163" i="9"/>
  <c r="J1163" i="10" s="1"/>
  <c r="C1163" i="9"/>
  <c r="E1163" i="10" s="1"/>
  <c r="B1163" i="9"/>
  <c r="B1163" i="10" s="1"/>
  <c r="A1163" i="9"/>
  <c r="A1163" i="10" s="1"/>
  <c r="J1162" i="9"/>
  <c r="W1162" i="10" s="1"/>
  <c r="I1162" i="9"/>
  <c r="V1162" i="10" s="1"/>
  <c r="H1162" i="9"/>
  <c r="U1162" i="10" s="1"/>
  <c r="G1162" i="9"/>
  <c r="T1162" i="10" s="1"/>
  <c r="F1162" i="9"/>
  <c r="S1162" i="10" s="1"/>
  <c r="E1162" i="9"/>
  <c r="O1162" i="10" s="1"/>
  <c r="D1162" i="9"/>
  <c r="J1162" i="10" s="1"/>
  <c r="C1162" i="9"/>
  <c r="E1162" i="10" s="1"/>
  <c r="B1162" i="9"/>
  <c r="B1162" i="10" s="1"/>
  <c r="A1162" i="9"/>
  <c r="J1161" i="9"/>
  <c r="W1161" i="10" s="1"/>
  <c r="I1161" i="9"/>
  <c r="V1161" i="10" s="1"/>
  <c r="H1161" i="9"/>
  <c r="U1161" i="10" s="1"/>
  <c r="G1161" i="9"/>
  <c r="T1161" i="10" s="1"/>
  <c r="F1161" i="9"/>
  <c r="S1161" i="10" s="1"/>
  <c r="E1161" i="9"/>
  <c r="O1161" i="10" s="1"/>
  <c r="D1161" i="9"/>
  <c r="J1161" i="10" s="1"/>
  <c r="C1161" i="9"/>
  <c r="E1161" i="10" s="1"/>
  <c r="B1161" i="9"/>
  <c r="B1161" i="10" s="1"/>
  <c r="A1161" i="9"/>
  <c r="J1160" i="9"/>
  <c r="W1160" i="10" s="1"/>
  <c r="I1160" i="9"/>
  <c r="V1160" i="10" s="1"/>
  <c r="H1160" i="9"/>
  <c r="U1160" i="10" s="1"/>
  <c r="G1160" i="9"/>
  <c r="T1160" i="10" s="1"/>
  <c r="F1160" i="9"/>
  <c r="S1160" i="10" s="1"/>
  <c r="E1160" i="9"/>
  <c r="O1160" i="10" s="1"/>
  <c r="D1160" i="9"/>
  <c r="J1160" i="10" s="1"/>
  <c r="C1160" i="9"/>
  <c r="E1160" i="10" s="1"/>
  <c r="B1160" i="9"/>
  <c r="B1160" i="10" s="1"/>
  <c r="A1160" i="9"/>
  <c r="A1160" i="10" s="1"/>
  <c r="J1159" i="9"/>
  <c r="W1159" i="10" s="1"/>
  <c r="I1159" i="9"/>
  <c r="V1159" i="10" s="1"/>
  <c r="H1159" i="9"/>
  <c r="U1159" i="10" s="1"/>
  <c r="G1159" i="9"/>
  <c r="T1159" i="10" s="1"/>
  <c r="F1159" i="9"/>
  <c r="S1159" i="10" s="1"/>
  <c r="E1159" i="9"/>
  <c r="O1159" i="10" s="1"/>
  <c r="D1159" i="9"/>
  <c r="J1159" i="10" s="1"/>
  <c r="C1159" i="9"/>
  <c r="E1159" i="10" s="1"/>
  <c r="B1159" i="9"/>
  <c r="B1159" i="10" s="1"/>
  <c r="A1159" i="9"/>
  <c r="A1159" i="10" s="1"/>
  <c r="J1158" i="9"/>
  <c r="W1158" i="10" s="1"/>
  <c r="I1158" i="9"/>
  <c r="V1158" i="10" s="1"/>
  <c r="H1158" i="9"/>
  <c r="U1158" i="10" s="1"/>
  <c r="G1158" i="9"/>
  <c r="T1158" i="10" s="1"/>
  <c r="F1158" i="9"/>
  <c r="S1158" i="10" s="1"/>
  <c r="E1158" i="9"/>
  <c r="O1158" i="10" s="1"/>
  <c r="D1158" i="9"/>
  <c r="J1158" i="10" s="1"/>
  <c r="C1158" i="9"/>
  <c r="E1158" i="10" s="1"/>
  <c r="B1158" i="9"/>
  <c r="B1158" i="10" s="1"/>
  <c r="A1158" i="9"/>
  <c r="A1158" i="10" s="1"/>
  <c r="J1157" i="9"/>
  <c r="W1157" i="10" s="1"/>
  <c r="I1157" i="9"/>
  <c r="V1157" i="10" s="1"/>
  <c r="H1157" i="9"/>
  <c r="U1157" i="10" s="1"/>
  <c r="G1157" i="9"/>
  <c r="T1157" i="10" s="1"/>
  <c r="F1157" i="9"/>
  <c r="S1157" i="10" s="1"/>
  <c r="E1157" i="9"/>
  <c r="O1157" i="10" s="1"/>
  <c r="D1157" i="9"/>
  <c r="J1157" i="10" s="1"/>
  <c r="C1157" i="9"/>
  <c r="E1157" i="10" s="1"/>
  <c r="B1157" i="9"/>
  <c r="B1157" i="10" s="1"/>
  <c r="A1157" i="9"/>
  <c r="A1157" i="10" s="1"/>
  <c r="J1156" i="9"/>
  <c r="W1156" i="10" s="1"/>
  <c r="I1156" i="9"/>
  <c r="V1156" i="10" s="1"/>
  <c r="H1156" i="9"/>
  <c r="U1156" i="10" s="1"/>
  <c r="G1156" i="9"/>
  <c r="T1156" i="10" s="1"/>
  <c r="F1156" i="9"/>
  <c r="S1156" i="10" s="1"/>
  <c r="E1156" i="9"/>
  <c r="O1156" i="10" s="1"/>
  <c r="D1156" i="9"/>
  <c r="J1156" i="10" s="1"/>
  <c r="C1156" i="9"/>
  <c r="E1156" i="10" s="1"/>
  <c r="B1156" i="9"/>
  <c r="B1156" i="10" s="1"/>
  <c r="A1156" i="9"/>
  <c r="A1156" i="10" s="1"/>
  <c r="J1155" i="9"/>
  <c r="W1155" i="10" s="1"/>
  <c r="I1155" i="9"/>
  <c r="V1155" i="10" s="1"/>
  <c r="H1155" i="9"/>
  <c r="U1155" i="10" s="1"/>
  <c r="G1155" i="9"/>
  <c r="T1155" i="10" s="1"/>
  <c r="F1155" i="9"/>
  <c r="S1155" i="10" s="1"/>
  <c r="E1155" i="9"/>
  <c r="O1155" i="10" s="1"/>
  <c r="D1155" i="9"/>
  <c r="J1155" i="10" s="1"/>
  <c r="C1155" i="9"/>
  <c r="E1155" i="10" s="1"/>
  <c r="B1155" i="9"/>
  <c r="B1155" i="10" s="1"/>
  <c r="A1155" i="9"/>
  <c r="A1155" i="10" s="1"/>
  <c r="J1154" i="9"/>
  <c r="W1154" i="10" s="1"/>
  <c r="I1154" i="9"/>
  <c r="V1154" i="10" s="1"/>
  <c r="H1154" i="9"/>
  <c r="U1154" i="10" s="1"/>
  <c r="G1154" i="9"/>
  <c r="T1154" i="10" s="1"/>
  <c r="F1154" i="9"/>
  <c r="S1154" i="10" s="1"/>
  <c r="E1154" i="9"/>
  <c r="O1154" i="10" s="1"/>
  <c r="D1154" i="9"/>
  <c r="J1154" i="10" s="1"/>
  <c r="C1154" i="9"/>
  <c r="E1154" i="10" s="1"/>
  <c r="B1154" i="9"/>
  <c r="B1154" i="10" s="1"/>
  <c r="A1154" i="9"/>
  <c r="A1154" i="10" s="1"/>
  <c r="J1153" i="9"/>
  <c r="W1153" i="10" s="1"/>
  <c r="I1153" i="9"/>
  <c r="V1153" i="10" s="1"/>
  <c r="H1153" i="9"/>
  <c r="U1153" i="10" s="1"/>
  <c r="G1153" i="9"/>
  <c r="T1153" i="10" s="1"/>
  <c r="F1153" i="9"/>
  <c r="S1153" i="10" s="1"/>
  <c r="E1153" i="9"/>
  <c r="O1153" i="10" s="1"/>
  <c r="D1153" i="9"/>
  <c r="J1153" i="10" s="1"/>
  <c r="C1153" i="9"/>
  <c r="E1153" i="10" s="1"/>
  <c r="B1153" i="9"/>
  <c r="B1153" i="10" s="1"/>
  <c r="A1153" i="9"/>
  <c r="J1152" i="9"/>
  <c r="W1152" i="10" s="1"/>
  <c r="I1152" i="9"/>
  <c r="V1152" i="10" s="1"/>
  <c r="H1152" i="9"/>
  <c r="U1152" i="10" s="1"/>
  <c r="G1152" i="9"/>
  <c r="T1152" i="10" s="1"/>
  <c r="F1152" i="9"/>
  <c r="S1152" i="10" s="1"/>
  <c r="E1152" i="9"/>
  <c r="O1152" i="10" s="1"/>
  <c r="D1152" i="9"/>
  <c r="J1152" i="10" s="1"/>
  <c r="C1152" i="9"/>
  <c r="E1152" i="10" s="1"/>
  <c r="B1152" i="9"/>
  <c r="B1152" i="10" s="1"/>
  <c r="A1152" i="9"/>
  <c r="A1152" i="10" s="1"/>
  <c r="J1151" i="9"/>
  <c r="W1151" i="10" s="1"/>
  <c r="I1151" i="9"/>
  <c r="V1151" i="10" s="1"/>
  <c r="H1151" i="9"/>
  <c r="U1151" i="10" s="1"/>
  <c r="G1151" i="9"/>
  <c r="T1151" i="10" s="1"/>
  <c r="F1151" i="9"/>
  <c r="S1151" i="10" s="1"/>
  <c r="E1151" i="9"/>
  <c r="O1151" i="10" s="1"/>
  <c r="D1151" i="9"/>
  <c r="J1151" i="10" s="1"/>
  <c r="C1151" i="9"/>
  <c r="E1151" i="10" s="1"/>
  <c r="B1151" i="9"/>
  <c r="B1151" i="10" s="1"/>
  <c r="A1151" i="9"/>
  <c r="A1151" i="10" s="1"/>
  <c r="J1150" i="9"/>
  <c r="W1150" i="10" s="1"/>
  <c r="I1150" i="9"/>
  <c r="V1150" i="10" s="1"/>
  <c r="H1150" i="9"/>
  <c r="U1150" i="10" s="1"/>
  <c r="G1150" i="9"/>
  <c r="T1150" i="10" s="1"/>
  <c r="F1150" i="9"/>
  <c r="S1150" i="10" s="1"/>
  <c r="E1150" i="9"/>
  <c r="O1150" i="10" s="1"/>
  <c r="D1150" i="9"/>
  <c r="J1150" i="10" s="1"/>
  <c r="C1150" i="9"/>
  <c r="E1150" i="10" s="1"/>
  <c r="B1150" i="9"/>
  <c r="B1150" i="10" s="1"/>
  <c r="A1150" i="9"/>
  <c r="J1149" i="9"/>
  <c r="W1149" i="10" s="1"/>
  <c r="I1149" i="9"/>
  <c r="V1149" i="10" s="1"/>
  <c r="H1149" i="9"/>
  <c r="U1149" i="10" s="1"/>
  <c r="G1149" i="9"/>
  <c r="T1149" i="10" s="1"/>
  <c r="F1149" i="9"/>
  <c r="S1149" i="10" s="1"/>
  <c r="E1149" i="9"/>
  <c r="O1149" i="10" s="1"/>
  <c r="D1149" i="9"/>
  <c r="J1149" i="10" s="1"/>
  <c r="C1149" i="9"/>
  <c r="E1149" i="10" s="1"/>
  <c r="B1149" i="9"/>
  <c r="B1149" i="10" s="1"/>
  <c r="A1149" i="9"/>
  <c r="J1148" i="9"/>
  <c r="W1148" i="10" s="1"/>
  <c r="I1148" i="9"/>
  <c r="V1148" i="10" s="1"/>
  <c r="H1148" i="9"/>
  <c r="U1148" i="10" s="1"/>
  <c r="G1148" i="9"/>
  <c r="T1148" i="10" s="1"/>
  <c r="F1148" i="9"/>
  <c r="S1148" i="10" s="1"/>
  <c r="E1148" i="9"/>
  <c r="O1148" i="10" s="1"/>
  <c r="D1148" i="9"/>
  <c r="J1148" i="10" s="1"/>
  <c r="C1148" i="9"/>
  <c r="E1148" i="10" s="1"/>
  <c r="B1148" i="9"/>
  <c r="B1148" i="10" s="1"/>
  <c r="A1148" i="9"/>
  <c r="A1148" i="10" s="1"/>
  <c r="J1147" i="9"/>
  <c r="W1147" i="10" s="1"/>
  <c r="I1147" i="9"/>
  <c r="V1147" i="10" s="1"/>
  <c r="H1147" i="9"/>
  <c r="U1147" i="10" s="1"/>
  <c r="G1147" i="9"/>
  <c r="T1147" i="10" s="1"/>
  <c r="F1147" i="9"/>
  <c r="S1147" i="10" s="1"/>
  <c r="E1147" i="9"/>
  <c r="O1147" i="10" s="1"/>
  <c r="D1147" i="9"/>
  <c r="J1147" i="10" s="1"/>
  <c r="C1147" i="9"/>
  <c r="E1147" i="10" s="1"/>
  <c r="B1147" i="9"/>
  <c r="B1147" i="10" s="1"/>
  <c r="A1147" i="9"/>
  <c r="J1146" i="9"/>
  <c r="W1146" i="10" s="1"/>
  <c r="I1146" i="9"/>
  <c r="V1146" i="10" s="1"/>
  <c r="H1146" i="9"/>
  <c r="U1146" i="10" s="1"/>
  <c r="G1146" i="9"/>
  <c r="T1146" i="10" s="1"/>
  <c r="F1146" i="9"/>
  <c r="S1146" i="10" s="1"/>
  <c r="E1146" i="9"/>
  <c r="O1146" i="10" s="1"/>
  <c r="D1146" i="9"/>
  <c r="J1146" i="10" s="1"/>
  <c r="C1146" i="9"/>
  <c r="E1146" i="10" s="1"/>
  <c r="B1146" i="9"/>
  <c r="B1146" i="10" s="1"/>
  <c r="A1146" i="9"/>
  <c r="J1145" i="9"/>
  <c r="W1145" i="10" s="1"/>
  <c r="I1145" i="9"/>
  <c r="V1145" i="10" s="1"/>
  <c r="H1145" i="9"/>
  <c r="U1145" i="10" s="1"/>
  <c r="G1145" i="9"/>
  <c r="T1145" i="10" s="1"/>
  <c r="F1145" i="9"/>
  <c r="S1145" i="10" s="1"/>
  <c r="E1145" i="9"/>
  <c r="O1145" i="10" s="1"/>
  <c r="D1145" i="9"/>
  <c r="J1145" i="10" s="1"/>
  <c r="C1145" i="9"/>
  <c r="E1145" i="10" s="1"/>
  <c r="B1145" i="9"/>
  <c r="B1145" i="10" s="1"/>
  <c r="A1145" i="9"/>
  <c r="A1145" i="10" s="1"/>
  <c r="J1144" i="9"/>
  <c r="W1144" i="10" s="1"/>
  <c r="I1144" i="9"/>
  <c r="V1144" i="10" s="1"/>
  <c r="H1144" i="9"/>
  <c r="U1144" i="10" s="1"/>
  <c r="G1144" i="9"/>
  <c r="T1144" i="10" s="1"/>
  <c r="F1144" i="9"/>
  <c r="S1144" i="10" s="1"/>
  <c r="E1144" i="9"/>
  <c r="O1144" i="10" s="1"/>
  <c r="D1144" i="9"/>
  <c r="J1144" i="10" s="1"/>
  <c r="C1144" i="9"/>
  <c r="E1144" i="10" s="1"/>
  <c r="B1144" i="9"/>
  <c r="B1144" i="10" s="1"/>
  <c r="A1144" i="9"/>
  <c r="J1143" i="9"/>
  <c r="W1143" i="10" s="1"/>
  <c r="I1143" i="9"/>
  <c r="V1143" i="10" s="1"/>
  <c r="H1143" i="9"/>
  <c r="U1143" i="10" s="1"/>
  <c r="G1143" i="9"/>
  <c r="T1143" i="10" s="1"/>
  <c r="F1143" i="9"/>
  <c r="S1143" i="10" s="1"/>
  <c r="E1143" i="9"/>
  <c r="O1143" i="10" s="1"/>
  <c r="D1143" i="9"/>
  <c r="J1143" i="10" s="1"/>
  <c r="C1143" i="9"/>
  <c r="E1143" i="10" s="1"/>
  <c r="B1143" i="9"/>
  <c r="B1143" i="10" s="1"/>
  <c r="A1143" i="9"/>
  <c r="A1143" i="10" s="1"/>
  <c r="J1142" i="9"/>
  <c r="W1142" i="10" s="1"/>
  <c r="I1142" i="9"/>
  <c r="V1142" i="10" s="1"/>
  <c r="H1142" i="9"/>
  <c r="U1142" i="10" s="1"/>
  <c r="G1142" i="9"/>
  <c r="T1142" i="10" s="1"/>
  <c r="F1142" i="9"/>
  <c r="S1142" i="10" s="1"/>
  <c r="E1142" i="9"/>
  <c r="O1142" i="10" s="1"/>
  <c r="D1142" i="9"/>
  <c r="J1142" i="10" s="1"/>
  <c r="C1142" i="9"/>
  <c r="E1142" i="10" s="1"/>
  <c r="B1142" i="9"/>
  <c r="B1142" i="10" s="1"/>
  <c r="A1142" i="9"/>
  <c r="A1142" i="10" s="1"/>
  <c r="J1141" i="9"/>
  <c r="W1141" i="10" s="1"/>
  <c r="I1141" i="9"/>
  <c r="V1141" i="10" s="1"/>
  <c r="H1141" i="9"/>
  <c r="U1141" i="10" s="1"/>
  <c r="G1141" i="9"/>
  <c r="T1141" i="10" s="1"/>
  <c r="F1141" i="9"/>
  <c r="S1141" i="10" s="1"/>
  <c r="E1141" i="9"/>
  <c r="O1141" i="10" s="1"/>
  <c r="D1141" i="9"/>
  <c r="J1141" i="10" s="1"/>
  <c r="C1141" i="9"/>
  <c r="E1141" i="10" s="1"/>
  <c r="B1141" i="9"/>
  <c r="B1141" i="10" s="1"/>
  <c r="A1141" i="9"/>
  <c r="J1140" i="9"/>
  <c r="W1140" i="10" s="1"/>
  <c r="I1140" i="9"/>
  <c r="V1140" i="10" s="1"/>
  <c r="H1140" i="9"/>
  <c r="U1140" i="10" s="1"/>
  <c r="G1140" i="9"/>
  <c r="T1140" i="10" s="1"/>
  <c r="F1140" i="9"/>
  <c r="S1140" i="10" s="1"/>
  <c r="E1140" i="9"/>
  <c r="O1140" i="10" s="1"/>
  <c r="D1140" i="9"/>
  <c r="J1140" i="10" s="1"/>
  <c r="C1140" i="9"/>
  <c r="E1140" i="10" s="1"/>
  <c r="B1140" i="9"/>
  <c r="B1140" i="10" s="1"/>
  <c r="A1140" i="9"/>
  <c r="A1140" i="10" s="1"/>
  <c r="J1139" i="9"/>
  <c r="W1139" i="10" s="1"/>
  <c r="I1139" i="9"/>
  <c r="V1139" i="10" s="1"/>
  <c r="H1139" i="9"/>
  <c r="U1139" i="10" s="1"/>
  <c r="G1139" i="9"/>
  <c r="T1139" i="10" s="1"/>
  <c r="F1139" i="9"/>
  <c r="S1139" i="10" s="1"/>
  <c r="E1139" i="9"/>
  <c r="O1139" i="10" s="1"/>
  <c r="D1139" i="9"/>
  <c r="J1139" i="10" s="1"/>
  <c r="C1139" i="9"/>
  <c r="E1139" i="10" s="1"/>
  <c r="B1139" i="9"/>
  <c r="B1139" i="10" s="1"/>
  <c r="A1139" i="9"/>
  <c r="A1139" i="10" s="1"/>
  <c r="J1138" i="9"/>
  <c r="W1138" i="10" s="1"/>
  <c r="I1138" i="9"/>
  <c r="V1138" i="10" s="1"/>
  <c r="H1138" i="9"/>
  <c r="U1138" i="10" s="1"/>
  <c r="G1138" i="9"/>
  <c r="T1138" i="10" s="1"/>
  <c r="F1138" i="9"/>
  <c r="S1138" i="10" s="1"/>
  <c r="E1138" i="9"/>
  <c r="O1138" i="10" s="1"/>
  <c r="D1138" i="9"/>
  <c r="J1138" i="10" s="1"/>
  <c r="C1138" i="9"/>
  <c r="E1138" i="10" s="1"/>
  <c r="B1138" i="9"/>
  <c r="B1138" i="10" s="1"/>
  <c r="A1138" i="9"/>
  <c r="J1137" i="9"/>
  <c r="W1137" i="10" s="1"/>
  <c r="I1137" i="9"/>
  <c r="V1137" i="10" s="1"/>
  <c r="H1137" i="9"/>
  <c r="U1137" i="10" s="1"/>
  <c r="G1137" i="9"/>
  <c r="T1137" i="10" s="1"/>
  <c r="F1137" i="9"/>
  <c r="S1137" i="10" s="1"/>
  <c r="E1137" i="9"/>
  <c r="O1137" i="10" s="1"/>
  <c r="D1137" i="9"/>
  <c r="J1137" i="10" s="1"/>
  <c r="C1137" i="9"/>
  <c r="E1137" i="10" s="1"/>
  <c r="B1137" i="9"/>
  <c r="B1137" i="10" s="1"/>
  <c r="A1137" i="9"/>
  <c r="J1136" i="9"/>
  <c r="W1136" i="10" s="1"/>
  <c r="I1136" i="9"/>
  <c r="V1136" i="10" s="1"/>
  <c r="H1136" i="9"/>
  <c r="U1136" i="10" s="1"/>
  <c r="G1136" i="9"/>
  <c r="T1136" i="10" s="1"/>
  <c r="F1136" i="9"/>
  <c r="S1136" i="10" s="1"/>
  <c r="E1136" i="9"/>
  <c r="O1136" i="10" s="1"/>
  <c r="D1136" i="9"/>
  <c r="J1136" i="10" s="1"/>
  <c r="C1136" i="9"/>
  <c r="E1136" i="10" s="1"/>
  <c r="B1136" i="9"/>
  <c r="B1136" i="10" s="1"/>
  <c r="A1136" i="9"/>
  <c r="J1135" i="9"/>
  <c r="W1135" i="10" s="1"/>
  <c r="I1135" i="9"/>
  <c r="V1135" i="10" s="1"/>
  <c r="H1135" i="9"/>
  <c r="U1135" i="10" s="1"/>
  <c r="G1135" i="9"/>
  <c r="T1135" i="10" s="1"/>
  <c r="F1135" i="9"/>
  <c r="S1135" i="10" s="1"/>
  <c r="E1135" i="9"/>
  <c r="O1135" i="10" s="1"/>
  <c r="D1135" i="9"/>
  <c r="J1135" i="10" s="1"/>
  <c r="C1135" i="9"/>
  <c r="E1135" i="10" s="1"/>
  <c r="B1135" i="9"/>
  <c r="B1135" i="10" s="1"/>
  <c r="A1135" i="9"/>
  <c r="A1135" i="10" s="1"/>
  <c r="J1134" i="9"/>
  <c r="W1134" i="10" s="1"/>
  <c r="I1134" i="9"/>
  <c r="V1134" i="10" s="1"/>
  <c r="H1134" i="9"/>
  <c r="U1134" i="10" s="1"/>
  <c r="G1134" i="9"/>
  <c r="T1134" i="10" s="1"/>
  <c r="F1134" i="9"/>
  <c r="S1134" i="10" s="1"/>
  <c r="E1134" i="9"/>
  <c r="O1134" i="10" s="1"/>
  <c r="D1134" i="9"/>
  <c r="J1134" i="10" s="1"/>
  <c r="C1134" i="9"/>
  <c r="E1134" i="10" s="1"/>
  <c r="B1134" i="9"/>
  <c r="B1134" i="10" s="1"/>
  <c r="A1134" i="9"/>
  <c r="A1134" i="10" s="1"/>
  <c r="J1133" i="9"/>
  <c r="W1133" i="10" s="1"/>
  <c r="I1133" i="9"/>
  <c r="V1133" i="10" s="1"/>
  <c r="H1133" i="9"/>
  <c r="U1133" i="10" s="1"/>
  <c r="G1133" i="9"/>
  <c r="T1133" i="10" s="1"/>
  <c r="F1133" i="9"/>
  <c r="S1133" i="10" s="1"/>
  <c r="E1133" i="9"/>
  <c r="O1133" i="10" s="1"/>
  <c r="D1133" i="9"/>
  <c r="J1133" i="10" s="1"/>
  <c r="C1133" i="9"/>
  <c r="E1133" i="10" s="1"/>
  <c r="B1133" i="9"/>
  <c r="B1133" i="10" s="1"/>
  <c r="A1133" i="9"/>
  <c r="A1133" i="10" s="1"/>
  <c r="J1132" i="9"/>
  <c r="W1132" i="10" s="1"/>
  <c r="I1132" i="9"/>
  <c r="V1132" i="10" s="1"/>
  <c r="H1132" i="9"/>
  <c r="U1132" i="10" s="1"/>
  <c r="G1132" i="9"/>
  <c r="T1132" i="10" s="1"/>
  <c r="F1132" i="9"/>
  <c r="S1132" i="10" s="1"/>
  <c r="E1132" i="9"/>
  <c r="O1132" i="10" s="1"/>
  <c r="D1132" i="9"/>
  <c r="J1132" i="10" s="1"/>
  <c r="C1132" i="9"/>
  <c r="E1132" i="10" s="1"/>
  <c r="B1132" i="9"/>
  <c r="B1132" i="10" s="1"/>
  <c r="A1132" i="9"/>
  <c r="A1132" i="10" s="1"/>
  <c r="J1131" i="9"/>
  <c r="W1131" i="10" s="1"/>
  <c r="I1131" i="9"/>
  <c r="V1131" i="10" s="1"/>
  <c r="H1131" i="9"/>
  <c r="U1131" i="10" s="1"/>
  <c r="G1131" i="9"/>
  <c r="T1131" i="10" s="1"/>
  <c r="F1131" i="9"/>
  <c r="S1131" i="10" s="1"/>
  <c r="E1131" i="9"/>
  <c r="O1131" i="10" s="1"/>
  <c r="D1131" i="9"/>
  <c r="J1131" i="10" s="1"/>
  <c r="C1131" i="9"/>
  <c r="E1131" i="10" s="1"/>
  <c r="B1131" i="9"/>
  <c r="B1131" i="10" s="1"/>
  <c r="A1131" i="9"/>
  <c r="A1131" i="10" s="1"/>
  <c r="J1130" i="9"/>
  <c r="W1130" i="10" s="1"/>
  <c r="I1130" i="9"/>
  <c r="V1130" i="10" s="1"/>
  <c r="H1130" i="9"/>
  <c r="U1130" i="10" s="1"/>
  <c r="G1130" i="9"/>
  <c r="T1130" i="10" s="1"/>
  <c r="F1130" i="9"/>
  <c r="S1130" i="10" s="1"/>
  <c r="E1130" i="9"/>
  <c r="O1130" i="10" s="1"/>
  <c r="D1130" i="9"/>
  <c r="J1130" i="10" s="1"/>
  <c r="C1130" i="9"/>
  <c r="E1130" i="10" s="1"/>
  <c r="B1130" i="9"/>
  <c r="B1130" i="10" s="1"/>
  <c r="A1130" i="9"/>
  <c r="A1130" i="10" s="1"/>
  <c r="J1129" i="9"/>
  <c r="W1129" i="10" s="1"/>
  <c r="I1129" i="9"/>
  <c r="V1129" i="10" s="1"/>
  <c r="H1129" i="9"/>
  <c r="U1129" i="10" s="1"/>
  <c r="G1129" i="9"/>
  <c r="T1129" i="10" s="1"/>
  <c r="F1129" i="9"/>
  <c r="S1129" i="10" s="1"/>
  <c r="E1129" i="9"/>
  <c r="O1129" i="10" s="1"/>
  <c r="D1129" i="9"/>
  <c r="J1129" i="10" s="1"/>
  <c r="C1129" i="9"/>
  <c r="E1129" i="10" s="1"/>
  <c r="B1129" i="9"/>
  <c r="B1129" i="10" s="1"/>
  <c r="A1129" i="9"/>
  <c r="A1129" i="10" s="1"/>
  <c r="J1128" i="9"/>
  <c r="W1128" i="10" s="1"/>
  <c r="I1128" i="9"/>
  <c r="V1128" i="10" s="1"/>
  <c r="H1128" i="9"/>
  <c r="U1128" i="10" s="1"/>
  <c r="G1128" i="9"/>
  <c r="T1128" i="10" s="1"/>
  <c r="F1128" i="9"/>
  <c r="S1128" i="10" s="1"/>
  <c r="E1128" i="9"/>
  <c r="O1128" i="10" s="1"/>
  <c r="D1128" i="9"/>
  <c r="J1128" i="10" s="1"/>
  <c r="C1128" i="9"/>
  <c r="E1128" i="10" s="1"/>
  <c r="B1128" i="9"/>
  <c r="B1128" i="10" s="1"/>
  <c r="A1128" i="9"/>
  <c r="A1128" i="10" s="1"/>
  <c r="J1127" i="9"/>
  <c r="W1127" i="10" s="1"/>
  <c r="I1127" i="9"/>
  <c r="V1127" i="10" s="1"/>
  <c r="H1127" i="9"/>
  <c r="U1127" i="10" s="1"/>
  <c r="G1127" i="9"/>
  <c r="T1127" i="10" s="1"/>
  <c r="F1127" i="9"/>
  <c r="S1127" i="10" s="1"/>
  <c r="E1127" i="9"/>
  <c r="O1127" i="10" s="1"/>
  <c r="D1127" i="9"/>
  <c r="J1127" i="10" s="1"/>
  <c r="C1127" i="9"/>
  <c r="E1127" i="10" s="1"/>
  <c r="B1127" i="9"/>
  <c r="B1127" i="10" s="1"/>
  <c r="A1127" i="9"/>
  <c r="A1127" i="10" s="1"/>
  <c r="J1126" i="9"/>
  <c r="W1126" i="10" s="1"/>
  <c r="I1126" i="9"/>
  <c r="V1126" i="10" s="1"/>
  <c r="H1126" i="9"/>
  <c r="U1126" i="10" s="1"/>
  <c r="G1126" i="9"/>
  <c r="T1126" i="10" s="1"/>
  <c r="F1126" i="9"/>
  <c r="S1126" i="10" s="1"/>
  <c r="E1126" i="9"/>
  <c r="O1126" i="10" s="1"/>
  <c r="D1126" i="9"/>
  <c r="J1126" i="10" s="1"/>
  <c r="C1126" i="9"/>
  <c r="E1126" i="10" s="1"/>
  <c r="B1126" i="9"/>
  <c r="B1126" i="10" s="1"/>
  <c r="A1126" i="9"/>
  <c r="J1125" i="9"/>
  <c r="W1125" i="10" s="1"/>
  <c r="I1125" i="9"/>
  <c r="V1125" i="10" s="1"/>
  <c r="H1125" i="9"/>
  <c r="U1125" i="10" s="1"/>
  <c r="G1125" i="9"/>
  <c r="T1125" i="10" s="1"/>
  <c r="F1125" i="9"/>
  <c r="S1125" i="10" s="1"/>
  <c r="E1125" i="9"/>
  <c r="O1125" i="10" s="1"/>
  <c r="D1125" i="9"/>
  <c r="J1125" i="10" s="1"/>
  <c r="C1125" i="9"/>
  <c r="E1125" i="10" s="1"/>
  <c r="B1125" i="9"/>
  <c r="B1125" i="10" s="1"/>
  <c r="A1125" i="9"/>
  <c r="J1124" i="9"/>
  <c r="W1124" i="10" s="1"/>
  <c r="I1124" i="9"/>
  <c r="V1124" i="10" s="1"/>
  <c r="H1124" i="9"/>
  <c r="U1124" i="10" s="1"/>
  <c r="G1124" i="9"/>
  <c r="T1124" i="10" s="1"/>
  <c r="F1124" i="9"/>
  <c r="S1124" i="10" s="1"/>
  <c r="E1124" i="9"/>
  <c r="O1124" i="10" s="1"/>
  <c r="D1124" i="9"/>
  <c r="J1124" i="10" s="1"/>
  <c r="C1124" i="9"/>
  <c r="E1124" i="10" s="1"/>
  <c r="B1124" i="9"/>
  <c r="B1124" i="10" s="1"/>
  <c r="A1124" i="9"/>
  <c r="A1124" i="10" s="1"/>
  <c r="J1123" i="9"/>
  <c r="W1123" i="10" s="1"/>
  <c r="I1123" i="9"/>
  <c r="V1123" i="10" s="1"/>
  <c r="H1123" i="9"/>
  <c r="U1123" i="10" s="1"/>
  <c r="G1123" i="9"/>
  <c r="T1123" i="10" s="1"/>
  <c r="F1123" i="9"/>
  <c r="S1123" i="10" s="1"/>
  <c r="E1123" i="9"/>
  <c r="O1123" i="10" s="1"/>
  <c r="D1123" i="9"/>
  <c r="J1123" i="10" s="1"/>
  <c r="C1123" i="9"/>
  <c r="E1123" i="10" s="1"/>
  <c r="B1123" i="9"/>
  <c r="B1123" i="10" s="1"/>
  <c r="A1123" i="9"/>
  <c r="A1123" i="10" s="1"/>
  <c r="J1122" i="9"/>
  <c r="W1122" i="10" s="1"/>
  <c r="I1122" i="9"/>
  <c r="V1122" i="10" s="1"/>
  <c r="H1122" i="9"/>
  <c r="U1122" i="10" s="1"/>
  <c r="G1122" i="9"/>
  <c r="T1122" i="10" s="1"/>
  <c r="F1122" i="9"/>
  <c r="S1122" i="10" s="1"/>
  <c r="E1122" i="9"/>
  <c r="O1122" i="10" s="1"/>
  <c r="D1122" i="9"/>
  <c r="J1122" i="10" s="1"/>
  <c r="C1122" i="9"/>
  <c r="E1122" i="10" s="1"/>
  <c r="B1122" i="9"/>
  <c r="B1122" i="10" s="1"/>
  <c r="A1122" i="9"/>
  <c r="A1122" i="10" s="1"/>
  <c r="J1121" i="9"/>
  <c r="W1121" i="10" s="1"/>
  <c r="I1121" i="9"/>
  <c r="V1121" i="10" s="1"/>
  <c r="H1121" i="9"/>
  <c r="U1121" i="10" s="1"/>
  <c r="G1121" i="9"/>
  <c r="T1121" i="10" s="1"/>
  <c r="F1121" i="9"/>
  <c r="S1121" i="10" s="1"/>
  <c r="E1121" i="9"/>
  <c r="O1121" i="10" s="1"/>
  <c r="D1121" i="9"/>
  <c r="J1121" i="10" s="1"/>
  <c r="C1121" i="9"/>
  <c r="E1121" i="10" s="1"/>
  <c r="B1121" i="9"/>
  <c r="B1121" i="10" s="1"/>
  <c r="A1121" i="9"/>
  <c r="A1121" i="10" s="1"/>
  <c r="J1120" i="9"/>
  <c r="W1120" i="10" s="1"/>
  <c r="I1120" i="9"/>
  <c r="V1120" i="10" s="1"/>
  <c r="H1120" i="9"/>
  <c r="U1120" i="10" s="1"/>
  <c r="G1120" i="9"/>
  <c r="T1120" i="10" s="1"/>
  <c r="F1120" i="9"/>
  <c r="S1120" i="10" s="1"/>
  <c r="E1120" i="9"/>
  <c r="O1120" i="10" s="1"/>
  <c r="D1120" i="9"/>
  <c r="J1120" i="10" s="1"/>
  <c r="C1120" i="9"/>
  <c r="E1120" i="10" s="1"/>
  <c r="B1120" i="9"/>
  <c r="B1120" i="10" s="1"/>
  <c r="A1120" i="9"/>
  <c r="A1120" i="10" s="1"/>
  <c r="J1119" i="9"/>
  <c r="W1119" i="10" s="1"/>
  <c r="I1119" i="9"/>
  <c r="V1119" i="10" s="1"/>
  <c r="H1119" i="9"/>
  <c r="U1119" i="10" s="1"/>
  <c r="G1119" i="9"/>
  <c r="T1119" i="10" s="1"/>
  <c r="F1119" i="9"/>
  <c r="S1119" i="10" s="1"/>
  <c r="E1119" i="9"/>
  <c r="O1119" i="10" s="1"/>
  <c r="D1119" i="9"/>
  <c r="J1119" i="10" s="1"/>
  <c r="C1119" i="9"/>
  <c r="E1119" i="10" s="1"/>
  <c r="B1119" i="9"/>
  <c r="B1119" i="10" s="1"/>
  <c r="A1119" i="9"/>
  <c r="A1119" i="10" s="1"/>
  <c r="J1118" i="9"/>
  <c r="W1118" i="10" s="1"/>
  <c r="I1118" i="9"/>
  <c r="V1118" i="10" s="1"/>
  <c r="H1118" i="9"/>
  <c r="U1118" i="10" s="1"/>
  <c r="G1118" i="9"/>
  <c r="T1118" i="10" s="1"/>
  <c r="F1118" i="9"/>
  <c r="S1118" i="10" s="1"/>
  <c r="E1118" i="9"/>
  <c r="O1118" i="10" s="1"/>
  <c r="D1118" i="9"/>
  <c r="J1118" i="10" s="1"/>
  <c r="C1118" i="9"/>
  <c r="E1118" i="10" s="1"/>
  <c r="B1118" i="9"/>
  <c r="B1118" i="10" s="1"/>
  <c r="A1118" i="9"/>
  <c r="A1118" i="10" s="1"/>
  <c r="J1117" i="9"/>
  <c r="W1117" i="10" s="1"/>
  <c r="I1117" i="9"/>
  <c r="V1117" i="10" s="1"/>
  <c r="H1117" i="9"/>
  <c r="U1117" i="10" s="1"/>
  <c r="G1117" i="9"/>
  <c r="T1117" i="10" s="1"/>
  <c r="F1117" i="9"/>
  <c r="S1117" i="10" s="1"/>
  <c r="E1117" i="9"/>
  <c r="O1117" i="10" s="1"/>
  <c r="D1117" i="9"/>
  <c r="J1117" i="10" s="1"/>
  <c r="C1117" i="9"/>
  <c r="E1117" i="10" s="1"/>
  <c r="B1117" i="9"/>
  <c r="B1117" i="10" s="1"/>
  <c r="A1117" i="9"/>
  <c r="J1116" i="9"/>
  <c r="W1116" i="10" s="1"/>
  <c r="I1116" i="9"/>
  <c r="V1116" i="10" s="1"/>
  <c r="H1116" i="9"/>
  <c r="U1116" i="10" s="1"/>
  <c r="G1116" i="9"/>
  <c r="T1116" i="10" s="1"/>
  <c r="F1116" i="9"/>
  <c r="S1116" i="10" s="1"/>
  <c r="E1116" i="9"/>
  <c r="O1116" i="10" s="1"/>
  <c r="D1116" i="9"/>
  <c r="J1116" i="10" s="1"/>
  <c r="C1116" i="9"/>
  <c r="E1116" i="10" s="1"/>
  <c r="B1116" i="9"/>
  <c r="B1116" i="10" s="1"/>
  <c r="A1116" i="9"/>
  <c r="A1116" i="10" s="1"/>
  <c r="J1115" i="9"/>
  <c r="W1115" i="10" s="1"/>
  <c r="I1115" i="9"/>
  <c r="V1115" i="10" s="1"/>
  <c r="H1115" i="9"/>
  <c r="U1115" i="10" s="1"/>
  <c r="G1115" i="9"/>
  <c r="T1115" i="10" s="1"/>
  <c r="F1115" i="9"/>
  <c r="S1115" i="10" s="1"/>
  <c r="E1115" i="9"/>
  <c r="O1115" i="10" s="1"/>
  <c r="D1115" i="9"/>
  <c r="J1115" i="10" s="1"/>
  <c r="C1115" i="9"/>
  <c r="E1115" i="10" s="1"/>
  <c r="B1115" i="9"/>
  <c r="B1115" i="10" s="1"/>
  <c r="A1115" i="9"/>
  <c r="A1115" i="10" s="1"/>
  <c r="J1114" i="9"/>
  <c r="W1114" i="10" s="1"/>
  <c r="I1114" i="9"/>
  <c r="V1114" i="10" s="1"/>
  <c r="H1114" i="9"/>
  <c r="U1114" i="10" s="1"/>
  <c r="G1114" i="9"/>
  <c r="T1114" i="10" s="1"/>
  <c r="F1114" i="9"/>
  <c r="S1114" i="10" s="1"/>
  <c r="E1114" i="9"/>
  <c r="O1114" i="10" s="1"/>
  <c r="D1114" i="9"/>
  <c r="J1114" i="10" s="1"/>
  <c r="C1114" i="9"/>
  <c r="E1114" i="10" s="1"/>
  <c r="B1114" i="9"/>
  <c r="B1114" i="10" s="1"/>
  <c r="A1114" i="9"/>
  <c r="J1113" i="9"/>
  <c r="W1113" i="10" s="1"/>
  <c r="I1113" i="9"/>
  <c r="V1113" i="10" s="1"/>
  <c r="H1113" i="9"/>
  <c r="U1113" i="10" s="1"/>
  <c r="G1113" i="9"/>
  <c r="T1113" i="10" s="1"/>
  <c r="F1113" i="9"/>
  <c r="S1113" i="10" s="1"/>
  <c r="E1113" i="9"/>
  <c r="O1113" i="10" s="1"/>
  <c r="D1113" i="9"/>
  <c r="J1113" i="10" s="1"/>
  <c r="C1113" i="9"/>
  <c r="E1113" i="10" s="1"/>
  <c r="B1113" i="9"/>
  <c r="B1113" i="10" s="1"/>
  <c r="A1113" i="9"/>
  <c r="J1112" i="9"/>
  <c r="W1112" i="10" s="1"/>
  <c r="I1112" i="9"/>
  <c r="V1112" i="10" s="1"/>
  <c r="H1112" i="9"/>
  <c r="U1112" i="10" s="1"/>
  <c r="G1112" i="9"/>
  <c r="T1112" i="10" s="1"/>
  <c r="F1112" i="9"/>
  <c r="S1112" i="10" s="1"/>
  <c r="E1112" i="9"/>
  <c r="O1112" i="10" s="1"/>
  <c r="D1112" i="9"/>
  <c r="J1112" i="10" s="1"/>
  <c r="C1112" i="9"/>
  <c r="E1112" i="10" s="1"/>
  <c r="B1112" i="9"/>
  <c r="B1112" i="10" s="1"/>
  <c r="A1112" i="9"/>
  <c r="A1112" i="10" s="1"/>
  <c r="J1111" i="9"/>
  <c r="W1111" i="10" s="1"/>
  <c r="I1111" i="9"/>
  <c r="V1111" i="10" s="1"/>
  <c r="H1111" i="9"/>
  <c r="U1111" i="10" s="1"/>
  <c r="G1111" i="9"/>
  <c r="T1111" i="10" s="1"/>
  <c r="F1111" i="9"/>
  <c r="S1111" i="10" s="1"/>
  <c r="E1111" i="9"/>
  <c r="O1111" i="10" s="1"/>
  <c r="D1111" i="9"/>
  <c r="J1111" i="10" s="1"/>
  <c r="C1111" i="9"/>
  <c r="E1111" i="10" s="1"/>
  <c r="B1111" i="9"/>
  <c r="B1111" i="10" s="1"/>
  <c r="A1111" i="9"/>
  <c r="A1111" i="10" s="1"/>
  <c r="J1110" i="9"/>
  <c r="W1110" i="10" s="1"/>
  <c r="I1110" i="9"/>
  <c r="V1110" i="10" s="1"/>
  <c r="H1110" i="9"/>
  <c r="U1110" i="10" s="1"/>
  <c r="G1110" i="9"/>
  <c r="T1110" i="10" s="1"/>
  <c r="F1110" i="9"/>
  <c r="S1110" i="10" s="1"/>
  <c r="E1110" i="9"/>
  <c r="O1110" i="10" s="1"/>
  <c r="D1110" i="9"/>
  <c r="J1110" i="10" s="1"/>
  <c r="C1110" i="9"/>
  <c r="E1110" i="10" s="1"/>
  <c r="B1110" i="9"/>
  <c r="B1110" i="10" s="1"/>
  <c r="A1110" i="9"/>
  <c r="A1110" i="10" s="1"/>
  <c r="J1109" i="9"/>
  <c r="W1109" i="10" s="1"/>
  <c r="I1109" i="9"/>
  <c r="V1109" i="10" s="1"/>
  <c r="H1109" i="9"/>
  <c r="U1109" i="10" s="1"/>
  <c r="G1109" i="9"/>
  <c r="T1109" i="10" s="1"/>
  <c r="F1109" i="9"/>
  <c r="S1109" i="10" s="1"/>
  <c r="E1109" i="9"/>
  <c r="O1109" i="10" s="1"/>
  <c r="D1109" i="9"/>
  <c r="J1109" i="10" s="1"/>
  <c r="C1109" i="9"/>
  <c r="E1109" i="10" s="1"/>
  <c r="B1109" i="9"/>
  <c r="B1109" i="10" s="1"/>
  <c r="A1109" i="9"/>
  <c r="J1108" i="9"/>
  <c r="W1108" i="10" s="1"/>
  <c r="I1108" i="9"/>
  <c r="V1108" i="10" s="1"/>
  <c r="H1108" i="9"/>
  <c r="U1108" i="10" s="1"/>
  <c r="G1108" i="9"/>
  <c r="T1108" i="10" s="1"/>
  <c r="F1108" i="9"/>
  <c r="S1108" i="10" s="1"/>
  <c r="E1108" i="9"/>
  <c r="O1108" i="10" s="1"/>
  <c r="D1108" i="9"/>
  <c r="J1108" i="10" s="1"/>
  <c r="C1108" i="9"/>
  <c r="E1108" i="10" s="1"/>
  <c r="B1108" i="9"/>
  <c r="B1108" i="10" s="1"/>
  <c r="A1108" i="9"/>
  <c r="J1107" i="9"/>
  <c r="W1107" i="10" s="1"/>
  <c r="I1107" i="9"/>
  <c r="V1107" i="10" s="1"/>
  <c r="H1107" i="9"/>
  <c r="U1107" i="10" s="1"/>
  <c r="G1107" i="9"/>
  <c r="T1107" i="10" s="1"/>
  <c r="F1107" i="9"/>
  <c r="S1107" i="10" s="1"/>
  <c r="E1107" i="9"/>
  <c r="O1107" i="10" s="1"/>
  <c r="D1107" i="9"/>
  <c r="J1107" i="10" s="1"/>
  <c r="C1107" i="9"/>
  <c r="E1107" i="10" s="1"/>
  <c r="B1107" i="9"/>
  <c r="B1107" i="10" s="1"/>
  <c r="A1107" i="9"/>
  <c r="A1107" i="10" s="1"/>
  <c r="J1106" i="9"/>
  <c r="W1106" i="10" s="1"/>
  <c r="I1106" i="9"/>
  <c r="V1106" i="10" s="1"/>
  <c r="H1106" i="9"/>
  <c r="U1106" i="10" s="1"/>
  <c r="G1106" i="9"/>
  <c r="T1106" i="10" s="1"/>
  <c r="F1106" i="9"/>
  <c r="S1106" i="10" s="1"/>
  <c r="E1106" i="9"/>
  <c r="O1106" i="10" s="1"/>
  <c r="D1106" i="9"/>
  <c r="J1106" i="10" s="1"/>
  <c r="C1106" i="9"/>
  <c r="E1106" i="10" s="1"/>
  <c r="B1106" i="9"/>
  <c r="B1106" i="10" s="1"/>
  <c r="A1106" i="9"/>
  <c r="A1106" i="10" s="1"/>
  <c r="J1105" i="9"/>
  <c r="W1105" i="10" s="1"/>
  <c r="I1105" i="9"/>
  <c r="V1105" i="10" s="1"/>
  <c r="H1105" i="9"/>
  <c r="U1105" i="10" s="1"/>
  <c r="G1105" i="9"/>
  <c r="T1105" i="10" s="1"/>
  <c r="F1105" i="9"/>
  <c r="S1105" i="10" s="1"/>
  <c r="E1105" i="9"/>
  <c r="O1105" i="10" s="1"/>
  <c r="D1105" i="9"/>
  <c r="J1105" i="10" s="1"/>
  <c r="C1105" i="9"/>
  <c r="E1105" i="10" s="1"/>
  <c r="B1105" i="9"/>
  <c r="B1105" i="10" s="1"/>
  <c r="A1105" i="9"/>
  <c r="A1105" i="10" s="1"/>
  <c r="J1104" i="9"/>
  <c r="W1104" i="10" s="1"/>
  <c r="I1104" i="9"/>
  <c r="V1104" i="10" s="1"/>
  <c r="H1104" i="9"/>
  <c r="U1104" i="10" s="1"/>
  <c r="G1104" i="9"/>
  <c r="T1104" i="10" s="1"/>
  <c r="F1104" i="9"/>
  <c r="S1104" i="10" s="1"/>
  <c r="E1104" i="9"/>
  <c r="O1104" i="10" s="1"/>
  <c r="D1104" i="9"/>
  <c r="J1104" i="10" s="1"/>
  <c r="C1104" i="9"/>
  <c r="E1104" i="10" s="1"/>
  <c r="B1104" i="9"/>
  <c r="B1104" i="10" s="1"/>
  <c r="A1104" i="9"/>
  <c r="A1104" i="10" s="1"/>
  <c r="J1103" i="9"/>
  <c r="W1103" i="10" s="1"/>
  <c r="I1103" i="9"/>
  <c r="V1103" i="10" s="1"/>
  <c r="H1103" i="9"/>
  <c r="U1103" i="10" s="1"/>
  <c r="G1103" i="9"/>
  <c r="T1103" i="10" s="1"/>
  <c r="F1103" i="9"/>
  <c r="S1103" i="10" s="1"/>
  <c r="E1103" i="9"/>
  <c r="O1103" i="10" s="1"/>
  <c r="D1103" i="9"/>
  <c r="J1103" i="10" s="1"/>
  <c r="C1103" i="9"/>
  <c r="E1103" i="10" s="1"/>
  <c r="B1103" i="9"/>
  <c r="B1103" i="10" s="1"/>
  <c r="A1103" i="9"/>
  <c r="A1103" i="10" s="1"/>
  <c r="J1102" i="9"/>
  <c r="W1102" i="10" s="1"/>
  <c r="I1102" i="9"/>
  <c r="V1102" i="10" s="1"/>
  <c r="H1102" i="9"/>
  <c r="U1102" i="10" s="1"/>
  <c r="G1102" i="9"/>
  <c r="T1102" i="10" s="1"/>
  <c r="F1102" i="9"/>
  <c r="S1102" i="10" s="1"/>
  <c r="E1102" i="9"/>
  <c r="O1102" i="10" s="1"/>
  <c r="D1102" i="9"/>
  <c r="J1102" i="10" s="1"/>
  <c r="C1102" i="9"/>
  <c r="E1102" i="10" s="1"/>
  <c r="B1102" i="9"/>
  <c r="B1102" i="10" s="1"/>
  <c r="A1102" i="9"/>
  <c r="J1101" i="9"/>
  <c r="W1101" i="10" s="1"/>
  <c r="I1101" i="9"/>
  <c r="V1101" i="10" s="1"/>
  <c r="H1101" i="9"/>
  <c r="U1101" i="10" s="1"/>
  <c r="G1101" i="9"/>
  <c r="T1101" i="10" s="1"/>
  <c r="F1101" i="9"/>
  <c r="S1101" i="10" s="1"/>
  <c r="E1101" i="9"/>
  <c r="O1101" i="10" s="1"/>
  <c r="D1101" i="9"/>
  <c r="J1101" i="10" s="1"/>
  <c r="C1101" i="9"/>
  <c r="E1101" i="10" s="1"/>
  <c r="B1101" i="9"/>
  <c r="B1101" i="10" s="1"/>
  <c r="A1101" i="9"/>
  <c r="J1100" i="9"/>
  <c r="W1100" i="10" s="1"/>
  <c r="I1100" i="9"/>
  <c r="V1100" i="10" s="1"/>
  <c r="H1100" i="9"/>
  <c r="U1100" i="10" s="1"/>
  <c r="G1100" i="9"/>
  <c r="T1100" i="10" s="1"/>
  <c r="F1100" i="9"/>
  <c r="S1100" i="10" s="1"/>
  <c r="E1100" i="9"/>
  <c r="O1100" i="10" s="1"/>
  <c r="D1100" i="9"/>
  <c r="J1100" i="10" s="1"/>
  <c r="C1100" i="9"/>
  <c r="E1100" i="10" s="1"/>
  <c r="B1100" i="9"/>
  <c r="B1100" i="10" s="1"/>
  <c r="A1100" i="9"/>
  <c r="J1099" i="9"/>
  <c r="W1099" i="10" s="1"/>
  <c r="I1099" i="9"/>
  <c r="V1099" i="10" s="1"/>
  <c r="H1099" i="9"/>
  <c r="U1099" i="10" s="1"/>
  <c r="G1099" i="9"/>
  <c r="T1099" i="10" s="1"/>
  <c r="F1099" i="9"/>
  <c r="S1099" i="10" s="1"/>
  <c r="E1099" i="9"/>
  <c r="O1099" i="10" s="1"/>
  <c r="D1099" i="9"/>
  <c r="J1099" i="10" s="1"/>
  <c r="C1099" i="9"/>
  <c r="E1099" i="10" s="1"/>
  <c r="B1099" i="9"/>
  <c r="B1099" i="10" s="1"/>
  <c r="A1099" i="9"/>
  <c r="J1098" i="9"/>
  <c r="W1098" i="10" s="1"/>
  <c r="I1098" i="9"/>
  <c r="V1098" i="10" s="1"/>
  <c r="H1098" i="9"/>
  <c r="U1098" i="10" s="1"/>
  <c r="G1098" i="9"/>
  <c r="T1098" i="10" s="1"/>
  <c r="F1098" i="9"/>
  <c r="S1098" i="10" s="1"/>
  <c r="E1098" i="9"/>
  <c r="O1098" i="10" s="1"/>
  <c r="D1098" i="9"/>
  <c r="J1098" i="10" s="1"/>
  <c r="C1098" i="9"/>
  <c r="E1098" i="10" s="1"/>
  <c r="B1098" i="9"/>
  <c r="B1098" i="10" s="1"/>
  <c r="A1098" i="9"/>
  <c r="A1098" i="10" s="1"/>
  <c r="J1097" i="9"/>
  <c r="W1097" i="10" s="1"/>
  <c r="I1097" i="9"/>
  <c r="V1097" i="10" s="1"/>
  <c r="H1097" i="9"/>
  <c r="U1097" i="10" s="1"/>
  <c r="G1097" i="9"/>
  <c r="T1097" i="10" s="1"/>
  <c r="F1097" i="9"/>
  <c r="S1097" i="10" s="1"/>
  <c r="E1097" i="9"/>
  <c r="O1097" i="10" s="1"/>
  <c r="D1097" i="9"/>
  <c r="J1097" i="10" s="1"/>
  <c r="C1097" i="9"/>
  <c r="E1097" i="10" s="1"/>
  <c r="B1097" i="9"/>
  <c r="B1097" i="10" s="1"/>
  <c r="A1097" i="9"/>
  <c r="A1097" i="10" s="1"/>
  <c r="J1096" i="9"/>
  <c r="W1096" i="10" s="1"/>
  <c r="I1096" i="9"/>
  <c r="V1096" i="10" s="1"/>
  <c r="H1096" i="9"/>
  <c r="U1096" i="10" s="1"/>
  <c r="G1096" i="9"/>
  <c r="T1096" i="10" s="1"/>
  <c r="F1096" i="9"/>
  <c r="S1096" i="10" s="1"/>
  <c r="E1096" i="9"/>
  <c r="O1096" i="10" s="1"/>
  <c r="D1096" i="9"/>
  <c r="J1096" i="10" s="1"/>
  <c r="C1096" i="9"/>
  <c r="E1096" i="10" s="1"/>
  <c r="B1096" i="9"/>
  <c r="B1096" i="10" s="1"/>
  <c r="A1096" i="9"/>
  <c r="A1096" i="10" s="1"/>
  <c r="J1095" i="9"/>
  <c r="W1095" i="10" s="1"/>
  <c r="I1095" i="9"/>
  <c r="V1095" i="10" s="1"/>
  <c r="H1095" i="9"/>
  <c r="U1095" i="10" s="1"/>
  <c r="G1095" i="9"/>
  <c r="T1095" i="10" s="1"/>
  <c r="F1095" i="9"/>
  <c r="S1095" i="10" s="1"/>
  <c r="E1095" i="9"/>
  <c r="O1095" i="10" s="1"/>
  <c r="D1095" i="9"/>
  <c r="J1095" i="10" s="1"/>
  <c r="C1095" i="9"/>
  <c r="E1095" i="10" s="1"/>
  <c r="B1095" i="9"/>
  <c r="B1095" i="10" s="1"/>
  <c r="A1095" i="9"/>
  <c r="A1095" i="10" s="1"/>
  <c r="J1094" i="9"/>
  <c r="W1094" i="10" s="1"/>
  <c r="I1094" i="9"/>
  <c r="V1094" i="10" s="1"/>
  <c r="H1094" i="9"/>
  <c r="U1094" i="10" s="1"/>
  <c r="G1094" i="9"/>
  <c r="T1094" i="10" s="1"/>
  <c r="F1094" i="9"/>
  <c r="S1094" i="10" s="1"/>
  <c r="E1094" i="9"/>
  <c r="O1094" i="10" s="1"/>
  <c r="D1094" i="9"/>
  <c r="J1094" i="10" s="1"/>
  <c r="C1094" i="9"/>
  <c r="E1094" i="10" s="1"/>
  <c r="B1094" i="9"/>
  <c r="B1094" i="10" s="1"/>
  <c r="A1094" i="9"/>
  <c r="A1094" i="10" s="1"/>
  <c r="J1093" i="9"/>
  <c r="W1093" i="10" s="1"/>
  <c r="I1093" i="9"/>
  <c r="V1093" i="10" s="1"/>
  <c r="H1093" i="9"/>
  <c r="U1093" i="10" s="1"/>
  <c r="G1093" i="9"/>
  <c r="T1093" i="10" s="1"/>
  <c r="F1093" i="9"/>
  <c r="S1093" i="10" s="1"/>
  <c r="E1093" i="9"/>
  <c r="O1093" i="10" s="1"/>
  <c r="D1093" i="9"/>
  <c r="J1093" i="10" s="1"/>
  <c r="C1093" i="9"/>
  <c r="E1093" i="10" s="1"/>
  <c r="B1093" i="9"/>
  <c r="B1093" i="10" s="1"/>
  <c r="A1093" i="9"/>
  <c r="A1093" i="10" s="1"/>
  <c r="J1092" i="9"/>
  <c r="W1092" i="10" s="1"/>
  <c r="I1092" i="9"/>
  <c r="V1092" i="10" s="1"/>
  <c r="H1092" i="9"/>
  <c r="U1092" i="10" s="1"/>
  <c r="G1092" i="9"/>
  <c r="T1092" i="10" s="1"/>
  <c r="F1092" i="9"/>
  <c r="S1092" i="10" s="1"/>
  <c r="E1092" i="9"/>
  <c r="O1092" i="10" s="1"/>
  <c r="D1092" i="9"/>
  <c r="J1092" i="10" s="1"/>
  <c r="C1092" i="9"/>
  <c r="E1092" i="10" s="1"/>
  <c r="B1092" i="9"/>
  <c r="B1092" i="10" s="1"/>
  <c r="A1092" i="9"/>
  <c r="A1092" i="10" s="1"/>
  <c r="J1091" i="9"/>
  <c r="W1091" i="10" s="1"/>
  <c r="I1091" i="9"/>
  <c r="V1091" i="10" s="1"/>
  <c r="H1091" i="9"/>
  <c r="U1091" i="10" s="1"/>
  <c r="G1091" i="9"/>
  <c r="T1091" i="10" s="1"/>
  <c r="F1091" i="9"/>
  <c r="S1091" i="10" s="1"/>
  <c r="E1091" i="9"/>
  <c r="O1091" i="10" s="1"/>
  <c r="D1091" i="9"/>
  <c r="J1091" i="10" s="1"/>
  <c r="C1091" i="9"/>
  <c r="E1091" i="10" s="1"/>
  <c r="B1091" i="9"/>
  <c r="B1091" i="10" s="1"/>
  <c r="A1091" i="9"/>
  <c r="A1091" i="10" s="1"/>
  <c r="J1090" i="9"/>
  <c r="W1090" i="10" s="1"/>
  <c r="I1090" i="9"/>
  <c r="V1090" i="10" s="1"/>
  <c r="H1090" i="9"/>
  <c r="U1090" i="10" s="1"/>
  <c r="G1090" i="9"/>
  <c r="T1090" i="10" s="1"/>
  <c r="F1090" i="9"/>
  <c r="S1090" i="10" s="1"/>
  <c r="E1090" i="9"/>
  <c r="O1090" i="10" s="1"/>
  <c r="D1090" i="9"/>
  <c r="J1090" i="10" s="1"/>
  <c r="C1090" i="9"/>
  <c r="E1090" i="10" s="1"/>
  <c r="B1090" i="9"/>
  <c r="B1090" i="10" s="1"/>
  <c r="A1090" i="9"/>
  <c r="J1089" i="9"/>
  <c r="W1089" i="10" s="1"/>
  <c r="I1089" i="9"/>
  <c r="V1089" i="10" s="1"/>
  <c r="H1089" i="9"/>
  <c r="U1089" i="10" s="1"/>
  <c r="G1089" i="9"/>
  <c r="T1089" i="10" s="1"/>
  <c r="F1089" i="9"/>
  <c r="S1089" i="10" s="1"/>
  <c r="E1089" i="9"/>
  <c r="O1089" i="10" s="1"/>
  <c r="D1089" i="9"/>
  <c r="J1089" i="10" s="1"/>
  <c r="C1089" i="9"/>
  <c r="E1089" i="10" s="1"/>
  <c r="B1089" i="9"/>
  <c r="B1089" i="10" s="1"/>
  <c r="A1089" i="9"/>
  <c r="J1088" i="9"/>
  <c r="W1088" i="10" s="1"/>
  <c r="I1088" i="9"/>
  <c r="V1088" i="10" s="1"/>
  <c r="H1088" i="9"/>
  <c r="U1088" i="10" s="1"/>
  <c r="G1088" i="9"/>
  <c r="T1088" i="10" s="1"/>
  <c r="F1088" i="9"/>
  <c r="S1088" i="10" s="1"/>
  <c r="E1088" i="9"/>
  <c r="O1088" i="10" s="1"/>
  <c r="D1088" i="9"/>
  <c r="J1088" i="10" s="1"/>
  <c r="C1088" i="9"/>
  <c r="E1088" i="10" s="1"/>
  <c r="B1088" i="9"/>
  <c r="B1088" i="10" s="1"/>
  <c r="A1088" i="9"/>
  <c r="J1087" i="9"/>
  <c r="W1087" i="10" s="1"/>
  <c r="I1087" i="9"/>
  <c r="V1087" i="10" s="1"/>
  <c r="H1087" i="9"/>
  <c r="U1087" i="10" s="1"/>
  <c r="G1087" i="9"/>
  <c r="T1087" i="10" s="1"/>
  <c r="F1087" i="9"/>
  <c r="S1087" i="10" s="1"/>
  <c r="E1087" i="9"/>
  <c r="O1087" i="10" s="1"/>
  <c r="D1087" i="9"/>
  <c r="J1087" i="10" s="1"/>
  <c r="C1087" i="9"/>
  <c r="E1087" i="10" s="1"/>
  <c r="B1087" i="9"/>
  <c r="B1087" i="10" s="1"/>
  <c r="A1087" i="9"/>
  <c r="A1087" i="10" s="1"/>
  <c r="J1086" i="9"/>
  <c r="W1086" i="10" s="1"/>
  <c r="I1086" i="9"/>
  <c r="V1086" i="10" s="1"/>
  <c r="H1086" i="9"/>
  <c r="U1086" i="10" s="1"/>
  <c r="G1086" i="9"/>
  <c r="T1086" i="10" s="1"/>
  <c r="F1086" i="9"/>
  <c r="S1086" i="10" s="1"/>
  <c r="E1086" i="9"/>
  <c r="O1086" i="10" s="1"/>
  <c r="D1086" i="9"/>
  <c r="J1086" i="10" s="1"/>
  <c r="C1086" i="9"/>
  <c r="E1086" i="10" s="1"/>
  <c r="B1086" i="9"/>
  <c r="B1086" i="10" s="1"/>
  <c r="A1086" i="9"/>
  <c r="A1086" i="10" s="1"/>
  <c r="J1085" i="9"/>
  <c r="W1085" i="10" s="1"/>
  <c r="I1085" i="9"/>
  <c r="V1085" i="10" s="1"/>
  <c r="H1085" i="9"/>
  <c r="U1085" i="10" s="1"/>
  <c r="G1085" i="9"/>
  <c r="T1085" i="10" s="1"/>
  <c r="F1085" i="9"/>
  <c r="S1085" i="10" s="1"/>
  <c r="E1085" i="9"/>
  <c r="O1085" i="10" s="1"/>
  <c r="D1085" i="9"/>
  <c r="J1085" i="10" s="1"/>
  <c r="C1085" i="9"/>
  <c r="E1085" i="10" s="1"/>
  <c r="B1085" i="9"/>
  <c r="B1085" i="10" s="1"/>
  <c r="A1085" i="9"/>
  <c r="A1085" i="10" s="1"/>
  <c r="J1084" i="9"/>
  <c r="W1084" i="10" s="1"/>
  <c r="I1084" i="9"/>
  <c r="V1084" i="10" s="1"/>
  <c r="H1084" i="9"/>
  <c r="U1084" i="10" s="1"/>
  <c r="G1084" i="9"/>
  <c r="T1084" i="10" s="1"/>
  <c r="F1084" i="9"/>
  <c r="S1084" i="10" s="1"/>
  <c r="E1084" i="9"/>
  <c r="O1084" i="10" s="1"/>
  <c r="D1084" i="9"/>
  <c r="J1084" i="10" s="1"/>
  <c r="C1084" i="9"/>
  <c r="E1084" i="10" s="1"/>
  <c r="B1084" i="9"/>
  <c r="B1084" i="10" s="1"/>
  <c r="A1084" i="9"/>
  <c r="A1084" i="10" s="1"/>
  <c r="J1083" i="9"/>
  <c r="W1083" i="10" s="1"/>
  <c r="I1083" i="9"/>
  <c r="V1083" i="10" s="1"/>
  <c r="H1083" i="9"/>
  <c r="U1083" i="10" s="1"/>
  <c r="G1083" i="9"/>
  <c r="T1083" i="10" s="1"/>
  <c r="F1083" i="9"/>
  <c r="S1083" i="10" s="1"/>
  <c r="E1083" i="9"/>
  <c r="O1083" i="10" s="1"/>
  <c r="D1083" i="9"/>
  <c r="J1083" i="10" s="1"/>
  <c r="C1083" i="9"/>
  <c r="E1083" i="10" s="1"/>
  <c r="B1083" i="9"/>
  <c r="B1083" i="10" s="1"/>
  <c r="A1083" i="9"/>
  <c r="A1083" i="10" s="1"/>
  <c r="J1082" i="9"/>
  <c r="W1082" i="10" s="1"/>
  <c r="I1082" i="9"/>
  <c r="V1082" i="10" s="1"/>
  <c r="H1082" i="9"/>
  <c r="U1082" i="10" s="1"/>
  <c r="G1082" i="9"/>
  <c r="T1082" i="10" s="1"/>
  <c r="F1082" i="9"/>
  <c r="S1082" i="10" s="1"/>
  <c r="E1082" i="9"/>
  <c r="O1082" i="10" s="1"/>
  <c r="D1082" i="9"/>
  <c r="J1082" i="10" s="1"/>
  <c r="C1082" i="9"/>
  <c r="E1082" i="10" s="1"/>
  <c r="B1082" i="9"/>
  <c r="B1082" i="10" s="1"/>
  <c r="A1082" i="9"/>
  <c r="A1082" i="10" s="1"/>
  <c r="J1081" i="9"/>
  <c r="W1081" i="10" s="1"/>
  <c r="I1081" i="9"/>
  <c r="V1081" i="10" s="1"/>
  <c r="H1081" i="9"/>
  <c r="U1081" i="10" s="1"/>
  <c r="G1081" i="9"/>
  <c r="T1081" i="10" s="1"/>
  <c r="F1081" i="9"/>
  <c r="S1081" i="10" s="1"/>
  <c r="E1081" i="9"/>
  <c r="O1081" i="10" s="1"/>
  <c r="D1081" i="9"/>
  <c r="J1081" i="10" s="1"/>
  <c r="C1081" i="9"/>
  <c r="E1081" i="10" s="1"/>
  <c r="B1081" i="9"/>
  <c r="B1081" i="10" s="1"/>
  <c r="A1081" i="9"/>
  <c r="A1081" i="10" s="1"/>
  <c r="J1080" i="9"/>
  <c r="W1080" i="10" s="1"/>
  <c r="I1080" i="9"/>
  <c r="V1080" i="10" s="1"/>
  <c r="H1080" i="9"/>
  <c r="U1080" i="10" s="1"/>
  <c r="G1080" i="9"/>
  <c r="T1080" i="10" s="1"/>
  <c r="F1080" i="9"/>
  <c r="S1080" i="10" s="1"/>
  <c r="E1080" i="9"/>
  <c r="O1080" i="10" s="1"/>
  <c r="D1080" i="9"/>
  <c r="J1080" i="10" s="1"/>
  <c r="C1080" i="9"/>
  <c r="E1080" i="10" s="1"/>
  <c r="B1080" i="9"/>
  <c r="B1080" i="10" s="1"/>
  <c r="A1080" i="9"/>
  <c r="A1080" i="10" s="1"/>
  <c r="J1079" i="9"/>
  <c r="W1079" i="10" s="1"/>
  <c r="I1079" i="9"/>
  <c r="V1079" i="10" s="1"/>
  <c r="H1079" i="9"/>
  <c r="U1079" i="10" s="1"/>
  <c r="G1079" i="9"/>
  <c r="T1079" i="10" s="1"/>
  <c r="F1079" i="9"/>
  <c r="S1079" i="10" s="1"/>
  <c r="E1079" i="9"/>
  <c r="O1079" i="10" s="1"/>
  <c r="D1079" i="9"/>
  <c r="J1079" i="10" s="1"/>
  <c r="C1079" i="9"/>
  <c r="E1079" i="10" s="1"/>
  <c r="B1079" i="9"/>
  <c r="B1079" i="10" s="1"/>
  <c r="A1079" i="9"/>
  <c r="A1079" i="10" s="1"/>
  <c r="J1078" i="9"/>
  <c r="W1078" i="10" s="1"/>
  <c r="I1078" i="9"/>
  <c r="V1078" i="10" s="1"/>
  <c r="H1078" i="9"/>
  <c r="U1078" i="10" s="1"/>
  <c r="G1078" i="9"/>
  <c r="T1078" i="10" s="1"/>
  <c r="F1078" i="9"/>
  <c r="S1078" i="10" s="1"/>
  <c r="E1078" i="9"/>
  <c r="O1078" i="10" s="1"/>
  <c r="D1078" i="9"/>
  <c r="J1078" i="10" s="1"/>
  <c r="C1078" i="9"/>
  <c r="E1078" i="10" s="1"/>
  <c r="B1078" i="9"/>
  <c r="B1078" i="10" s="1"/>
  <c r="A1078" i="9"/>
  <c r="J1077" i="9"/>
  <c r="W1077" i="10" s="1"/>
  <c r="I1077" i="9"/>
  <c r="V1077" i="10" s="1"/>
  <c r="H1077" i="9"/>
  <c r="U1077" i="10" s="1"/>
  <c r="G1077" i="9"/>
  <c r="T1077" i="10" s="1"/>
  <c r="F1077" i="9"/>
  <c r="S1077" i="10" s="1"/>
  <c r="E1077" i="9"/>
  <c r="O1077" i="10" s="1"/>
  <c r="D1077" i="9"/>
  <c r="J1077" i="10" s="1"/>
  <c r="C1077" i="9"/>
  <c r="E1077" i="10" s="1"/>
  <c r="B1077" i="9"/>
  <c r="B1077" i="10" s="1"/>
  <c r="A1077" i="9"/>
  <c r="J1076" i="9"/>
  <c r="W1076" i="10" s="1"/>
  <c r="I1076" i="9"/>
  <c r="V1076" i="10" s="1"/>
  <c r="H1076" i="9"/>
  <c r="U1076" i="10" s="1"/>
  <c r="G1076" i="9"/>
  <c r="T1076" i="10" s="1"/>
  <c r="F1076" i="9"/>
  <c r="S1076" i="10" s="1"/>
  <c r="E1076" i="9"/>
  <c r="O1076" i="10" s="1"/>
  <c r="D1076" i="9"/>
  <c r="J1076" i="10" s="1"/>
  <c r="C1076" i="9"/>
  <c r="E1076" i="10" s="1"/>
  <c r="B1076" i="9"/>
  <c r="B1076" i="10" s="1"/>
  <c r="A1076" i="9"/>
  <c r="A1076" i="10" s="1"/>
  <c r="J1075" i="9"/>
  <c r="W1075" i="10" s="1"/>
  <c r="I1075" i="9"/>
  <c r="V1075" i="10" s="1"/>
  <c r="H1075" i="9"/>
  <c r="U1075" i="10" s="1"/>
  <c r="G1075" i="9"/>
  <c r="T1075" i="10" s="1"/>
  <c r="F1075" i="9"/>
  <c r="S1075" i="10" s="1"/>
  <c r="E1075" i="9"/>
  <c r="O1075" i="10" s="1"/>
  <c r="D1075" i="9"/>
  <c r="J1075" i="10" s="1"/>
  <c r="C1075" i="9"/>
  <c r="E1075" i="10" s="1"/>
  <c r="B1075" i="9"/>
  <c r="B1075" i="10" s="1"/>
  <c r="A1075" i="9"/>
  <c r="A1075" i="10" s="1"/>
  <c r="J1074" i="9"/>
  <c r="W1074" i="10" s="1"/>
  <c r="I1074" i="9"/>
  <c r="V1074" i="10" s="1"/>
  <c r="H1074" i="9"/>
  <c r="U1074" i="10" s="1"/>
  <c r="G1074" i="9"/>
  <c r="T1074" i="10" s="1"/>
  <c r="F1074" i="9"/>
  <c r="S1074" i="10" s="1"/>
  <c r="E1074" i="9"/>
  <c r="O1074" i="10" s="1"/>
  <c r="D1074" i="9"/>
  <c r="J1074" i="10" s="1"/>
  <c r="C1074" i="9"/>
  <c r="E1074" i="10" s="1"/>
  <c r="B1074" i="9"/>
  <c r="B1074" i="10" s="1"/>
  <c r="A1074" i="9"/>
  <c r="A1074" i="10" s="1"/>
  <c r="J1073" i="9"/>
  <c r="W1073" i="10" s="1"/>
  <c r="I1073" i="9"/>
  <c r="V1073" i="10" s="1"/>
  <c r="H1073" i="9"/>
  <c r="U1073" i="10" s="1"/>
  <c r="G1073" i="9"/>
  <c r="T1073" i="10" s="1"/>
  <c r="F1073" i="9"/>
  <c r="S1073" i="10" s="1"/>
  <c r="E1073" i="9"/>
  <c r="O1073" i="10" s="1"/>
  <c r="D1073" i="9"/>
  <c r="C1073" i="9"/>
  <c r="E1073" i="10" s="1"/>
  <c r="B1073" i="9"/>
  <c r="B1073" i="10" s="1"/>
  <c r="A1073" i="9"/>
  <c r="A1073" i="10" s="1"/>
  <c r="J1072" i="9"/>
  <c r="W1072" i="10" s="1"/>
  <c r="I1072" i="9"/>
  <c r="V1072" i="10" s="1"/>
  <c r="H1072" i="9"/>
  <c r="U1072" i="10" s="1"/>
  <c r="G1072" i="9"/>
  <c r="T1072" i="10" s="1"/>
  <c r="F1072" i="9"/>
  <c r="S1072" i="10" s="1"/>
  <c r="E1072" i="9"/>
  <c r="O1072" i="10" s="1"/>
  <c r="D1072" i="9"/>
  <c r="J1072" i="10" s="1"/>
  <c r="C1072" i="9"/>
  <c r="E1072" i="10" s="1"/>
  <c r="B1072" i="9"/>
  <c r="B1072" i="10" s="1"/>
  <c r="A1072" i="9"/>
  <c r="A1072" i="10" s="1"/>
  <c r="J1071" i="9"/>
  <c r="W1071" i="10" s="1"/>
  <c r="I1071" i="9"/>
  <c r="V1071" i="10" s="1"/>
  <c r="H1071" i="9"/>
  <c r="U1071" i="10" s="1"/>
  <c r="G1071" i="9"/>
  <c r="T1071" i="10" s="1"/>
  <c r="F1071" i="9"/>
  <c r="S1071" i="10" s="1"/>
  <c r="E1071" i="9"/>
  <c r="O1071" i="10" s="1"/>
  <c r="D1071" i="9"/>
  <c r="J1071" i="10" s="1"/>
  <c r="C1071" i="9"/>
  <c r="E1071" i="10" s="1"/>
  <c r="B1071" i="9"/>
  <c r="B1071" i="10" s="1"/>
  <c r="A1071" i="9"/>
  <c r="A1071" i="10" s="1"/>
  <c r="J1070" i="9"/>
  <c r="W1070" i="10" s="1"/>
  <c r="I1070" i="9"/>
  <c r="V1070" i="10" s="1"/>
  <c r="H1070" i="9"/>
  <c r="U1070" i="10" s="1"/>
  <c r="G1070" i="9"/>
  <c r="T1070" i="10" s="1"/>
  <c r="F1070" i="9"/>
  <c r="S1070" i="10" s="1"/>
  <c r="E1070" i="9"/>
  <c r="O1070" i="10" s="1"/>
  <c r="D1070" i="9"/>
  <c r="J1070" i="10" s="1"/>
  <c r="C1070" i="9"/>
  <c r="E1070" i="10" s="1"/>
  <c r="B1070" i="9"/>
  <c r="B1070" i="10" s="1"/>
  <c r="A1070" i="9"/>
  <c r="A1070" i="10" s="1"/>
  <c r="J1069" i="9"/>
  <c r="W1069" i="10" s="1"/>
  <c r="I1069" i="9"/>
  <c r="V1069" i="10" s="1"/>
  <c r="H1069" i="9"/>
  <c r="U1069" i="10" s="1"/>
  <c r="G1069" i="9"/>
  <c r="T1069" i="10" s="1"/>
  <c r="F1069" i="9"/>
  <c r="S1069" i="10" s="1"/>
  <c r="E1069" i="9"/>
  <c r="O1069" i="10" s="1"/>
  <c r="D1069" i="9"/>
  <c r="J1069" i="10" s="1"/>
  <c r="C1069" i="9"/>
  <c r="E1069" i="10" s="1"/>
  <c r="B1069" i="9"/>
  <c r="B1069" i="10" s="1"/>
  <c r="A1069" i="9"/>
  <c r="J1068" i="9"/>
  <c r="W1068" i="10" s="1"/>
  <c r="I1068" i="9"/>
  <c r="V1068" i="10" s="1"/>
  <c r="H1068" i="9"/>
  <c r="U1068" i="10" s="1"/>
  <c r="G1068" i="9"/>
  <c r="T1068" i="10" s="1"/>
  <c r="F1068" i="9"/>
  <c r="S1068" i="10" s="1"/>
  <c r="E1068" i="9"/>
  <c r="O1068" i="10" s="1"/>
  <c r="D1068" i="9"/>
  <c r="J1068" i="10" s="1"/>
  <c r="C1068" i="9"/>
  <c r="E1068" i="10" s="1"/>
  <c r="B1068" i="9"/>
  <c r="B1068" i="10" s="1"/>
  <c r="A1068" i="9"/>
  <c r="J1067" i="9"/>
  <c r="W1067" i="10" s="1"/>
  <c r="I1067" i="9"/>
  <c r="V1067" i="10" s="1"/>
  <c r="H1067" i="9"/>
  <c r="U1067" i="10" s="1"/>
  <c r="G1067" i="9"/>
  <c r="T1067" i="10" s="1"/>
  <c r="F1067" i="9"/>
  <c r="S1067" i="10" s="1"/>
  <c r="E1067" i="9"/>
  <c r="O1067" i="10" s="1"/>
  <c r="D1067" i="9"/>
  <c r="J1067" i="10" s="1"/>
  <c r="C1067" i="9"/>
  <c r="E1067" i="10" s="1"/>
  <c r="B1067" i="9"/>
  <c r="B1067" i="10" s="1"/>
  <c r="A1067" i="9"/>
  <c r="A1067" i="10" s="1"/>
  <c r="J1066" i="9"/>
  <c r="W1066" i="10" s="1"/>
  <c r="I1066" i="9"/>
  <c r="V1066" i="10" s="1"/>
  <c r="H1066" i="9"/>
  <c r="U1066" i="10" s="1"/>
  <c r="G1066" i="9"/>
  <c r="T1066" i="10" s="1"/>
  <c r="F1066" i="9"/>
  <c r="S1066" i="10" s="1"/>
  <c r="E1066" i="9"/>
  <c r="O1066" i="10" s="1"/>
  <c r="D1066" i="9"/>
  <c r="J1066" i="10" s="1"/>
  <c r="C1066" i="9"/>
  <c r="E1066" i="10" s="1"/>
  <c r="B1066" i="9"/>
  <c r="B1066" i="10" s="1"/>
  <c r="A1066" i="9"/>
  <c r="J1065" i="9"/>
  <c r="W1065" i="10" s="1"/>
  <c r="I1065" i="9"/>
  <c r="V1065" i="10" s="1"/>
  <c r="H1065" i="9"/>
  <c r="U1065" i="10" s="1"/>
  <c r="G1065" i="9"/>
  <c r="T1065" i="10" s="1"/>
  <c r="F1065" i="9"/>
  <c r="S1065" i="10" s="1"/>
  <c r="E1065" i="9"/>
  <c r="O1065" i="10" s="1"/>
  <c r="D1065" i="9"/>
  <c r="J1065" i="10" s="1"/>
  <c r="C1065" i="9"/>
  <c r="E1065" i="10" s="1"/>
  <c r="B1065" i="9"/>
  <c r="B1065" i="10" s="1"/>
  <c r="A1065" i="9"/>
  <c r="J1064" i="9"/>
  <c r="W1064" i="10" s="1"/>
  <c r="I1064" i="9"/>
  <c r="V1064" i="10" s="1"/>
  <c r="H1064" i="9"/>
  <c r="U1064" i="10" s="1"/>
  <c r="G1064" i="9"/>
  <c r="T1064" i="10" s="1"/>
  <c r="F1064" i="9"/>
  <c r="S1064" i="10" s="1"/>
  <c r="E1064" i="9"/>
  <c r="O1064" i="10" s="1"/>
  <c r="D1064" i="9"/>
  <c r="J1064" i="10" s="1"/>
  <c r="C1064" i="9"/>
  <c r="E1064" i="10" s="1"/>
  <c r="B1064" i="9"/>
  <c r="B1064" i="10" s="1"/>
  <c r="A1064" i="9"/>
  <c r="A1064" i="10" s="1"/>
  <c r="J1063" i="9"/>
  <c r="W1063" i="10" s="1"/>
  <c r="I1063" i="9"/>
  <c r="V1063" i="10" s="1"/>
  <c r="H1063" i="9"/>
  <c r="U1063" i="10" s="1"/>
  <c r="G1063" i="9"/>
  <c r="T1063" i="10" s="1"/>
  <c r="F1063" i="9"/>
  <c r="S1063" i="10" s="1"/>
  <c r="E1063" i="9"/>
  <c r="O1063" i="10" s="1"/>
  <c r="D1063" i="9"/>
  <c r="J1063" i="10" s="1"/>
  <c r="C1063" i="9"/>
  <c r="E1063" i="10" s="1"/>
  <c r="B1063" i="9"/>
  <c r="B1063" i="10" s="1"/>
  <c r="A1063" i="9"/>
  <c r="A1063" i="10" s="1"/>
  <c r="J1062" i="9"/>
  <c r="W1062" i="10" s="1"/>
  <c r="I1062" i="9"/>
  <c r="V1062" i="10" s="1"/>
  <c r="H1062" i="9"/>
  <c r="U1062" i="10" s="1"/>
  <c r="G1062" i="9"/>
  <c r="T1062" i="10" s="1"/>
  <c r="F1062" i="9"/>
  <c r="S1062" i="10" s="1"/>
  <c r="E1062" i="9"/>
  <c r="O1062" i="10" s="1"/>
  <c r="D1062" i="9"/>
  <c r="J1062" i="10" s="1"/>
  <c r="C1062" i="9"/>
  <c r="E1062" i="10" s="1"/>
  <c r="B1062" i="9"/>
  <c r="B1062" i="10" s="1"/>
  <c r="A1062" i="9"/>
  <c r="A1062" i="10" s="1"/>
  <c r="J1061" i="9"/>
  <c r="W1061" i="10" s="1"/>
  <c r="I1061" i="9"/>
  <c r="V1061" i="10" s="1"/>
  <c r="H1061" i="9"/>
  <c r="U1061" i="10" s="1"/>
  <c r="G1061" i="9"/>
  <c r="T1061" i="10" s="1"/>
  <c r="F1061" i="9"/>
  <c r="S1061" i="10" s="1"/>
  <c r="E1061" i="9"/>
  <c r="O1061" i="10" s="1"/>
  <c r="D1061" i="9"/>
  <c r="J1061" i="10" s="1"/>
  <c r="C1061" i="9"/>
  <c r="E1061" i="10" s="1"/>
  <c r="B1061" i="9"/>
  <c r="B1061" i="10" s="1"/>
  <c r="A1061" i="9"/>
  <c r="J1060" i="9"/>
  <c r="W1060" i="10" s="1"/>
  <c r="I1060" i="9"/>
  <c r="V1060" i="10" s="1"/>
  <c r="H1060" i="9"/>
  <c r="U1060" i="10" s="1"/>
  <c r="G1060" i="9"/>
  <c r="T1060" i="10" s="1"/>
  <c r="F1060" i="9"/>
  <c r="S1060" i="10" s="1"/>
  <c r="E1060" i="9"/>
  <c r="O1060" i="10" s="1"/>
  <c r="D1060" i="9"/>
  <c r="J1060" i="10" s="1"/>
  <c r="C1060" i="9"/>
  <c r="E1060" i="10" s="1"/>
  <c r="B1060" i="9"/>
  <c r="B1060" i="10" s="1"/>
  <c r="A1060" i="9"/>
  <c r="J1059" i="9"/>
  <c r="W1059" i="10" s="1"/>
  <c r="I1059" i="9"/>
  <c r="V1059" i="10" s="1"/>
  <c r="H1059" i="9"/>
  <c r="U1059" i="10" s="1"/>
  <c r="G1059" i="9"/>
  <c r="T1059" i="10" s="1"/>
  <c r="F1059" i="9"/>
  <c r="S1059" i="10" s="1"/>
  <c r="E1059" i="9"/>
  <c r="O1059" i="10" s="1"/>
  <c r="D1059" i="9"/>
  <c r="J1059" i="10" s="1"/>
  <c r="C1059" i="9"/>
  <c r="E1059" i="10" s="1"/>
  <c r="B1059" i="9"/>
  <c r="B1059" i="10" s="1"/>
  <c r="A1059" i="9"/>
  <c r="A1059" i="10" s="1"/>
  <c r="J1058" i="9"/>
  <c r="W1058" i="10" s="1"/>
  <c r="I1058" i="9"/>
  <c r="V1058" i="10" s="1"/>
  <c r="H1058" i="9"/>
  <c r="U1058" i="10" s="1"/>
  <c r="G1058" i="9"/>
  <c r="T1058" i="10" s="1"/>
  <c r="F1058" i="9"/>
  <c r="S1058" i="10" s="1"/>
  <c r="E1058" i="9"/>
  <c r="O1058" i="10" s="1"/>
  <c r="D1058" i="9"/>
  <c r="J1058" i="10" s="1"/>
  <c r="C1058" i="9"/>
  <c r="E1058" i="10" s="1"/>
  <c r="B1058" i="9"/>
  <c r="B1058" i="10" s="1"/>
  <c r="A1058" i="9"/>
  <c r="A1058" i="10" s="1"/>
  <c r="J1057" i="9"/>
  <c r="W1057" i="10" s="1"/>
  <c r="I1057" i="9"/>
  <c r="V1057" i="10" s="1"/>
  <c r="H1057" i="9"/>
  <c r="U1057" i="10" s="1"/>
  <c r="G1057" i="9"/>
  <c r="T1057" i="10" s="1"/>
  <c r="F1057" i="9"/>
  <c r="S1057" i="10" s="1"/>
  <c r="E1057" i="9"/>
  <c r="O1057" i="10" s="1"/>
  <c r="D1057" i="9"/>
  <c r="J1057" i="10" s="1"/>
  <c r="C1057" i="9"/>
  <c r="E1057" i="10" s="1"/>
  <c r="B1057" i="9"/>
  <c r="B1057" i="10" s="1"/>
  <c r="A1057" i="9"/>
  <c r="A1057" i="10" s="1"/>
  <c r="J1056" i="9"/>
  <c r="W1056" i="10" s="1"/>
  <c r="I1056" i="9"/>
  <c r="V1056" i="10" s="1"/>
  <c r="H1056" i="9"/>
  <c r="U1056" i="10" s="1"/>
  <c r="G1056" i="9"/>
  <c r="T1056" i="10" s="1"/>
  <c r="F1056" i="9"/>
  <c r="S1056" i="10" s="1"/>
  <c r="E1056" i="9"/>
  <c r="O1056" i="10" s="1"/>
  <c r="D1056" i="9"/>
  <c r="J1056" i="10" s="1"/>
  <c r="C1056" i="9"/>
  <c r="E1056" i="10" s="1"/>
  <c r="B1056" i="9"/>
  <c r="B1056" i="10" s="1"/>
  <c r="A1056" i="9"/>
  <c r="A1056" i="10" s="1"/>
  <c r="J1055" i="9"/>
  <c r="W1055" i="10" s="1"/>
  <c r="I1055" i="9"/>
  <c r="V1055" i="10" s="1"/>
  <c r="H1055" i="9"/>
  <c r="U1055" i="10" s="1"/>
  <c r="G1055" i="9"/>
  <c r="T1055" i="10" s="1"/>
  <c r="F1055" i="9"/>
  <c r="S1055" i="10" s="1"/>
  <c r="E1055" i="9"/>
  <c r="O1055" i="10" s="1"/>
  <c r="D1055" i="9"/>
  <c r="J1055" i="10" s="1"/>
  <c r="C1055" i="9"/>
  <c r="E1055" i="10" s="1"/>
  <c r="B1055" i="9"/>
  <c r="B1055" i="10" s="1"/>
  <c r="A1055" i="9"/>
  <c r="A1055" i="10" s="1"/>
  <c r="J1054" i="9"/>
  <c r="W1054" i="10" s="1"/>
  <c r="I1054" i="9"/>
  <c r="V1054" i="10" s="1"/>
  <c r="H1054" i="9"/>
  <c r="U1054" i="10" s="1"/>
  <c r="G1054" i="9"/>
  <c r="T1054" i="10" s="1"/>
  <c r="F1054" i="9"/>
  <c r="S1054" i="10" s="1"/>
  <c r="E1054" i="9"/>
  <c r="O1054" i="10" s="1"/>
  <c r="D1054" i="9"/>
  <c r="J1054" i="10" s="1"/>
  <c r="C1054" i="9"/>
  <c r="E1054" i="10" s="1"/>
  <c r="B1054" i="9"/>
  <c r="B1054" i="10" s="1"/>
  <c r="A1054" i="9"/>
  <c r="J1053" i="9"/>
  <c r="W1053" i="10" s="1"/>
  <c r="I1053" i="9"/>
  <c r="V1053" i="10" s="1"/>
  <c r="H1053" i="9"/>
  <c r="U1053" i="10" s="1"/>
  <c r="G1053" i="9"/>
  <c r="T1053" i="10" s="1"/>
  <c r="F1053" i="9"/>
  <c r="S1053" i="10" s="1"/>
  <c r="E1053" i="9"/>
  <c r="O1053" i="10" s="1"/>
  <c r="D1053" i="9"/>
  <c r="J1053" i="10" s="1"/>
  <c r="C1053" i="9"/>
  <c r="E1053" i="10" s="1"/>
  <c r="B1053" i="9"/>
  <c r="B1053" i="10" s="1"/>
  <c r="A1053" i="9"/>
  <c r="J1052" i="9"/>
  <c r="W1052" i="10" s="1"/>
  <c r="I1052" i="9"/>
  <c r="V1052" i="10" s="1"/>
  <c r="H1052" i="9"/>
  <c r="U1052" i="10" s="1"/>
  <c r="G1052" i="9"/>
  <c r="T1052" i="10" s="1"/>
  <c r="F1052" i="9"/>
  <c r="S1052" i="10" s="1"/>
  <c r="E1052" i="9"/>
  <c r="O1052" i="10" s="1"/>
  <c r="D1052" i="9"/>
  <c r="J1052" i="10" s="1"/>
  <c r="C1052" i="9"/>
  <c r="E1052" i="10" s="1"/>
  <c r="B1052" i="9"/>
  <c r="B1052" i="10" s="1"/>
  <c r="A1052" i="9"/>
  <c r="J1051" i="9"/>
  <c r="W1051" i="10" s="1"/>
  <c r="I1051" i="9"/>
  <c r="V1051" i="10" s="1"/>
  <c r="H1051" i="9"/>
  <c r="U1051" i="10" s="1"/>
  <c r="G1051" i="9"/>
  <c r="T1051" i="10" s="1"/>
  <c r="F1051" i="9"/>
  <c r="S1051" i="10" s="1"/>
  <c r="E1051" i="9"/>
  <c r="O1051" i="10" s="1"/>
  <c r="D1051" i="9"/>
  <c r="J1051" i="10" s="1"/>
  <c r="C1051" i="9"/>
  <c r="E1051" i="10" s="1"/>
  <c r="B1051" i="9"/>
  <c r="B1051" i="10" s="1"/>
  <c r="A1051" i="9"/>
  <c r="J1050" i="9"/>
  <c r="W1050" i="10" s="1"/>
  <c r="I1050" i="9"/>
  <c r="V1050" i="10" s="1"/>
  <c r="H1050" i="9"/>
  <c r="U1050" i="10" s="1"/>
  <c r="G1050" i="9"/>
  <c r="T1050" i="10" s="1"/>
  <c r="F1050" i="9"/>
  <c r="S1050" i="10" s="1"/>
  <c r="E1050" i="9"/>
  <c r="O1050" i="10" s="1"/>
  <c r="D1050" i="9"/>
  <c r="J1050" i="10" s="1"/>
  <c r="C1050" i="9"/>
  <c r="E1050" i="10" s="1"/>
  <c r="B1050" i="9"/>
  <c r="B1050" i="10" s="1"/>
  <c r="A1050" i="9"/>
  <c r="A1050" i="10" s="1"/>
  <c r="J1049" i="9"/>
  <c r="W1049" i="10" s="1"/>
  <c r="I1049" i="9"/>
  <c r="V1049" i="10" s="1"/>
  <c r="H1049" i="9"/>
  <c r="U1049" i="10" s="1"/>
  <c r="G1049" i="9"/>
  <c r="T1049" i="10" s="1"/>
  <c r="F1049" i="9"/>
  <c r="S1049" i="10" s="1"/>
  <c r="E1049" i="9"/>
  <c r="O1049" i="10" s="1"/>
  <c r="D1049" i="9"/>
  <c r="J1049" i="10" s="1"/>
  <c r="C1049" i="9"/>
  <c r="E1049" i="10" s="1"/>
  <c r="B1049" i="9"/>
  <c r="B1049" i="10" s="1"/>
  <c r="A1049" i="9"/>
  <c r="A1049" i="10" s="1"/>
  <c r="J1048" i="9"/>
  <c r="W1048" i="10" s="1"/>
  <c r="I1048" i="9"/>
  <c r="V1048" i="10" s="1"/>
  <c r="H1048" i="9"/>
  <c r="U1048" i="10" s="1"/>
  <c r="G1048" i="9"/>
  <c r="T1048" i="10" s="1"/>
  <c r="F1048" i="9"/>
  <c r="S1048" i="10" s="1"/>
  <c r="E1048" i="9"/>
  <c r="O1048" i="10" s="1"/>
  <c r="D1048" i="9"/>
  <c r="J1048" i="10" s="1"/>
  <c r="C1048" i="9"/>
  <c r="E1048" i="10" s="1"/>
  <c r="B1048" i="9"/>
  <c r="B1048" i="10" s="1"/>
  <c r="A1048" i="9"/>
  <c r="J1047" i="9"/>
  <c r="W1047" i="10" s="1"/>
  <c r="I1047" i="9"/>
  <c r="V1047" i="10" s="1"/>
  <c r="H1047" i="9"/>
  <c r="U1047" i="10" s="1"/>
  <c r="G1047" i="9"/>
  <c r="T1047" i="10" s="1"/>
  <c r="F1047" i="9"/>
  <c r="S1047" i="10" s="1"/>
  <c r="E1047" i="9"/>
  <c r="O1047" i="10" s="1"/>
  <c r="D1047" i="9"/>
  <c r="J1047" i="10" s="1"/>
  <c r="C1047" i="9"/>
  <c r="E1047" i="10" s="1"/>
  <c r="B1047" i="9"/>
  <c r="B1047" i="10" s="1"/>
  <c r="A1047" i="9"/>
  <c r="A1047" i="10" s="1"/>
  <c r="J1046" i="9"/>
  <c r="W1046" i="10" s="1"/>
  <c r="I1046" i="9"/>
  <c r="V1046" i="10" s="1"/>
  <c r="H1046" i="9"/>
  <c r="U1046" i="10" s="1"/>
  <c r="G1046" i="9"/>
  <c r="T1046" i="10" s="1"/>
  <c r="F1046" i="9"/>
  <c r="S1046" i="10" s="1"/>
  <c r="E1046" i="9"/>
  <c r="O1046" i="10" s="1"/>
  <c r="D1046" i="9"/>
  <c r="J1046" i="10" s="1"/>
  <c r="C1046" i="9"/>
  <c r="E1046" i="10" s="1"/>
  <c r="B1046" i="9"/>
  <c r="B1046" i="10" s="1"/>
  <c r="A1046" i="9"/>
  <c r="A1046" i="10" s="1"/>
  <c r="J1045" i="9"/>
  <c r="W1045" i="10" s="1"/>
  <c r="I1045" i="9"/>
  <c r="V1045" i="10" s="1"/>
  <c r="H1045" i="9"/>
  <c r="U1045" i="10" s="1"/>
  <c r="G1045" i="9"/>
  <c r="T1045" i="10" s="1"/>
  <c r="F1045" i="9"/>
  <c r="S1045" i="10" s="1"/>
  <c r="E1045" i="9"/>
  <c r="O1045" i="10" s="1"/>
  <c r="D1045" i="9"/>
  <c r="J1045" i="10" s="1"/>
  <c r="C1045" i="9"/>
  <c r="E1045" i="10" s="1"/>
  <c r="B1045" i="9"/>
  <c r="B1045" i="10" s="1"/>
  <c r="A1045" i="9"/>
  <c r="A1045" i="10" s="1"/>
  <c r="J1044" i="9"/>
  <c r="W1044" i="10" s="1"/>
  <c r="I1044" i="9"/>
  <c r="V1044" i="10" s="1"/>
  <c r="H1044" i="9"/>
  <c r="U1044" i="10" s="1"/>
  <c r="G1044" i="9"/>
  <c r="T1044" i="10" s="1"/>
  <c r="F1044" i="9"/>
  <c r="S1044" i="10" s="1"/>
  <c r="E1044" i="9"/>
  <c r="O1044" i="10" s="1"/>
  <c r="D1044" i="9"/>
  <c r="J1044" i="10" s="1"/>
  <c r="C1044" i="9"/>
  <c r="E1044" i="10" s="1"/>
  <c r="B1044" i="9"/>
  <c r="B1044" i="10" s="1"/>
  <c r="A1044" i="9"/>
  <c r="A1044" i="10" s="1"/>
  <c r="J1043" i="9"/>
  <c r="W1043" i="10" s="1"/>
  <c r="I1043" i="9"/>
  <c r="V1043" i="10" s="1"/>
  <c r="H1043" i="9"/>
  <c r="U1043" i="10" s="1"/>
  <c r="G1043" i="9"/>
  <c r="T1043" i="10" s="1"/>
  <c r="F1043" i="9"/>
  <c r="S1043" i="10" s="1"/>
  <c r="E1043" i="9"/>
  <c r="O1043" i="10" s="1"/>
  <c r="D1043" i="9"/>
  <c r="J1043" i="10" s="1"/>
  <c r="C1043" i="9"/>
  <c r="E1043" i="10" s="1"/>
  <c r="B1043" i="9"/>
  <c r="B1043" i="10" s="1"/>
  <c r="A1043" i="9"/>
  <c r="A1043" i="10" s="1"/>
  <c r="J1042" i="9"/>
  <c r="W1042" i="10" s="1"/>
  <c r="I1042" i="9"/>
  <c r="V1042" i="10" s="1"/>
  <c r="H1042" i="9"/>
  <c r="U1042" i="10" s="1"/>
  <c r="G1042" i="9"/>
  <c r="T1042" i="10" s="1"/>
  <c r="F1042" i="9"/>
  <c r="S1042" i="10" s="1"/>
  <c r="E1042" i="9"/>
  <c r="O1042" i="10" s="1"/>
  <c r="D1042" i="9"/>
  <c r="J1042" i="10" s="1"/>
  <c r="C1042" i="9"/>
  <c r="E1042" i="10" s="1"/>
  <c r="B1042" i="9"/>
  <c r="B1042" i="10" s="1"/>
  <c r="A1042" i="9"/>
  <c r="J1041" i="9"/>
  <c r="W1041" i="10" s="1"/>
  <c r="I1041" i="9"/>
  <c r="V1041" i="10" s="1"/>
  <c r="H1041" i="9"/>
  <c r="U1041" i="10" s="1"/>
  <c r="G1041" i="9"/>
  <c r="T1041" i="10" s="1"/>
  <c r="F1041" i="9"/>
  <c r="S1041" i="10" s="1"/>
  <c r="E1041" i="9"/>
  <c r="O1041" i="10" s="1"/>
  <c r="D1041" i="9"/>
  <c r="J1041" i="10" s="1"/>
  <c r="C1041" i="9"/>
  <c r="E1041" i="10" s="1"/>
  <c r="B1041" i="9"/>
  <c r="B1041" i="10" s="1"/>
  <c r="A1041" i="9"/>
  <c r="J1040" i="9"/>
  <c r="W1040" i="10" s="1"/>
  <c r="I1040" i="9"/>
  <c r="V1040" i="10" s="1"/>
  <c r="H1040" i="9"/>
  <c r="U1040" i="10" s="1"/>
  <c r="G1040" i="9"/>
  <c r="T1040" i="10" s="1"/>
  <c r="F1040" i="9"/>
  <c r="S1040" i="10" s="1"/>
  <c r="E1040" i="9"/>
  <c r="O1040" i="10" s="1"/>
  <c r="D1040" i="9"/>
  <c r="J1040" i="10" s="1"/>
  <c r="C1040" i="9"/>
  <c r="E1040" i="10" s="1"/>
  <c r="B1040" i="9"/>
  <c r="B1040" i="10" s="1"/>
  <c r="A1040" i="9"/>
  <c r="J1039" i="9"/>
  <c r="W1039" i="10" s="1"/>
  <c r="I1039" i="9"/>
  <c r="V1039" i="10" s="1"/>
  <c r="H1039" i="9"/>
  <c r="U1039" i="10" s="1"/>
  <c r="G1039" i="9"/>
  <c r="T1039" i="10" s="1"/>
  <c r="F1039" i="9"/>
  <c r="S1039" i="10" s="1"/>
  <c r="E1039" i="9"/>
  <c r="O1039" i="10" s="1"/>
  <c r="D1039" i="9"/>
  <c r="J1039" i="10" s="1"/>
  <c r="C1039" i="9"/>
  <c r="E1039" i="10" s="1"/>
  <c r="B1039" i="9"/>
  <c r="B1039" i="10" s="1"/>
  <c r="A1039" i="9"/>
  <c r="A1039" i="10" s="1"/>
  <c r="J1038" i="9"/>
  <c r="W1038" i="10" s="1"/>
  <c r="I1038" i="9"/>
  <c r="V1038" i="10" s="1"/>
  <c r="H1038" i="9"/>
  <c r="U1038" i="10" s="1"/>
  <c r="G1038" i="9"/>
  <c r="T1038" i="10" s="1"/>
  <c r="F1038" i="9"/>
  <c r="S1038" i="10" s="1"/>
  <c r="E1038" i="9"/>
  <c r="O1038" i="10" s="1"/>
  <c r="D1038" i="9"/>
  <c r="J1038" i="10" s="1"/>
  <c r="C1038" i="9"/>
  <c r="E1038" i="10" s="1"/>
  <c r="B1038" i="9"/>
  <c r="B1038" i="10" s="1"/>
  <c r="A1038" i="9"/>
  <c r="A1038" i="10" s="1"/>
  <c r="J1037" i="9"/>
  <c r="W1037" i="10" s="1"/>
  <c r="I1037" i="9"/>
  <c r="V1037" i="10" s="1"/>
  <c r="H1037" i="9"/>
  <c r="U1037" i="10" s="1"/>
  <c r="G1037" i="9"/>
  <c r="T1037" i="10" s="1"/>
  <c r="F1037" i="9"/>
  <c r="S1037" i="10" s="1"/>
  <c r="E1037" i="9"/>
  <c r="O1037" i="10" s="1"/>
  <c r="D1037" i="9"/>
  <c r="J1037" i="10" s="1"/>
  <c r="C1037" i="9"/>
  <c r="E1037" i="10" s="1"/>
  <c r="B1037" i="9"/>
  <c r="B1037" i="10" s="1"/>
  <c r="A1037" i="9"/>
  <c r="A1037" i="10" s="1"/>
  <c r="J1036" i="9"/>
  <c r="W1036" i="10" s="1"/>
  <c r="I1036" i="9"/>
  <c r="V1036" i="10" s="1"/>
  <c r="H1036" i="9"/>
  <c r="U1036" i="10" s="1"/>
  <c r="G1036" i="9"/>
  <c r="T1036" i="10" s="1"/>
  <c r="F1036" i="9"/>
  <c r="S1036" i="10" s="1"/>
  <c r="E1036" i="9"/>
  <c r="O1036" i="10" s="1"/>
  <c r="D1036" i="9"/>
  <c r="J1036" i="10" s="1"/>
  <c r="C1036" i="9"/>
  <c r="E1036" i="10" s="1"/>
  <c r="B1036" i="9"/>
  <c r="B1036" i="10" s="1"/>
  <c r="A1036" i="9"/>
  <c r="A1036" i="10" s="1"/>
  <c r="J1035" i="9"/>
  <c r="W1035" i="10" s="1"/>
  <c r="I1035" i="9"/>
  <c r="V1035" i="10" s="1"/>
  <c r="H1035" i="9"/>
  <c r="U1035" i="10" s="1"/>
  <c r="G1035" i="9"/>
  <c r="T1035" i="10" s="1"/>
  <c r="F1035" i="9"/>
  <c r="S1035" i="10" s="1"/>
  <c r="E1035" i="9"/>
  <c r="O1035" i="10" s="1"/>
  <c r="D1035" i="9"/>
  <c r="J1035" i="10" s="1"/>
  <c r="C1035" i="9"/>
  <c r="E1035" i="10" s="1"/>
  <c r="B1035" i="9"/>
  <c r="B1035" i="10" s="1"/>
  <c r="A1035" i="9"/>
  <c r="A1035" i="10" s="1"/>
  <c r="J1034" i="9"/>
  <c r="W1034" i="10" s="1"/>
  <c r="I1034" i="9"/>
  <c r="V1034" i="10" s="1"/>
  <c r="H1034" i="9"/>
  <c r="U1034" i="10" s="1"/>
  <c r="G1034" i="9"/>
  <c r="T1034" i="10" s="1"/>
  <c r="F1034" i="9"/>
  <c r="S1034" i="10" s="1"/>
  <c r="E1034" i="9"/>
  <c r="O1034" i="10" s="1"/>
  <c r="D1034" i="9"/>
  <c r="J1034" i="10" s="1"/>
  <c r="C1034" i="9"/>
  <c r="E1034" i="10" s="1"/>
  <c r="B1034" i="9"/>
  <c r="B1034" i="10" s="1"/>
  <c r="A1034" i="9"/>
  <c r="A1034" i="10" s="1"/>
  <c r="J1033" i="9"/>
  <c r="W1033" i="10" s="1"/>
  <c r="I1033" i="9"/>
  <c r="V1033" i="10" s="1"/>
  <c r="H1033" i="9"/>
  <c r="U1033" i="10" s="1"/>
  <c r="G1033" i="9"/>
  <c r="T1033" i="10" s="1"/>
  <c r="F1033" i="9"/>
  <c r="S1033" i="10" s="1"/>
  <c r="E1033" i="9"/>
  <c r="O1033" i="10" s="1"/>
  <c r="D1033" i="9"/>
  <c r="J1033" i="10" s="1"/>
  <c r="C1033" i="9"/>
  <c r="E1033" i="10" s="1"/>
  <c r="B1033" i="9"/>
  <c r="B1033" i="10" s="1"/>
  <c r="A1033" i="9"/>
  <c r="A1033" i="10" s="1"/>
  <c r="J1032" i="9"/>
  <c r="W1032" i="10" s="1"/>
  <c r="I1032" i="9"/>
  <c r="V1032" i="10" s="1"/>
  <c r="H1032" i="9"/>
  <c r="U1032" i="10" s="1"/>
  <c r="G1032" i="9"/>
  <c r="T1032" i="10" s="1"/>
  <c r="F1032" i="9"/>
  <c r="S1032" i="10" s="1"/>
  <c r="E1032" i="9"/>
  <c r="O1032" i="10" s="1"/>
  <c r="D1032" i="9"/>
  <c r="J1032" i="10" s="1"/>
  <c r="C1032" i="9"/>
  <c r="E1032" i="10" s="1"/>
  <c r="B1032" i="9"/>
  <c r="B1032" i="10" s="1"/>
  <c r="A1032" i="9"/>
  <c r="A1032" i="10" s="1"/>
  <c r="J1031" i="9"/>
  <c r="W1031" i="10" s="1"/>
  <c r="I1031" i="9"/>
  <c r="V1031" i="10" s="1"/>
  <c r="H1031" i="9"/>
  <c r="U1031" i="10" s="1"/>
  <c r="G1031" i="9"/>
  <c r="T1031" i="10" s="1"/>
  <c r="F1031" i="9"/>
  <c r="S1031" i="10" s="1"/>
  <c r="E1031" i="9"/>
  <c r="O1031" i="10" s="1"/>
  <c r="D1031" i="9"/>
  <c r="J1031" i="10" s="1"/>
  <c r="C1031" i="9"/>
  <c r="E1031" i="10" s="1"/>
  <c r="B1031" i="9"/>
  <c r="B1031" i="10" s="1"/>
  <c r="A1031" i="9"/>
  <c r="A1031" i="10" s="1"/>
  <c r="J1030" i="9"/>
  <c r="W1030" i="10" s="1"/>
  <c r="I1030" i="9"/>
  <c r="V1030" i="10" s="1"/>
  <c r="H1030" i="9"/>
  <c r="U1030" i="10" s="1"/>
  <c r="G1030" i="9"/>
  <c r="T1030" i="10" s="1"/>
  <c r="F1030" i="9"/>
  <c r="S1030" i="10" s="1"/>
  <c r="E1030" i="9"/>
  <c r="O1030" i="10" s="1"/>
  <c r="D1030" i="9"/>
  <c r="J1030" i="10" s="1"/>
  <c r="C1030" i="9"/>
  <c r="E1030" i="10" s="1"/>
  <c r="B1030" i="9"/>
  <c r="B1030" i="10" s="1"/>
  <c r="A1030" i="9"/>
  <c r="J1029" i="9"/>
  <c r="W1029" i="10" s="1"/>
  <c r="I1029" i="9"/>
  <c r="V1029" i="10" s="1"/>
  <c r="H1029" i="9"/>
  <c r="U1029" i="10" s="1"/>
  <c r="G1029" i="9"/>
  <c r="T1029" i="10" s="1"/>
  <c r="F1029" i="9"/>
  <c r="S1029" i="10" s="1"/>
  <c r="E1029" i="9"/>
  <c r="O1029" i="10" s="1"/>
  <c r="D1029" i="9"/>
  <c r="J1029" i="10" s="1"/>
  <c r="C1029" i="9"/>
  <c r="E1029" i="10" s="1"/>
  <c r="B1029" i="9"/>
  <c r="B1029" i="10" s="1"/>
  <c r="A1029" i="9"/>
  <c r="J1028" i="9"/>
  <c r="W1028" i="10" s="1"/>
  <c r="I1028" i="9"/>
  <c r="V1028" i="10" s="1"/>
  <c r="H1028" i="9"/>
  <c r="U1028" i="10" s="1"/>
  <c r="G1028" i="9"/>
  <c r="T1028" i="10" s="1"/>
  <c r="F1028" i="9"/>
  <c r="S1028" i="10" s="1"/>
  <c r="E1028" i="9"/>
  <c r="O1028" i="10" s="1"/>
  <c r="D1028" i="9"/>
  <c r="J1028" i="10" s="1"/>
  <c r="C1028" i="9"/>
  <c r="E1028" i="10" s="1"/>
  <c r="B1028" i="9"/>
  <c r="B1028" i="10" s="1"/>
  <c r="A1028" i="9"/>
  <c r="A1028" i="10" s="1"/>
  <c r="J1027" i="9"/>
  <c r="W1027" i="10" s="1"/>
  <c r="I1027" i="9"/>
  <c r="V1027" i="10" s="1"/>
  <c r="H1027" i="9"/>
  <c r="U1027" i="10" s="1"/>
  <c r="G1027" i="9"/>
  <c r="T1027" i="10" s="1"/>
  <c r="F1027" i="9"/>
  <c r="S1027" i="10" s="1"/>
  <c r="E1027" i="9"/>
  <c r="O1027" i="10" s="1"/>
  <c r="D1027" i="9"/>
  <c r="J1027" i="10" s="1"/>
  <c r="C1027" i="9"/>
  <c r="E1027" i="10" s="1"/>
  <c r="B1027" i="9"/>
  <c r="B1027" i="10" s="1"/>
  <c r="A1027" i="9"/>
  <c r="A1027" i="10" s="1"/>
  <c r="J1026" i="9"/>
  <c r="W1026" i="10" s="1"/>
  <c r="I1026" i="9"/>
  <c r="V1026" i="10" s="1"/>
  <c r="H1026" i="9"/>
  <c r="U1026" i="10" s="1"/>
  <c r="G1026" i="9"/>
  <c r="T1026" i="10" s="1"/>
  <c r="F1026" i="9"/>
  <c r="S1026" i="10" s="1"/>
  <c r="E1026" i="9"/>
  <c r="O1026" i="10" s="1"/>
  <c r="D1026" i="9"/>
  <c r="J1026" i="10" s="1"/>
  <c r="C1026" i="9"/>
  <c r="E1026" i="10" s="1"/>
  <c r="B1026" i="9"/>
  <c r="B1026" i="10" s="1"/>
  <c r="A1026" i="9"/>
  <c r="A1026" i="10" s="1"/>
  <c r="J1025" i="9"/>
  <c r="W1025" i="10" s="1"/>
  <c r="I1025" i="9"/>
  <c r="V1025" i="10" s="1"/>
  <c r="H1025" i="9"/>
  <c r="U1025" i="10" s="1"/>
  <c r="G1025" i="9"/>
  <c r="T1025" i="10" s="1"/>
  <c r="F1025" i="9"/>
  <c r="S1025" i="10" s="1"/>
  <c r="E1025" i="9"/>
  <c r="O1025" i="10" s="1"/>
  <c r="D1025" i="9"/>
  <c r="J1025" i="10" s="1"/>
  <c r="C1025" i="9"/>
  <c r="E1025" i="10" s="1"/>
  <c r="B1025" i="9"/>
  <c r="B1025" i="10" s="1"/>
  <c r="A1025" i="9"/>
  <c r="A1025" i="10" s="1"/>
  <c r="J1024" i="9"/>
  <c r="W1024" i="10" s="1"/>
  <c r="I1024" i="9"/>
  <c r="V1024" i="10" s="1"/>
  <c r="H1024" i="9"/>
  <c r="U1024" i="10" s="1"/>
  <c r="G1024" i="9"/>
  <c r="T1024" i="10" s="1"/>
  <c r="F1024" i="9"/>
  <c r="S1024" i="10" s="1"/>
  <c r="E1024" i="9"/>
  <c r="O1024" i="10" s="1"/>
  <c r="D1024" i="9"/>
  <c r="J1024" i="10" s="1"/>
  <c r="C1024" i="9"/>
  <c r="E1024" i="10" s="1"/>
  <c r="B1024" i="9"/>
  <c r="B1024" i="10" s="1"/>
  <c r="A1024" i="9"/>
  <c r="A1024" i="10" s="1"/>
  <c r="J1023" i="9"/>
  <c r="W1023" i="10" s="1"/>
  <c r="I1023" i="9"/>
  <c r="V1023" i="10" s="1"/>
  <c r="H1023" i="9"/>
  <c r="U1023" i="10" s="1"/>
  <c r="G1023" i="9"/>
  <c r="T1023" i="10" s="1"/>
  <c r="F1023" i="9"/>
  <c r="S1023" i="10" s="1"/>
  <c r="E1023" i="9"/>
  <c r="O1023" i="10" s="1"/>
  <c r="D1023" i="9"/>
  <c r="J1023" i="10" s="1"/>
  <c r="C1023" i="9"/>
  <c r="E1023" i="10" s="1"/>
  <c r="B1023" i="9"/>
  <c r="B1023" i="10" s="1"/>
  <c r="A1023" i="9"/>
  <c r="A1023" i="10" s="1"/>
  <c r="J1022" i="9"/>
  <c r="W1022" i="10" s="1"/>
  <c r="I1022" i="9"/>
  <c r="V1022" i="10" s="1"/>
  <c r="H1022" i="9"/>
  <c r="U1022" i="10" s="1"/>
  <c r="G1022" i="9"/>
  <c r="T1022" i="10" s="1"/>
  <c r="F1022" i="9"/>
  <c r="S1022" i="10" s="1"/>
  <c r="E1022" i="9"/>
  <c r="O1022" i="10" s="1"/>
  <c r="D1022" i="9"/>
  <c r="J1022" i="10" s="1"/>
  <c r="C1022" i="9"/>
  <c r="E1022" i="10" s="1"/>
  <c r="B1022" i="9"/>
  <c r="B1022" i="10" s="1"/>
  <c r="A1022" i="9"/>
  <c r="A1022" i="10" s="1"/>
  <c r="J1021" i="9"/>
  <c r="W1021" i="10" s="1"/>
  <c r="I1021" i="9"/>
  <c r="V1021" i="10" s="1"/>
  <c r="H1021" i="9"/>
  <c r="U1021" i="10" s="1"/>
  <c r="G1021" i="9"/>
  <c r="T1021" i="10" s="1"/>
  <c r="F1021" i="9"/>
  <c r="S1021" i="10" s="1"/>
  <c r="E1021" i="9"/>
  <c r="O1021" i="10" s="1"/>
  <c r="D1021" i="9"/>
  <c r="J1021" i="10" s="1"/>
  <c r="C1021" i="9"/>
  <c r="E1021" i="10" s="1"/>
  <c r="B1021" i="9"/>
  <c r="B1021" i="10" s="1"/>
  <c r="A1021" i="9"/>
  <c r="J1020" i="9"/>
  <c r="W1020" i="10" s="1"/>
  <c r="I1020" i="9"/>
  <c r="V1020" i="10" s="1"/>
  <c r="H1020" i="9"/>
  <c r="U1020" i="10" s="1"/>
  <c r="G1020" i="9"/>
  <c r="T1020" i="10" s="1"/>
  <c r="F1020" i="9"/>
  <c r="S1020" i="10" s="1"/>
  <c r="E1020" i="9"/>
  <c r="O1020" i="10" s="1"/>
  <c r="D1020" i="9"/>
  <c r="J1020" i="10" s="1"/>
  <c r="C1020" i="9"/>
  <c r="E1020" i="10" s="1"/>
  <c r="B1020" i="9"/>
  <c r="B1020" i="10" s="1"/>
  <c r="A1020" i="9"/>
  <c r="A1020" i="10" s="1"/>
  <c r="J1019" i="9"/>
  <c r="W1019" i="10" s="1"/>
  <c r="I1019" i="9"/>
  <c r="V1019" i="10" s="1"/>
  <c r="H1019" i="9"/>
  <c r="U1019" i="10" s="1"/>
  <c r="G1019" i="9"/>
  <c r="T1019" i="10" s="1"/>
  <c r="F1019" i="9"/>
  <c r="S1019" i="10" s="1"/>
  <c r="E1019" i="9"/>
  <c r="O1019" i="10" s="1"/>
  <c r="D1019" i="9"/>
  <c r="J1019" i="10" s="1"/>
  <c r="C1019" i="9"/>
  <c r="E1019" i="10" s="1"/>
  <c r="B1019" i="9"/>
  <c r="B1019" i="10" s="1"/>
  <c r="A1019" i="9"/>
  <c r="A1019" i="10" s="1"/>
  <c r="J1018" i="9"/>
  <c r="W1018" i="10" s="1"/>
  <c r="I1018" i="9"/>
  <c r="V1018" i="10" s="1"/>
  <c r="H1018" i="9"/>
  <c r="U1018" i="10" s="1"/>
  <c r="G1018" i="9"/>
  <c r="T1018" i="10" s="1"/>
  <c r="F1018" i="9"/>
  <c r="S1018" i="10" s="1"/>
  <c r="E1018" i="9"/>
  <c r="O1018" i="10" s="1"/>
  <c r="D1018" i="9"/>
  <c r="J1018" i="10" s="1"/>
  <c r="C1018" i="9"/>
  <c r="E1018" i="10" s="1"/>
  <c r="B1018" i="9"/>
  <c r="B1018" i="10" s="1"/>
  <c r="A1018" i="9"/>
  <c r="J1017" i="9"/>
  <c r="W1017" i="10" s="1"/>
  <c r="I1017" i="9"/>
  <c r="V1017" i="10" s="1"/>
  <c r="H1017" i="9"/>
  <c r="U1017" i="10" s="1"/>
  <c r="G1017" i="9"/>
  <c r="T1017" i="10" s="1"/>
  <c r="F1017" i="9"/>
  <c r="S1017" i="10" s="1"/>
  <c r="E1017" i="9"/>
  <c r="O1017" i="10" s="1"/>
  <c r="D1017" i="9"/>
  <c r="J1017" i="10" s="1"/>
  <c r="C1017" i="9"/>
  <c r="E1017" i="10" s="1"/>
  <c r="B1017" i="9"/>
  <c r="B1017" i="10" s="1"/>
  <c r="A1017" i="9"/>
  <c r="J1016" i="9"/>
  <c r="W1016" i="10" s="1"/>
  <c r="I1016" i="9"/>
  <c r="V1016" i="10" s="1"/>
  <c r="H1016" i="9"/>
  <c r="U1016" i="10" s="1"/>
  <c r="G1016" i="9"/>
  <c r="T1016" i="10" s="1"/>
  <c r="F1016" i="9"/>
  <c r="S1016" i="10" s="1"/>
  <c r="E1016" i="9"/>
  <c r="O1016" i="10" s="1"/>
  <c r="D1016" i="9"/>
  <c r="J1016" i="10" s="1"/>
  <c r="C1016" i="9"/>
  <c r="E1016" i="10" s="1"/>
  <c r="B1016" i="9"/>
  <c r="B1016" i="10" s="1"/>
  <c r="A1016" i="9"/>
  <c r="A1016" i="10" s="1"/>
  <c r="J1015" i="9"/>
  <c r="W1015" i="10" s="1"/>
  <c r="I1015" i="9"/>
  <c r="V1015" i="10" s="1"/>
  <c r="H1015" i="9"/>
  <c r="U1015" i="10" s="1"/>
  <c r="G1015" i="9"/>
  <c r="T1015" i="10" s="1"/>
  <c r="F1015" i="9"/>
  <c r="S1015" i="10" s="1"/>
  <c r="E1015" i="9"/>
  <c r="O1015" i="10" s="1"/>
  <c r="D1015" i="9"/>
  <c r="J1015" i="10" s="1"/>
  <c r="C1015" i="9"/>
  <c r="E1015" i="10" s="1"/>
  <c r="B1015" i="9"/>
  <c r="B1015" i="10" s="1"/>
  <c r="A1015" i="9"/>
  <c r="A1015" i="10" s="1"/>
  <c r="J1014" i="9"/>
  <c r="W1014" i="10" s="1"/>
  <c r="I1014" i="9"/>
  <c r="V1014" i="10" s="1"/>
  <c r="H1014" i="9"/>
  <c r="U1014" i="10" s="1"/>
  <c r="G1014" i="9"/>
  <c r="T1014" i="10" s="1"/>
  <c r="F1014" i="9"/>
  <c r="S1014" i="10" s="1"/>
  <c r="E1014" i="9"/>
  <c r="O1014" i="10" s="1"/>
  <c r="D1014" i="9"/>
  <c r="J1014" i="10" s="1"/>
  <c r="C1014" i="9"/>
  <c r="E1014" i="10" s="1"/>
  <c r="B1014" i="9"/>
  <c r="B1014" i="10" s="1"/>
  <c r="A1014" i="9"/>
  <c r="A1014" i="10" s="1"/>
  <c r="J1013" i="9"/>
  <c r="W1013" i="10" s="1"/>
  <c r="I1013" i="9"/>
  <c r="V1013" i="10" s="1"/>
  <c r="H1013" i="9"/>
  <c r="U1013" i="10" s="1"/>
  <c r="G1013" i="9"/>
  <c r="T1013" i="10" s="1"/>
  <c r="F1013" i="9"/>
  <c r="S1013" i="10" s="1"/>
  <c r="E1013" i="9"/>
  <c r="O1013" i="10" s="1"/>
  <c r="D1013" i="9"/>
  <c r="J1013" i="10" s="1"/>
  <c r="C1013" i="9"/>
  <c r="E1013" i="10" s="1"/>
  <c r="B1013" i="9"/>
  <c r="B1013" i="10" s="1"/>
  <c r="A1013" i="9"/>
  <c r="J1012" i="9"/>
  <c r="W1012" i="10" s="1"/>
  <c r="I1012" i="9"/>
  <c r="V1012" i="10" s="1"/>
  <c r="H1012" i="9"/>
  <c r="U1012" i="10" s="1"/>
  <c r="G1012" i="9"/>
  <c r="T1012" i="10" s="1"/>
  <c r="F1012" i="9"/>
  <c r="S1012" i="10" s="1"/>
  <c r="E1012" i="9"/>
  <c r="O1012" i="10" s="1"/>
  <c r="D1012" i="9"/>
  <c r="J1012" i="10" s="1"/>
  <c r="C1012" i="9"/>
  <c r="E1012" i="10" s="1"/>
  <c r="B1012" i="9"/>
  <c r="B1012" i="10" s="1"/>
  <c r="A1012" i="9"/>
  <c r="J1011" i="9"/>
  <c r="W1011" i="10" s="1"/>
  <c r="I1011" i="9"/>
  <c r="V1011" i="10" s="1"/>
  <c r="H1011" i="9"/>
  <c r="G1011" i="9"/>
  <c r="T1011" i="10" s="1"/>
  <c r="F1011" i="9"/>
  <c r="S1011" i="10" s="1"/>
  <c r="E1011" i="9"/>
  <c r="O1011" i="10" s="1"/>
  <c r="D1011" i="9"/>
  <c r="J1011" i="10" s="1"/>
  <c r="C1011" i="9"/>
  <c r="E1011" i="10" s="1"/>
  <c r="B1011" i="9"/>
  <c r="B1011" i="10" s="1"/>
  <c r="A1011" i="9"/>
  <c r="A1011" i="10" s="1"/>
  <c r="J1010" i="9"/>
  <c r="W1010" i="10" s="1"/>
  <c r="I1010" i="9"/>
  <c r="V1010" i="10" s="1"/>
  <c r="H1010" i="9"/>
  <c r="U1010" i="10" s="1"/>
  <c r="G1010" i="9"/>
  <c r="T1010" i="10" s="1"/>
  <c r="F1010" i="9"/>
  <c r="S1010" i="10" s="1"/>
  <c r="E1010" i="9"/>
  <c r="O1010" i="10" s="1"/>
  <c r="D1010" i="9"/>
  <c r="J1010" i="10" s="1"/>
  <c r="C1010" i="9"/>
  <c r="E1010" i="10" s="1"/>
  <c r="B1010" i="9"/>
  <c r="B1010" i="10" s="1"/>
  <c r="A1010" i="9"/>
  <c r="A1010" i="10" s="1"/>
  <c r="J1009" i="9"/>
  <c r="W1009" i="10" s="1"/>
  <c r="I1009" i="9"/>
  <c r="V1009" i="10" s="1"/>
  <c r="H1009" i="9"/>
  <c r="U1009" i="10" s="1"/>
  <c r="G1009" i="9"/>
  <c r="T1009" i="10" s="1"/>
  <c r="F1009" i="9"/>
  <c r="S1009" i="10" s="1"/>
  <c r="E1009" i="9"/>
  <c r="O1009" i="10" s="1"/>
  <c r="D1009" i="9"/>
  <c r="J1009" i="10" s="1"/>
  <c r="C1009" i="9"/>
  <c r="E1009" i="10" s="1"/>
  <c r="B1009" i="9"/>
  <c r="B1009" i="10" s="1"/>
  <c r="A1009" i="9"/>
  <c r="A1009" i="10" s="1"/>
  <c r="J1008" i="9"/>
  <c r="W1008" i="10" s="1"/>
  <c r="I1008" i="9"/>
  <c r="V1008" i="10" s="1"/>
  <c r="H1008" i="9"/>
  <c r="U1008" i="10" s="1"/>
  <c r="G1008" i="9"/>
  <c r="T1008" i="10" s="1"/>
  <c r="F1008" i="9"/>
  <c r="S1008" i="10" s="1"/>
  <c r="E1008" i="9"/>
  <c r="O1008" i="10" s="1"/>
  <c r="D1008" i="9"/>
  <c r="J1008" i="10" s="1"/>
  <c r="C1008" i="9"/>
  <c r="E1008" i="10" s="1"/>
  <c r="B1008" i="9"/>
  <c r="B1008" i="10" s="1"/>
  <c r="A1008" i="9"/>
  <c r="A1008" i="10" s="1"/>
  <c r="J1007" i="9"/>
  <c r="W1007" i="10" s="1"/>
  <c r="I1007" i="9"/>
  <c r="V1007" i="10" s="1"/>
  <c r="H1007" i="9"/>
  <c r="U1007" i="10" s="1"/>
  <c r="G1007" i="9"/>
  <c r="T1007" i="10" s="1"/>
  <c r="F1007" i="9"/>
  <c r="S1007" i="10" s="1"/>
  <c r="E1007" i="9"/>
  <c r="O1007" i="10" s="1"/>
  <c r="D1007" i="9"/>
  <c r="J1007" i="10" s="1"/>
  <c r="C1007" i="9"/>
  <c r="E1007" i="10" s="1"/>
  <c r="B1007" i="9"/>
  <c r="B1007" i="10" s="1"/>
  <c r="A1007" i="9"/>
  <c r="A1007" i="10" s="1"/>
  <c r="J1006" i="9"/>
  <c r="W1006" i="10" s="1"/>
  <c r="I1006" i="9"/>
  <c r="V1006" i="10" s="1"/>
  <c r="H1006" i="9"/>
  <c r="U1006" i="10" s="1"/>
  <c r="G1006" i="9"/>
  <c r="T1006" i="10" s="1"/>
  <c r="F1006" i="9"/>
  <c r="S1006" i="10" s="1"/>
  <c r="E1006" i="9"/>
  <c r="O1006" i="10" s="1"/>
  <c r="D1006" i="9"/>
  <c r="J1006" i="10" s="1"/>
  <c r="C1006" i="9"/>
  <c r="E1006" i="10" s="1"/>
  <c r="B1006" i="9"/>
  <c r="B1006" i="10" s="1"/>
  <c r="A1006" i="9"/>
  <c r="J1005" i="9"/>
  <c r="W1005" i="10" s="1"/>
  <c r="I1005" i="9"/>
  <c r="V1005" i="10" s="1"/>
  <c r="H1005" i="9"/>
  <c r="U1005" i="10" s="1"/>
  <c r="G1005" i="9"/>
  <c r="T1005" i="10" s="1"/>
  <c r="F1005" i="9"/>
  <c r="S1005" i="10" s="1"/>
  <c r="E1005" i="9"/>
  <c r="O1005" i="10" s="1"/>
  <c r="D1005" i="9"/>
  <c r="J1005" i="10" s="1"/>
  <c r="C1005" i="9"/>
  <c r="E1005" i="10" s="1"/>
  <c r="B1005" i="9"/>
  <c r="B1005" i="10" s="1"/>
  <c r="A1005" i="9"/>
  <c r="J1004" i="9"/>
  <c r="W1004" i="10" s="1"/>
  <c r="I1004" i="9"/>
  <c r="V1004" i="10" s="1"/>
  <c r="H1004" i="9"/>
  <c r="U1004" i="10" s="1"/>
  <c r="G1004" i="9"/>
  <c r="T1004" i="10" s="1"/>
  <c r="F1004" i="9"/>
  <c r="S1004" i="10" s="1"/>
  <c r="E1004" i="9"/>
  <c r="O1004" i="10" s="1"/>
  <c r="D1004" i="9"/>
  <c r="J1004" i="10" s="1"/>
  <c r="C1004" i="9"/>
  <c r="E1004" i="10" s="1"/>
  <c r="B1004" i="9"/>
  <c r="B1004" i="10" s="1"/>
  <c r="A1004" i="9"/>
  <c r="J1003" i="9"/>
  <c r="W1003" i="10" s="1"/>
  <c r="I1003" i="9"/>
  <c r="V1003" i="10" s="1"/>
  <c r="H1003" i="9"/>
  <c r="U1003" i="10" s="1"/>
  <c r="G1003" i="9"/>
  <c r="T1003" i="10" s="1"/>
  <c r="F1003" i="9"/>
  <c r="S1003" i="10" s="1"/>
  <c r="E1003" i="9"/>
  <c r="O1003" i="10" s="1"/>
  <c r="D1003" i="9"/>
  <c r="J1003" i="10" s="1"/>
  <c r="C1003" i="9"/>
  <c r="E1003" i="10" s="1"/>
  <c r="B1003" i="9"/>
  <c r="B1003" i="10" s="1"/>
  <c r="A1003" i="9"/>
  <c r="J1002" i="9"/>
  <c r="W1002" i="10" s="1"/>
  <c r="I1002" i="9"/>
  <c r="V1002" i="10" s="1"/>
  <c r="H1002" i="9"/>
  <c r="U1002" i="10" s="1"/>
  <c r="G1002" i="9"/>
  <c r="T1002" i="10" s="1"/>
  <c r="F1002" i="9"/>
  <c r="S1002" i="10" s="1"/>
  <c r="E1002" i="9"/>
  <c r="O1002" i="10" s="1"/>
  <c r="D1002" i="9"/>
  <c r="J1002" i="10" s="1"/>
  <c r="C1002" i="9"/>
  <c r="E1002" i="10" s="1"/>
  <c r="B1002" i="9"/>
  <c r="B1002" i="10" s="1"/>
  <c r="A1002" i="9"/>
  <c r="A1002" i="10" s="1"/>
  <c r="J1001" i="9"/>
  <c r="W1001" i="10" s="1"/>
  <c r="I1001" i="9"/>
  <c r="V1001" i="10" s="1"/>
  <c r="H1001" i="9"/>
  <c r="U1001" i="10" s="1"/>
  <c r="G1001" i="9"/>
  <c r="T1001" i="10" s="1"/>
  <c r="F1001" i="9"/>
  <c r="S1001" i="10" s="1"/>
  <c r="E1001" i="9"/>
  <c r="O1001" i="10" s="1"/>
  <c r="D1001" i="9"/>
  <c r="J1001" i="10" s="1"/>
  <c r="C1001" i="9"/>
  <c r="E1001" i="10" s="1"/>
  <c r="B1001" i="9"/>
  <c r="B1001" i="10" s="1"/>
  <c r="A1001" i="9"/>
  <c r="A1001" i="10" s="1"/>
  <c r="J1000" i="9"/>
  <c r="W1000" i="10" s="1"/>
  <c r="I1000" i="9"/>
  <c r="V1000" i="10" s="1"/>
  <c r="H1000" i="9"/>
  <c r="U1000" i="10" s="1"/>
  <c r="G1000" i="9"/>
  <c r="T1000" i="10" s="1"/>
  <c r="F1000" i="9"/>
  <c r="S1000" i="10" s="1"/>
  <c r="E1000" i="9"/>
  <c r="O1000" i="10" s="1"/>
  <c r="D1000" i="9"/>
  <c r="J1000" i="10" s="1"/>
  <c r="C1000" i="9"/>
  <c r="E1000" i="10" s="1"/>
  <c r="B1000" i="9"/>
  <c r="B1000" i="10" s="1"/>
  <c r="A1000" i="9"/>
  <c r="J999" i="9"/>
  <c r="W999" i="10" s="1"/>
  <c r="I999" i="9"/>
  <c r="V999" i="10" s="1"/>
  <c r="H999" i="9"/>
  <c r="U999" i="10" s="1"/>
  <c r="G999" i="9"/>
  <c r="T999" i="10" s="1"/>
  <c r="F999" i="9"/>
  <c r="S999" i="10" s="1"/>
  <c r="E999" i="9"/>
  <c r="O999" i="10" s="1"/>
  <c r="D999" i="9"/>
  <c r="J999" i="10" s="1"/>
  <c r="C999" i="9"/>
  <c r="E999" i="10" s="1"/>
  <c r="B999" i="9"/>
  <c r="B999" i="10" s="1"/>
  <c r="A999" i="9"/>
  <c r="A999" i="10" s="1"/>
  <c r="J998" i="9"/>
  <c r="W998" i="10" s="1"/>
  <c r="I998" i="9"/>
  <c r="V998" i="10" s="1"/>
  <c r="H998" i="9"/>
  <c r="U998" i="10" s="1"/>
  <c r="G998" i="9"/>
  <c r="T998" i="10" s="1"/>
  <c r="F998" i="9"/>
  <c r="S998" i="10" s="1"/>
  <c r="E998" i="9"/>
  <c r="O998" i="10" s="1"/>
  <c r="D998" i="9"/>
  <c r="J998" i="10" s="1"/>
  <c r="C998" i="9"/>
  <c r="E998" i="10" s="1"/>
  <c r="B998" i="9"/>
  <c r="B998" i="10" s="1"/>
  <c r="A998" i="9"/>
  <c r="A998" i="10" s="1"/>
  <c r="J997" i="9"/>
  <c r="W997" i="10" s="1"/>
  <c r="I997" i="9"/>
  <c r="V997" i="10" s="1"/>
  <c r="H997" i="9"/>
  <c r="U997" i="10" s="1"/>
  <c r="G997" i="9"/>
  <c r="T997" i="10" s="1"/>
  <c r="F997" i="9"/>
  <c r="S997" i="10" s="1"/>
  <c r="E997" i="9"/>
  <c r="O997" i="10" s="1"/>
  <c r="D997" i="9"/>
  <c r="J997" i="10" s="1"/>
  <c r="C997" i="9"/>
  <c r="E997" i="10" s="1"/>
  <c r="B997" i="9"/>
  <c r="B997" i="10" s="1"/>
  <c r="A997" i="9"/>
  <c r="A997" i="10" s="1"/>
  <c r="J996" i="9"/>
  <c r="W996" i="10" s="1"/>
  <c r="I996" i="9"/>
  <c r="V996" i="10" s="1"/>
  <c r="H996" i="9"/>
  <c r="U996" i="10" s="1"/>
  <c r="G996" i="9"/>
  <c r="T996" i="10" s="1"/>
  <c r="F996" i="9"/>
  <c r="S996" i="10" s="1"/>
  <c r="E996" i="9"/>
  <c r="O996" i="10" s="1"/>
  <c r="D996" i="9"/>
  <c r="J996" i="10" s="1"/>
  <c r="C996" i="9"/>
  <c r="E996" i="10" s="1"/>
  <c r="B996" i="9"/>
  <c r="B996" i="10" s="1"/>
  <c r="A996" i="9"/>
  <c r="A996" i="10" s="1"/>
  <c r="J995" i="9"/>
  <c r="W995" i="10" s="1"/>
  <c r="I995" i="9"/>
  <c r="V995" i="10" s="1"/>
  <c r="H995" i="9"/>
  <c r="U995" i="10" s="1"/>
  <c r="G995" i="9"/>
  <c r="T995" i="10" s="1"/>
  <c r="F995" i="9"/>
  <c r="S995" i="10" s="1"/>
  <c r="E995" i="9"/>
  <c r="O995" i="10" s="1"/>
  <c r="D995" i="9"/>
  <c r="J995" i="10" s="1"/>
  <c r="C995" i="9"/>
  <c r="E995" i="10" s="1"/>
  <c r="B995" i="9"/>
  <c r="B995" i="10" s="1"/>
  <c r="A995" i="9"/>
  <c r="A995" i="10" s="1"/>
  <c r="J994" i="9"/>
  <c r="W994" i="10" s="1"/>
  <c r="I994" i="9"/>
  <c r="V994" i="10" s="1"/>
  <c r="H994" i="9"/>
  <c r="U994" i="10" s="1"/>
  <c r="G994" i="9"/>
  <c r="T994" i="10" s="1"/>
  <c r="F994" i="9"/>
  <c r="S994" i="10" s="1"/>
  <c r="E994" i="9"/>
  <c r="O994" i="10" s="1"/>
  <c r="D994" i="9"/>
  <c r="J994" i="10" s="1"/>
  <c r="C994" i="9"/>
  <c r="E994" i="10" s="1"/>
  <c r="B994" i="9"/>
  <c r="B994" i="10" s="1"/>
  <c r="A994" i="9"/>
  <c r="J993" i="9"/>
  <c r="W993" i="10" s="1"/>
  <c r="I993" i="9"/>
  <c r="V993" i="10" s="1"/>
  <c r="H993" i="9"/>
  <c r="U993" i="10" s="1"/>
  <c r="G993" i="9"/>
  <c r="T993" i="10" s="1"/>
  <c r="F993" i="9"/>
  <c r="S993" i="10" s="1"/>
  <c r="E993" i="9"/>
  <c r="O993" i="10" s="1"/>
  <c r="D993" i="9"/>
  <c r="J993" i="10" s="1"/>
  <c r="C993" i="9"/>
  <c r="E993" i="10" s="1"/>
  <c r="B993" i="9"/>
  <c r="B993" i="10" s="1"/>
  <c r="A993" i="9"/>
  <c r="J992" i="9"/>
  <c r="W992" i="10" s="1"/>
  <c r="I992" i="9"/>
  <c r="V992" i="10" s="1"/>
  <c r="H992" i="9"/>
  <c r="U992" i="10" s="1"/>
  <c r="G992" i="9"/>
  <c r="T992" i="10" s="1"/>
  <c r="F992" i="9"/>
  <c r="S992" i="10" s="1"/>
  <c r="E992" i="9"/>
  <c r="O992" i="10" s="1"/>
  <c r="D992" i="9"/>
  <c r="J992" i="10" s="1"/>
  <c r="C992" i="9"/>
  <c r="E992" i="10" s="1"/>
  <c r="B992" i="9"/>
  <c r="B992" i="10" s="1"/>
  <c r="A992" i="9"/>
  <c r="J991" i="9"/>
  <c r="W991" i="10" s="1"/>
  <c r="I991" i="9"/>
  <c r="V991" i="10" s="1"/>
  <c r="H991" i="9"/>
  <c r="U991" i="10" s="1"/>
  <c r="G991" i="9"/>
  <c r="T991" i="10" s="1"/>
  <c r="F991" i="9"/>
  <c r="S991" i="10" s="1"/>
  <c r="E991" i="9"/>
  <c r="O991" i="10" s="1"/>
  <c r="D991" i="9"/>
  <c r="J991" i="10" s="1"/>
  <c r="C991" i="9"/>
  <c r="E991" i="10" s="1"/>
  <c r="B991" i="9"/>
  <c r="B991" i="10" s="1"/>
  <c r="A991" i="9"/>
  <c r="A991" i="10" s="1"/>
  <c r="J990" i="9"/>
  <c r="W990" i="10" s="1"/>
  <c r="I990" i="9"/>
  <c r="V990" i="10" s="1"/>
  <c r="H990" i="9"/>
  <c r="U990" i="10" s="1"/>
  <c r="G990" i="9"/>
  <c r="T990" i="10" s="1"/>
  <c r="F990" i="9"/>
  <c r="S990" i="10" s="1"/>
  <c r="E990" i="9"/>
  <c r="O990" i="10" s="1"/>
  <c r="D990" i="9"/>
  <c r="J990" i="10" s="1"/>
  <c r="C990" i="9"/>
  <c r="E990" i="10" s="1"/>
  <c r="B990" i="9"/>
  <c r="B990" i="10" s="1"/>
  <c r="A990" i="9"/>
  <c r="A990" i="10" s="1"/>
  <c r="J989" i="9"/>
  <c r="W989" i="10" s="1"/>
  <c r="I989" i="9"/>
  <c r="V989" i="10" s="1"/>
  <c r="H989" i="9"/>
  <c r="U989" i="10" s="1"/>
  <c r="G989" i="9"/>
  <c r="T989" i="10" s="1"/>
  <c r="F989" i="9"/>
  <c r="S989" i="10" s="1"/>
  <c r="E989" i="9"/>
  <c r="O989" i="10" s="1"/>
  <c r="D989" i="9"/>
  <c r="J989" i="10" s="1"/>
  <c r="C989" i="9"/>
  <c r="E989" i="10" s="1"/>
  <c r="B989" i="9"/>
  <c r="B989" i="10" s="1"/>
  <c r="A989" i="9"/>
  <c r="A989" i="10" s="1"/>
  <c r="J988" i="9"/>
  <c r="W988" i="10" s="1"/>
  <c r="I988" i="9"/>
  <c r="V988" i="10" s="1"/>
  <c r="H988" i="9"/>
  <c r="U988" i="10" s="1"/>
  <c r="G988" i="9"/>
  <c r="T988" i="10" s="1"/>
  <c r="F988" i="9"/>
  <c r="S988" i="10" s="1"/>
  <c r="E988" i="9"/>
  <c r="O988" i="10" s="1"/>
  <c r="D988" i="9"/>
  <c r="J988" i="10" s="1"/>
  <c r="C988" i="9"/>
  <c r="E988" i="10" s="1"/>
  <c r="B988" i="9"/>
  <c r="B988" i="10" s="1"/>
  <c r="A988" i="9"/>
  <c r="A988" i="10" s="1"/>
  <c r="J987" i="9"/>
  <c r="W987" i="10" s="1"/>
  <c r="I987" i="9"/>
  <c r="V987" i="10" s="1"/>
  <c r="H987" i="9"/>
  <c r="U987" i="10" s="1"/>
  <c r="G987" i="9"/>
  <c r="T987" i="10" s="1"/>
  <c r="F987" i="9"/>
  <c r="S987" i="10" s="1"/>
  <c r="E987" i="9"/>
  <c r="O987" i="10" s="1"/>
  <c r="D987" i="9"/>
  <c r="J987" i="10" s="1"/>
  <c r="C987" i="9"/>
  <c r="E987" i="10" s="1"/>
  <c r="B987" i="9"/>
  <c r="B987" i="10" s="1"/>
  <c r="A987" i="9"/>
  <c r="A987" i="10" s="1"/>
  <c r="J986" i="9"/>
  <c r="W986" i="10" s="1"/>
  <c r="I986" i="9"/>
  <c r="V986" i="10" s="1"/>
  <c r="H986" i="9"/>
  <c r="U986" i="10" s="1"/>
  <c r="G986" i="9"/>
  <c r="T986" i="10" s="1"/>
  <c r="F986" i="9"/>
  <c r="S986" i="10" s="1"/>
  <c r="E986" i="9"/>
  <c r="O986" i="10" s="1"/>
  <c r="D986" i="9"/>
  <c r="J986" i="10" s="1"/>
  <c r="C986" i="9"/>
  <c r="E986" i="10" s="1"/>
  <c r="B986" i="9"/>
  <c r="B986" i="10" s="1"/>
  <c r="A986" i="9"/>
  <c r="A986" i="10" s="1"/>
  <c r="J985" i="9"/>
  <c r="W985" i="10" s="1"/>
  <c r="I985" i="9"/>
  <c r="V985" i="10" s="1"/>
  <c r="H985" i="9"/>
  <c r="U985" i="10" s="1"/>
  <c r="G985" i="9"/>
  <c r="T985" i="10" s="1"/>
  <c r="F985" i="9"/>
  <c r="S985" i="10" s="1"/>
  <c r="E985" i="9"/>
  <c r="O985" i="10" s="1"/>
  <c r="D985" i="9"/>
  <c r="J985" i="10" s="1"/>
  <c r="C985" i="9"/>
  <c r="E985" i="10" s="1"/>
  <c r="B985" i="9"/>
  <c r="B985" i="10" s="1"/>
  <c r="A985" i="9"/>
  <c r="A985" i="10" s="1"/>
  <c r="J984" i="9"/>
  <c r="W984" i="10" s="1"/>
  <c r="I984" i="9"/>
  <c r="V984" i="10" s="1"/>
  <c r="H984" i="9"/>
  <c r="U984" i="10" s="1"/>
  <c r="G984" i="9"/>
  <c r="T984" i="10" s="1"/>
  <c r="F984" i="9"/>
  <c r="S984" i="10" s="1"/>
  <c r="E984" i="9"/>
  <c r="O984" i="10" s="1"/>
  <c r="D984" i="9"/>
  <c r="J984" i="10" s="1"/>
  <c r="C984" i="9"/>
  <c r="E984" i="10" s="1"/>
  <c r="B984" i="9"/>
  <c r="B984" i="10" s="1"/>
  <c r="A984" i="9"/>
  <c r="A984" i="10" s="1"/>
  <c r="J983" i="9"/>
  <c r="W983" i="10" s="1"/>
  <c r="I983" i="9"/>
  <c r="V983" i="10" s="1"/>
  <c r="H983" i="9"/>
  <c r="U983" i="10" s="1"/>
  <c r="G983" i="9"/>
  <c r="T983" i="10" s="1"/>
  <c r="F983" i="9"/>
  <c r="S983" i="10" s="1"/>
  <c r="E983" i="9"/>
  <c r="O983" i="10" s="1"/>
  <c r="D983" i="9"/>
  <c r="J983" i="10" s="1"/>
  <c r="C983" i="9"/>
  <c r="E983" i="10" s="1"/>
  <c r="B983" i="9"/>
  <c r="B983" i="10" s="1"/>
  <c r="A983" i="9"/>
  <c r="A983" i="10" s="1"/>
  <c r="J982" i="9"/>
  <c r="W982" i="10" s="1"/>
  <c r="I982" i="9"/>
  <c r="V982" i="10" s="1"/>
  <c r="H982" i="9"/>
  <c r="U982" i="10" s="1"/>
  <c r="G982" i="9"/>
  <c r="T982" i="10" s="1"/>
  <c r="F982" i="9"/>
  <c r="S982" i="10" s="1"/>
  <c r="E982" i="9"/>
  <c r="O982" i="10" s="1"/>
  <c r="D982" i="9"/>
  <c r="J982" i="10" s="1"/>
  <c r="C982" i="9"/>
  <c r="E982" i="10" s="1"/>
  <c r="B982" i="9"/>
  <c r="B982" i="10" s="1"/>
  <c r="A982" i="9"/>
  <c r="J981" i="9"/>
  <c r="W981" i="10" s="1"/>
  <c r="I981" i="9"/>
  <c r="V981" i="10" s="1"/>
  <c r="H981" i="9"/>
  <c r="U981" i="10" s="1"/>
  <c r="G981" i="9"/>
  <c r="T981" i="10" s="1"/>
  <c r="F981" i="9"/>
  <c r="S981" i="10" s="1"/>
  <c r="E981" i="9"/>
  <c r="O981" i="10" s="1"/>
  <c r="D981" i="9"/>
  <c r="J981" i="10" s="1"/>
  <c r="C981" i="9"/>
  <c r="E981" i="10" s="1"/>
  <c r="B981" i="9"/>
  <c r="B981" i="10" s="1"/>
  <c r="A981" i="9"/>
  <c r="J980" i="9"/>
  <c r="W980" i="10" s="1"/>
  <c r="I980" i="9"/>
  <c r="V980" i="10" s="1"/>
  <c r="H980" i="9"/>
  <c r="U980" i="10" s="1"/>
  <c r="G980" i="9"/>
  <c r="T980" i="10" s="1"/>
  <c r="F980" i="9"/>
  <c r="S980" i="10" s="1"/>
  <c r="E980" i="9"/>
  <c r="O980" i="10" s="1"/>
  <c r="D980" i="9"/>
  <c r="J980" i="10" s="1"/>
  <c r="C980" i="9"/>
  <c r="E980" i="10" s="1"/>
  <c r="B980" i="9"/>
  <c r="B980" i="10" s="1"/>
  <c r="A980" i="9"/>
  <c r="A980" i="10" s="1"/>
  <c r="J979" i="9"/>
  <c r="W979" i="10" s="1"/>
  <c r="I979" i="9"/>
  <c r="V979" i="10" s="1"/>
  <c r="H979" i="9"/>
  <c r="U979" i="10" s="1"/>
  <c r="G979" i="9"/>
  <c r="T979" i="10" s="1"/>
  <c r="F979" i="9"/>
  <c r="S979" i="10" s="1"/>
  <c r="E979" i="9"/>
  <c r="O979" i="10" s="1"/>
  <c r="D979" i="9"/>
  <c r="J979" i="10" s="1"/>
  <c r="C979" i="9"/>
  <c r="E979" i="10" s="1"/>
  <c r="B979" i="9"/>
  <c r="B979" i="10" s="1"/>
  <c r="A979" i="9"/>
  <c r="A979" i="10" s="1"/>
  <c r="J978" i="9"/>
  <c r="W978" i="10" s="1"/>
  <c r="I978" i="9"/>
  <c r="V978" i="10" s="1"/>
  <c r="H978" i="9"/>
  <c r="U978" i="10" s="1"/>
  <c r="G978" i="9"/>
  <c r="T978" i="10" s="1"/>
  <c r="F978" i="9"/>
  <c r="S978" i="10" s="1"/>
  <c r="E978" i="9"/>
  <c r="O978" i="10" s="1"/>
  <c r="D978" i="9"/>
  <c r="J978" i="10" s="1"/>
  <c r="C978" i="9"/>
  <c r="E978" i="10" s="1"/>
  <c r="B978" i="9"/>
  <c r="B978" i="10" s="1"/>
  <c r="A978" i="9"/>
  <c r="A978" i="10" s="1"/>
  <c r="J977" i="9"/>
  <c r="W977" i="10" s="1"/>
  <c r="I977" i="9"/>
  <c r="V977" i="10" s="1"/>
  <c r="H977" i="9"/>
  <c r="U977" i="10" s="1"/>
  <c r="G977" i="9"/>
  <c r="T977" i="10" s="1"/>
  <c r="F977" i="9"/>
  <c r="S977" i="10" s="1"/>
  <c r="E977" i="9"/>
  <c r="O977" i="10" s="1"/>
  <c r="D977" i="9"/>
  <c r="J977" i="10" s="1"/>
  <c r="C977" i="9"/>
  <c r="E977" i="10" s="1"/>
  <c r="B977" i="9"/>
  <c r="B977" i="10" s="1"/>
  <c r="A977" i="9"/>
  <c r="A977" i="10" s="1"/>
  <c r="J976" i="9"/>
  <c r="W976" i="10" s="1"/>
  <c r="I976" i="9"/>
  <c r="V976" i="10" s="1"/>
  <c r="H976" i="9"/>
  <c r="U976" i="10" s="1"/>
  <c r="G976" i="9"/>
  <c r="T976" i="10" s="1"/>
  <c r="F976" i="9"/>
  <c r="S976" i="10" s="1"/>
  <c r="E976" i="9"/>
  <c r="O976" i="10" s="1"/>
  <c r="D976" i="9"/>
  <c r="J976" i="10" s="1"/>
  <c r="C976" i="9"/>
  <c r="E976" i="10" s="1"/>
  <c r="B976" i="9"/>
  <c r="B976" i="10" s="1"/>
  <c r="A976" i="9"/>
  <c r="A976" i="10" s="1"/>
  <c r="J975" i="9"/>
  <c r="W975" i="10" s="1"/>
  <c r="I975" i="9"/>
  <c r="V975" i="10" s="1"/>
  <c r="H975" i="9"/>
  <c r="U975" i="10" s="1"/>
  <c r="G975" i="9"/>
  <c r="T975" i="10" s="1"/>
  <c r="F975" i="9"/>
  <c r="S975" i="10" s="1"/>
  <c r="E975" i="9"/>
  <c r="O975" i="10" s="1"/>
  <c r="D975" i="9"/>
  <c r="J975" i="10" s="1"/>
  <c r="C975" i="9"/>
  <c r="E975" i="10" s="1"/>
  <c r="B975" i="9"/>
  <c r="B975" i="10" s="1"/>
  <c r="A975" i="9"/>
  <c r="A975" i="10" s="1"/>
  <c r="J974" i="9"/>
  <c r="W974" i="10" s="1"/>
  <c r="I974" i="9"/>
  <c r="V974" i="10" s="1"/>
  <c r="H974" i="9"/>
  <c r="U974" i="10" s="1"/>
  <c r="G974" i="9"/>
  <c r="T974" i="10" s="1"/>
  <c r="F974" i="9"/>
  <c r="S974" i="10" s="1"/>
  <c r="E974" i="9"/>
  <c r="O974" i="10" s="1"/>
  <c r="D974" i="9"/>
  <c r="J974" i="10" s="1"/>
  <c r="C974" i="9"/>
  <c r="E974" i="10" s="1"/>
  <c r="B974" i="9"/>
  <c r="B974" i="10" s="1"/>
  <c r="A974" i="9"/>
  <c r="J973" i="9"/>
  <c r="W973" i="10" s="1"/>
  <c r="I973" i="9"/>
  <c r="V973" i="10" s="1"/>
  <c r="H973" i="9"/>
  <c r="U973" i="10" s="1"/>
  <c r="G973" i="9"/>
  <c r="T973" i="10" s="1"/>
  <c r="F973" i="9"/>
  <c r="S973" i="10" s="1"/>
  <c r="E973" i="9"/>
  <c r="O973" i="10" s="1"/>
  <c r="D973" i="9"/>
  <c r="J973" i="10" s="1"/>
  <c r="C973" i="9"/>
  <c r="E973" i="10" s="1"/>
  <c r="B973" i="9"/>
  <c r="B973" i="10" s="1"/>
  <c r="A973" i="9"/>
  <c r="J972" i="9"/>
  <c r="W972" i="10" s="1"/>
  <c r="I972" i="9"/>
  <c r="V972" i="10" s="1"/>
  <c r="H972" i="9"/>
  <c r="U972" i="10" s="1"/>
  <c r="G972" i="9"/>
  <c r="T972" i="10" s="1"/>
  <c r="F972" i="9"/>
  <c r="S972" i="10" s="1"/>
  <c r="E972" i="9"/>
  <c r="O972" i="10" s="1"/>
  <c r="D972" i="9"/>
  <c r="J972" i="10" s="1"/>
  <c r="C972" i="9"/>
  <c r="E972" i="10" s="1"/>
  <c r="B972" i="9"/>
  <c r="B972" i="10" s="1"/>
  <c r="A972" i="9"/>
  <c r="A972" i="10" s="1"/>
  <c r="J971" i="9"/>
  <c r="W971" i="10" s="1"/>
  <c r="I971" i="9"/>
  <c r="V971" i="10" s="1"/>
  <c r="H971" i="9"/>
  <c r="U971" i="10" s="1"/>
  <c r="G971" i="9"/>
  <c r="T971" i="10" s="1"/>
  <c r="F971" i="9"/>
  <c r="S971" i="10" s="1"/>
  <c r="E971" i="9"/>
  <c r="O971" i="10" s="1"/>
  <c r="D971" i="9"/>
  <c r="J971" i="10" s="1"/>
  <c r="C971" i="9"/>
  <c r="E971" i="10" s="1"/>
  <c r="B971" i="9"/>
  <c r="B971" i="10" s="1"/>
  <c r="A971" i="9"/>
  <c r="A971" i="10" s="1"/>
  <c r="J970" i="9"/>
  <c r="W970" i="10" s="1"/>
  <c r="I970" i="9"/>
  <c r="V970" i="10" s="1"/>
  <c r="H970" i="9"/>
  <c r="U970" i="10" s="1"/>
  <c r="G970" i="9"/>
  <c r="T970" i="10" s="1"/>
  <c r="F970" i="9"/>
  <c r="S970" i="10" s="1"/>
  <c r="E970" i="9"/>
  <c r="O970" i="10" s="1"/>
  <c r="D970" i="9"/>
  <c r="J970" i="10" s="1"/>
  <c r="C970" i="9"/>
  <c r="E970" i="10" s="1"/>
  <c r="B970" i="9"/>
  <c r="B970" i="10" s="1"/>
  <c r="A970" i="9"/>
  <c r="J969" i="9"/>
  <c r="W969" i="10" s="1"/>
  <c r="I969" i="9"/>
  <c r="V969" i="10" s="1"/>
  <c r="H969" i="9"/>
  <c r="U969" i="10" s="1"/>
  <c r="G969" i="9"/>
  <c r="T969" i="10" s="1"/>
  <c r="F969" i="9"/>
  <c r="S969" i="10" s="1"/>
  <c r="E969" i="9"/>
  <c r="O969" i="10" s="1"/>
  <c r="D969" i="9"/>
  <c r="J969" i="10" s="1"/>
  <c r="C969" i="9"/>
  <c r="E969" i="10" s="1"/>
  <c r="B969" i="9"/>
  <c r="B969" i="10" s="1"/>
  <c r="A969" i="9"/>
  <c r="J968" i="9"/>
  <c r="W968" i="10" s="1"/>
  <c r="I968" i="9"/>
  <c r="V968" i="10" s="1"/>
  <c r="H968" i="9"/>
  <c r="U968" i="10" s="1"/>
  <c r="G968" i="9"/>
  <c r="T968" i="10" s="1"/>
  <c r="F968" i="9"/>
  <c r="S968" i="10" s="1"/>
  <c r="E968" i="9"/>
  <c r="O968" i="10" s="1"/>
  <c r="D968" i="9"/>
  <c r="J968" i="10" s="1"/>
  <c r="C968" i="9"/>
  <c r="E968" i="10" s="1"/>
  <c r="B968" i="9"/>
  <c r="B968" i="10" s="1"/>
  <c r="A968" i="9"/>
  <c r="A968" i="10" s="1"/>
  <c r="J967" i="9"/>
  <c r="W967" i="10" s="1"/>
  <c r="I967" i="9"/>
  <c r="V967" i="10" s="1"/>
  <c r="H967" i="9"/>
  <c r="U967" i="10" s="1"/>
  <c r="G967" i="9"/>
  <c r="T967" i="10" s="1"/>
  <c r="F967" i="9"/>
  <c r="S967" i="10" s="1"/>
  <c r="E967" i="9"/>
  <c r="O967" i="10" s="1"/>
  <c r="D967" i="9"/>
  <c r="J967" i="10" s="1"/>
  <c r="C967" i="9"/>
  <c r="E967" i="10" s="1"/>
  <c r="B967" i="9"/>
  <c r="B967" i="10" s="1"/>
  <c r="A967" i="9"/>
  <c r="A967" i="10" s="1"/>
  <c r="J966" i="9"/>
  <c r="W966" i="10" s="1"/>
  <c r="I966" i="9"/>
  <c r="V966" i="10" s="1"/>
  <c r="H966" i="9"/>
  <c r="U966" i="10" s="1"/>
  <c r="G966" i="9"/>
  <c r="T966" i="10" s="1"/>
  <c r="F966" i="9"/>
  <c r="S966" i="10" s="1"/>
  <c r="E966" i="9"/>
  <c r="O966" i="10" s="1"/>
  <c r="D966" i="9"/>
  <c r="J966" i="10" s="1"/>
  <c r="C966" i="9"/>
  <c r="E966" i="10" s="1"/>
  <c r="B966" i="9"/>
  <c r="B966" i="10" s="1"/>
  <c r="A966" i="9"/>
  <c r="A966" i="10" s="1"/>
  <c r="J965" i="9"/>
  <c r="W965" i="10" s="1"/>
  <c r="I965" i="9"/>
  <c r="V965" i="10" s="1"/>
  <c r="H965" i="9"/>
  <c r="U965" i="10" s="1"/>
  <c r="G965" i="9"/>
  <c r="T965" i="10" s="1"/>
  <c r="F965" i="9"/>
  <c r="S965" i="10" s="1"/>
  <c r="E965" i="9"/>
  <c r="O965" i="10" s="1"/>
  <c r="D965" i="9"/>
  <c r="J965" i="10" s="1"/>
  <c r="C965" i="9"/>
  <c r="E965" i="10" s="1"/>
  <c r="B965" i="9"/>
  <c r="B965" i="10" s="1"/>
  <c r="A965" i="9"/>
  <c r="A965" i="10" s="1"/>
  <c r="J964" i="9"/>
  <c r="W964" i="10" s="1"/>
  <c r="I964" i="9"/>
  <c r="V964" i="10" s="1"/>
  <c r="H964" i="9"/>
  <c r="U964" i="10" s="1"/>
  <c r="G964" i="9"/>
  <c r="T964" i="10" s="1"/>
  <c r="F964" i="9"/>
  <c r="S964" i="10" s="1"/>
  <c r="E964" i="9"/>
  <c r="O964" i="10" s="1"/>
  <c r="D964" i="9"/>
  <c r="J964" i="10" s="1"/>
  <c r="C964" i="9"/>
  <c r="E964" i="10" s="1"/>
  <c r="B964" i="9"/>
  <c r="B964" i="10" s="1"/>
  <c r="A964" i="9"/>
  <c r="J963" i="9"/>
  <c r="W963" i="10" s="1"/>
  <c r="I963" i="9"/>
  <c r="V963" i="10" s="1"/>
  <c r="H963" i="9"/>
  <c r="U963" i="10" s="1"/>
  <c r="G963" i="9"/>
  <c r="T963" i="10" s="1"/>
  <c r="F963" i="9"/>
  <c r="S963" i="10" s="1"/>
  <c r="E963" i="9"/>
  <c r="O963" i="10" s="1"/>
  <c r="D963" i="9"/>
  <c r="J963" i="10" s="1"/>
  <c r="C963" i="9"/>
  <c r="E963" i="10" s="1"/>
  <c r="B963" i="9"/>
  <c r="B963" i="10" s="1"/>
  <c r="A963" i="9"/>
  <c r="J962" i="9"/>
  <c r="W962" i="10" s="1"/>
  <c r="I962" i="9"/>
  <c r="V962" i="10" s="1"/>
  <c r="H962" i="9"/>
  <c r="U962" i="10" s="1"/>
  <c r="G962" i="9"/>
  <c r="T962" i="10" s="1"/>
  <c r="F962" i="9"/>
  <c r="S962" i="10" s="1"/>
  <c r="E962" i="9"/>
  <c r="O962" i="10" s="1"/>
  <c r="D962" i="9"/>
  <c r="J962" i="10" s="1"/>
  <c r="C962" i="9"/>
  <c r="E962" i="10" s="1"/>
  <c r="B962" i="9"/>
  <c r="B962" i="10" s="1"/>
  <c r="A962" i="9"/>
  <c r="J961" i="9"/>
  <c r="W961" i="10" s="1"/>
  <c r="I961" i="9"/>
  <c r="V961" i="10" s="1"/>
  <c r="H961" i="9"/>
  <c r="U961" i="10" s="1"/>
  <c r="G961" i="9"/>
  <c r="T961" i="10" s="1"/>
  <c r="F961" i="9"/>
  <c r="S961" i="10" s="1"/>
  <c r="E961" i="9"/>
  <c r="O961" i="10" s="1"/>
  <c r="D961" i="9"/>
  <c r="J961" i="10" s="1"/>
  <c r="C961" i="9"/>
  <c r="E961" i="10" s="1"/>
  <c r="B961" i="9"/>
  <c r="B961" i="10" s="1"/>
  <c r="A961" i="9"/>
  <c r="A961" i="10" s="1"/>
  <c r="J960" i="9"/>
  <c r="W960" i="10" s="1"/>
  <c r="I960" i="9"/>
  <c r="V960" i="10" s="1"/>
  <c r="H960" i="9"/>
  <c r="U960" i="10" s="1"/>
  <c r="G960" i="9"/>
  <c r="T960" i="10" s="1"/>
  <c r="F960" i="9"/>
  <c r="S960" i="10" s="1"/>
  <c r="E960" i="9"/>
  <c r="O960" i="10" s="1"/>
  <c r="D960" i="9"/>
  <c r="J960" i="10" s="1"/>
  <c r="C960" i="9"/>
  <c r="E960" i="10" s="1"/>
  <c r="B960" i="9"/>
  <c r="B960" i="10" s="1"/>
  <c r="A960" i="9"/>
  <c r="A960" i="10" s="1"/>
  <c r="J959" i="9"/>
  <c r="W959" i="10" s="1"/>
  <c r="I959" i="9"/>
  <c r="V959" i="10" s="1"/>
  <c r="H959" i="9"/>
  <c r="U959" i="10" s="1"/>
  <c r="G959" i="9"/>
  <c r="T959" i="10" s="1"/>
  <c r="F959" i="9"/>
  <c r="S959" i="10" s="1"/>
  <c r="E959" i="9"/>
  <c r="O959" i="10" s="1"/>
  <c r="D959" i="9"/>
  <c r="J959" i="10" s="1"/>
  <c r="C959" i="9"/>
  <c r="E959" i="10" s="1"/>
  <c r="B959" i="9"/>
  <c r="B959" i="10" s="1"/>
  <c r="A959" i="9"/>
  <c r="A959" i="10" s="1"/>
  <c r="J958" i="9"/>
  <c r="W958" i="10" s="1"/>
  <c r="I958" i="9"/>
  <c r="V958" i="10" s="1"/>
  <c r="H958" i="9"/>
  <c r="U958" i="10" s="1"/>
  <c r="G958" i="9"/>
  <c r="T958" i="10" s="1"/>
  <c r="F958" i="9"/>
  <c r="S958" i="10" s="1"/>
  <c r="E958" i="9"/>
  <c r="O958" i="10" s="1"/>
  <c r="D958" i="9"/>
  <c r="J958" i="10" s="1"/>
  <c r="C958" i="9"/>
  <c r="E958" i="10" s="1"/>
  <c r="B958" i="9"/>
  <c r="B958" i="10" s="1"/>
  <c r="A958" i="9"/>
  <c r="J957" i="9"/>
  <c r="W957" i="10" s="1"/>
  <c r="I957" i="9"/>
  <c r="V957" i="10" s="1"/>
  <c r="H957" i="9"/>
  <c r="U957" i="10" s="1"/>
  <c r="G957" i="9"/>
  <c r="T957" i="10" s="1"/>
  <c r="F957" i="9"/>
  <c r="S957" i="10" s="1"/>
  <c r="E957" i="9"/>
  <c r="O957" i="10" s="1"/>
  <c r="D957" i="9"/>
  <c r="J957" i="10" s="1"/>
  <c r="C957" i="9"/>
  <c r="E957" i="10" s="1"/>
  <c r="B957" i="9"/>
  <c r="B957" i="10" s="1"/>
  <c r="A957" i="9"/>
  <c r="J956" i="9"/>
  <c r="W956" i="10" s="1"/>
  <c r="I956" i="9"/>
  <c r="V956" i="10" s="1"/>
  <c r="H956" i="9"/>
  <c r="U956" i="10" s="1"/>
  <c r="G956" i="9"/>
  <c r="T956" i="10" s="1"/>
  <c r="F956" i="9"/>
  <c r="S956" i="10" s="1"/>
  <c r="E956" i="9"/>
  <c r="O956" i="10" s="1"/>
  <c r="D956" i="9"/>
  <c r="J956" i="10" s="1"/>
  <c r="C956" i="9"/>
  <c r="E956" i="10" s="1"/>
  <c r="B956" i="9"/>
  <c r="B956" i="10" s="1"/>
  <c r="A956" i="9"/>
  <c r="A956" i="10" s="1"/>
  <c r="J955" i="9"/>
  <c r="W955" i="10" s="1"/>
  <c r="I955" i="9"/>
  <c r="V955" i="10" s="1"/>
  <c r="H955" i="9"/>
  <c r="U955" i="10" s="1"/>
  <c r="G955" i="9"/>
  <c r="T955" i="10" s="1"/>
  <c r="F955" i="9"/>
  <c r="S955" i="10" s="1"/>
  <c r="E955" i="9"/>
  <c r="O955" i="10" s="1"/>
  <c r="D955" i="9"/>
  <c r="J955" i="10" s="1"/>
  <c r="C955" i="9"/>
  <c r="E955" i="10" s="1"/>
  <c r="B955" i="9"/>
  <c r="B955" i="10" s="1"/>
  <c r="A955" i="9"/>
  <c r="A955" i="10" s="1"/>
  <c r="J954" i="9"/>
  <c r="W954" i="10" s="1"/>
  <c r="I954" i="9"/>
  <c r="V954" i="10" s="1"/>
  <c r="H954" i="9"/>
  <c r="U954" i="10" s="1"/>
  <c r="G954" i="9"/>
  <c r="T954" i="10" s="1"/>
  <c r="F954" i="9"/>
  <c r="S954" i="10" s="1"/>
  <c r="E954" i="9"/>
  <c r="O954" i="10" s="1"/>
  <c r="D954" i="9"/>
  <c r="J954" i="10" s="1"/>
  <c r="C954" i="9"/>
  <c r="E954" i="10" s="1"/>
  <c r="B954" i="9"/>
  <c r="B954" i="10" s="1"/>
  <c r="A954" i="9"/>
  <c r="J953" i="9"/>
  <c r="W953" i="10" s="1"/>
  <c r="I953" i="9"/>
  <c r="V953" i="10" s="1"/>
  <c r="H953" i="9"/>
  <c r="U953" i="10" s="1"/>
  <c r="G953" i="9"/>
  <c r="T953" i="10" s="1"/>
  <c r="F953" i="9"/>
  <c r="S953" i="10" s="1"/>
  <c r="E953" i="9"/>
  <c r="O953" i="10" s="1"/>
  <c r="D953" i="9"/>
  <c r="J953" i="10" s="1"/>
  <c r="C953" i="9"/>
  <c r="E953" i="10" s="1"/>
  <c r="B953" i="9"/>
  <c r="B953" i="10" s="1"/>
  <c r="A953" i="9"/>
  <c r="J952" i="9"/>
  <c r="W952" i="10" s="1"/>
  <c r="I952" i="9"/>
  <c r="V952" i="10" s="1"/>
  <c r="H952" i="9"/>
  <c r="U952" i="10" s="1"/>
  <c r="G952" i="9"/>
  <c r="T952" i="10" s="1"/>
  <c r="F952" i="9"/>
  <c r="S952" i="10" s="1"/>
  <c r="E952" i="9"/>
  <c r="O952" i="10" s="1"/>
  <c r="D952" i="9"/>
  <c r="J952" i="10" s="1"/>
  <c r="C952" i="9"/>
  <c r="E952" i="10" s="1"/>
  <c r="B952" i="9"/>
  <c r="B952" i="10" s="1"/>
  <c r="A952" i="9"/>
  <c r="A952" i="10" s="1"/>
  <c r="J951" i="9"/>
  <c r="W951" i="10" s="1"/>
  <c r="I951" i="9"/>
  <c r="V951" i="10" s="1"/>
  <c r="H951" i="9"/>
  <c r="U951" i="10" s="1"/>
  <c r="G951" i="9"/>
  <c r="T951" i="10" s="1"/>
  <c r="F951" i="9"/>
  <c r="S951" i="10" s="1"/>
  <c r="E951" i="9"/>
  <c r="O951" i="10" s="1"/>
  <c r="D951" i="9"/>
  <c r="J951" i="10" s="1"/>
  <c r="C951" i="9"/>
  <c r="E951" i="10" s="1"/>
  <c r="B951" i="9"/>
  <c r="B951" i="10" s="1"/>
  <c r="A951" i="9"/>
  <c r="A951" i="10" s="1"/>
  <c r="J950" i="9"/>
  <c r="W950" i="10" s="1"/>
  <c r="I950" i="9"/>
  <c r="V950" i="10" s="1"/>
  <c r="H950" i="9"/>
  <c r="U950" i="10" s="1"/>
  <c r="G950" i="9"/>
  <c r="T950" i="10" s="1"/>
  <c r="F950" i="9"/>
  <c r="S950" i="10" s="1"/>
  <c r="E950" i="9"/>
  <c r="O950" i="10" s="1"/>
  <c r="D950" i="9"/>
  <c r="J950" i="10" s="1"/>
  <c r="C950" i="9"/>
  <c r="E950" i="10" s="1"/>
  <c r="B950" i="9"/>
  <c r="B950" i="10" s="1"/>
  <c r="A950" i="9"/>
  <c r="A950" i="10" s="1"/>
  <c r="J949" i="9"/>
  <c r="W949" i="10" s="1"/>
  <c r="I949" i="9"/>
  <c r="V949" i="10" s="1"/>
  <c r="H949" i="9"/>
  <c r="U949" i="10" s="1"/>
  <c r="G949" i="9"/>
  <c r="T949" i="10" s="1"/>
  <c r="F949" i="9"/>
  <c r="S949" i="10" s="1"/>
  <c r="E949" i="9"/>
  <c r="O949" i="10" s="1"/>
  <c r="D949" i="9"/>
  <c r="J949" i="10" s="1"/>
  <c r="C949" i="9"/>
  <c r="E949" i="10" s="1"/>
  <c r="B949" i="9"/>
  <c r="B949" i="10" s="1"/>
  <c r="A949" i="9"/>
  <c r="A949" i="10" s="1"/>
  <c r="J948" i="9"/>
  <c r="W948" i="10" s="1"/>
  <c r="I948" i="9"/>
  <c r="V948" i="10" s="1"/>
  <c r="H948" i="9"/>
  <c r="U948" i="10" s="1"/>
  <c r="G948" i="9"/>
  <c r="T948" i="10" s="1"/>
  <c r="F948" i="9"/>
  <c r="S948" i="10" s="1"/>
  <c r="E948" i="9"/>
  <c r="O948" i="10" s="1"/>
  <c r="D948" i="9"/>
  <c r="J948" i="10" s="1"/>
  <c r="C948" i="9"/>
  <c r="E948" i="10" s="1"/>
  <c r="B948" i="9"/>
  <c r="B948" i="10" s="1"/>
  <c r="A948" i="9"/>
  <c r="A948" i="10" s="1"/>
  <c r="J947" i="9"/>
  <c r="W947" i="10" s="1"/>
  <c r="I947" i="9"/>
  <c r="V947" i="10" s="1"/>
  <c r="H947" i="9"/>
  <c r="U947" i="10" s="1"/>
  <c r="G947" i="9"/>
  <c r="T947" i="10" s="1"/>
  <c r="F947" i="9"/>
  <c r="S947" i="10" s="1"/>
  <c r="E947" i="9"/>
  <c r="O947" i="10" s="1"/>
  <c r="D947" i="9"/>
  <c r="J947" i="10" s="1"/>
  <c r="C947" i="9"/>
  <c r="E947" i="10" s="1"/>
  <c r="B947" i="9"/>
  <c r="B947" i="10" s="1"/>
  <c r="A947" i="9"/>
  <c r="A947" i="10" s="1"/>
  <c r="J946" i="9"/>
  <c r="W946" i="10" s="1"/>
  <c r="I946" i="9"/>
  <c r="V946" i="10" s="1"/>
  <c r="H946" i="9"/>
  <c r="U946" i="10" s="1"/>
  <c r="G946" i="9"/>
  <c r="T946" i="10" s="1"/>
  <c r="F946" i="9"/>
  <c r="S946" i="10" s="1"/>
  <c r="E946" i="9"/>
  <c r="O946" i="10" s="1"/>
  <c r="D946" i="9"/>
  <c r="J946" i="10" s="1"/>
  <c r="C946" i="9"/>
  <c r="E946" i="10" s="1"/>
  <c r="B946" i="9"/>
  <c r="B946" i="10" s="1"/>
  <c r="A946" i="9"/>
  <c r="J945" i="9"/>
  <c r="W945" i="10" s="1"/>
  <c r="I945" i="9"/>
  <c r="V945" i="10" s="1"/>
  <c r="H945" i="9"/>
  <c r="U945" i="10" s="1"/>
  <c r="G945" i="9"/>
  <c r="T945" i="10" s="1"/>
  <c r="F945" i="9"/>
  <c r="S945" i="10" s="1"/>
  <c r="E945" i="9"/>
  <c r="O945" i="10" s="1"/>
  <c r="D945" i="9"/>
  <c r="J945" i="10" s="1"/>
  <c r="C945" i="9"/>
  <c r="E945" i="10" s="1"/>
  <c r="B945" i="9"/>
  <c r="B945" i="10" s="1"/>
  <c r="A945" i="9"/>
  <c r="J944" i="9"/>
  <c r="W944" i="10" s="1"/>
  <c r="I944" i="9"/>
  <c r="V944" i="10" s="1"/>
  <c r="H944" i="9"/>
  <c r="U944" i="10" s="1"/>
  <c r="G944" i="9"/>
  <c r="T944" i="10" s="1"/>
  <c r="F944" i="9"/>
  <c r="S944" i="10" s="1"/>
  <c r="E944" i="9"/>
  <c r="O944" i="10" s="1"/>
  <c r="D944" i="9"/>
  <c r="J944" i="10" s="1"/>
  <c r="C944" i="9"/>
  <c r="E944" i="10" s="1"/>
  <c r="B944" i="9"/>
  <c r="B944" i="10" s="1"/>
  <c r="A944" i="9"/>
  <c r="J943" i="9"/>
  <c r="W943" i="10" s="1"/>
  <c r="I943" i="9"/>
  <c r="V943" i="10" s="1"/>
  <c r="H943" i="9"/>
  <c r="U943" i="10" s="1"/>
  <c r="G943" i="9"/>
  <c r="T943" i="10" s="1"/>
  <c r="F943" i="9"/>
  <c r="S943" i="10" s="1"/>
  <c r="E943" i="9"/>
  <c r="O943" i="10" s="1"/>
  <c r="D943" i="9"/>
  <c r="J943" i="10" s="1"/>
  <c r="C943" i="9"/>
  <c r="E943" i="10" s="1"/>
  <c r="B943" i="9"/>
  <c r="B943" i="10" s="1"/>
  <c r="A943" i="9"/>
  <c r="J942" i="9"/>
  <c r="W942" i="10" s="1"/>
  <c r="I942" i="9"/>
  <c r="V942" i="10" s="1"/>
  <c r="H942" i="9"/>
  <c r="U942" i="10" s="1"/>
  <c r="G942" i="9"/>
  <c r="T942" i="10" s="1"/>
  <c r="F942" i="9"/>
  <c r="S942" i="10" s="1"/>
  <c r="E942" i="9"/>
  <c r="O942" i="10" s="1"/>
  <c r="D942" i="9"/>
  <c r="J942" i="10" s="1"/>
  <c r="C942" i="9"/>
  <c r="E942" i="10" s="1"/>
  <c r="B942" i="9"/>
  <c r="B942" i="10" s="1"/>
  <c r="A942" i="9"/>
  <c r="A942" i="10" s="1"/>
  <c r="J941" i="9"/>
  <c r="W941" i="10" s="1"/>
  <c r="I941" i="9"/>
  <c r="V941" i="10" s="1"/>
  <c r="H941" i="9"/>
  <c r="U941" i="10" s="1"/>
  <c r="G941" i="9"/>
  <c r="T941" i="10" s="1"/>
  <c r="F941" i="9"/>
  <c r="S941" i="10" s="1"/>
  <c r="E941" i="9"/>
  <c r="O941" i="10" s="1"/>
  <c r="D941" i="9"/>
  <c r="J941" i="10" s="1"/>
  <c r="C941" i="9"/>
  <c r="E941" i="10" s="1"/>
  <c r="B941" i="9"/>
  <c r="B941" i="10" s="1"/>
  <c r="A941" i="9"/>
  <c r="A941" i="10" s="1"/>
  <c r="J940" i="9"/>
  <c r="W940" i="10" s="1"/>
  <c r="I940" i="9"/>
  <c r="V940" i="10" s="1"/>
  <c r="H940" i="9"/>
  <c r="U940" i="10" s="1"/>
  <c r="G940" i="9"/>
  <c r="T940" i="10" s="1"/>
  <c r="F940" i="9"/>
  <c r="S940" i="10" s="1"/>
  <c r="E940" i="9"/>
  <c r="O940" i="10" s="1"/>
  <c r="D940" i="9"/>
  <c r="J940" i="10" s="1"/>
  <c r="C940" i="9"/>
  <c r="E940" i="10" s="1"/>
  <c r="B940" i="9"/>
  <c r="B940" i="10" s="1"/>
  <c r="A940" i="9"/>
  <c r="A940" i="10" s="1"/>
  <c r="J939" i="9"/>
  <c r="W939" i="10" s="1"/>
  <c r="I939" i="9"/>
  <c r="V939" i="10" s="1"/>
  <c r="H939" i="9"/>
  <c r="U939" i="10" s="1"/>
  <c r="G939" i="9"/>
  <c r="T939" i="10" s="1"/>
  <c r="F939" i="9"/>
  <c r="S939" i="10" s="1"/>
  <c r="E939" i="9"/>
  <c r="O939" i="10" s="1"/>
  <c r="D939" i="9"/>
  <c r="J939" i="10" s="1"/>
  <c r="C939" i="9"/>
  <c r="E939" i="10" s="1"/>
  <c r="B939" i="9"/>
  <c r="B939" i="10" s="1"/>
  <c r="A939" i="9"/>
  <c r="A939" i="10" s="1"/>
  <c r="J938" i="9"/>
  <c r="W938" i="10" s="1"/>
  <c r="I938" i="9"/>
  <c r="V938" i="10" s="1"/>
  <c r="H938" i="9"/>
  <c r="U938" i="10" s="1"/>
  <c r="G938" i="9"/>
  <c r="T938" i="10" s="1"/>
  <c r="F938" i="9"/>
  <c r="S938" i="10" s="1"/>
  <c r="E938" i="9"/>
  <c r="O938" i="10" s="1"/>
  <c r="D938" i="9"/>
  <c r="J938" i="10" s="1"/>
  <c r="C938" i="9"/>
  <c r="E938" i="10" s="1"/>
  <c r="B938" i="9"/>
  <c r="B938" i="10" s="1"/>
  <c r="A938" i="9"/>
  <c r="A938" i="10" s="1"/>
  <c r="J937" i="9"/>
  <c r="W937" i="10" s="1"/>
  <c r="I937" i="9"/>
  <c r="V937" i="10" s="1"/>
  <c r="H937" i="9"/>
  <c r="U937" i="10" s="1"/>
  <c r="G937" i="9"/>
  <c r="T937" i="10" s="1"/>
  <c r="F937" i="9"/>
  <c r="S937" i="10" s="1"/>
  <c r="E937" i="9"/>
  <c r="O937" i="10" s="1"/>
  <c r="D937" i="9"/>
  <c r="J937" i="10" s="1"/>
  <c r="C937" i="9"/>
  <c r="E937" i="10" s="1"/>
  <c r="B937" i="9"/>
  <c r="B937" i="10" s="1"/>
  <c r="A937" i="9"/>
  <c r="A937" i="10" s="1"/>
  <c r="J936" i="9"/>
  <c r="W936" i="10" s="1"/>
  <c r="I936" i="9"/>
  <c r="V936" i="10" s="1"/>
  <c r="H936" i="9"/>
  <c r="U936" i="10" s="1"/>
  <c r="G936" i="9"/>
  <c r="T936" i="10" s="1"/>
  <c r="F936" i="9"/>
  <c r="S936" i="10" s="1"/>
  <c r="E936" i="9"/>
  <c r="O936" i="10" s="1"/>
  <c r="D936" i="9"/>
  <c r="J936" i="10" s="1"/>
  <c r="C936" i="9"/>
  <c r="E936" i="10" s="1"/>
  <c r="B936" i="9"/>
  <c r="B936" i="10" s="1"/>
  <c r="A936" i="9"/>
  <c r="A936" i="10" s="1"/>
  <c r="J935" i="9"/>
  <c r="W935" i="10" s="1"/>
  <c r="I935" i="9"/>
  <c r="V935" i="10" s="1"/>
  <c r="H935" i="9"/>
  <c r="U935" i="10" s="1"/>
  <c r="G935" i="9"/>
  <c r="T935" i="10" s="1"/>
  <c r="F935" i="9"/>
  <c r="S935" i="10" s="1"/>
  <c r="E935" i="9"/>
  <c r="O935" i="10" s="1"/>
  <c r="D935" i="9"/>
  <c r="J935" i="10" s="1"/>
  <c r="C935" i="9"/>
  <c r="E935" i="10" s="1"/>
  <c r="B935" i="9"/>
  <c r="B935" i="10" s="1"/>
  <c r="A935" i="9"/>
  <c r="A935" i="10" s="1"/>
  <c r="J934" i="9"/>
  <c r="W934" i="10" s="1"/>
  <c r="I934" i="9"/>
  <c r="V934" i="10" s="1"/>
  <c r="H934" i="9"/>
  <c r="U934" i="10" s="1"/>
  <c r="G934" i="9"/>
  <c r="T934" i="10" s="1"/>
  <c r="F934" i="9"/>
  <c r="S934" i="10" s="1"/>
  <c r="E934" i="9"/>
  <c r="O934" i="10" s="1"/>
  <c r="D934" i="9"/>
  <c r="J934" i="10" s="1"/>
  <c r="C934" i="9"/>
  <c r="E934" i="10" s="1"/>
  <c r="B934" i="9"/>
  <c r="B934" i="10" s="1"/>
  <c r="A934" i="9"/>
  <c r="J933" i="9"/>
  <c r="W933" i="10" s="1"/>
  <c r="I933" i="9"/>
  <c r="V933" i="10" s="1"/>
  <c r="H933" i="9"/>
  <c r="U933" i="10" s="1"/>
  <c r="G933" i="9"/>
  <c r="T933" i="10" s="1"/>
  <c r="F933" i="9"/>
  <c r="S933" i="10" s="1"/>
  <c r="E933" i="9"/>
  <c r="O933" i="10" s="1"/>
  <c r="D933" i="9"/>
  <c r="J933" i="10" s="1"/>
  <c r="C933" i="9"/>
  <c r="E933" i="10" s="1"/>
  <c r="B933" i="9"/>
  <c r="B933" i="10" s="1"/>
  <c r="A933" i="9"/>
  <c r="J932" i="9"/>
  <c r="W932" i="10" s="1"/>
  <c r="I932" i="9"/>
  <c r="V932" i="10" s="1"/>
  <c r="H932" i="9"/>
  <c r="U932" i="10" s="1"/>
  <c r="G932" i="9"/>
  <c r="T932" i="10" s="1"/>
  <c r="F932" i="9"/>
  <c r="S932" i="10" s="1"/>
  <c r="E932" i="9"/>
  <c r="O932" i="10" s="1"/>
  <c r="D932" i="9"/>
  <c r="J932" i="10" s="1"/>
  <c r="C932" i="9"/>
  <c r="E932" i="10" s="1"/>
  <c r="B932" i="9"/>
  <c r="B932" i="10" s="1"/>
  <c r="A932" i="9"/>
  <c r="A932" i="10" s="1"/>
  <c r="J931" i="9"/>
  <c r="W931" i="10" s="1"/>
  <c r="I931" i="9"/>
  <c r="V931" i="10" s="1"/>
  <c r="H931" i="9"/>
  <c r="U931" i="10" s="1"/>
  <c r="G931" i="9"/>
  <c r="T931" i="10" s="1"/>
  <c r="F931" i="9"/>
  <c r="S931" i="10" s="1"/>
  <c r="E931" i="9"/>
  <c r="O931" i="10" s="1"/>
  <c r="D931" i="9"/>
  <c r="J931" i="10" s="1"/>
  <c r="C931" i="9"/>
  <c r="E931" i="10" s="1"/>
  <c r="B931" i="9"/>
  <c r="B931" i="10" s="1"/>
  <c r="A931" i="9"/>
  <c r="A931" i="10" s="1"/>
  <c r="J930" i="9"/>
  <c r="W930" i="10" s="1"/>
  <c r="I930" i="9"/>
  <c r="V930" i="10" s="1"/>
  <c r="H930" i="9"/>
  <c r="U930" i="10" s="1"/>
  <c r="G930" i="9"/>
  <c r="T930" i="10" s="1"/>
  <c r="F930" i="9"/>
  <c r="S930" i="10" s="1"/>
  <c r="E930" i="9"/>
  <c r="O930" i="10" s="1"/>
  <c r="D930" i="9"/>
  <c r="J930" i="10" s="1"/>
  <c r="C930" i="9"/>
  <c r="E930" i="10" s="1"/>
  <c r="B930" i="9"/>
  <c r="B930" i="10" s="1"/>
  <c r="A930" i="9"/>
  <c r="A930" i="10" s="1"/>
  <c r="J929" i="9"/>
  <c r="W929" i="10" s="1"/>
  <c r="I929" i="9"/>
  <c r="V929" i="10" s="1"/>
  <c r="H929" i="9"/>
  <c r="U929" i="10" s="1"/>
  <c r="G929" i="9"/>
  <c r="T929" i="10" s="1"/>
  <c r="F929" i="9"/>
  <c r="S929" i="10" s="1"/>
  <c r="E929" i="9"/>
  <c r="O929" i="10" s="1"/>
  <c r="D929" i="9"/>
  <c r="J929" i="10" s="1"/>
  <c r="C929" i="9"/>
  <c r="E929" i="10" s="1"/>
  <c r="B929" i="9"/>
  <c r="B929" i="10" s="1"/>
  <c r="A929" i="9"/>
  <c r="A929" i="10" s="1"/>
  <c r="J928" i="9"/>
  <c r="W928" i="10" s="1"/>
  <c r="I928" i="9"/>
  <c r="V928" i="10" s="1"/>
  <c r="H928" i="9"/>
  <c r="U928" i="10" s="1"/>
  <c r="G928" i="9"/>
  <c r="T928" i="10" s="1"/>
  <c r="F928" i="9"/>
  <c r="S928" i="10" s="1"/>
  <c r="E928" i="9"/>
  <c r="O928" i="10" s="1"/>
  <c r="D928" i="9"/>
  <c r="J928" i="10" s="1"/>
  <c r="C928" i="9"/>
  <c r="E928" i="10" s="1"/>
  <c r="B928" i="9"/>
  <c r="B928" i="10" s="1"/>
  <c r="A928" i="9"/>
  <c r="A928" i="10" s="1"/>
  <c r="J927" i="9"/>
  <c r="W927" i="10" s="1"/>
  <c r="I927" i="9"/>
  <c r="V927" i="10" s="1"/>
  <c r="H927" i="9"/>
  <c r="U927" i="10" s="1"/>
  <c r="G927" i="9"/>
  <c r="T927" i="10" s="1"/>
  <c r="F927" i="9"/>
  <c r="S927" i="10" s="1"/>
  <c r="E927" i="9"/>
  <c r="O927" i="10" s="1"/>
  <c r="D927" i="9"/>
  <c r="J927" i="10" s="1"/>
  <c r="C927" i="9"/>
  <c r="E927" i="10" s="1"/>
  <c r="B927" i="9"/>
  <c r="B927" i="10" s="1"/>
  <c r="A927" i="9"/>
  <c r="A927" i="10" s="1"/>
  <c r="J926" i="9"/>
  <c r="W926" i="10" s="1"/>
  <c r="I926" i="9"/>
  <c r="V926" i="10" s="1"/>
  <c r="H926" i="9"/>
  <c r="U926" i="10" s="1"/>
  <c r="G926" i="9"/>
  <c r="T926" i="10" s="1"/>
  <c r="F926" i="9"/>
  <c r="S926" i="10" s="1"/>
  <c r="E926" i="9"/>
  <c r="O926" i="10" s="1"/>
  <c r="D926" i="9"/>
  <c r="J926" i="10" s="1"/>
  <c r="C926" i="9"/>
  <c r="E926" i="10" s="1"/>
  <c r="B926" i="9"/>
  <c r="B926" i="10" s="1"/>
  <c r="A926" i="9"/>
  <c r="A926" i="10" s="1"/>
  <c r="J925" i="9"/>
  <c r="W925" i="10" s="1"/>
  <c r="I925" i="9"/>
  <c r="V925" i="10" s="1"/>
  <c r="H925" i="9"/>
  <c r="U925" i="10" s="1"/>
  <c r="G925" i="9"/>
  <c r="T925" i="10" s="1"/>
  <c r="F925" i="9"/>
  <c r="S925" i="10" s="1"/>
  <c r="E925" i="9"/>
  <c r="O925" i="10" s="1"/>
  <c r="D925" i="9"/>
  <c r="J925" i="10" s="1"/>
  <c r="C925" i="9"/>
  <c r="E925" i="10" s="1"/>
  <c r="B925" i="9"/>
  <c r="B925" i="10" s="1"/>
  <c r="A925" i="9"/>
  <c r="A925" i="10" s="1"/>
  <c r="J924" i="9"/>
  <c r="W924" i="10" s="1"/>
  <c r="I924" i="9"/>
  <c r="V924" i="10" s="1"/>
  <c r="H924" i="9"/>
  <c r="U924" i="10" s="1"/>
  <c r="G924" i="9"/>
  <c r="T924" i="10" s="1"/>
  <c r="F924" i="9"/>
  <c r="S924" i="10" s="1"/>
  <c r="E924" i="9"/>
  <c r="O924" i="10" s="1"/>
  <c r="D924" i="9"/>
  <c r="J924" i="10" s="1"/>
  <c r="C924" i="9"/>
  <c r="E924" i="10" s="1"/>
  <c r="B924" i="9"/>
  <c r="B924" i="10" s="1"/>
  <c r="A924" i="9"/>
  <c r="A924" i="10" s="1"/>
  <c r="J923" i="9"/>
  <c r="W923" i="10" s="1"/>
  <c r="I923" i="9"/>
  <c r="V923" i="10" s="1"/>
  <c r="H923" i="9"/>
  <c r="U923" i="10" s="1"/>
  <c r="G923" i="9"/>
  <c r="T923" i="10" s="1"/>
  <c r="F923" i="9"/>
  <c r="S923" i="10" s="1"/>
  <c r="E923" i="9"/>
  <c r="O923" i="10" s="1"/>
  <c r="D923" i="9"/>
  <c r="J923" i="10" s="1"/>
  <c r="C923" i="9"/>
  <c r="E923" i="10" s="1"/>
  <c r="B923" i="9"/>
  <c r="B923" i="10" s="1"/>
  <c r="A923" i="9"/>
  <c r="A923" i="10" s="1"/>
  <c r="J922" i="9"/>
  <c r="W922" i="10" s="1"/>
  <c r="I922" i="9"/>
  <c r="V922" i="10" s="1"/>
  <c r="H922" i="9"/>
  <c r="U922" i="10" s="1"/>
  <c r="G922" i="9"/>
  <c r="T922" i="10" s="1"/>
  <c r="F922" i="9"/>
  <c r="S922" i="10" s="1"/>
  <c r="E922" i="9"/>
  <c r="O922" i="10" s="1"/>
  <c r="D922" i="9"/>
  <c r="J922" i="10" s="1"/>
  <c r="C922" i="9"/>
  <c r="E922" i="10" s="1"/>
  <c r="B922" i="9"/>
  <c r="B922" i="10" s="1"/>
  <c r="A922" i="9"/>
  <c r="J921" i="9"/>
  <c r="W921" i="10" s="1"/>
  <c r="I921" i="9"/>
  <c r="V921" i="10" s="1"/>
  <c r="H921" i="9"/>
  <c r="U921" i="10" s="1"/>
  <c r="G921" i="9"/>
  <c r="T921" i="10" s="1"/>
  <c r="F921" i="9"/>
  <c r="S921" i="10" s="1"/>
  <c r="E921" i="9"/>
  <c r="O921" i="10" s="1"/>
  <c r="D921" i="9"/>
  <c r="J921" i="10" s="1"/>
  <c r="C921" i="9"/>
  <c r="E921" i="10" s="1"/>
  <c r="B921" i="9"/>
  <c r="B921" i="10" s="1"/>
  <c r="A921" i="9"/>
  <c r="J920" i="9"/>
  <c r="W920" i="10" s="1"/>
  <c r="I920" i="9"/>
  <c r="V920" i="10" s="1"/>
  <c r="H920" i="9"/>
  <c r="U920" i="10" s="1"/>
  <c r="G920" i="9"/>
  <c r="T920" i="10" s="1"/>
  <c r="F920" i="9"/>
  <c r="S920" i="10" s="1"/>
  <c r="E920" i="9"/>
  <c r="O920" i="10" s="1"/>
  <c r="D920" i="9"/>
  <c r="J920" i="10" s="1"/>
  <c r="C920" i="9"/>
  <c r="E920" i="10" s="1"/>
  <c r="B920" i="9"/>
  <c r="B920" i="10" s="1"/>
  <c r="A920" i="9"/>
  <c r="A920" i="10" s="1"/>
  <c r="J919" i="9"/>
  <c r="W919" i="10" s="1"/>
  <c r="I919" i="9"/>
  <c r="V919" i="10" s="1"/>
  <c r="H919" i="9"/>
  <c r="U919" i="10" s="1"/>
  <c r="G919" i="9"/>
  <c r="T919" i="10" s="1"/>
  <c r="F919" i="9"/>
  <c r="S919" i="10" s="1"/>
  <c r="E919" i="9"/>
  <c r="O919" i="10" s="1"/>
  <c r="D919" i="9"/>
  <c r="J919" i="10" s="1"/>
  <c r="C919" i="9"/>
  <c r="E919" i="10" s="1"/>
  <c r="B919" i="9"/>
  <c r="B919" i="10" s="1"/>
  <c r="A919" i="9"/>
  <c r="A919" i="10" s="1"/>
  <c r="J918" i="9"/>
  <c r="W918" i="10" s="1"/>
  <c r="I918" i="9"/>
  <c r="V918" i="10" s="1"/>
  <c r="H918" i="9"/>
  <c r="U918" i="10" s="1"/>
  <c r="G918" i="9"/>
  <c r="T918" i="10" s="1"/>
  <c r="F918" i="9"/>
  <c r="S918" i="10" s="1"/>
  <c r="E918" i="9"/>
  <c r="O918" i="10" s="1"/>
  <c r="D918" i="9"/>
  <c r="J918" i="10" s="1"/>
  <c r="C918" i="9"/>
  <c r="E918" i="10" s="1"/>
  <c r="B918" i="9"/>
  <c r="B918" i="10" s="1"/>
  <c r="A918" i="9"/>
  <c r="A918" i="10" s="1"/>
  <c r="J917" i="9"/>
  <c r="W917" i="10" s="1"/>
  <c r="I917" i="9"/>
  <c r="V917" i="10" s="1"/>
  <c r="H917" i="9"/>
  <c r="U917" i="10" s="1"/>
  <c r="G917" i="9"/>
  <c r="T917" i="10" s="1"/>
  <c r="F917" i="9"/>
  <c r="S917" i="10" s="1"/>
  <c r="E917" i="9"/>
  <c r="O917" i="10" s="1"/>
  <c r="D917" i="9"/>
  <c r="J917" i="10" s="1"/>
  <c r="C917" i="9"/>
  <c r="E917" i="10" s="1"/>
  <c r="B917" i="9"/>
  <c r="B917" i="10" s="1"/>
  <c r="A917" i="9"/>
  <c r="A917" i="10" s="1"/>
  <c r="J916" i="9"/>
  <c r="W916" i="10" s="1"/>
  <c r="I916" i="9"/>
  <c r="V916" i="10" s="1"/>
  <c r="H916" i="9"/>
  <c r="U916" i="10" s="1"/>
  <c r="G916" i="9"/>
  <c r="T916" i="10" s="1"/>
  <c r="F916" i="9"/>
  <c r="S916" i="10" s="1"/>
  <c r="E916" i="9"/>
  <c r="O916" i="10" s="1"/>
  <c r="D916" i="9"/>
  <c r="J916" i="10" s="1"/>
  <c r="C916" i="9"/>
  <c r="E916" i="10" s="1"/>
  <c r="B916" i="9"/>
  <c r="B916" i="10" s="1"/>
  <c r="A916" i="9"/>
  <c r="A916" i="10" s="1"/>
  <c r="J915" i="9"/>
  <c r="W915" i="10" s="1"/>
  <c r="I915" i="9"/>
  <c r="V915" i="10" s="1"/>
  <c r="H915" i="9"/>
  <c r="U915" i="10" s="1"/>
  <c r="G915" i="9"/>
  <c r="T915" i="10" s="1"/>
  <c r="F915" i="9"/>
  <c r="S915" i="10" s="1"/>
  <c r="E915" i="9"/>
  <c r="O915" i="10" s="1"/>
  <c r="D915" i="9"/>
  <c r="J915" i="10" s="1"/>
  <c r="C915" i="9"/>
  <c r="E915" i="10" s="1"/>
  <c r="B915" i="9"/>
  <c r="B915" i="10" s="1"/>
  <c r="A915" i="9"/>
  <c r="A915" i="10" s="1"/>
  <c r="J914" i="9"/>
  <c r="W914" i="10" s="1"/>
  <c r="I914" i="9"/>
  <c r="V914" i="10" s="1"/>
  <c r="H914" i="9"/>
  <c r="U914" i="10" s="1"/>
  <c r="G914" i="9"/>
  <c r="T914" i="10" s="1"/>
  <c r="F914" i="9"/>
  <c r="S914" i="10" s="1"/>
  <c r="E914" i="9"/>
  <c r="O914" i="10" s="1"/>
  <c r="D914" i="9"/>
  <c r="J914" i="10" s="1"/>
  <c r="C914" i="9"/>
  <c r="E914" i="10" s="1"/>
  <c r="B914" i="9"/>
  <c r="B914" i="10" s="1"/>
  <c r="A914" i="9"/>
  <c r="A914" i="10" s="1"/>
  <c r="J913" i="9"/>
  <c r="W913" i="10" s="1"/>
  <c r="I913" i="9"/>
  <c r="V913" i="10" s="1"/>
  <c r="H913" i="9"/>
  <c r="U913" i="10" s="1"/>
  <c r="G913" i="9"/>
  <c r="T913" i="10" s="1"/>
  <c r="F913" i="9"/>
  <c r="S913" i="10" s="1"/>
  <c r="E913" i="9"/>
  <c r="O913" i="10" s="1"/>
  <c r="D913" i="9"/>
  <c r="J913" i="10" s="1"/>
  <c r="C913" i="9"/>
  <c r="E913" i="10" s="1"/>
  <c r="B913" i="9"/>
  <c r="B913" i="10" s="1"/>
  <c r="A913" i="9"/>
  <c r="A913" i="10" s="1"/>
  <c r="J912" i="9"/>
  <c r="W912" i="10" s="1"/>
  <c r="I912" i="9"/>
  <c r="V912" i="10" s="1"/>
  <c r="H912" i="9"/>
  <c r="U912" i="10" s="1"/>
  <c r="G912" i="9"/>
  <c r="T912" i="10" s="1"/>
  <c r="F912" i="9"/>
  <c r="S912" i="10" s="1"/>
  <c r="E912" i="9"/>
  <c r="O912" i="10" s="1"/>
  <c r="D912" i="9"/>
  <c r="J912" i="10" s="1"/>
  <c r="C912" i="9"/>
  <c r="E912" i="10" s="1"/>
  <c r="B912" i="9"/>
  <c r="B912" i="10" s="1"/>
  <c r="A912" i="9"/>
  <c r="A912" i="10" s="1"/>
  <c r="J911" i="9"/>
  <c r="W911" i="10" s="1"/>
  <c r="I911" i="9"/>
  <c r="V911" i="10" s="1"/>
  <c r="H911" i="9"/>
  <c r="U911" i="10" s="1"/>
  <c r="G911" i="9"/>
  <c r="T911" i="10" s="1"/>
  <c r="F911" i="9"/>
  <c r="S911" i="10" s="1"/>
  <c r="E911" i="9"/>
  <c r="O911" i="10" s="1"/>
  <c r="D911" i="9"/>
  <c r="J911" i="10" s="1"/>
  <c r="C911" i="9"/>
  <c r="E911" i="10" s="1"/>
  <c r="B911" i="9"/>
  <c r="B911" i="10" s="1"/>
  <c r="A911" i="9"/>
  <c r="A911" i="10" s="1"/>
  <c r="J910" i="9"/>
  <c r="W910" i="10" s="1"/>
  <c r="I910" i="9"/>
  <c r="V910" i="10" s="1"/>
  <c r="H910" i="9"/>
  <c r="U910" i="10" s="1"/>
  <c r="G910" i="9"/>
  <c r="T910" i="10" s="1"/>
  <c r="F910" i="9"/>
  <c r="S910" i="10" s="1"/>
  <c r="E910" i="9"/>
  <c r="O910" i="10" s="1"/>
  <c r="D910" i="9"/>
  <c r="J910" i="10" s="1"/>
  <c r="C910" i="9"/>
  <c r="E910" i="10" s="1"/>
  <c r="B910" i="9"/>
  <c r="B910" i="10" s="1"/>
  <c r="A910" i="9"/>
  <c r="J909" i="9"/>
  <c r="W909" i="10" s="1"/>
  <c r="I909" i="9"/>
  <c r="V909" i="10" s="1"/>
  <c r="H909" i="9"/>
  <c r="U909" i="10" s="1"/>
  <c r="G909" i="9"/>
  <c r="T909" i="10" s="1"/>
  <c r="F909" i="9"/>
  <c r="S909" i="10" s="1"/>
  <c r="E909" i="9"/>
  <c r="O909" i="10" s="1"/>
  <c r="D909" i="9"/>
  <c r="J909" i="10" s="1"/>
  <c r="C909" i="9"/>
  <c r="E909" i="10" s="1"/>
  <c r="B909" i="9"/>
  <c r="B909" i="10" s="1"/>
  <c r="A909" i="9"/>
  <c r="J908" i="9"/>
  <c r="W908" i="10" s="1"/>
  <c r="I908" i="9"/>
  <c r="V908" i="10" s="1"/>
  <c r="H908" i="9"/>
  <c r="U908" i="10" s="1"/>
  <c r="G908" i="9"/>
  <c r="T908" i="10" s="1"/>
  <c r="F908" i="9"/>
  <c r="S908" i="10" s="1"/>
  <c r="E908" i="9"/>
  <c r="O908" i="10" s="1"/>
  <c r="D908" i="9"/>
  <c r="J908" i="10" s="1"/>
  <c r="C908" i="9"/>
  <c r="E908" i="10" s="1"/>
  <c r="B908" i="9"/>
  <c r="B908" i="10" s="1"/>
  <c r="A908" i="9"/>
  <c r="A908" i="10" s="1"/>
  <c r="J907" i="9"/>
  <c r="W907" i="10" s="1"/>
  <c r="I907" i="9"/>
  <c r="V907" i="10" s="1"/>
  <c r="H907" i="9"/>
  <c r="U907" i="10" s="1"/>
  <c r="G907" i="9"/>
  <c r="T907" i="10" s="1"/>
  <c r="F907" i="9"/>
  <c r="S907" i="10" s="1"/>
  <c r="E907" i="9"/>
  <c r="O907" i="10" s="1"/>
  <c r="D907" i="9"/>
  <c r="J907" i="10" s="1"/>
  <c r="C907" i="9"/>
  <c r="E907" i="10" s="1"/>
  <c r="B907" i="9"/>
  <c r="B907" i="10" s="1"/>
  <c r="A907" i="9"/>
  <c r="A907" i="10" s="1"/>
  <c r="J906" i="9"/>
  <c r="W906" i="10" s="1"/>
  <c r="I906" i="9"/>
  <c r="V906" i="10" s="1"/>
  <c r="H906" i="9"/>
  <c r="U906" i="10" s="1"/>
  <c r="G906" i="9"/>
  <c r="T906" i="10" s="1"/>
  <c r="F906" i="9"/>
  <c r="S906" i="10" s="1"/>
  <c r="E906" i="9"/>
  <c r="O906" i="10" s="1"/>
  <c r="D906" i="9"/>
  <c r="J906" i="10" s="1"/>
  <c r="C906" i="9"/>
  <c r="E906" i="10" s="1"/>
  <c r="B906" i="9"/>
  <c r="B906" i="10" s="1"/>
  <c r="A906" i="9"/>
  <c r="A906" i="10" s="1"/>
  <c r="J905" i="9"/>
  <c r="W905" i="10" s="1"/>
  <c r="I905" i="9"/>
  <c r="V905" i="10" s="1"/>
  <c r="H905" i="9"/>
  <c r="U905" i="10" s="1"/>
  <c r="G905" i="9"/>
  <c r="T905" i="10" s="1"/>
  <c r="F905" i="9"/>
  <c r="S905" i="10" s="1"/>
  <c r="E905" i="9"/>
  <c r="O905" i="10" s="1"/>
  <c r="D905" i="9"/>
  <c r="J905" i="10" s="1"/>
  <c r="C905" i="9"/>
  <c r="E905" i="10" s="1"/>
  <c r="B905" i="9"/>
  <c r="B905" i="10" s="1"/>
  <c r="A905" i="9"/>
  <c r="A905" i="10" s="1"/>
  <c r="J904" i="9"/>
  <c r="W904" i="10" s="1"/>
  <c r="I904" i="9"/>
  <c r="V904" i="10" s="1"/>
  <c r="H904" i="9"/>
  <c r="U904" i="10" s="1"/>
  <c r="G904" i="9"/>
  <c r="T904" i="10" s="1"/>
  <c r="F904" i="9"/>
  <c r="S904" i="10" s="1"/>
  <c r="E904" i="9"/>
  <c r="O904" i="10" s="1"/>
  <c r="D904" i="9"/>
  <c r="J904" i="10" s="1"/>
  <c r="C904" i="9"/>
  <c r="E904" i="10" s="1"/>
  <c r="B904" i="9"/>
  <c r="B904" i="10" s="1"/>
  <c r="A904" i="9"/>
  <c r="A904" i="10" s="1"/>
  <c r="J903" i="9"/>
  <c r="W903" i="10" s="1"/>
  <c r="I903" i="9"/>
  <c r="V903" i="10" s="1"/>
  <c r="H903" i="9"/>
  <c r="U903" i="10" s="1"/>
  <c r="G903" i="9"/>
  <c r="T903" i="10" s="1"/>
  <c r="F903" i="9"/>
  <c r="S903" i="10" s="1"/>
  <c r="E903" i="9"/>
  <c r="O903" i="10" s="1"/>
  <c r="D903" i="9"/>
  <c r="J903" i="10" s="1"/>
  <c r="C903" i="9"/>
  <c r="E903" i="10" s="1"/>
  <c r="B903" i="9"/>
  <c r="B903" i="10" s="1"/>
  <c r="A903" i="9"/>
  <c r="A903" i="10" s="1"/>
  <c r="J902" i="9"/>
  <c r="W902" i="10" s="1"/>
  <c r="I902" i="9"/>
  <c r="V902" i="10" s="1"/>
  <c r="H902" i="9"/>
  <c r="U902" i="10" s="1"/>
  <c r="G902" i="9"/>
  <c r="T902" i="10" s="1"/>
  <c r="F902" i="9"/>
  <c r="S902" i="10" s="1"/>
  <c r="E902" i="9"/>
  <c r="O902" i="10" s="1"/>
  <c r="D902" i="9"/>
  <c r="J902" i="10" s="1"/>
  <c r="C902" i="9"/>
  <c r="E902" i="10" s="1"/>
  <c r="B902" i="9"/>
  <c r="B902" i="10" s="1"/>
  <c r="A902" i="9"/>
  <c r="A902" i="10" s="1"/>
  <c r="J901" i="9"/>
  <c r="W901" i="10" s="1"/>
  <c r="I901" i="9"/>
  <c r="V901" i="10" s="1"/>
  <c r="H901" i="9"/>
  <c r="U901" i="10" s="1"/>
  <c r="G901" i="9"/>
  <c r="T901" i="10" s="1"/>
  <c r="F901" i="9"/>
  <c r="S901" i="10" s="1"/>
  <c r="E901" i="9"/>
  <c r="O901" i="10" s="1"/>
  <c r="D901" i="9"/>
  <c r="J901" i="10" s="1"/>
  <c r="C901" i="9"/>
  <c r="E901" i="10" s="1"/>
  <c r="B901" i="9"/>
  <c r="B901" i="10" s="1"/>
  <c r="A901" i="9"/>
  <c r="A901" i="10" s="1"/>
  <c r="J900" i="9"/>
  <c r="W900" i="10" s="1"/>
  <c r="I900" i="9"/>
  <c r="V900" i="10" s="1"/>
  <c r="H900" i="9"/>
  <c r="U900" i="10" s="1"/>
  <c r="G900" i="9"/>
  <c r="T900" i="10" s="1"/>
  <c r="F900" i="9"/>
  <c r="S900" i="10" s="1"/>
  <c r="E900" i="9"/>
  <c r="O900" i="10" s="1"/>
  <c r="D900" i="9"/>
  <c r="J900" i="10" s="1"/>
  <c r="C900" i="9"/>
  <c r="E900" i="10" s="1"/>
  <c r="B900" i="9"/>
  <c r="B900" i="10" s="1"/>
  <c r="A900" i="9"/>
  <c r="J899" i="9"/>
  <c r="W899" i="10" s="1"/>
  <c r="I899" i="9"/>
  <c r="V899" i="10" s="1"/>
  <c r="H899" i="9"/>
  <c r="U899" i="10" s="1"/>
  <c r="G899" i="9"/>
  <c r="T899" i="10" s="1"/>
  <c r="F899" i="9"/>
  <c r="S899" i="10" s="1"/>
  <c r="E899" i="9"/>
  <c r="O899" i="10" s="1"/>
  <c r="D899" i="9"/>
  <c r="J899" i="10" s="1"/>
  <c r="C899" i="9"/>
  <c r="E899" i="10" s="1"/>
  <c r="B899" i="9"/>
  <c r="B899" i="10" s="1"/>
  <c r="A899" i="9"/>
  <c r="J898" i="9"/>
  <c r="W898" i="10" s="1"/>
  <c r="I898" i="9"/>
  <c r="V898" i="10" s="1"/>
  <c r="H898" i="9"/>
  <c r="U898" i="10" s="1"/>
  <c r="G898" i="9"/>
  <c r="T898" i="10" s="1"/>
  <c r="F898" i="9"/>
  <c r="S898" i="10" s="1"/>
  <c r="E898" i="9"/>
  <c r="O898" i="10" s="1"/>
  <c r="D898" i="9"/>
  <c r="J898" i="10" s="1"/>
  <c r="C898" i="9"/>
  <c r="E898" i="10" s="1"/>
  <c r="B898" i="9"/>
  <c r="B898" i="10" s="1"/>
  <c r="A898" i="9"/>
  <c r="J897" i="9"/>
  <c r="W897" i="10" s="1"/>
  <c r="I897" i="9"/>
  <c r="V897" i="10" s="1"/>
  <c r="H897" i="9"/>
  <c r="U897" i="10" s="1"/>
  <c r="G897" i="9"/>
  <c r="T897" i="10" s="1"/>
  <c r="F897" i="9"/>
  <c r="S897" i="10" s="1"/>
  <c r="E897" i="9"/>
  <c r="O897" i="10" s="1"/>
  <c r="D897" i="9"/>
  <c r="J897" i="10" s="1"/>
  <c r="C897" i="9"/>
  <c r="E897" i="10" s="1"/>
  <c r="B897" i="9"/>
  <c r="B897" i="10" s="1"/>
  <c r="A897" i="9"/>
  <c r="A897" i="10" s="1"/>
  <c r="J896" i="9"/>
  <c r="W896" i="10" s="1"/>
  <c r="I896" i="9"/>
  <c r="V896" i="10" s="1"/>
  <c r="H896" i="9"/>
  <c r="U896" i="10" s="1"/>
  <c r="G896" i="9"/>
  <c r="T896" i="10" s="1"/>
  <c r="F896" i="9"/>
  <c r="S896" i="10" s="1"/>
  <c r="E896" i="9"/>
  <c r="O896" i="10" s="1"/>
  <c r="D896" i="9"/>
  <c r="J896" i="10" s="1"/>
  <c r="C896" i="9"/>
  <c r="E896" i="10" s="1"/>
  <c r="B896" i="9"/>
  <c r="B896" i="10" s="1"/>
  <c r="A896" i="9"/>
  <c r="A896" i="10" s="1"/>
  <c r="J895" i="9"/>
  <c r="W895" i="10" s="1"/>
  <c r="I895" i="9"/>
  <c r="V895" i="10" s="1"/>
  <c r="H895" i="9"/>
  <c r="U895" i="10" s="1"/>
  <c r="G895" i="9"/>
  <c r="T895" i="10" s="1"/>
  <c r="F895" i="9"/>
  <c r="S895" i="10" s="1"/>
  <c r="E895" i="9"/>
  <c r="O895" i="10" s="1"/>
  <c r="D895" i="9"/>
  <c r="J895" i="10" s="1"/>
  <c r="C895" i="9"/>
  <c r="E895" i="10" s="1"/>
  <c r="B895" i="9"/>
  <c r="B895" i="10" s="1"/>
  <c r="A895" i="9"/>
  <c r="A895" i="10" s="1"/>
  <c r="J894" i="9"/>
  <c r="W894" i="10" s="1"/>
  <c r="I894" i="9"/>
  <c r="V894" i="10" s="1"/>
  <c r="H894" i="9"/>
  <c r="U894" i="10" s="1"/>
  <c r="G894" i="9"/>
  <c r="T894" i="10" s="1"/>
  <c r="F894" i="9"/>
  <c r="S894" i="10" s="1"/>
  <c r="E894" i="9"/>
  <c r="O894" i="10" s="1"/>
  <c r="D894" i="9"/>
  <c r="J894" i="10" s="1"/>
  <c r="C894" i="9"/>
  <c r="E894" i="10" s="1"/>
  <c r="B894" i="9"/>
  <c r="B894" i="10" s="1"/>
  <c r="A894" i="9"/>
  <c r="A894" i="10" s="1"/>
  <c r="J893" i="9"/>
  <c r="W893" i="10" s="1"/>
  <c r="I893" i="9"/>
  <c r="V893" i="10" s="1"/>
  <c r="H893" i="9"/>
  <c r="U893" i="10" s="1"/>
  <c r="G893" i="9"/>
  <c r="T893" i="10" s="1"/>
  <c r="F893" i="9"/>
  <c r="S893" i="10" s="1"/>
  <c r="E893" i="9"/>
  <c r="O893" i="10" s="1"/>
  <c r="D893" i="9"/>
  <c r="J893" i="10" s="1"/>
  <c r="C893" i="9"/>
  <c r="E893" i="10" s="1"/>
  <c r="B893" i="9"/>
  <c r="B893" i="10" s="1"/>
  <c r="A893" i="9"/>
  <c r="A893" i="10" s="1"/>
  <c r="J892" i="9"/>
  <c r="W892" i="10" s="1"/>
  <c r="I892" i="9"/>
  <c r="V892" i="10" s="1"/>
  <c r="H892" i="9"/>
  <c r="U892" i="10" s="1"/>
  <c r="G892" i="9"/>
  <c r="T892" i="10" s="1"/>
  <c r="F892" i="9"/>
  <c r="S892" i="10" s="1"/>
  <c r="E892" i="9"/>
  <c r="O892" i="10" s="1"/>
  <c r="D892" i="9"/>
  <c r="J892" i="10" s="1"/>
  <c r="C892" i="9"/>
  <c r="E892" i="10" s="1"/>
  <c r="B892" i="9"/>
  <c r="B892" i="10" s="1"/>
  <c r="A892" i="9"/>
  <c r="A892" i="10" s="1"/>
  <c r="J891" i="9"/>
  <c r="W891" i="10" s="1"/>
  <c r="I891" i="9"/>
  <c r="V891" i="10" s="1"/>
  <c r="H891" i="9"/>
  <c r="U891" i="10" s="1"/>
  <c r="G891" i="9"/>
  <c r="T891" i="10" s="1"/>
  <c r="F891" i="9"/>
  <c r="S891" i="10" s="1"/>
  <c r="E891" i="9"/>
  <c r="O891" i="10" s="1"/>
  <c r="D891" i="9"/>
  <c r="J891" i="10" s="1"/>
  <c r="C891" i="9"/>
  <c r="E891" i="10" s="1"/>
  <c r="B891" i="9"/>
  <c r="B891" i="10" s="1"/>
  <c r="A891" i="9"/>
  <c r="A891" i="10" s="1"/>
  <c r="J890" i="9"/>
  <c r="W890" i="10" s="1"/>
  <c r="I890" i="9"/>
  <c r="V890" i="10" s="1"/>
  <c r="H890" i="9"/>
  <c r="U890" i="10" s="1"/>
  <c r="G890" i="9"/>
  <c r="T890" i="10" s="1"/>
  <c r="F890" i="9"/>
  <c r="S890" i="10" s="1"/>
  <c r="E890" i="9"/>
  <c r="O890" i="10" s="1"/>
  <c r="D890" i="9"/>
  <c r="J890" i="10" s="1"/>
  <c r="C890" i="9"/>
  <c r="E890" i="10" s="1"/>
  <c r="B890" i="9"/>
  <c r="B890" i="10" s="1"/>
  <c r="A890" i="9"/>
  <c r="A890" i="10" s="1"/>
  <c r="J889" i="9"/>
  <c r="W889" i="10" s="1"/>
  <c r="I889" i="9"/>
  <c r="V889" i="10" s="1"/>
  <c r="H889" i="9"/>
  <c r="U889" i="10" s="1"/>
  <c r="G889" i="9"/>
  <c r="T889" i="10" s="1"/>
  <c r="F889" i="9"/>
  <c r="S889" i="10" s="1"/>
  <c r="E889" i="9"/>
  <c r="O889" i="10" s="1"/>
  <c r="D889" i="9"/>
  <c r="J889" i="10" s="1"/>
  <c r="C889" i="9"/>
  <c r="E889" i="10" s="1"/>
  <c r="B889" i="9"/>
  <c r="B889" i="10" s="1"/>
  <c r="A889" i="9"/>
  <c r="A889" i="10" s="1"/>
  <c r="J888" i="9"/>
  <c r="W888" i="10" s="1"/>
  <c r="I888" i="9"/>
  <c r="V888" i="10" s="1"/>
  <c r="H888" i="9"/>
  <c r="U888" i="10" s="1"/>
  <c r="G888" i="9"/>
  <c r="T888" i="10" s="1"/>
  <c r="F888" i="9"/>
  <c r="S888" i="10" s="1"/>
  <c r="E888" i="9"/>
  <c r="O888" i="10" s="1"/>
  <c r="D888" i="9"/>
  <c r="J888" i="10" s="1"/>
  <c r="C888" i="9"/>
  <c r="E888" i="10" s="1"/>
  <c r="B888" i="9"/>
  <c r="B888" i="10" s="1"/>
  <c r="A888" i="9"/>
  <c r="J887" i="9"/>
  <c r="W887" i="10" s="1"/>
  <c r="I887" i="9"/>
  <c r="V887" i="10" s="1"/>
  <c r="H887" i="9"/>
  <c r="U887" i="10" s="1"/>
  <c r="G887" i="9"/>
  <c r="T887" i="10" s="1"/>
  <c r="F887" i="9"/>
  <c r="S887" i="10" s="1"/>
  <c r="E887" i="9"/>
  <c r="O887" i="10" s="1"/>
  <c r="D887" i="9"/>
  <c r="J887" i="10" s="1"/>
  <c r="C887" i="9"/>
  <c r="E887" i="10" s="1"/>
  <c r="B887" i="9"/>
  <c r="B887" i="10" s="1"/>
  <c r="A887" i="9"/>
  <c r="J886" i="9"/>
  <c r="W886" i="10" s="1"/>
  <c r="I886" i="9"/>
  <c r="V886" i="10" s="1"/>
  <c r="H886" i="9"/>
  <c r="U886" i="10" s="1"/>
  <c r="G886" i="9"/>
  <c r="T886" i="10" s="1"/>
  <c r="F886" i="9"/>
  <c r="S886" i="10" s="1"/>
  <c r="E886" i="9"/>
  <c r="O886" i="10" s="1"/>
  <c r="D886" i="9"/>
  <c r="J886" i="10" s="1"/>
  <c r="C886" i="9"/>
  <c r="E886" i="10" s="1"/>
  <c r="B886" i="9"/>
  <c r="B886" i="10" s="1"/>
  <c r="A886" i="9"/>
  <c r="A886" i="10" s="1"/>
  <c r="J885" i="9"/>
  <c r="W885" i="10" s="1"/>
  <c r="I885" i="9"/>
  <c r="V885" i="10" s="1"/>
  <c r="H885" i="9"/>
  <c r="U885" i="10" s="1"/>
  <c r="G885" i="9"/>
  <c r="T885" i="10" s="1"/>
  <c r="F885" i="9"/>
  <c r="S885" i="10" s="1"/>
  <c r="E885" i="9"/>
  <c r="O885" i="10" s="1"/>
  <c r="D885" i="9"/>
  <c r="J885" i="10" s="1"/>
  <c r="C885" i="9"/>
  <c r="E885" i="10" s="1"/>
  <c r="B885" i="9"/>
  <c r="B885" i="10" s="1"/>
  <c r="A885" i="9"/>
  <c r="A885" i="10" s="1"/>
  <c r="J884" i="9"/>
  <c r="W884" i="10" s="1"/>
  <c r="I884" i="9"/>
  <c r="V884" i="10" s="1"/>
  <c r="H884" i="9"/>
  <c r="U884" i="10" s="1"/>
  <c r="G884" i="9"/>
  <c r="T884" i="10" s="1"/>
  <c r="F884" i="9"/>
  <c r="S884" i="10" s="1"/>
  <c r="E884" i="9"/>
  <c r="O884" i="10" s="1"/>
  <c r="D884" i="9"/>
  <c r="J884" i="10" s="1"/>
  <c r="C884" i="9"/>
  <c r="E884" i="10" s="1"/>
  <c r="B884" i="9"/>
  <c r="B884" i="10" s="1"/>
  <c r="A884" i="9"/>
  <c r="A884" i="10" s="1"/>
  <c r="J883" i="9"/>
  <c r="W883" i="10" s="1"/>
  <c r="I883" i="9"/>
  <c r="V883" i="10" s="1"/>
  <c r="H883" i="9"/>
  <c r="U883" i="10" s="1"/>
  <c r="G883" i="9"/>
  <c r="T883" i="10" s="1"/>
  <c r="F883" i="9"/>
  <c r="S883" i="10" s="1"/>
  <c r="E883" i="9"/>
  <c r="O883" i="10" s="1"/>
  <c r="D883" i="9"/>
  <c r="J883" i="10" s="1"/>
  <c r="C883" i="9"/>
  <c r="E883" i="10" s="1"/>
  <c r="B883" i="9"/>
  <c r="B883" i="10" s="1"/>
  <c r="A883" i="9"/>
  <c r="A883" i="10" s="1"/>
  <c r="J882" i="9"/>
  <c r="W882" i="10" s="1"/>
  <c r="I882" i="9"/>
  <c r="V882" i="10" s="1"/>
  <c r="H882" i="9"/>
  <c r="U882" i="10" s="1"/>
  <c r="G882" i="9"/>
  <c r="T882" i="10" s="1"/>
  <c r="F882" i="9"/>
  <c r="S882" i="10" s="1"/>
  <c r="E882" i="9"/>
  <c r="O882" i="10" s="1"/>
  <c r="D882" i="9"/>
  <c r="J882" i="10" s="1"/>
  <c r="C882" i="9"/>
  <c r="E882" i="10" s="1"/>
  <c r="B882" i="9"/>
  <c r="B882" i="10" s="1"/>
  <c r="A882" i="9"/>
  <c r="A882" i="10" s="1"/>
  <c r="J881" i="9"/>
  <c r="W881" i="10" s="1"/>
  <c r="I881" i="9"/>
  <c r="V881" i="10" s="1"/>
  <c r="H881" i="9"/>
  <c r="U881" i="10" s="1"/>
  <c r="G881" i="9"/>
  <c r="T881" i="10" s="1"/>
  <c r="F881" i="9"/>
  <c r="S881" i="10" s="1"/>
  <c r="E881" i="9"/>
  <c r="O881" i="10" s="1"/>
  <c r="D881" i="9"/>
  <c r="J881" i="10" s="1"/>
  <c r="C881" i="9"/>
  <c r="E881" i="10" s="1"/>
  <c r="B881" i="9"/>
  <c r="B881" i="10" s="1"/>
  <c r="A881" i="9"/>
  <c r="A881" i="10" s="1"/>
  <c r="J880" i="9"/>
  <c r="W880" i="10" s="1"/>
  <c r="I880" i="9"/>
  <c r="V880" i="10" s="1"/>
  <c r="H880" i="9"/>
  <c r="U880" i="10" s="1"/>
  <c r="G880" i="9"/>
  <c r="T880" i="10" s="1"/>
  <c r="F880" i="9"/>
  <c r="S880" i="10" s="1"/>
  <c r="E880" i="9"/>
  <c r="O880" i="10" s="1"/>
  <c r="D880" i="9"/>
  <c r="J880" i="10" s="1"/>
  <c r="C880" i="9"/>
  <c r="E880" i="10" s="1"/>
  <c r="B880" i="9"/>
  <c r="B880" i="10" s="1"/>
  <c r="A880" i="9"/>
  <c r="A880" i="10" s="1"/>
  <c r="J879" i="9"/>
  <c r="W879" i="10" s="1"/>
  <c r="I879" i="9"/>
  <c r="V879" i="10" s="1"/>
  <c r="H879" i="9"/>
  <c r="U879" i="10" s="1"/>
  <c r="G879" i="9"/>
  <c r="T879" i="10" s="1"/>
  <c r="F879" i="9"/>
  <c r="S879" i="10" s="1"/>
  <c r="E879" i="9"/>
  <c r="O879" i="10" s="1"/>
  <c r="D879" i="9"/>
  <c r="J879" i="10" s="1"/>
  <c r="C879" i="9"/>
  <c r="E879" i="10" s="1"/>
  <c r="B879" i="9"/>
  <c r="B879" i="10" s="1"/>
  <c r="A879" i="9"/>
  <c r="A879" i="10" s="1"/>
  <c r="J878" i="9"/>
  <c r="W878" i="10" s="1"/>
  <c r="I878" i="9"/>
  <c r="V878" i="10" s="1"/>
  <c r="H878" i="9"/>
  <c r="U878" i="10" s="1"/>
  <c r="G878" i="9"/>
  <c r="T878" i="10" s="1"/>
  <c r="F878" i="9"/>
  <c r="S878" i="10" s="1"/>
  <c r="E878" i="9"/>
  <c r="O878" i="10" s="1"/>
  <c r="D878" i="9"/>
  <c r="J878" i="10" s="1"/>
  <c r="C878" i="9"/>
  <c r="E878" i="10" s="1"/>
  <c r="B878" i="9"/>
  <c r="B878" i="10" s="1"/>
  <c r="A878" i="9"/>
  <c r="A878" i="10" s="1"/>
  <c r="J877" i="9"/>
  <c r="W877" i="10" s="1"/>
  <c r="I877" i="9"/>
  <c r="V877" i="10" s="1"/>
  <c r="H877" i="9"/>
  <c r="U877" i="10" s="1"/>
  <c r="G877" i="9"/>
  <c r="T877" i="10" s="1"/>
  <c r="F877" i="9"/>
  <c r="S877" i="10" s="1"/>
  <c r="E877" i="9"/>
  <c r="O877" i="10" s="1"/>
  <c r="D877" i="9"/>
  <c r="J877" i="10" s="1"/>
  <c r="C877" i="9"/>
  <c r="E877" i="10" s="1"/>
  <c r="B877" i="9"/>
  <c r="B877" i="10" s="1"/>
  <c r="A877" i="9"/>
  <c r="A877" i="10" s="1"/>
  <c r="J876" i="9"/>
  <c r="W876" i="10" s="1"/>
  <c r="I876" i="9"/>
  <c r="V876" i="10" s="1"/>
  <c r="H876" i="9"/>
  <c r="U876" i="10" s="1"/>
  <c r="G876" i="9"/>
  <c r="T876" i="10" s="1"/>
  <c r="F876" i="9"/>
  <c r="S876" i="10" s="1"/>
  <c r="E876" i="9"/>
  <c r="O876" i="10" s="1"/>
  <c r="D876" i="9"/>
  <c r="J876" i="10" s="1"/>
  <c r="C876" i="9"/>
  <c r="E876" i="10" s="1"/>
  <c r="B876" i="9"/>
  <c r="B876" i="10" s="1"/>
  <c r="A876" i="9"/>
  <c r="J875" i="9"/>
  <c r="W875" i="10" s="1"/>
  <c r="I875" i="9"/>
  <c r="V875" i="10" s="1"/>
  <c r="H875" i="9"/>
  <c r="U875" i="10" s="1"/>
  <c r="G875" i="9"/>
  <c r="T875" i="10" s="1"/>
  <c r="F875" i="9"/>
  <c r="S875" i="10" s="1"/>
  <c r="E875" i="9"/>
  <c r="O875" i="10" s="1"/>
  <c r="D875" i="9"/>
  <c r="J875" i="10" s="1"/>
  <c r="C875" i="9"/>
  <c r="E875" i="10" s="1"/>
  <c r="B875" i="9"/>
  <c r="B875" i="10" s="1"/>
  <c r="A875" i="9"/>
  <c r="J874" i="9"/>
  <c r="W874" i="10" s="1"/>
  <c r="I874" i="9"/>
  <c r="V874" i="10" s="1"/>
  <c r="H874" i="9"/>
  <c r="U874" i="10" s="1"/>
  <c r="G874" i="9"/>
  <c r="T874" i="10" s="1"/>
  <c r="F874" i="9"/>
  <c r="S874" i="10" s="1"/>
  <c r="E874" i="9"/>
  <c r="O874" i="10" s="1"/>
  <c r="D874" i="9"/>
  <c r="J874" i="10" s="1"/>
  <c r="C874" i="9"/>
  <c r="E874" i="10" s="1"/>
  <c r="B874" i="9"/>
  <c r="B874" i="10" s="1"/>
  <c r="A874" i="9"/>
  <c r="A874" i="10" s="1"/>
  <c r="J873" i="9"/>
  <c r="W873" i="10" s="1"/>
  <c r="I873" i="9"/>
  <c r="V873" i="10" s="1"/>
  <c r="H873" i="9"/>
  <c r="U873" i="10" s="1"/>
  <c r="G873" i="9"/>
  <c r="T873" i="10" s="1"/>
  <c r="F873" i="9"/>
  <c r="S873" i="10" s="1"/>
  <c r="E873" i="9"/>
  <c r="O873" i="10" s="1"/>
  <c r="D873" i="9"/>
  <c r="J873" i="10" s="1"/>
  <c r="C873" i="9"/>
  <c r="E873" i="10" s="1"/>
  <c r="B873" i="9"/>
  <c r="B873" i="10" s="1"/>
  <c r="A873" i="9"/>
  <c r="A873" i="10" s="1"/>
  <c r="J872" i="9"/>
  <c r="W872" i="10" s="1"/>
  <c r="I872" i="9"/>
  <c r="V872" i="10" s="1"/>
  <c r="H872" i="9"/>
  <c r="U872" i="10" s="1"/>
  <c r="G872" i="9"/>
  <c r="T872" i="10" s="1"/>
  <c r="F872" i="9"/>
  <c r="S872" i="10" s="1"/>
  <c r="E872" i="9"/>
  <c r="O872" i="10" s="1"/>
  <c r="D872" i="9"/>
  <c r="J872" i="10" s="1"/>
  <c r="C872" i="9"/>
  <c r="E872" i="10" s="1"/>
  <c r="B872" i="9"/>
  <c r="B872" i="10" s="1"/>
  <c r="A872" i="9"/>
  <c r="A872" i="10" s="1"/>
  <c r="J871" i="9"/>
  <c r="W871" i="10" s="1"/>
  <c r="I871" i="9"/>
  <c r="V871" i="10" s="1"/>
  <c r="H871" i="9"/>
  <c r="U871" i="10" s="1"/>
  <c r="G871" i="9"/>
  <c r="T871" i="10" s="1"/>
  <c r="F871" i="9"/>
  <c r="S871" i="10" s="1"/>
  <c r="E871" i="9"/>
  <c r="O871" i="10" s="1"/>
  <c r="D871" i="9"/>
  <c r="J871" i="10" s="1"/>
  <c r="C871" i="9"/>
  <c r="E871" i="10" s="1"/>
  <c r="B871" i="9"/>
  <c r="B871" i="10" s="1"/>
  <c r="A871" i="9"/>
  <c r="A871" i="10" s="1"/>
  <c r="J870" i="9"/>
  <c r="W870" i="10" s="1"/>
  <c r="I870" i="9"/>
  <c r="V870" i="10" s="1"/>
  <c r="H870" i="9"/>
  <c r="U870" i="10" s="1"/>
  <c r="G870" i="9"/>
  <c r="T870" i="10" s="1"/>
  <c r="F870" i="9"/>
  <c r="S870" i="10" s="1"/>
  <c r="E870" i="9"/>
  <c r="O870" i="10" s="1"/>
  <c r="D870" i="9"/>
  <c r="J870" i="10" s="1"/>
  <c r="C870" i="9"/>
  <c r="E870" i="10" s="1"/>
  <c r="B870" i="9"/>
  <c r="B870" i="10" s="1"/>
  <c r="A870" i="9"/>
  <c r="A870" i="10" s="1"/>
  <c r="J869" i="9"/>
  <c r="W869" i="10" s="1"/>
  <c r="I869" i="9"/>
  <c r="V869" i="10" s="1"/>
  <c r="H869" i="9"/>
  <c r="U869" i="10" s="1"/>
  <c r="G869" i="9"/>
  <c r="T869" i="10" s="1"/>
  <c r="F869" i="9"/>
  <c r="S869" i="10" s="1"/>
  <c r="E869" i="9"/>
  <c r="O869" i="10" s="1"/>
  <c r="D869" i="9"/>
  <c r="J869" i="10" s="1"/>
  <c r="C869" i="9"/>
  <c r="E869" i="10" s="1"/>
  <c r="B869" i="9"/>
  <c r="B869" i="10" s="1"/>
  <c r="A869" i="9"/>
  <c r="A869" i="10" s="1"/>
  <c r="J868" i="9"/>
  <c r="W868" i="10" s="1"/>
  <c r="I868" i="9"/>
  <c r="V868" i="10" s="1"/>
  <c r="H868" i="9"/>
  <c r="U868" i="10" s="1"/>
  <c r="G868" i="9"/>
  <c r="T868" i="10" s="1"/>
  <c r="F868" i="9"/>
  <c r="S868" i="10" s="1"/>
  <c r="E868" i="9"/>
  <c r="O868" i="10" s="1"/>
  <c r="D868" i="9"/>
  <c r="J868" i="10" s="1"/>
  <c r="C868" i="9"/>
  <c r="E868" i="10" s="1"/>
  <c r="B868" i="9"/>
  <c r="B868" i="10" s="1"/>
  <c r="A868" i="9"/>
  <c r="A868" i="10" s="1"/>
  <c r="J867" i="9"/>
  <c r="W867" i="10" s="1"/>
  <c r="I867" i="9"/>
  <c r="V867" i="10" s="1"/>
  <c r="H867" i="9"/>
  <c r="U867" i="10" s="1"/>
  <c r="G867" i="9"/>
  <c r="T867" i="10" s="1"/>
  <c r="F867" i="9"/>
  <c r="S867" i="10" s="1"/>
  <c r="E867" i="9"/>
  <c r="O867" i="10" s="1"/>
  <c r="D867" i="9"/>
  <c r="J867" i="10" s="1"/>
  <c r="C867" i="9"/>
  <c r="E867" i="10" s="1"/>
  <c r="B867" i="9"/>
  <c r="B867" i="10" s="1"/>
  <c r="A867" i="9"/>
  <c r="A867" i="10" s="1"/>
  <c r="J866" i="9"/>
  <c r="W866" i="10" s="1"/>
  <c r="I866" i="9"/>
  <c r="V866" i="10" s="1"/>
  <c r="H866" i="9"/>
  <c r="U866" i="10" s="1"/>
  <c r="G866" i="9"/>
  <c r="T866" i="10" s="1"/>
  <c r="F866" i="9"/>
  <c r="S866" i="10" s="1"/>
  <c r="E866" i="9"/>
  <c r="O866" i="10" s="1"/>
  <c r="D866" i="9"/>
  <c r="J866" i="10" s="1"/>
  <c r="C866" i="9"/>
  <c r="E866" i="10" s="1"/>
  <c r="B866" i="9"/>
  <c r="B866" i="10" s="1"/>
  <c r="A866" i="9"/>
  <c r="A866" i="10" s="1"/>
  <c r="J865" i="9"/>
  <c r="W865" i="10" s="1"/>
  <c r="I865" i="9"/>
  <c r="V865" i="10" s="1"/>
  <c r="H865" i="9"/>
  <c r="U865" i="10" s="1"/>
  <c r="G865" i="9"/>
  <c r="T865" i="10" s="1"/>
  <c r="F865" i="9"/>
  <c r="S865" i="10" s="1"/>
  <c r="E865" i="9"/>
  <c r="O865" i="10" s="1"/>
  <c r="D865" i="9"/>
  <c r="J865" i="10" s="1"/>
  <c r="C865" i="9"/>
  <c r="E865" i="10" s="1"/>
  <c r="B865" i="9"/>
  <c r="B865" i="10" s="1"/>
  <c r="A865" i="9"/>
  <c r="A865" i="10" s="1"/>
  <c r="J864" i="9"/>
  <c r="W864" i="10" s="1"/>
  <c r="I864" i="9"/>
  <c r="V864" i="10" s="1"/>
  <c r="H864" i="9"/>
  <c r="U864" i="10" s="1"/>
  <c r="G864" i="9"/>
  <c r="F864" i="9"/>
  <c r="S864" i="10" s="1"/>
  <c r="E864" i="9"/>
  <c r="O864" i="10" s="1"/>
  <c r="D864" i="9"/>
  <c r="J864" i="10" s="1"/>
  <c r="C864" i="9"/>
  <c r="E864" i="10" s="1"/>
  <c r="B864" i="9"/>
  <c r="B864" i="10" s="1"/>
  <c r="A864" i="9"/>
  <c r="J863" i="9"/>
  <c r="W863" i="10" s="1"/>
  <c r="I863" i="9"/>
  <c r="V863" i="10" s="1"/>
  <c r="H863" i="9"/>
  <c r="U863" i="10" s="1"/>
  <c r="G863" i="9"/>
  <c r="T863" i="10" s="1"/>
  <c r="F863" i="9"/>
  <c r="S863" i="10" s="1"/>
  <c r="E863" i="9"/>
  <c r="O863" i="10" s="1"/>
  <c r="D863" i="9"/>
  <c r="J863" i="10" s="1"/>
  <c r="C863" i="9"/>
  <c r="E863" i="10" s="1"/>
  <c r="B863" i="9"/>
  <c r="B863" i="10" s="1"/>
  <c r="A863" i="9"/>
  <c r="J862" i="9"/>
  <c r="W862" i="10" s="1"/>
  <c r="I862" i="9"/>
  <c r="V862" i="10" s="1"/>
  <c r="H862" i="9"/>
  <c r="U862" i="10" s="1"/>
  <c r="G862" i="9"/>
  <c r="T862" i="10" s="1"/>
  <c r="F862" i="9"/>
  <c r="S862" i="10" s="1"/>
  <c r="E862" i="9"/>
  <c r="O862" i="10" s="1"/>
  <c r="D862" i="9"/>
  <c r="J862" i="10" s="1"/>
  <c r="C862" i="9"/>
  <c r="E862" i="10" s="1"/>
  <c r="B862" i="9"/>
  <c r="B862" i="10" s="1"/>
  <c r="A862" i="9"/>
  <c r="A862" i="10" s="1"/>
  <c r="J861" i="9"/>
  <c r="W861" i="10" s="1"/>
  <c r="I861" i="9"/>
  <c r="V861" i="10" s="1"/>
  <c r="H861" i="9"/>
  <c r="U861" i="10" s="1"/>
  <c r="G861" i="9"/>
  <c r="T861" i="10" s="1"/>
  <c r="F861" i="9"/>
  <c r="S861" i="10" s="1"/>
  <c r="E861" i="9"/>
  <c r="O861" i="10" s="1"/>
  <c r="D861" i="9"/>
  <c r="J861" i="10" s="1"/>
  <c r="C861" i="9"/>
  <c r="E861" i="10" s="1"/>
  <c r="B861" i="9"/>
  <c r="B861" i="10" s="1"/>
  <c r="A861" i="9"/>
  <c r="A861" i="10" s="1"/>
  <c r="J860" i="9"/>
  <c r="W860" i="10" s="1"/>
  <c r="I860" i="9"/>
  <c r="V860" i="10" s="1"/>
  <c r="H860" i="9"/>
  <c r="U860" i="10" s="1"/>
  <c r="G860" i="9"/>
  <c r="T860" i="10" s="1"/>
  <c r="F860" i="9"/>
  <c r="S860" i="10" s="1"/>
  <c r="E860" i="9"/>
  <c r="O860" i="10" s="1"/>
  <c r="D860" i="9"/>
  <c r="J860" i="10" s="1"/>
  <c r="C860" i="9"/>
  <c r="E860" i="10" s="1"/>
  <c r="B860" i="9"/>
  <c r="B860" i="10" s="1"/>
  <c r="A860" i="9"/>
  <c r="A860" i="10" s="1"/>
  <c r="J859" i="9"/>
  <c r="W859" i="10" s="1"/>
  <c r="I859" i="9"/>
  <c r="V859" i="10" s="1"/>
  <c r="H859" i="9"/>
  <c r="U859" i="10" s="1"/>
  <c r="G859" i="9"/>
  <c r="T859" i="10" s="1"/>
  <c r="F859" i="9"/>
  <c r="S859" i="10" s="1"/>
  <c r="E859" i="9"/>
  <c r="O859" i="10" s="1"/>
  <c r="D859" i="9"/>
  <c r="J859" i="10" s="1"/>
  <c r="C859" i="9"/>
  <c r="E859" i="10" s="1"/>
  <c r="B859" i="9"/>
  <c r="B859" i="10" s="1"/>
  <c r="A859" i="9"/>
  <c r="A859" i="10" s="1"/>
  <c r="J858" i="9"/>
  <c r="W858" i="10" s="1"/>
  <c r="I858" i="9"/>
  <c r="V858" i="10" s="1"/>
  <c r="H858" i="9"/>
  <c r="U858" i="10" s="1"/>
  <c r="G858" i="9"/>
  <c r="T858" i="10" s="1"/>
  <c r="F858" i="9"/>
  <c r="S858" i="10" s="1"/>
  <c r="E858" i="9"/>
  <c r="O858" i="10" s="1"/>
  <c r="D858" i="9"/>
  <c r="J858" i="10" s="1"/>
  <c r="C858" i="9"/>
  <c r="E858" i="10" s="1"/>
  <c r="B858" i="9"/>
  <c r="B858" i="10" s="1"/>
  <c r="A858" i="9"/>
  <c r="A858" i="10" s="1"/>
  <c r="J857" i="9"/>
  <c r="W857" i="10" s="1"/>
  <c r="I857" i="9"/>
  <c r="V857" i="10" s="1"/>
  <c r="H857" i="9"/>
  <c r="U857" i="10" s="1"/>
  <c r="G857" i="9"/>
  <c r="T857" i="10" s="1"/>
  <c r="F857" i="9"/>
  <c r="S857" i="10" s="1"/>
  <c r="E857" i="9"/>
  <c r="O857" i="10" s="1"/>
  <c r="D857" i="9"/>
  <c r="J857" i="10" s="1"/>
  <c r="C857" i="9"/>
  <c r="E857" i="10" s="1"/>
  <c r="B857" i="9"/>
  <c r="B857" i="10" s="1"/>
  <c r="A857" i="9"/>
  <c r="A857" i="10" s="1"/>
  <c r="J856" i="9"/>
  <c r="W856" i="10" s="1"/>
  <c r="I856" i="9"/>
  <c r="V856" i="10" s="1"/>
  <c r="H856" i="9"/>
  <c r="U856" i="10" s="1"/>
  <c r="G856" i="9"/>
  <c r="T856" i="10" s="1"/>
  <c r="F856" i="9"/>
  <c r="S856" i="10" s="1"/>
  <c r="E856" i="9"/>
  <c r="O856" i="10" s="1"/>
  <c r="D856" i="9"/>
  <c r="J856" i="10" s="1"/>
  <c r="C856" i="9"/>
  <c r="E856" i="10" s="1"/>
  <c r="B856" i="9"/>
  <c r="B856" i="10" s="1"/>
  <c r="A856" i="9"/>
  <c r="A856" i="10" s="1"/>
  <c r="J855" i="9"/>
  <c r="W855" i="10" s="1"/>
  <c r="I855" i="9"/>
  <c r="V855" i="10" s="1"/>
  <c r="H855" i="9"/>
  <c r="U855" i="10" s="1"/>
  <c r="G855" i="9"/>
  <c r="T855" i="10" s="1"/>
  <c r="F855" i="9"/>
  <c r="S855" i="10" s="1"/>
  <c r="E855" i="9"/>
  <c r="O855" i="10" s="1"/>
  <c r="D855" i="9"/>
  <c r="J855" i="10" s="1"/>
  <c r="C855" i="9"/>
  <c r="E855" i="10" s="1"/>
  <c r="B855" i="9"/>
  <c r="B855" i="10" s="1"/>
  <c r="A855" i="9"/>
  <c r="A855" i="10" s="1"/>
  <c r="J854" i="9"/>
  <c r="W854" i="10" s="1"/>
  <c r="I854" i="9"/>
  <c r="V854" i="10" s="1"/>
  <c r="H854" i="9"/>
  <c r="U854" i="10" s="1"/>
  <c r="G854" i="9"/>
  <c r="T854" i="10" s="1"/>
  <c r="F854" i="9"/>
  <c r="S854" i="10" s="1"/>
  <c r="E854" i="9"/>
  <c r="O854" i="10" s="1"/>
  <c r="D854" i="9"/>
  <c r="J854" i="10" s="1"/>
  <c r="C854" i="9"/>
  <c r="E854" i="10" s="1"/>
  <c r="B854" i="9"/>
  <c r="B854" i="10" s="1"/>
  <c r="A854" i="9"/>
  <c r="A854" i="10" s="1"/>
  <c r="J853" i="9"/>
  <c r="W853" i="10" s="1"/>
  <c r="I853" i="9"/>
  <c r="V853" i="10" s="1"/>
  <c r="H853" i="9"/>
  <c r="U853" i="10" s="1"/>
  <c r="G853" i="9"/>
  <c r="T853" i="10" s="1"/>
  <c r="F853" i="9"/>
  <c r="S853" i="10" s="1"/>
  <c r="E853" i="9"/>
  <c r="O853" i="10" s="1"/>
  <c r="D853" i="9"/>
  <c r="J853" i="10" s="1"/>
  <c r="C853" i="9"/>
  <c r="E853" i="10" s="1"/>
  <c r="B853" i="9"/>
  <c r="B853" i="10" s="1"/>
  <c r="A853" i="9"/>
  <c r="A853" i="10" s="1"/>
  <c r="J852" i="9"/>
  <c r="W852" i="10" s="1"/>
  <c r="I852" i="9"/>
  <c r="V852" i="10" s="1"/>
  <c r="H852" i="9"/>
  <c r="U852" i="10" s="1"/>
  <c r="G852" i="9"/>
  <c r="T852" i="10" s="1"/>
  <c r="F852" i="9"/>
  <c r="S852" i="10" s="1"/>
  <c r="E852" i="9"/>
  <c r="O852" i="10" s="1"/>
  <c r="D852" i="9"/>
  <c r="J852" i="10" s="1"/>
  <c r="C852" i="9"/>
  <c r="E852" i="10" s="1"/>
  <c r="B852" i="9"/>
  <c r="B852" i="10" s="1"/>
  <c r="A852" i="9"/>
  <c r="J851" i="9"/>
  <c r="W851" i="10" s="1"/>
  <c r="I851" i="9"/>
  <c r="V851" i="10" s="1"/>
  <c r="H851" i="9"/>
  <c r="U851" i="10" s="1"/>
  <c r="G851" i="9"/>
  <c r="T851" i="10" s="1"/>
  <c r="F851" i="9"/>
  <c r="S851" i="10" s="1"/>
  <c r="E851" i="9"/>
  <c r="O851" i="10" s="1"/>
  <c r="D851" i="9"/>
  <c r="J851" i="10" s="1"/>
  <c r="C851" i="9"/>
  <c r="E851" i="10" s="1"/>
  <c r="B851" i="9"/>
  <c r="B851" i="10" s="1"/>
  <c r="A851" i="9"/>
  <c r="J850" i="9"/>
  <c r="W850" i="10" s="1"/>
  <c r="I850" i="9"/>
  <c r="V850" i="10" s="1"/>
  <c r="H850" i="9"/>
  <c r="U850" i="10" s="1"/>
  <c r="G850" i="9"/>
  <c r="T850" i="10" s="1"/>
  <c r="F850" i="9"/>
  <c r="S850" i="10" s="1"/>
  <c r="E850" i="9"/>
  <c r="O850" i="10" s="1"/>
  <c r="D850" i="9"/>
  <c r="J850" i="10" s="1"/>
  <c r="C850" i="9"/>
  <c r="E850" i="10" s="1"/>
  <c r="B850" i="9"/>
  <c r="B850" i="10" s="1"/>
  <c r="A850" i="9"/>
  <c r="A850" i="10" s="1"/>
  <c r="J849" i="9"/>
  <c r="W849" i="10" s="1"/>
  <c r="I849" i="9"/>
  <c r="V849" i="10" s="1"/>
  <c r="H849" i="9"/>
  <c r="U849" i="10" s="1"/>
  <c r="G849" i="9"/>
  <c r="T849" i="10" s="1"/>
  <c r="F849" i="9"/>
  <c r="S849" i="10" s="1"/>
  <c r="E849" i="9"/>
  <c r="O849" i="10" s="1"/>
  <c r="D849" i="9"/>
  <c r="J849" i="10" s="1"/>
  <c r="C849" i="9"/>
  <c r="E849" i="10" s="1"/>
  <c r="B849" i="9"/>
  <c r="B849" i="10" s="1"/>
  <c r="A849" i="9"/>
  <c r="A849" i="10" s="1"/>
  <c r="J848" i="9"/>
  <c r="W848" i="10" s="1"/>
  <c r="I848" i="9"/>
  <c r="V848" i="10" s="1"/>
  <c r="H848" i="9"/>
  <c r="U848" i="10" s="1"/>
  <c r="G848" i="9"/>
  <c r="T848" i="10" s="1"/>
  <c r="F848" i="9"/>
  <c r="S848" i="10" s="1"/>
  <c r="E848" i="9"/>
  <c r="O848" i="10" s="1"/>
  <c r="D848" i="9"/>
  <c r="J848" i="10" s="1"/>
  <c r="C848" i="9"/>
  <c r="E848" i="10" s="1"/>
  <c r="B848" i="9"/>
  <c r="B848" i="10" s="1"/>
  <c r="A848" i="9"/>
  <c r="A848" i="10" s="1"/>
  <c r="J847" i="9"/>
  <c r="W847" i="10" s="1"/>
  <c r="I847" i="9"/>
  <c r="V847" i="10" s="1"/>
  <c r="H847" i="9"/>
  <c r="U847" i="10" s="1"/>
  <c r="G847" i="9"/>
  <c r="T847" i="10" s="1"/>
  <c r="F847" i="9"/>
  <c r="S847" i="10" s="1"/>
  <c r="E847" i="9"/>
  <c r="O847" i="10" s="1"/>
  <c r="D847" i="9"/>
  <c r="J847" i="10" s="1"/>
  <c r="C847" i="9"/>
  <c r="E847" i="10" s="1"/>
  <c r="B847" i="9"/>
  <c r="B847" i="10" s="1"/>
  <c r="A847" i="9"/>
  <c r="A847" i="10" s="1"/>
  <c r="J846" i="9"/>
  <c r="W846" i="10" s="1"/>
  <c r="I846" i="9"/>
  <c r="V846" i="10" s="1"/>
  <c r="H846" i="9"/>
  <c r="U846" i="10" s="1"/>
  <c r="G846" i="9"/>
  <c r="T846" i="10" s="1"/>
  <c r="F846" i="9"/>
  <c r="S846" i="10" s="1"/>
  <c r="E846" i="9"/>
  <c r="O846" i="10" s="1"/>
  <c r="D846" i="9"/>
  <c r="J846" i="10" s="1"/>
  <c r="C846" i="9"/>
  <c r="E846" i="10" s="1"/>
  <c r="B846" i="9"/>
  <c r="B846" i="10" s="1"/>
  <c r="A846" i="9"/>
  <c r="A846" i="10" s="1"/>
  <c r="J845" i="9"/>
  <c r="W845" i="10" s="1"/>
  <c r="I845" i="9"/>
  <c r="V845" i="10" s="1"/>
  <c r="H845" i="9"/>
  <c r="U845" i="10" s="1"/>
  <c r="G845" i="9"/>
  <c r="T845" i="10" s="1"/>
  <c r="F845" i="9"/>
  <c r="S845" i="10" s="1"/>
  <c r="E845" i="9"/>
  <c r="O845" i="10" s="1"/>
  <c r="D845" i="9"/>
  <c r="J845" i="10" s="1"/>
  <c r="C845" i="9"/>
  <c r="E845" i="10" s="1"/>
  <c r="B845" i="9"/>
  <c r="B845" i="10" s="1"/>
  <c r="A845" i="9"/>
  <c r="A845" i="10" s="1"/>
  <c r="J844" i="9"/>
  <c r="W844" i="10" s="1"/>
  <c r="I844" i="9"/>
  <c r="V844" i="10" s="1"/>
  <c r="H844" i="9"/>
  <c r="U844" i="10" s="1"/>
  <c r="G844" i="9"/>
  <c r="T844" i="10" s="1"/>
  <c r="F844" i="9"/>
  <c r="S844" i="10" s="1"/>
  <c r="E844" i="9"/>
  <c r="O844" i="10" s="1"/>
  <c r="D844" i="9"/>
  <c r="J844" i="10" s="1"/>
  <c r="C844" i="9"/>
  <c r="E844" i="10" s="1"/>
  <c r="B844" i="9"/>
  <c r="B844" i="10" s="1"/>
  <c r="A844" i="9"/>
  <c r="A844" i="10" s="1"/>
  <c r="J843" i="9"/>
  <c r="W843" i="10" s="1"/>
  <c r="I843" i="9"/>
  <c r="V843" i="10" s="1"/>
  <c r="H843" i="9"/>
  <c r="U843" i="10" s="1"/>
  <c r="G843" i="9"/>
  <c r="T843" i="10" s="1"/>
  <c r="F843" i="9"/>
  <c r="S843" i="10" s="1"/>
  <c r="E843" i="9"/>
  <c r="O843" i="10" s="1"/>
  <c r="D843" i="9"/>
  <c r="J843" i="10" s="1"/>
  <c r="C843" i="9"/>
  <c r="E843" i="10" s="1"/>
  <c r="B843" i="9"/>
  <c r="B843" i="10" s="1"/>
  <c r="A843" i="9"/>
  <c r="A843" i="10" s="1"/>
  <c r="J842" i="9"/>
  <c r="W842" i="10" s="1"/>
  <c r="I842" i="9"/>
  <c r="V842" i="10" s="1"/>
  <c r="H842" i="9"/>
  <c r="U842" i="10" s="1"/>
  <c r="G842" i="9"/>
  <c r="T842" i="10" s="1"/>
  <c r="F842" i="9"/>
  <c r="S842" i="10" s="1"/>
  <c r="E842" i="9"/>
  <c r="O842" i="10" s="1"/>
  <c r="D842" i="9"/>
  <c r="J842" i="10" s="1"/>
  <c r="C842" i="9"/>
  <c r="E842" i="10" s="1"/>
  <c r="B842" i="9"/>
  <c r="B842" i="10" s="1"/>
  <c r="A842" i="9"/>
  <c r="A842" i="10" s="1"/>
  <c r="J841" i="9"/>
  <c r="W841" i="10" s="1"/>
  <c r="I841" i="9"/>
  <c r="V841" i="10" s="1"/>
  <c r="H841" i="9"/>
  <c r="U841" i="10" s="1"/>
  <c r="G841" i="9"/>
  <c r="T841" i="10" s="1"/>
  <c r="F841" i="9"/>
  <c r="S841" i="10" s="1"/>
  <c r="E841" i="9"/>
  <c r="O841" i="10" s="1"/>
  <c r="D841" i="9"/>
  <c r="J841" i="10" s="1"/>
  <c r="C841" i="9"/>
  <c r="E841" i="10" s="1"/>
  <c r="B841" i="9"/>
  <c r="B841" i="10" s="1"/>
  <c r="A841" i="9"/>
  <c r="A841" i="10" s="1"/>
  <c r="J840" i="9"/>
  <c r="W840" i="10" s="1"/>
  <c r="I840" i="9"/>
  <c r="V840" i="10" s="1"/>
  <c r="H840" i="9"/>
  <c r="U840" i="10" s="1"/>
  <c r="G840" i="9"/>
  <c r="T840" i="10" s="1"/>
  <c r="F840" i="9"/>
  <c r="S840" i="10" s="1"/>
  <c r="E840" i="9"/>
  <c r="O840" i="10" s="1"/>
  <c r="D840" i="9"/>
  <c r="J840" i="10" s="1"/>
  <c r="C840" i="9"/>
  <c r="E840" i="10" s="1"/>
  <c r="B840" i="9"/>
  <c r="B840" i="10" s="1"/>
  <c r="A840" i="9"/>
  <c r="J839" i="9"/>
  <c r="W839" i="10" s="1"/>
  <c r="I839" i="9"/>
  <c r="V839" i="10" s="1"/>
  <c r="H839" i="9"/>
  <c r="U839" i="10" s="1"/>
  <c r="G839" i="9"/>
  <c r="T839" i="10" s="1"/>
  <c r="F839" i="9"/>
  <c r="S839" i="10" s="1"/>
  <c r="E839" i="9"/>
  <c r="O839" i="10" s="1"/>
  <c r="D839" i="9"/>
  <c r="J839" i="10" s="1"/>
  <c r="C839" i="9"/>
  <c r="E839" i="10" s="1"/>
  <c r="B839" i="9"/>
  <c r="B839" i="10" s="1"/>
  <c r="A839" i="9"/>
  <c r="J838" i="9"/>
  <c r="W838" i="10" s="1"/>
  <c r="I838" i="9"/>
  <c r="V838" i="10" s="1"/>
  <c r="H838" i="9"/>
  <c r="U838" i="10" s="1"/>
  <c r="G838" i="9"/>
  <c r="T838" i="10" s="1"/>
  <c r="F838" i="9"/>
  <c r="S838" i="10" s="1"/>
  <c r="E838" i="9"/>
  <c r="O838" i="10" s="1"/>
  <c r="D838" i="9"/>
  <c r="J838" i="10" s="1"/>
  <c r="C838" i="9"/>
  <c r="E838" i="10" s="1"/>
  <c r="B838" i="9"/>
  <c r="B838" i="10" s="1"/>
  <c r="A838" i="9"/>
  <c r="A838" i="10" s="1"/>
  <c r="J837" i="9"/>
  <c r="W837" i="10" s="1"/>
  <c r="I837" i="9"/>
  <c r="V837" i="10" s="1"/>
  <c r="H837" i="9"/>
  <c r="U837" i="10" s="1"/>
  <c r="G837" i="9"/>
  <c r="T837" i="10" s="1"/>
  <c r="F837" i="9"/>
  <c r="S837" i="10" s="1"/>
  <c r="E837" i="9"/>
  <c r="O837" i="10" s="1"/>
  <c r="D837" i="9"/>
  <c r="J837" i="10" s="1"/>
  <c r="C837" i="9"/>
  <c r="E837" i="10" s="1"/>
  <c r="B837" i="9"/>
  <c r="B837" i="10" s="1"/>
  <c r="A837" i="9"/>
  <c r="A837" i="10" s="1"/>
  <c r="J836" i="9"/>
  <c r="W836" i="10" s="1"/>
  <c r="I836" i="9"/>
  <c r="V836" i="10" s="1"/>
  <c r="H836" i="9"/>
  <c r="U836" i="10" s="1"/>
  <c r="G836" i="9"/>
  <c r="T836" i="10" s="1"/>
  <c r="F836" i="9"/>
  <c r="S836" i="10" s="1"/>
  <c r="E836" i="9"/>
  <c r="O836" i="10" s="1"/>
  <c r="D836" i="9"/>
  <c r="J836" i="10" s="1"/>
  <c r="C836" i="9"/>
  <c r="E836" i="10" s="1"/>
  <c r="B836" i="9"/>
  <c r="B836" i="10" s="1"/>
  <c r="A836" i="9"/>
  <c r="A836" i="10" s="1"/>
  <c r="J835" i="9"/>
  <c r="W835" i="10" s="1"/>
  <c r="I835" i="9"/>
  <c r="V835" i="10" s="1"/>
  <c r="H835" i="9"/>
  <c r="U835" i="10" s="1"/>
  <c r="G835" i="9"/>
  <c r="T835" i="10" s="1"/>
  <c r="F835" i="9"/>
  <c r="S835" i="10" s="1"/>
  <c r="E835" i="9"/>
  <c r="O835" i="10" s="1"/>
  <c r="D835" i="9"/>
  <c r="J835" i="10" s="1"/>
  <c r="C835" i="9"/>
  <c r="E835" i="10" s="1"/>
  <c r="B835" i="9"/>
  <c r="B835" i="10" s="1"/>
  <c r="A835" i="9"/>
  <c r="A835" i="10" s="1"/>
  <c r="J834" i="9"/>
  <c r="W834" i="10" s="1"/>
  <c r="I834" i="9"/>
  <c r="V834" i="10" s="1"/>
  <c r="H834" i="9"/>
  <c r="U834" i="10" s="1"/>
  <c r="G834" i="9"/>
  <c r="T834" i="10" s="1"/>
  <c r="F834" i="9"/>
  <c r="S834" i="10" s="1"/>
  <c r="E834" i="9"/>
  <c r="O834" i="10" s="1"/>
  <c r="D834" i="9"/>
  <c r="J834" i="10" s="1"/>
  <c r="C834" i="9"/>
  <c r="E834" i="10" s="1"/>
  <c r="B834" i="9"/>
  <c r="B834" i="10" s="1"/>
  <c r="A834" i="9"/>
  <c r="A834" i="10" s="1"/>
  <c r="J833" i="9"/>
  <c r="W833" i="10" s="1"/>
  <c r="I833" i="9"/>
  <c r="V833" i="10" s="1"/>
  <c r="H833" i="9"/>
  <c r="U833" i="10" s="1"/>
  <c r="G833" i="9"/>
  <c r="T833" i="10" s="1"/>
  <c r="F833" i="9"/>
  <c r="S833" i="10" s="1"/>
  <c r="E833" i="9"/>
  <c r="O833" i="10" s="1"/>
  <c r="D833" i="9"/>
  <c r="J833" i="10" s="1"/>
  <c r="C833" i="9"/>
  <c r="E833" i="10" s="1"/>
  <c r="B833" i="9"/>
  <c r="B833" i="10" s="1"/>
  <c r="A833" i="9"/>
  <c r="A833" i="10" s="1"/>
  <c r="J832" i="9"/>
  <c r="W832" i="10" s="1"/>
  <c r="I832" i="9"/>
  <c r="V832" i="10" s="1"/>
  <c r="H832" i="9"/>
  <c r="U832" i="10" s="1"/>
  <c r="G832" i="9"/>
  <c r="T832" i="10" s="1"/>
  <c r="F832" i="9"/>
  <c r="S832" i="10" s="1"/>
  <c r="E832" i="9"/>
  <c r="O832" i="10" s="1"/>
  <c r="D832" i="9"/>
  <c r="J832" i="10" s="1"/>
  <c r="C832" i="9"/>
  <c r="E832" i="10" s="1"/>
  <c r="B832" i="9"/>
  <c r="B832" i="10" s="1"/>
  <c r="A832" i="9"/>
  <c r="A832" i="10" s="1"/>
  <c r="J831" i="9"/>
  <c r="I831" i="9"/>
  <c r="V831" i="10" s="1"/>
  <c r="H831" i="9"/>
  <c r="U831" i="10" s="1"/>
  <c r="G831" i="9"/>
  <c r="T831" i="10" s="1"/>
  <c r="F831" i="9"/>
  <c r="S831" i="10" s="1"/>
  <c r="E831" i="9"/>
  <c r="O831" i="10" s="1"/>
  <c r="D831" i="9"/>
  <c r="J831" i="10" s="1"/>
  <c r="C831" i="9"/>
  <c r="E831" i="10" s="1"/>
  <c r="B831" i="9"/>
  <c r="B831" i="10" s="1"/>
  <c r="A831" i="9"/>
  <c r="A831" i="10" s="1"/>
  <c r="J830" i="9"/>
  <c r="W830" i="10" s="1"/>
  <c r="I830" i="9"/>
  <c r="V830" i="10" s="1"/>
  <c r="H830" i="9"/>
  <c r="U830" i="10" s="1"/>
  <c r="G830" i="9"/>
  <c r="T830" i="10" s="1"/>
  <c r="F830" i="9"/>
  <c r="S830" i="10" s="1"/>
  <c r="E830" i="9"/>
  <c r="O830" i="10" s="1"/>
  <c r="D830" i="9"/>
  <c r="J830" i="10" s="1"/>
  <c r="C830" i="9"/>
  <c r="E830" i="10" s="1"/>
  <c r="B830" i="9"/>
  <c r="B830" i="10" s="1"/>
  <c r="A830" i="9"/>
  <c r="A830" i="10" s="1"/>
  <c r="J829" i="9"/>
  <c r="W829" i="10" s="1"/>
  <c r="I829" i="9"/>
  <c r="V829" i="10" s="1"/>
  <c r="H829" i="9"/>
  <c r="U829" i="10" s="1"/>
  <c r="G829" i="9"/>
  <c r="T829" i="10" s="1"/>
  <c r="F829" i="9"/>
  <c r="S829" i="10" s="1"/>
  <c r="E829" i="9"/>
  <c r="O829" i="10" s="1"/>
  <c r="D829" i="9"/>
  <c r="J829" i="10" s="1"/>
  <c r="C829" i="9"/>
  <c r="E829" i="10" s="1"/>
  <c r="B829" i="9"/>
  <c r="B829" i="10" s="1"/>
  <c r="A829" i="9"/>
  <c r="A829" i="10" s="1"/>
  <c r="J828" i="9"/>
  <c r="W828" i="10" s="1"/>
  <c r="I828" i="9"/>
  <c r="V828" i="10" s="1"/>
  <c r="H828" i="9"/>
  <c r="U828" i="10" s="1"/>
  <c r="G828" i="9"/>
  <c r="T828" i="10" s="1"/>
  <c r="F828" i="9"/>
  <c r="S828" i="10" s="1"/>
  <c r="E828" i="9"/>
  <c r="O828" i="10" s="1"/>
  <c r="D828" i="9"/>
  <c r="J828" i="10" s="1"/>
  <c r="C828" i="9"/>
  <c r="E828" i="10" s="1"/>
  <c r="B828" i="9"/>
  <c r="B828" i="10" s="1"/>
  <c r="A828" i="9"/>
  <c r="J827" i="9"/>
  <c r="W827" i="10" s="1"/>
  <c r="I827" i="9"/>
  <c r="V827" i="10" s="1"/>
  <c r="H827" i="9"/>
  <c r="U827" i="10" s="1"/>
  <c r="G827" i="9"/>
  <c r="T827" i="10" s="1"/>
  <c r="F827" i="9"/>
  <c r="S827" i="10" s="1"/>
  <c r="E827" i="9"/>
  <c r="O827" i="10" s="1"/>
  <c r="D827" i="9"/>
  <c r="J827" i="10" s="1"/>
  <c r="C827" i="9"/>
  <c r="E827" i="10" s="1"/>
  <c r="B827" i="9"/>
  <c r="B827" i="10" s="1"/>
  <c r="A827" i="9"/>
  <c r="J826" i="9"/>
  <c r="W826" i="10" s="1"/>
  <c r="I826" i="9"/>
  <c r="V826" i="10" s="1"/>
  <c r="H826" i="9"/>
  <c r="U826" i="10" s="1"/>
  <c r="G826" i="9"/>
  <c r="T826" i="10" s="1"/>
  <c r="F826" i="9"/>
  <c r="S826" i="10" s="1"/>
  <c r="E826" i="9"/>
  <c r="O826" i="10" s="1"/>
  <c r="D826" i="9"/>
  <c r="J826" i="10" s="1"/>
  <c r="C826" i="9"/>
  <c r="E826" i="10" s="1"/>
  <c r="B826" i="9"/>
  <c r="B826" i="10" s="1"/>
  <c r="A826" i="9"/>
  <c r="A826" i="10" s="1"/>
  <c r="J825" i="9"/>
  <c r="W825" i="10" s="1"/>
  <c r="I825" i="9"/>
  <c r="V825" i="10" s="1"/>
  <c r="H825" i="9"/>
  <c r="U825" i="10" s="1"/>
  <c r="G825" i="9"/>
  <c r="T825" i="10" s="1"/>
  <c r="F825" i="9"/>
  <c r="S825" i="10" s="1"/>
  <c r="E825" i="9"/>
  <c r="O825" i="10" s="1"/>
  <c r="D825" i="9"/>
  <c r="J825" i="10" s="1"/>
  <c r="C825" i="9"/>
  <c r="E825" i="10" s="1"/>
  <c r="B825" i="9"/>
  <c r="B825" i="10" s="1"/>
  <c r="A825" i="9"/>
  <c r="A825" i="10" s="1"/>
  <c r="J824" i="9"/>
  <c r="W824" i="10" s="1"/>
  <c r="I824" i="9"/>
  <c r="V824" i="10" s="1"/>
  <c r="H824" i="9"/>
  <c r="U824" i="10" s="1"/>
  <c r="G824" i="9"/>
  <c r="T824" i="10" s="1"/>
  <c r="F824" i="9"/>
  <c r="S824" i="10" s="1"/>
  <c r="E824" i="9"/>
  <c r="O824" i="10" s="1"/>
  <c r="D824" i="9"/>
  <c r="J824" i="10" s="1"/>
  <c r="C824" i="9"/>
  <c r="E824" i="10" s="1"/>
  <c r="B824" i="9"/>
  <c r="B824" i="10" s="1"/>
  <c r="A824" i="9"/>
  <c r="A824" i="10" s="1"/>
  <c r="J823" i="9"/>
  <c r="W823" i="10" s="1"/>
  <c r="I823" i="9"/>
  <c r="V823" i="10" s="1"/>
  <c r="H823" i="9"/>
  <c r="U823" i="10" s="1"/>
  <c r="G823" i="9"/>
  <c r="T823" i="10" s="1"/>
  <c r="F823" i="9"/>
  <c r="S823" i="10" s="1"/>
  <c r="E823" i="9"/>
  <c r="O823" i="10" s="1"/>
  <c r="D823" i="9"/>
  <c r="J823" i="10" s="1"/>
  <c r="C823" i="9"/>
  <c r="E823" i="10" s="1"/>
  <c r="B823" i="9"/>
  <c r="B823" i="10" s="1"/>
  <c r="A823" i="9"/>
  <c r="A823" i="10" s="1"/>
  <c r="J822" i="9"/>
  <c r="W822" i="10" s="1"/>
  <c r="I822" i="9"/>
  <c r="V822" i="10" s="1"/>
  <c r="H822" i="9"/>
  <c r="U822" i="10" s="1"/>
  <c r="G822" i="9"/>
  <c r="T822" i="10" s="1"/>
  <c r="F822" i="9"/>
  <c r="S822" i="10" s="1"/>
  <c r="E822" i="9"/>
  <c r="O822" i="10" s="1"/>
  <c r="D822" i="9"/>
  <c r="J822" i="10" s="1"/>
  <c r="C822" i="9"/>
  <c r="E822" i="10" s="1"/>
  <c r="B822" i="9"/>
  <c r="B822" i="10" s="1"/>
  <c r="A822" i="9"/>
  <c r="A822" i="10" s="1"/>
  <c r="J821" i="9"/>
  <c r="W821" i="10" s="1"/>
  <c r="I821" i="9"/>
  <c r="V821" i="10" s="1"/>
  <c r="H821" i="9"/>
  <c r="U821" i="10" s="1"/>
  <c r="G821" i="9"/>
  <c r="T821" i="10" s="1"/>
  <c r="F821" i="9"/>
  <c r="S821" i="10" s="1"/>
  <c r="E821" i="9"/>
  <c r="O821" i="10" s="1"/>
  <c r="D821" i="9"/>
  <c r="J821" i="10" s="1"/>
  <c r="C821" i="9"/>
  <c r="E821" i="10" s="1"/>
  <c r="B821" i="9"/>
  <c r="B821" i="10" s="1"/>
  <c r="A821" i="9"/>
  <c r="A821" i="10" s="1"/>
  <c r="J820" i="9"/>
  <c r="W820" i="10" s="1"/>
  <c r="I820" i="9"/>
  <c r="V820" i="10" s="1"/>
  <c r="H820" i="9"/>
  <c r="U820" i="10" s="1"/>
  <c r="G820" i="9"/>
  <c r="T820" i="10" s="1"/>
  <c r="F820" i="9"/>
  <c r="S820" i="10" s="1"/>
  <c r="E820" i="9"/>
  <c r="O820" i="10" s="1"/>
  <c r="D820" i="9"/>
  <c r="J820" i="10" s="1"/>
  <c r="C820" i="9"/>
  <c r="E820" i="10" s="1"/>
  <c r="B820" i="9"/>
  <c r="B820" i="10" s="1"/>
  <c r="A820" i="9"/>
  <c r="A820" i="10" s="1"/>
  <c r="J819" i="9"/>
  <c r="W819" i="10" s="1"/>
  <c r="I819" i="9"/>
  <c r="V819" i="10" s="1"/>
  <c r="H819" i="9"/>
  <c r="U819" i="10" s="1"/>
  <c r="G819" i="9"/>
  <c r="T819" i="10" s="1"/>
  <c r="F819" i="9"/>
  <c r="S819" i="10" s="1"/>
  <c r="E819" i="9"/>
  <c r="O819" i="10" s="1"/>
  <c r="D819" i="9"/>
  <c r="J819" i="10" s="1"/>
  <c r="C819" i="9"/>
  <c r="E819" i="10" s="1"/>
  <c r="B819" i="9"/>
  <c r="B819" i="10" s="1"/>
  <c r="A819" i="9"/>
  <c r="A819" i="10" s="1"/>
  <c r="J818" i="9"/>
  <c r="W818" i="10" s="1"/>
  <c r="I818" i="9"/>
  <c r="V818" i="10" s="1"/>
  <c r="H818" i="9"/>
  <c r="U818" i="10" s="1"/>
  <c r="G818" i="9"/>
  <c r="T818" i="10" s="1"/>
  <c r="F818" i="9"/>
  <c r="S818" i="10" s="1"/>
  <c r="E818" i="9"/>
  <c r="O818" i="10" s="1"/>
  <c r="D818" i="9"/>
  <c r="J818" i="10" s="1"/>
  <c r="C818" i="9"/>
  <c r="E818" i="10" s="1"/>
  <c r="B818" i="9"/>
  <c r="B818" i="10" s="1"/>
  <c r="A818" i="9"/>
  <c r="A818" i="10" s="1"/>
  <c r="J817" i="9"/>
  <c r="W817" i="10" s="1"/>
  <c r="I817" i="9"/>
  <c r="V817" i="10" s="1"/>
  <c r="H817" i="9"/>
  <c r="U817" i="10" s="1"/>
  <c r="G817" i="9"/>
  <c r="T817" i="10" s="1"/>
  <c r="F817" i="9"/>
  <c r="S817" i="10" s="1"/>
  <c r="E817" i="9"/>
  <c r="O817" i="10" s="1"/>
  <c r="D817" i="9"/>
  <c r="J817" i="10" s="1"/>
  <c r="C817" i="9"/>
  <c r="E817" i="10" s="1"/>
  <c r="B817" i="9"/>
  <c r="B817" i="10" s="1"/>
  <c r="A817" i="9"/>
  <c r="A817" i="10" s="1"/>
  <c r="J816" i="9"/>
  <c r="W816" i="10" s="1"/>
  <c r="I816" i="9"/>
  <c r="V816" i="10" s="1"/>
  <c r="H816" i="9"/>
  <c r="U816" i="10" s="1"/>
  <c r="G816" i="9"/>
  <c r="T816" i="10" s="1"/>
  <c r="F816" i="9"/>
  <c r="S816" i="10" s="1"/>
  <c r="E816" i="9"/>
  <c r="O816" i="10" s="1"/>
  <c r="D816" i="9"/>
  <c r="J816" i="10" s="1"/>
  <c r="C816" i="9"/>
  <c r="E816" i="10" s="1"/>
  <c r="B816" i="9"/>
  <c r="B816" i="10" s="1"/>
  <c r="A816" i="9"/>
  <c r="J815" i="9"/>
  <c r="W815" i="10" s="1"/>
  <c r="I815" i="9"/>
  <c r="V815" i="10" s="1"/>
  <c r="H815" i="9"/>
  <c r="U815" i="10" s="1"/>
  <c r="G815" i="9"/>
  <c r="T815" i="10" s="1"/>
  <c r="F815" i="9"/>
  <c r="S815" i="10" s="1"/>
  <c r="E815" i="9"/>
  <c r="O815" i="10" s="1"/>
  <c r="D815" i="9"/>
  <c r="J815" i="10" s="1"/>
  <c r="C815" i="9"/>
  <c r="E815" i="10" s="1"/>
  <c r="B815" i="9"/>
  <c r="B815" i="10" s="1"/>
  <c r="A815" i="9"/>
  <c r="J814" i="9"/>
  <c r="W814" i="10" s="1"/>
  <c r="I814" i="9"/>
  <c r="V814" i="10" s="1"/>
  <c r="H814" i="9"/>
  <c r="U814" i="10" s="1"/>
  <c r="G814" i="9"/>
  <c r="T814" i="10" s="1"/>
  <c r="F814" i="9"/>
  <c r="S814" i="10" s="1"/>
  <c r="E814" i="9"/>
  <c r="O814" i="10" s="1"/>
  <c r="D814" i="9"/>
  <c r="J814" i="10" s="1"/>
  <c r="C814" i="9"/>
  <c r="E814" i="10" s="1"/>
  <c r="B814" i="9"/>
  <c r="B814" i="10" s="1"/>
  <c r="A814" i="9"/>
  <c r="A814" i="10" s="1"/>
  <c r="J813" i="9"/>
  <c r="W813" i="10" s="1"/>
  <c r="I813" i="9"/>
  <c r="V813" i="10" s="1"/>
  <c r="H813" i="9"/>
  <c r="U813" i="10" s="1"/>
  <c r="G813" i="9"/>
  <c r="T813" i="10" s="1"/>
  <c r="F813" i="9"/>
  <c r="S813" i="10" s="1"/>
  <c r="E813" i="9"/>
  <c r="O813" i="10" s="1"/>
  <c r="D813" i="9"/>
  <c r="J813" i="10" s="1"/>
  <c r="C813" i="9"/>
  <c r="E813" i="10" s="1"/>
  <c r="B813" i="9"/>
  <c r="B813" i="10" s="1"/>
  <c r="A813" i="9"/>
  <c r="A813" i="10" s="1"/>
  <c r="J812" i="9"/>
  <c r="W812" i="10" s="1"/>
  <c r="I812" i="9"/>
  <c r="V812" i="10" s="1"/>
  <c r="H812" i="9"/>
  <c r="U812" i="10" s="1"/>
  <c r="G812" i="9"/>
  <c r="T812" i="10" s="1"/>
  <c r="F812" i="9"/>
  <c r="S812" i="10" s="1"/>
  <c r="E812" i="9"/>
  <c r="O812" i="10" s="1"/>
  <c r="D812" i="9"/>
  <c r="J812" i="10" s="1"/>
  <c r="C812" i="9"/>
  <c r="E812" i="10" s="1"/>
  <c r="B812" i="9"/>
  <c r="B812" i="10" s="1"/>
  <c r="A812" i="9"/>
  <c r="A812" i="10" s="1"/>
  <c r="J811" i="9"/>
  <c r="W811" i="10" s="1"/>
  <c r="I811" i="9"/>
  <c r="V811" i="10" s="1"/>
  <c r="H811" i="9"/>
  <c r="U811" i="10" s="1"/>
  <c r="G811" i="9"/>
  <c r="T811" i="10" s="1"/>
  <c r="F811" i="9"/>
  <c r="S811" i="10" s="1"/>
  <c r="E811" i="9"/>
  <c r="O811" i="10" s="1"/>
  <c r="D811" i="9"/>
  <c r="J811" i="10" s="1"/>
  <c r="C811" i="9"/>
  <c r="E811" i="10" s="1"/>
  <c r="B811" i="9"/>
  <c r="B811" i="10" s="1"/>
  <c r="A811" i="9"/>
  <c r="A811" i="10" s="1"/>
  <c r="J810" i="9"/>
  <c r="W810" i="10" s="1"/>
  <c r="I810" i="9"/>
  <c r="V810" i="10" s="1"/>
  <c r="H810" i="9"/>
  <c r="U810" i="10" s="1"/>
  <c r="G810" i="9"/>
  <c r="T810" i="10" s="1"/>
  <c r="F810" i="9"/>
  <c r="S810" i="10" s="1"/>
  <c r="E810" i="9"/>
  <c r="O810" i="10" s="1"/>
  <c r="D810" i="9"/>
  <c r="J810" i="10" s="1"/>
  <c r="C810" i="9"/>
  <c r="E810" i="10" s="1"/>
  <c r="B810" i="9"/>
  <c r="B810" i="10" s="1"/>
  <c r="A810" i="9"/>
  <c r="A810" i="10" s="1"/>
  <c r="J809" i="9"/>
  <c r="W809" i="10" s="1"/>
  <c r="I809" i="9"/>
  <c r="V809" i="10" s="1"/>
  <c r="H809" i="9"/>
  <c r="U809" i="10" s="1"/>
  <c r="G809" i="9"/>
  <c r="T809" i="10" s="1"/>
  <c r="F809" i="9"/>
  <c r="S809" i="10" s="1"/>
  <c r="E809" i="9"/>
  <c r="O809" i="10" s="1"/>
  <c r="D809" i="9"/>
  <c r="J809" i="10" s="1"/>
  <c r="C809" i="9"/>
  <c r="E809" i="10" s="1"/>
  <c r="B809" i="9"/>
  <c r="B809" i="10" s="1"/>
  <c r="A809" i="9"/>
  <c r="A809" i="10" s="1"/>
  <c r="J808" i="9"/>
  <c r="W808" i="10" s="1"/>
  <c r="I808" i="9"/>
  <c r="V808" i="10" s="1"/>
  <c r="H808" i="9"/>
  <c r="U808" i="10" s="1"/>
  <c r="G808" i="9"/>
  <c r="T808" i="10" s="1"/>
  <c r="F808" i="9"/>
  <c r="S808" i="10" s="1"/>
  <c r="E808" i="9"/>
  <c r="O808" i="10" s="1"/>
  <c r="D808" i="9"/>
  <c r="J808" i="10" s="1"/>
  <c r="C808" i="9"/>
  <c r="E808" i="10" s="1"/>
  <c r="B808" i="9"/>
  <c r="B808" i="10" s="1"/>
  <c r="A808" i="9"/>
  <c r="A808" i="10" s="1"/>
  <c r="J807" i="9"/>
  <c r="W807" i="10" s="1"/>
  <c r="I807" i="9"/>
  <c r="V807" i="10" s="1"/>
  <c r="H807" i="9"/>
  <c r="U807" i="10" s="1"/>
  <c r="G807" i="9"/>
  <c r="T807" i="10" s="1"/>
  <c r="F807" i="9"/>
  <c r="S807" i="10" s="1"/>
  <c r="E807" i="9"/>
  <c r="O807" i="10" s="1"/>
  <c r="D807" i="9"/>
  <c r="J807" i="10" s="1"/>
  <c r="C807" i="9"/>
  <c r="E807" i="10" s="1"/>
  <c r="B807" i="9"/>
  <c r="B807" i="10" s="1"/>
  <c r="A807" i="9"/>
  <c r="A807" i="10" s="1"/>
  <c r="J806" i="9"/>
  <c r="W806" i="10" s="1"/>
  <c r="I806" i="9"/>
  <c r="V806" i="10" s="1"/>
  <c r="H806" i="9"/>
  <c r="U806" i="10" s="1"/>
  <c r="G806" i="9"/>
  <c r="T806" i="10" s="1"/>
  <c r="F806" i="9"/>
  <c r="S806" i="10" s="1"/>
  <c r="E806" i="9"/>
  <c r="O806" i="10" s="1"/>
  <c r="D806" i="9"/>
  <c r="J806" i="10" s="1"/>
  <c r="C806" i="9"/>
  <c r="E806" i="10" s="1"/>
  <c r="B806" i="9"/>
  <c r="B806" i="10" s="1"/>
  <c r="A806" i="9"/>
  <c r="A806" i="10" s="1"/>
  <c r="J805" i="9"/>
  <c r="W805" i="10" s="1"/>
  <c r="I805" i="9"/>
  <c r="V805" i="10" s="1"/>
  <c r="H805" i="9"/>
  <c r="U805" i="10" s="1"/>
  <c r="G805" i="9"/>
  <c r="T805" i="10" s="1"/>
  <c r="F805" i="9"/>
  <c r="S805" i="10" s="1"/>
  <c r="E805" i="9"/>
  <c r="O805" i="10" s="1"/>
  <c r="D805" i="9"/>
  <c r="J805" i="10" s="1"/>
  <c r="C805" i="9"/>
  <c r="E805" i="10" s="1"/>
  <c r="B805" i="9"/>
  <c r="B805" i="10" s="1"/>
  <c r="A805" i="9"/>
  <c r="A805" i="10" s="1"/>
  <c r="J804" i="9"/>
  <c r="W804" i="10" s="1"/>
  <c r="I804" i="9"/>
  <c r="V804" i="10" s="1"/>
  <c r="H804" i="9"/>
  <c r="U804" i="10" s="1"/>
  <c r="G804" i="9"/>
  <c r="T804" i="10" s="1"/>
  <c r="F804" i="9"/>
  <c r="S804" i="10" s="1"/>
  <c r="E804" i="9"/>
  <c r="O804" i="10" s="1"/>
  <c r="D804" i="9"/>
  <c r="J804" i="10" s="1"/>
  <c r="C804" i="9"/>
  <c r="E804" i="10" s="1"/>
  <c r="B804" i="9"/>
  <c r="B804" i="10" s="1"/>
  <c r="A804" i="9"/>
  <c r="J803" i="9"/>
  <c r="W803" i="10" s="1"/>
  <c r="I803" i="9"/>
  <c r="V803" i="10" s="1"/>
  <c r="H803" i="9"/>
  <c r="U803" i="10" s="1"/>
  <c r="G803" i="9"/>
  <c r="T803" i="10" s="1"/>
  <c r="F803" i="9"/>
  <c r="S803" i="10" s="1"/>
  <c r="E803" i="9"/>
  <c r="O803" i="10" s="1"/>
  <c r="D803" i="9"/>
  <c r="J803" i="10" s="1"/>
  <c r="C803" i="9"/>
  <c r="E803" i="10" s="1"/>
  <c r="B803" i="9"/>
  <c r="B803" i="10" s="1"/>
  <c r="A803" i="9"/>
  <c r="J802" i="9"/>
  <c r="W802" i="10" s="1"/>
  <c r="I802" i="9"/>
  <c r="V802" i="10" s="1"/>
  <c r="H802" i="9"/>
  <c r="U802" i="10" s="1"/>
  <c r="G802" i="9"/>
  <c r="T802" i="10" s="1"/>
  <c r="F802" i="9"/>
  <c r="S802" i="10" s="1"/>
  <c r="E802" i="9"/>
  <c r="O802" i="10" s="1"/>
  <c r="D802" i="9"/>
  <c r="J802" i="10" s="1"/>
  <c r="C802" i="9"/>
  <c r="E802" i="10" s="1"/>
  <c r="B802" i="9"/>
  <c r="B802" i="10" s="1"/>
  <c r="A802" i="9"/>
  <c r="A802" i="10" s="1"/>
  <c r="J801" i="9"/>
  <c r="W801" i="10" s="1"/>
  <c r="I801" i="9"/>
  <c r="V801" i="10" s="1"/>
  <c r="H801" i="9"/>
  <c r="U801" i="10" s="1"/>
  <c r="G801" i="9"/>
  <c r="T801" i="10" s="1"/>
  <c r="F801" i="9"/>
  <c r="S801" i="10" s="1"/>
  <c r="E801" i="9"/>
  <c r="O801" i="10" s="1"/>
  <c r="D801" i="9"/>
  <c r="J801" i="10" s="1"/>
  <c r="C801" i="9"/>
  <c r="E801" i="10" s="1"/>
  <c r="B801" i="9"/>
  <c r="B801" i="10" s="1"/>
  <c r="A801" i="9"/>
  <c r="A801" i="10" s="1"/>
  <c r="J800" i="9"/>
  <c r="W800" i="10" s="1"/>
  <c r="I800" i="9"/>
  <c r="V800" i="10" s="1"/>
  <c r="H800" i="9"/>
  <c r="U800" i="10" s="1"/>
  <c r="G800" i="9"/>
  <c r="T800" i="10" s="1"/>
  <c r="F800" i="9"/>
  <c r="S800" i="10" s="1"/>
  <c r="E800" i="9"/>
  <c r="O800" i="10" s="1"/>
  <c r="D800" i="9"/>
  <c r="J800" i="10" s="1"/>
  <c r="C800" i="9"/>
  <c r="E800" i="10" s="1"/>
  <c r="B800" i="9"/>
  <c r="B800" i="10" s="1"/>
  <c r="A800" i="9"/>
  <c r="A800" i="10" s="1"/>
  <c r="J799" i="9"/>
  <c r="W799" i="10" s="1"/>
  <c r="I799" i="9"/>
  <c r="V799" i="10" s="1"/>
  <c r="H799" i="9"/>
  <c r="U799" i="10" s="1"/>
  <c r="G799" i="9"/>
  <c r="T799" i="10" s="1"/>
  <c r="F799" i="9"/>
  <c r="S799" i="10" s="1"/>
  <c r="E799" i="9"/>
  <c r="O799" i="10" s="1"/>
  <c r="D799" i="9"/>
  <c r="J799" i="10" s="1"/>
  <c r="C799" i="9"/>
  <c r="E799" i="10" s="1"/>
  <c r="B799" i="9"/>
  <c r="B799" i="10" s="1"/>
  <c r="A799" i="9"/>
  <c r="A799" i="10" s="1"/>
  <c r="J798" i="9"/>
  <c r="W798" i="10" s="1"/>
  <c r="I798" i="9"/>
  <c r="V798" i="10" s="1"/>
  <c r="H798" i="9"/>
  <c r="U798" i="10" s="1"/>
  <c r="G798" i="9"/>
  <c r="T798" i="10" s="1"/>
  <c r="F798" i="9"/>
  <c r="S798" i="10" s="1"/>
  <c r="E798" i="9"/>
  <c r="O798" i="10" s="1"/>
  <c r="D798" i="9"/>
  <c r="J798" i="10" s="1"/>
  <c r="C798" i="9"/>
  <c r="E798" i="10" s="1"/>
  <c r="B798" i="9"/>
  <c r="B798" i="10" s="1"/>
  <c r="A798" i="9"/>
  <c r="A798" i="10" s="1"/>
  <c r="J797" i="9"/>
  <c r="W797" i="10" s="1"/>
  <c r="I797" i="9"/>
  <c r="V797" i="10" s="1"/>
  <c r="H797" i="9"/>
  <c r="U797" i="10" s="1"/>
  <c r="G797" i="9"/>
  <c r="T797" i="10" s="1"/>
  <c r="F797" i="9"/>
  <c r="S797" i="10" s="1"/>
  <c r="E797" i="9"/>
  <c r="O797" i="10" s="1"/>
  <c r="D797" i="9"/>
  <c r="J797" i="10" s="1"/>
  <c r="C797" i="9"/>
  <c r="E797" i="10" s="1"/>
  <c r="B797" i="9"/>
  <c r="B797" i="10" s="1"/>
  <c r="A797" i="9"/>
  <c r="A797" i="10" s="1"/>
  <c r="J796" i="9"/>
  <c r="W796" i="10" s="1"/>
  <c r="I796" i="9"/>
  <c r="V796" i="10" s="1"/>
  <c r="H796" i="9"/>
  <c r="U796" i="10" s="1"/>
  <c r="G796" i="9"/>
  <c r="T796" i="10" s="1"/>
  <c r="F796" i="9"/>
  <c r="S796" i="10" s="1"/>
  <c r="E796" i="9"/>
  <c r="O796" i="10" s="1"/>
  <c r="D796" i="9"/>
  <c r="J796" i="10" s="1"/>
  <c r="C796" i="9"/>
  <c r="E796" i="10" s="1"/>
  <c r="B796" i="9"/>
  <c r="B796" i="10" s="1"/>
  <c r="A796" i="9"/>
  <c r="A796" i="10" s="1"/>
  <c r="J795" i="9"/>
  <c r="W795" i="10" s="1"/>
  <c r="I795" i="9"/>
  <c r="V795" i="10" s="1"/>
  <c r="H795" i="9"/>
  <c r="U795" i="10" s="1"/>
  <c r="G795" i="9"/>
  <c r="T795" i="10" s="1"/>
  <c r="F795" i="9"/>
  <c r="S795" i="10" s="1"/>
  <c r="E795" i="9"/>
  <c r="O795" i="10" s="1"/>
  <c r="D795" i="9"/>
  <c r="J795" i="10" s="1"/>
  <c r="C795" i="9"/>
  <c r="E795" i="10" s="1"/>
  <c r="B795" i="9"/>
  <c r="B795" i="10" s="1"/>
  <c r="A795" i="9"/>
  <c r="A795" i="10" s="1"/>
  <c r="J794" i="9"/>
  <c r="W794" i="10" s="1"/>
  <c r="I794" i="9"/>
  <c r="V794" i="10" s="1"/>
  <c r="H794" i="9"/>
  <c r="U794" i="10" s="1"/>
  <c r="G794" i="9"/>
  <c r="T794" i="10" s="1"/>
  <c r="F794" i="9"/>
  <c r="S794" i="10" s="1"/>
  <c r="E794" i="9"/>
  <c r="O794" i="10" s="1"/>
  <c r="D794" i="9"/>
  <c r="J794" i="10" s="1"/>
  <c r="C794" i="9"/>
  <c r="E794" i="10" s="1"/>
  <c r="B794" i="9"/>
  <c r="B794" i="10" s="1"/>
  <c r="A794" i="9"/>
  <c r="A794" i="10" s="1"/>
  <c r="J793" i="9"/>
  <c r="W793" i="10" s="1"/>
  <c r="I793" i="9"/>
  <c r="V793" i="10" s="1"/>
  <c r="H793" i="9"/>
  <c r="U793" i="10" s="1"/>
  <c r="G793" i="9"/>
  <c r="T793" i="10" s="1"/>
  <c r="F793" i="9"/>
  <c r="S793" i="10" s="1"/>
  <c r="E793" i="9"/>
  <c r="O793" i="10" s="1"/>
  <c r="D793" i="9"/>
  <c r="J793" i="10" s="1"/>
  <c r="C793" i="9"/>
  <c r="E793" i="10" s="1"/>
  <c r="B793" i="9"/>
  <c r="B793" i="10" s="1"/>
  <c r="A793" i="9"/>
  <c r="A793" i="10" s="1"/>
  <c r="J792" i="9"/>
  <c r="W792" i="10" s="1"/>
  <c r="I792" i="9"/>
  <c r="V792" i="10" s="1"/>
  <c r="H792" i="9"/>
  <c r="U792" i="10" s="1"/>
  <c r="G792" i="9"/>
  <c r="T792" i="10" s="1"/>
  <c r="F792" i="9"/>
  <c r="S792" i="10" s="1"/>
  <c r="E792" i="9"/>
  <c r="O792" i="10" s="1"/>
  <c r="D792" i="9"/>
  <c r="J792" i="10" s="1"/>
  <c r="C792" i="9"/>
  <c r="E792" i="10" s="1"/>
  <c r="B792" i="9"/>
  <c r="B792" i="10" s="1"/>
  <c r="A792" i="9"/>
  <c r="J791" i="9"/>
  <c r="W791" i="10" s="1"/>
  <c r="I791" i="9"/>
  <c r="V791" i="10" s="1"/>
  <c r="H791" i="9"/>
  <c r="U791" i="10" s="1"/>
  <c r="G791" i="9"/>
  <c r="T791" i="10" s="1"/>
  <c r="F791" i="9"/>
  <c r="S791" i="10" s="1"/>
  <c r="E791" i="9"/>
  <c r="O791" i="10" s="1"/>
  <c r="D791" i="9"/>
  <c r="J791" i="10" s="1"/>
  <c r="C791" i="9"/>
  <c r="E791" i="10" s="1"/>
  <c r="B791" i="9"/>
  <c r="B791" i="10" s="1"/>
  <c r="A791" i="9"/>
  <c r="J790" i="9"/>
  <c r="W790" i="10" s="1"/>
  <c r="I790" i="9"/>
  <c r="V790" i="10" s="1"/>
  <c r="H790" i="9"/>
  <c r="U790" i="10" s="1"/>
  <c r="G790" i="9"/>
  <c r="T790" i="10" s="1"/>
  <c r="F790" i="9"/>
  <c r="S790" i="10" s="1"/>
  <c r="E790" i="9"/>
  <c r="O790" i="10" s="1"/>
  <c r="D790" i="9"/>
  <c r="J790" i="10" s="1"/>
  <c r="C790" i="9"/>
  <c r="E790" i="10" s="1"/>
  <c r="B790" i="9"/>
  <c r="B790" i="10" s="1"/>
  <c r="A790" i="9"/>
  <c r="A790" i="10" s="1"/>
  <c r="J789" i="9"/>
  <c r="W789" i="10" s="1"/>
  <c r="I789" i="9"/>
  <c r="V789" i="10" s="1"/>
  <c r="H789" i="9"/>
  <c r="U789" i="10" s="1"/>
  <c r="G789" i="9"/>
  <c r="T789" i="10" s="1"/>
  <c r="F789" i="9"/>
  <c r="S789" i="10" s="1"/>
  <c r="E789" i="9"/>
  <c r="O789" i="10" s="1"/>
  <c r="D789" i="9"/>
  <c r="J789" i="10" s="1"/>
  <c r="C789" i="9"/>
  <c r="E789" i="10" s="1"/>
  <c r="B789" i="9"/>
  <c r="B789" i="10" s="1"/>
  <c r="A789" i="9"/>
  <c r="A789" i="10" s="1"/>
  <c r="J788" i="9"/>
  <c r="W788" i="10" s="1"/>
  <c r="I788" i="9"/>
  <c r="V788" i="10" s="1"/>
  <c r="H788" i="9"/>
  <c r="U788" i="10" s="1"/>
  <c r="G788" i="9"/>
  <c r="T788" i="10" s="1"/>
  <c r="F788" i="9"/>
  <c r="S788" i="10" s="1"/>
  <c r="E788" i="9"/>
  <c r="O788" i="10" s="1"/>
  <c r="D788" i="9"/>
  <c r="J788" i="10" s="1"/>
  <c r="C788" i="9"/>
  <c r="E788" i="10" s="1"/>
  <c r="B788" i="9"/>
  <c r="B788" i="10" s="1"/>
  <c r="A788" i="9"/>
  <c r="A788" i="10" s="1"/>
  <c r="J787" i="9"/>
  <c r="W787" i="10" s="1"/>
  <c r="I787" i="9"/>
  <c r="V787" i="10" s="1"/>
  <c r="H787" i="9"/>
  <c r="U787" i="10" s="1"/>
  <c r="G787" i="9"/>
  <c r="T787" i="10" s="1"/>
  <c r="F787" i="9"/>
  <c r="S787" i="10" s="1"/>
  <c r="E787" i="9"/>
  <c r="O787" i="10" s="1"/>
  <c r="D787" i="9"/>
  <c r="J787" i="10" s="1"/>
  <c r="C787" i="9"/>
  <c r="E787" i="10" s="1"/>
  <c r="B787" i="9"/>
  <c r="B787" i="10" s="1"/>
  <c r="A787" i="9"/>
  <c r="A787" i="10" s="1"/>
  <c r="J786" i="9"/>
  <c r="W786" i="10" s="1"/>
  <c r="I786" i="9"/>
  <c r="V786" i="10" s="1"/>
  <c r="H786" i="9"/>
  <c r="U786" i="10" s="1"/>
  <c r="G786" i="9"/>
  <c r="T786" i="10" s="1"/>
  <c r="F786" i="9"/>
  <c r="S786" i="10" s="1"/>
  <c r="E786" i="9"/>
  <c r="O786" i="10" s="1"/>
  <c r="D786" i="9"/>
  <c r="J786" i="10" s="1"/>
  <c r="C786" i="9"/>
  <c r="E786" i="10" s="1"/>
  <c r="B786" i="9"/>
  <c r="B786" i="10" s="1"/>
  <c r="A786" i="9"/>
  <c r="A786" i="10" s="1"/>
  <c r="J785" i="9"/>
  <c r="W785" i="10" s="1"/>
  <c r="I785" i="9"/>
  <c r="V785" i="10" s="1"/>
  <c r="H785" i="9"/>
  <c r="U785" i="10" s="1"/>
  <c r="G785" i="9"/>
  <c r="T785" i="10" s="1"/>
  <c r="F785" i="9"/>
  <c r="S785" i="10" s="1"/>
  <c r="E785" i="9"/>
  <c r="O785" i="10" s="1"/>
  <c r="D785" i="9"/>
  <c r="J785" i="10" s="1"/>
  <c r="C785" i="9"/>
  <c r="E785" i="10" s="1"/>
  <c r="B785" i="9"/>
  <c r="B785" i="10" s="1"/>
  <c r="A785" i="9"/>
  <c r="A785" i="10" s="1"/>
  <c r="J784" i="9"/>
  <c r="W784" i="10" s="1"/>
  <c r="I784" i="9"/>
  <c r="V784" i="10" s="1"/>
  <c r="H784" i="9"/>
  <c r="U784" i="10" s="1"/>
  <c r="G784" i="9"/>
  <c r="T784" i="10" s="1"/>
  <c r="F784" i="9"/>
  <c r="S784" i="10" s="1"/>
  <c r="E784" i="9"/>
  <c r="O784" i="10" s="1"/>
  <c r="D784" i="9"/>
  <c r="J784" i="10" s="1"/>
  <c r="C784" i="9"/>
  <c r="E784" i="10" s="1"/>
  <c r="B784" i="9"/>
  <c r="B784" i="10" s="1"/>
  <c r="A784" i="9"/>
  <c r="A784" i="10" s="1"/>
  <c r="J783" i="9"/>
  <c r="W783" i="10" s="1"/>
  <c r="I783" i="9"/>
  <c r="V783" i="10" s="1"/>
  <c r="H783" i="9"/>
  <c r="U783" i="10" s="1"/>
  <c r="G783" i="9"/>
  <c r="T783" i="10" s="1"/>
  <c r="F783" i="9"/>
  <c r="S783" i="10" s="1"/>
  <c r="E783" i="9"/>
  <c r="O783" i="10" s="1"/>
  <c r="D783" i="9"/>
  <c r="J783" i="10" s="1"/>
  <c r="C783" i="9"/>
  <c r="E783" i="10" s="1"/>
  <c r="B783" i="9"/>
  <c r="B783" i="10" s="1"/>
  <c r="A783" i="9"/>
  <c r="A783" i="10" s="1"/>
  <c r="J782" i="9"/>
  <c r="W782" i="10" s="1"/>
  <c r="I782" i="9"/>
  <c r="V782" i="10" s="1"/>
  <c r="H782" i="9"/>
  <c r="U782" i="10" s="1"/>
  <c r="G782" i="9"/>
  <c r="T782" i="10" s="1"/>
  <c r="F782" i="9"/>
  <c r="S782" i="10" s="1"/>
  <c r="E782" i="9"/>
  <c r="O782" i="10" s="1"/>
  <c r="D782" i="9"/>
  <c r="J782" i="10" s="1"/>
  <c r="C782" i="9"/>
  <c r="E782" i="10" s="1"/>
  <c r="B782" i="9"/>
  <c r="B782" i="10" s="1"/>
  <c r="A782" i="9"/>
  <c r="A782" i="10" s="1"/>
  <c r="J781" i="9"/>
  <c r="W781" i="10" s="1"/>
  <c r="I781" i="9"/>
  <c r="V781" i="10" s="1"/>
  <c r="H781" i="9"/>
  <c r="U781" i="10" s="1"/>
  <c r="G781" i="9"/>
  <c r="T781" i="10" s="1"/>
  <c r="F781" i="9"/>
  <c r="S781" i="10" s="1"/>
  <c r="E781" i="9"/>
  <c r="O781" i="10" s="1"/>
  <c r="D781" i="9"/>
  <c r="J781" i="10" s="1"/>
  <c r="C781" i="9"/>
  <c r="E781" i="10" s="1"/>
  <c r="B781" i="9"/>
  <c r="B781" i="10" s="1"/>
  <c r="A781" i="9"/>
  <c r="A781" i="10" s="1"/>
  <c r="J780" i="9"/>
  <c r="W780" i="10" s="1"/>
  <c r="I780" i="9"/>
  <c r="V780" i="10" s="1"/>
  <c r="H780" i="9"/>
  <c r="U780" i="10" s="1"/>
  <c r="G780" i="9"/>
  <c r="T780" i="10" s="1"/>
  <c r="F780" i="9"/>
  <c r="S780" i="10" s="1"/>
  <c r="E780" i="9"/>
  <c r="O780" i="10" s="1"/>
  <c r="D780" i="9"/>
  <c r="J780" i="10" s="1"/>
  <c r="C780" i="9"/>
  <c r="E780" i="10" s="1"/>
  <c r="B780" i="9"/>
  <c r="B780" i="10" s="1"/>
  <c r="A780" i="9"/>
  <c r="J779" i="9"/>
  <c r="W779" i="10" s="1"/>
  <c r="I779" i="9"/>
  <c r="V779" i="10" s="1"/>
  <c r="H779" i="9"/>
  <c r="U779" i="10" s="1"/>
  <c r="G779" i="9"/>
  <c r="T779" i="10" s="1"/>
  <c r="F779" i="9"/>
  <c r="S779" i="10" s="1"/>
  <c r="E779" i="9"/>
  <c r="O779" i="10" s="1"/>
  <c r="D779" i="9"/>
  <c r="J779" i="10" s="1"/>
  <c r="C779" i="9"/>
  <c r="E779" i="10" s="1"/>
  <c r="B779" i="9"/>
  <c r="B779" i="10" s="1"/>
  <c r="A779" i="9"/>
  <c r="J778" i="9"/>
  <c r="W778" i="10" s="1"/>
  <c r="I778" i="9"/>
  <c r="V778" i="10" s="1"/>
  <c r="H778" i="9"/>
  <c r="U778" i="10" s="1"/>
  <c r="G778" i="9"/>
  <c r="T778" i="10" s="1"/>
  <c r="F778" i="9"/>
  <c r="S778" i="10" s="1"/>
  <c r="E778" i="9"/>
  <c r="O778" i="10" s="1"/>
  <c r="D778" i="9"/>
  <c r="J778" i="10" s="1"/>
  <c r="C778" i="9"/>
  <c r="E778" i="10" s="1"/>
  <c r="B778" i="9"/>
  <c r="B778" i="10" s="1"/>
  <c r="A778" i="9"/>
  <c r="A778" i="10" s="1"/>
  <c r="J777" i="9"/>
  <c r="W777" i="10" s="1"/>
  <c r="I777" i="9"/>
  <c r="V777" i="10" s="1"/>
  <c r="H777" i="9"/>
  <c r="U777" i="10" s="1"/>
  <c r="G777" i="9"/>
  <c r="T777" i="10" s="1"/>
  <c r="F777" i="9"/>
  <c r="S777" i="10" s="1"/>
  <c r="E777" i="9"/>
  <c r="O777" i="10" s="1"/>
  <c r="D777" i="9"/>
  <c r="J777" i="10" s="1"/>
  <c r="C777" i="9"/>
  <c r="E777" i="10" s="1"/>
  <c r="B777" i="9"/>
  <c r="B777" i="10" s="1"/>
  <c r="A777" i="9"/>
  <c r="A777" i="10" s="1"/>
  <c r="J776" i="9"/>
  <c r="W776" i="10" s="1"/>
  <c r="I776" i="9"/>
  <c r="V776" i="10" s="1"/>
  <c r="H776" i="9"/>
  <c r="U776" i="10" s="1"/>
  <c r="G776" i="9"/>
  <c r="T776" i="10" s="1"/>
  <c r="F776" i="9"/>
  <c r="S776" i="10" s="1"/>
  <c r="E776" i="9"/>
  <c r="O776" i="10" s="1"/>
  <c r="D776" i="9"/>
  <c r="J776" i="10" s="1"/>
  <c r="C776" i="9"/>
  <c r="E776" i="10" s="1"/>
  <c r="B776" i="9"/>
  <c r="B776" i="10" s="1"/>
  <c r="A776" i="9"/>
  <c r="A776" i="10" s="1"/>
  <c r="J775" i="9"/>
  <c r="W775" i="10" s="1"/>
  <c r="I775" i="9"/>
  <c r="V775" i="10" s="1"/>
  <c r="H775" i="9"/>
  <c r="U775" i="10" s="1"/>
  <c r="G775" i="9"/>
  <c r="T775" i="10" s="1"/>
  <c r="F775" i="9"/>
  <c r="S775" i="10" s="1"/>
  <c r="E775" i="9"/>
  <c r="O775" i="10" s="1"/>
  <c r="D775" i="9"/>
  <c r="J775" i="10" s="1"/>
  <c r="C775" i="9"/>
  <c r="E775" i="10" s="1"/>
  <c r="B775" i="9"/>
  <c r="B775" i="10" s="1"/>
  <c r="A775" i="9"/>
  <c r="A775" i="10" s="1"/>
  <c r="J774" i="9"/>
  <c r="W774" i="10" s="1"/>
  <c r="I774" i="9"/>
  <c r="V774" i="10" s="1"/>
  <c r="H774" i="9"/>
  <c r="U774" i="10" s="1"/>
  <c r="G774" i="9"/>
  <c r="T774" i="10" s="1"/>
  <c r="F774" i="9"/>
  <c r="S774" i="10" s="1"/>
  <c r="E774" i="9"/>
  <c r="O774" i="10" s="1"/>
  <c r="D774" i="9"/>
  <c r="J774" i="10" s="1"/>
  <c r="C774" i="9"/>
  <c r="E774" i="10" s="1"/>
  <c r="B774" i="9"/>
  <c r="B774" i="10" s="1"/>
  <c r="A774" i="9"/>
  <c r="A774" i="10" s="1"/>
  <c r="J773" i="9"/>
  <c r="W773" i="10" s="1"/>
  <c r="I773" i="9"/>
  <c r="V773" i="10" s="1"/>
  <c r="H773" i="9"/>
  <c r="U773" i="10" s="1"/>
  <c r="G773" i="9"/>
  <c r="T773" i="10" s="1"/>
  <c r="F773" i="9"/>
  <c r="S773" i="10" s="1"/>
  <c r="E773" i="9"/>
  <c r="O773" i="10" s="1"/>
  <c r="D773" i="9"/>
  <c r="J773" i="10" s="1"/>
  <c r="C773" i="9"/>
  <c r="E773" i="10" s="1"/>
  <c r="B773" i="9"/>
  <c r="B773" i="10" s="1"/>
  <c r="A773" i="9"/>
  <c r="A773" i="10" s="1"/>
  <c r="J772" i="9"/>
  <c r="W772" i="10" s="1"/>
  <c r="I772" i="9"/>
  <c r="V772" i="10" s="1"/>
  <c r="H772" i="9"/>
  <c r="U772" i="10" s="1"/>
  <c r="G772" i="9"/>
  <c r="T772" i="10" s="1"/>
  <c r="F772" i="9"/>
  <c r="S772" i="10" s="1"/>
  <c r="E772" i="9"/>
  <c r="O772" i="10" s="1"/>
  <c r="D772" i="9"/>
  <c r="J772" i="10" s="1"/>
  <c r="C772" i="9"/>
  <c r="E772" i="10" s="1"/>
  <c r="B772" i="9"/>
  <c r="B772" i="10" s="1"/>
  <c r="A772" i="9"/>
  <c r="A772" i="10" s="1"/>
  <c r="J771" i="9"/>
  <c r="W771" i="10" s="1"/>
  <c r="I771" i="9"/>
  <c r="V771" i="10" s="1"/>
  <c r="H771" i="9"/>
  <c r="U771" i="10" s="1"/>
  <c r="G771" i="9"/>
  <c r="T771" i="10" s="1"/>
  <c r="F771" i="9"/>
  <c r="S771" i="10" s="1"/>
  <c r="E771" i="9"/>
  <c r="O771" i="10" s="1"/>
  <c r="D771" i="9"/>
  <c r="J771" i="10" s="1"/>
  <c r="C771" i="9"/>
  <c r="E771" i="10" s="1"/>
  <c r="B771" i="9"/>
  <c r="B771" i="10" s="1"/>
  <c r="A771" i="9"/>
  <c r="A771" i="10" s="1"/>
  <c r="J770" i="9"/>
  <c r="W770" i="10" s="1"/>
  <c r="I770" i="9"/>
  <c r="V770" i="10" s="1"/>
  <c r="H770" i="9"/>
  <c r="U770" i="10" s="1"/>
  <c r="G770" i="9"/>
  <c r="T770" i="10" s="1"/>
  <c r="F770" i="9"/>
  <c r="S770" i="10" s="1"/>
  <c r="E770" i="9"/>
  <c r="O770" i="10" s="1"/>
  <c r="D770" i="9"/>
  <c r="J770" i="10" s="1"/>
  <c r="C770" i="9"/>
  <c r="E770" i="10" s="1"/>
  <c r="B770" i="9"/>
  <c r="B770" i="10" s="1"/>
  <c r="A770" i="9"/>
  <c r="A770" i="10" s="1"/>
  <c r="J769" i="9"/>
  <c r="W769" i="10" s="1"/>
  <c r="I769" i="9"/>
  <c r="V769" i="10" s="1"/>
  <c r="H769" i="9"/>
  <c r="U769" i="10" s="1"/>
  <c r="G769" i="9"/>
  <c r="T769" i="10" s="1"/>
  <c r="F769" i="9"/>
  <c r="S769" i="10" s="1"/>
  <c r="E769" i="9"/>
  <c r="O769" i="10" s="1"/>
  <c r="D769" i="9"/>
  <c r="J769" i="10" s="1"/>
  <c r="C769" i="9"/>
  <c r="E769" i="10" s="1"/>
  <c r="B769" i="9"/>
  <c r="B769" i="10" s="1"/>
  <c r="A769" i="9"/>
  <c r="A769" i="10" s="1"/>
  <c r="J768" i="9"/>
  <c r="W768" i="10" s="1"/>
  <c r="I768" i="9"/>
  <c r="V768" i="10" s="1"/>
  <c r="H768" i="9"/>
  <c r="U768" i="10" s="1"/>
  <c r="G768" i="9"/>
  <c r="T768" i="10" s="1"/>
  <c r="F768" i="9"/>
  <c r="S768" i="10" s="1"/>
  <c r="E768" i="9"/>
  <c r="O768" i="10" s="1"/>
  <c r="D768" i="9"/>
  <c r="J768" i="10" s="1"/>
  <c r="C768" i="9"/>
  <c r="E768" i="10" s="1"/>
  <c r="B768" i="9"/>
  <c r="B768" i="10" s="1"/>
  <c r="A768" i="9"/>
  <c r="J767" i="9"/>
  <c r="W767" i="10" s="1"/>
  <c r="I767" i="9"/>
  <c r="V767" i="10" s="1"/>
  <c r="H767" i="9"/>
  <c r="U767" i="10" s="1"/>
  <c r="G767" i="9"/>
  <c r="T767" i="10" s="1"/>
  <c r="F767" i="9"/>
  <c r="S767" i="10" s="1"/>
  <c r="E767" i="9"/>
  <c r="O767" i="10" s="1"/>
  <c r="D767" i="9"/>
  <c r="J767" i="10" s="1"/>
  <c r="C767" i="9"/>
  <c r="E767" i="10" s="1"/>
  <c r="B767" i="9"/>
  <c r="B767" i="10" s="1"/>
  <c r="A767" i="9"/>
  <c r="J766" i="9"/>
  <c r="W766" i="10" s="1"/>
  <c r="I766" i="9"/>
  <c r="V766" i="10" s="1"/>
  <c r="H766" i="9"/>
  <c r="U766" i="10" s="1"/>
  <c r="G766" i="9"/>
  <c r="T766" i="10" s="1"/>
  <c r="F766" i="9"/>
  <c r="S766" i="10" s="1"/>
  <c r="E766" i="9"/>
  <c r="O766" i="10" s="1"/>
  <c r="D766" i="9"/>
  <c r="J766" i="10" s="1"/>
  <c r="C766" i="9"/>
  <c r="E766" i="10" s="1"/>
  <c r="B766" i="9"/>
  <c r="B766" i="10" s="1"/>
  <c r="A766" i="9"/>
  <c r="A766" i="10" s="1"/>
  <c r="J765" i="9"/>
  <c r="W765" i="10" s="1"/>
  <c r="I765" i="9"/>
  <c r="V765" i="10" s="1"/>
  <c r="H765" i="9"/>
  <c r="U765" i="10" s="1"/>
  <c r="G765" i="9"/>
  <c r="T765" i="10" s="1"/>
  <c r="F765" i="9"/>
  <c r="S765" i="10" s="1"/>
  <c r="E765" i="9"/>
  <c r="O765" i="10" s="1"/>
  <c r="D765" i="9"/>
  <c r="J765" i="10" s="1"/>
  <c r="C765" i="9"/>
  <c r="E765" i="10" s="1"/>
  <c r="B765" i="9"/>
  <c r="B765" i="10" s="1"/>
  <c r="A765" i="9"/>
  <c r="A765" i="10" s="1"/>
  <c r="J764" i="9"/>
  <c r="W764" i="10" s="1"/>
  <c r="I764" i="9"/>
  <c r="V764" i="10" s="1"/>
  <c r="H764" i="9"/>
  <c r="U764" i="10" s="1"/>
  <c r="G764" i="9"/>
  <c r="T764" i="10" s="1"/>
  <c r="F764" i="9"/>
  <c r="S764" i="10" s="1"/>
  <c r="E764" i="9"/>
  <c r="O764" i="10" s="1"/>
  <c r="D764" i="9"/>
  <c r="J764" i="10" s="1"/>
  <c r="C764" i="9"/>
  <c r="E764" i="10" s="1"/>
  <c r="B764" i="9"/>
  <c r="B764" i="10" s="1"/>
  <c r="A764" i="9"/>
  <c r="A764" i="10" s="1"/>
  <c r="J763" i="9"/>
  <c r="W763" i="10" s="1"/>
  <c r="I763" i="9"/>
  <c r="V763" i="10" s="1"/>
  <c r="H763" i="9"/>
  <c r="U763" i="10" s="1"/>
  <c r="G763" i="9"/>
  <c r="T763" i="10" s="1"/>
  <c r="F763" i="9"/>
  <c r="S763" i="10" s="1"/>
  <c r="E763" i="9"/>
  <c r="O763" i="10" s="1"/>
  <c r="D763" i="9"/>
  <c r="J763" i="10" s="1"/>
  <c r="C763" i="9"/>
  <c r="E763" i="10" s="1"/>
  <c r="B763" i="9"/>
  <c r="B763" i="10" s="1"/>
  <c r="A763" i="9"/>
  <c r="A763" i="10" s="1"/>
  <c r="J762" i="9"/>
  <c r="W762" i="10" s="1"/>
  <c r="I762" i="9"/>
  <c r="V762" i="10" s="1"/>
  <c r="H762" i="9"/>
  <c r="U762" i="10" s="1"/>
  <c r="G762" i="9"/>
  <c r="T762" i="10" s="1"/>
  <c r="F762" i="9"/>
  <c r="S762" i="10" s="1"/>
  <c r="E762" i="9"/>
  <c r="O762" i="10" s="1"/>
  <c r="D762" i="9"/>
  <c r="J762" i="10" s="1"/>
  <c r="C762" i="9"/>
  <c r="E762" i="10" s="1"/>
  <c r="B762" i="9"/>
  <c r="B762" i="10" s="1"/>
  <c r="A762" i="9"/>
  <c r="A762" i="10" s="1"/>
  <c r="J761" i="9"/>
  <c r="W761" i="10" s="1"/>
  <c r="I761" i="9"/>
  <c r="V761" i="10" s="1"/>
  <c r="H761" i="9"/>
  <c r="U761" i="10" s="1"/>
  <c r="G761" i="9"/>
  <c r="T761" i="10" s="1"/>
  <c r="F761" i="9"/>
  <c r="S761" i="10" s="1"/>
  <c r="E761" i="9"/>
  <c r="O761" i="10" s="1"/>
  <c r="D761" i="9"/>
  <c r="J761" i="10" s="1"/>
  <c r="C761" i="9"/>
  <c r="E761" i="10" s="1"/>
  <c r="B761" i="9"/>
  <c r="B761" i="10" s="1"/>
  <c r="A761" i="9"/>
  <c r="A761" i="10" s="1"/>
  <c r="J760" i="9"/>
  <c r="W760" i="10" s="1"/>
  <c r="I760" i="9"/>
  <c r="V760" i="10" s="1"/>
  <c r="H760" i="9"/>
  <c r="U760" i="10" s="1"/>
  <c r="G760" i="9"/>
  <c r="T760" i="10" s="1"/>
  <c r="F760" i="9"/>
  <c r="S760" i="10" s="1"/>
  <c r="E760" i="9"/>
  <c r="O760" i="10" s="1"/>
  <c r="D760" i="9"/>
  <c r="J760" i="10" s="1"/>
  <c r="C760" i="9"/>
  <c r="E760" i="10" s="1"/>
  <c r="B760" i="9"/>
  <c r="B760" i="10" s="1"/>
  <c r="A760" i="9"/>
  <c r="A760" i="10" s="1"/>
  <c r="J759" i="9"/>
  <c r="W759" i="10" s="1"/>
  <c r="I759" i="9"/>
  <c r="V759" i="10" s="1"/>
  <c r="H759" i="9"/>
  <c r="U759" i="10" s="1"/>
  <c r="G759" i="9"/>
  <c r="T759" i="10" s="1"/>
  <c r="F759" i="9"/>
  <c r="S759" i="10" s="1"/>
  <c r="E759" i="9"/>
  <c r="O759" i="10" s="1"/>
  <c r="D759" i="9"/>
  <c r="J759" i="10" s="1"/>
  <c r="C759" i="9"/>
  <c r="E759" i="10" s="1"/>
  <c r="B759" i="9"/>
  <c r="B759" i="10" s="1"/>
  <c r="A759" i="9"/>
  <c r="A759" i="10" s="1"/>
  <c r="J758" i="9"/>
  <c r="W758" i="10" s="1"/>
  <c r="I758" i="9"/>
  <c r="V758" i="10" s="1"/>
  <c r="H758" i="9"/>
  <c r="U758" i="10" s="1"/>
  <c r="G758" i="9"/>
  <c r="T758" i="10" s="1"/>
  <c r="F758" i="9"/>
  <c r="S758" i="10" s="1"/>
  <c r="E758" i="9"/>
  <c r="O758" i="10" s="1"/>
  <c r="D758" i="9"/>
  <c r="J758" i="10" s="1"/>
  <c r="C758" i="9"/>
  <c r="E758" i="10" s="1"/>
  <c r="B758" i="9"/>
  <c r="B758" i="10" s="1"/>
  <c r="A758" i="9"/>
  <c r="A758" i="10" s="1"/>
  <c r="J757" i="9"/>
  <c r="W757" i="10" s="1"/>
  <c r="I757" i="9"/>
  <c r="V757" i="10" s="1"/>
  <c r="H757" i="9"/>
  <c r="U757" i="10" s="1"/>
  <c r="G757" i="9"/>
  <c r="T757" i="10" s="1"/>
  <c r="F757" i="9"/>
  <c r="S757" i="10" s="1"/>
  <c r="E757" i="9"/>
  <c r="O757" i="10" s="1"/>
  <c r="D757" i="9"/>
  <c r="J757" i="10" s="1"/>
  <c r="C757" i="9"/>
  <c r="E757" i="10" s="1"/>
  <c r="B757" i="9"/>
  <c r="B757" i="10" s="1"/>
  <c r="A757" i="9"/>
  <c r="A757" i="10" s="1"/>
  <c r="J756" i="9"/>
  <c r="W756" i="10" s="1"/>
  <c r="I756" i="9"/>
  <c r="V756" i="10" s="1"/>
  <c r="H756" i="9"/>
  <c r="U756" i="10" s="1"/>
  <c r="G756" i="9"/>
  <c r="T756" i="10" s="1"/>
  <c r="F756" i="9"/>
  <c r="S756" i="10" s="1"/>
  <c r="E756" i="9"/>
  <c r="O756" i="10" s="1"/>
  <c r="D756" i="9"/>
  <c r="J756" i="10" s="1"/>
  <c r="C756" i="9"/>
  <c r="E756" i="10" s="1"/>
  <c r="B756" i="9"/>
  <c r="B756" i="10" s="1"/>
  <c r="A756" i="9"/>
  <c r="J755" i="9"/>
  <c r="W755" i="10" s="1"/>
  <c r="I755" i="9"/>
  <c r="V755" i="10" s="1"/>
  <c r="H755" i="9"/>
  <c r="U755" i="10" s="1"/>
  <c r="G755" i="9"/>
  <c r="T755" i="10" s="1"/>
  <c r="F755" i="9"/>
  <c r="S755" i="10" s="1"/>
  <c r="E755" i="9"/>
  <c r="O755" i="10" s="1"/>
  <c r="D755" i="9"/>
  <c r="J755" i="10" s="1"/>
  <c r="C755" i="9"/>
  <c r="E755" i="10" s="1"/>
  <c r="B755" i="9"/>
  <c r="B755" i="10" s="1"/>
  <c r="A755" i="9"/>
  <c r="J754" i="9"/>
  <c r="W754" i="10" s="1"/>
  <c r="I754" i="9"/>
  <c r="V754" i="10" s="1"/>
  <c r="H754" i="9"/>
  <c r="U754" i="10" s="1"/>
  <c r="G754" i="9"/>
  <c r="T754" i="10" s="1"/>
  <c r="F754" i="9"/>
  <c r="S754" i="10" s="1"/>
  <c r="E754" i="9"/>
  <c r="O754" i="10" s="1"/>
  <c r="D754" i="9"/>
  <c r="J754" i="10" s="1"/>
  <c r="C754" i="9"/>
  <c r="E754" i="10" s="1"/>
  <c r="B754" i="9"/>
  <c r="B754" i="10" s="1"/>
  <c r="A754" i="9"/>
  <c r="A754" i="10" s="1"/>
  <c r="J753" i="9"/>
  <c r="W753" i="10" s="1"/>
  <c r="I753" i="9"/>
  <c r="V753" i="10" s="1"/>
  <c r="H753" i="9"/>
  <c r="U753" i="10" s="1"/>
  <c r="G753" i="9"/>
  <c r="T753" i="10" s="1"/>
  <c r="F753" i="9"/>
  <c r="S753" i="10" s="1"/>
  <c r="E753" i="9"/>
  <c r="O753" i="10" s="1"/>
  <c r="D753" i="9"/>
  <c r="J753" i="10" s="1"/>
  <c r="C753" i="9"/>
  <c r="E753" i="10" s="1"/>
  <c r="B753" i="9"/>
  <c r="B753" i="10" s="1"/>
  <c r="A753" i="9"/>
  <c r="A753" i="10" s="1"/>
  <c r="J752" i="9"/>
  <c r="W752" i="10" s="1"/>
  <c r="I752" i="9"/>
  <c r="V752" i="10" s="1"/>
  <c r="H752" i="9"/>
  <c r="U752" i="10" s="1"/>
  <c r="G752" i="9"/>
  <c r="T752" i="10" s="1"/>
  <c r="F752" i="9"/>
  <c r="S752" i="10" s="1"/>
  <c r="E752" i="9"/>
  <c r="O752" i="10" s="1"/>
  <c r="D752" i="9"/>
  <c r="J752" i="10" s="1"/>
  <c r="C752" i="9"/>
  <c r="E752" i="10" s="1"/>
  <c r="B752" i="9"/>
  <c r="B752" i="10" s="1"/>
  <c r="A752" i="9"/>
  <c r="A752" i="10" s="1"/>
  <c r="J751" i="9"/>
  <c r="W751" i="10" s="1"/>
  <c r="I751" i="9"/>
  <c r="V751" i="10" s="1"/>
  <c r="H751" i="9"/>
  <c r="U751" i="10" s="1"/>
  <c r="G751" i="9"/>
  <c r="T751" i="10" s="1"/>
  <c r="F751" i="9"/>
  <c r="S751" i="10" s="1"/>
  <c r="E751" i="9"/>
  <c r="O751" i="10" s="1"/>
  <c r="D751" i="9"/>
  <c r="J751" i="10" s="1"/>
  <c r="C751" i="9"/>
  <c r="E751" i="10" s="1"/>
  <c r="B751" i="9"/>
  <c r="B751" i="10" s="1"/>
  <c r="A751" i="9"/>
  <c r="A751" i="10" s="1"/>
  <c r="J750" i="9"/>
  <c r="W750" i="10" s="1"/>
  <c r="I750" i="9"/>
  <c r="V750" i="10" s="1"/>
  <c r="H750" i="9"/>
  <c r="U750" i="10" s="1"/>
  <c r="G750" i="9"/>
  <c r="T750" i="10" s="1"/>
  <c r="F750" i="9"/>
  <c r="S750" i="10" s="1"/>
  <c r="E750" i="9"/>
  <c r="O750" i="10" s="1"/>
  <c r="D750" i="9"/>
  <c r="J750" i="10" s="1"/>
  <c r="C750" i="9"/>
  <c r="E750" i="10" s="1"/>
  <c r="B750" i="9"/>
  <c r="B750" i="10" s="1"/>
  <c r="A750" i="9"/>
  <c r="A750" i="10" s="1"/>
  <c r="J749" i="9"/>
  <c r="W749" i="10" s="1"/>
  <c r="I749" i="9"/>
  <c r="V749" i="10" s="1"/>
  <c r="H749" i="9"/>
  <c r="U749" i="10" s="1"/>
  <c r="G749" i="9"/>
  <c r="T749" i="10" s="1"/>
  <c r="F749" i="9"/>
  <c r="S749" i="10" s="1"/>
  <c r="E749" i="9"/>
  <c r="O749" i="10" s="1"/>
  <c r="D749" i="9"/>
  <c r="J749" i="10" s="1"/>
  <c r="C749" i="9"/>
  <c r="E749" i="10" s="1"/>
  <c r="B749" i="9"/>
  <c r="B749" i="10" s="1"/>
  <c r="A749" i="9"/>
  <c r="A749" i="10" s="1"/>
  <c r="J748" i="9"/>
  <c r="W748" i="10" s="1"/>
  <c r="I748" i="9"/>
  <c r="V748" i="10" s="1"/>
  <c r="H748" i="9"/>
  <c r="U748" i="10" s="1"/>
  <c r="G748" i="9"/>
  <c r="T748" i="10" s="1"/>
  <c r="F748" i="9"/>
  <c r="S748" i="10" s="1"/>
  <c r="E748" i="9"/>
  <c r="O748" i="10" s="1"/>
  <c r="D748" i="9"/>
  <c r="J748" i="10" s="1"/>
  <c r="C748" i="9"/>
  <c r="E748" i="10" s="1"/>
  <c r="B748" i="9"/>
  <c r="B748" i="10" s="1"/>
  <c r="A748" i="9"/>
  <c r="A748" i="10" s="1"/>
  <c r="J747" i="9"/>
  <c r="W747" i="10" s="1"/>
  <c r="I747" i="9"/>
  <c r="V747" i="10" s="1"/>
  <c r="H747" i="9"/>
  <c r="U747" i="10" s="1"/>
  <c r="G747" i="9"/>
  <c r="T747" i="10" s="1"/>
  <c r="F747" i="9"/>
  <c r="S747" i="10" s="1"/>
  <c r="E747" i="9"/>
  <c r="O747" i="10" s="1"/>
  <c r="D747" i="9"/>
  <c r="J747" i="10" s="1"/>
  <c r="C747" i="9"/>
  <c r="E747" i="10" s="1"/>
  <c r="B747" i="9"/>
  <c r="B747" i="10" s="1"/>
  <c r="D747" i="10" s="1"/>
  <c r="A747" i="9"/>
  <c r="A747" i="10" s="1"/>
  <c r="J746" i="9"/>
  <c r="W746" i="10" s="1"/>
  <c r="I746" i="9"/>
  <c r="V746" i="10" s="1"/>
  <c r="H746" i="9"/>
  <c r="U746" i="10" s="1"/>
  <c r="G746" i="9"/>
  <c r="T746" i="10" s="1"/>
  <c r="F746" i="9"/>
  <c r="S746" i="10" s="1"/>
  <c r="E746" i="9"/>
  <c r="O746" i="10" s="1"/>
  <c r="D746" i="9"/>
  <c r="J746" i="10" s="1"/>
  <c r="C746" i="9"/>
  <c r="E746" i="10" s="1"/>
  <c r="B746" i="9"/>
  <c r="B746" i="10" s="1"/>
  <c r="A746" i="9"/>
  <c r="A746" i="10" s="1"/>
  <c r="J745" i="9"/>
  <c r="W745" i="10" s="1"/>
  <c r="I745" i="9"/>
  <c r="V745" i="10" s="1"/>
  <c r="H745" i="9"/>
  <c r="U745" i="10" s="1"/>
  <c r="G745" i="9"/>
  <c r="T745" i="10" s="1"/>
  <c r="F745" i="9"/>
  <c r="S745" i="10" s="1"/>
  <c r="E745" i="9"/>
  <c r="O745" i="10" s="1"/>
  <c r="D745" i="9"/>
  <c r="J745" i="10" s="1"/>
  <c r="C745" i="9"/>
  <c r="E745" i="10" s="1"/>
  <c r="B745" i="9"/>
  <c r="B745" i="10" s="1"/>
  <c r="A745" i="9"/>
  <c r="A745" i="10" s="1"/>
  <c r="J744" i="9"/>
  <c r="W744" i="10" s="1"/>
  <c r="I744" i="9"/>
  <c r="V744" i="10" s="1"/>
  <c r="H744" i="9"/>
  <c r="U744" i="10" s="1"/>
  <c r="G744" i="9"/>
  <c r="T744" i="10" s="1"/>
  <c r="F744" i="9"/>
  <c r="S744" i="10" s="1"/>
  <c r="E744" i="9"/>
  <c r="O744" i="10" s="1"/>
  <c r="D744" i="9"/>
  <c r="J744" i="10" s="1"/>
  <c r="C744" i="9"/>
  <c r="E744" i="10" s="1"/>
  <c r="B744" i="9"/>
  <c r="B744" i="10" s="1"/>
  <c r="A744" i="9"/>
  <c r="J743" i="9"/>
  <c r="W743" i="10" s="1"/>
  <c r="I743" i="9"/>
  <c r="V743" i="10" s="1"/>
  <c r="H743" i="9"/>
  <c r="U743" i="10" s="1"/>
  <c r="G743" i="9"/>
  <c r="T743" i="10" s="1"/>
  <c r="F743" i="9"/>
  <c r="S743" i="10" s="1"/>
  <c r="E743" i="9"/>
  <c r="O743" i="10" s="1"/>
  <c r="D743" i="9"/>
  <c r="J743" i="10" s="1"/>
  <c r="C743" i="9"/>
  <c r="E743" i="10" s="1"/>
  <c r="B743" i="9"/>
  <c r="B743" i="10" s="1"/>
  <c r="A743" i="9"/>
  <c r="J742" i="9"/>
  <c r="W742" i="10" s="1"/>
  <c r="I742" i="9"/>
  <c r="V742" i="10" s="1"/>
  <c r="H742" i="9"/>
  <c r="U742" i="10" s="1"/>
  <c r="G742" i="9"/>
  <c r="T742" i="10" s="1"/>
  <c r="F742" i="9"/>
  <c r="S742" i="10" s="1"/>
  <c r="E742" i="9"/>
  <c r="O742" i="10" s="1"/>
  <c r="D742" i="9"/>
  <c r="J742" i="10" s="1"/>
  <c r="C742" i="9"/>
  <c r="E742" i="10" s="1"/>
  <c r="B742" i="9"/>
  <c r="B742" i="10" s="1"/>
  <c r="A742" i="9"/>
  <c r="A742" i="10" s="1"/>
  <c r="J741" i="9"/>
  <c r="W741" i="10" s="1"/>
  <c r="I741" i="9"/>
  <c r="V741" i="10" s="1"/>
  <c r="H741" i="9"/>
  <c r="U741" i="10" s="1"/>
  <c r="G741" i="9"/>
  <c r="T741" i="10" s="1"/>
  <c r="F741" i="9"/>
  <c r="S741" i="10" s="1"/>
  <c r="E741" i="9"/>
  <c r="O741" i="10" s="1"/>
  <c r="D741" i="9"/>
  <c r="J741" i="10" s="1"/>
  <c r="C741" i="9"/>
  <c r="E741" i="10" s="1"/>
  <c r="B741" i="9"/>
  <c r="B741" i="10" s="1"/>
  <c r="A741" i="9"/>
  <c r="A741" i="10" s="1"/>
  <c r="J740" i="9"/>
  <c r="W740" i="10" s="1"/>
  <c r="I740" i="9"/>
  <c r="V740" i="10" s="1"/>
  <c r="H740" i="9"/>
  <c r="U740" i="10" s="1"/>
  <c r="G740" i="9"/>
  <c r="T740" i="10" s="1"/>
  <c r="F740" i="9"/>
  <c r="S740" i="10" s="1"/>
  <c r="E740" i="9"/>
  <c r="O740" i="10" s="1"/>
  <c r="D740" i="9"/>
  <c r="J740" i="10" s="1"/>
  <c r="C740" i="9"/>
  <c r="E740" i="10" s="1"/>
  <c r="B740" i="9"/>
  <c r="B740" i="10" s="1"/>
  <c r="A740" i="9"/>
  <c r="A740" i="10" s="1"/>
  <c r="J739" i="9"/>
  <c r="W739" i="10" s="1"/>
  <c r="I739" i="9"/>
  <c r="V739" i="10" s="1"/>
  <c r="H739" i="9"/>
  <c r="U739" i="10" s="1"/>
  <c r="G739" i="9"/>
  <c r="T739" i="10" s="1"/>
  <c r="F739" i="9"/>
  <c r="S739" i="10" s="1"/>
  <c r="E739" i="9"/>
  <c r="O739" i="10" s="1"/>
  <c r="D739" i="9"/>
  <c r="J739" i="10" s="1"/>
  <c r="C739" i="9"/>
  <c r="E739" i="10" s="1"/>
  <c r="B739" i="9"/>
  <c r="B739" i="10" s="1"/>
  <c r="A739" i="9"/>
  <c r="A739" i="10" s="1"/>
  <c r="J738" i="9"/>
  <c r="W738" i="10" s="1"/>
  <c r="I738" i="9"/>
  <c r="V738" i="10" s="1"/>
  <c r="H738" i="9"/>
  <c r="U738" i="10" s="1"/>
  <c r="G738" i="9"/>
  <c r="T738" i="10" s="1"/>
  <c r="F738" i="9"/>
  <c r="S738" i="10" s="1"/>
  <c r="E738" i="9"/>
  <c r="O738" i="10" s="1"/>
  <c r="D738" i="9"/>
  <c r="J738" i="10" s="1"/>
  <c r="C738" i="9"/>
  <c r="E738" i="10" s="1"/>
  <c r="B738" i="9"/>
  <c r="B738" i="10" s="1"/>
  <c r="A738" i="9"/>
  <c r="A738" i="10" s="1"/>
  <c r="J737" i="9"/>
  <c r="W737" i="10" s="1"/>
  <c r="I737" i="9"/>
  <c r="V737" i="10" s="1"/>
  <c r="H737" i="9"/>
  <c r="U737" i="10" s="1"/>
  <c r="G737" i="9"/>
  <c r="T737" i="10" s="1"/>
  <c r="F737" i="9"/>
  <c r="S737" i="10" s="1"/>
  <c r="E737" i="9"/>
  <c r="O737" i="10" s="1"/>
  <c r="D737" i="9"/>
  <c r="J737" i="10" s="1"/>
  <c r="C737" i="9"/>
  <c r="E737" i="10" s="1"/>
  <c r="B737" i="9"/>
  <c r="B737" i="10" s="1"/>
  <c r="A737" i="9"/>
  <c r="A737" i="10" s="1"/>
  <c r="J736" i="9"/>
  <c r="W736" i="10" s="1"/>
  <c r="I736" i="9"/>
  <c r="V736" i="10" s="1"/>
  <c r="H736" i="9"/>
  <c r="U736" i="10" s="1"/>
  <c r="G736" i="9"/>
  <c r="T736" i="10" s="1"/>
  <c r="F736" i="9"/>
  <c r="S736" i="10" s="1"/>
  <c r="E736" i="9"/>
  <c r="O736" i="10" s="1"/>
  <c r="D736" i="9"/>
  <c r="J736" i="10" s="1"/>
  <c r="C736" i="9"/>
  <c r="E736" i="10" s="1"/>
  <c r="B736" i="9"/>
  <c r="B736" i="10" s="1"/>
  <c r="A736" i="9"/>
  <c r="A736" i="10" s="1"/>
  <c r="J735" i="9"/>
  <c r="W735" i="10" s="1"/>
  <c r="I735" i="9"/>
  <c r="V735" i="10" s="1"/>
  <c r="H735" i="9"/>
  <c r="U735" i="10" s="1"/>
  <c r="G735" i="9"/>
  <c r="T735" i="10" s="1"/>
  <c r="F735" i="9"/>
  <c r="S735" i="10" s="1"/>
  <c r="E735" i="9"/>
  <c r="O735" i="10" s="1"/>
  <c r="D735" i="9"/>
  <c r="J735" i="10" s="1"/>
  <c r="C735" i="9"/>
  <c r="E735" i="10" s="1"/>
  <c r="B735" i="9"/>
  <c r="B735" i="10" s="1"/>
  <c r="A735" i="9"/>
  <c r="A735" i="10" s="1"/>
  <c r="J734" i="9"/>
  <c r="W734" i="10" s="1"/>
  <c r="I734" i="9"/>
  <c r="V734" i="10" s="1"/>
  <c r="H734" i="9"/>
  <c r="U734" i="10" s="1"/>
  <c r="G734" i="9"/>
  <c r="T734" i="10" s="1"/>
  <c r="F734" i="9"/>
  <c r="S734" i="10" s="1"/>
  <c r="E734" i="9"/>
  <c r="O734" i="10" s="1"/>
  <c r="D734" i="9"/>
  <c r="J734" i="10" s="1"/>
  <c r="C734" i="9"/>
  <c r="E734" i="10" s="1"/>
  <c r="B734" i="9"/>
  <c r="B734" i="10" s="1"/>
  <c r="A734" i="9"/>
  <c r="A734" i="10" s="1"/>
  <c r="J733" i="9"/>
  <c r="W733" i="10" s="1"/>
  <c r="I733" i="9"/>
  <c r="V733" i="10" s="1"/>
  <c r="H733" i="9"/>
  <c r="U733" i="10" s="1"/>
  <c r="G733" i="9"/>
  <c r="T733" i="10" s="1"/>
  <c r="F733" i="9"/>
  <c r="S733" i="10" s="1"/>
  <c r="E733" i="9"/>
  <c r="O733" i="10" s="1"/>
  <c r="D733" i="9"/>
  <c r="J733" i="10" s="1"/>
  <c r="C733" i="9"/>
  <c r="E733" i="10" s="1"/>
  <c r="B733" i="9"/>
  <c r="B733" i="10" s="1"/>
  <c r="A733" i="9"/>
  <c r="A733" i="10" s="1"/>
  <c r="J732" i="9"/>
  <c r="W732" i="10" s="1"/>
  <c r="I732" i="9"/>
  <c r="V732" i="10" s="1"/>
  <c r="H732" i="9"/>
  <c r="U732" i="10" s="1"/>
  <c r="G732" i="9"/>
  <c r="T732" i="10" s="1"/>
  <c r="F732" i="9"/>
  <c r="S732" i="10" s="1"/>
  <c r="E732" i="9"/>
  <c r="O732" i="10" s="1"/>
  <c r="D732" i="9"/>
  <c r="J732" i="10" s="1"/>
  <c r="C732" i="9"/>
  <c r="E732" i="10" s="1"/>
  <c r="B732" i="9"/>
  <c r="B732" i="10" s="1"/>
  <c r="A732" i="9"/>
  <c r="J731" i="9"/>
  <c r="W731" i="10" s="1"/>
  <c r="I731" i="9"/>
  <c r="V731" i="10" s="1"/>
  <c r="H731" i="9"/>
  <c r="U731" i="10" s="1"/>
  <c r="G731" i="9"/>
  <c r="T731" i="10" s="1"/>
  <c r="F731" i="9"/>
  <c r="S731" i="10" s="1"/>
  <c r="E731" i="9"/>
  <c r="O731" i="10" s="1"/>
  <c r="D731" i="9"/>
  <c r="J731" i="10" s="1"/>
  <c r="C731" i="9"/>
  <c r="E731" i="10" s="1"/>
  <c r="B731" i="9"/>
  <c r="B731" i="10" s="1"/>
  <c r="A731" i="9"/>
  <c r="J730" i="9"/>
  <c r="W730" i="10" s="1"/>
  <c r="I730" i="9"/>
  <c r="V730" i="10" s="1"/>
  <c r="H730" i="9"/>
  <c r="U730" i="10" s="1"/>
  <c r="G730" i="9"/>
  <c r="T730" i="10" s="1"/>
  <c r="F730" i="9"/>
  <c r="S730" i="10" s="1"/>
  <c r="E730" i="9"/>
  <c r="O730" i="10" s="1"/>
  <c r="D730" i="9"/>
  <c r="J730" i="10" s="1"/>
  <c r="C730" i="9"/>
  <c r="E730" i="10" s="1"/>
  <c r="B730" i="9"/>
  <c r="B730" i="10" s="1"/>
  <c r="A730" i="9"/>
  <c r="A730" i="10" s="1"/>
  <c r="J729" i="9"/>
  <c r="W729" i="10" s="1"/>
  <c r="I729" i="9"/>
  <c r="V729" i="10" s="1"/>
  <c r="H729" i="9"/>
  <c r="U729" i="10" s="1"/>
  <c r="G729" i="9"/>
  <c r="T729" i="10" s="1"/>
  <c r="F729" i="9"/>
  <c r="S729" i="10" s="1"/>
  <c r="E729" i="9"/>
  <c r="O729" i="10" s="1"/>
  <c r="D729" i="9"/>
  <c r="J729" i="10" s="1"/>
  <c r="C729" i="9"/>
  <c r="E729" i="10" s="1"/>
  <c r="B729" i="9"/>
  <c r="B729" i="10" s="1"/>
  <c r="A729" i="9"/>
  <c r="A729" i="10" s="1"/>
  <c r="J728" i="9"/>
  <c r="W728" i="10" s="1"/>
  <c r="I728" i="9"/>
  <c r="V728" i="10" s="1"/>
  <c r="H728" i="9"/>
  <c r="U728" i="10" s="1"/>
  <c r="G728" i="9"/>
  <c r="T728" i="10" s="1"/>
  <c r="F728" i="9"/>
  <c r="S728" i="10" s="1"/>
  <c r="E728" i="9"/>
  <c r="O728" i="10" s="1"/>
  <c r="D728" i="9"/>
  <c r="J728" i="10" s="1"/>
  <c r="C728" i="9"/>
  <c r="E728" i="10" s="1"/>
  <c r="B728" i="9"/>
  <c r="B728" i="10" s="1"/>
  <c r="A728" i="9"/>
  <c r="A728" i="10" s="1"/>
  <c r="J727" i="9"/>
  <c r="W727" i="10" s="1"/>
  <c r="I727" i="9"/>
  <c r="V727" i="10" s="1"/>
  <c r="H727" i="9"/>
  <c r="U727" i="10" s="1"/>
  <c r="G727" i="9"/>
  <c r="T727" i="10" s="1"/>
  <c r="F727" i="9"/>
  <c r="S727" i="10" s="1"/>
  <c r="E727" i="9"/>
  <c r="O727" i="10" s="1"/>
  <c r="D727" i="9"/>
  <c r="J727" i="10" s="1"/>
  <c r="C727" i="9"/>
  <c r="E727" i="10" s="1"/>
  <c r="B727" i="9"/>
  <c r="B727" i="10" s="1"/>
  <c r="A727" i="9"/>
  <c r="A727" i="10" s="1"/>
  <c r="J726" i="9"/>
  <c r="W726" i="10" s="1"/>
  <c r="I726" i="9"/>
  <c r="V726" i="10" s="1"/>
  <c r="H726" i="9"/>
  <c r="U726" i="10" s="1"/>
  <c r="G726" i="9"/>
  <c r="T726" i="10" s="1"/>
  <c r="F726" i="9"/>
  <c r="S726" i="10" s="1"/>
  <c r="E726" i="9"/>
  <c r="O726" i="10" s="1"/>
  <c r="D726" i="9"/>
  <c r="J726" i="10" s="1"/>
  <c r="C726" i="9"/>
  <c r="E726" i="10" s="1"/>
  <c r="B726" i="9"/>
  <c r="B726" i="10" s="1"/>
  <c r="A726" i="9"/>
  <c r="A726" i="10" s="1"/>
  <c r="J725" i="9"/>
  <c r="W725" i="10" s="1"/>
  <c r="I725" i="9"/>
  <c r="V725" i="10" s="1"/>
  <c r="H725" i="9"/>
  <c r="U725" i="10" s="1"/>
  <c r="G725" i="9"/>
  <c r="T725" i="10" s="1"/>
  <c r="F725" i="9"/>
  <c r="S725" i="10" s="1"/>
  <c r="E725" i="9"/>
  <c r="O725" i="10" s="1"/>
  <c r="D725" i="9"/>
  <c r="J725" i="10" s="1"/>
  <c r="C725" i="9"/>
  <c r="E725" i="10" s="1"/>
  <c r="B725" i="9"/>
  <c r="B725" i="10" s="1"/>
  <c r="A725" i="9"/>
  <c r="A725" i="10" s="1"/>
  <c r="J724" i="9"/>
  <c r="W724" i="10" s="1"/>
  <c r="I724" i="9"/>
  <c r="V724" i="10" s="1"/>
  <c r="H724" i="9"/>
  <c r="U724" i="10" s="1"/>
  <c r="G724" i="9"/>
  <c r="T724" i="10" s="1"/>
  <c r="F724" i="9"/>
  <c r="S724" i="10" s="1"/>
  <c r="E724" i="9"/>
  <c r="O724" i="10" s="1"/>
  <c r="D724" i="9"/>
  <c r="J724" i="10" s="1"/>
  <c r="C724" i="9"/>
  <c r="E724" i="10" s="1"/>
  <c r="B724" i="9"/>
  <c r="B724" i="10" s="1"/>
  <c r="A724" i="9"/>
  <c r="A724" i="10" s="1"/>
  <c r="J723" i="9"/>
  <c r="W723" i="10" s="1"/>
  <c r="I723" i="9"/>
  <c r="V723" i="10" s="1"/>
  <c r="H723" i="9"/>
  <c r="U723" i="10" s="1"/>
  <c r="G723" i="9"/>
  <c r="T723" i="10" s="1"/>
  <c r="F723" i="9"/>
  <c r="S723" i="10" s="1"/>
  <c r="E723" i="9"/>
  <c r="O723" i="10" s="1"/>
  <c r="D723" i="9"/>
  <c r="J723" i="10" s="1"/>
  <c r="C723" i="9"/>
  <c r="E723" i="10" s="1"/>
  <c r="B723" i="9"/>
  <c r="B723" i="10" s="1"/>
  <c r="A723" i="9"/>
  <c r="A723" i="10" s="1"/>
  <c r="J722" i="9"/>
  <c r="W722" i="10" s="1"/>
  <c r="I722" i="9"/>
  <c r="V722" i="10" s="1"/>
  <c r="H722" i="9"/>
  <c r="U722" i="10" s="1"/>
  <c r="G722" i="9"/>
  <c r="T722" i="10" s="1"/>
  <c r="F722" i="9"/>
  <c r="S722" i="10" s="1"/>
  <c r="E722" i="9"/>
  <c r="O722" i="10" s="1"/>
  <c r="D722" i="9"/>
  <c r="J722" i="10" s="1"/>
  <c r="C722" i="9"/>
  <c r="E722" i="10" s="1"/>
  <c r="B722" i="9"/>
  <c r="B722" i="10" s="1"/>
  <c r="A722" i="9"/>
  <c r="A722" i="10" s="1"/>
  <c r="J721" i="9"/>
  <c r="W721" i="10" s="1"/>
  <c r="I721" i="9"/>
  <c r="V721" i="10" s="1"/>
  <c r="H721" i="9"/>
  <c r="U721" i="10" s="1"/>
  <c r="G721" i="9"/>
  <c r="T721" i="10" s="1"/>
  <c r="F721" i="9"/>
  <c r="S721" i="10" s="1"/>
  <c r="E721" i="9"/>
  <c r="O721" i="10" s="1"/>
  <c r="D721" i="9"/>
  <c r="J721" i="10" s="1"/>
  <c r="C721" i="9"/>
  <c r="E721" i="10" s="1"/>
  <c r="B721" i="9"/>
  <c r="B721" i="10" s="1"/>
  <c r="A721" i="9"/>
  <c r="A721" i="10" s="1"/>
  <c r="J720" i="9"/>
  <c r="W720" i="10" s="1"/>
  <c r="I720" i="9"/>
  <c r="V720" i="10" s="1"/>
  <c r="H720" i="9"/>
  <c r="U720" i="10" s="1"/>
  <c r="G720" i="9"/>
  <c r="T720" i="10" s="1"/>
  <c r="F720" i="9"/>
  <c r="S720" i="10" s="1"/>
  <c r="E720" i="9"/>
  <c r="O720" i="10" s="1"/>
  <c r="D720" i="9"/>
  <c r="J720" i="10" s="1"/>
  <c r="C720" i="9"/>
  <c r="E720" i="10" s="1"/>
  <c r="B720" i="9"/>
  <c r="B720" i="10" s="1"/>
  <c r="A720" i="9"/>
  <c r="J719" i="9"/>
  <c r="W719" i="10" s="1"/>
  <c r="I719" i="9"/>
  <c r="V719" i="10" s="1"/>
  <c r="H719" i="9"/>
  <c r="U719" i="10" s="1"/>
  <c r="G719" i="9"/>
  <c r="T719" i="10" s="1"/>
  <c r="F719" i="9"/>
  <c r="S719" i="10" s="1"/>
  <c r="E719" i="9"/>
  <c r="O719" i="10" s="1"/>
  <c r="D719" i="9"/>
  <c r="J719" i="10" s="1"/>
  <c r="C719" i="9"/>
  <c r="E719" i="10" s="1"/>
  <c r="B719" i="9"/>
  <c r="B719" i="10" s="1"/>
  <c r="A719" i="9"/>
  <c r="J718" i="9"/>
  <c r="W718" i="10" s="1"/>
  <c r="I718" i="9"/>
  <c r="V718" i="10" s="1"/>
  <c r="H718" i="9"/>
  <c r="U718" i="10" s="1"/>
  <c r="G718" i="9"/>
  <c r="T718" i="10" s="1"/>
  <c r="F718" i="9"/>
  <c r="S718" i="10" s="1"/>
  <c r="E718" i="9"/>
  <c r="O718" i="10" s="1"/>
  <c r="D718" i="9"/>
  <c r="J718" i="10" s="1"/>
  <c r="C718" i="9"/>
  <c r="E718" i="10" s="1"/>
  <c r="B718" i="9"/>
  <c r="B718" i="10" s="1"/>
  <c r="A718" i="9"/>
  <c r="A718" i="10" s="1"/>
  <c r="J717" i="9"/>
  <c r="W717" i="10" s="1"/>
  <c r="I717" i="9"/>
  <c r="V717" i="10" s="1"/>
  <c r="H717" i="9"/>
  <c r="U717" i="10" s="1"/>
  <c r="G717" i="9"/>
  <c r="T717" i="10" s="1"/>
  <c r="F717" i="9"/>
  <c r="S717" i="10" s="1"/>
  <c r="E717" i="9"/>
  <c r="O717" i="10" s="1"/>
  <c r="D717" i="9"/>
  <c r="J717" i="10" s="1"/>
  <c r="C717" i="9"/>
  <c r="E717" i="10" s="1"/>
  <c r="B717" i="9"/>
  <c r="B717" i="10" s="1"/>
  <c r="A717" i="9"/>
  <c r="A717" i="10" s="1"/>
  <c r="J716" i="9"/>
  <c r="W716" i="10" s="1"/>
  <c r="I716" i="9"/>
  <c r="V716" i="10" s="1"/>
  <c r="H716" i="9"/>
  <c r="U716" i="10" s="1"/>
  <c r="G716" i="9"/>
  <c r="T716" i="10" s="1"/>
  <c r="F716" i="9"/>
  <c r="S716" i="10" s="1"/>
  <c r="E716" i="9"/>
  <c r="O716" i="10" s="1"/>
  <c r="D716" i="9"/>
  <c r="J716" i="10" s="1"/>
  <c r="C716" i="9"/>
  <c r="E716" i="10" s="1"/>
  <c r="B716" i="9"/>
  <c r="B716" i="10" s="1"/>
  <c r="A716" i="9"/>
  <c r="A716" i="10" s="1"/>
  <c r="J715" i="9"/>
  <c r="W715" i="10" s="1"/>
  <c r="I715" i="9"/>
  <c r="V715" i="10" s="1"/>
  <c r="H715" i="9"/>
  <c r="U715" i="10" s="1"/>
  <c r="G715" i="9"/>
  <c r="T715" i="10" s="1"/>
  <c r="F715" i="9"/>
  <c r="S715" i="10" s="1"/>
  <c r="E715" i="9"/>
  <c r="O715" i="10" s="1"/>
  <c r="D715" i="9"/>
  <c r="J715" i="10" s="1"/>
  <c r="C715" i="9"/>
  <c r="E715" i="10" s="1"/>
  <c r="B715" i="9"/>
  <c r="B715" i="10" s="1"/>
  <c r="A715" i="9"/>
  <c r="A715" i="10" s="1"/>
  <c r="J714" i="9"/>
  <c r="W714" i="10" s="1"/>
  <c r="I714" i="9"/>
  <c r="V714" i="10" s="1"/>
  <c r="H714" i="9"/>
  <c r="U714" i="10" s="1"/>
  <c r="G714" i="9"/>
  <c r="T714" i="10" s="1"/>
  <c r="F714" i="9"/>
  <c r="S714" i="10" s="1"/>
  <c r="E714" i="9"/>
  <c r="O714" i="10" s="1"/>
  <c r="D714" i="9"/>
  <c r="J714" i="10" s="1"/>
  <c r="C714" i="9"/>
  <c r="E714" i="10" s="1"/>
  <c r="B714" i="9"/>
  <c r="B714" i="10" s="1"/>
  <c r="A714" i="9"/>
  <c r="A714" i="10" s="1"/>
  <c r="J713" i="9"/>
  <c r="W713" i="10" s="1"/>
  <c r="I713" i="9"/>
  <c r="V713" i="10" s="1"/>
  <c r="H713" i="9"/>
  <c r="U713" i="10" s="1"/>
  <c r="G713" i="9"/>
  <c r="T713" i="10" s="1"/>
  <c r="F713" i="9"/>
  <c r="S713" i="10" s="1"/>
  <c r="E713" i="9"/>
  <c r="O713" i="10" s="1"/>
  <c r="D713" i="9"/>
  <c r="J713" i="10" s="1"/>
  <c r="C713" i="9"/>
  <c r="E713" i="10" s="1"/>
  <c r="B713" i="9"/>
  <c r="B713" i="10" s="1"/>
  <c r="A713" i="9"/>
  <c r="A713" i="10" s="1"/>
  <c r="J712" i="9"/>
  <c r="W712" i="10" s="1"/>
  <c r="I712" i="9"/>
  <c r="V712" i="10" s="1"/>
  <c r="H712" i="9"/>
  <c r="U712" i="10" s="1"/>
  <c r="G712" i="9"/>
  <c r="T712" i="10" s="1"/>
  <c r="F712" i="9"/>
  <c r="S712" i="10" s="1"/>
  <c r="E712" i="9"/>
  <c r="O712" i="10" s="1"/>
  <c r="D712" i="9"/>
  <c r="J712" i="10" s="1"/>
  <c r="C712" i="9"/>
  <c r="E712" i="10" s="1"/>
  <c r="B712" i="9"/>
  <c r="B712" i="10" s="1"/>
  <c r="A712" i="9"/>
  <c r="A712" i="10" s="1"/>
  <c r="J711" i="9"/>
  <c r="W711" i="10" s="1"/>
  <c r="I711" i="9"/>
  <c r="V711" i="10" s="1"/>
  <c r="H711" i="9"/>
  <c r="U711" i="10" s="1"/>
  <c r="G711" i="9"/>
  <c r="T711" i="10" s="1"/>
  <c r="F711" i="9"/>
  <c r="S711" i="10" s="1"/>
  <c r="E711" i="9"/>
  <c r="O711" i="10" s="1"/>
  <c r="D711" i="9"/>
  <c r="J711" i="10" s="1"/>
  <c r="C711" i="9"/>
  <c r="E711" i="10" s="1"/>
  <c r="B711" i="9"/>
  <c r="B711" i="10" s="1"/>
  <c r="A711" i="9"/>
  <c r="A711" i="10" s="1"/>
  <c r="J710" i="9"/>
  <c r="W710" i="10" s="1"/>
  <c r="I710" i="9"/>
  <c r="V710" i="10" s="1"/>
  <c r="H710" i="9"/>
  <c r="U710" i="10" s="1"/>
  <c r="G710" i="9"/>
  <c r="T710" i="10" s="1"/>
  <c r="F710" i="9"/>
  <c r="S710" i="10" s="1"/>
  <c r="E710" i="9"/>
  <c r="O710" i="10" s="1"/>
  <c r="D710" i="9"/>
  <c r="J710" i="10" s="1"/>
  <c r="C710" i="9"/>
  <c r="E710" i="10" s="1"/>
  <c r="B710" i="9"/>
  <c r="B710" i="10" s="1"/>
  <c r="A710" i="9"/>
  <c r="A710" i="10" s="1"/>
  <c r="J709" i="9"/>
  <c r="W709" i="10" s="1"/>
  <c r="I709" i="9"/>
  <c r="V709" i="10" s="1"/>
  <c r="H709" i="9"/>
  <c r="U709" i="10" s="1"/>
  <c r="G709" i="9"/>
  <c r="T709" i="10" s="1"/>
  <c r="F709" i="9"/>
  <c r="S709" i="10" s="1"/>
  <c r="E709" i="9"/>
  <c r="O709" i="10" s="1"/>
  <c r="D709" i="9"/>
  <c r="J709" i="10" s="1"/>
  <c r="C709" i="9"/>
  <c r="E709" i="10" s="1"/>
  <c r="B709" i="9"/>
  <c r="B709" i="10" s="1"/>
  <c r="A709" i="9"/>
  <c r="A709" i="10" s="1"/>
  <c r="J708" i="9"/>
  <c r="W708" i="10" s="1"/>
  <c r="I708" i="9"/>
  <c r="V708" i="10" s="1"/>
  <c r="H708" i="9"/>
  <c r="U708" i="10" s="1"/>
  <c r="G708" i="9"/>
  <c r="T708" i="10" s="1"/>
  <c r="F708" i="9"/>
  <c r="S708" i="10" s="1"/>
  <c r="E708" i="9"/>
  <c r="O708" i="10" s="1"/>
  <c r="D708" i="9"/>
  <c r="J708" i="10" s="1"/>
  <c r="C708" i="9"/>
  <c r="E708" i="10" s="1"/>
  <c r="B708" i="9"/>
  <c r="B708" i="10" s="1"/>
  <c r="A708" i="9"/>
  <c r="J707" i="9"/>
  <c r="W707" i="10" s="1"/>
  <c r="I707" i="9"/>
  <c r="V707" i="10" s="1"/>
  <c r="H707" i="9"/>
  <c r="U707" i="10" s="1"/>
  <c r="G707" i="9"/>
  <c r="T707" i="10" s="1"/>
  <c r="F707" i="9"/>
  <c r="S707" i="10" s="1"/>
  <c r="E707" i="9"/>
  <c r="O707" i="10" s="1"/>
  <c r="D707" i="9"/>
  <c r="J707" i="10" s="1"/>
  <c r="C707" i="9"/>
  <c r="E707" i="10" s="1"/>
  <c r="B707" i="9"/>
  <c r="B707" i="10" s="1"/>
  <c r="A707" i="9"/>
  <c r="J706" i="9"/>
  <c r="W706" i="10" s="1"/>
  <c r="I706" i="9"/>
  <c r="V706" i="10" s="1"/>
  <c r="H706" i="9"/>
  <c r="U706" i="10" s="1"/>
  <c r="G706" i="9"/>
  <c r="T706" i="10" s="1"/>
  <c r="F706" i="9"/>
  <c r="S706" i="10" s="1"/>
  <c r="E706" i="9"/>
  <c r="O706" i="10" s="1"/>
  <c r="D706" i="9"/>
  <c r="J706" i="10" s="1"/>
  <c r="C706" i="9"/>
  <c r="E706" i="10" s="1"/>
  <c r="B706" i="9"/>
  <c r="B706" i="10" s="1"/>
  <c r="A706" i="9"/>
  <c r="A706" i="10" s="1"/>
  <c r="J705" i="9"/>
  <c r="W705" i="10" s="1"/>
  <c r="I705" i="9"/>
  <c r="V705" i="10" s="1"/>
  <c r="H705" i="9"/>
  <c r="U705" i="10" s="1"/>
  <c r="G705" i="9"/>
  <c r="T705" i="10" s="1"/>
  <c r="F705" i="9"/>
  <c r="S705" i="10" s="1"/>
  <c r="E705" i="9"/>
  <c r="O705" i="10" s="1"/>
  <c r="D705" i="9"/>
  <c r="J705" i="10" s="1"/>
  <c r="C705" i="9"/>
  <c r="E705" i="10" s="1"/>
  <c r="B705" i="9"/>
  <c r="B705" i="10" s="1"/>
  <c r="A705" i="9"/>
  <c r="A705" i="10" s="1"/>
  <c r="J704" i="9"/>
  <c r="W704" i="10" s="1"/>
  <c r="I704" i="9"/>
  <c r="V704" i="10" s="1"/>
  <c r="H704" i="9"/>
  <c r="U704" i="10" s="1"/>
  <c r="G704" i="9"/>
  <c r="T704" i="10" s="1"/>
  <c r="F704" i="9"/>
  <c r="S704" i="10" s="1"/>
  <c r="E704" i="9"/>
  <c r="O704" i="10" s="1"/>
  <c r="D704" i="9"/>
  <c r="J704" i="10" s="1"/>
  <c r="C704" i="9"/>
  <c r="E704" i="10" s="1"/>
  <c r="B704" i="9"/>
  <c r="B704" i="10" s="1"/>
  <c r="A704" i="9"/>
  <c r="A704" i="10" s="1"/>
  <c r="J703" i="9"/>
  <c r="W703" i="10" s="1"/>
  <c r="I703" i="9"/>
  <c r="V703" i="10" s="1"/>
  <c r="H703" i="9"/>
  <c r="U703" i="10" s="1"/>
  <c r="G703" i="9"/>
  <c r="T703" i="10" s="1"/>
  <c r="F703" i="9"/>
  <c r="S703" i="10" s="1"/>
  <c r="E703" i="9"/>
  <c r="O703" i="10" s="1"/>
  <c r="D703" i="9"/>
  <c r="J703" i="10" s="1"/>
  <c r="C703" i="9"/>
  <c r="E703" i="10" s="1"/>
  <c r="B703" i="9"/>
  <c r="B703" i="10" s="1"/>
  <c r="A703" i="9"/>
  <c r="A703" i="10" s="1"/>
  <c r="J702" i="9"/>
  <c r="W702" i="10" s="1"/>
  <c r="I702" i="9"/>
  <c r="V702" i="10" s="1"/>
  <c r="H702" i="9"/>
  <c r="U702" i="10" s="1"/>
  <c r="G702" i="9"/>
  <c r="T702" i="10" s="1"/>
  <c r="F702" i="9"/>
  <c r="S702" i="10" s="1"/>
  <c r="E702" i="9"/>
  <c r="O702" i="10" s="1"/>
  <c r="D702" i="9"/>
  <c r="J702" i="10" s="1"/>
  <c r="C702" i="9"/>
  <c r="E702" i="10" s="1"/>
  <c r="B702" i="9"/>
  <c r="B702" i="10" s="1"/>
  <c r="A702" i="9"/>
  <c r="A702" i="10" s="1"/>
  <c r="J701" i="9"/>
  <c r="W701" i="10" s="1"/>
  <c r="I701" i="9"/>
  <c r="V701" i="10" s="1"/>
  <c r="H701" i="9"/>
  <c r="U701" i="10" s="1"/>
  <c r="G701" i="9"/>
  <c r="T701" i="10" s="1"/>
  <c r="F701" i="9"/>
  <c r="S701" i="10" s="1"/>
  <c r="E701" i="9"/>
  <c r="O701" i="10" s="1"/>
  <c r="D701" i="9"/>
  <c r="J701" i="10" s="1"/>
  <c r="C701" i="9"/>
  <c r="E701" i="10" s="1"/>
  <c r="B701" i="9"/>
  <c r="B701" i="10" s="1"/>
  <c r="A701" i="9"/>
  <c r="A701" i="10" s="1"/>
  <c r="J700" i="9"/>
  <c r="W700" i="10" s="1"/>
  <c r="I700" i="9"/>
  <c r="V700" i="10" s="1"/>
  <c r="H700" i="9"/>
  <c r="U700" i="10" s="1"/>
  <c r="G700" i="9"/>
  <c r="T700" i="10" s="1"/>
  <c r="F700" i="9"/>
  <c r="S700" i="10" s="1"/>
  <c r="E700" i="9"/>
  <c r="O700" i="10" s="1"/>
  <c r="D700" i="9"/>
  <c r="J700" i="10" s="1"/>
  <c r="C700" i="9"/>
  <c r="E700" i="10" s="1"/>
  <c r="B700" i="9"/>
  <c r="B700" i="10" s="1"/>
  <c r="A700" i="9"/>
  <c r="A700" i="10" s="1"/>
  <c r="J699" i="9"/>
  <c r="W699" i="10" s="1"/>
  <c r="I699" i="9"/>
  <c r="V699" i="10" s="1"/>
  <c r="H699" i="9"/>
  <c r="U699" i="10" s="1"/>
  <c r="G699" i="9"/>
  <c r="T699" i="10" s="1"/>
  <c r="F699" i="9"/>
  <c r="S699" i="10" s="1"/>
  <c r="E699" i="9"/>
  <c r="O699" i="10" s="1"/>
  <c r="D699" i="9"/>
  <c r="J699" i="10" s="1"/>
  <c r="C699" i="9"/>
  <c r="E699" i="10" s="1"/>
  <c r="B699" i="9"/>
  <c r="B699" i="10" s="1"/>
  <c r="A699" i="9"/>
  <c r="A699" i="10" s="1"/>
  <c r="J698" i="9"/>
  <c r="W698" i="10" s="1"/>
  <c r="I698" i="9"/>
  <c r="V698" i="10" s="1"/>
  <c r="H698" i="9"/>
  <c r="U698" i="10" s="1"/>
  <c r="G698" i="9"/>
  <c r="T698" i="10" s="1"/>
  <c r="F698" i="9"/>
  <c r="S698" i="10" s="1"/>
  <c r="E698" i="9"/>
  <c r="O698" i="10" s="1"/>
  <c r="D698" i="9"/>
  <c r="J698" i="10" s="1"/>
  <c r="C698" i="9"/>
  <c r="E698" i="10" s="1"/>
  <c r="B698" i="9"/>
  <c r="B698" i="10" s="1"/>
  <c r="A698" i="9"/>
  <c r="A698" i="10" s="1"/>
  <c r="J697" i="9"/>
  <c r="W697" i="10" s="1"/>
  <c r="I697" i="9"/>
  <c r="V697" i="10" s="1"/>
  <c r="H697" i="9"/>
  <c r="U697" i="10" s="1"/>
  <c r="G697" i="9"/>
  <c r="T697" i="10" s="1"/>
  <c r="F697" i="9"/>
  <c r="S697" i="10" s="1"/>
  <c r="E697" i="9"/>
  <c r="O697" i="10" s="1"/>
  <c r="D697" i="9"/>
  <c r="J697" i="10" s="1"/>
  <c r="C697" i="9"/>
  <c r="E697" i="10" s="1"/>
  <c r="B697" i="9"/>
  <c r="B697" i="10" s="1"/>
  <c r="A697" i="9"/>
  <c r="A697" i="10" s="1"/>
  <c r="J696" i="9"/>
  <c r="W696" i="10" s="1"/>
  <c r="I696" i="9"/>
  <c r="V696" i="10" s="1"/>
  <c r="H696" i="9"/>
  <c r="U696" i="10" s="1"/>
  <c r="G696" i="9"/>
  <c r="T696" i="10" s="1"/>
  <c r="F696" i="9"/>
  <c r="S696" i="10" s="1"/>
  <c r="E696" i="9"/>
  <c r="O696" i="10" s="1"/>
  <c r="D696" i="9"/>
  <c r="J696" i="10" s="1"/>
  <c r="C696" i="9"/>
  <c r="E696" i="10" s="1"/>
  <c r="B696" i="9"/>
  <c r="B696" i="10" s="1"/>
  <c r="A696" i="9"/>
  <c r="J695" i="9"/>
  <c r="W695" i="10" s="1"/>
  <c r="I695" i="9"/>
  <c r="V695" i="10" s="1"/>
  <c r="H695" i="9"/>
  <c r="U695" i="10" s="1"/>
  <c r="G695" i="9"/>
  <c r="T695" i="10" s="1"/>
  <c r="F695" i="9"/>
  <c r="S695" i="10" s="1"/>
  <c r="E695" i="9"/>
  <c r="O695" i="10" s="1"/>
  <c r="D695" i="9"/>
  <c r="J695" i="10" s="1"/>
  <c r="C695" i="9"/>
  <c r="E695" i="10" s="1"/>
  <c r="B695" i="9"/>
  <c r="B695" i="10" s="1"/>
  <c r="A695" i="9"/>
  <c r="J694" i="9"/>
  <c r="W694" i="10" s="1"/>
  <c r="I694" i="9"/>
  <c r="V694" i="10" s="1"/>
  <c r="H694" i="9"/>
  <c r="U694" i="10" s="1"/>
  <c r="G694" i="9"/>
  <c r="T694" i="10" s="1"/>
  <c r="F694" i="9"/>
  <c r="S694" i="10" s="1"/>
  <c r="E694" i="9"/>
  <c r="O694" i="10" s="1"/>
  <c r="D694" i="9"/>
  <c r="J694" i="10" s="1"/>
  <c r="C694" i="9"/>
  <c r="E694" i="10" s="1"/>
  <c r="B694" i="9"/>
  <c r="B694" i="10" s="1"/>
  <c r="A694" i="9"/>
  <c r="A694" i="10" s="1"/>
  <c r="J693" i="9"/>
  <c r="W693" i="10" s="1"/>
  <c r="I693" i="9"/>
  <c r="V693" i="10" s="1"/>
  <c r="H693" i="9"/>
  <c r="U693" i="10" s="1"/>
  <c r="G693" i="9"/>
  <c r="T693" i="10" s="1"/>
  <c r="F693" i="9"/>
  <c r="S693" i="10" s="1"/>
  <c r="E693" i="9"/>
  <c r="O693" i="10" s="1"/>
  <c r="D693" i="9"/>
  <c r="J693" i="10" s="1"/>
  <c r="C693" i="9"/>
  <c r="E693" i="10" s="1"/>
  <c r="B693" i="9"/>
  <c r="B693" i="10" s="1"/>
  <c r="A693" i="9"/>
  <c r="A693" i="10" s="1"/>
  <c r="J692" i="9"/>
  <c r="W692" i="10" s="1"/>
  <c r="I692" i="9"/>
  <c r="V692" i="10" s="1"/>
  <c r="H692" i="9"/>
  <c r="U692" i="10" s="1"/>
  <c r="G692" i="9"/>
  <c r="T692" i="10" s="1"/>
  <c r="F692" i="9"/>
  <c r="S692" i="10" s="1"/>
  <c r="E692" i="9"/>
  <c r="O692" i="10" s="1"/>
  <c r="D692" i="9"/>
  <c r="J692" i="10" s="1"/>
  <c r="C692" i="9"/>
  <c r="E692" i="10" s="1"/>
  <c r="B692" i="9"/>
  <c r="B692" i="10" s="1"/>
  <c r="A692" i="9"/>
  <c r="A692" i="10" s="1"/>
  <c r="J691" i="9"/>
  <c r="W691" i="10" s="1"/>
  <c r="I691" i="9"/>
  <c r="V691" i="10" s="1"/>
  <c r="H691" i="9"/>
  <c r="U691" i="10" s="1"/>
  <c r="G691" i="9"/>
  <c r="T691" i="10" s="1"/>
  <c r="F691" i="9"/>
  <c r="S691" i="10" s="1"/>
  <c r="E691" i="9"/>
  <c r="O691" i="10" s="1"/>
  <c r="D691" i="9"/>
  <c r="J691" i="10" s="1"/>
  <c r="C691" i="9"/>
  <c r="E691" i="10" s="1"/>
  <c r="B691" i="9"/>
  <c r="B691" i="10" s="1"/>
  <c r="A691" i="9"/>
  <c r="A691" i="10" s="1"/>
  <c r="J690" i="9"/>
  <c r="W690" i="10" s="1"/>
  <c r="I690" i="9"/>
  <c r="V690" i="10" s="1"/>
  <c r="H690" i="9"/>
  <c r="U690" i="10" s="1"/>
  <c r="G690" i="9"/>
  <c r="T690" i="10" s="1"/>
  <c r="F690" i="9"/>
  <c r="S690" i="10" s="1"/>
  <c r="E690" i="9"/>
  <c r="O690" i="10" s="1"/>
  <c r="D690" i="9"/>
  <c r="J690" i="10" s="1"/>
  <c r="C690" i="9"/>
  <c r="E690" i="10" s="1"/>
  <c r="B690" i="9"/>
  <c r="B690" i="10" s="1"/>
  <c r="A690" i="9"/>
  <c r="A690" i="10" s="1"/>
  <c r="J689" i="9"/>
  <c r="W689" i="10" s="1"/>
  <c r="I689" i="9"/>
  <c r="V689" i="10" s="1"/>
  <c r="H689" i="9"/>
  <c r="U689" i="10" s="1"/>
  <c r="G689" i="9"/>
  <c r="T689" i="10" s="1"/>
  <c r="F689" i="9"/>
  <c r="S689" i="10" s="1"/>
  <c r="E689" i="9"/>
  <c r="O689" i="10" s="1"/>
  <c r="D689" i="9"/>
  <c r="J689" i="10" s="1"/>
  <c r="C689" i="9"/>
  <c r="E689" i="10" s="1"/>
  <c r="B689" i="9"/>
  <c r="B689" i="10" s="1"/>
  <c r="A689" i="9"/>
  <c r="A689" i="10" s="1"/>
  <c r="J688" i="9"/>
  <c r="W688" i="10" s="1"/>
  <c r="I688" i="9"/>
  <c r="V688" i="10" s="1"/>
  <c r="H688" i="9"/>
  <c r="U688" i="10" s="1"/>
  <c r="G688" i="9"/>
  <c r="T688" i="10" s="1"/>
  <c r="F688" i="9"/>
  <c r="S688" i="10" s="1"/>
  <c r="E688" i="9"/>
  <c r="O688" i="10" s="1"/>
  <c r="D688" i="9"/>
  <c r="J688" i="10" s="1"/>
  <c r="C688" i="9"/>
  <c r="E688" i="10" s="1"/>
  <c r="B688" i="9"/>
  <c r="B688" i="10" s="1"/>
  <c r="A688" i="9"/>
  <c r="A688" i="10" s="1"/>
  <c r="J687" i="9"/>
  <c r="W687" i="10" s="1"/>
  <c r="I687" i="9"/>
  <c r="V687" i="10" s="1"/>
  <c r="H687" i="9"/>
  <c r="U687" i="10" s="1"/>
  <c r="G687" i="9"/>
  <c r="T687" i="10" s="1"/>
  <c r="F687" i="9"/>
  <c r="S687" i="10" s="1"/>
  <c r="E687" i="9"/>
  <c r="O687" i="10" s="1"/>
  <c r="D687" i="9"/>
  <c r="J687" i="10" s="1"/>
  <c r="C687" i="9"/>
  <c r="E687" i="10" s="1"/>
  <c r="B687" i="9"/>
  <c r="B687" i="10" s="1"/>
  <c r="A687" i="9"/>
  <c r="A687" i="10" s="1"/>
  <c r="J686" i="9"/>
  <c r="W686" i="10" s="1"/>
  <c r="I686" i="9"/>
  <c r="V686" i="10" s="1"/>
  <c r="H686" i="9"/>
  <c r="U686" i="10" s="1"/>
  <c r="G686" i="9"/>
  <c r="T686" i="10" s="1"/>
  <c r="F686" i="9"/>
  <c r="S686" i="10" s="1"/>
  <c r="E686" i="9"/>
  <c r="O686" i="10" s="1"/>
  <c r="D686" i="9"/>
  <c r="J686" i="10" s="1"/>
  <c r="C686" i="9"/>
  <c r="E686" i="10" s="1"/>
  <c r="B686" i="9"/>
  <c r="B686" i="10" s="1"/>
  <c r="A686" i="9"/>
  <c r="A686" i="10" s="1"/>
  <c r="J685" i="9"/>
  <c r="W685" i="10" s="1"/>
  <c r="I685" i="9"/>
  <c r="V685" i="10" s="1"/>
  <c r="H685" i="9"/>
  <c r="U685" i="10" s="1"/>
  <c r="G685" i="9"/>
  <c r="T685" i="10" s="1"/>
  <c r="F685" i="9"/>
  <c r="S685" i="10" s="1"/>
  <c r="E685" i="9"/>
  <c r="O685" i="10" s="1"/>
  <c r="D685" i="9"/>
  <c r="J685" i="10" s="1"/>
  <c r="C685" i="9"/>
  <c r="E685" i="10" s="1"/>
  <c r="B685" i="9"/>
  <c r="B685" i="10" s="1"/>
  <c r="A685" i="9"/>
  <c r="A685" i="10" s="1"/>
  <c r="J684" i="9"/>
  <c r="W684" i="10" s="1"/>
  <c r="I684" i="9"/>
  <c r="V684" i="10" s="1"/>
  <c r="H684" i="9"/>
  <c r="U684" i="10" s="1"/>
  <c r="G684" i="9"/>
  <c r="T684" i="10" s="1"/>
  <c r="F684" i="9"/>
  <c r="S684" i="10" s="1"/>
  <c r="E684" i="9"/>
  <c r="O684" i="10" s="1"/>
  <c r="D684" i="9"/>
  <c r="J684" i="10" s="1"/>
  <c r="C684" i="9"/>
  <c r="E684" i="10" s="1"/>
  <c r="B684" i="9"/>
  <c r="B684" i="10" s="1"/>
  <c r="A684" i="9"/>
  <c r="J683" i="9"/>
  <c r="W683" i="10" s="1"/>
  <c r="I683" i="9"/>
  <c r="V683" i="10" s="1"/>
  <c r="H683" i="9"/>
  <c r="U683" i="10" s="1"/>
  <c r="G683" i="9"/>
  <c r="T683" i="10" s="1"/>
  <c r="F683" i="9"/>
  <c r="S683" i="10" s="1"/>
  <c r="E683" i="9"/>
  <c r="O683" i="10" s="1"/>
  <c r="D683" i="9"/>
  <c r="J683" i="10" s="1"/>
  <c r="C683" i="9"/>
  <c r="E683" i="10" s="1"/>
  <c r="B683" i="9"/>
  <c r="B683" i="10" s="1"/>
  <c r="A683" i="9"/>
  <c r="J682" i="9"/>
  <c r="W682" i="10" s="1"/>
  <c r="I682" i="9"/>
  <c r="V682" i="10" s="1"/>
  <c r="H682" i="9"/>
  <c r="U682" i="10" s="1"/>
  <c r="G682" i="9"/>
  <c r="T682" i="10" s="1"/>
  <c r="F682" i="9"/>
  <c r="S682" i="10" s="1"/>
  <c r="E682" i="9"/>
  <c r="O682" i="10" s="1"/>
  <c r="D682" i="9"/>
  <c r="J682" i="10" s="1"/>
  <c r="C682" i="9"/>
  <c r="E682" i="10" s="1"/>
  <c r="B682" i="9"/>
  <c r="B682" i="10" s="1"/>
  <c r="A682" i="9"/>
  <c r="A682" i="10" s="1"/>
  <c r="J681" i="9"/>
  <c r="W681" i="10" s="1"/>
  <c r="I681" i="9"/>
  <c r="V681" i="10" s="1"/>
  <c r="H681" i="9"/>
  <c r="U681" i="10" s="1"/>
  <c r="G681" i="9"/>
  <c r="T681" i="10" s="1"/>
  <c r="F681" i="9"/>
  <c r="S681" i="10" s="1"/>
  <c r="E681" i="9"/>
  <c r="O681" i="10" s="1"/>
  <c r="D681" i="9"/>
  <c r="J681" i="10" s="1"/>
  <c r="C681" i="9"/>
  <c r="E681" i="10" s="1"/>
  <c r="B681" i="9"/>
  <c r="B681" i="10" s="1"/>
  <c r="A681" i="9"/>
  <c r="A681" i="10" s="1"/>
  <c r="J680" i="9"/>
  <c r="W680" i="10" s="1"/>
  <c r="I680" i="9"/>
  <c r="V680" i="10" s="1"/>
  <c r="H680" i="9"/>
  <c r="U680" i="10" s="1"/>
  <c r="G680" i="9"/>
  <c r="T680" i="10" s="1"/>
  <c r="F680" i="9"/>
  <c r="S680" i="10" s="1"/>
  <c r="E680" i="9"/>
  <c r="O680" i="10" s="1"/>
  <c r="D680" i="9"/>
  <c r="J680" i="10" s="1"/>
  <c r="C680" i="9"/>
  <c r="E680" i="10" s="1"/>
  <c r="B680" i="9"/>
  <c r="B680" i="10" s="1"/>
  <c r="A680" i="9"/>
  <c r="A680" i="10" s="1"/>
  <c r="J679" i="9"/>
  <c r="W679" i="10" s="1"/>
  <c r="I679" i="9"/>
  <c r="V679" i="10" s="1"/>
  <c r="H679" i="9"/>
  <c r="U679" i="10" s="1"/>
  <c r="G679" i="9"/>
  <c r="T679" i="10" s="1"/>
  <c r="F679" i="9"/>
  <c r="S679" i="10" s="1"/>
  <c r="E679" i="9"/>
  <c r="O679" i="10" s="1"/>
  <c r="D679" i="9"/>
  <c r="J679" i="10" s="1"/>
  <c r="C679" i="9"/>
  <c r="E679" i="10" s="1"/>
  <c r="B679" i="9"/>
  <c r="B679" i="10" s="1"/>
  <c r="A679" i="9"/>
  <c r="A679" i="10" s="1"/>
  <c r="J678" i="9"/>
  <c r="W678" i="10" s="1"/>
  <c r="I678" i="9"/>
  <c r="V678" i="10" s="1"/>
  <c r="H678" i="9"/>
  <c r="U678" i="10" s="1"/>
  <c r="G678" i="9"/>
  <c r="T678" i="10" s="1"/>
  <c r="F678" i="9"/>
  <c r="S678" i="10" s="1"/>
  <c r="E678" i="9"/>
  <c r="O678" i="10" s="1"/>
  <c r="D678" i="9"/>
  <c r="J678" i="10" s="1"/>
  <c r="C678" i="9"/>
  <c r="E678" i="10" s="1"/>
  <c r="B678" i="9"/>
  <c r="B678" i="10" s="1"/>
  <c r="A678" i="9"/>
  <c r="A678" i="10" s="1"/>
  <c r="J677" i="9"/>
  <c r="W677" i="10" s="1"/>
  <c r="I677" i="9"/>
  <c r="V677" i="10" s="1"/>
  <c r="H677" i="9"/>
  <c r="U677" i="10" s="1"/>
  <c r="G677" i="9"/>
  <c r="T677" i="10" s="1"/>
  <c r="F677" i="9"/>
  <c r="S677" i="10" s="1"/>
  <c r="E677" i="9"/>
  <c r="O677" i="10" s="1"/>
  <c r="D677" i="9"/>
  <c r="J677" i="10" s="1"/>
  <c r="C677" i="9"/>
  <c r="E677" i="10" s="1"/>
  <c r="B677" i="9"/>
  <c r="B677" i="10" s="1"/>
  <c r="A677" i="9"/>
  <c r="A677" i="10" s="1"/>
  <c r="J676" i="9"/>
  <c r="W676" i="10" s="1"/>
  <c r="I676" i="9"/>
  <c r="V676" i="10" s="1"/>
  <c r="H676" i="9"/>
  <c r="U676" i="10" s="1"/>
  <c r="G676" i="9"/>
  <c r="T676" i="10" s="1"/>
  <c r="F676" i="9"/>
  <c r="S676" i="10" s="1"/>
  <c r="E676" i="9"/>
  <c r="O676" i="10" s="1"/>
  <c r="D676" i="9"/>
  <c r="J676" i="10" s="1"/>
  <c r="C676" i="9"/>
  <c r="E676" i="10" s="1"/>
  <c r="B676" i="9"/>
  <c r="B676" i="10" s="1"/>
  <c r="A676" i="9"/>
  <c r="A676" i="10" s="1"/>
  <c r="J675" i="9"/>
  <c r="W675" i="10" s="1"/>
  <c r="I675" i="9"/>
  <c r="V675" i="10" s="1"/>
  <c r="H675" i="9"/>
  <c r="U675" i="10" s="1"/>
  <c r="G675" i="9"/>
  <c r="T675" i="10" s="1"/>
  <c r="F675" i="9"/>
  <c r="S675" i="10" s="1"/>
  <c r="E675" i="9"/>
  <c r="O675" i="10" s="1"/>
  <c r="D675" i="9"/>
  <c r="J675" i="10" s="1"/>
  <c r="C675" i="9"/>
  <c r="E675" i="10" s="1"/>
  <c r="B675" i="9"/>
  <c r="B675" i="10" s="1"/>
  <c r="A675" i="9"/>
  <c r="A675" i="10" s="1"/>
  <c r="J674" i="9"/>
  <c r="W674" i="10" s="1"/>
  <c r="I674" i="9"/>
  <c r="V674" i="10" s="1"/>
  <c r="H674" i="9"/>
  <c r="U674" i="10" s="1"/>
  <c r="G674" i="9"/>
  <c r="T674" i="10" s="1"/>
  <c r="F674" i="9"/>
  <c r="S674" i="10" s="1"/>
  <c r="E674" i="9"/>
  <c r="O674" i="10" s="1"/>
  <c r="D674" i="9"/>
  <c r="J674" i="10" s="1"/>
  <c r="C674" i="9"/>
  <c r="E674" i="10" s="1"/>
  <c r="B674" i="9"/>
  <c r="B674" i="10" s="1"/>
  <c r="A674" i="9"/>
  <c r="A674" i="10" s="1"/>
  <c r="J673" i="9"/>
  <c r="W673" i="10" s="1"/>
  <c r="I673" i="9"/>
  <c r="V673" i="10" s="1"/>
  <c r="H673" i="9"/>
  <c r="U673" i="10" s="1"/>
  <c r="G673" i="9"/>
  <c r="T673" i="10" s="1"/>
  <c r="F673" i="9"/>
  <c r="S673" i="10" s="1"/>
  <c r="E673" i="9"/>
  <c r="O673" i="10" s="1"/>
  <c r="D673" i="9"/>
  <c r="J673" i="10" s="1"/>
  <c r="C673" i="9"/>
  <c r="E673" i="10" s="1"/>
  <c r="B673" i="9"/>
  <c r="B673" i="10" s="1"/>
  <c r="A673" i="9"/>
  <c r="A673" i="10" s="1"/>
  <c r="J672" i="9"/>
  <c r="W672" i="10" s="1"/>
  <c r="I672" i="9"/>
  <c r="V672" i="10" s="1"/>
  <c r="H672" i="9"/>
  <c r="U672" i="10" s="1"/>
  <c r="G672" i="9"/>
  <c r="T672" i="10" s="1"/>
  <c r="F672" i="9"/>
  <c r="S672" i="10" s="1"/>
  <c r="E672" i="9"/>
  <c r="O672" i="10" s="1"/>
  <c r="D672" i="9"/>
  <c r="J672" i="10" s="1"/>
  <c r="C672" i="9"/>
  <c r="E672" i="10" s="1"/>
  <c r="B672" i="9"/>
  <c r="B672" i="10" s="1"/>
  <c r="A672" i="9"/>
  <c r="J671" i="9"/>
  <c r="W671" i="10" s="1"/>
  <c r="I671" i="9"/>
  <c r="V671" i="10" s="1"/>
  <c r="H671" i="9"/>
  <c r="U671" i="10" s="1"/>
  <c r="G671" i="9"/>
  <c r="T671" i="10" s="1"/>
  <c r="F671" i="9"/>
  <c r="S671" i="10" s="1"/>
  <c r="E671" i="9"/>
  <c r="O671" i="10" s="1"/>
  <c r="D671" i="9"/>
  <c r="J671" i="10" s="1"/>
  <c r="C671" i="9"/>
  <c r="E671" i="10" s="1"/>
  <c r="B671" i="9"/>
  <c r="B671" i="10" s="1"/>
  <c r="A671" i="9"/>
  <c r="J670" i="9"/>
  <c r="W670" i="10" s="1"/>
  <c r="I670" i="9"/>
  <c r="V670" i="10" s="1"/>
  <c r="H670" i="9"/>
  <c r="U670" i="10" s="1"/>
  <c r="G670" i="9"/>
  <c r="T670" i="10" s="1"/>
  <c r="F670" i="9"/>
  <c r="S670" i="10" s="1"/>
  <c r="E670" i="9"/>
  <c r="O670" i="10" s="1"/>
  <c r="D670" i="9"/>
  <c r="J670" i="10" s="1"/>
  <c r="C670" i="9"/>
  <c r="E670" i="10" s="1"/>
  <c r="B670" i="9"/>
  <c r="B670" i="10" s="1"/>
  <c r="A670" i="9"/>
  <c r="A670" i="10" s="1"/>
  <c r="J669" i="9"/>
  <c r="W669" i="10" s="1"/>
  <c r="I669" i="9"/>
  <c r="V669" i="10" s="1"/>
  <c r="H669" i="9"/>
  <c r="U669" i="10" s="1"/>
  <c r="G669" i="9"/>
  <c r="T669" i="10" s="1"/>
  <c r="F669" i="9"/>
  <c r="S669" i="10" s="1"/>
  <c r="E669" i="9"/>
  <c r="O669" i="10" s="1"/>
  <c r="D669" i="9"/>
  <c r="J669" i="10" s="1"/>
  <c r="C669" i="9"/>
  <c r="E669" i="10" s="1"/>
  <c r="B669" i="9"/>
  <c r="B669" i="10" s="1"/>
  <c r="A669" i="9"/>
  <c r="A669" i="10" s="1"/>
  <c r="J668" i="9"/>
  <c r="W668" i="10" s="1"/>
  <c r="I668" i="9"/>
  <c r="V668" i="10" s="1"/>
  <c r="H668" i="9"/>
  <c r="U668" i="10" s="1"/>
  <c r="G668" i="9"/>
  <c r="T668" i="10" s="1"/>
  <c r="F668" i="9"/>
  <c r="S668" i="10" s="1"/>
  <c r="E668" i="9"/>
  <c r="O668" i="10" s="1"/>
  <c r="D668" i="9"/>
  <c r="J668" i="10" s="1"/>
  <c r="C668" i="9"/>
  <c r="E668" i="10" s="1"/>
  <c r="B668" i="9"/>
  <c r="B668" i="10" s="1"/>
  <c r="A668" i="9"/>
  <c r="A668" i="10" s="1"/>
  <c r="J667" i="9"/>
  <c r="W667" i="10" s="1"/>
  <c r="I667" i="9"/>
  <c r="V667" i="10" s="1"/>
  <c r="H667" i="9"/>
  <c r="U667" i="10" s="1"/>
  <c r="G667" i="9"/>
  <c r="T667" i="10" s="1"/>
  <c r="F667" i="9"/>
  <c r="S667" i="10" s="1"/>
  <c r="E667" i="9"/>
  <c r="O667" i="10" s="1"/>
  <c r="D667" i="9"/>
  <c r="J667" i="10" s="1"/>
  <c r="C667" i="9"/>
  <c r="E667" i="10" s="1"/>
  <c r="B667" i="9"/>
  <c r="B667" i="10" s="1"/>
  <c r="C667" i="10" s="1"/>
  <c r="A667" i="9"/>
  <c r="A667" i="10" s="1"/>
  <c r="J666" i="9"/>
  <c r="W666" i="10" s="1"/>
  <c r="I666" i="9"/>
  <c r="V666" i="10" s="1"/>
  <c r="H666" i="9"/>
  <c r="U666" i="10" s="1"/>
  <c r="G666" i="9"/>
  <c r="T666" i="10" s="1"/>
  <c r="F666" i="9"/>
  <c r="S666" i="10" s="1"/>
  <c r="E666" i="9"/>
  <c r="O666" i="10" s="1"/>
  <c r="D666" i="9"/>
  <c r="J666" i="10" s="1"/>
  <c r="C666" i="9"/>
  <c r="E666" i="10" s="1"/>
  <c r="B666" i="9"/>
  <c r="B666" i="10" s="1"/>
  <c r="A666" i="9"/>
  <c r="A666" i="10" s="1"/>
  <c r="J665" i="9"/>
  <c r="W665" i="10" s="1"/>
  <c r="I665" i="9"/>
  <c r="V665" i="10" s="1"/>
  <c r="H665" i="9"/>
  <c r="U665" i="10" s="1"/>
  <c r="G665" i="9"/>
  <c r="T665" i="10" s="1"/>
  <c r="F665" i="9"/>
  <c r="S665" i="10" s="1"/>
  <c r="E665" i="9"/>
  <c r="O665" i="10" s="1"/>
  <c r="D665" i="9"/>
  <c r="J665" i="10" s="1"/>
  <c r="C665" i="9"/>
  <c r="E665" i="10" s="1"/>
  <c r="B665" i="9"/>
  <c r="B665" i="10" s="1"/>
  <c r="A665" i="9"/>
  <c r="A665" i="10" s="1"/>
  <c r="J664" i="9"/>
  <c r="W664" i="10" s="1"/>
  <c r="I664" i="9"/>
  <c r="V664" i="10" s="1"/>
  <c r="H664" i="9"/>
  <c r="U664" i="10" s="1"/>
  <c r="G664" i="9"/>
  <c r="T664" i="10" s="1"/>
  <c r="F664" i="9"/>
  <c r="S664" i="10" s="1"/>
  <c r="E664" i="9"/>
  <c r="O664" i="10" s="1"/>
  <c r="D664" i="9"/>
  <c r="J664" i="10" s="1"/>
  <c r="C664" i="9"/>
  <c r="E664" i="10" s="1"/>
  <c r="B664" i="9"/>
  <c r="B664" i="10" s="1"/>
  <c r="A664" i="9"/>
  <c r="J663" i="9"/>
  <c r="W663" i="10" s="1"/>
  <c r="I663" i="9"/>
  <c r="V663" i="10" s="1"/>
  <c r="H663" i="9"/>
  <c r="U663" i="10" s="1"/>
  <c r="G663" i="9"/>
  <c r="T663" i="10" s="1"/>
  <c r="F663" i="9"/>
  <c r="S663" i="10" s="1"/>
  <c r="E663" i="9"/>
  <c r="O663" i="10" s="1"/>
  <c r="D663" i="9"/>
  <c r="J663" i="10" s="1"/>
  <c r="C663" i="9"/>
  <c r="E663" i="10" s="1"/>
  <c r="B663" i="9"/>
  <c r="B663" i="10" s="1"/>
  <c r="A663" i="9"/>
  <c r="A663" i="10" s="1"/>
  <c r="J662" i="9"/>
  <c r="W662" i="10" s="1"/>
  <c r="I662" i="9"/>
  <c r="V662" i="10" s="1"/>
  <c r="H662" i="9"/>
  <c r="U662" i="10" s="1"/>
  <c r="G662" i="9"/>
  <c r="T662" i="10" s="1"/>
  <c r="F662" i="9"/>
  <c r="S662" i="10" s="1"/>
  <c r="E662" i="9"/>
  <c r="O662" i="10" s="1"/>
  <c r="D662" i="9"/>
  <c r="J662" i="10" s="1"/>
  <c r="C662" i="9"/>
  <c r="E662" i="10" s="1"/>
  <c r="B662" i="9"/>
  <c r="B662" i="10" s="1"/>
  <c r="A662" i="9"/>
  <c r="A662" i="10" s="1"/>
  <c r="J661" i="9"/>
  <c r="W661" i="10" s="1"/>
  <c r="I661" i="9"/>
  <c r="V661" i="10" s="1"/>
  <c r="H661" i="9"/>
  <c r="U661" i="10" s="1"/>
  <c r="G661" i="9"/>
  <c r="T661" i="10" s="1"/>
  <c r="F661" i="9"/>
  <c r="S661" i="10" s="1"/>
  <c r="E661" i="9"/>
  <c r="O661" i="10" s="1"/>
  <c r="D661" i="9"/>
  <c r="J661" i="10" s="1"/>
  <c r="C661" i="9"/>
  <c r="E661" i="10" s="1"/>
  <c r="B661" i="9"/>
  <c r="B661" i="10" s="1"/>
  <c r="A661" i="9"/>
  <c r="A661" i="10" s="1"/>
  <c r="J660" i="9"/>
  <c r="W660" i="10" s="1"/>
  <c r="I660" i="9"/>
  <c r="V660" i="10" s="1"/>
  <c r="H660" i="9"/>
  <c r="U660" i="10" s="1"/>
  <c r="G660" i="9"/>
  <c r="T660" i="10" s="1"/>
  <c r="F660" i="9"/>
  <c r="S660" i="10" s="1"/>
  <c r="E660" i="9"/>
  <c r="O660" i="10" s="1"/>
  <c r="D660" i="9"/>
  <c r="J660" i="10" s="1"/>
  <c r="C660" i="9"/>
  <c r="E660" i="10" s="1"/>
  <c r="B660" i="9"/>
  <c r="B660" i="10" s="1"/>
  <c r="A660" i="9"/>
  <c r="J659" i="9"/>
  <c r="W659" i="10" s="1"/>
  <c r="I659" i="9"/>
  <c r="V659" i="10" s="1"/>
  <c r="H659" i="9"/>
  <c r="U659" i="10" s="1"/>
  <c r="G659" i="9"/>
  <c r="T659" i="10" s="1"/>
  <c r="F659" i="9"/>
  <c r="S659" i="10" s="1"/>
  <c r="E659" i="9"/>
  <c r="O659" i="10" s="1"/>
  <c r="D659" i="9"/>
  <c r="J659" i="10" s="1"/>
  <c r="C659" i="9"/>
  <c r="E659" i="10" s="1"/>
  <c r="B659" i="9"/>
  <c r="B659" i="10" s="1"/>
  <c r="A659" i="9"/>
  <c r="J658" i="9"/>
  <c r="W658" i="10" s="1"/>
  <c r="I658" i="9"/>
  <c r="V658" i="10" s="1"/>
  <c r="H658" i="9"/>
  <c r="U658" i="10" s="1"/>
  <c r="G658" i="9"/>
  <c r="T658" i="10" s="1"/>
  <c r="F658" i="9"/>
  <c r="S658" i="10" s="1"/>
  <c r="E658" i="9"/>
  <c r="O658" i="10" s="1"/>
  <c r="D658" i="9"/>
  <c r="J658" i="10" s="1"/>
  <c r="C658" i="9"/>
  <c r="E658" i="10" s="1"/>
  <c r="B658" i="9"/>
  <c r="B658" i="10" s="1"/>
  <c r="A658" i="9"/>
  <c r="A658" i="10" s="1"/>
  <c r="J657" i="9"/>
  <c r="W657" i="10" s="1"/>
  <c r="I657" i="9"/>
  <c r="V657" i="10" s="1"/>
  <c r="H657" i="9"/>
  <c r="U657" i="10" s="1"/>
  <c r="G657" i="9"/>
  <c r="T657" i="10" s="1"/>
  <c r="F657" i="9"/>
  <c r="S657" i="10" s="1"/>
  <c r="E657" i="9"/>
  <c r="O657" i="10" s="1"/>
  <c r="D657" i="9"/>
  <c r="J657" i="10" s="1"/>
  <c r="C657" i="9"/>
  <c r="E657" i="10" s="1"/>
  <c r="B657" i="9"/>
  <c r="B657" i="10" s="1"/>
  <c r="A657" i="9"/>
  <c r="A657" i="10" s="1"/>
  <c r="J656" i="9"/>
  <c r="W656" i="10" s="1"/>
  <c r="I656" i="9"/>
  <c r="V656" i="10" s="1"/>
  <c r="H656" i="9"/>
  <c r="U656" i="10" s="1"/>
  <c r="G656" i="9"/>
  <c r="T656" i="10" s="1"/>
  <c r="F656" i="9"/>
  <c r="S656" i="10" s="1"/>
  <c r="E656" i="9"/>
  <c r="O656" i="10" s="1"/>
  <c r="D656" i="9"/>
  <c r="J656" i="10" s="1"/>
  <c r="C656" i="9"/>
  <c r="E656" i="10" s="1"/>
  <c r="B656" i="9"/>
  <c r="B656" i="10" s="1"/>
  <c r="A656" i="9"/>
  <c r="A656" i="10" s="1"/>
  <c r="J655" i="9"/>
  <c r="W655" i="10" s="1"/>
  <c r="I655" i="9"/>
  <c r="V655" i="10" s="1"/>
  <c r="H655" i="9"/>
  <c r="U655" i="10" s="1"/>
  <c r="G655" i="9"/>
  <c r="T655" i="10" s="1"/>
  <c r="F655" i="9"/>
  <c r="S655" i="10" s="1"/>
  <c r="E655" i="9"/>
  <c r="O655" i="10" s="1"/>
  <c r="D655" i="9"/>
  <c r="J655" i="10" s="1"/>
  <c r="C655" i="9"/>
  <c r="E655" i="10" s="1"/>
  <c r="B655" i="9"/>
  <c r="B655" i="10" s="1"/>
  <c r="A655" i="9"/>
  <c r="A655" i="10" s="1"/>
  <c r="J654" i="9"/>
  <c r="W654" i="10" s="1"/>
  <c r="I654" i="9"/>
  <c r="V654" i="10" s="1"/>
  <c r="H654" i="9"/>
  <c r="U654" i="10" s="1"/>
  <c r="G654" i="9"/>
  <c r="T654" i="10" s="1"/>
  <c r="F654" i="9"/>
  <c r="S654" i="10" s="1"/>
  <c r="E654" i="9"/>
  <c r="O654" i="10" s="1"/>
  <c r="D654" i="9"/>
  <c r="J654" i="10" s="1"/>
  <c r="C654" i="9"/>
  <c r="E654" i="10" s="1"/>
  <c r="B654" i="9"/>
  <c r="B654" i="10" s="1"/>
  <c r="A654" i="9"/>
  <c r="A654" i="10" s="1"/>
  <c r="J653" i="9"/>
  <c r="W653" i="10" s="1"/>
  <c r="I653" i="9"/>
  <c r="V653" i="10" s="1"/>
  <c r="H653" i="9"/>
  <c r="U653" i="10" s="1"/>
  <c r="G653" i="9"/>
  <c r="T653" i="10" s="1"/>
  <c r="F653" i="9"/>
  <c r="S653" i="10" s="1"/>
  <c r="E653" i="9"/>
  <c r="O653" i="10" s="1"/>
  <c r="D653" i="9"/>
  <c r="J653" i="10" s="1"/>
  <c r="C653" i="9"/>
  <c r="E653" i="10" s="1"/>
  <c r="B653" i="9"/>
  <c r="B653" i="10" s="1"/>
  <c r="A653" i="9"/>
  <c r="A653" i="10" s="1"/>
  <c r="J652" i="9"/>
  <c r="W652" i="10" s="1"/>
  <c r="I652" i="9"/>
  <c r="V652" i="10" s="1"/>
  <c r="H652" i="9"/>
  <c r="U652" i="10" s="1"/>
  <c r="G652" i="9"/>
  <c r="T652" i="10" s="1"/>
  <c r="F652" i="9"/>
  <c r="S652" i="10" s="1"/>
  <c r="E652" i="9"/>
  <c r="O652" i="10" s="1"/>
  <c r="D652" i="9"/>
  <c r="J652" i="10" s="1"/>
  <c r="C652" i="9"/>
  <c r="E652" i="10" s="1"/>
  <c r="B652" i="9"/>
  <c r="B652" i="10" s="1"/>
  <c r="A652" i="9"/>
  <c r="J651" i="9"/>
  <c r="W651" i="10" s="1"/>
  <c r="I651" i="9"/>
  <c r="V651" i="10" s="1"/>
  <c r="H651" i="9"/>
  <c r="U651" i="10" s="1"/>
  <c r="G651" i="9"/>
  <c r="T651" i="10" s="1"/>
  <c r="F651" i="9"/>
  <c r="S651" i="10" s="1"/>
  <c r="E651" i="9"/>
  <c r="O651" i="10" s="1"/>
  <c r="D651" i="9"/>
  <c r="J651" i="10" s="1"/>
  <c r="C651" i="9"/>
  <c r="E651" i="10" s="1"/>
  <c r="B651" i="9"/>
  <c r="B651" i="10" s="1"/>
  <c r="A651" i="9"/>
  <c r="A651" i="10" s="1"/>
  <c r="J650" i="9"/>
  <c r="W650" i="10" s="1"/>
  <c r="I650" i="9"/>
  <c r="V650" i="10" s="1"/>
  <c r="H650" i="9"/>
  <c r="U650" i="10" s="1"/>
  <c r="G650" i="9"/>
  <c r="T650" i="10" s="1"/>
  <c r="F650" i="9"/>
  <c r="S650" i="10" s="1"/>
  <c r="E650" i="9"/>
  <c r="O650" i="10" s="1"/>
  <c r="D650" i="9"/>
  <c r="J650" i="10" s="1"/>
  <c r="C650" i="9"/>
  <c r="E650" i="10" s="1"/>
  <c r="B650" i="9"/>
  <c r="B650" i="10" s="1"/>
  <c r="A650" i="9"/>
  <c r="A650" i="10" s="1"/>
  <c r="J649" i="9"/>
  <c r="W649" i="10" s="1"/>
  <c r="I649" i="9"/>
  <c r="V649" i="10" s="1"/>
  <c r="H649" i="9"/>
  <c r="U649" i="10" s="1"/>
  <c r="G649" i="9"/>
  <c r="T649" i="10" s="1"/>
  <c r="F649" i="9"/>
  <c r="S649" i="10" s="1"/>
  <c r="E649" i="9"/>
  <c r="O649" i="10" s="1"/>
  <c r="D649" i="9"/>
  <c r="J649" i="10" s="1"/>
  <c r="C649" i="9"/>
  <c r="E649" i="10" s="1"/>
  <c r="B649" i="9"/>
  <c r="B649" i="10" s="1"/>
  <c r="A649" i="9"/>
  <c r="A649" i="10" s="1"/>
  <c r="J648" i="9"/>
  <c r="W648" i="10" s="1"/>
  <c r="I648" i="9"/>
  <c r="V648" i="10" s="1"/>
  <c r="H648" i="9"/>
  <c r="U648" i="10" s="1"/>
  <c r="G648" i="9"/>
  <c r="T648" i="10" s="1"/>
  <c r="F648" i="9"/>
  <c r="S648" i="10" s="1"/>
  <c r="E648" i="9"/>
  <c r="O648" i="10" s="1"/>
  <c r="D648" i="9"/>
  <c r="J648" i="10" s="1"/>
  <c r="C648" i="9"/>
  <c r="E648" i="10" s="1"/>
  <c r="B648" i="9"/>
  <c r="B648" i="10" s="1"/>
  <c r="A648" i="9"/>
  <c r="J647" i="9"/>
  <c r="W647" i="10" s="1"/>
  <c r="I647" i="9"/>
  <c r="V647" i="10" s="1"/>
  <c r="H647" i="9"/>
  <c r="U647" i="10" s="1"/>
  <c r="G647" i="9"/>
  <c r="T647" i="10" s="1"/>
  <c r="F647" i="9"/>
  <c r="S647" i="10" s="1"/>
  <c r="E647" i="9"/>
  <c r="O647" i="10" s="1"/>
  <c r="D647" i="9"/>
  <c r="J647" i="10" s="1"/>
  <c r="C647" i="9"/>
  <c r="E647" i="10" s="1"/>
  <c r="B647" i="9"/>
  <c r="B647" i="10" s="1"/>
  <c r="A647" i="9"/>
  <c r="J646" i="9"/>
  <c r="W646" i="10" s="1"/>
  <c r="I646" i="9"/>
  <c r="V646" i="10" s="1"/>
  <c r="H646" i="9"/>
  <c r="U646" i="10" s="1"/>
  <c r="G646" i="9"/>
  <c r="T646" i="10" s="1"/>
  <c r="F646" i="9"/>
  <c r="S646" i="10" s="1"/>
  <c r="E646" i="9"/>
  <c r="O646" i="10" s="1"/>
  <c r="D646" i="9"/>
  <c r="J646" i="10" s="1"/>
  <c r="C646" i="9"/>
  <c r="E646" i="10" s="1"/>
  <c r="B646" i="9"/>
  <c r="B646" i="10" s="1"/>
  <c r="A646" i="9"/>
  <c r="A646" i="10" s="1"/>
  <c r="J645" i="9"/>
  <c r="W645" i="10" s="1"/>
  <c r="I645" i="9"/>
  <c r="V645" i="10" s="1"/>
  <c r="H645" i="9"/>
  <c r="U645" i="10" s="1"/>
  <c r="G645" i="9"/>
  <c r="T645" i="10" s="1"/>
  <c r="F645" i="9"/>
  <c r="S645" i="10" s="1"/>
  <c r="E645" i="9"/>
  <c r="O645" i="10" s="1"/>
  <c r="D645" i="9"/>
  <c r="J645" i="10" s="1"/>
  <c r="C645" i="9"/>
  <c r="E645" i="10" s="1"/>
  <c r="B645" i="9"/>
  <c r="B645" i="10" s="1"/>
  <c r="A645" i="9"/>
  <c r="J644" i="9"/>
  <c r="W644" i="10" s="1"/>
  <c r="I644" i="9"/>
  <c r="V644" i="10" s="1"/>
  <c r="H644" i="9"/>
  <c r="U644" i="10" s="1"/>
  <c r="G644" i="9"/>
  <c r="T644" i="10" s="1"/>
  <c r="F644" i="9"/>
  <c r="S644" i="10" s="1"/>
  <c r="E644" i="9"/>
  <c r="O644" i="10" s="1"/>
  <c r="D644" i="9"/>
  <c r="J644" i="10" s="1"/>
  <c r="C644" i="9"/>
  <c r="E644" i="10" s="1"/>
  <c r="B644" i="9"/>
  <c r="B644" i="10" s="1"/>
  <c r="A644" i="9"/>
  <c r="A644" i="10" s="1"/>
  <c r="J643" i="9"/>
  <c r="W643" i="10" s="1"/>
  <c r="I643" i="9"/>
  <c r="V643" i="10" s="1"/>
  <c r="H643" i="9"/>
  <c r="U643" i="10" s="1"/>
  <c r="G643" i="9"/>
  <c r="T643" i="10" s="1"/>
  <c r="F643" i="9"/>
  <c r="S643" i="10" s="1"/>
  <c r="E643" i="9"/>
  <c r="O643" i="10" s="1"/>
  <c r="D643" i="9"/>
  <c r="J643" i="10" s="1"/>
  <c r="C643" i="9"/>
  <c r="E643" i="10" s="1"/>
  <c r="B643" i="9"/>
  <c r="B643" i="10" s="1"/>
  <c r="A643" i="9"/>
  <c r="A643" i="10" s="1"/>
  <c r="J642" i="9"/>
  <c r="W642" i="10" s="1"/>
  <c r="I642" i="9"/>
  <c r="V642" i="10" s="1"/>
  <c r="H642" i="9"/>
  <c r="U642" i="10" s="1"/>
  <c r="G642" i="9"/>
  <c r="T642" i="10" s="1"/>
  <c r="F642" i="9"/>
  <c r="S642" i="10" s="1"/>
  <c r="E642" i="9"/>
  <c r="O642" i="10" s="1"/>
  <c r="D642" i="9"/>
  <c r="J642" i="10" s="1"/>
  <c r="C642" i="9"/>
  <c r="E642" i="10" s="1"/>
  <c r="B642" i="9"/>
  <c r="B642" i="10" s="1"/>
  <c r="A642" i="9"/>
  <c r="A642" i="10" s="1"/>
  <c r="J641" i="9"/>
  <c r="W641" i="10" s="1"/>
  <c r="I641" i="9"/>
  <c r="V641" i="10" s="1"/>
  <c r="H641" i="9"/>
  <c r="U641" i="10" s="1"/>
  <c r="G641" i="9"/>
  <c r="T641" i="10" s="1"/>
  <c r="F641" i="9"/>
  <c r="S641" i="10" s="1"/>
  <c r="E641" i="9"/>
  <c r="O641" i="10" s="1"/>
  <c r="D641" i="9"/>
  <c r="J641" i="10" s="1"/>
  <c r="C641" i="9"/>
  <c r="E641" i="10" s="1"/>
  <c r="B641" i="9"/>
  <c r="B641" i="10" s="1"/>
  <c r="A641" i="9"/>
  <c r="A641" i="10" s="1"/>
  <c r="J640" i="9"/>
  <c r="W640" i="10" s="1"/>
  <c r="I640" i="9"/>
  <c r="V640" i="10" s="1"/>
  <c r="H640" i="9"/>
  <c r="U640" i="10" s="1"/>
  <c r="G640" i="9"/>
  <c r="T640" i="10" s="1"/>
  <c r="F640" i="9"/>
  <c r="S640" i="10" s="1"/>
  <c r="E640" i="9"/>
  <c r="O640" i="10" s="1"/>
  <c r="D640" i="9"/>
  <c r="J640" i="10" s="1"/>
  <c r="C640" i="9"/>
  <c r="E640" i="10" s="1"/>
  <c r="B640" i="9"/>
  <c r="B640" i="10" s="1"/>
  <c r="A640" i="9"/>
  <c r="J639" i="9"/>
  <c r="W639" i="10" s="1"/>
  <c r="I639" i="9"/>
  <c r="V639" i="10" s="1"/>
  <c r="H639" i="9"/>
  <c r="U639" i="10" s="1"/>
  <c r="G639" i="9"/>
  <c r="T639" i="10" s="1"/>
  <c r="F639" i="9"/>
  <c r="S639" i="10" s="1"/>
  <c r="E639" i="9"/>
  <c r="O639" i="10" s="1"/>
  <c r="D639" i="9"/>
  <c r="J639" i="10" s="1"/>
  <c r="C639" i="9"/>
  <c r="E639" i="10" s="1"/>
  <c r="B639" i="9"/>
  <c r="B639" i="10" s="1"/>
  <c r="A639" i="9"/>
  <c r="A639" i="10" s="1"/>
  <c r="J638" i="9"/>
  <c r="W638" i="10" s="1"/>
  <c r="I638" i="9"/>
  <c r="V638" i="10" s="1"/>
  <c r="H638" i="9"/>
  <c r="U638" i="10" s="1"/>
  <c r="G638" i="9"/>
  <c r="T638" i="10" s="1"/>
  <c r="F638" i="9"/>
  <c r="S638" i="10" s="1"/>
  <c r="E638" i="9"/>
  <c r="O638" i="10" s="1"/>
  <c r="D638" i="9"/>
  <c r="J638" i="10" s="1"/>
  <c r="C638" i="9"/>
  <c r="E638" i="10" s="1"/>
  <c r="B638" i="9"/>
  <c r="B638" i="10" s="1"/>
  <c r="A638" i="9"/>
  <c r="A638" i="10" s="1"/>
  <c r="J637" i="9"/>
  <c r="W637" i="10" s="1"/>
  <c r="I637" i="9"/>
  <c r="V637" i="10" s="1"/>
  <c r="H637" i="9"/>
  <c r="U637" i="10" s="1"/>
  <c r="G637" i="9"/>
  <c r="T637" i="10" s="1"/>
  <c r="F637" i="9"/>
  <c r="S637" i="10" s="1"/>
  <c r="E637" i="9"/>
  <c r="O637" i="10" s="1"/>
  <c r="D637" i="9"/>
  <c r="J637" i="10" s="1"/>
  <c r="C637" i="9"/>
  <c r="E637" i="10" s="1"/>
  <c r="B637" i="9"/>
  <c r="B637" i="10" s="1"/>
  <c r="A637" i="9"/>
  <c r="A637" i="10" s="1"/>
  <c r="J636" i="9"/>
  <c r="W636" i="10" s="1"/>
  <c r="I636" i="9"/>
  <c r="V636" i="10" s="1"/>
  <c r="H636" i="9"/>
  <c r="U636" i="10" s="1"/>
  <c r="G636" i="9"/>
  <c r="T636" i="10" s="1"/>
  <c r="F636" i="9"/>
  <c r="S636" i="10" s="1"/>
  <c r="E636" i="9"/>
  <c r="O636" i="10" s="1"/>
  <c r="D636" i="9"/>
  <c r="J636" i="10" s="1"/>
  <c r="C636" i="9"/>
  <c r="E636" i="10" s="1"/>
  <c r="B636" i="9"/>
  <c r="B636" i="10" s="1"/>
  <c r="A636" i="9"/>
  <c r="J635" i="9"/>
  <c r="W635" i="10" s="1"/>
  <c r="I635" i="9"/>
  <c r="V635" i="10" s="1"/>
  <c r="H635" i="9"/>
  <c r="U635" i="10" s="1"/>
  <c r="G635" i="9"/>
  <c r="T635" i="10" s="1"/>
  <c r="F635" i="9"/>
  <c r="S635" i="10" s="1"/>
  <c r="E635" i="9"/>
  <c r="O635" i="10" s="1"/>
  <c r="D635" i="9"/>
  <c r="J635" i="10" s="1"/>
  <c r="C635" i="9"/>
  <c r="E635" i="10" s="1"/>
  <c r="B635" i="9"/>
  <c r="B635" i="10" s="1"/>
  <c r="A635" i="9"/>
  <c r="J634" i="9"/>
  <c r="W634" i="10" s="1"/>
  <c r="I634" i="9"/>
  <c r="V634" i="10" s="1"/>
  <c r="H634" i="9"/>
  <c r="U634" i="10" s="1"/>
  <c r="G634" i="9"/>
  <c r="T634" i="10" s="1"/>
  <c r="F634" i="9"/>
  <c r="S634" i="10" s="1"/>
  <c r="E634" i="9"/>
  <c r="O634" i="10" s="1"/>
  <c r="D634" i="9"/>
  <c r="J634" i="10" s="1"/>
  <c r="C634" i="9"/>
  <c r="E634" i="10" s="1"/>
  <c r="B634" i="9"/>
  <c r="B634" i="10" s="1"/>
  <c r="A634" i="9"/>
  <c r="A634" i="10" s="1"/>
  <c r="J633" i="9"/>
  <c r="W633" i="10" s="1"/>
  <c r="I633" i="9"/>
  <c r="V633" i="10" s="1"/>
  <c r="H633" i="9"/>
  <c r="U633" i="10" s="1"/>
  <c r="G633" i="9"/>
  <c r="T633" i="10" s="1"/>
  <c r="F633" i="9"/>
  <c r="S633" i="10" s="1"/>
  <c r="E633" i="9"/>
  <c r="O633" i="10" s="1"/>
  <c r="D633" i="9"/>
  <c r="J633" i="10" s="1"/>
  <c r="C633" i="9"/>
  <c r="E633" i="10" s="1"/>
  <c r="B633" i="9"/>
  <c r="B633" i="10" s="1"/>
  <c r="A633" i="9"/>
  <c r="A633" i="10" s="1"/>
  <c r="J632" i="9"/>
  <c r="W632" i="10" s="1"/>
  <c r="I632" i="9"/>
  <c r="V632" i="10" s="1"/>
  <c r="H632" i="9"/>
  <c r="U632" i="10" s="1"/>
  <c r="G632" i="9"/>
  <c r="T632" i="10" s="1"/>
  <c r="F632" i="9"/>
  <c r="S632" i="10" s="1"/>
  <c r="E632" i="9"/>
  <c r="O632" i="10" s="1"/>
  <c r="D632" i="9"/>
  <c r="J632" i="10" s="1"/>
  <c r="C632" i="9"/>
  <c r="E632" i="10" s="1"/>
  <c r="B632" i="9"/>
  <c r="B632" i="10" s="1"/>
  <c r="A632" i="9"/>
  <c r="A632" i="10" s="1"/>
  <c r="J631" i="9"/>
  <c r="W631" i="10" s="1"/>
  <c r="I631" i="9"/>
  <c r="V631" i="10" s="1"/>
  <c r="H631" i="9"/>
  <c r="U631" i="10" s="1"/>
  <c r="G631" i="9"/>
  <c r="T631" i="10" s="1"/>
  <c r="F631" i="9"/>
  <c r="S631" i="10" s="1"/>
  <c r="E631" i="9"/>
  <c r="O631" i="10" s="1"/>
  <c r="D631" i="9"/>
  <c r="J631" i="10" s="1"/>
  <c r="C631" i="9"/>
  <c r="E631" i="10" s="1"/>
  <c r="B631" i="9"/>
  <c r="B631" i="10" s="1"/>
  <c r="A631" i="9"/>
  <c r="A631" i="10" s="1"/>
  <c r="J630" i="9"/>
  <c r="W630" i="10" s="1"/>
  <c r="I630" i="9"/>
  <c r="V630" i="10" s="1"/>
  <c r="H630" i="9"/>
  <c r="U630" i="10" s="1"/>
  <c r="G630" i="9"/>
  <c r="T630" i="10" s="1"/>
  <c r="F630" i="9"/>
  <c r="S630" i="10" s="1"/>
  <c r="E630" i="9"/>
  <c r="O630" i="10" s="1"/>
  <c r="D630" i="9"/>
  <c r="J630" i="10" s="1"/>
  <c r="C630" i="9"/>
  <c r="E630" i="10" s="1"/>
  <c r="B630" i="9"/>
  <c r="B630" i="10" s="1"/>
  <c r="C630" i="10" s="1"/>
  <c r="A630" i="9"/>
  <c r="A630" i="10" s="1"/>
  <c r="J629" i="9"/>
  <c r="W629" i="10" s="1"/>
  <c r="I629" i="9"/>
  <c r="V629" i="10" s="1"/>
  <c r="H629" i="9"/>
  <c r="U629" i="10" s="1"/>
  <c r="G629" i="9"/>
  <c r="T629" i="10" s="1"/>
  <c r="F629" i="9"/>
  <c r="S629" i="10" s="1"/>
  <c r="E629" i="9"/>
  <c r="O629" i="10" s="1"/>
  <c r="D629" i="9"/>
  <c r="J629" i="10" s="1"/>
  <c r="C629" i="9"/>
  <c r="E629" i="10" s="1"/>
  <c r="B629" i="9"/>
  <c r="B629" i="10" s="1"/>
  <c r="A629" i="9"/>
  <c r="A629" i="10" s="1"/>
  <c r="J628" i="9"/>
  <c r="W628" i="10" s="1"/>
  <c r="I628" i="9"/>
  <c r="V628" i="10" s="1"/>
  <c r="H628" i="9"/>
  <c r="U628" i="10" s="1"/>
  <c r="G628" i="9"/>
  <c r="T628" i="10" s="1"/>
  <c r="F628" i="9"/>
  <c r="S628" i="10" s="1"/>
  <c r="E628" i="9"/>
  <c r="O628" i="10" s="1"/>
  <c r="D628" i="9"/>
  <c r="J628" i="10" s="1"/>
  <c r="C628" i="9"/>
  <c r="E628" i="10" s="1"/>
  <c r="B628" i="9"/>
  <c r="B628" i="10" s="1"/>
  <c r="A628" i="9"/>
  <c r="J627" i="9"/>
  <c r="W627" i="10" s="1"/>
  <c r="I627" i="9"/>
  <c r="V627" i="10" s="1"/>
  <c r="H627" i="9"/>
  <c r="U627" i="10" s="1"/>
  <c r="G627" i="9"/>
  <c r="T627" i="10" s="1"/>
  <c r="F627" i="9"/>
  <c r="S627" i="10" s="1"/>
  <c r="E627" i="9"/>
  <c r="O627" i="10" s="1"/>
  <c r="D627" i="9"/>
  <c r="J627" i="10" s="1"/>
  <c r="C627" i="9"/>
  <c r="E627" i="10" s="1"/>
  <c r="B627" i="9"/>
  <c r="B627" i="10" s="1"/>
  <c r="A627" i="9"/>
  <c r="A627" i="10" s="1"/>
  <c r="J626" i="9"/>
  <c r="W626" i="10" s="1"/>
  <c r="I626" i="9"/>
  <c r="V626" i="10" s="1"/>
  <c r="H626" i="9"/>
  <c r="U626" i="10" s="1"/>
  <c r="G626" i="9"/>
  <c r="T626" i="10" s="1"/>
  <c r="F626" i="9"/>
  <c r="S626" i="10" s="1"/>
  <c r="E626" i="9"/>
  <c r="O626" i="10" s="1"/>
  <c r="D626" i="9"/>
  <c r="J626" i="10" s="1"/>
  <c r="C626" i="9"/>
  <c r="E626" i="10" s="1"/>
  <c r="B626" i="9"/>
  <c r="B626" i="10" s="1"/>
  <c r="A626" i="9"/>
  <c r="A626" i="10" s="1"/>
  <c r="J625" i="9"/>
  <c r="W625" i="10" s="1"/>
  <c r="I625" i="9"/>
  <c r="V625" i="10" s="1"/>
  <c r="H625" i="9"/>
  <c r="U625" i="10" s="1"/>
  <c r="G625" i="9"/>
  <c r="T625" i="10" s="1"/>
  <c r="F625" i="9"/>
  <c r="S625" i="10" s="1"/>
  <c r="E625" i="9"/>
  <c r="O625" i="10" s="1"/>
  <c r="D625" i="9"/>
  <c r="J625" i="10" s="1"/>
  <c r="C625" i="9"/>
  <c r="E625" i="10" s="1"/>
  <c r="B625" i="9"/>
  <c r="B625" i="10" s="1"/>
  <c r="A625" i="9"/>
  <c r="A625" i="10" s="1"/>
  <c r="J624" i="9"/>
  <c r="W624" i="10" s="1"/>
  <c r="I624" i="9"/>
  <c r="V624" i="10" s="1"/>
  <c r="H624" i="9"/>
  <c r="U624" i="10" s="1"/>
  <c r="G624" i="9"/>
  <c r="T624" i="10" s="1"/>
  <c r="F624" i="9"/>
  <c r="S624" i="10" s="1"/>
  <c r="E624" i="9"/>
  <c r="O624" i="10" s="1"/>
  <c r="D624" i="9"/>
  <c r="J624" i="10" s="1"/>
  <c r="C624" i="9"/>
  <c r="E624" i="10" s="1"/>
  <c r="B624" i="9"/>
  <c r="B624" i="10" s="1"/>
  <c r="A624" i="9"/>
  <c r="J623" i="9"/>
  <c r="W623" i="10" s="1"/>
  <c r="I623" i="9"/>
  <c r="V623" i="10" s="1"/>
  <c r="H623" i="9"/>
  <c r="U623" i="10" s="1"/>
  <c r="G623" i="9"/>
  <c r="T623" i="10" s="1"/>
  <c r="F623" i="9"/>
  <c r="S623" i="10" s="1"/>
  <c r="E623" i="9"/>
  <c r="O623" i="10" s="1"/>
  <c r="D623" i="9"/>
  <c r="J623" i="10" s="1"/>
  <c r="C623" i="9"/>
  <c r="E623" i="10" s="1"/>
  <c r="B623" i="9"/>
  <c r="B623" i="10" s="1"/>
  <c r="A623" i="9"/>
  <c r="J622" i="9"/>
  <c r="W622" i="10" s="1"/>
  <c r="I622" i="9"/>
  <c r="V622" i="10" s="1"/>
  <c r="H622" i="9"/>
  <c r="U622" i="10" s="1"/>
  <c r="G622" i="9"/>
  <c r="T622" i="10" s="1"/>
  <c r="F622" i="9"/>
  <c r="S622" i="10" s="1"/>
  <c r="E622" i="9"/>
  <c r="O622" i="10" s="1"/>
  <c r="D622" i="9"/>
  <c r="J622" i="10" s="1"/>
  <c r="C622" i="9"/>
  <c r="E622" i="10" s="1"/>
  <c r="B622" i="9"/>
  <c r="B622" i="10" s="1"/>
  <c r="A622" i="9"/>
  <c r="A622" i="10" s="1"/>
  <c r="J621" i="9"/>
  <c r="W621" i="10" s="1"/>
  <c r="I621" i="9"/>
  <c r="V621" i="10" s="1"/>
  <c r="H621" i="9"/>
  <c r="U621" i="10" s="1"/>
  <c r="G621" i="9"/>
  <c r="T621" i="10" s="1"/>
  <c r="F621" i="9"/>
  <c r="S621" i="10" s="1"/>
  <c r="E621" i="9"/>
  <c r="O621" i="10" s="1"/>
  <c r="D621" i="9"/>
  <c r="J621" i="10" s="1"/>
  <c r="C621" i="9"/>
  <c r="E621" i="10" s="1"/>
  <c r="B621" i="9"/>
  <c r="B621" i="10" s="1"/>
  <c r="A621" i="9"/>
  <c r="A621" i="10" s="1"/>
  <c r="J620" i="9"/>
  <c r="W620" i="10" s="1"/>
  <c r="I620" i="9"/>
  <c r="V620" i="10" s="1"/>
  <c r="H620" i="9"/>
  <c r="U620" i="10" s="1"/>
  <c r="G620" i="9"/>
  <c r="T620" i="10" s="1"/>
  <c r="F620" i="9"/>
  <c r="S620" i="10" s="1"/>
  <c r="E620" i="9"/>
  <c r="O620" i="10" s="1"/>
  <c r="D620" i="9"/>
  <c r="J620" i="10" s="1"/>
  <c r="C620" i="9"/>
  <c r="E620" i="10" s="1"/>
  <c r="B620" i="9"/>
  <c r="B620" i="10" s="1"/>
  <c r="A620" i="9"/>
  <c r="A620" i="10" s="1"/>
  <c r="J619" i="9"/>
  <c r="W619" i="10" s="1"/>
  <c r="I619" i="9"/>
  <c r="V619" i="10" s="1"/>
  <c r="H619" i="9"/>
  <c r="U619" i="10" s="1"/>
  <c r="G619" i="9"/>
  <c r="T619" i="10" s="1"/>
  <c r="F619" i="9"/>
  <c r="S619" i="10" s="1"/>
  <c r="E619" i="9"/>
  <c r="O619" i="10" s="1"/>
  <c r="D619" i="9"/>
  <c r="J619" i="10" s="1"/>
  <c r="C619" i="9"/>
  <c r="E619" i="10" s="1"/>
  <c r="B619" i="9"/>
  <c r="B619" i="10" s="1"/>
  <c r="A619" i="9"/>
  <c r="J618" i="9"/>
  <c r="W618" i="10" s="1"/>
  <c r="I618" i="9"/>
  <c r="V618" i="10" s="1"/>
  <c r="H618" i="9"/>
  <c r="U618" i="10" s="1"/>
  <c r="G618" i="9"/>
  <c r="T618" i="10" s="1"/>
  <c r="F618" i="9"/>
  <c r="S618" i="10" s="1"/>
  <c r="E618" i="9"/>
  <c r="O618" i="10" s="1"/>
  <c r="D618" i="9"/>
  <c r="J618" i="10" s="1"/>
  <c r="C618" i="9"/>
  <c r="E618" i="10" s="1"/>
  <c r="B618" i="9"/>
  <c r="B618" i="10" s="1"/>
  <c r="A618" i="9"/>
  <c r="A618" i="10" s="1"/>
  <c r="J617" i="9"/>
  <c r="W617" i="10" s="1"/>
  <c r="I617" i="9"/>
  <c r="V617" i="10" s="1"/>
  <c r="H617" i="9"/>
  <c r="U617" i="10" s="1"/>
  <c r="G617" i="9"/>
  <c r="T617" i="10" s="1"/>
  <c r="F617" i="9"/>
  <c r="S617" i="10" s="1"/>
  <c r="E617" i="9"/>
  <c r="O617" i="10" s="1"/>
  <c r="D617" i="9"/>
  <c r="J617" i="10" s="1"/>
  <c r="C617" i="9"/>
  <c r="E617" i="10" s="1"/>
  <c r="B617" i="9"/>
  <c r="B617" i="10" s="1"/>
  <c r="A617" i="9"/>
  <c r="A617" i="10" s="1"/>
  <c r="J616" i="9"/>
  <c r="W616" i="10" s="1"/>
  <c r="I616" i="9"/>
  <c r="V616" i="10" s="1"/>
  <c r="H616" i="9"/>
  <c r="U616" i="10" s="1"/>
  <c r="G616" i="9"/>
  <c r="T616" i="10" s="1"/>
  <c r="F616" i="9"/>
  <c r="S616" i="10" s="1"/>
  <c r="E616" i="9"/>
  <c r="O616" i="10" s="1"/>
  <c r="D616" i="9"/>
  <c r="J616" i="10" s="1"/>
  <c r="C616" i="9"/>
  <c r="E616" i="10" s="1"/>
  <c r="B616" i="9"/>
  <c r="B616" i="10" s="1"/>
  <c r="A616" i="9"/>
  <c r="J615" i="9"/>
  <c r="W615" i="10" s="1"/>
  <c r="I615" i="9"/>
  <c r="V615" i="10" s="1"/>
  <c r="H615" i="9"/>
  <c r="U615" i="10" s="1"/>
  <c r="G615" i="9"/>
  <c r="T615" i="10" s="1"/>
  <c r="F615" i="9"/>
  <c r="S615" i="10" s="1"/>
  <c r="E615" i="9"/>
  <c r="O615" i="10" s="1"/>
  <c r="D615" i="9"/>
  <c r="J615" i="10" s="1"/>
  <c r="C615" i="9"/>
  <c r="E615" i="10" s="1"/>
  <c r="B615" i="9"/>
  <c r="B615" i="10" s="1"/>
  <c r="A615" i="9"/>
  <c r="A615" i="10" s="1"/>
  <c r="J614" i="9"/>
  <c r="W614" i="10" s="1"/>
  <c r="I614" i="9"/>
  <c r="V614" i="10" s="1"/>
  <c r="H614" i="9"/>
  <c r="U614" i="10" s="1"/>
  <c r="G614" i="9"/>
  <c r="T614" i="10" s="1"/>
  <c r="F614" i="9"/>
  <c r="S614" i="10" s="1"/>
  <c r="E614" i="9"/>
  <c r="O614" i="10" s="1"/>
  <c r="D614" i="9"/>
  <c r="J614" i="10" s="1"/>
  <c r="C614" i="9"/>
  <c r="E614" i="10" s="1"/>
  <c r="B614" i="9"/>
  <c r="B614" i="10" s="1"/>
  <c r="A614" i="9"/>
  <c r="A614" i="10" s="1"/>
  <c r="J613" i="9"/>
  <c r="W613" i="10" s="1"/>
  <c r="I613" i="9"/>
  <c r="V613" i="10" s="1"/>
  <c r="H613" i="9"/>
  <c r="U613" i="10" s="1"/>
  <c r="G613" i="9"/>
  <c r="T613" i="10" s="1"/>
  <c r="F613" i="9"/>
  <c r="S613" i="10" s="1"/>
  <c r="E613" i="9"/>
  <c r="O613" i="10" s="1"/>
  <c r="D613" i="9"/>
  <c r="J613" i="10" s="1"/>
  <c r="C613" i="9"/>
  <c r="E613" i="10" s="1"/>
  <c r="B613" i="9"/>
  <c r="B613" i="10" s="1"/>
  <c r="A613" i="9"/>
  <c r="A613" i="10" s="1"/>
  <c r="J612" i="9"/>
  <c r="W612" i="10" s="1"/>
  <c r="I612" i="9"/>
  <c r="V612" i="10" s="1"/>
  <c r="H612" i="9"/>
  <c r="U612" i="10" s="1"/>
  <c r="G612" i="9"/>
  <c r="T612" i="10" s="1"/>
  <c r="F612" i="9"/>
  <c r="S612" i="10" s="1"/>
  <c r="E612" i="9"/>
  <c r="O612" i="10" s="1"/>
  <c r="D612" i="9"/>
  <c r="J612" i="10" s="1"/>
  <c r="C612" i="9"/>
  <c r="E612" i="10" s="1"/>
  <c r="B612" i="9"/>
  <c r="B612" i="10" s="1"/>
  <c r="A612" i="9"/>
  <c r="J611" i="9"/>
  <c r="W611" i="10" s="1"/>
  <c r="I611" i="9"/>
  <c r="V611" i="10" s="1"/>
  <c r="H611" i="9"/>
  <c r="U611" i="10" s="1"/>
  <c r="G611" i="9"/>
  <c r="T611" i="10" s="1"/>
  <c r="F611" i="9"/>
  <c r="S611" i="10" s="1"/>
  <c r="E611" i="9"/>
  <c r="O611" i="10" s="1"/>
  <c r="D611" i="9"/>
  <c r="J611" i="10" s="1"/>
  <c r="C611" i="9"/>
  <c r="E611" i="10" s="1"/>
  <c r="B611" i="9"/>
  <c r="B611" i="10" s="1"/>
  <c r="A611" i="9"/>
  <c r="J610" i="9"/>
  <c r="W610" i="10" s="1"/>
  <c r="I610" i="9"/>
  <c r="V610" i="10" s="1"/>
  <c r="H610" i="9"/>
  <c r="U610" i="10" s="1"/>
  <c r="G610" i="9"/>
  <c r="T610" i="10" s="1"/>
  <c r="F610" i="9"/>
  <c r="S610" i="10" s="1"/>
  <c r="E610" i="9"/>
  <c r="O610" i="10" s="1"/>
  <c r="D610" i="9"/>
  <c r="J610" i="10" s="1"/>
  <c r="C610" i="9"/>
  <c r="E610" i="10" s="1"/>
  <c r="B610" i="9"/>
  <c r="B610" i="10" s="1"/>
  <c r="A610" i="9"/>
  <c r="A610" i="10" s="1"/>
  <c r="J609" i="9"/>
  <c r="W609" i="10" s="1"/>
  <c r="I609" i="9"/>
  <c r="V609" i="10" s="1"/>
  <c r="H609" i="9"/>
  <c r="U609" i="10" s="1"/>
  <c r="G609" i="9"/>
  <c r="T609" i="10" s="1"/>
  <c r="F609" i="9"/>
  <c r="S609" i="10" s="1"/>
  <c r="E609" i="9"/>
  <c r="O609" i="10" s="1"/>
  <c r="D609" i="9"/>
  <c r="J609" i="10" s="1"/>
  <c r="C609" i="9"/>
  <c r="E609" i="10" s="1"/>
  <c r="B609" i="9"/>
  <c r="B609" i="10" s="1"/>
  <c r="A609" i="9"/>
  <c r="A609" i="10" s="1"/>
  <c r="J608" i="9"/>
  <c r="W608" i="10" s="1"/>
  <c r="I608" i="9"/>
  <c r="V608" i="10" s="1"/>
  <c r="H608" i="9"/>
  <c r="U608" i="10" s="1"/>
  <c r="G608" i="9"/>
  <c r="T608" i="10" s="1"/>
  <c r="F608" i="9"/>
  <c r="S608" i="10" s="1"/>
  <c r="E608" i="9"/>
  <c r="O608" i="10" s="1"/>
  <c r="D608" i="9"/>
  <c r="J608" i="10" s="1"/>
  <c r="C608" i="9"/>
  <c r="E608" i="10" s="1"/>
  <c r="B608" i="9"/>
  <c r="B608" i="10" s="1"/>
  <c r="A608" i="9"/>
  <c r="A608" i="10" s="1"/>
  <c r="J607" i="9"/>
  <c r="W607" i="10" s="1"/>
  <c r="I607" i="9"/>
  <c r="V607" i="10" s="1"/>
  <c r="H607" i="9"/>
  <c r="U607" i="10" s="1"/>
  <c r="G607" i="9"/>
  <c r="T607" i="10" s="1"/>
  <c r="F607" i="9"/>
  <c r="S607" i="10" s="1"/>
  <c r="E607" i="9"/>
  <c r="O607" i="10" s="1"/>
  <c r="D607" i="9"/>
  <c r="J607" i="10" s="1"/>
  <c r="C607" i="9"/>
  <c r="E607" i="10" s="1"/>
  <c r="B607" i="9"/>
  <c r="B607" i="10" s="1"/>
  <c r="A607" i="9"/>
  <c r="A607" i="10" s="1"/>
  <c r="J606" i="9"/>
  <c r="W606" i="10" s="1"/>
  <c r="I606" i="9"/>
  <c r="V606" i="10" s="1"/>
  <c r="H606" i="9"/>
  <c r="U606" i="10" s="1"/>
  <c r="G606" i="9"/>
  <c r="T606" i="10" s="1"/>
  <c r="F606" i="9"/>
  <c r="S606" i="10" s="1"/>
  <c r="E606" i="9"/>
  <c r="O606" i="10" s="1"/>
  <c r="D606" i="9"/>
  <c r="J606" i="10" s="1"/>
  <c r="C606" i="9"/>
  <c r="E606" i="10" s="1"/>
  <c r="B606" i="9"/>
  <c r="B606" i="10" s="1"/>
  <c r="A606" i="9"/>
  <c r="A606" i="10" s="1"/>
  <c r="J605" i="9"/>
  <c r="W605" i="10" s="1"/>
  <c r="I605" i="9"/>
  <c r="V605" i="10" s="1"/>
  <c r="H605" i="9"/>
  <c r="U605" i="10" s="1"/>
  <c r="G605" i="9"/>
  <c r="T605" i="10" s="1"/>
  <c r="F605" i="9"/>
  <c r="S605" i="10" s="1"/>
  <c r="E605" i="9"/>
  <c r="O605" i="10" s="1"/>
  <c r="D605" i="9"/>
  <c r="J605" i="10" s="1"/>
  <c r="C605" i="9"/>
  <c r="E605" i="10" s="1"/>
  <c r="B605" i="9"/>
  <c r="B605" i="10" s="1"/>
  <c r="A605" i="9"/>
  <c r="A605" i="10" s="1"/>
  <c r="J604" i="9"/>
  <c r="W604" i="10" s="1"/>
  <c r="I604" i="9"/>
  <c r="V604" i="10" s="1"/>
  <c r="H604" i="9"/>
  <c r="U604" i="10" s="1"/>
  <c r="G604" i="9"/>
  <c r="T604" i="10" s="1"/>
  <c r="F604" i="9"/>
  <c r="S604" i="10" s="1"/>
  <c r="E604" i="9"/>
  <c r="O604" i="10" s="1"/>
  <c r="D604" i="9"/>
  <c r="J604" i="10" s="1"/>
  <c r="C604" i="9"/>
  <c r="E604" i="10" s="1"/>
  <c r="B604" i="9"/>
  <c r="B604" i="10" s="1"/>
  <c r="A604" i="9"/>
  <c r="J603" i="9"/>
  <c r="W603" i="10" s="1"/>
  <c r="I603" i="9"/>
  <c r="V603" i="10" s="1"/>
  <c r="H603" i="9"/>
  <c r="U603" i="10" s="1"/>
  <c r="G603" i="9"/>
  <c r="T603" i="10" s="1"/>
  <c r="F603" i="9"/>
  <c r="S603" i="10" s="1"/>
  <c r="E603" i="9"/>
  <c r="O603" i="10" s="1"/>
  <c r="D603" i="9"/>
  <c r="J603" i="10" s="1"/>
  <c r="C603" i="9"/>
  <c r="E603" i="10" s="1"/>
  <c r="B603" i="9"/>
  <c r="B603" i="10" s="1"/>
  <c r="A603" i="9"/>
  <c r="A603" i="10" s="1"/>
  <c r="J602" i="9"/>
  <c r="W602" i="10" s="1"/>
  <c r="I602" i="9"/>
  <c r="V602" i="10" s="1"/>
  <c r="H602" i="9"/>
  <c r="U602" i="10" s="1"/>
  <c r="G602" i="9"/>
  <c r="T602" i="10" s="1"/>
  <c r="F602" i="9"/>
  <c r="S602" i="10" s="1"/>
  <c r="E602" i="9"/>
  <c r="O602" i="10" s="1"/>
  <c r="D602" i="9"/>
  <c r="J602" i="10" s="1"/>
  <c r="C602" i="9"/>
  <c r="E602" i="10" s="1"/>
  <c r="B602" i="9"/>
  <c r="B602" i="10" s="1"/>
  <c r="A602" i="9"/>
  <c r="A602" i="10" s="1"/>
  <c r="J601" i="9"/>
  <c r="W601" i="10" s="1"/>
  <c r="I601" i="9"/>
  <c r="V601" i="10" s="1"/>
  <c r="H601" i="9"/>
  <c r="U601" i="10" s="1"/>
  <c r="G601" i="9"/>
  <c r="T601" i="10" s="1"/>
  <c r="F601" i="9"/>
  <c r="S601" i="10" s="1"/>
  <c r="E601" i="9"/>
  <c r="O601" i="10" s="1"/>
  <c r="D601" i="9"/>
  <c r="J601" i="10" s="1"/>
  <c r="C601" i="9"/>
  <c r="E601" i="10" s="1"/>
  <c r="B601" i="9"/>
  <c r="B601" i="10" s="1"/>
  <c r="A601" i="9"/>
  <c r="A601" i="10" s="1"/>
  <c r="J600" i="9"/>
  <c r="W600" i="10" s="1"/>
  <c r="I600" i="9"/>
  <c r="V600" i="10" s="1"/>
  <c r="H600" i="9"/>
  <c r="U600" i="10" s="1"/>
  <c r="G600" i="9"/>
  <c r="T600" i="10" s="1"/>
  <c r="F600" i="9"/>
  <c r="S600" i="10" s="1"/>
  <c r="E600" i="9"/>
  <c r="O600" i="10" s="1"/>
  <c r="D600" i="9"/>
  <c r="J600" i="10" s="1"/>
  <c r="C600" i="9"/>
  <c r="E600" i="10" s="1"/>
  <c r="B600" i="9"/>
  <c r="B600" i="10" s="1"/>
  <c r="A600" i="9"/>
  <c r="J599" i="9"/>
  <c r="W599" i="10" s="1"/>
  <c r="I599" i="9"/>
  <c r="V599" i="10" s="1"/>
  <c r="H599" i="9"/>
  <c r="U599" i="10" s="1"/>
  <c r="G599" i="9"/>
  <c r="T599" i="10" s="1"/>
  <c r="F599" i="9"/>
  <c r="S599" i="10" s="1"/>
  <c r="E599" i="9"/>
  <c r="O599" i="10" s="1"/>
  <c r="D599" i="9"/>
  <c r="J599" i="10" s="1"/>
  <c r="C599" i="9"/>
  <c r="E599" i="10" s="1"/>
  <c r="B599" i="9"/>
  <c r="B599" i="10" s="1"/>
  <c r="A599" i="9"/>
  <c r="J598" i="9"/>
  <c r="W598" i="10" s="1"/>
  <c r="I598" i="9"/>
  <c r="V598" i="10" s="1"/>
  <c r="H598" i="9"/>
  <c r="U598" i="10" s="1"/>
  <c r="G598" i="9"/>
  <c r="T598" i="10" s="1"/>
  <c r="F598" i="9"/>
  <c r="S598" i="10" s="1"/>
  <c r="E598" i="9"/>
  <c r="O598" i="10" s="1"/>
  <c r="D598" i="9"/>
  <c r="J598" i="10" s="1"/>
  <c r="C598" i="9"/>
  <c r="E598" i="10" s="1"/>
  <c r="B598" i="9"/>
  <c r="B598" i="10" s="1"/>
  <c r="A598" i="9"/>
  <c r="A598" i="10" s="1"/>
  <c r="J597" i="9"/>
  <c r="W597" i="10" s="1"/>
  <c r="I597" i="9"/>
  <c r="V597" i="10" s="1"/>
  <c r="H597" i="9"/>
  <c r="U597" i="10" s="1"/>
  <c r="G597" i="9"/>
  <c r="T597" i="10" s="1"/>
  <c r="F597" i="9"/>
  <c r="S597" i="10" s="1"/>
  <c r="E597" i="9"/>
  <c r="O597" i="10" s="1"/>
  <c r="D597" i="9"/>
  <c r="J597" i="10" s="1"/>
  <c r="C597" i="9"/>
  <c r="E597" i="10" s="1"/>
  <c r="B597" i="9"/>
  <c r="B597" i="10" s="1"/>
  <c r="A597" i="9"/>
  <c r="A597" i="10" s="1"/>
  <c r="J596" i="9"/>
  <c r="W596" i="10" s="1"/>
  <c r="I596" i="9"/>
  <c r="V596" i="10" s="1"/>
  <c r="H596" i="9"/>
  <c r="U596" i="10" s="1"/>
  <c r="G596" i="9"/>
  <c r="T596" i="10" s="1"/>
  <c r="F596" i="9"/>
  <c r="S596" i="10" s="1"/>
  <c r="E596" i="9"/>
  <c r="O596" i="10" s="1"/>
  <c r="D596" i="9"/>
  <c r="J596" i="10" s="1"/>
  <c r="C596" i="9"/>
  <c r="E596" i="10" s="1"/>
  <c r="B596" i="9"/>
  <c r="B596" i="10" s="1"/>
  <c r="A596" i="9"/>
  <c r="A596" i="10" s="1"/>
  <c r="J595" i="9"/>
  <c r="W595" i="10" s="1"/>
  <c r="I595" i="9"/>
  <c r="V595" i="10" s="1"/>
  <c r="H595" i="9"/>
  <c r="U595" i="10" s="1"/>
  <c r="G595" i="9"/>
  <c r="T595" i="10" s="1"/>
  <c r="F595" i="9"/>
  <c r="S595" i="10" s="1"/>
  <c r="E595" i="9"/>
  <c r="O595" i="10" s="1"/>
  <c r="D595" i="9"/>
  <c r="J595" i="10" s="1"/>
  <c r="C595" i="9"/>
  <c r="E595" i="10" s="1"/>
  <c r="B595" i="9"/>
  <c r="B595" i="10" s="1"/>
  <c r="A595" i="9"/>
  <c r="A595" i="10" s="1"/>
  <c r="J594" i="9"/>
  <c r="W594" i="10" s="1"/>
  <c r="I594" i="9"/>
  <c r="V594" i="10" s="1"/>
  <c r="H594" i="9"/>
  <c r="U594" i="10" s="1"/>
  <c r="G594" i="9"/>
  <c r="T594" i="10" s="1"/>
  <c r="F594" i="9"/>
  <c r="S594" i="10" s="1"/>
  <c r="E594" i="9"/>
  <c r="O594" i="10" s="1"/>
  <c r="D594" i="9"/>
  <c r="J594" i="10" s="1"/>
  <c r="C594" i="9"/>
  <c r="E594" i="10" s="1"/>
  <c r="B594" i="9"/>
  <c r="B594" i="10" s="1"/>
  <c r="A594" i="9"/>
  <c r="A594" i="10" s="1"/>
  <c r="J593" i="9"/>
  <c r="W593" i="10" s="1"/>
  <c r="I593" i="9"/>
  <c r="V593" i="10" s="1"/>
  <c r="H593" i="9"/>
  <c r="U593" i="10" s="1"/>
  <c r="G593" i="9"/>
  <c r="T593" i="10" s="1"/>
  <c r="F593" i="9"/>
  <c r="S593" i="10" s="1"/>
  <c r="E593" i="9"/>
  <c r="O593" i="10" s="1"/>
  <c r="D593" i="9"/>
  <c r="J593" i="10" s="1"/>
  <c r="C593" i="9"/>
  <c r="E593" i="10" s="1"/>
  <c r="B593" i="9"/>
  <c r="B593" i="10" s="1"/>
  <c r="A593" i="9"/>
  <c r="A593" i="10" s="1"/>
  <c r="J592" i="9"/>
  <c r="W592" i="10" s="1"/>
  <c r="I592" i="9"/>
  <c r="V592" i="10" s="1"/>
  <c r="H592" i="9"/>
  <c r="U592" i="10" s="1"/>
  <c r="G592" i="9"/>
  <c r="T592" i="10" s="1"/>
  <c r="F592" i="9"/>
  <c r="S592" i="10" s="1"/>
  <c r="E592" i="9"/>
  <c r="O592" i="10" s="1"/>
  <c r="D592" i="9"/>
  <c r="J592" i="10" s="1"/>
  <c r="C592" i="9"/>
  <c r="E592" i="10" s="1"/>
  <c r="B592" i="9"/>
  <c r="B592" i="10" s="1"/>
  <c r="A592" i="9"/>
  <c r="J591" i="9"/>
  <c r="W591" i="10" s="1"/>
  <c r="I591" i="9"/>
  <c r="V591" i="10" s="1"/>
  <c r="H591" i="9"/>
  <c r="U591" i="10" s="1"/>
  <c r="G591" i="9"/>
  <c r="T591" i="10" s="1"/>
  <c r="F591" i="9"/>
  <c r="S591" i="10" s="1"/>
  <c r="E591" i="9"/>
  <c r="O591" i="10" s="1"/>
  <c r="D591" i="9"/>
  <c r="J591" i="10" s="1"/>
  <c r="C591" i="9"/>
  <c r="E591" i="10" s="1"/>
  <c r="B591" i="9"/>
  <c r="B591" i="10" s="1"/>
  <c r="A591" i="9"/>
  <c r="A591" i="10" s="1"/>
  <c r="J590" i="9"/>
  <c r="W590" i="10" s="1"/>
  <c r="I590" i="9"/>
  <c r="V590" i="10" s="1"/>
  <c r="H590" i="9"/>
  <c r="U590" i="10" s="1"/>
  <c r="G590" i="9"/>
  <c r="T590" i="10" s="1"/>
  <c r="F590" i="9"/>
  <c r="S590" i="10" s="1"/>
  <c r="E590" i="9"/>
  <c r="O590" i="10" s="1"/>
  <c r="D590" i="9"/>
  <c r="J590" i="10" s="1"/>
  <c r="C590" i="9"/>
  <c r="E590" i="10" s="1"/>
  <c r="B590" i="9"/>
  <c r="B590" i="10" s="1"/>
  <c r="A590" i="9"/>
  <c r="A590" i="10" s="1"/>
  <c r="J589" i="9"/>
  <c r="W589" i="10" s="1"/>
  <c r="I589" i="9"/>
  <c r="V589" i="10" s="1"/>
  <c r="H589" i="9"/>
  <c r="U589" i="10" s="1"/>
  <c r="G589" i="9"/>
  <c r="T589" i="10" s="1"/>
  <c r="F589" i="9"/>
  <c r="S589" i="10" s="1"/>
  <c r="E589" i="9"/>
  <c r="O589" i="10" s="1"/>
  <c r="D589" i="9"/>
  <c r="J589" i="10" s="1"/>
  <c r="C589" i="9"/>
  <c r="E589" i="10" s="1"/>
  <c r="B589" i="9"/>
  <c r="B589" i="10" s="1"/>
  <c r="A589" i="9"/>
  <c r="A589" i="10" s="1"/>
  <c r="J588" i="9"/>
  <c r="W588" i="10" s="1"/>
  <c r="I588" i="9"/>
  <c r="V588" i="10" s="1"/>
  <c r="H588" i="9"/>
  <c r="U588" i="10" s="1"/>
  <c r="G588" i="9"/>
  <c r="T588" i="10" s="1"/>
  <c r="F588" i="9"/>
  <c r="S588" i="10" s="1"/>
  <c r="E588" i="9"/>
  <c r="O588" i="10" s="1"/>
  <c r="D588" i="9"/>
  <c r="J588" i="10" s="1"/>
  <c r="C588" i="9"/>
  <c r="E588" i="10" s="1"/>
  <c r="B588" i="9"/>
  <c r="B588" i="10" s="1"/>
  <c r="A588" i="9"/>
  <c r="J587" i="9"/>
  <c r="W587" i="10" s="1"/>
  <c r="I587" i="9"/>
  <c r="V587" i="10" s="1"/>
  <c r="H587" i="9"/>
  <c r="U587" i="10" s="1"/>
  <c r="G587" i="9"/>
  <c r="T587" i="10" s="1"/>
  <c r="F587" i="9"/>
  <c r="S587" i="10" s="1"/>
  <c r="E587" i="9"/>
  <c r="O587" i="10" s="1"/>
  <c r="D587" i="9"/>
  <c r="J587" i="10" s="1"/>
  <c r="C587" i="9"/>
  <c r="E587" i="10" s="1"/>
  <c r="B587" i="9"/>
  <c r="B587" i="10" s="1"/>
  <c r="A587" i="9"/>
  <c r="J586" i="9"/>
  <c r="W586" i="10" s="1"/>
  <c r="I586" i="9"/>
  <c r="V586" i="10" s="1"/>
  <c r="H586" i="9"/>
  <c r="U586" i="10" s="1"/>
  <c r="G586" i="9"/>
  <c r="T586" i="10" s="1"/>
  <c r="F586" i="9"/>
  <c r="S586" i="10" s="1"/>
  <c r="E586" i="9"/>
  <c r="O586" i="10" s="1"/>
  <c r="D586" i="9"/>
  <c r="J586" i="10" s="1"/>
  <c r="C586" i="9"/>
  <c r="E586" i="10" s="1"/>
  <c r="B586" i="9"/>
  <c r="B586" i="10" s="1"/>
  <c r="A586" i="9"/>
  <c r="J585" i="9"/>
  <c r="W585" i="10" s="1"/>
  <c r="I585" i="9"/>
  <c r="V585" i="10" s="1"/>
  <c r="H585" i="9"/>
  <c r="U585" i="10" s="1"/>
  <c r="G585" i="9"/>
  <c r="T585" i="10" s="1"/>
  <c r="F585" i="9"/>
  <c r="S585" i="10" s="1"/>
  <c r="E585" i="9"/>
  <c r="O585" i="10" s="1"/>
  <c r="D585" i="9"/>
  <c r="J585" i="10" s="1"/>
  <c r="C585" i="9"/>
  <c r="E585" i="10" s="1"/>
  <c r="B585" i="9"/>
  <c r="B585" i="10" s="1"/>
  <c r="A585" i="9"/>
  <c r="A585" i="10" s="1"/>
  <c r="J584" i="9"/>
  <c r="W584" i="10" s="1"/>
  <c r="I584" i="9"/>
  <c r="V584" i="10" s="1"/>
  <c r="H584" i="9"/>
  <c r="U584" i="10" s="1"/>
  <c r="G584" i="9"/>
  <c r="T584" i="10" s="1"/>
  <c r="F584" i="9"/>
  <c r="S584" i="10" s="1"/>
  <c r="E584" i="9"/>
  <c r="O584" i="10" s="1"/>
  <c r="D584" i="9"/>
  <c r="J584" i="10" s="1"/>
  <c r="C584" i="9"/>
  <c r="E584" i="10" s="1"/>
  <c r="B584" i="9"/>
  <c r="B584" i="10" s="1"/>
  <c r="A584" i="9"/>
  <c r="A584" i="10" s="1"/>
  <c r="J583" i="9"/>
  <c r="W583" i="10" s="1"/>
  <c r="I583" i="9"/>
  <c r="V583" i="10" s="1"/>
  <c r="H583" i="9"/>
  <c r="U583" i="10" s="1"/>
  <c r="G583" i="9"/>
  <c r="T583" i="10" s="1"/>
  <c r="F583" i="9"/>
  <c r="S583" i="10" s="1"/>
  <c r="E583" i="9"/>
  <c r="O583" i="10" s="1"/>
  <c r="D583" i="9"/>
  <c r="J583" i="10" s="1"/>
  <c r="C583" i="9"/>
  <c r="E583" i="10" s="1"/>
  <c r="B583" i="9"/>
  <c r="B583" i="10" s="1"/>
  <c r="A583" i="9"/>
  <c r="A583" i="10" s="1"/>
  <c r="J582" i="9"/>
  <c r="W582" i="10" s="1"/>
  <c r="I582" i="9"/>
  <c r="V582" i="10" s="1"/>
  <c r="H582" i="9"/>
  <c r="U582" i="10" s="1"/>
  <c r="G582" i="9"/>
  <c r="T582" i="10" s="1"/>
  <c r="F582" i="9"/>
  <c r="S582" i="10" s="1"/>
  <c r="E582" i="9"/>
  <c r="O582" i="10" s="1"/>
  <c r="D582" i="9"/>
  <c r="J582" i="10" s="1"/>
  <c r="C582" i="9"/>
  <c r="E582" i="10" s="1"/>
  <c r="B582" i="9"/>
  <c r="B582" i="10" s="1"/>
  <c r="A582" i="9"/>
  <c r="A582" i="10" s="1"/>
  <c r="J581" i="9"/>
  <c r="W581" i="10" s="1"/>
  <c r="I581" i="9"/>
  <c r="V581" i="10" s="1"/>
  <c r="H581" i="9"/>
  <c r="U581" i="10" s="1"/>
  <c r="G581" i="9"/>
  <c r="T581" i="10" s="1"/>
  <c r="F581" i="9"/>
  <c r="S581" i="10" s="1"/>
  <c r="E581" i="9"/>
  <c r="O581" i="10" s="1"/>
  <c r="D581" i="9"/>
  <c r="J581" i="10" s="1"/>
  <c r="C581" i="9"/>
  <c r="B581" i="9"/>
  <c r="B581" i="10" s="1"/>
  <c r="A581" i="9"/>
  <c r="A581" i="10" s="1"/>
  <c r="J580" i="9"/>
  <c r="W580" i="10" s="1"/>
  <c r="I580" i="9"/>
  <c r="V580" i="10" s="1"/>
  <c r="H580" i="9"/>
  <c r="U580" i="10" s="1"/>
  <c r="G580" i="9"/>
  <c r="T580" i="10" s="1"/>
  <c r="F580" i="9"/>
  <c r="S580" i="10" s="1"/>
  <c r="E580" i="9"/>
  <c r="O580" i="10" s="1"/>
  <c r="D580" i="9"/>
  <c r="J580" i="10" s="1"/>
  <c r="C580" i="9"/>
  <c r="E580" i="10" s="1"/>
  <c r="B580" i="9"/>
  <c r="B580" i="10" s="1"/>
  <c r="A580" i="9"/>
  <c r="J579" i="9"/>
  <c r="W579" i="10" s="1"/>
  <c r="I579" i="9"/>
  <c r="V579" i="10" s="1"/>
  <c r="H579" i="9"/>
  <c r="U579" i="10" s="1"/>
  <c r="G579" i="9"/>
  <c r="T579" i="10" s="1"/>
  <c r="F579" i="9"/>
  <c r="S579" i="10" s="1"/>
  <c r="E579" i="9"/>
  <c r="O579" i="10" s="1"/>
  <c r="D579" i="9"/>
  <c r="J579" i="10" s="1"/>
  <c r="C579" i="9"/>
  <c r="E579" i="10" s="1"/>
  <c r="B579" i="9"/>
  <c r="B579" i="10" s="1"/>
  <c r="A579" i="9"/>
  <c r="A579" i="10" s="1"/>
  <c r="J578" i="9"/>
  <c r="W578" i="10" s="1"/>
  <c r="I578" i="9"/>
  <c r="V578" i="10" s="1"/>
  <c r="H578" i="9"/>
  <c r="U578" i="10" s="1"/>
  <c r="G578" i="9"/>
  <c r="T578" i="10" s="1"/>
  <c r="F578" i="9"/>
  <c r="S578" i="10" s="1"/>
  <c r="E578" i="9"/>
  <c r="O578" i="10" s="1"/>
  <c r="D578" i="9"/>
  <c r="J578" i="10" s="1"/>
  <c r="C578" i="9"/>
  <c r="E578" i="10" s="1"/>
  <c r="B578" i="9"/>
  <c r="B578" i="10" s="1"/>
  <c r="A578" i="9"/>
  <c r="A578" i="10" s="1"/>
  <c r="J577" i="9"/>
  <c r="W577" i="10" s="1"/>
  <c r="I577" i="9"/>
  <c r="V577" i="10" s="1"/>
  <c r="H577" i="9"/>
  <c r="U577" i="10" s="1"/>
  <c r="G577" i="9"/>
  <c r="T577" i="10" s="1"/>
  <c r="F577" i="9"/>
  <c r="S577" i="10" s="1"/>
  <c r="E577" i="9"/>
  <c r="O577" i="10" s="1"/>
  <c r="D577" i="9"/>
  <c r="J577" i="10" s="1"/>
  <c r="C577" i="9"/>
  <c r="E577" i="10" s="1"/>
  <c r="B577" i="9"/>
  <c r="B577" i="10" s="1"/>
  <c r="A577" i="9"/>
  <c r="A577" i="10" s="1"/>
  <c r="J576" i="9"/>
  <c r="W576" i="10" s="1"/>
  <c r="I576" i="9"/>
  <c r="V576" i="10" s="1"/>
  <c r="H576" i="9"/>
  <c r="U576" i="10" s="1"/>
  <c r="G576" i="9"/>
  <c r="T576" i="10" s="1"/>
  <c r="F576" i="9"/>
  <c r="S576" i="10" s="1"/>
  <c r="E576" i="9"/>
  <c r="O576" i="10" s="1"/>
  <c r="D576" i="9"/>
  <c r="J576" i="10" s="1"/>
  <c r="C576" i="9"/>
  <c r="E576" i="10" s="1"/>
  <c r="B576" i="9"/>
  <c r="B576" i="10" s="1"/>
  <c r="A576" i="9"/>
  <c r="A576" i="10" s="1"/>
  <c r="J575" i="9"/>
  <c r="W575" i="10" s="1"/>
  <c r="I575" i="9"/>
  <c r="V575" i="10" s="1"/>
  <c r="H575" i="9"/>
  <c r="U575" i="10" s="1"/>
  <c r="G575" i="9"/>
  <c r="T575" i="10" s="1"/>
  <c r="F575" i="9"/>
  <c r="S575" i="10" s="1"/>
  <c r="E575" i="9"/>
  <c r="O575" i="10" s="1"/>
  <c r="D575" i="9"/>
  <c r="J575" i="10" s="1"/>
  <c r="C575" i="9"/>
  <c r="E575" i="10" s="1"/>
  <c r="B575" i="9"/>
  <c r="B575" i="10" s="1"/>
  <c r="A575" i="9"/>
  <c r="J574" i="9"/>
  <c r="W574" i="10" s="1"/>
  <c r="I574" i="9"/>
  <c r="V574" i="10" s="1"/>
  <c r="H574" i="9"/>
  <c r="U574" i="10" s="1"/>
  <c r="G574" i="9"/>
  <c r="T574" i="10" s="1"/>
  <c r="F574" i="9"/>
  <c r="S574" i="10" s="1"/>
  <c r="E574" i="9"/>
  <c r="O574" i="10" s="1"/>
  <c r="D574" i="9"/>
  <c r="J574" i="10" s="1"/>
  <c r="C574" i="9"/>
  <c r="E574" i="10" s="1"/>
  <c r="B574" i="9"/>
  <c r="B574" i="10" s="1"/>
  <c r="A574" i="9"/>
  <c r="A574" i="10" s="1"/>
  <c r="J573" i="9"/>
  <c r="W573" i="10" s="1"/>
  <c r="I573" i="9"/>
  <c r="V573" i="10" s="1"/>
  <c r="H573" i="9"/>
  <c r="U573" i="10" s="1"/>
  <c r="G573" i="9"/>
  <c r="T573" i="10" s="1"/>
  <c r="F573" i="9"/>
  <c r="S573" i="10" s="1"/>
  <c r="E573" i="9"/>
  <c r="O573" i="10" s="1"/>
  <c r="D573" i="9"/>
  <c r="J573" i="10" s="1"/>
  <c r="C573" i="9"/>
  <c r="E573" i="10" s="1"/>
  <c r="B573" i="9"/>
  <c r="B573" i="10" s="1"/>
  <c r="A573" i="9"/>
  <c r="A573" i="10" s="1"/>
  <c r="J572" i="9"/>
  <c r="W572" i="10" s="1"/>
  <c r="I572" i="9"/>
  <c r="V572" i="10" s="1"/>
  <c r="H572" i="9"/>
  <c r="U572" i="10" s="1"/>
  <c r="G572" i="9"/>
  <c r="T572" i="10" s="1"/>
  <c r="F572" i="9"/>
  <c r="S572" i="10" s="1"/>
  <c r="E572" i="9"/>
  <c r="O572" i="10" s="1"/>
  <c r="D572" i="9"/>
  <c r="J572" i="10" s="1"/>
  <c r="C572" i="9"/>
  <c r="E572" i="10" s="1"/>
  <c r="B572" i="9"/>
  <c r="B572" i="10" s="1"/>
  <c r="A572" i="9"/>
  <c r="A572" i="10" s="1"/>
  <c r="J571" i="9"/>
  <c r="W571" i="10" s="1"/>
  <c r="I571" i="9"/>
  <c r="V571" i="10" s="1"/>
  <c r="H571" i="9"/>
  <c r="U571" i="10" s="1"/>
  <c r="G571" i="9"/>
  <c r="T571" i="10" s="1"/>
  <c r="F571" i="9"/>
  <c r="S571" i="10" s="1"/>
  <c r="E571" i="9"/>
  <c r="O571" i="10" s="1"/>
  <c r="D571" i="9"/>
  <c r="J571" i="10" s="1"/>
  <c r="C571" i="9"/>
  <c r="E571" i="10" s="1"/>
  <c r="B571" i="9"/>
  <c r="B571" i="10" s="1"/>
  <c r="A571" i="9"/>
  <c r="A571" i="10" s="1"/>
  <c r="J570" i="9"/>
  <c r="W570" i="10" s="1"/>
  <c r="I570" i="9"/>
  <c r="V570" i="10" s="1"/>
  <c r="H570" i="9"/>
  <c r="U570" i="10" s="1"/>
  <c r="G570" i="9"/>
  <c r="T570" i="10" s="1"/>
  <c r="F570" i="9"/>
  <c r="S570" i="10" s="1"/>
  <c r="E570" i="9"/>
  <c r="O570" i="10" s="1"/>
  <c r="D570" i="9"/>
  <c r="J570" i="10" s="1"/>
  <c r="C570" i="9"/>
  <c r="E570" i="10" s="1"/>
  <c r="B570" i="9"/>
  <c r="B570" i="10" s="1"/>
  <c r="A570" i="9"/>
  <c r="A570" i="10" s="1"/>
  <c r="J569" i="9"/>
  <c r="W569" i="10" s="1"/>
  <c r="I569" i="9"/>
  <c r="V569" i="10" s="1"/>
  <c r="H569" i="9"/>
  <c r="U569" i="10" s="1"/>
  <c r="G569" i="9"/>
  <c r="T569" i="10" s="1"/>
  <c r="F569" i="9"/>
  <c r="S569" i="10" s="1"/>
  <c r="E569" i="9"/>
  <c r="O569" i="10" s="1"/>
  <c r="D569" i="9"/>
  <c r="J569" i="10" s="1"/>
  <c r="C569" i="9"/>
  <c r="E569" i="10" s="1"/>
  <c r="B569" i="9"/>
  <c r="B569" i="10" s="1"/>
  <c r="A569" i="9"/>
  <c r="A569" i="10" s="1"/>
  <c r="J568" i="9"/>
  <c r="W568" i="10" s="1"/>
  <c r="I568" i="9"/>
  <c r="V568" i="10" s="1"/>
  <c r="H568" i="9"/>
  <c r="U568" i="10" s="1"/>
  <c r="G568" i="9"/>
  <c r="T568" i="10" s="1"/>
  <c r="F568" i="9"/>
  <c r="S568" i="10" s="1"/>
  <c r="E568" i="9"/>
  <c r="O568" i="10" s="1"/>
  <c r="D568" i="9"/>
  <c r="J568" i="10" s="1"/>
  <c r="C568" i="9"/>
  <c r="E568" i="10" s="1"/>
  <c r="B568" i="9"/>
  <c r="B568" i="10" s="1"/>
  <c r="A568" i="9"/>
  <c r="J567" i="9"/>
  <c r="W567" i="10" s="1"/>
  <c r="I567" i="9"/>
  <c r="V567" i="10" s="1"/>
  <c r="H567" i="9"/>
  <c r="U567" i="10" s="1"/>
  <c r="G567" i="9"/>
  <c r="T567" i="10" s="1"/>
  <c r="F567" i="9"/>
  <c r="S567" i="10" s="1"/>
  <c r="E567" i="9"/>
  <c r="O567" i="10" s="1"/>
  <c r="D567" i="9"/>
  <c r="J567" i="10" s="1"/>
  <c r="C567" i="9"/>
  <c r="E567" i="10" s="1"/>
  <c r="B567" i="9"/>
  <c r="B567" i="10" s="1"/>
  <c r="A567" i="9"/>
  <c r="A567" i="10" s="1"/>
  <c r="J566" i="9"/>
  <c r="W566" i="10" s="1"/>
  <c r="I566" i="9"/>
  <c r="V566" i="10" s="1"/>
  <c r="H566" i="9"/>
  <c r="U566" i="10" s="1"/>
  <c r="G566" i="9"/>
  <c r="T566" i="10" s="1"/>
  <c r="F566" i="9"/>
  <c r="S566" i="10" s="1"/>
  <c r="E566" i="9"/>
  <c r="O566" i="10" s="1"/>
  <c r="D566" i="9"/>
  <c r="J566" i="10" s="1"/>
  <c r="C566" i="9"/>
  <c r="E566" i="10" s="1"/>
  <c r="B566" i="9"/>
  <c r="B566" i="10" s="1"/>
  <c r="A566" i="9"/>
  <c r="A566" i="10" s="1"/>
  <c r="J565" i="9"/>
  <c r="W565" i="10" s="1"/>
  <c r="I565" i="9"/>
  <c r="V565" i="10" s="1"/>
  <c r="H565" i="9"/>
  <c r="U565" i="10" s="1"/>
  <c r="G565" i="9"/>
  <c r="T565" i="10" s="1"/>
  <c r="F565" i="9"/>
  <c r="S565" i="10" s="1"/>
  <c r="E565" i="9"/>
  <c r="O565" i="10" s="1"/>
  <c r="D565" i="9"/>
  <c r="J565" i="10" s="1"/>
  <c r="C565" i="9"/>
  <c r="E565" i="10" s="1"/>
  <c r="B565" i="9"/>
  <c r="B565" i="10" s="1"/>
  <c r="A565" i="9"/>
  <c r="A565" i="10" s="1"/>
  <c r="J564" i="9"/>
  <c r="W564" i="10" s="1"/>
  <c r="I564" i="9"/>
  <c r="V564" i="10" s="1"/>
  <c r="H564" i="9"/>
  <c r="U564" i="10" s="1"/>
  <c r="G564" i="9"/>
  <c r="T564" i="10" s="1"/>
  <c r="F564" i="9"/>
  <c r="S564" i="10" s="1"/>
  <c r="E564" i="9"/>
  <c r="O564" i="10" s="1"/>
  <c r="D564" i="9"/>
  <c r="J564" i="10" s="1"/>
  <c r="C564" i="9"/>
  <c r="E564" i="10" s="1"/>
  <c r="B564" i="9"/>
  <c r="B564" i="10" s="1"/>
  <c r="A564" i="9"/>
  <c r="A564" i="10" s="1"/>
  <c r="J563" i="9"/>
  <c r="W563" i="10" s="1"/>
  <c r="I563" i="9"/>
  <c r="V563" i="10" s="1"/>
  <c r="H563" i="9"/>
  <c r="U563" i="10" s="1"/>
  <c r="G563" i="9"/>
  <c r="T563" i="10" s="1"/>
  <c r="F563" i="9"/>
  <c r="S563" i="10" s="1"/>
  <c r="E563" i="9"/>
  <c r="O563" i="10" s="1"/>
  <c r="D563" i="9"/>
  <c r="J563" i="10" s="1"/>
  <c r="C563" i="9"/>
  <c r="E563" i="10" s="1"/>
  <c r="B563" i="9"/>
  <c r="B563" i="10" s="1"/>
  <c r="A563" i="9"/>
  <c r="J562" i="9"/>
  <c r="W562" i="10" s="1"/>
  <c r="I562" i="9"/>
  <c r="V562" i="10" s="1"/>
  <c r="H562" i="9"/>
  <c r="U562" i="10" s="1"/>
  <c r="G562" i="9"/>
  <c r="T562" i="10" s="1"/>
  <c r="F562" i="9"/>
  <c r="S562" i="10" s="1"/>
  <c r="E562" i="9"/>
  <c r="O562" i="10" s="1"/>
  <c r="D562" i="9"/>
  <c r="J562" i="10" s="1"/>
  <c r="C562" i="9"/>
  <c r="E562" i="10" s="1"/>
  <c r="B562" i="9"/>
  <c r="B562" i="10" s="1"/>
  <c r="A562" i="9"/>
  <c r="A562" i="10" s="1"/>
  <c r="J561" i="9"/>
  <c r="W561" i="10" s="1"/>
  <c r="I561" i="9"/>
  <c r="V561" i="10" s="1"/>
  <c r="H561" i="9"/>
  <c r="U561" i="10" s="1"/>
  <c r="G561" i="9"/>
  <c r="T561" i="10" s="1"/>
  <c r="F561" i="9"/>
  <c r="S561" i="10" s="1"/>
  <c r="E561" i="9"/>
  <c r="O561" i="10" s="1"/>
  <c r="D561" i="9"/>
  <c r="J561" i="10" s="1"/>
  <c r="C561" i="9"/>
  <c r="E561" i="10" s="1"/>
  <c r="B561" i="9"/>
  <c r="B561" i="10" s="1"/>
  <c r="A561" i="9"/>
  <c r="A561" i="10" s="1"/>
  <c r="J560" i="9"/>
  <c r="W560" i="10" s="1"/>
  <c r="I560" i="9"/>
  <c r="V560" i="10" s="1"/>
  <c r="H560" i="9"/>
  <c r="U560" i="10" s="1"/>
  <c r="G560" i="9"/>
  <c r="T560" i="10" s="1"/>
  <c r="F560" i="9"/>
  <c r="S560" i="10" s="1"/>
  <c r="E560" i="9"/>
  <c r="O560" i="10" s="1"/>
  <c r="D560" i="9"/>
  <c r="J560" i="10" s="1"/>
  <c r="C560" i="9"/>
  <c r="E560" i="10" s="1"/>
  <c r="B560" i="9"/>
  <c r="B560" i="10" s="1"/>
  <c r="A560" i="9"/>
  <c r="A560" i="10" s="1"/>
  <c r="J559" i="9"/>
  <c r="W559" i="10" s="1"/>
  <c r="I559" i="9"/>
  <c r="V559" i="10" s="1"/>
  <c r="H559" i="9"/>
  <c r="U559" i="10" s="1"/>
  <c r="G559" i="9"/>
  <c r="T559" i="10" s="1"/>
  <c r="F559" i="9"/>
  <c r="S559" i="10" s="1"/>
  <c r="E559" i="9"/>
  <c r="O559" i="10" s="1"/>
  <c r="D559" i="9"/>
  <c r="J559" i="10" s="1"/>
  <c r="C559" i="9"/>
  <c r="E559" i="10" s="1"/>
  <c r="B559" i="9"/>
  <c r="B559" i="10" s="1"/>
  <c r="A559" i="9"/>
  <c r="A559" i="10" s="1"/>
  <c r="J558" i="9"/>
  <c r="W558" i="10" s="1"/>
  <c r="I558" i="9"/>
  <c r="V558" i="10" s="1"/>
  <c r="H558" i="9"/>
  <c r="U558" i="10" s="1"/>
  <c r="G558" i="9"/>
  <c r="T558" i="10" s="1"/>
  <c r="F558" i="9"/>
  <c r="S558" i="10" s="1"/>
  <c r="E558" i="9"/>
  <c r="O558" i="10" s="1"/>
  <c r="D558" i="9"/>
  <c r="J558" i="10" s="1"/>
  <c r="C558" i="9"/>
  <c r="E558" i="10" s="1"/>
  <c r="B558" i="9"/>
  <c r="B558" i="10" s="1"/>
  <c r="A558" i="9"/>
  <c r="A558" i="10" s="1"/>
  <c r="J557" i="9"/>
  <c r="W557" i="10" s="1"/>
  <c r="I557" i="9"/>
  <c r="V557" i="10" s="1"/>
  <c r="H557" i="9"/>
  <c r="U557" i="10" s="1"/>
  <c r="G557" i="9"/>
  <c r="T557" i="10" s="1"/>
  <c r="F557" i="9"/>
  <c r="S557" i="10" s="1"/>
  <c r="E557" i="9"/>
  <c r="O557" i="10" s="1"/>
  <c r="D557" i="9"/>
  <c r="J557" i="10" s="1"/>
  <c r="C557" i="9"/>
  <c r="E557" i="10" s="1"/>
  <c r="B557" i="9"/>
  <c r="B557" i="10" s="1"/>
  <c r="A557" i="9"/>
  <c r="J556" i="9"/>
  <c r="W556" i="10" s="1"/>
  <c r="I556" i="9"/>
  <c r="V556" i="10" s="1"/>
  <c r="H556" i="9"/>
  <c r="U556" i="10" s="1"/>
  <c r="G556" i="9"/>
  <c r="T556" i="10" s="1"/>
  <c r="F556" i="9"/>
  <c r="S556" i="10" s="1"/>
  <c r="E556" i="9"/>
  <c r="O556" i="10" s="1"/>
  <c r="D556" i="9"/>
  <c r="J556" i="10" s="1"/>
  <c r="C556" i="9"/>
  <c r="E556" i="10" s="1"/>
  <c r="B556" i="9"/>
  <c r="B556" i="10" s="1"/>
  <c r="A556" i="9"/>
  <c r="J555" i="9"/>
  <c r="W555" i="10" s="1"/>
  <c r="I555" i="9"/>
  <c r="V555" i="10" s="1"/>
  <c r="H555" i="9"/>
  <c r="U555" i="10" s="1"/>
  <c r="G555" i="9"/>
  <c r="T555" i="10" s="1"/>
  <c r="F555" i="9"/>
  <c r="S555" i="10" s="1"/>
  <c r="E555" i="9"/>
  <c r="O555" i="10" s="1"/>
  <c r="D555" i="9"/>
  <c r="J555" i="10" s="1"/>
  <c r="C555" i="9"/>
  <c r="E555" i="10" s="1"/>
  <c r="B555" i="9"/>
  <c r="B555" i="10" s="1"/>
  <c r="A555" i="9"/>
  <c r="A555" i="10" s="1"/>
  <c r="J554" i="9"/>
  <c r="W554" i="10" s="1"/>
  <c r="I554" i="9"/>
  <c r="V554" i="10" s="1"/>
  <c r="H554" i="9"/>
  <c r="U554" i="10" s="1"/>
  <c r="G554" i="9"/>
  <c r="T554" i="10" s="1"/>
  <c r="F554" i="9"/>
  <c r="S554" i="10" s="1"/>
  <c r="E554" i="9"/>
  <c r="O554" i="10" s="1"/>
  <c r="D554" i="9"/>
  <c r="J554" i="10" s="1"/>
  <c r="C554" i="9"/>
  <c r="E554" i="10" s="1"/>
  <c r="B554" i="9"/>
  <c r="B554" i="10" s="1"/>
  <c r="A554" i="9"/>
  <c r="A554" i="10" s="1"/>
  <c r="J553" i="9"/>
  <c r="W553" i="10" s="1"/>
  <c r="I553" i="9"/>
  <c r="V553" i="10" s="1"/>
  <c r="H553" i="9"/>
  <c r="U553" i="10" s="1"/>
  <c r="G553" i="9"/>
  <c r="T553" i="10" s="1"/>
  <c r="F553" i="9"/>
  <c r="S553" i="10" s="1"/>
  <c r="E553" i="9"/>
  <c r="O553" i="10" s="1"/>
  <c r="D553" i="9"/>
  <c r="J553" i="10" s="1"/>
  <c r="C553" i="9"/>
  <c r="E553" i="10" s="1"/>
  <c r="B553" i="9"/>
  <c r="B553" i="10" s="1"/>
  <c r="A553" i="9"/>
  <c r="A553" i="10" s="1"/>
  <c r="J552" i="9"/>
  <c r="W552" i="10" s="1"/>
  <c r="I552" i="9"/>
  <c r="V552" i="10" s="1"/>
  <c r="H552" i="9"/>
  <c r="U552" i="10" s="1"/>
  <c r="G552" i="9"/>
  <c r="T552" i="10" s="1"/>
  <c r="F552" i="9"/>
  <c r="S552" i="10" s="1"/>
  <c r="E552" i="9"/>
  <c r="O552" i="10" s="1"/>
  <c r="D552" i="9"/>
  <c r="J552" i="10" s="1"/>
  <c r="C552" i="9"/>
  <c r="E552" i="10" s="1"/>
  <c r="B552" i="9"/>
  <c r="B552" i="10" s="1"/>
  <c r="A552" i="9"/>
  <c r="A552" i="10" s="1"/>
  <c r="J551" i="9"/>
  <c r="W551" i="10" s="1"/>
  <c r="I551" i="9"/>
  <c r="V551" i="10" s="1"/>
  <c r="H551" i="9"/>
  <c r="U551" i="10" s="1"/>
  <c r="G551" i="9"/>
  <c r="T551" i="10" s="1"/>
  <c r="F551" i="9"/>
  <c r="S551" i="10" s="1"/>
  <c r="E551" i="9"/>
  <c r="O551" i="10" s="1"/>
  <c r="D551" i="9"/>
  <c r="J551" i="10" s="1"/>
  <c r="C551" i="9"/>
  <c r="E551" i="10" s="1"/>
  <c r="B551" i="9"/>
  <c r="B551" i="10" s="1"/>
  <c r="A551" i="9"/>
  <c r="J550" i="9"/>
  <c r="W550" i="10" s="1"/>
  <c r="I550" i="9"/>
  <c r="V550" i="10" s="1"/>
  <c r="H550" i="9"/>
  <c r="U550" i="10" s="1"/>
  <c r="G550" i="9"/>
  <c r="T550" i="10" s="1"/>
  <c r="F550" i="9"/>
  <c r="S550" i="10" s="1"/>
  <c r="E550" i="9"/>
  <c r="O550" i="10" s="1"/>
  <c r="D550" i="9"/>
  <c r="J550" i="10" s="1"/>
  <c r="C550" i="9"/>
  <c r="E550" i="10" s="1"/>
  <c r="B550" i="9"/>
  <c r="B550" i="10" s="1"/>
  <c r="A550" i="9"/>
  <c r="A550" i="10" s="1"/>
  <c r="J549" i="9"/>
  <c r="W549" i="10" s="1"/>
  <c r="I549" i="9"/>
  <c r="V549" i="10" s="1"/>
  <c r="H549" i="9"/>
  <c r="U549" i="10" s="1"/>
  <c r="G549" i="9"/>
  <c r="T549" i="10" s="1"/>
  <c r="F549" i="9"/>
  <c r="S549" i="10" s="1"/>
  <c r="E549" i="9"/>
  <c r="O549" i="10" s="1"/>
  <c r="D549" i="9"/>
  <c r="J549" i="10" s="1"/>
  <c r="C549" i="9"/>
  <c r="E549" i="10" s="1"/>
  <c r="B549" i="9"/>
  <c r="B549" i="10" s="1"/>
  <c r="A549" i="9"/>
  <c r="A549" i="10" s="1"/>
  <c r="J548" i="9"/>
  <c r="W548" i="10" s="1"/>
  <c r="I548" i="9"/>
  <c r="V548" i="10" s="1"/>
  <c r="H548" i="9"/>
  <c r="U548" i="10" s="1"/>
  <c r="G548" i="9"/>
  <c r="T548" i="10" s="1"/>
  <c r="F548" i="9"/>
  <c r="S548" i="10" s="1"/>
  <c r="E548" i="9"/>
  <c r="O548" i="10" s="1"/>
  <c r="D548" i="9"/>
  <c r="J548" i="10" s="1"/>
  <c r="C548" i="9"/>
  <c r="E548" i="10" s="1"/>
  <c r="B548" i="9"/>
  <c r="B548" i="10" s="1"/>
  <c r="A548" i="9"/>
  <c r="J547" i="9"/>
  <c r="W547" i="10" s="1"/>
  <c r="I547" i="9"/>
  <c r="V547" i="10" s="1"/>
  <c r="H547" i="9"/>
  <c r="U547" i="10" s="1"/>
  <c r="G547" i="9"/>
  <c r="T547" i="10" s="1"/>
  <c r="F547" i="9"/>
  <c r="S547" i="10" s="1"/>
  <c r="E547" i="9"/>
  <c r="O547" i="10" s="1"/>
  <c r="D547" i="9"/>
  <c r="J547" i="10" s="1"/>
  <c r="C547" i="9"/>
  <c r="E547" i="10" s="1"/>
  <c r="B547" i="9"/>
  <c r="B547" i="10" s="1"/>
  <c r="A547" i="9"/>
  <c r="A547" i="10" s="1"/>
  <c r="J546" i="9"/>
  <c r="W546" i="10" s="1"/>
  <c r="I546" i="9"/>
  <c r="V546" i="10" s="1"/>
  <c r="H546" i="9"/>
  <c r="U546" i="10" s="1"/>
  <c r="G546" i="9"/>
  <c r="T546" i="10" s="1"/>
  <c r="F546" i="9"/>
  <c r="S546" i="10" s="1"/>
  <c r="E546" i="9"/>
  <c r="O546" i="10" s="1"/>
  <c r="D546" i="9"/>
  <c r="J546" i="10" s="1"/>
  <c r="C546" i="9"/>
  <c r="E546" i="10" s="1"/>
  <c r="B546" i="9"/>
  <c r="B546" i="10" s="1"/>
  <c r="A546" i="9"/>
  <c r="A546" i="10" s="1"/>
  <c r="J545" i="9"/>
  <c r="W545" i="10" s="1"/>
  <c r="I545" i="9"/>
  <c r="V545" i="10" s="1"/>
  <c r="H545" i="9"/>
  <c r="U545" i="10" s="1"/>
  <c r="G545" i="9"/>
  <c r="T545" i="10" s="1"/>
  <c r="F545" i="9"/>
  <c r="S545" i="10" s="1"/>
  <c r="E545" i="9"/>
  <c r="O545" i="10" s="1"/>
  <c r="D545" i="9"/>
  <c r="J545" i="10" s="1"/>
  <c r="C545" i="9"/>
  <c r="E545" i="10" s="1"/>
  <c r="B545" i="9"/>
  <c r="B545" i="10" s="1"/>
  <c r="A545" i="9"/>
  <c r="A545" i="10" s="1"/>
  <c r="J544" i="9"/>
  <c r="W544" i="10" s="1"/>
  <c r="I544" i="9"/>
  <c r="V544" i="10" s="1"/>
  <c r="H544" i="9"/>
  <c r="U544" i="10" s="1"/>
  <c r="G544" i="9"/>
  <c r="T544" i="10" s="1"/>
  <c r="F544" i="9"/>
  <c r="S544" i="10" s="1"/>
  <c r="E544" i="9"/>
  <c r="O544" i="10" s="1"/>
  <c r="D544" i="9"/>
  <c r="J544" i="10" s="1"/>
  <c r="C544" i="9"/>
  <c r="E544" i="10" s="1"/>
  <c r="B544" i="9"/>
  <c r="B544" i="10" s="1"/>
  <c r="A544" i="9"/>
  <c r="J543" i="9"/>
  <c r="W543" i="10" s="1"/>
  <c r="I543" i="9"/>
  <c r="V543" i="10" s="1"/>
  <c r="H543" i="9"/>
  <c r="U543" i="10" s="1"/>
  <c r="G543" i="9"/>
  <c r="T543" i="10" s="1"/>
  <c r="F543" i="9"/>
  <c r="S543" i="10" s="1"/>
  <c r="E543" i="9"/>
  <c r="O543" i="10" s="1"/>
  <c r="D543" i="9"/>
  <c r="J543" i="10" s="1"/>
  <c r="C543" i="9"/>
  <c r="E543" i="10" s="1"/>
  <c r="B543" i="9"/>
  <c r="B543" i="10" s="1"/>
  <c r="A543" i="9"/>
  <c r="A543" i="10" s="1"/>
  <c r="J542" i="9"/>
  <c r="W542" i="10" s="1"/>
  <c r="I542" i="9"/>
  <c r="V542" i="10" s="1"/>
  <c r="H542" i="9"/>
  <c r="U542" i="10" s="1"/>
  <c r="G542" i="9"/>
  <c r="T542" i="10" s="1"/>
  <c r="F542" i="9"/>
  <c r="S542" i="10" s="1"/>
  <c r="E542" i="9"/>
  <c r="O542" i="10" s="1"/>
  <c r="D542" i="9"/>
  <c r="J542" i="10" s="1"/>
  <c r="C542" i="9"/>
  <c r="E542" i="10" s="1"/>
  <c r="B542" i="9"/>
  <c r="B542" i="10" s="1"/>
  <c r="A542" i="9"/>
  <c r="A542" i="10" s="1"/>
  <c r="J541" i="9"/>
  <c r="W541" i="10" s="1"/>
  <c r="I541" i="9"/>
  <c r="V541" i="10" s="1"/>
  <c r="H541" i="9"/>
  <c r="U541" i="10" s="1"/>
  <c r="G541" i="9"/>
  <c r="T541" i="10" s="1"/>
  <c r="F541" i="9"/>
  <c r="S541" i="10" s="1"/>
  <c r="E541" i="9"/>
  <c r="O541" i="10" s="1"/>
  <c r="D541" i="9"/>
  <c r="J541" i="10" s="1"/>
  <c r="C541" i="9"/>
  <c r="E541" i="10" s="1"/>
  <c r="B541" i="9"/>
  <c r="B541" i="10" s="1"/>
  <c r="A541" i="9"/>
  <c r="J540" i="9"/>
  <c r="W540" i="10" s="1"/>
  <c r="I540" i="9"/>
  <c r="V540" i="10" s="1"/>
  <c r="H540" i="9"/>
  <c r="U540" i="10" s="1"/>
  <c r="G540" i="9"/>
  <c r="T540" i="10" s="1"/>
  <c r="F540" i="9"/>
  <c r="S540" i="10" s="1"/>
  <c r="E540" i="9"/>
  <c r="O540" i="10" s="1"/>
  <c r="D540" i="9"/>
  <c r="J540" i="10" s="1"/>
  <c r="C540" i="9"/>
  <c r="E540" i="10" s="1"/>
  <c r="B540" i="9"/>
  <c r="B540" i="10" s="1"/>
  <c r="A540" i="9"/>
  <c r="A540" i="10" s="1"/>
  <c r="J539" i="9"/>
  <c r="W539" i="10" s="1"/>
  <c r="I539" i="9"/>
  <c r="V539" i="10" s="1"/>
  <c r="H539" i="9"/>
  <c r="U539" i="10" s="1"/>
  <c r="G539" i="9"/>
  <c r="T539" i="10" s="1"/>
  <c r="F539" i="9"/>
  <c r="S539" i="10" s="1"/>
  <c r="E539" i="9"/>
  <c r="O539" i="10" s="1"/>
  <c r="D539" i="9"/>
  <c r="J539" i="10" s="1"/>
  <c r="C539" i="9"/>
  <c r="E539" i="10" s="1"/>
  <c r="B539" i="9"/>
  <c r="B539" i="10" s="1"/>
  <c r="A539" i="9"/>
  <c r="A539" i="10" s="1"/>
  <c r="J538" i="9"/>
  <c r="W538" i="10" s="1"/>
  <c r="I538" i="9"/>
  <c r="V538" i="10" s="1"/>
  <c r="H538" i="9"/>
  <c r="U538" i="10" s="1"/>
  <c r="G538" i="9"/>
  <c r="T538" i="10" s="1"/>
  <c r="F538" i="9"/>
  <c r="S538" i="10" s="1"/>
  <c r="E538" i="9"/>
  <c r="O538" i="10" s="1"/>
  <c r="D538" i="9"/>
  <c r="J538" i="10" s="1"/>
  <c r="C538" i="9"/>
  <c r="E538" i="10" s="1"/>
  <c r="B538" i="9"/>
  <c r="B538" i="10" s="1"/>
  <c r="A538" i="9"/>
  <c r="J537" i="9"/>
  <c r="W537" i="10" s="1"/>
  <c r="I537" i="9"/>
  <c r="V537" i="10" s="1"/>
  <c r="H537" i="9"/>
  <c r="U537" i="10" s="1"/>
  <c r="G537" i="9"/>
  <c r="T537" i="10" s="1"/>
  <c r="F537" i="9"/>
  <c r="S537" i="10" s="1"/>
  <c r="E537" i="9"/>
  <c r="O537" i="10" s="1"/>
  <c r="D537" i="9"/>
  <c r="J537" i="10" s="1"/>
  <c r="C537" i="9"/>
  <c r="E537" i="10" s="1"/>
  <c r="B537" i="9"/>
  <c r="B537" i="10" s="1"/>
  <c r="A537" i="9"/>
  <c r="A537" i="10" s="1"/>
  <c r="J536" i="9"/>
  <c r="W536" i="10" s="1"/>
  <c r="I536" i="9"/>
  <c r="V536" i="10" s="1"/>
  <c r="H536" i="9"/>
  <c r="U536" i="10" s="1"/>
  <c r="G536" i="9"/>
  <c r="T536" i="10" s="1"/>
  <c r="F536" i="9"/>
  <c r="S536" i="10" s="1"/>
  <c r="E536" i="9"/>
  <c r="O536" i="10" s="1"/>
  <c r="D536" i="9"/>
  <c r="J536" i="10" s="1"/>
  <c r="C536" i="9"/>
  <c r="E536" i="10" s="1"/>
  <c r="B536" i="9"/>
  <c r="B536" i="10" s="1"/>
  <c r="A536" i="9"/>
  <c r="A536" i="10" s="1"/>
  <c r="J535" i="9"/>
  <c r="W535" i="10" s="1"/>
  <c r="I535" i="9"/>
  <c r="V535" i="10" s="1"/>
  <c r="H535" i="9"/>
  <c r="U535" i="10" s="1"/>
  <c r="G535" i="9"/>
  <c r="T535" i="10" s="1"/>
  <c r="F535" i="9"/>
  <c r="S535" i="10" s="1"/>
  <c r="E535" i="9"/>
  <c r="O535" i="10" s="1"/>
  <c r="D535" i="9"/>
  <c r="J535" i="10" s="1"/>
  <c r="C535" i="9"/>
  <c r="E535" i="10" s="1"/>
  <c r="B535" i="9"/>
  <c r="B535" i="10" s="1"/>
  <c r="A535" i="9"/>
  <c r="A535" i="10" s="1"/>
  <c r="J534" i="9"/>
  <c r="W534" i="10" s="1"/>
  <c r="I534" i="9"/>
  <c r="V534" i="10" s="1"/>
  <c r="H534" i="9"/>
  <c r="U534" i="10" s="1"/>
  <c r="G534" i="9"/>
  <c r="T534" i="10" s="1"/>
  <c r="F534" i="9"/>
  <c r="S534" i="10" s="1"/>
  <c r="E534" i="9"/>
  <c r="O534" i="10" s="1"/>
  <c r="D534" i="9"/>
  <c r="J534" i="10" s="1"/>
  <c r="C534" i="9"/>
  <c r="E534" i="10" s="1"/>
  <c r="B534" i="9"/>
  <c r="B534" i="10" s="1"/>
  <c r="A534" i="9"/>
  <c r="A534" i="10" s="1"/>
  <c r="J533" i="9"/>
  <c r="W533" i="10" s="1"/>
  <c r="I533" i="9"/>
  <c r="V533" i="10" s="1"/>
  <c r="H533" i="9"/>
  <c r="U533" i="10" s="1"/>
  <c r="G533" i="9"/>
  <c r="T533" i="10" s="1"/>
  <c r="F533" i="9"/>
  <c r="S533" i="10" s="1"/>
  <c r="E533" i="9"/>
  <c r="O533" i="10" s="1"/>
  <c r="D533" i="9"/>
  <c r="J533" i="10" s="1"/>
  <c r="C533" i="9"/>
  <c r="E533" i="10" s="1"/>
  <c r="B533" i="9"/>
  <c r="B533" i="10" s="1"/>
  <c r="A533" i="9"/>
  <c r="A533" i="10" s="1"/>
  <c r="J532" i="9"/>
  <c r="W532" i="10" s="1"/>
  <c r="I532" i="9"/>
  <c r="V532" i="10" s="1"/>
  <c r="H532" i="9"/>
  <c r="U532" i="10" s="1"/>
  <c r="G532" i="9"/>
  <c r="T532" i="10" s="1"/>
  <c r="F532" i="9"/>
  <c r="S532" i="10" s="1"/>
  <c r="E532" i="9"/>
  <c r="O532" i="10" s="1"/>
  <c r="D532" i="9"/>
  <c r="J532" i="10" s="1"/>
  <c r="C532" i="9"/>
  <c r="E532" i="10" s="1"/>
  <c r="B532" i="9"/>
  <c r="B532" i="10" s="1"/>
  <c r="A532" i="9"/>
  <c r="J531" i="9"/>
  <c r="W531" i="10" s="1"/>
  <c r="I531" i="9"/>
  <c r="V531" i="10" s="1"/>
  <c r="H531" i="9"/>
  <c r="U531" i="10" s="1"/>
  <c r="G531" i="9"/>
  <c r="T531" i="10" s="1"/>
  <c r="F531" i="9"/>
  <c r="S531" i="10" s="1"/>
  <c r="E531" i="9"/>
  <c r="O531" i="10" s="1"/>
  <c r="D531" i="9"/>
  <c r="J531" i="10" s="1"/>
  <c r="C531" i="9"/>
  <c r="E531" i="10" s="1"/>
  <c r="B531" i="9"/>
  <c r="B531" i="10" s="1"/>
  <c r="A531" i="9"/>
  <c r="A531" i="10" s="1"/>
  <c r="J530" i="9"/>
  <c r="W530" i="10" s="1"/>
  <c r="I530" i="9"/>
  <c r="V530" i="10" s="1"/>
  <c r="H530" i="9"/>
  <c r="U530" i="10" s="1"/>
  <c r="G530" i="9"/>
  <c r="T530" i="10" s="1"/>
  <c r="F530" i="9"/>
  <c r="S530" i="10" s="1"/>
  <c r="E530" i="9"/>
  <c r="O530" i="10" s="1"/>
  <c r="D530" i="9"/>
  <c r="J530" i="10" s="1"/>
  <c r="C530" i="9"/>
  <c r="E530" i="10" s="1"/>
  <c r="B530" i="9"/>
  <c r="B530" i="10" s="1"/>
  <c r="A530" i="9"/>
  <c r="A530" i="10" s="1"/>
  <c r="J529" i="9"/>
  <c r="W529" i="10" s="1"/>
  <c r="I529" i="9"/>
  <c r="V529" i="10" s="1"/>
  <c r="H529" i="9"/>
  <c r="U529" i="10" s="1"/>
  <c r="G529" i="9"/>
  <c r="T529" i="10" s="1"/>
  <c r="F529" i="9"/>
  <c r="S529" i="10" s="1"/>
  <c r="E529" i="9"/>
  <c r="O529" i="10" s="1"/>
  <c r="D529" i="9"/>
  <c r="J529" i="10" s="1"/>
  <c r="C529" i="9"/>
  <c r="E529" i="10" s="1"/>
  <c r="B529" i="9"/>
  <c r="B529" i="10" s="1"/>
  <c r="A529" i="9"/>
  <c r="A529" i="10" s="1"/>
  <c r="J528" i="9"/>
  <c r="W528" i="10" s="1"/>
  <c r="I528" i="9"/>
  <c r="V528" i="10" s="1"/>
  <c r="H528" i="9"/>
  <c r="U528" i="10" s="1"/>
  <c r="G528" i="9"/>
  <c r="T528" i="10" s="1"/>
  <c r="F528" i="9"/>
  <c r="S528" i="10" s="1"/>
  <c r="E528" i="9"/>
  <c r="O528" i="10" s="1"/>
  <c r="D528" i="9"/>
  <c r="J528" i="10" s="1"/>
  <c r="C528" i="9"/>
  <c r="E528" i="10" s="1"/>
  <c r="B528" i="9"/>
  <c r="B528" i="10" s="1"/>
  <c r="A528" i="9"/>
  <c r="A528" i="10" s="1"/>
  <c r="J527" i="9"/>
  <c r="W527" i="10" s="1"/>
  <c r="I527" i="9"/>
  <c r="V527" i="10" s="1"/>
  <c r="H527" i="9"/>
  <c r="U527" i="10" s="1"/>
  <c r="G527" i="9"/>
  <c r="T527" i="10" s="1"/>
  <c r="F527" i="9"/>
  <c r="S527" i="10" s="1"/>
  <c r="E527" i="9"/>
  <c r="O527" i="10" s="1"/>
  <c r="D527" i="9"/>
  <c r="J527" i="10" s="1"/>
  <c r="C527" i="9"/>
  <c r="E527" i="10" s="1"/>
  <c r="B527" i="9"/>
  <c r="B527" i="10" s="1"/>
  <c r="A527" i="9"/>
  <c r="J526" i="9"/>
  <c r="W526" i="10" s="1"/>
  <c r="I526" i="9"/>
  <c r="V526" i="10" s="1"/>
  <c r="H526" i="9"/>
  <c r="U526" i="10" s="1"/>
  <c r="G526" i="9"/>
  <c r="T526" i="10" s="1"/>
  <c r="F526" i="9"/>
  <c r="S526" i="10" s="1"/>
  <c r="E526" i="9"/>
  <c r="O526" i="10" s="1"/>
  <c r="D526" i="9"/>
  <c r="J526" i="10" s="1"/>
  <c r="C526" i="9"/>
  <c r="E526" i="10" s="1"/>
  <c r="B526" i="9"/>
  <c r="B526" i="10" s="1"/>
  <c r="A526" i="9"/>
  <c r="A526" i="10" s="1"/>
  <c r="J525" i="9"/>
  <c r="W525" i="10" s="1"/>
  <c r="I525" i="9"/>
  <c r="V525" i="10" s="1"/>
  <c r="H525" i="9"/>
  <c r="U525" i="10" s="1"/>
  <c r="G525" i="9"/>
  <c r="T525" i="10" s="1"/>
  <c r="F525" i="9"/>
  <c r="S525" i="10" s="1"/>
  <c r="E525" i="9"/>
  <c r="O525" i="10" s="1"/>
  <c r="D525" i="9"/>
  <c r="J525" i="10" s="1"/>
  <c r="C525" i="9"/>
  <c r="E525" i="10" s="1"/>
  <c r="B525" i="9"/>
  <c r="B525" i="10" s="1"/>
  <c r="A525" i="9"/>
  <c r="A525" i="10" s="1"/>
  <c r="J524" i="9"/>
  <c r="W524" i="10" s="1"/>
  <c r="I524" i="9"/>
  <c r="V524" i="10" s="1"/>
  <c r="H524" i="9"/>
  <c r="U524" i="10" s="1"/>
  <c r="G524" i="9"/>
  <c r="T524" i="10" s="1"/>
  <c r="F524" i="9"/>
  <c r="S524" i="10" s="1"/>
  <c r="E524" i="9"/>
  <c r="O524" i="10" s="1"/>
  <c r="D524" i="9"/>
  <c r="J524" i="10" s="1"/>
  <c r="C524" i="9"/>
  <c r="E524" i="10" s="1"/>
  <c r="B524" i="9"/>
  <c r="B524" i="10" s="1"/>
  <c r="A524" i="9"/>
  <c r="A524" i="10" s="1"/>
  <c r="J523" i="9"/>
  <c r="W523" i="10" s="1"/>
  <c r="I523" i="9"/>
  <c r="V523" i="10" s="1"/>
  <c r="H523" i="9"/>
  <c r="U523" i="10" s="1"/>
  <c r="G523" i="9"/>
  <c r="T523" i="10" s="1"/>
  <c r="F523" i="9"/>
  <c r="S523" i="10" s="1"/>
  <c r="E523" i="9"/>
  <c r="O523" i="10" s="1"/>
  <c r="D523" i="9"/>
  <c r="J523" i="10" s="1"/>
  <c r="C523" i="9"/>
  <c r="E523" i="10" s="1"/>
  <c r="B523" i="9"/>
  <c r="B523" i="10" s="1"/>
  <c r="A523" i="9"/>
  <c r="A523" i="10" s="1"/>
  <c r="J522" i="9"/>
  <c r="W522" i="10" s="1"/>
  <c r="I522" i="9"/>
  <c r="V522" i="10" s="1"/>
  <c r="H522" i="9"/>
  <c r="U522" i="10" s="1"/>
  <c r="G522" i="9"/>
  <c r="T522" i="10" s="1"/>
  <c r="F522" i="9"/>
  <c r="S522" i="10" s="1"/>
  <c r="E522" i="9"/>
  <c r="O522" i="10" s="1"/>
  <c r="D522" i="9"/>
  <c r="J522" i="10" s="1"/>
  <c r="C522" i="9"/>
  <c r="E522" i="10" s="1"/>
  <c r="B522" i="9"/>
  <c r="B522" i="10" s="1"/>
  <c r="A522" i="9"/>
  <c r="A522" i="10" s="1"/>
  <c r="J521" i="9"/>
  <c r="W521" i="10" s="1"/>
  <c r="I521" i="9"/>
  <c r="V521" i="10" s="1"/>
  <c r="H521" i="9"/>
  <c r="U521" i="10" s="1"/>
  <c r="G521" i="9"/>
  <c r="T521" i="10" s="1"/>
  <c r="F521" i="9"/>
  <c r="S521" i="10" s="1"/>
  <c r="E521" i="9"/>
  <c r="O521" i="10" s="1"/>
  <c r="D521" i="9"/>
  <c r="J521" i="10" s="1"/>
  <c r="C521" i="9"/>
  <c r="E521" i="10" s="1"/>
  <c r="B521" i="9"/>
  <c r="B521" i="10" s="1"/>
  <c r="A521" i="9"/>
  <c r="A521" i="10" s="1"/>
  <c r="J520" i="9"/>
  <c r="W520" i="10" s="1"/>
  <c r="I520" i="9"/>
  <c r="V520" i="10" s="1"/>
  <c r="H520" i="9"/>
  <c r="U520" i="10" s="1"/>
  <c r="G520" i="9"/>
  <c r="T520" i="10" s="1"/>
  <c r="F520" i="9"/>
  <c r="S520" i="10" s="1"/>
  <c r="E520" i="9"/>
  <c r="O520" i="10" s="1"/>
  <c r="D520" i="9"/>
  <c r="J520" i="10" s="1"/>
  <c r="C520" i="9"/>
  <c r="E520" i="10" s="1"/>
  <c r="B520" i="9"/>
  <c r="B520" i="10" s="1"/>
  <c r="A520" i="9"/>
  <c r="J519" i="9"/>
  <c r="W519" i="10" s="1"/>
  <c r="I519" i="9"/>
  <c r="V519" i="10" s="1"/>
  <c r="H519" i="9"/>
  <c r="U519" i="10" s="1"/>
  <c r="G519" i="9"/>
  <c r="T519" i="10" s="1"/>
  <c r="F519" i="9"/>
  <c r="S519" i="10" s="1"/>
  <c r="E519" i="9"/>
  <c r="O519" i="10" s="1"/>
  <c r="D519" i="9"/>
  <c r="J519" i="10" s="1"/>
  <c r="C519" i="9"/>
  <c r="E519" i="10" s="1"/>
  <c r="B519" i="9"/>
  <c r="B519" i="10" s="1"/>
  <c r="A519" i="9"/>
  <c r="A519" i="10" s="1"/>
  <c r="J518" i="9"/>
  <c r="W518" i="10" s="1"/>
  <c r="I518" i="9"/>
  <c r="H518" i="9"/>
  <c r="U518" i="10" s="1"/>
  <c r="G518" i="9"/>
  <c r="T518" i="10" s="1"/>
  <c r="F518" i="9"/>
  <c r="S518" i="10" s="1"/>
  <c r="E518" i="9"/>
  <c r="O518" i="10" s="1"/>
  <c r="D518" i="9"/>
  <c r="J518" i="10" s="1"/>
  <c r="C518" i="9"/>
  <c r="E518" i="10" s="1"/>
  <c r="B518" i="9"/>
  <c r="B518" i="10" s="1"/>
  <c r="A518" i="9"/>
  <c r="A518" i="10" s="1"/>
  <c r="J517" i="9"/>
  <c r="W517" i="10" s="1"/>
  <c r="I517" i="9"/>
  <c r="V517" i="10" s="1"/>
  <c r="H517" i="9"/>
  <c r="U517" i="10" s="1"/>
  <c r="G517" i="9"/>
  <c r="T517" i="10" s="1"/>
  <c r="F517" i="9"/>
  <c r="S517" i="10" s="1"/>
  <c r="E517" i="9"/>
  <c r="O517" i="10" s="1"/>
  <c r="D517" i="9"/>
  <c r="J517" i="10" s="1"/>
  <c r="C517" i="9"/>
  <c r="E517" i="10" s="1"/>
  <c r="B517" i="9"/>
  <c r="B517" i="10" s="1"/>
  <c r="A517" i="9"/>
  <c r="A517" i="10" s="1"/>
  <c r="J516" i="9"/>
  <c r="W516" i="10" s="1"/>
  <c r="I516" i="9"/>
  <c r="V516" i="10" s="1"/>
  <c r="H516" i="9"/>
  <c r="U516" i="10" s="1"/>
  <c r="G516" i="9"/>
  <c r="T516" i="10" s="1"/>
  <c r="F516" i="9"/>
  <c r="S516" i="10" s="1"/>
  <c r="E516" i="9"/>
  <c r="O516" i="10" s="1"/>
  <c r="D516" i="9"/>
  <c r="J516" i="10" s="1"/>
  <c r="C516" i="9"/>
  <c r="E516" i="10" s="1"/>
  <c r="B516" i="9"/>
  <c r="B516" i="10" s="1"/>
  <c r="A516" i="9"/>
  <c r="J515" i="9"/>
  <c r="W515" i="10" s="1"/>
  <c r="I515" i="9"/>
  <c r="V515" i="10" s="1"/>
  <c r="H515" i="9"/>
  <c r="U515" i="10" s="1"/>
  <c r="G515" i="9"/>
  <c r="T515" i="10" s="1"/>
  <c r="F515" i="9"/>
  <c r="S515" i="10" s="1"/>
  <c r="E515" i="9"/>
  <c r="O515" i="10" s="1"/>
  <c r="D515" i="9"/>
  <c r="J515" i="10" s="1"/>
  <c r="C515" i="9"/>
  <c r="E515" i="10" s="1"/>
  <c r="B515" i="9"/>
  <c r="B515" i="10" s="1"/>
  <c r="A515" i="9"/>
  <c r="A515" i="10" s="1"/>
  <c r="J514" i="9"/>
  <c r="W514" i="10" s="1"/>
  <c r="I514" i="9"/>
  <c r="V514" i="10" s="1"/>
  <c r="H514" i="9"/>
  <c r="U514" i="10" s="1"/>
  <c r="G514" i="9"/>
  <c r="T514" i="10" s="1"/>
  <c r="F514" i="9"/>
  <c r="S514" i="10" s="1"/>
  <c r="E514" i="9"/>
  <c r="O514" i="10" s="1"/>
  <c r="D514" i="9"/>
  <c r="J514" i="10" s="1"/>
  <c r="C514" i="9"/>
  <c r="E514" i="10" s="1"/>
  <c r="B514" i="9"/>
  <c r="B514" i="10" s="1"/>
  <c r="A514" i="9"/>
  <c r="A514" i="10" s="1"/>
  <c r="J513" i="9"/>
  <c r="W513" i="10" s="1"/>
  <c r="I513" i="9"/>
  <c r="V513" i="10" s="1"/>
  <c r="H513" i="9"/>
  <c r="U513" i="10" s="1"/>
  <c r="G513" i="9"/>
  <c r="T513" i="10" s="1"/>
  <c r="F513" i="9"/>
  <c r="S513" i="10" s="1"/>
  <c r="E513" i="9"/>
  <c r="O513" i="10" s="1"/>
  <c r="D513" i="9"/>
  <c r="J513" i="10" s="1"/>
  <c r="C513" i="9"/>
  <c r="E513" i="10" s="1"/>
  <c r="B513" i="9"/>
  <c r="B513" i="10" s="1"/>
  <c r="A513" i="9"/>
  <c r="A513" i="10" s="1"/>
  <c r="J512" i="9"/>
  <c r="W512" i="10" s="1"/>
  <c r="I512" i="9"/>
  <c r="V512" i="10" s="1"/>
  <c r="H512" i="9"/>
  <c r="U512" i="10" s="1"/>
  <c r="G512" i="9"/>
  <c r="T512" i="10" s="1"/>
  <c r="F512" i="9"/>
  <c r="S512" i="10" s="1"/>
  <c r="E512" i="9"/>
  <c r="O512" i="10" s="1"/>
  <c r="D512" i="9"/>
  <c r="J512" i="10" s="1"/>
  <c r="C512" i="9"/>
  <c r="E512" i="10" s="1"/>
  <c r="B512" i="9"/>
  <c r="B512" i="10" s="1"/>
  <c r="A512" i="9"/>
  <c r="A512" i="10" s="1"/>
  <c r="J511" i="9"/>
  <c r="W511" i="10" s="1"/>
  <c r="I511" i="9"/>
  <c r="V511" i="10" s="1"/>
  <c r="H511" i="9"/>
  <c r="U511" i="10" s="1"/>
  <c r="G511" i="9"/>
  <c r="T511" i="10" s="1"/>
  <c r="F511" i="9"/>
  <c r="S511" i="10" s="1"/>
  <c r="E511" i="9"/>
  <c r="O511" i="10" s="1"/>
  <c r="D511" i="9"/>
  <c r="J511" i="10" s="1"/>
  <c r="C511" i="9"/>
  <c r="E511" i="10" s="1"/>
  <c r="B511" i="9"/>
  <c r="B511" i="10" s="1"/>
  <c r="A511" i="9"/>
  <c r="A511" i="10" s="1"/>
  <c r="J510" i="9"/>
  <c r="W510" i="10" s="1"/>
  <c r="I510" i="9"/>
  <c r="V510" i="10" s="1"/>
  <c r="H510" i="9"/>
  <c r="U510" i="10" s="1"/>
  <c r="G510" i="9"/>
  <c r="T510" i="10" s="1"/>
  <c r="F510" i="9"/>
  <c r="S510" i="10" s="1"/>
  <c r="E510" i="9"/>
  <c r="O510" i="10" s="1"/>
  <c r="D510" i="9"/>
  <c r="J510" i="10" s="1"/>
  <c r="C510" i="9"/>
  <c r="E510" i="10" s="1"/>
  <c r="B510" i="9"/>
  <c r="B510" i="10" s="1"/>
  <c r="A510" i="9"/>
  <c r="A510" i="10" s="1"/>
  <c r="J509" i="9"/>
  <c r="W509" i="10" s="1"/>
  <c r="I509" i="9"/>
  <c r="V509" i="10" s="1"/>
  <c r="H509" i="9"/>
  <c r="U509" i="10" s="1"/>
  <c r="G509" i="9"/>
  <c r="T509" i="10" s="1"/>
  <c r="F509" i="9"/>
  <c r="S509" i="10" s="1"/>
  <c r="E509" i="9"/>
  <c r="O509" i="10" s="1"/>
  <c r="D509" i="9"/>
  <c r="J509" i="10" s="1"/>
  <c r="C509" i="9"/>
  <c r="E509" i="10" s="1"/>
  <c r="B509" i="9"/>
  <c r="B509" i="10" s="1"/>
  <c r="A509" i="9"/>
  <c r="A509" i="10" s="1"/>
  <c r="J508" i="9"/>
  <c r="W508" i="10" s="1"/>
  <c r="I508" i="9"/>
  <c r="V508" i="10" s="1"/>
  <c r="H508" i="9"/>
  <c r="U508" i="10" s="1"/>
  <c r="G508" i="9"/>
  <c r="T508" i="10" s="1"/>
  <c r="F508" i="9"/>
  <c r="S508" i="10" s="1"/>
  <c r="E508" i="9"/>
  <c r="O508" i="10" s="1"/>
  <c r="D508" i="9"/>
  <c r="J508" i="10" s="1"/>
  <c r="C508" i="9"/>
  <c r="E508" i="10" s="1"/>
  <c r="B508" i="9"/>
  <c r="B508" i="10" s="1"/>
  <c r="A508" i="9"/>
  <c r="J507" i="9"/>
  <c r="W507" i="10" s="1"/>
  <c r="I507" i="9"/>
  <c r="V507" i="10" s="1"/>
  <c r="H507" i="9"/>
  <c r="U507" i="10" s="1"/>
  <c r="G507" i="9"/>
  <c r="T507" i="10" s="1"/>
  <c r="F507" i="9"/>
  <c r="S507" i="10" s="1"/>
  <c r="E507" i="9"/>
  <c r="O507" i="10" s="1"/>
  <c r="D507" i="9"/>
  <c r="J507" i="10" s="1"/>
  <c r="C507" i="9"/>
  <c r="E507" i="10" s="1"/>
  <c r="B507" i="9"/>
  <c r="B507" i="10" s="1"/>
  <c r="A507" i="9"/>
  <c r="A507" i="10" s="1"/>
  <c r="J506" i="9"/>
  <c r="W506" i="10" s="1"/>
  <c r="I506" i="9"/>
  <c r="V506" i="10" s="1"/>
  <c r="H506" i="9"/>
  <c r="U506" i="10" s="1"/>
  <c r="G506" i="9"/>
  <c r="T506" i="10" s="1"/>
  <c r="F506" i="9"/>
  <c r="S506" i="10" s="1"/>
  <c r="E506" i="9"/>
  <c r="O506" i="10" s="1"/>
  <c r="D506" i="9"/>
  <c r="J506" i="10" s="1"/>
  <c r="C506" i="9"/>
  <c r="E506" i="10" s="1"/>
  <c r="B506" i="9"/>
  <c r="B506" i="10" s="1"/>
  <c r="A506" i="9"/>
  <c r="A506" i="10" s="1"/>
  <c r="J505" i="9"/>
  <c r="W505" i="10" s="1"/>
  <c r="I505" i="9"/>
  <c r="V505" i="10" s="1"/>
  <c r="H505" i="9"/>
  <c r="U505" i="10" s="1"/>
  <c r="G505" i="9"/>
  <c r="T505" i="10" s="1"/>
  <c r="F505" i="9"/>
  <c r="S505" i="10" s="1"/>
  <c r="E505" i="9"/>
  <c r="O505" i="10" s="1"/>
  <c r="D505" i="9"/>
  <c r="J505" i="10" s="1"/>
  <c r="C505" i="9"/>
  <c r="E505" i="10" s="1"/>
  <c r="B505" i="9"/>
  <c r="B505" i="10" s="1"/>
  <c r="A505" i="9"/>
  <c r="J504" i="9"/>
  <c r="W504" i="10" s="1"/>
  <c r="I504" i="9"/>
  <c r="V504" i="10" s="1"/>
  <c r="H504" i="9"/>
  <c r="U504" i="10" s="1"/>
  <c r="G504" i="9"/>
  <c r="T504" i="10" s="1"/>
  <c r="F504" i="9"/>
  <c r="S504" i="10" s="1"/>
  <c r="E504" i="9"/>
  <c r="O504" i="10" s="1"/>
  <c r="D504" i="9"/>
  <c r="J504" i="10" s="1"/>
  <c r="C504" i="9"/>
  <c r="E504" i="10" s="1"/>
  <c r="B504" i="9"/>
  <c r="B504" i="10" s="1"/>
  <c r="A504" i="9"/>
  <c r="A504" i="10" s="1"/>
  <c r="J503" i="9"/>
  <c r="W503" i="10" s="1"/>
  <c r="I503" i="9"/>
  <c r="V503" i="10" s="1"/>
  <c r="H503" i="9"/>
  <c r="U503" i="10" s="1"/>
  <c r="G503" i="9"/>
  <c r="T503" i="10" s="1"/>
  <c r="F503" i="9"/>
  <c r="S503" i="10" s="1"/>
  <c r="E503" i="9"/>
  <c r="O503" i="10" s="1"/>
  <c r="D503" i="9"/>
  <c r="J503" i="10" s="1"/>
  <c r="C503" i="9"/>
  <c r="E503" i="10" s="1"/>
  <c r="B503" i="9"/>
  <c r="B503" i="10" s="1"/>
  <c r="A503" i="9"/>
  <c r="A503" i="10" s="1"/>
  <c r="J502" i="9"/>
  <c r="W502" i="10" s="1"/>
  <c r="I502" i="9"/>
  <c r="V502" i="10" s="1"/>
  <c r="H502" i="9"/>
  <c r="U502" i="10" s="1"/>
  <c r="G502" i="9"/>
  <c r="T502" i="10" s="1"/>
  <c r="F502" i="9"/>
  <c r="S502" i="10" s="1"/>
  <c r="E502" i="9"/>
  <c r="O502" i="10" s="1"/>
  <c r="D502" i="9"/>
  <c r="J502" i="10" s="1"/>
  <c r="C502" i="9"/>
  <c r="E502" i="10" s="1"/>
  <c r="B502" i="9"/>
  <c r="B502" i="10" s="1"/>
  <c r="A502" i="9"/>
  <c r="A502" i="10" s="1"/>
  <c r="J501" i="9"/>
  <c r="W501" i="10" s="1"/>
  <c r="I501" i="9"/>
  <c r="V501" i="10" s="1"/>
  <c r="H501" i="9"/>
  <c r="U501" i="10" s="1"/>
  <c r="G501" i="9"/>
  <c r="T501" i="10" s="1"/>
  <c r="F501" i="9"/>
  <c r="S501" i="10" s="1"/>
  <c r="E501" i="9"/>
  <c r="O501" i="10" s="1"/>
  <c r="D501" i="9"/>
  <c r="J501" i="10" s="1"/>
  <c r="C501" i="9"/>
  <c r="E501" i="10" s="1"/>
  <c r="B501" i="9"/>
  <c r="B501" i="10" s="1"/>
  <c r="A501" i="9"/>
  <c r="A501" i="10" s="1"/>
  <c r="J500" i="9"/>
  <c r="W500" i="10" s="1"/>
  <c r="I500" i="9"/>
  <c r="V500" i="10" s="1"/>
  <c r="H500" i="9"/>
  <c r="U500" i="10" s="1"/>
  <c r="G500" i="9"/>
  <c r="T500" i="10" s="1"/>
  <c r="F500" i="9"/>
  <c r="S500" i="10" s="1"/>
  <c r="E500" i="9"/>
  <c r="O500" i="10" s="1"/>
  <c r="D500" i="9"/>
  <c r="J500" i="10" s="1"/>
  <c r="C500" i="9"/>
  <c r="E500" i="10" s="1"/>
  <c r="B500" i="9"/>
  <c r="B500" i="10" s="1"/>
  <c r="A500" i="9"/>
  <c r="A500" i="10" s="1"/>
  <c r="J499" i="9"/>
  <c r="W499" i="10" s="1"/>
  <c r="I499" i="9"/>
  <c r="V499" i="10" s="1"/>
  <c r="H499" i="9"/>
  <c r="U499" i="10" s="1"/>
  <c r="G499" i="9"/>
  <c r="T499" i="10" s="1"/>
  <c r="F499" i="9"/>
  <c r="S499" i="10" s="1"/>
  <c r="E499" i="9"/>
  <c r="O499" i="10" s="1"/>
  <c r="D499" i="9"/>
  <c r="J499" i="10" s="1"/>
  <c r="C499" i="9"/>
  <c r="E499" i="10" s="1"/>
  <c r="B499" i="9"/>
  <c r="B499" i="10" s="1"/>
  <c r="A499" i="9"/>
  <c r="A499" i="10" s="1"/>
  <c r="J498" i="9"/>
  <c r="W498" i="10" s="1"/>
  <c r="I498" i="9"/>
  <c r="V498" i="10" s="1"/>
  <c r="H498" i="9"/>
  <c r="U498" i="10" s="1"/>
  <c r="G498" i="9"/>
  <c r="T498" i="10" s="1"/>
  <c r="F498" i="9"/>
  <c r="S498" i="10" s="1"/>
  <c r="E498" i="9"/>
  <c r="O498" i="10" s="1"/>
  <c r="D498" i="9"/>
  <c r="J498" i="10" s="1"/>
  <c r="C498" i="9"/>
  <c r="E498" i="10" s="1"/>
  <c r="B498" i="9"/>
  <c r="B498" i="10" s="1"/>
  <c r="A498" i="9"/>
  <c r="A498" i="10" s="1"/>
  <c r="J497" i="9"/>
  <c r="W497" i="10" s="1"/>
  <c r="I497" i="9"/>
  <c r="V497" i="10" s="1"/>
  <c r="H497" i="9"/>
  <c r="U497" i="10" s="1"/>
  <c r="G497" i="9"/>
  <c r="T497" i="10" s="1"/>
  <c r="F497" i="9"/>
  <c r="S497" i="10" s="1"/>
  <c r="E497" i="9"/>
  <c r="O497" i="10" s="1"/>
  <c r="D497" i="9"/>
  <c r="J497" i="10" s="1"/>
  <c r="C497" i="9"/>
  <c r="E497" i="10" s="1"/>
  <c r="B497" i="9"/>
  <c r="B497" i="10" s="1"/>
  <c r="A497" i="9"/>
  <c r="A497" i="10" s="1"/>
  <c r="J496" i="9"/>
  <c r="W496" i="10" s="1"/>
  <c r="I496" i="9"/>
  <c r="V496" i="10" s="1"/>
  <c r="H496" i="9"/>
  <c r="U496" i="10" s="1"/>
  <c r="G496" i="9"/>
  <c r="T496" i="10" s="1"/>
  <c r="F496" i="9"/>
  <c r="S496" i="10" s="1"/>
  <c r="E496" i="9"/>
  <c r="O496" i="10" s="1"/>
  <c r="D496" i="9"/>
  <c r="J496" i="10" s="1"/>
  <c r="C496" i="9"/>
  <c r="E496" i="10" s="1"/>
  <c r="B496" i="9"/>
  <c r="B496" i="10" s="1"/>
  <c r="A496" i="9"/>
  <c r="J495" i="9"/>
  <c r="W495" i="10" s="1"/>
  <c r="I495" i="9"/>
  <c r="V495" i="10" s="1"/>
  <c r="H495" i="9"/>
  <c r="U495" i="10" s="1"/>
  <c r="G495" i="9"/>
  <c r="T495" i="10" s="1"/>
  <c r="F495" i="9"/>
  <c r="S495" i="10" s="1"/>
  <c r="E495" i="9"/>
  <c r="O495" i="10" s="1"/>
  <c r="D495" i="9"/>
  <c r="J495" i="10" s="1"/>
  <c r="C495" i="9"/>
  <c r="E495" i="10" s="1"/>
  <c r="B495" i="9"/>
  <c r="B495" i="10" s="1"/>
  <c r="A495" i="9"/>
  <c r="A495" i="10" s="1"/>
  <c r="J494" i="9"/>
  <c r="W494" i="10" s="1"/>
  <c r="I494" i="9"/>
  <c r="V494" i="10" s="1"/>
  <c r="H494" i="9"/>
  <c r="U494" i="10" s="1"/>
  <c r="G494" i="9"/>
  <c r="T494" i="10" s="1"/>
  <c r="F494" i="9"/>
  <c r="S494" i="10" s="1"/>
  <c r="E494" i="9"/>
  <c r="O494" i="10" s="1"/>
  <c r="D494" i="9"/>
  <c r="J494" i="10" s="1"/>
  <c r="C494" i="9"/>
  <c r="E494" i="10" s="1"/>
  <c r="B494" i="9"/>
  <c r="B494" i="10" s="1"/>
  <c r="A494" i="9"/>
  <c r="J493" i="9"/>
  <c r="W493" i="10" s="1"/>
  <c r="I493" i="9"/>
  <c r="V493" i="10" s="1"/>
  <c r="H493" i="9"/>
  <c r="U493" i="10" s="1"/>
  <c r="G493" i="9"/>
  <c r="T493" i="10" s="1"/>
  <c r="F493" i="9"/>
  <c r="S493" i="10" s="1"/>
  <c r="E493" i="9"/>
  <c r="O493" i="10" s="1"/>
  <c r="D493" i="9"/>
  <c r="J493" i="10" s="1"/>
  <c r="C493" i="9"/>
  <c r="E493" i="10" s="1"/>
  <c r="B493" i="9"/>
  <c r="B493" i="10" s="1"/>
  <c r="A493" i="9"/>
  <c r="A493" i="10" s="1"/>
  <c r="J492" i="9"/>
  <c r="W492" i="10" s="1"/>
  <c r="I492" i="9"/>
  <c r="V492" i="10" s="1"/>
  <c r="H492" i="9"/>
  <c r="U492" i="10" s="1"/>
  <c r="G492" i="9"/>
  <c r="T492" i="10" s="1"/>
  <c r="F492" i="9"/>
  <c r="S492" i="10" s="1"/>
  <c r="E492" i="9"/>
  <c r="O492" i="10" s="1"/>
  <c r="D492" i="9"/>
  <c r="J492" i="10" s="1"/>
  <c r="C492" i="9"/>
  <c r="E492" i="10" s="1"/>
  <c r="B492" i="9"/>
  <c r="B492" i="10" s="1"/>
  <c r="A492" i="9"/>
  <c r="A492" i="10" s="1"/>
  <c r="J491" i="9"/>
  <c r="W491" i="10" s="1"/>
  <c r="I491" i="9"/>
  <c r="V491" i="10" s="1"/>
  <c r="H491" i="9"/>
  <c r="U491" i="10" s="1"/>
  <c r="G491" i="9"/>
  <c r="T491" i="10" s="1"/>
  <c r="F491" i="9"/>
  <c r="S491" i="10" s="1"/>
  <c r="E491" i="9"/>
  <c r="O491" i="10" s="1"/>
  <c r="D491" i="9"/>
  <c r="J491" i="10" s="1"/>
  <c r="C491" i="9"/>
  <c r="E491" i="10" s="1"/>
  <c r="B491" i="9"/>
  <c r="B491" i="10" s="1"/>
  <c r="A491" i="9"/>
  <c r="A491" i="10" s="1"/>
  <c r="J490" i="9"/>
  <c r="W490" i="10" s="1"/>
  <c r="I490" i="9"/>
  <c r="V490" i="10" s="1"/>
  <c r="H490" i="9"/>
  <c r="U490" i="10" s="1"/>
  <c r="G490" i="9"/>
  <c r="T490" i="10" s="1"/>
  <c r="F490" i="9"/>
  <c r="S490" i="10" s="1"/>
  <c r="E490" i="9"/>
  <c r="O490" i="10" s="1"/>
  <c r="D490" i="9"/>
  <c r="J490" i="10" s="1"/>
  <c r="C490" i="9"/>
  <c r="E490" i="10" s="1"/>
  <c r="B490" i="9"/>
  <c r="B490" i="10" s="1"/>
  <c r="A490" i="9"/>
  <c r="A490" i="10" s="1"/>
  <c r="J489" i="9"/>
  <c r="W489" i="10" s="1"/>
  <c r="I489" i="9"/>
  <c r="V489" i="10" s="1"/>
  <c r="H489" i="9"/>
  <c r="U489" i="10" s="1"/>
  <c r="G489" i="9"/>
  <c r="T489" i="10" s="1"/>
  <c r="F489" i="9"/>
  <c r="S489" i="10" s="1"/>
  <c r="E489" i="9"/>
  <c r="O489" i="10" s="1"/>
  <c r="D489" i="9"/>
  <c r="J489" i="10" s="1"/>
  <c r="C489" i="9"/>
  <c r="E489" i="10" s="1"/>
  <c r="B489" i="9"/>
  <c r="B489" i="10" s="1"/>
  <c r="A489" i="9"/>
  <c r="A489" i="10" s="1"/>
  <c r="J488" i="9"/>
  <c r="W488" i="10" s="1"/>
  <c r="I488" i="9"/>
  <c r="V488" i="10" s="1"/>
  <c r="H488" i="9"/>
  <c r="U488" i="10" s="1"/>
  <c r="G488" i="9"/>
  <c r="T488" i="10" s="1"/>
  <c r="F488" i="9"/>
  <c r="S488" i="10" s="1"/>
  <c r="E488" i="9"/>
  <c r="O488" i="10" s="1"/>
  <c r="D488" i="9"/>
  <c r="J488" i="10" s="1"/>
  <c r="C488" i="9"/>
  <c r="E488" i="10" s="1"/>
  <c r="B488" i="9"/>
  <c r="B488" i="10" s="1"/>
  <c r="A488" i="9"/>
  <c r="A488" i="10" s="1"/>
  <c r="J487" i="9"/>
  <c r="W487" i="10" s="1"/>
  <c r="I487" i="9"/>
  <c r="V487" i="10" s="1"/>
  <c r="H487" i="9"/>
  <c r="U487" i="10" s="1"/>
  <c r="G487" i="9"/>
  <c r="T487" i="10" s="1"/>
  <c r="F487" i="9"/>
  <c r="S487" i="10" s="1"/>
  <c r="E487" i="9"/>
  <c r="O487" i="10" s="1"/>
  <c r="D487" i="9"/>
  <c r="J487" i="10" s="1"/>
  <c r="C487" i="9"/>
  <c r="E487" i="10" s="1"/>
  <c r="B487" i="9"/>
  <c r="B487" i="10" s="1"/>
  <c r="A487" i="9"/>
  <c r="A487" i="10" s="1"/>
  <c r="J486" i="9"/>
  <c r="W486" i="10" s="1"/>
  <c r="I486" i="9"/>
  <c r="V486" i="10" s="1"/>
  <c r="H486" i="9"/>
  <c r="U486" i="10" s="1"/>
  <c r="G486" i="9"/>
  <c r="T486" i="10" s="1"/>
  <c r="F486" i="9"/>
  <c r="S486" i="10" s="1"/>
  <c r="E486" i="9"/>
  <c r="O486" i="10" s="1"/>
  <c r="D486" i="9"/>
  <c r="J486" i="10" s="1"/>
  <c r="C486" i="9"/>
  <c r="E486" i="10" s="1"/>
  <c r="B486" i="9"/>
  <c r="B486" i="10" s="1"/>
  <c r="A486" i="9"/>
  <c r="A486" i="10" s="1"/>
  <c r="J485" i="9"/>
  <c r="W485" i="10" s="1"/>
  <c r="I485" i="9"/>
  <c r="V485" i="10" s="1"/>
  <c r="H485" i="9"/>
  <c r="U485" i="10" s="1"/>
  <c r="G485" i="9"/>
  <c r="T485" i="10" s="1"/>
  <c r="F485" i="9"/>
  <c r="S485" i="10" s="1"/>
  <c r="E485" i="9"/>
  <c r="O485" i="10" s="1"/>
  <c r="D485" i="9"/>
  <c r="J485" i="10" s="1"/>
  <c r="C485" i="9"/>
  <c r="E485" i="10" s="1"/>
  <c r="B485" i="9"/>
  <c r="B485" i="10" s="1"/>
  <c r="A485" i="9"/>
  <c r="A485" i="10" s="1"/>
  <c r="J484" i="9"/>
  <c r="W484" i="10" s="1"/>
  <c r="I484" i="9"/>
  <c r="V484" i="10" s="1"/>
  <c r="H484" i="9"/>
  <c r="U484" i="10" s="1"/>
  <c r="G484" i="9"/>
  <c r="T484" i="10" s="1"/>
  <c r="F484" i="9"/>
  <c r="S484" i="10" s="1"/>
  <c r="E484" i="9"/>
  <c r="O484" i="10" s="1"/>
  <c r="D484" i="9"/>
  <c r="J484" i="10" s="1"/>
  <c r="C484" i="9"/>
  <c r="E484" i="10" s="1"/>
  <c r="B484" i="9"/>
  <c r="B484" i="10" s="1"/>
  <c r="A484" i="9"/>
  <c r="A484" i="10" s="1"/>
  <c r="J483" i="9"/>
  <c r="W483" i="10" s="1"/>
  <c r="I483" i="9"/>
  <c r="V483" i="10" s="1"/>
  <c r="H483" i="9"/>
  <c r="U483" i="10" s="1"/>
  <c r="G483" i="9"/>
  <c r="T483" i="10" s="1"/>
  <c r="F483" i="9"/>
  <c r="S483" i="10" s="1"/>
  <c r="E483" i="9"/>
  <c r="O483" i="10" s="1"/>
  <c r="D483" i="9"/>
  <c r="J483" i="10" s="1"/>
  <c r="C483" i="9"/>
  <c r="E483" i="10" s="1"/>
  <c r="B483" i="9"/>
  <c r="B483" i="10" s="1"/>
  <c r="A483" i="9"/>
  <c r="A483" i="10" s="1"/>
  <c r="J482" i="9"/>
  <c r="W482" i="10" s="1"/>
  <c r="I482" i="9"/>
  <c r="V482" i="10" s="1"/>
  <c r="H482" i="9"/>
  <c r="U482" i="10" s="1"/>
  <c r="G482" i="9"/>
  <c r="T482" i="10" s="1"/>
  <c r="F482" i="9"/>
  <c r="S482" i="10" s="1"/>
  <c r="E482" i="9"/>
  <c r="O482" i="10" s="1"/>
  <c r="D482" i="9"/>
  <c r="J482" i="10" s="1"/>
  <c r="C482" i="9"/>
  <c r="E482" i="10" s="1"/>
  <c r="B482" i="9"/>
  <c r="B482" i="10" s="1"/>
  <c r="A482" i="9"/>
  <c r="J481" i="9"/>
  <c r="W481" i="10" s="1"/>
  <c r="I481" i="9"/>
  <c r="V481" i="10" s="1"/>
  <c r="H481" i="9"/>
  <c r="U481" i="10" s="1"/>
  <c r="G481" i="9"/>
  <c r="T481" i="10" s="1"/>
  <c r="F481" i="9"/>
  <c r="S481" i="10" s="1"/>
  <c r="E481" i="9"/>
  <c r="O481" i="10" s="1"/>
  <c r="D481" i="9"/>
  <c r="J481" i="10" s="1"/>
  <c r="C481" i="9"/>
  <c r="E481" i="10" s="1"/>
  <c r="B481" i="9"/>
  <c r="B481" i="10" s="1"/>
  <c r="A481" i="9"/>
  <c r="A481" i="10" s="1"/>
  <c r="J480" i="9"/>
  <c r="W480" i="10" s="1"/>
  <c r="I480" i="9"/>
  <c r="V480" i="10" s="1"/>
  <c r="H480" i="9"/>
  <c r="U480" i="10" s="1"/>
  <c r="G480" i="9"/>
  <c r="T480" i="10" s="1"/>
  <c r="F480" i="9"/>
  <c r="S480" i="10" s="1"/>
  <c r="E480" i="9"/>
  <c r="O480" i="10" s="1"/>
  <c r="D480" i="9"/>
  <c r="J480" i="10" s="1"/>
  <c r="C480" i="9"/>
  <c r="E480" i="10" s="1"/>
  <c r="B480" i="9"/>
  <c r="B480" i="10" s="1"/>
  <c r="A480" i="9"/>
  <c r="A480" i="10" s="1"/>
  <c r="J479" i="9"/>
  <c r="W479" i="10" s="1"/>
  <c r="I479" i="9"/>
  <c r="V479" i="10" s="1"/>
  <c r="H479" i="9"/>
  <c r="U479" i="10" s="1"/>
  <c r="G479" i="9"/>
  <c r="T479" i="10" s="1"/>
  <c r="F479" i="9"/>
  <c r="S479" i="10" s="1"/>
  <c r="E479" i="9"/>
  <c r="O479" i="10" s="1"/>
  <c r="D479" i="9"/>
  <c r="J479" i="10" s="1"/>
  <c r="C479" i="9"/>
  <c r="E479" i="10" s="1"/>
  <c r="B479" i="9"/>
  <c r="B479" i="10" s="1"/>
  <c r="A479" i="9"/>
  <c r="A479" i="10" s="1"/>
  <c r="J478" i="9"/>
  <c r="W478" i="10" s="1"/>
  <c r="I478" i="9"/>
  <c r="V478" i="10" s="1"/>
  <c r="H478" i="9"/>
  <c r="U478" i="10" s="1"/>
  <c r="G478" i="9"/>
  <c r="T478" i="10" s="1"/>
  <c r="F478" i="9"/>
  <c r="S478" i="10" s="1"/>
  <c r="E478" i="9"/>
  <c r="O478" i="10" s="1"/>
  <c r="D478" i="9"/>
  <c r="J478" i="10" s="1"/>
  <c r="C478" i="9"/>
  <c r="E478" i="10" s="1"/>
  <c r="B478" i="9"/>
  <c r="B478" i="10" s="1"/>
  <c r="A478" i="9"/>
  <c r="A478" i="10" s="1"/>
  <c r="J477" i="9"/>
  <c r="W477" i="10" s="1"/>
  <c r="I477" i="9"/>
  <c r="V477" i="10" s="1"/>
  <c r="H477" i="9"/>
  <c r="U477" i="10" s="1"/>
  <c r="G477" i="9"/>
  <c r="T477" i="10" s="1"/>
  <c r="F477" i="9"/>
  <c r="S477" i="10" s="1"/>
  <c r="E477" i="9"/>
  <c r="O477" i="10" s="1"/>
  <c r="D477" i="9"/>
  <c r="J477" i="10" s="1"/>
  <c r="C477" i="9"/>
  <c r="E477" i="10" s="1"/>
  <c r="B477" i="9"/>
  <c r="B477" i="10" s="1"/>
  <c r="A477" i="9"/>
  <c r="A477" i="10" s="1"/>
  <c r="J476" i="9"/>
  <c r="W476" i="10" s="1"/>
  <c r="I476" i="9"/>
  <c r="V476" i="10" s="1"/>
  <c r="H476" i="9"/>
  <c r="U476" i="10" s="1"/>
  <c r="G476" i="9"/>
  <c r="T476" i="10" s="1"/>
  <c r="F476" i="9"/>
  <c r="S476" i="10" s="1"/>
  <c r="E476" i="9"/>
  <c r="O476" i="10" s="1"/>
  <c r="D476" i="9"/>
  <c r="J476" i="10" s="1"/>
  <c r="C476" i="9"/>
  <c r="E476" i="10" s="1"/>
  <c r="B476" i="9"/>
  <c r="B476" i="10" s="1"/>
  <c r="A476" i="9"/>
  <c r="A476" i="10" s="1"/>
  <c r="J475" i="9"/>
  <c r="W475" i="10" s="1"/>
  <c r="I475" i="9"/>
  <c r="V475" i="10" s="1"/>
  <c r="H475" i="9"/>
  <c r="U475" i="10" s="1"/>
  <c r="G475" i="9"/>
  <c r="T475" i="10" s="1"/>
  <c r="F475" i="9"/>
  <c r="S475" i="10" s="1"/>
  <c r="E475" i="9"/>
  <c r="O475" i="10" s="1"/>
  <c r="D475" i="9"/>
  <c r="J475" i="10" s="1"/>
  <c r="C475" i="9"/>
  <c r="E475" i="10" s="1"/>
  <c r="B475" i="9"/>
  <c r="B475" i="10" s="1"/>
  <c r="A475" i="9"/>
  <c r="A475" i="10" s="1"/>
  <c r="J474" i="9"/>
  <c r="W474" i="10" s="1"/>
  <c r="I474" i="9"/>
  <c r="V474" i="10" s="1"/>
  <c r="H474" i="9"/>
  <c r="U474" i="10" s="1"/>
  <c r="G474" i="9"/>
  <c r="T474" i="10" s="1"/>
  <c r="F474" i="9"/>
  <c r="S474" i="10" s="1"/>
  <c r="E474" i="9"/>
  <c r="O474" i="10" s="1"/>
  <c r="D474" i="9"/>
  <c r="J474" i="10" s="1"/>
  <c r="C474" i="9"/>
  <c r="E474" i="10" s="1"/>
  <c r="B474" i="9"/>
  <c r="B474" i="10" s="1"/>
  <c r="A474" i="9"/>
  <c r="A474" i="10" s="1"/>
  <c r="J473" i="9"/>
  <c r="W473" i="10" s="1"/>
  <c r="I473" i="9"/>
  <c r="V473" i="10" s="1"/>
  <c r="H473" i="9"/>
  <c r="U473" i="10" s="1"/>
  <c r="G473" i="9"/>
  <c r="T473" i="10" s="1"/>
  <c r="F473" i="9"/>
  <c r="S473" i="10" s="1"/>
  <c r="E473" i="9"/>
  <c r="O473" i="10" s="1"/>
  <c r="D473" i="9"/>
  <c r="J473" i="10" s="1"/>
  <c r="C473" i="9"/>
  <c r="E473" i="10" s="1"/>
  <c r="B473" i="9"/>
  <c r="B473" i="10" s="1"/>
  <c r="A473" i="9"/>
  <c r="A473" i="10" s="1"/>
  <c r="J472" i="9"/>
  <c r="W472" i="10" s="1"/>
  <c r="I472" i="9"/>
  <c r="V472" i="10" s="1"/>
  <c r="H472" i="9"/>
  <c r="U472" i="10" s="1"/>
  <c r="G472" i="9"/>
  <c r="T472" i="10" s="1"/>
  <c r="F472" i="9"/>
  <c r="S472" i="10" s="1"/>
  <c r="E472" i="9"/>
  <c r="O472" i="10" s="1"/>
  <c r="D472" i="9"/>
  <c r="J472" i="10" s="1"/>
  <c r="C472" i="9"/>
  <c r="E472" i="10" s="1"/>
  <c r="B472" i="9"/>
  <c r="B472" i="10" s="1"/>
  <c r="A472" i="9"/>
  <c r="A472" i="10" s="1"/>
  <c r="J471" i="9"/>
  <c r="W471" i="10" s="1"/>
  <c r="I471" i="9"/>
  <c r="V471" i="10" s="1"/>
  <c r="H471" i="9"/>
  <c r="U471" i="10" s="1"/>
  <c r="G471" i="9"/>
  <c r="T471" i="10" s="1"/>
  <c r="F471" i="9"/>
  <c r="S471" i="10" s="1"/>
  <c r="E471" i="9"/>
  <c r="O471" i="10" s="1"/>
  <c r="D471" i="9"/>
  <c r="J471" i="10" s="1"/>
  <c r="C471" i="9"/>
  <c r="E471" i="10" s="1"/>
  <c r="B471" i="9"/>
  <c r="B471" i="10" s="1"/>
  <c r="A471" i="9"/>
  <c r="A471" i="10" s="1"/>
  <c r="J470" i="9"/>
  <c r="W470" i="10" s="1"/>
  <c r="I470" i="9"/>
  <c r="V470" i="10" s="1"/>
  <c r="H470" i="9"/>
  <c r="U470" i="10" s="1"/>
  <c r="G470" i="9"/>
  <c r="T470" i="10" s="1"/>
  <c r="F470" i="9"/>
  <c r="S470" i="10" s="1"/>
  <c r="E470" i="9"/>
  <c r="O470" i="10" s="1"/>
  <c r="D470" i="9"/>
  <c r="J470" i="10" s="1"/>
  <c r="C470" i="9"/>
  <c r="E470" i="10" s="1"/>
  <c r="B470" i="9"/>
  <c r="B470" i="10" s="1"/>
  <c r="A470" i="9"/>
  <c r="J469" i="9"/>
  <c r="W469" i="10" s="1"/>
  <c r="I469" i="9"/>
  <c r="V469" i="10" s="1"/>
  <c r="H469" i="9"/>
  <c r="U469" i="10" s="1"/>
  <c r="G469" i="9"/>
  <c r="T469" i="10" s="1"/>
  <c r="F469" i="9"/>
  <c r="S469" i="10" s="1"/>
  <c r="E469" i="9"/>
  <c r="O469" i="10" s="1"/>
  <c r="D469" i="9"/>
  <c r="J469" i="10" s="1"/>
  <c r="C469" i="9"/>
  <c r="E469" i="10" s="1"/>
  <c r="B469" i="9"/>
  <c r="B469" i="10" s="1"/>
  <c r="A469" i="9"/>
  <c r="A469" i="10" s="1"/>
  <c r="J468" i="9"/>
  <c r="W468" i="10" s="1"/>
  <c r="I468" i="9"/>
  <c r="V468" i="10" s="1"/>
  <c r="H468" i="9"/>
  <c r="U468" i="10" s="1"/>
  <c r="G468" i="9"/>
  <c r="T468" i="10" s="1"/>
  <c r="F468" i="9"/>
  <c r="S468" i="10" s="1"/>
  <c r="E468" i="9"/>
  <c r="O468" i="10" s="1"/>
  <c r="D468" i="9"/>
  <c r="J468" i="10" s="1"/>
  <c r="C468" i="9"/>
  <c r="E468" i="10" s="1"/>
  <c r="B468" i="9"/>
  <c r="B468" i="10" s="1"/>
  <c r="A468" i="9"/>
  <c r="A468" i="10" s="1"/>
  <c r="J467" i="9"/>
  <c r="W467" i="10" s="1"/>
  <c r="I467" i="9"/>
  <c r="V467" i="10" s="1"/>
  <c r="H467" i="9"/>
  <c r="U467" i="10" s="1"/>
  <c r="G467" i="9"/>
  <c r="T467" i="10" s="1"/>
  <c r="F467" i="9"/>
  <c r="S467" i="10" s="1"/>
  <c r="E467" i="9"/>
  <c r="O467" i="10" s="1"/>
  <c r="D467" i="9"/>
  <c r="J467" i="10" s="1"/>
  <c r="C467" i="9"/>
  <c r="E467" i="10" s="1"/>
  <c r="B467" i="9"/>
  <c r="B467" i="10" s="1"/>
  <c r="A467" i="9"/>
  <c r="A467" i="10" s="1"/>
  <c r="J466" i="9"/>
  <c r="W466" i="10" s="1"/>
  <c r="I466" i="9"/>
  <c r="V466" i="10" s="1"/>
  <c r="H466" i="9"/>
  <c r="U466" i="10" s="1"/>
  <c r="G466" i="9"/>
  <c r="T466" i="10" s="1"/>
  <c r="F466" i="9"/>
  <c r="S466" i="10" s="1"/>
  <c r="E466" i="9"/>
  <c r="O466" i="10" s="1"/>
  <c r="D466" i="9"/>
  <c r="J466" i="10" s="1"/>
  <c r="C466" i="9"/>
  <c r="E466" i="10" s="1"/>
  <c r="B466" i="9"/>
  <c r="B466" i="10" s="1"/>
  <c r="A466" i="9"/>
  <c r="A466" i="10" s="1"/>
  <c r="J465" i="9"/>
  <c r="W465" i="10" s="1"/>
  <c r="I465" i="9"/>
  <c r="V465" i="10" s="1"/>
  <c r="H465" i="9"/>
  <c r="U465" i="10" s="1"/>
  <c r="G465" i="9"/>
  <c r="T465" i="10" s="1"/>
  <c r="F465" i="9"/>
  <c r="S465" i="10" s="1"/>
  <c r="E465" i="9"/>
  <c r="O465" i="10" s="1"/>
  <c r="D465" i="9"/>
  <c r="J465" i="10" s="1"/>
  <c r="C465" i="9"/>
  <c r="E465" i="10" s="1"/>
  <c r="B465" i="9"/>
  <c r="B465" i="10" s="1"/>
  <c r="A465" i="9"/>
  <c r="A465" i="10" s="1"/>
  <c r="J464" i="9"/>
  <c r="W464" i="10" s="1"/>
  <c r="I464" i="9"/>
  <c r="V464" i="10" s="1"/>
  <c r="H464" i="9"/>
  <c r="U464" i="10" s="1"/>
  <c r="G464" i="9"/>
  <c r="T464" i="10" s="1"/>
  <c r="F464" i="9"/>
  <c r="S464" i="10" s="1"/>
  <c r="E464" i="9"/>
  <c r="O464" i="10" s="1"/>
  <c r="D464" i="9"/>
  <c r="J464" i="10" s="1"/>
  <c r="C464" i="9"/>
  <c r="E464" i="10" s="1"/>
  <c r="B464" i="9"/>
  <c r="B464" i="10" s="1"/>
  <c r="A464" i="9"/>
  <c r="A464" i="10" s="1"/>
  <c r="J463" i="9"/>
  <c r="W463" i="10" s="1"/>
  <c r="I463" i="9"/>
  <c r="V463" i="10" s="1"/>
  <c r="H463" i="9"/>
  <c r="U463" i="10" s="1"/>
  <c r="G463" i="9"/>
  <c r="T463" i="10" s="1"/>
  <c r="F463" i="9"/>
  <c r="S463" i="10" s="1"/>
  <c r="E463" i="9"/>
  <c r="O463" i="10" s="1"/>
  <c r="D463" i="9"/>
  <c r="J463" i="10" s="1"/>
  <c r="C463" i="9"/>
  <c r="E463" i="10" s="1"/>
  <c r="B463" i="9"/>
  <c r="B463" i="10" s="1"/>
  <c r="A463" i="9"/>
  <c r="A463" i="10" s="1"/>
  <c r="J462" i="9"/>
  <c r="W462" i="10" s="1"/>
  <c r="I462" i="9"/>
  <c r="V462" i="10" s="1"/>
  <c r="H462" i="9"/>
  <c r="U462" i="10" s="1"/>
  <c r="G462" i="9"/>
  <c r="T462" i="10" s="1"/>
  <c r="F462" i="9"/>
  <c r="S462" i="10" s="1"/>
  <c r="E462" i="9"/>
  <c r="O462" i="10" s="1"/>
  <c r="D462" i="9"/>
  <c r="J462" i="10" s="1"/>
  <c r="C462" i="9"/>
  <c r="E462" i="10" s="1"/>
  <c r="B462" i="9"/>
  <c r="B462" i="10" s="1"/>
  <c r="A462" i="9"/>
  <c r="A462" i="10" s="1"/>
  <c r="J461" i="9"/>
  <c r="W461" i="10" s="1"/>
  <c r="I461" i="9"/>
  <c r="V461" i="10" s="1"/>
  <c r="H461" i="9"/>
  <c r="U461" i="10" s="1"/>
  <c r="G461" i="9"/>
  <c r="T461" i="10" s="1"/>
  <c r="F461" i="9"/>
  <c r="S461" i="10" s="1"/>
  <c r="E461" i="9"/>
  <c r="O461" i="10" s="1"/>
  <c r="D461" i="9"/>
  <c r="J461" i="10" s="1"/>
  <c r="C461" i="9"/>
  <c r="E461" i="10" s="1"/>
  <c r="B461" i="9"/>
  <c r="B461" i="10" s="1"/>
  <c r="A461" i="9"/>
  <c r="A461" i="10" s="1"/>
  <c r="J460" i="9"/>
  <c r="W460" i="10" s="1"/>
  <c r="I460" i="9"/>
  <c r="V460" i="10" s="1"/>
  <c r="H460" i="9"/>
  <c r="U460" i="10" s="1"/>
  <c r="G460" i="9"/>
  <c r="T460" i="10" s="1"/>
  <c r="F460" i="9"/>
  <c r="S460" i="10" s="1"/>
  <c r="E460" i="9"/>
  <c r="O460" i="10" s="1"/>
  <c r="D460" i="9"/>
  <c r="J460" i="10" s="1"/>
  <c r="C460" i="9"/>
  <c r="E460" i="10" s="1"/>
  <c r="B460" i="9"/>
  <c r="B460" i="10" s="1"/>
  <c r="A460" i="9"/>
  <c r="A460" i="10" s="1"/>
  <c r="J459" i="9"/>
  <c r="W459" i="10" s="1"/>
  <c r="I459" i="9"/>
  <c r="V459" i="10" s="1"/>
  <c r="H459" i="9"/>
  <c r="U459" i="10" s="1"/>
  <c r="G459" i="9"/>
  <c r="T459" i="10" s="1"/>
  <c r="F459" i="9"/>
  <c r="S459" i="10" s="1"/>
  <c r="E459" i="9"/>
  <c r="O459" i="10" s="1"/>
  <c r="D459" i="9"/>
  <c r="J459" i="10" s="1"/>
  <c r="C459" i="9"/>
  <c r="E459" i="10" s="1"/>
  <c r="B459" i="9"/>
  <c r="B459" i="10" s="1"/>
  <c r="A459" i="9"/>
  <c r="A459" i="10" s="1"/>
  <c r="J458" i="9"/>
  <c r="W458" i="10" s="1"/>
  <c r="I458" i="9"/>
  <c r="V458" i="10" s="1"/>
  <c r="H458" i="9"/>
  <c r="U458" i="10" s="1"/>
  <c r="G458" i="9"/>
  <c r="T458" i="10" s="1"/>
  <c r="F458" i="9"/>
  <c r="S458" i="10" s="1"/>
  <c r="E458" i="9"/>
  <c r="O458" i="10" s="1"/>
  <c r="D458" i="9"/>
  <c r="J458" i="10" s="1"/>
  <c r="C458" i="9"/>
  <c r="E458" i="10" s="1"/>
  <c r="B458" i="9"/>
  <c r="B458" i="10" s="1"/>
  <c r="A458" i="9"/>
  <c r="J457" i="9"/>
  <c r="W457" i="10" s="1"/>
  <c r="I457" i="9"/>
  <c r="V457" i="10" s="1"/>
  <c r="H457" i="9"/>
  <c r="U457" i="10" s="1"/>
  <c r="G457" i="9"/>
  <c r="T457" i="10" s="1"/>
  <c r="F457" i="9"/>
  <c r="S457" i="10" s="1"/>
  <c r="E457" i="9"/>
  <c r="O457" i="10" s="1"/>
  <c r="D457" i="9"/>
  <c r="J457" i="10" s="1"/>
  <c r="C457" i="9"/>
  <c r="E457" i="10" s="1"/>
  <c r="B457" i="9"/>
  <c r="B457" i="10" s="1"/>
  <c r="A457" i="9"/>
  <c r="A457" i="10" s="1"/>
  <c r="J456" i="9"/>
  <c r="W456" i="10" s="1"/>
  <c r="I456" i="9"/>
  <c r="V456" i="10" s="1"/>
  <c r="H456" i="9"/>
  <c r="U456" i="10" s="1"/>
  <c r="G456" i="9"/>
  <c r="T456" i="10" s="1"/>
  <c r="F456" i="9"/>
  <c r="S456" i="10" s="1"/>
  <c r="E456" i="9"/>
  <c r="O456" i="10" s="1"/>
  <c r="D456" i="9"/>
  <c r="J456" i="10" s="1"/>
  <c r="C456" i="9"/>
  <c r="E456" i="10" s="1"/>
  <c r="B456" i="9"/>
  <c r="B456" i="10" s="1"/>
  <c r="A456" i="9"/>
  <c r="A456" i="10" s="1"/>
  <c r="J455" i="9"/>
  <c r="W455" i="10" s="1"/>
  <c r="I455" i="9"/>
  <c r="V455" i="10" s="1"/>
  <c r="H455" i="9"/>
  <c r="U455" i="10" s="1"/>
  <c r="G455" i="9"/>
  <c r="T455" i="10" s="1"/>
  <c r="F455" i="9"/>
  <c r="S455" i="10" s="1"/>
  <c r="E455" i="9"/>
  <c r="O455" i="10" s="1"/>
  <c r="D455" i="9"/>
  <c r="J455" i="10" s="1"/>
  <c r="C455" i="9"/>
  <c r="E455" i="10" s="1"/>
  <c r="B455" i="9"/>
  <c r="B455" i="10" s="1"/>
  <c r="A455" i="9"/>
  <c r="A455" i="10" s="1"/>
  <c r="J454" i="9"/>
  <c r="W454" i="10" s="1"/>
  <c r="I454" i="9"/>
  <c r="V454" i="10" s="1"/>
  <c r="H454" i="9"/>
  <c r="U454" i="10" s="1"/>
  <c r="G454" i="9"/>
  <c r="T454" i="10" s="1"/>
  <c r="F454" i="9"/>
  <c r="S454" i="10" s="1"/>
  <c r="E454" i="9"/>
  <c r="O454" i="10" s="1"/>
  <c r="D454" i="9"/>
  <c r="J454" i="10" s="1"/>
  <c r="C454" i="9"/>
  <c r="E454" i="10" s="1"/>
  <c r="B454" i="9"/>
  <c r="B454" i="10" s="1"/>
  <c r="A454" i="9"/>
  <c r="A454" i="10" s="1"/>
  <c r="J453" i="9"/>
  <c r="W453" i="10" s="1"/>
  <c r="I453" i="9"/>
  <c r="V453" i="10" s="1"/>
  <c r="H453" i="9"/>
  <c r="U453" i="10" s="1"/>
  <c r="G453" i="9"/>
  <c r="T453" i="10" s="1"/>
  <c r="F453" i="9"/>
  <c r="S453" i="10" s="1"/>
  <c r="E453" i="9"/>
  <c r="O453" i="10" s="1"/>
  <c r="D453" i="9"/>
  <c r="J453" i="10" s="1"/>
  <c r="C453" i="9"/>
  <c r="E453" i="10" s="1"/>
  <c r="B453" i="9"/>
  <c r="B453" i="10" s="1"/>
  <c r="A453" i="9"/>
  <c r="A453" i="10" s="1"/>
  <c r="J452" i="9"/>
  <c r="W452" i="10" s="1"/>
  <c r="I452" i="9"/>
  <c r="V452" i="10" s="1"/>
  <c r="H452" i="9"/>
  <c r="U452" i="10" s="1"/>
  <c r="G452" i="9"/>
  <c r="T452" i="10" s="1"/>
  <c r="F452" i="9"/>
  <c r="S452" i="10" s="1"/>
  <c r="E452" i="9"/>
  <c r="O452" i="10" s="1"/>
  <c r="D452" i="9"/>
  <c r="J452" i="10" s="1"/>
  <c r="C452" i="9"/>
  <c r="E452" i="10" s="1"/>
  <c r="B452" i="9"/>
  <c r="B452" i="10" s="1"/>
  <c r="A452" i="9"/>
  <c r="A452" i="10" s="1"/>
  <c r="J451" i="9"/>
  <c r="W451" i="10" s="1"/>
  <c r="I451" i="9"/>
  <c r="V451" i="10" s="1"/>
  <c r="H451" i="9"/>
  <c r="U451" i="10" s="1"/>
  <c r="G451" i="9"/>
  <c r="T451" i="10" s="1"/>
  <c r="F451" i="9"/>
  <c r="S451" i="10" s="1"/>
  <c r="E451" i="9"/>
  <c r="O451" i="10" s="1"/>
  <c r="D451" i="9"/>
  <c r="J451" i="10" s="1"/>
  <c r="C451" i="9"/>
  <c r="E451" i="10" s="1"/>
  <c r="B451" i="9"/>
  <c r="B451" i="10" s="1"/>
  <c r="A451" i="9"/>
  <c r="A451" i="10" s="1"/>
  <c r="J450" i="9"/>
  <c r="W450" i="10" s="1"/>
  <c r="I450" i="9"/>
  <c r="V450" i="10" s="1"/>
  <c r="H450" i="9"/>
  <c r="U450" i="10" s="1"/>
  <c r="G450" i="9"/>
  <c r="T450" i="10" s="1"/>
  <c r="F450" i="9"/>
  <c r="S450" i="10" s="1"/>
  <c r="E450" i="9"/>
  <c r="O450" i="10" s="1"/>
  <c r="D450" i="9"/>
  <c r="J450" i="10" s="1"/>
  <c r="C450" i="9"/>
  <c r="E450" i="10" s="1"/>
  <c r="B450" i="9"/>
  <c r="B450" i="10" s="1"/>
  <c r="A450" i="9"/>
  <c r="A450" i="10" s="1"/>
  <c r="J449" i="9"/>
  <c r="W449" i="10" s="1"/>
  <c r="I449" i="9"/>
  <c r="V449" i="10" s="1"/>
  <c r="H449" i="9"/>
  <c r="U449" i="10" s="1"/>
  <c r="G449" i="9"/>
  <c r="T449" i="10" s="1"/>
  <c r="F449" i="9"/>
  <c r="S449" i="10" s="1"/>
  <c r="E449" i="9"/>
  <c r="O449" i="10" s="1"/>
  <c r="D449" i="9"/>
  <c r="J449" i="10" s="1"/>
  <c r="C449" i="9"/>
  <c r="E449" i="10" s="1"/>
  <c r="B449" i="9"/>
  <c r="B449" i="10" s="1"/>
  <c r="A449" i="9"/>
  <c r="A449" i="10" s="1"/>
  <c r="J448" i="9"/>
  <c r="W448" i="10" s="1"/>
  <c r="I448" i="9"/>
  <c r="V448" i="10" s="1"/>
  <c r="H448" i="9"/>
  <c r="U448" i="10" s="1"/>
  <c r="G448" i="9"/>
  <c r="T448" i="10" s="1"/>
  <c r="F448" i="9"/>
  <c r="S448" i="10" s="1"/>
  <c r="E448" i="9"/>
  <c r="O448" i="10" s="1"/>
  <c r="D448" i="9"/>
  <c r="J448" i="10" s="1"/>
  <c r="C448" i="9"/>
  <c r="E448" i="10" s="1"/>
  <c r="B448" i="9"/>
  <c r="B448" i="10" s="1"/>
  <c r="A448" i="9"/>
  <c r="A448" i="10" s="1"/>
  <c r="J447" i="9"/>
  <c r="W447" i="10" s="1"/>
  <c r="I447" i="9"/>
  <c r="V447" i="10" s="1"/>
  <c r="H447" i="9"/>
  <c r="U447" i="10" s="1"/>
  <c r="G447" i="9"/>
  <c r="T447" i="10" s="1"/>
  <c r="F447" i="9"/>
  <c r="S447" i="10" s="1"/>
  <c r="E447" i="9"/>
  <c r="O447" i="10" s="1"/>
  <c r="D447" i="9"/>
  <c r="J447" i="10" s="1"/>
  <c r="C447" i="9"/>
  <c r="E447" i="10" s="1"/>
  <c r="B447" i="9"/>
  <c r="B447" i="10" s="1"/>
  <c r="A447" i="9"/>
  <c r="A447" i="10" s="1"/>
  <c r="J446" i="9"/>
  <c r="W446" i="10" s="1"/>
  <c r="I446" i="9"/>
  <c r="V446" i="10" s="1"/>
  <c r="H446" i="9"/>
  <c r="U446" i="10" s="1"/>
  <c r="G446" i="9"/>
  <c r="T446" i="10" s="1"/>
  <c r="F446" i="9"/>
  <c r="S446" i="10" s="1"/>
  <c r="E446" i="9"/>
  <c r="O446" i="10" s="1"/>
  <c r="D446" i="9"/>
  <c r="J446" i="10" s="1"/>
  <c r="C446" i="9"/>
  <c r="E446" i="10" s="1"/>
  <c r="B446" i="9"/>
  <c r="B446" i="10" s="1"/>
  <c r="A446" i="9"/>
  <c r="J445" i="9"/>
  <c r="W445" i="10" s="1"/>
  <c r="I445" i="9"/>
  <c r="V445" i="10" s="1"/>
  <c r="H445" i="9"/>
  <c r="U445" i="10" s="1"/>
  <c r="G445" i="9"/>
  <c r="T445" i="10" s="1"/>
  <c r="F445" i="9"/>
  <c r="S445" i="10" s="1"/>
  <c r="E445" i="9"/>
  <c r="O445" i="10" s="1"/>
  <c r="D445" i="9"/>
  <c r="J445" i="10" s="1"/>
  <c r="C445" i="9"/>
  <c r="E445" i="10" s="1"/>
  <c r="B445" i="9"/>
  <c r="B445" i="10" s="1"/>
  <c r="A445" i="9"/>
  <c r="A445" i="10" s="1"/>
  <c r="J444" i="9"/>
  <c r="W444" i="10" s="1"/>
  <c r="I444" i="9"/>
  <c r="V444" i="10" s="1"/>
  <c r="H444" i="9"/>
  <c r="U444" i="10" s="1"/>
  <c r="G444" i="9"/>
  <c r="T444" i="10" s="1"/>
  <c r="F444" i="9"/>
  <c r="S444" i="10" s="1"/>
  <c r="E444" i="9"/>
  <c r="O444" i="10" s="1"/>
  <c r="D444" i="9"/>
  <c r="J444" i="10" s="1"/>
  <c r="C444" i="9"/>
  <c r="E444" i="10" s="1"/>
  <c r="B444" i="9"/>
  <c r="B444" i="10" s="1"/>
  <c r="A444" i="9"/>
  <c r="A444" i="10" s="1"/>
  <c r="J443" i="9"/>
  <c r="W443" i="10" s="1"/>
  <c r="I443" i="9"/>
  <c r="V443" i="10" s="1"/>
  <c r="H443" i="9"/>
  <c r="U443" i="10" s="1"/>
  <c r="G443" i="9"/>
  <c r="T443" i="10" s="1"/>
  <c r="F443" i="9"/>
  <c r="S443" i="10" s="1"/>
  <c r="E443" i="9"/>
  <c r="O443" i="10" s="1"/>
  <c r="D443" i="9"/>
  <c r="J443" i="10" s="1"/>
  <c r="C443" i="9"/>
  <c r="E443" i="10" s="1"/>
  <c r="B443" i="9"/>
  <c r="B443" i="10" s="1"/>
  <c r="A443" i="9"/>
  <c r="A443" i="10" s="1"/>
  <c r="J442" i="9"/>
  <c r="W442" i="10" s="1"/>
  <c r="I442" i="9"/>
  <c r="V442" i="10" s="1"/>
  <c r="H442" i="9"/>
  <c r="U442" i="10" s="1"/>
  <c r="G442" i="9"/>
  <c r="T442" i="10" s="1"/>
  <c r="F442" i="9"/>
  <c r="S442" i="10" s="1"/>
  <c r="E442" i="9"/>
  <c r="O442" i="10" s="1"/>
  <c r="D442" i="9"/>
  <c r="J442" i="10" s="1"/>
  <c r="C442" i="9"/>
  <c r="E442" i="10" s="1"/>
  <c r="B442" i="9"/>
  <c r="B442" i="10" s="1"/>
  <c r="A442" i="9"/>
  <c r="A442" i="10" s="1"/>
  <c r="J441" i="9"/>
  <c r="W441" i="10" s="1"/>
  <c r="I441" i="9"/>
  <c r="V441" i="10" s="1"/>
  <c r="H441" i="9"/>
  <c r="U441" i="10" s="1"/>
  <c r="G441" i="9"/>
  <c r="T441" i="10" s="1"/>
  <c r="F441" i="9"/>
  <c r="S441" i="10" s="1"/>
  <c r="E441" i="9"/>
  <c r="O441" i="10" s="1"/>
  <c r="D441" i="9"/>
  <c r="J441" i="10" s="1"/>
  <c r="C441" i="9"/>
  <c r="E441" i="10" s="1"/>
  <c r="B441" i="9"/>
  <c r="B441" i="10" s="1"/>
  <c r="A441" i="9"/>
  <c r="A441" i="10" s="1"/>
  <c r="J440" i="9"/>
  <c r="W440" i="10" s="1"/>
  <c r="I440" i="9"/>
  <c r="V440" i="10" s="1"/>
  <c r="H440" i="9"/>
  <c r="U440" i="10" s="1"/>
  <c r="G440" i="9"/>
  <c r="T440" i="10" s="1"/>
  <c r="F440" i="9"/>
  <c r="S440" i="10" s="1"/>
  <c r="E440" i="9"/>
  <c r="O440" i="10" s="1"/>
  <c r="D440" i="9"/>
  <c r="J440" i="10" s="1"/>
  <c r="C440" i="9"/>
  <c r="E440" i="10" s="1"/>
  <c r="B440" i="9"/>
  <c r="B440" i="10" s="1"/>
  <c r="A440" i="9"/>
  <c r="A440" i="10" s="1"/>
  <c r="J439" i="9"/>
  <c r="W439" i="10" s="1"/>
  <c r="I439" i="9"/>
  <c r="V439" i="10" s="1"/>
  <c r="H439" i="9"/>
  <c r="U439" i="10" s="1"/>
  <c r="G439" i="9"/>
  <c r="T439" i="10" s="1"/>
  <c r="F439" i="9"/>
  <c r="S439" i="10" s="1"/>
  <c r="E439" i="9"/>
  <c r="O439" i="10" s="1"/>
  <c r="D439" i="9"/>
  <c r="J439" i="10" s="1"/>
  <c r="C439" i="9"/>
  <c r="E439" i="10" s="1"/>
  <c r="B439" i="9"/>
  <c r="B439" i="10" s="1"/>
  <c r="A439" i="9"/>
  <c r="A439" i="10" s="1"/>
  <c r="J438" i="9"/>
  <c r="W438" i="10" s="1"/>
  <c r="I438" i="9"/>
  <c r="V438" i="10" s="1"/>
  <c r="H438" i="9"/>
  <c r="U438" i="10" s="1"/>
  <c r="G438" i="9"/>
  <c r="T438" i="10" s="1"/>
  <c r="F438" i="9"/>
  <c r="S438" i="10" s="1"/>
  <c r="E438" i="9"/>
  <c r="O438" i="10" s="1"/>
  <c r="D438" i="9"/>
  <c r="J438" i="10" s="1"/>
  <c r="C438" i="9"/>
  <c r="E438" i="10" s="1"/>
  <c r="B438" i="9"/>
  <c r="B438" i="10" s="1"/>
  <c r="A438" i="9"/>
  <c r="A438" i="10" s="1"/>
  <c r="J437" i="9"/>
  <c r="W437" i="10" s="1"/>
  <c r="I437" i="9"/>
  <c r="V437" i="10" s="1"/>
  <c r="H437" i="9"/>
  <c r="U437" i="10" s="1"/>
  <c r="G437" i="9"/>
  <c r="T437" i="10" s="1"/>
  <c r="F437" i="9"/>
  <c r="S437" i="10" s="1"/>
  <c r="E437" i="9"/>
  <c r="O437" i="10" s="1"/>
  <c r="D437" i="9"/>
  <c r="J437" i="10" s="1"/>
  <c r="C437" i="9"/>
  <c r="E437" i="10" s="1"/>
  <c r="B437" i="9"/>
  <c r="B437" i="10" s="1"/>
  <c r="A437" i="9"/>
  <c r="A437" i="10" s="1"/>
  <c r="J436" i="9"/>
  <c r="W436" i="10" s="1"/>
  <c r="I436" i="9"/>
  <c r="V436" i="10" s="1"/>
  <c r="H436" i="9"/>
  <c r="U436" i="10" s="1"/>
  <c r="G436" i="9"/>
  <c r="T436" i="10" s="1"/>
  <c r="F436" i="9"/>
  <c r="S436" i="10" s="1"/>
  <c r="E436" i="9"/>
  <c r="O436" i="10" s="1"/>
  <c r="D436" i="9"/>
  <c r="J436" i="10" s="1"/>
  <c r="C436" i="9"/>
  <c r="E436" i="10" s="1"/>
  <c r="B436" i="9"/>
  <c r="B436" i="10" s="1"/>
  <c r="A436" i="9"/>
  <c r="A436" i="10" s="1"/>
  <c r="J435" i="9"/>
  <c r="W435" i="10" s="1"/>
  <c r="I435" i="9"/>
  <c r="V435" i="10" s="1"/>
  <c r="H435" i="9"/>
  <c r="U435" i="10" s="1"/>
  <c r="G435" i="9"/>
  <c r="T435" i="10" s="1"/>
  <c r="F435" i="9"/>
  <c r="S435" i="10" s="1"/>
  <c r="E435" i="9"/>
  <c r="O435" i="10" s="1"/>
  <c r="D435" i="9"/>
  <c r="J435" i="10" s="1"/>
  <c r="C435" i="9"/>
  <c r="E435" i="10" s="1"/>
  <c r="B435" i="9"/>
  <c r="B435" i="10" s="1"/>
  <c r="A435" i="9"/>
  <c r="A435" i="10" s="1"/>
  <c r="J434" i="9"/>
  <c r="W434" i="10" s="1"/>
  <c r="I434" i="9"/>
  <c r="V434" i="10" s="1"/>
  <c r="H434" i="9"/>
  <c r="U434" i="10" s="1"/>
  <c r="G434" i="9"/>
  <c r="T434" i="10" s="1"/>
  <c r="F434" i="9"/>
  <c r="S434" i="10" s="1"/>
  <c r="E434" i="9"/>
  <c r="O434" i="10" s="1"/>
  <c r="D434" i="9"/>
  <c r="J434" i="10" s="1"/>
  <c r="C434" i="9"/>
  <c r="E434" i="10" s="1"/>
  <c r="B434" i="9"/>
  <c r="B434" i="10" s="1"/>
  <c r="A434" i="9"/>
  <c r="J433" i="9"/>
  <c r="W433" i="10" s="1"/>
  <c r="I433" i="9"/>
  <c r="V433" i="10" s="1"/>
  <c r="H433" i="9"/>
  <c r="U433" i="10" s="1"/>
  <c r="G433" i="9"/>
  <c r="T433" i="10" s="1"/>
  <c r="F433" i="9"/>
  <c r="S433" i="10" s="1"/>
  <c r="E433" i="9"/>
  <c r="O433" i="10" s="1"/>
  <c r="D433" i="9"/>
  <c r="J433" i="10" s="1"/>
  <c r="C433" i="9"/>
  <c r="E433" i="10" s="1"/>
  <c r="B433" i="9"/>
  <c r="B433" i="10" s="1"/>
  <c r="A433" i="9"/>
  <c r="A433" i="10" s="1"/>
  <c r="J432" i="9"/>
  <c r="W432" i="10" s="1"/>
  <c r="I432" i="9"/>
  <c r="V432" i="10" s="1"/>
  <c r="H432" i="9"/>
  <c r="U432" i="10" s="1"/>
  <c r="G432" i="9"/>
  <c r="T432" i="10" s="1"/>
  <c r="F432" i="9"/>
  <c r="S432" i="10" s="1"/>
  <c r="E432" i="9"/>
  <c r="O432" i="10" s="1"/>
  <c r="D432" i="9"/>
  <c r="J432" i="10" s="1"/>
  <c r="C432" i="9"/>
  <c r="E432" i="10" s="1"/>
  <c r="B432" i="9"/>
  <c r="B432" i="10" s="1"/>
  <c r="A432" i="9"/>
  <c r="A432" i="10" s="1"/>
  <c r="J431" i="9"/>
  <c r="W431" i="10" s="1"/>
  <c r="I431" i="9"/>
  <c r="V431" i="10" s="1"/>
  <c r="H431" i="9"/>
  <c r="U431" i="10" s="1"/>
  <c r="G431" i="9"/>
  <c r="T431" i="10" s="1"/>
  <c r="F431" i="9"/>
  <c r="S431" i="10" s="1"/>
  <c r="E431" i="9"/>
  <c r="O431" i="10" s="1"/>
  <c r="D431" i="9"/>
  <c r="J431" i="10" s="1"/>
  <c r="C431" i="9"/>
  <c r="E431" i="10" s="1"/>
  <c r="B431" i="9"/>
  <c r="B431" i="10" s="1"/>
  <c r="A431" i="9"/>
  <c r="A431" i="10" s="1"/>
  <c r="J430" i="9"/>
  <c r="W430" i="10" s="1"/>
  <c r="I430" i="9"/>
  <c r="V430" i="10" s="1"/>
  <c r="H430" i="9"/>
  <c r="U430" i="10" s="1"/>
  <c r="G430" i="9"/>
  <c r="T430" i="10" s="1"/>
  <c r="F430" i="9"/>
  <c r="S430" i="10" s="1"/>
  <c r="E430" i="9"/>
  <c r="O430" i="10" s="1"/>
  <c r="D430" i="9"/>
  <c r="J430" i="10" s="1"/>
  <c r="C430" i="9"/>
  <c r="E430" i="10" s="1"/>
  <c r="B430" i="9"/>
  <c r="B430" i="10" s="1"/>
  <c r="A430" i="9"/>
  <c r="A430" i="10" s="1"/>
  <c r="J429" i="9"/>
  <c r="W429" i="10" s="1"/>
  <c r="I429" i="9"/>
  <c r="V429" i="10" s="1"/>
  <c r="H429" i="9"/>
  <c r="U429" i="10" s="1"/>
  <c r="G429" i="9"/>
  <c r="T429" i="10" s="1"/>
  <c r="F429" i="9"/>
  <c r="S429" i="10" s="1"/>
  <c r="E429" i="9"/>
  <c r="O429" i="10" s="1"/>
  <c r="D429" i="9"/>
  <c r="J429" i="10" s="1"/>
  <c r="C429" i="9"/>
  <c r="E429" i="10" s="1"/>
  <c r="B429" i="9"/>
  <c r="B429" i="10" s="1"/>
  <c r="A429" i="9"/>
  <c r="A429" i="10" s="1"/>
  <c r="J428" i="9"/>
  <c r="W428" i="10" s="1"/>
  <c r="I428" i="9"/>
  <c r="V428" i="10" s="1"/>
  <c r="H428" i="9"/>
  <c r="U428" i="10" s="1"/>
  <c r="G428" i="9"/>
  <c r="T428" i="10" s="1"/>
  <c r="F428" i="9"/>
  <c r="S428" i="10" s="1"/>
  <c r="E428" i="9"/>
  <c r="O428" i="10" s="1"/>
  <c r="D428" i="9"/>
  <c r="J428" i="10" s="1"/>
  <c r="C428" i="9"/>
  <c r="E428" i="10" s="1"/>
  <c r="B428" i="9"/>
  <c r="B428" i="10" s="1"/>
  <c r="A428" i="9"/>
  <c r="A428" i="10" s="1"/>
  <c r="J427" i="9"/>
  <c r="W427" i="10" s="1"/>
  <c r="I427" i="9"/>
  <c r="V427" i="10" s="1"/>
  <c r="H427" i="9"/>
  <c r="U427" i="10" s="1"/>
  <c r="G427" i="9"/>
  <c r="T427" i="10" s="1"/>
  <c r="F427" i="9"/>
  <c r="S427" i="10" s="1"/>
  <c r="E427" i="9"/>
  <c r="O427" i="10" s="1"/>
  <c r="D427" i="9"/>
  <c r="J427" i="10" s="1"/>
  <c r="C427" i="9"/>
  <c r="E427" i="10" s="1"/>
  <c r="B427" i="9"/>
  <c r="B427" i="10" s="1"/>
  <c r="A427" i="9"/>
  <c r="J426" i="9"/>
  <c r="W426" i="10" s="1"/>
  <c r="I426" i="9"/>
  <c r="V426" i="10" s="1"/>
  <c r="H426" i="9"/>
  <c r="U426" i="10" s="1"/>
  <c r="G426" i="9"/>
  <c r="T426" i="10" s="1"/>
  <c r="F426" i="9"/>
  <c r="S426" i="10" s="1"/>
  <c r="E426" i="9"/>
  <c r="O426" i="10" s="1"/>
  <c r="D426" i="9"/>
  <c r="J426" i="10" s="1"/>
  <c r="C426" i="9"/>
  <c r="E426" i="10" s="1"/>
  <c r="B426" i="9"/>
  <c r="B426" i="10" s="1"/>
  <c r="A426" i="9"/>
  <c r="A426" i="10" s="1"/>
  <c r="J425" i="9"/>
  <c r="W425" i="10" s="1"/>
  <c r="I425" i="9"/>
  <c r="V425" i="10" s="1"/>
  <c r="H425" i="9"/>
  <c r="U425" i="10" s="1"/>
  <c r="G425" i="9"/>
  <c r="T425" i="10" s="1"/>
  <c r="F425" i="9"/>
  <c r="S425" i="10" s="1"/>
  <c r="E425" i="9"/>
  <c r="O425" i="10" s="1"/>
  <c r="D425" i="9"/>
  <c r="J425" i="10" s="1"/>
  <c r="C425" i="9"/>
  <c r="E425" i="10" s="1"/>
  <c r="B425" i="9"/>
  <c r="B425" i="10" s="1"/>
  <c r="A425" i="9"/>
  <c r="A425" i="10" s="1"/>
  <c r="J424" i="9"/>
  <c r="W424" i="10" s="1"/>
  <c r="I424" i="9"/>
  <c r="V424" i="10" s="1"/>
  <c r="H424" i="9"/>
  <c r="U424" i="10" s="1"/>
  <c r="G424" i="9"/>
  <c r="T424" i="10" s="1"/>
  <c r="F424" i="9"/>
  <c r="S424" i="10" s="1"/>
  <c r="E424" i="9"/>
  <c r="O424" i="10" s="1"/>
  <c r="D424" i="9"/>
  <c r="J424" i="10" s="1"/>
  <c r="C424" i="9"/>
  <c r="E424" i="10" s="1"/>
  <c r="B424" i="9"/>
  <c r="B424" i="10" s="1"/>
  <c r="A424" i="9"/>
  <c r="A424" i="10" s="1"/>
  <c r="J423" i="9"/>
  <c r="W423" i="10" s="1"/>
  <c r="I423" i="9"/>
  <c r="V423" i="10" s="1"/>
  <c r="H423" i="9"/>
  <c r="U423" i="10" s="1"/>
  <c r="G423" i="9"/>
  <c r="T423" i="10" s="1"/>
  <c r="F423" i="9"/>
  <c r="S423" i="10" s="1"/>
  <c r="E423" i="9"/>
  <c r="O423" i="10" s="1"/>
  <c r="D423" i="9"/>
  <c r="J423" i="10" s="1"/>
  <c r="C423" i="9"/>
  <c r="E423" i="10" s="1"/>
  <c r="B423" i="9"/>
  <c r="B423" i="10" s="1"/>
  <c r="A423" i="9"/>
  <c r="A423" i="10" s="1"/>
  <c r="J422" i="9"/>
  <c r="W422" i="10" s="1"/>
  <c r="I422" i="9"/>
  <c r="V422" i="10" s="1"/>
  <c r="H422" i="9"/>
  <c r="U422" i="10" s="1"/>
  <c r="G422" i="9"/>
  <c r="T422" i="10" s="1"/>
  <c r="F422" i="9"/>
  <c r="S422" i="10" s="1"/>
  <c r="E422" i="9"/>
  <c r="O422" i="10" s="1"/>
  <c r="D422" i="9"/>
  <c r="J422" i="10" s="1"/>
  <c r="C422" i="9"/>
  <c r="E422" i="10" s="1"/>
  <c r="B422" i="9"/>
  <c r="B422" i="10" s="1"/>
  <c r="A422" i="9"/>
  <c r="A422" i="10" s="1"/>
  <c r="J421" i="9"/>
  <c r="W421" i="10" s="1"/>
  <c r="I421" i="9"/>
  <c r="V421" i="10" s="1"/>
  <c r="H421" i="9"/>
  <c r="U421" i="10" s="1"/>
  <c r="G421" i="9"/>
  <c r="T421" i="10" s="1"/>
  <c r="F421" i="9"/>
  <c r="S421" i="10" s="1"/>
  <c r="E421" i="9"/>
  <c r="O421" i="10" s="1"/>
  <c r="D421" i="9"/>
  <c r="J421" i="10" s="1"/>
  <c r="C421" i="9"/>
  <c r="E421" i="10" s="1"/>
  <c r="B421" i="9"/>
  <c r="B421" i="10" s="1"/>
  <c r="A421" i="9"/>
  <c r="A421" i="10" s="1"/>
  <c r="J420" i="9"/>
  <c r="W420" i="10" s="1"/>
  <c r="I420" i="9"/>
  <c r="V420" i="10" s="1"/>
  <c r="H420" i="9"/>
  <c r="U420" i="10" s="1"/>
  <c r="G420" i="9"/>
  <c r="T420" i="10" s="1"/>
  <c r="F420" i="9"/>
  <c r="S420" i="10" s="1"/>
  <c r="E420" i="9"/>
  <c r="O420" i="10" s="1"/>
  <c r="D420" i="9"/>
  <c r="J420" i="10" s="1"/>
  <c r="C420" i="9"/>
  <c r="E420" i="10" s="1"/>
  <c r="B420" i="9"/>
  <c r="B420" i="10" s="1"/>
  <c r="A420" i="9"/>
  <c r="A420" i="10" s="1"/>
  <c r="J419" i="9"/>
  <c r="W419" i="10" s="1"/>
  <c r="I419" i="9"/>
  <c r="V419" i="10" s="1"/>
  <c r="H419" i="9"/>
  <c r="U419" i="10" s="1"/>
  <c r="G419" i="9"/>
  <c r="T419" i="10" s="1"/>
  <c r="F419" i="9"/>
  <c r="S419" i="10" s="1"/>
  <c r="E419" i="9"/>
  <c r="O419" i="10" s="1"/>
  <c r="D419" i="9"/>
  <c r="J419" i="10" s="1"/>
  <c r="C419" i="9"/>
  <c r="E419" i="10" s="1"/>
  <c r="B419" i="9"/>
  <c r="B419" i="10" s="1"/>
  <c r="A419" i="9"/>
  <c r="A419" i="10" s="1"/>
  <c r="J418" i="9"/>
  <c r="W418" i="10" s="1"/>
  <c r="I418" i="9"/>
  <c r="V418" i="10" s="1"/>
  <c r="H418" i="9"/>
  <c r="U418" i="10" s="1"/>
  <c r="G418" i="9"/>
  <c r="T418" i="10" s="1"/>
  <c r="F418" i="9"/>
  <c r="S418" i="10" s="1"/>
  <c r="E418" i="9"/>
  <c r="O418" i="10" s="1"/>
  <c r="D418" i="9"/>
  <c r="J418" i="10" s="1"/>
  <c r="C418" i="9"/>
  <c r="E418" i="10" s="1"/>
  <c r="B418" i="9"/>
  <c r="B418" i="10" s="1"/>
  <c r="A418" i="9"/>
  <c r="A418" i="10" s="1"/>
  <c r="J417" i="9"/>
  <c r="W417" i="10" s="1"/>
  <c r="I417" i="9"/>
  <c r="V417" i="10" s="1"/>
  <c r="H417" i="9"/>
  <c r="U417" i="10" s="1"/>
  <c r="G417" i="9"/>
  <c r="T417" i="10" s="1"/>
  <c r="F417" i="9"/>
  <c r="S417" i="10" s="1"/>
  <c r="E417" i="9"/>
  <c r="O417" i="10" s="1"/>
  <c r="D417" i="9"/>
  <c r="J417" i="10" s="1"/>
  <c r="C417" i="9"/>
  <c r="E417" i="10" s="1"/>
  <c r="B417" i="9"/>
  <c r="B417" i="10" s="1"/>
  <c r="A417" i="9"/>
  <c r="A417" i="10" s="1"/>
  <c r="J416" i="9"/>
  <c r="W416" i="10" s="1"/>
  <c r="I416" i="9"/>
  <c r="V416" i="10" s="1"/>
  <c r="H416" i="9"/>
  <c r="U416" i="10" s="1"/>
  <c r="G416" i="9"/>
  <c r="T416" i="10" s="1"/>
  <c r="F416" i="9"/>
  <c r="S416" i="10" s="1"/>
  <c r="E416" i="9"/>
  <c r="O416" i="10" s="1"/>
  <c r="D416" i="9"/>
  <c r="J416" i="10" s="1"/>
  <c r="C416" i="9"/>
  <c r="E416" i="10" s="1"/>
  <c r="B416" i="9"/>
  <c r="B416" i="10" s="1"/>
  <c r="A416" i="9"/>
  <c r="A416" i="10" s="1"/>
  <c r="J415" i="9"/>
  <c r="W415" i="10" s="1"/>
  <c r="I415" i="9"/>
  <c r="V415" i="10" s="1"/>
  <c r="H415" i="9"/>
  <c r="U415" i="10" s="1"/>
  <c r="G415" i="9"/>
  <c r="T415" i="10" s="1"/>
  <c r="F415" i="9"/>
  <c r="S415" i="10" s="1"/>
  <c r="E415" i="9"/>
  <c r="O415" i="10" s="1"/>
  <c r="D415" i="9"/>
  <c r="J415" i="10" s="1"/>
  <c r="C415" i="9"/>
  <c r="E415" i="10" s="1"/>
  <c r="B415" i="9"/>
  <c r="B415" i="10" s="1"/>
  <c r="A415" i="9"/>
  <c r="J414" i="9"/>
  <c r="W414" i="10" s="1"/>
  <c r="I414" i="9"/>
  <c r="V414" i="10" s="1"/>
  <c r="H414" i="9"/>
  <c r="U414" i="10" s="1"/>
  <c r="G414" i="9"/>
  <c r="T414" i="10" s="1"/>
  <c r="F414" i="9"/>
  <c r="S414" i="10" s="1"/>
  <c r="E414" i="9"/>
  <c r="O414" i="10" s="1"/>
  <c r="D414" i="9"/>
  <c r="J414" i="10" s="1"/>
  <c r="C414" i="9"/>
  <c r="E414" i="10" s="1"/>
  <c r="B414" i="9"/>
  <c r="B414" i="10" s="1"/>
  <c r="A414" i="9"/>
  <c r="A414" i="10" s="1"/>
  <c r="J413" i="9"/>
  <c r="W413" i="10" s="1"/>
  <c r="I413" i="9"/>
  <c r="V413" i="10" s="1"/>
  <c r="H413" i="9"/>
  <c r="U413" i="10" s="1"/>
  <c r="G413" i="9"/>
  <c r="T413" i="10" s="1"/>
  <c r="F413" i="9"/>
  <c r="S413" i="10" s="1"/>
  <c r="E413" i="9"/>
  <c r="O413" i="10" s="1"/>
  <c r="D413" i="9"/>
  <c r="J413" i="10" s="1"/>
  <c r="C413" i="9"/>
  <c r="E413" i="10" s="1"/>
  <c r="B413" i="9"/>
  <c r="B413" i="10" s="1"/>
  <c r="A413" i="9"/>
  <c r="A413" i="10" s="1"/>
  <c r="J412" i="9"/>
  <c r="W412" i="10" s="1"/>
  <c r="I412" i="9"/>
  <c r="V412" i="10" s="1"/>
  <c r="H412" i="9"/>
  <c r="U412" i="10" s="1"/>
  <c r="G412" i="9"/>
  <c r="T412" i="10" s="1"/>
  <c r="F412" i="9"/>
  <c r="S412" i="10" s="1"/>
  <c r="E412" i="9"/>
  <c r="O412" i="10" s="1"/>
  <c r="D412" i="9"/>
  <c r="J412" i="10" s="1"/>
  <c r="C412" i="9"/>
  <c r="E412" i="10" s="1"/>
  <c r="B412" i="9"/>
  <c r="B412" i="10" s="1"/>
  <c r="A412" i="9"/>
  <c r="J411" i="9"/>
  <c r="W411" i="10" s="1"/>
  <c r="I411" i="9"/>
  <c r="V411" i="10" s="1"/>
  <c r="H411" i="9"/>
  <c r="U411" i="10" s="1"/>
  <c r="G411" i="9"/>
  <c r="T411" i="10" s="1"/>
  <c r="F411" i="9"/>
  <c r="S411" i="10" s="1"/>
  <c r="E411" i="9"/>
  <c r="O411" i="10" s="1"/>
  <c r="D411" i="9"/>
  <c r="J411" i="10" s="1"/>
  <c r="C411" i="9"/>
  <c r="E411" i="10" s="1"/>
  <c r="B411" i="9"/>
  <c r="B411" i="10" s="1"/>
  <c r="A411" i="9"/>
  <c r="J410" i="9"/>
  <c r="W410" i="10" s="1"/>
  <c r="I410" i="9"/>
  <c r="V410" i="10" s="1"/>
  <c r="H410" i="9"/>
  <c r="U410" i="10" s="1"/>
  <c r="G410" i="9"/>
  <c r="T410" i="10" s="1"/>
  <c r="F410" i="9"/>
  <c r="S410" i="10" s="1"/>
  <c r="E410" i="9"/>
  <c r="O410" i="10" s="1"/>
  <c r="D410" i="9"/>
  <c r="J410" i="10" s="1"/>
  <c r="C410" i="9"/>
  <c r="E410" i="10" s="1"/>
  <c r="B410" i="9"/>
  <c r="B410" i="10" s="1"/>
  <c r="A410" i="9"/>
  <c r="A410" i="10" s="1"/>
  <c r="J409" i="9"/>
  <c r="W409" i="10" s="1"/>
  <c r="I409" i="9"/>
  <c r="V409" i="10" s="1"/>
  <c r="H409" i="9"/>
  <c r="U409" i="10" s="1"/>
  <c r="G409" i="9"/>
  <c r="T409" i="10" s="1"/>
  <c r="F409" i="9"/>
  <c r="S409" i="10" s="1"/>
  <c r="E409" i="9"/>
  <c r="O409" i="10" s="1"/>
  <c r="D409" i="9"/>
  <c r="J409" i="10" s="1"/>
  <c r="C409" i="9"/>
  <c r="E409" i="10" s="1"/>
  <c r="B409" i="9"/>
  <c r="B409" i="10" s="1"/>
  <c r="A409" i="9"/>
  <c r="A409" i="10" s="1"/>
  <c r="J408" i="9"/>
  <c r="W408" i="10" s="1"/>
  <c r="I408" i="9"/>
  <c r="V408" i="10" s="1"/>
  <c r="H408" i="9"/>
  <c r="U408" i="10" s="1"/>
  <c r="G408" i="9"/>
  <c r="T408" i="10" s="1"/>
  <c r="F408" i="9"/>
  <c r="S408" i="10" s="1"/>
  <c r="E408" i="9"/>
  <c r="O408" i="10" s="1"/>
  <c r="D408" i="9"/>
  <c r="J408" i="10" s="1"/>
  <c r="C408" i="9"/>
  <c r="E408" i="10" s="1"/>
  <c r="B408" i="9"/>
  <c r="B408" i="10" s="1"/>
  <c r="A408" i="9"/>
  <c r="A408" i="10" s="1"/>
  <c r="J407" i="9"/>
  <c r="W407" i="10" s="1"/>
  <c r="I407" i="9"/>
  <c r="V407" i="10" s="1"/>
  <c r="H407" i="9"/>
  <c r="U407" i="10" s="1"/>
  <c r="G407" i="9"/>
  <c r="T407" i="10" s="1"/>
  <c r="F407" i="9"/>
  <c r="S407" i="10" s="1"/>
  <c r="E407" i="9"/>
  <c r="O407" i="10" s="1"/>
  <c r="D407" i="9"/>
  <c r="J407" i="10" s="1"/>
  <c r="C407" i="9"/>
  <c r="E407" i="10" s="1"/>
  <c r="B407" i="9"/>
  <c r="B407" i="10" s="1"/>
  <c r="A407" i="9"/>
  <c r="A407" i="10" s="1"/>
  <c r="J406" i="9"/>
  <c r="W406" i="10" s="1"/>
  <c r="I406" i="9"/>
  <c r="V406" i="10" s="1"/>
  <c r="H406" i="9"/>
  <c r="U406" i="10" s="1"/>
  <c r="G406" i="9"/>
  <c r="T406" i="10" s="1"/>
  <c r="F406" i="9"/>
  <c r="S406" i="10" s="1"/>
  <c r="E406" i="9"/>
  <c r="O406" i="10" s="1"/>
  <c r="D406" i="9"/>
  <c r="J406" i="10" s="1"/>
  <c r="C406" i="9"/>
  <c r="E406" i="10" s="1"/>
  <c r="B406" i="9"/>
  <c r="B406" i="10" s="1"/>
  <c r="A406" i="9"/>
  <c r="A406" i="10" s="1"/>
  <c r="J405" i="9"/>
  <c r="W405" i="10" s="1"/>
  <c r="I405" i="9"/>
  <c r="V405" i="10" s="1"/>
  <c r="H405" i="9"/>
  <c r="U405" i="10" s="1"/>
  <c r="G405" i="9"/>
  <c r="T405" i="10" s="1"/>
  <c r="F405" i="9"/>
  <c r="S405" i="10" s="1"/>
  <c r="E405" i="9"/>
  <c r="O405" i="10" s="1"/>
  <c r="D405" i="9"/>
  <c r="J405" i="10" s="1"/>
  <c r="C405" i="9"/>
  <c r="E405" i="10" s="1"/>
  <c r="B405" i="9"/>
  <c r="B405" i="10" s="1"/>
  <c r="A405" i="9"/>
  <c r="A405" i="10" s="1"/>
  <c r="J404" i="9"/>
  <c r="W404" i="10" s="1"/>
  <c r="I404" i="9"/>
  <c r="V404" i="10" s="1"/>
  <c r="H404" i="9"/>
  <c r="U404" i="10" s="1"/>
  <c r="G404" i="9"/>
  <c r="T404" i="10" s="1"/>
  <c r="F404" i="9"/>
  <c r="S404" i="10" s="1"/>
  <c r="E404" i="9"/>
  <c r="O404" i="10" s="1"/>
  <c r="D404" i="9"/>
  <c r="J404" i="10" s="1"/>
  <c r="C404" i="9"/>
  <c r="E404" i="10" s="1"/>
  <c r="B404" i="9"/>
  <c r="B404" i="10" s="1"/>
  <c r="A404" i="9"/>
  <c r="A404" i="10" s="1"/>
  <c r="J403" i="9"/>
  <c r="W403" i="10" s="1"/>
  <c r="I403" i="9"/>
  <c r="V403" i="10" s="1"/>
  <c r="H403" i="9"/>
  <c r="U403" i="10" s="1"/>
  <c r="G403" i="9"/>
  <c r="T403" i="10" s="1"/>
  <c r="F403" i="9"/>
  <c r="S403" i="10" s="1"/>
  <c r="E403" i="9"/>
  <c r="O403" i="10" s="1"/>
  <c r="D403" i="9"/>
  <c r="J403" i="10" s="1"/>
  <c r="C403" i="9"/>
  <c r="E403" i="10" s="1"/>
  <c r="B403" i="9"/>
  <c r="B403" i="10" s="1"/>
  <c r="A403" i="9"/>
  <c r="J402" i="9"/>
  <c r="W402" i="10" s="1"/>
  <c r="I402" i="9"/>
  <c r="V402" i="10" s="1"/>
  <c r="H402" i="9"/>
  <c r="U402" i="10" s="1"/>
  <c r="G402" i="9"/>
  <c r="T402" i="10" s="1"/>
  <c r="F402" i="9"/>
  <c r="S402" i="10" s="1"/>
  <c r="E402" i="9"/>
  <c r="O402" i="10" s="1"/>
  <c r="D402" i="9"/>
  <c r="J402" i="10" s="1"/>
  <c r="C402" i="9"/>
  <c r="E402" i="10" s="1"/>
  <c r="B402" i="9"/>
  <c r="B402" i="10" s="1"/>
  <c r="A402" i="9"/>
  <c r="A402" i="10" s="1"/>
  <c r="J401" i="9"/>
  <c r="W401" i="10" s="1"/>
  <c r="I401" i="9"/>
  <c r="V401" i="10" s="1"/>
  <c r="H401" i="9"/>
  <c r="U401" i="10" s="1"/>
  <c r="G401" i="9"/>
  <c r="T401" i="10" s="1"/>
  <c r="F401" i="9"/>
  <c r="S401" i="10" s="1"/>
  <c r="E401" i="9"/>
  <c r="O401" i="10" s="1"/>
  <c r="D401" i="9"/>
  <c r="J401" i="10" s="1"/>
  <c r="C401" i="9"/>
  <c r="E401" i="10" s="1"/>
  <c r="B401" i="9"/>
  <c r="B401" i="10" s="1"/>
  <c r="A401" i="9"/>
  <c r="A401" i="10" s="1"/>
  <c r="J400" i="9"/>
  <c r="W400" i="10" s="1"/>
  <c r="I400" i="9"/>
  <c r="V400" i="10" s="1"/>
  <c r="H400" i="9"/>
  <c r="U400" i="10" s="1"/>
  <c r="G400" i="9"/>
  <c r="T400" i="10" s="1"/>
  <c r="F400" i="9"/>
  <c r="S400" i="10" s="1"/>
  <c r="E400" i="9"/>
  <c r="O400" i="10" s="1"/>
  <c r="D400" i="9"/>
  <c r="J400" i="10" s="1"/>
  <c r="C400" i="9"/>
  <c r="E400" i="10" s="1"/>
  <c r="B400" i="9"/>
  <c r="B400" i="10" s="1"/>
  <c r="A400" i="9"/>
  <c r="J399" i="9"/>
  <c r="W399" i="10" s="1"/>
  <c r="I399" i="9"/>
  <c r="V399" i="10" s="1"/>
  <c r="H399" i="9"/>
  <c r="U399" i="10" s="1"/>
  <c r="G399" i="9"/>
  <c r="T399" i="10" s="1"/>
  <c r="F399" i="9"/>
  <c r="S399" i="10" s="1"/>
  <c r="E399" i="9"/>
  <c r="O399" i="10" s="1"/>
  <c r="D399" i="9"/>
  <c r="J399" i="10" s="1"/>
  <c r="C399" i="9"/>
  <c r="E399" i="10" s="1"/>
  <c r="B399" i="9"/>
  <c r="B399" i="10" s="1"/>
  <c r="A399" i="9"/>
  <c r="J398" i="9"/>
  <c r="W398" i="10" s="1"/>
  <c r="I398" i="9"/>
  <c r="V398" i="10" s="1"/>
  <c r="H398" i="9"/>
  <c r="U398" i="10" s="1"/>
  <c r="G398" i="9"/>
  <c r="T398" i="10" s="1"/>
  <c r="F398" i="9"/>
  <c r="S398" i="10" s="1"/>
  <c r="E398" i="9"/>
  <c r="O398" i="10" s="1"/>
  <c r="D398" i="9"/>
  <c r="J398" i="10" s="1"/>
  <c r="C398" i="9"/>
  <c r="E398" i="10" s="1"/>
  <c r="B398" i="9"/>
  <c r="B398" i="10" s="1"/>
  <c r="A398" i="9"/>
  <c r="A398" i="10" s="1"/>
  <c r="J397" i="9"/>
  <c r="W397" i="10" s="1"/>
  <c r="I397" i="9"/>
  <c r="V397" i="10" s="1"/>
  <c r="H397" i="9"/>
  <c r="U397" i="10" s="1"/>
  <c r="G397" i="9"/>
  <c r="T397" i="10" s="1"/>
  <c r="F397" i="9"/>
  <c r="S397" i="10" s="1"/>
  <c r="E397" i="9"/>
  <c r="O397" i="10" s="1"/>
  <c r="D397" i="9"/>
  <c r="J397" i="10" s="1"/>
  <c r="C397" i="9"/>
  <c r="E397" i="10" s="1"/>
  <c r="B397" i="9"/>
  <c r="B397" i="10" s="1"/>
  <c r="A397" i="9"/>
  <c r="A397" i="10" s="1"/>
  <c r="J396" i="9"/>
  <c r="W396" i="10" s="1"/>
  <c r="I396" i="9"/>
  <c r="V396" i="10" s="1"/>
  <c r="H396" i="9"/>
  <c r="U396" i="10" s="1"/>
  <c r="G396" i="9"/>
  <c r="T396" i="10" s="1"/>
  <c r="F396" i="9"/>
  <c r="S396" i="10" s="1"/>
  <c r="E396" i="9"/>
  <c r="O396" i="10" s="1"/>
  <c r="D396" i="9"/>
  <c r="J396" i="10" s="1"/>
  <c r="C396" i="9"/>
  <c r="E396" i="10" s="1"/>
  <c r="B396" i="9"/>
  <c r="B396" i="10" s="1"/>
  <c r="A396" i="9"/>
  <c r="A396" i="10" s="1"/>
  <c r="J395" i="9"/>
  <c r="W395" i="10" s="1"/>
  <c r="I395" i="9"/>
  <c r="V395" i="10" s="1"/>
  <c r="H395" i="9"/>
  <c r="U395" i="10" s="1"/>
  <c r="G395" i="9"/>
  <c r="T395" i="10" s="1"/>
  <c r="F395" i="9"/>
  <c r="S395" i="10" s="1"/>
  <c r="E395" i="9"/>
  <c r="O395" i="10" s="1"/>
  <c r="D395" i="9"/>
  <c r="J395" i="10" s="1"/>
  <c r="C395" i="9"/>
  <c r="E395" i="10" s="1"/>
  <c r="B395" i="9"/>
  <c r="B395" i="10" s="1"/>
  <c r="A395" i="9"/>
  <c r="A395" i="10" s="1"/>
  <c r="J394" i="9"/>
  <c r="W394" i="10" s="1"/>
  <c r="I394" i="9"/>
  <c r="V394" i="10" s="1"/>
  <c r="H394" i="9"/>
  <c r="U394" i="10" s="1"/>
  <c r="G394" i="9"/>
  <c r="T394" i="10" s="1"/>
  <c r="F394" i="9"/>
  <c r="S394" i="10" s="1"/>
  <c r="E394" i="9"/>
  <c r="O394" i="10" s="1"/>
  <c r="D394" i="9"/>
  <c r="J394" i="10" s="1"/>
  <c r="C394" i="9"/>
  <c r="E394" i="10" s="1"/>
  <c r="B394" i="9"/>
  <c r="B394" i="10" s="1"/>
  <c r="A394" i="9"/>
  <c r="A394" i="10" s="1"/>
  <c r="J393" i="9"/>
  <c r="W393" i="10" s="1"/>
  <c r="I393" i="9"/>
  <c r="V393" i="10" s="1"/>
  <c r="H393" i="9"/>
  <c r="U393" i="10" s="1"/>
  <c r="G393" i="9"/>
  <c r="T393" i="10" s="1"/>
  <c r="F393" i="9"/>
  <c r="S393" i="10" s="1"/>
  <c r="E393" i="9"/>
  <c r="O393" i="10" s="1"/>
  <c r="D393" i="9"/>
  <c r="J393" i="10" s="1"/>
  <c r="C393" i="9"/>
  <c r="E393" i="10" s="1"/>
  <c r="B393" i="9"/>
  <c r="B393" i="10" s="1"/>
  <c r="A393" i="9"/>
  <c r="A393" i="10" s="1"/>
  <c r="J392" i="9"/>
  <c r="W392" i="10" s="1"/>
  <c r="I392" i="9"/>
  <c r="V392" i="10" s="1"/>
  <c r="H392" i="9"/>
  <c r="U392" i="10" s="1"/>
  <c r="G392" i="9"/>
  <c r="T392" i="10" s="1"/>
  <c r="F392" i="9"/>
  <c r="S392" i="10" s="1"/>
  <c r="E392" i="9"/>
  <c r="O392" i="10" s="1"/>
  <c r="D392" i="9"/>
  <c r="J392" i="10" s="1"/>
  <c r="C392" i="9"/>
  <c r="E392" i="10" s="1"/>
  <c r="B392" i="9"/>
  <c r="B392" i="10" s="1"/>
  <c r="A392" i="9"/>
  <c r="A392" i="10" s="1"/>
  <c r="J391" i="9"/>
  <c r="W391" i="10" s="1"/>
  <c r="I391" i="9"/>
  <c r="V391" i="10" s="1"/>
  <c r="H391" i="9"/>
  <c r="U391" i="10" s="1"/>
  <c r="G391" i="9"/>
  <c r="T391" i="10" s="1"/>
  <c r="F391" i="9"/>
  <c r="S391" i="10" s="1"/>
  <c r="E391" i="9"/>
  <c r="O391" i="10" s="1"/>
  <c r="D391" i="9"/>
  <c r="J391" i="10" s="1"/>
  <c r="C391" i="9"/>
  <c r="E391" i="10" s="1"/>
  <c r="B391" i="9"/>
  <c r="B391" i="10" s="1"/>
  <c r="A391" i="9"/>
  <c r="J390" i="9"/>
  <c r="W390" i="10" s="1"/>
  <c r="I390" i="9"/>
  <c r="V390" i="10" s="1"/>
  <c r="H390" i="9"/>
  <c r="U390" i="10" s="1"/>
  <c r="G390" i="9"/>
  <c r="T390" i="10" s="1"/>
  <c r="F390" i="9"/>
  <c r="S390" i="10" s="1"/>
  <c r="E390" i="9"/>
  <c r="O390" i="10" s="1"/>
  <c r="D390" i="9"/>
  <c r="J390" i="10" s="1"/>
  <c r="C390" i="9"/>
  <c r="E390" i="10" s="1"/>
  <c r="B390" i="9"/>
  <c r="B390" i="10" s="1"/>
  <c r="A390" i="9"/>
  <c r="A390" i="10" s="1"/>
  <c r="J389" i="9"/>
  <c r="W389" i="10" s="1"/>
  <c r="I389" i="9"/>
  <c r="V389" i="10" s="1"/>
  <c r="H389" i="9"/>
  <c r="U389" i="10" s="1"/>
  <c r="G389" i="9"/>
  <c r="T389" i="10" s="1"/>
  <c r="F389" i="9"/>
  <c r="S389" i="10" s="1"/>
  <c r="E389" i="9"/>
  <c r="O389" i="10" s="1"/>
  <c r="D389" i="9"/>
  <c r="J389" i="10" s="1"/>
  <c r="C389" i="9"/>
  <c r="E389" i="10" s="1"/>
  <c r="B389" i="9"/>
  <c r="B389" i="10" s="1"/>
  <c r="A389" i="9"/>
  <c r="A389" i="10" s="1"/>
  <c r="J388" i="9"/>
  <c r="W388" i="10" s="1"/>
  <c r="I388" i="9"/>
  <c r="V388" i="10" s="1"/>
  <c r="H388" i="9"/>
  <c r="U388" i="10" s="1"/>
  <c r="G388" i="9"/>
  <c r="T388" i="10" s="1"/>
  <c r="F388" i="9"/>
  <c r="S388" i="10" s="1"/>
  <c r="E388" i="9"/>
  <c r="O388" i="10" s="1"/>
  <c r="D388" i="9"/>
  <c r="J388" i="10" s="1"/>
  <c r="C388" i="9"/>
  <c r="E388" i="10" s="1"/>
  <c r="B388" i="9"/>
  <c r="B388" i="10" s="1"/>
  <c r="A388" i="9"/>
  <c r="J387" i="9"/>
  <c r="W387" i="10" s="1"/>
  <c r="I387" i="9"/>
  <c r="V387" i="10" s="1"/>
  <c r="H387" i="9"/>
  <c r="U387" i="10" s="1"/>
  <c r="G387" i="9"/>
  <c r="T387" i="10" s="1"/>
  <c r="F387" i="9"/>
  <c r="S387" i="10" s="1"/>
  <c r="E387" i="9"/>
  <c r="O387" i="10" s="1"/>
  <c r="D387" i="9"/>
  <c r="J387" i="10" s="1"/>
  <c r="C387" i="9"/>
  <c r="E387" i="10" s="1"/>
  <c r="B387" i="9"/>
  <c r="B387" i="10" s="1"/>
  <c r="A387" i="9"/>
  <c r="J386" i="9"/>
  <c r="W386" i="10" s="1"/>
  <c r="I386" i="9"/>
  <c r="V386" i="10" s="1"/>
  <c r="H386" i="9"/>
  <c r="U386" i="10" s="1"/>
  <c r="G386" i="9"/>
  <c r="T386" i="10" s="1"/>
  <c r="F386" i="9"/>
  <c r="S386" i="10" s="1"/>
  <c r="E386" i="9"/>
  <c r="O386" i="10" s="1"/>
  <c r="D386" i="9"/>
  <c r="J386" i="10" s="1"/>
  <c r="C386" i="9"/>
  <c r="E386" i="10" s="1"/>
  <c r="B386" i="9"/>
  <c r="B386" i="10" s="1"/>
  <c r="A386" i="9"/>
  <c r="A386" i="10" s="1"/>
  <c r="J385" i="9"/>
  <c r="W385" i="10" s="1"/>
  <c r="I385" i="9"/>
  <c r="V385" i="10" s="1"/>
  <c r="H385" i="9"/>
  <c r="U385" i="10" s="1"/>
  <c r="G385" i="9"/>
  <c r="T385" i="10" s="1"/>
  <c r="F385" i="9"/>
  <c r="S385" i="10" s="1"/>
  <c r="E385" i="9"/>
  <c r="O385" i="10" s="1"/>
  <c r="D385" i="9"/>
  <c r="J385" i="10" s="1"/>
  <c r="C385" i="9"/>
  <c r="E385" i="10" s="1"/>
  <c r="B385" i="9"/>
  <c r="B385" i="10" s="1"/>
  <c r="A385" i="9"/>
  <c r="A385" i="10" s="1"/>
  <c r="J384" i="9"/>
  <c r="W384" i="10" s="1"/>
  <c r="I384" i="9"/>
  <c r="V384" i="10" s="1"/>
  <c r="H384" i="9"/>
  <c r="U384" i="10" s="1"/>
  <c r="G384" i="9"/>
  <c r="T384" i="10" s="1"/>
  <c r="F384" i="9"/>
  <c r="S384" i="10" s="1"/>
  <c r="E384" i="9"/>
  <c r="O384" i="10" s="1"/>
  <c r="D384" i="9"/>
  <c r="J384" i="10" s="1"/>
  <c r="C384" i="9"/>
  <c r="E384" i="10" s="1"/>
  <c r="B384" i="9"/>
  <c r="B384" i="10" s="1"/>
  <c r="A384" i="9"/>
  <c r="A384" i="10" s="1"/>
  <c r="J383" i="9"/>
  <c r="W383" i="10" s="1"/>
  <c r="I383" i="9"/>
  <c r="V383" i="10" s="1"/>
  <c r="H383" i="9"/>
  <c r="U383" i="10" s="1"/>
  <c r="G383" i="9"/>
  <c r="T383" i="10" s="1"/>
  <c r="F383" i="9"/>
  <c r="S383" i="10" s="1"/>
  <c r="E383" i="9"/>
  <c r="O383" i="10" s="1"/>
  <c r="D383" i="9"/>
  <c r="J383" i="10" s="1"/>
  <c r="C383" i="9"/>
  <c r="E383" i="10" s="1"/>
  <c r="B383" i="9"/>
  <c r="B383" i="10" s="1"/>
  <c r="A383" i="9"/>
  <c r="A383" i="10" s="1"/>
  <c r="J382" i="9"/>
  <c r="W382" i="10" s="1"/>
  <c r="I382" i="9"/>
  <c r="V382" i="10" s="1"/>
  <c r="H382" i="9"/>
  <c r="U382" i="10" s="1"/>
  <c r="G382" i="9"/>
  <c r="T382" i="10" s="1"/>
  <c r="F382" i="9"/>
  <c r="S382" i="10" s="1"/>
  <c r="E382" i="9"/>
  <c r="O382" i="10" s="1"/>
  <c r="D382" i="9"/>
  <c r="J382" i="10" s="1"/>
  <c r="C382" i="9"/>
  <c r="E382" i="10" s="1"/>
  <c r="B382" i="9"/>
  <c r="B382" i="10" s="1"/>
  <c r="A382" i="9"/>
  <c r="A382" i="10" s="1"/>
  <c r="J381" i="9"/>
  <c r="W381" i="10" s="1"/>
  <c r="I381" i="9"/>
  <c r="V381" i="10" s="1"/>
  <c r="H381" i="9"/>
  <c r="U381" i="10" s="1"/>
  <c r="G381" i="9"/>
  <c r="T381" i="10" s="1"/>
  <c r="F381" i="9"/>
  <c r="S381" i="10" s="1"/>
  <c r="E381" i="9"/>
  <c r="O381" i="10" s="1"/>
  <c r="D381" i="9"/>
  <c r="J381" i="10" s="1"/>
  <c r="C381" i="9"/>
  <c r="E381" i="10" s="1"/>
  <c r="B381" i="9"/>
  <c r="B381" i="10" s="1"/>
  <c r="A381" i="9"/>
  <c r="A381" i="10" s="1"/>
  <c r="J380" i="9"/>
  <c r="W380" i="10" s="1"/>
  <c r="I380" i="9"/>
  <c r="V380" i="10" s="1"/>
  <c r="H380" i="9"/>
  <c r="U380" i="10" s="1"/>
  <c r="G380" i="9"/>
  <c r="T380" i="10" s="1"/>
  <c r="F380" i="9"/>
  <c r="S380" i="10" s="1"/>
  <c r="E380" i="9"/>
  <c r="O380" i="10" s="1"/>
  <c r="D380" i="9"/>
  <c r="J380" i="10" s="1"/>
  <c r="C380" i="9"/>
  <c r="E380" i="10" s="1"/>
  <c r="B380" i="9"/>
  <c r="B380" i="10" s="1"/>
  <c r="A380" i="9"/>
  <c r="A380" i="10" s="1"/>
  <c r="J379" i="9"/>
  <c r="W379" i="10" s="1"/>
  <c r="I379" i="9"/>
  <c r="V379" i="10" s="1"/>
  <c r="H379" i="9"/>
  <c r="U379" i="10" s="1"/>
  <c r="G379" i="9"/>
  <c r="T379" i="10" s="1"/>
  <c r="F379" i="9"/>
  <c r="S379" i="10" s="1"/>
  <c r="E379" i="9"/>
  <c r="O379" i="10" s="1"/>
  <c r="D379" i="9"/>
  <c r="J379" i="10" s="1"/>
  <c r="C379" i="9"/>
  <c r="E379" i="10" s="1"/>
  <c r="B379" i="9"/>
  <c r="B379" i="10" s="1"/>
  <c r="A379" i="9"/>
  <c r="J378" i="9"/>
  <c r="W378" i="10" s="1"/>
  <c r="I378" i="9"/>
  <c r="V378" i="10" s="1"/>
  <c r="H378" i="9"/>
  <c r="U378" i="10" s="1"/>
  <c r="G378" i="9"/>
  <c r="T378" i="10" s="1"/>
  <c r="F378" i="9"/>
  <c r="S378" i="10" s="1"/>
  <c r="E378" i="9"/>
  <c r="O378" i="10" s="1"/>
  <c r="D378" i="9"/>
  <c r="J378" i="10" s="1"/>
  <c r="C378" i="9"/>
  <c r="E378" i="10" s="1"/>
  <c r="B378" i="9"/>
  <c r="B378" i="10" s="1"/>
  <c r="A378" i="9"/>
  <c r="A378" i="10" s="1"/>
  <c r="J377" i="9"/>
  <c r="W377" i="10" s="1"/>
  <c r="I377" i="9"/>
  <c r="V377" i="10" s="1"/>
  <c r="H377" i="9"/>
  <c r="U377" i="10" s="1"/>
  <c r="G377" i="9"/>
  <c r="T377" i="10" s="1"/>
  <c r="F377" i="9"/>
  <c r="S377" i="10" s="1"/>
  <c r="E377" i="9"/>
  <c r="O377" i="10" s="1"/>
  <c r="D377" i="9"/>
  <c r="J377" i="10" s="1"/>
  <c r="C377" i="9"/>
  <c r="E377" i="10" s="1"/>
  <c r="B377" i="9"/>
  <c r="B377" i="10" s="1"/>
  <c r="A377" i="9"/>
  <c r="A377" i="10" s="1"/>
  <c r="J376" i="9"/>
  <c r="W376" i="10" s="1"/>
  <c r="I376" i="9"/>
  <c r="V376" i="10" s="1"/>
  <c r="H376" i="9"/>
  <c r="U376" i="10" s="1"/>
  <c r="G376" i="9"/>
  <c r="T376" i="10" s="1"/>
  <c r="F376" i="9"/>
  <c r="S376" i="10" s="1"/>
  <c r="E376" i="9"/>
  <c r="O376" i="10" s="1"/>
  <c r="D376" i="9"/>
  <c r="J376" i="10" s="1"/>
  <c r="C376" i="9"/>
  <c r="E376" i="10" s="1"/>
  <c r="B376" i="9"/>
  <c r="B376" i="10" s="1"/>
  <c r="A376" i="9"/>
  <c r="J375" i="9"/>
  <c r="W375" i="10" s="1"/>
  <c r="I375" i="9"/>
  <c r="V375" i="10" s="1"/>
  <c r="H375" i="9"/>
  <c r="U375" i="10" s="1"/>
  <c r="G375" i="9"/>
  <c r="T375" i="10" s="1"/>
  <c r="F375" i="9"/>
  <c r="S375" i="10" s="1"/>
  <c r="E375" i="9"/>
  <c r="O375" i="10" s="1"/>
  <c r="D375" i="9"/>
  <c r="J375" i="10" s="1"/>
  <c r="C375" i="9"/>
  <c r="E375" i="10" s="1"/>
  <c r="B375" i="9"/>
  <c r="B375" i="10" s="1"/>
  <c r="A375" i="9"/>
  <c r="J374" i="9"/>
  <c r="W374" i="10" s="1"/>
  <c r="I374" i="9"/>
  <c r="V374" i="10" s="1"/>
  <c r="H374" i="9"/>
  <c r="U374" i="10" s="1"/>
  <c r="G374" i="9"/>
  <c r="T374" i="10" s="1"/>
  <c r="F374" i="9"/>
  <c r="S374" i="10" s="1"/>
  <c r="E374" i="9"/>
  <c r="O374" i="10" s="1"/>
  <c r="D374" i="9"/>
  <c r="J374" i="10" s="1"/>
  <c r="C374" i="9"/>
  <c r="E374" i="10" s="1"/>
  <c r="B374" i="9"/>
  <c r="B374" i="10" s="1"/>
  <c r="A374" i="9"/>
  <c r="A374" i="10" s="1"/>
  <c r="J373" i="9"/>
  <c r="W373" i="10" s="1"/>
  <c r="I373" i="9"/>
  <c r="V373" i="10" s="1"/>
  <c r="H373" i="9"/>
  <c r="U373" i="10" s="1"/>
  <c r="G373" i="9"/>
  <c r="T373" i="10" s="1"/>
  <c r="F373" i="9"/>
  <c r="S373" i="10" s="1"/>
  <c r="E373" i="9"/>
  <c r="O373" i="10" s="1"/>
  <c r="D373" i="9"/>
  <c r="J373" i="10" s="1"/>
  <c r="C373" i="9"/>
  <c r="E373" i="10" s="1"/>
  <c r="B373" i="9"/>
  <c r="B373" i="10" s="1"/>
  <c r="A373" i="9"/>
  <c r="A373" i="10" s="1"/>
  <c r="J372" i="9"/>
  <c r="W372" i="10" s="1"/>
  <c r="I372" i="9"/>
  <c r="V372" i="10" s="1"/>
  <c r="H372" i="9"/>
  <c r="U372" i="10" s="1"/>
  <c r="G372" i="9"/>
  <c r="T372" i="10" s="1"/>
  <c r="F372" i="9"/>
  <c r="S372" i="10" s="1"/>
  <c r="E372" i="9"/>
  <c r="O372" i="10" s="1"/>
  <c r="D372" i="9"/>
  <c r="J372" i="10" s="1"/>
  <c r="C372" i="9"/>
  <c r="E372" i="10" s="1"/>
  <c r="B372" i="9"/>
  <c r="B372" i="10" s="1"/>
  <c r="A372" i="9"/>
  <c r="A372" i="10" s="1"/>
  <c r="J371" i="9"/>
  <c r="W371" i="10" s="1"/>
  <c r="I371" i="9"/>
  <c r="V371" i="10" s="1"/>
  <c r="H371" i="9"/>
  <c r="U371" i="10" s="1"/>
  <c r="G371" i="9"/>
  <c r="T371" i="10" s="1"/>
  <c r="F371" i="9"/>
  <c r="S371" i="10" s="1"/>
  <c r="E371" i="9"/>
  <c r="O371" i="10" s="1"/>
  <c r="D371" i="9"/>
  <c r="J371" i="10" s="1"/>
  <c r="C371" i="9"/>
  <c r="E371" i="10" s="1"/>
  <c r="B371" i="9"/>
  <c r="B371" i="10" s="1"/>
  <c r="A371" i="9"/>
  <c r="A371" i="10" s="1"/>
  <c r="J370" i="9"/>
  <c r="W370" i="10" s="1"/>
  <c r="I370" i="9"/>
  <c r="V370" i="10" s="1"/>
  <c r="H370" i="9"/>
  <c r="U370" i="10" s="1"/>
  <c r="G370" i="9"/>
  <c r="T370" i="10" s="1"/>
  <c r="F370" i="9"/>
  <c r="S370" i="10" s="1"/>
  <c r="E370" i="9"/>
  <c r="O370" i="10" s="1"/>
  <c r="D370" i="9"/>
  <c r="J370" i="10" s="1"/>
  <c r="C370" i="9"/>
  <c r="E370" i="10" s="1"/>
  <c r="B370" i="9"/>
  <c r="B370" i="10" s="1"/>
  <c r="A370" i="9"/>
  <c r="A370" i="10" s="1"/>
  <c r="J369" i="9"/>
  <c r="W369" i="10" s="1"/>
  <c r="I369" i="9"/>
  <c r="V369" i="10" s="1"/>
  <c r="H369" i="9"/>
  <c r="U369" i="10" s="1"/>
  <c r="G369" i="9"/>
  <c r="T369" i="10" s="1"/>
  <c r="F369" i="9"/>
  <c r="S369" i="10" s="1"/>
  <c r="E369" i="9"/>
  <c r="O369" i="10" s="1"/>
  <c r="D369" i="9"/>
  <c r="J369" i="10" s="1"/>
  <c r="C369" i="9"/>
  <c r="E369" i="10" s="1"/>
  <c r="B369" i="9"/>
  <c r="B369" i="10" s="1"/>
  <c r="A369" i="9"/>
  <c r="A369" i="10" s="1"/>
  <c r="J368" i="9"/>
  <c r="W368" i="10" s="1"/>
  <c r="I368" i="9"/>
  <c r="V368" i="10" s="1"/>
  <c r="H368" i="9"/>
  <c r="U368" i="10" s="1"/>
  <c r="G368" i="9"/>
  <c r="T368" i="10" s="1"/>
  <c r="F368" i="9"/>
  <c r="S368" i="10" s="1"/>
  <c r="E368" i="9"/>
  <c r="O368" i="10" s="1"/>
  <c r="D368" i="9"/>
  <c r="J368" i="10" s="1"/>
  <c r="C368" i="9"/>
  <c r="E368" i="10" s="1"/>
  <c r="B368" i="9"/>
  <c r="B368" i="10" s="1"/>
  <c r="A368" i="9"/>
  <c r="A368" i="10" s="1"/>
  <c r="J367" i="9"/>
  <c r="W367" i="10" s="1"/>
  <c r="I367" i="9"/>
  <c r="V367" i="10" s="1"/>
  <c r="H367" i="9"/>
  <c r="U367" i="10" s="1"/>
  <c r="G367" i="9"/>
  <c r="T367" i="10" s="1"/>
  <c r="F367" i="9"/>
  <c r="S367" i="10" s="1"/>
  <c r="E367" i="9"/>
  <c r="O367" i="10" s="1"/>
  <c r="D367" i="9"/>
  <c r="J367" i="10" s="1"/>
  <c r="C367" i="9"/>
  <c r="E367" i="10" s="1"/>
  <c r="B367" i="9"/>
  <c r="B367" i="10" s="1"/>
  <c r="A367" i="9"/>
  <c r="J366" i="9"/>
  <c r="W366" i="10" s="1"/>
  <c r="I366" i="9"/>
  <c r="V366" i="10" s="1"/>
  <c r="H366" i="9"/>
  <c r="U366" i="10" s="1"/>
  <c r="G366" i="9"/>
  <c r="T366" i="10" s="1"/>
  <c r="F366" i="9"/>
  <c r="S366" i="10" s="1"/>
  <c r="E366" i="9"/>
  <c r="O366" i="10" s="1"/>
  <c r="D366" i="9"/>
  <c r="J366" i="10" s="1"/>
  <c r="C366" i="9"/>
  <c r="E366" i="10" s="1"/>
  <c r="B366" i="9"/>
  <c r="B366" i="10" s="1"/>
  <c r="A366" i="9"/>
  <c r="A366" i="10" s="1"/>
  <c r="J365" i="9"/>
  <c r="W365" i="10" s="1"/>
  <c r="I365" i="9"/>
  <c r="V365" i="10" s="1"/>
  <c r="H365" i="9"/>
  <c r="U365" i="10" s="1"/>
  <c r="G365" i="9"/>
  <c r="T365" i="10" s="1"/>
  <c r="F365" i="9"/>
  <c r="S365" i="10" s="1"/>
  <c r="E365" i="9"/>
  <c r="O365" i="10" s="1"/>
  <c r="D365" i="9"/>
  <c r="J365" i="10" s="1"/>
  <c r="C365" i="9"/>
  <c r="E365" i="10" s="1"/>
  <c r="B365" i="9"/>
  <c r="B365" i="10" s="1"/>
  <c r="A365" i="9"/>
  <c r="A365" i="10" s="1"/>
  <c r="J364" i="9"/>
  <c r="W364" i="10" s="1"/>
  <c r="I364" i="9"/>
  <c r="V364" i="10" s="1"/>
  <c r="H364" i="9"/>
  <c r="U364" i="10" s="1"/>
  <c r="G364" i="9"/>
  <c r="T364" i="10" s="1"/>
  <c r="F364" i="9"/>
  <c r="S364" i="10" s="1"/>
  <c r="E364" i="9"/>
  <c r="O364" i="10" s="1"/>
  <c r="D364" i="9"/>
  <c r="J364" i="10" s="1"/>
  <c r="C364" i="9"/>
  <c r="E364" i="10" s="1"/>
  <c r="B364" i="9"/>
  <c r="B364" i="10" s="1"/>
  <c r="A364" i="9"/>
  <c r="J363" i="9"/>
  <c r="W363" i="10" s="1"/>
  <c r="I363" i="9"/>
  <c r="V363" i="10" s="1"/>
  <c r="H363" i="9"/>
  <c r="U363" i="10" s="1"/>
  <c r="G363" i="9"/>
  <c r="T363" i="10" s="1"/>
  <c r="F363" i="9"/>
  <c r="S363" i="10" s="1"/>
  <c r="E363" i="9"/>
  <c r="O363" i="10" s="1"/>
  <c r="D363" i="9"/>
  <c r="J363" i="10" s="1"/>
  <c r="C363" i="9"/>
  <c r="E363" i="10" s="1"/>
  <c r="B363" i="9"/>
  <c r="B363" i="10" s="1"/>
  <c r="A363" i="9"/>
  <c r="J362" i="9"/>
  <c r="W362" i="10" s="1"/>
  <c r="I362" i="9"/>
  <c r="V362" i="10" s="1"/>
  <c r="H362" i="9"/>
  <c r="U362" i="10" s="1"/>
  <c r="G362" i="9"/>
  <c r="T362" i="10" s="1"/>
  <c r="F362" i="9"/>
  <c r="S362" i="10" s="1"/>
  <c r="E362" i="9"/>
  <c r="O362" i="10" s="1"/>
  <c r="D362" i="9"/>
  <c r="J362" i="10" s="1"/>
  <c r="C362" i="9"/>
  <c r="E362" i="10" s="1"/>
  <c r="B362" i="9"/>
  <c r="B362" i="10" s="1"/>
  <c r="A362" i="9"/>
  <c r="A362" i="10" s="1"/>
  <c r="J361" i="9"/>
  <c r="W361" i="10" s="1"/>
  <c r="I361" i="9"/>
  <c r="V361" i="10" s="1"/>
  <c r="H361" i="9"/>
  <c r="U361" i="10" s="1"/>
  <c r="G361" i="9"/>
  <c r="T361" i="10" s="1"/>
  <c r="F361" i="9"/>
  <c r="S361" i="10" s="1"/>
  <c r="E361" i="9"/>
  <c r="O361" i="10" s="1"/>
  <c r="D361" i="9"/>
  <c r="J361" i="10" s="1"/>
  <c r="C361" i="9"/>
  <c r="E361" i="10" s="1"/>
  <c r="B361" i="9"/>
  <c r="B361" i="10" s="1"/>
  <c r="A361" i="9"/>
  <c r="A361" i="10" s="1"/>
  <c r="J360" i="9"/>
  <c r="W360" i="10" s="1"/>
  <c r="I360" i="9"/>
  <c r="V360" i="10" s="1"/>
  <c r="H360" i="9"/>
  <c r="U360" i="10" s="1"/>
  <c r="G360" i="9"/>
  <c r="T360" i="10" s="1"/>
  <c r="F360" i="9"/>
  <c r="S360" i="10" s="1"/>
  <c r="E360" i="9"/>
  <c r="O360" i="10" s="1"/>
  <c r="D360" i="9"/>
  <c r="J360" i="10" s="1"/>
  <c r="C360" i="9"/>
  <c r="E360" i="10" s="1"/>
  <c r="B360" i="9"/>
  <c r="B360" i="10" s="1"/>
  <c r="A360" i="9"/>
  <c r="A360" i="10" s="1"/>
  <c r="J359" i="9"/>
  <c r="W359" i="10" s="1"/>
  <c r="I359" i="9"/>
  <c r="V359" i="10" s="1"/>
  <c r="H359" i="9"/>
  <c r="U359" i="10" s="1"/>
  <c r="G359" i="9"/>
  <c r="T359" i="10" s="1"/>
  <c r="F359" i="9"/>
  <c r="S359" i="10" s="1"/>
  <c r="E359" i="9"/>
  <c r="O359" i="10" s="1"/>
  <c r="D359" i="9"/>
  <c r="J359" i="10" s="1"/>
  <c r="C359" i="9"/>
  <c r="E359" i="10" s="1"/>
  <c r="B359" i="9"/>
  <c r="B359" i="10" s="1"/>
  <c r="A359" i="9"/>
  <c r="A359" i="10" s="1"/>
  <c r="J358" i="9"/>
  <c r="W358" i="10" s="1"/>
  <c r="I358" i="9"/>
  <c r="V358" i="10" s="1"/>
  <c r="H358" i="9"/>
  <c r="U358" i="10" s="1"/>
  <c r="G358" i="9"/>
  <c r="T358" i="10" s="1"/>
  <c r="F358" i="9"/>
  <c r="S358" i="10" s="1"/>
  <c r="E358" i="9"/>
  <c r="O358" i="10" s="1"/>
  <c r="D358" i="9"/>
  <c r="J358" i="10" s="1"/>
  <c r="C358" i="9"/>
  <c r="E358" i="10" s="1"/>
  <c r="B358" i="9"/>
  <c r="B358" i="10" s="1"/>
  <c r="A358" i="9"/>
  <c r="A358" i="10" s="1"/>
  <c r="J357" i="9"/>
  <c r="W357" i="10" s="1"/>
  <c r="I357" i="9"/>
  <c r="V357" i="10" s="1"/>
  <c r="H357" i="9"/>
  <c r="U357" i="10" s="1"/>
  <c r="G357" i="9"/>
  <c r="T357" i="10" s="1"/>
  <c r="F357" i="9"/>
  <c r="S357" i="10" s="1"/>
  <c r="E357" i="9"/>
  <c r="O357" i="10" s="1"/>
  <c r="D357" i="9"/>
  <c r="J357" i="10" s="1"/>
  <c r="C357" i="9"/>
  <c r="E357" i="10" s="1"/>
  <c r="B357" i="9"/>
  <c r="B357" i="10" s="1"/>
  <c r="A357" i="9"/>
  <c r="A357" i="10" s="1"/>
  <c r="J356" i="9"/>
  <c r="W356" i="10" s="1"/>
  <c r="I356" i="9"/>
  <c r="V356" i="10" s="1"/>
  <c r="H356" i="9"/>
  <c r="U356" i="10" s="1"/>
  <c r="G356" i="9"/>
  <c r="T356" i="10" s="1"/>
  <c r="F356" i="9"/>
  <c r="S356" i="10" s="1"/>
  <c r="E356" i="9"/>
  <c r="O356" i="10" s="1"/>
  <c r="D356" i="9"/>
  <c r="J356" i="10" s="1"/>
  <c r="C356" i="9"/>
  <c r="E356" i="10" s="1"/>
  <c r="B356" i="9"/>
  <c r="B356" i="10" s="1"/>
  <c r="A356" i="9"/>
  <c r="A356" i="10" s="1"/>
  <c r="J355" i="9"/>
  <c r="W355" i="10" s="1"/>
  <c r="I355" i="9"/>
  <c r="V355" i="10" s="1"/>
  <c r="H355" i="9"/>
  <c r="U355" i="10" s="1"/>
  <c r="G355" i="9"/>
  <c r="T355" i="10" s="1"/>
  <c r="F355" i="9"/>
  <c r="S355" i="10" s="1"/>
  <c r="E355" i="9"/>
  <c r="O355" i="10" s="1"/>
  <c r="D355" i="9"/>
  <c r="J355" i="10" s="1"/>
  <c r="C355" i="9"/>
  <c r="E355" i="10" s="1"/>
  <c r="B355" i="9"/>
  <c r="B355" i="10" s="1"/>
  <c r="A355" i="9"/>
  <c r="J354" i="9"/>
  <c r="W354" i="10" s="1"/>
  <c r="I354" i="9"/>
  <c r="V354" i="10" s="1"/>
  <c r="H354" i="9"/>
  <c r="U354" i="10" s="1"/>
  <c r="G354" i="9"/>
  <c r="T354" i="10" s="1"/>
  <c r="F354" i="9"/>
  <c r="S354" i="10" s="1"/>
  <c r="E354" i="9"/>
  <c r="O354" i="10" s="1"/>
  <c r="D354" i="9"/>
  <c r="J354" i="10" s="1"/>
  <c r="C354" i="9"/>
  <c r="E354" i="10" s="1"/>
  <c r="B354" i="9"/>
  <c r="B354" i="10" s="1"/>
  <c r="A354" i="9"/>
  <c r="A354" i="10" s="1"/>
  <c r="J353" i="9"/>
  <c r="W353" i="10" s="1"/>
  <c r="I353" i="9"/>
  <c r="V353" i="10" s="1"/>
  <c r="H353" i="9"/>
  <c r="U353" i="10" s="1"/>
  <c r="G353" i="9"/>
  <c r="T353" i="10" s="1"/>
  <c r="F353" i="9"/>
  <c r="S353" i="10" s="1"/>
  <c r="E353" i="9"/>
  <c r="O353" i="10" s="1"/>
  <c r="D353" i="9"/>
  <c r="J353" i="10" s="1"/>
  <c r="C353" i="9"/>
  <c r="E353" i="10" s="1"/>
  <c r="B353" i="9"/>
  <c r="B353" i="10" s="1"/>
  <c r="A353" i="9"/>
  <c r="A353" i="10" s="1"/>
  <c r="J352" i="9"/>
  <c r="W352" i="10" s="1"/>
  <c r="I352" i="9"/>
  <c r="V352" i="10" s="1"/>
  <c r="H352" i="9"/>
  <c r="U352" i="10" s="1"/>
  <c r="G352" i="9"/>
  <c r="T352" i="10" s="1"/>
  <c r="F352" i="9"/>
  <c r="S352" i="10" s="1"/>
  <c r="E352" i="9"/>
  <c r="O352" i="10" s="1"/>
  <c r="D352" i="9"/>
  <c r="J352" i="10" s="1"/>
  <c r="C352" i="9"/>
  <c r="E352" i="10" s="1"/>
  <c r="B352" i="9"/>
  <c r="B352" i="10" s="1"/>
  <c r="A352" i="9"/>
  <c r="J351" i="9"/>
  <c r="W351" i="10" s="1"/>
  <c r="I351" i="9"/>
  <c r="V351" i="10" s="1"/>
  <c r="H351" i="9"/>
  <c r="U351" i="10" s="1"/>
  <c r="G351" i="9"/>
  <c r="T351" i="10" s="1"/>
  <c r="F351" i="9"/>
  <c r="S351" i="10" s="1"/>
  <c r="E351" i="9"/>
  <c r="O351" i="10" s="1"/>
  <c r="D351" i="9"/>
  <c r="J351" i="10" s="1"/>
  <c r="C351" i="9"/>
  <c r="E351" i="10" s="1"/>
  <c r="B351" i="9"/>
  <c r="B351" i="10" s="1"/>
  <c r="A351" i="9"/>
  <c r="A351" i="10" s="1"/>
  <c r="J350" i="9"/>
  <c r="W350" i="10" s="1"/>
  <c r="I350" i="9"/>
  <c r="V350" i="10" s="1"/>
  <c r="H350" i="9"/>
  <c r="U350" i="10" s="1"/>
  <c r="G350" i="9"/>
  <c r="T350" i="10" s="1"/>
  <c r="F350" i="9"/>
  <c r="S350" i="10" s="1"/>
  <c r="E350" i="9"/>
  <c r="O350" i="10" s="1"/>
  <c r="D350" i="9"/>
  <c r="J350" i="10" s="1"/>
  <c r="C350" i="9"/>
  <c r="E350" i="10" s="1"/>
  <c r="B350" i="9"/>
  <c r="B350" i="10" s="1"/>
  <c r="A350" i="9"/>
  <c r="A350" i="10" s="1"/>
  <c r="J349" i="9"/>
  <c r="W349" i="10" s="1"/>
  <c r="I349" i="9"/>
  <c r="V349" i="10" s="1"/>
  <c r="H349" i="9"/>
  <c r="U349" i="10" s="1"/>
  <c r="G349" i="9"/>
  <c r="T349" i="10" s="1"/>
  <c r="F349" i="9"/>
  <c r="S349" i="10" s="1"/>
  <c r="E349" i="9"/>
  <c r="O349" i="10" s="1"/>
  <c r="D349" i="9"/>
  <c r="J349" i="10" s="1"/>
  <c r="C349" i="9"/>
  <c r="E349" i="10" s="1"/>
  <c r="B349" i="9"/>
  <c r="B349" i="10" s="1"/>
  <c r="A349" i="9"/>
  <c r="A349" i="10" s="1"/>
  <c r="J348" i="9"/>
  <c r="W348" i="10" s="1"/>
  <c r="I348" i="9"/>
  <c r="V348" i="10" s="1"/>
  <c r="H348" i="9"/>
  <c r="U348" i="10" s="1"/>
  <c r="G348" i="9"/>
  <c r="T348" i="10" s="1"/>
  <c r="F348" i="9"/>
  <c r="S348" i="10" s="1"/>
  <c r="E348" i="9"/>
  <c r="O348" i="10" s="1"/>
  <c r="D348" i="9"/>
  <c r="J348" i="10" s="1"/>
  <c r="C348" i="9"/>
  <c r="E348" i="10" s="1"/>
  <c r="B348" i="9"/>
  <c r="B348" i="10" s="1"/>
  <c r="A348" i="9"/>
  <c r="A348" i="10" s="1"/>
  <c r="J347" i="9"/>
  <c r="W347" i="10" s="1"/>
  <c r="I347" i="9"/>
  <c r="V347" i="10" s="1"/>
  <c r="H347" i="9"/>
  <c r="U347" i="10" s="1"/>
  <c r="G347" i="9"/>
  <c r="T347" i="10" s="1"/>
  <c r="F347" i="9"/>
  <c r="S347" i="10" s="1"/>
  <c r="E347" i="9"/>
  <c r="O347" i="10" s="1"/>
  <c r="D347" i="9"/>
  <c r="J347" i="10" s="1"/>
  <c r="C347" i="9"/>
  <c r="E347" i="10" s="1"/>
  <c r="B347" i="9"/>
  <c r="B347" i="10" s="1"/>
  <c r="A347" i="9"/>
  <c r="A347" i="10" s="1"/>
  <c r="J346" i="9"/>
  <c r="W346" i="10" s="1"/>
  <c r="I346" i="9"/>
  <c r="V346" i="10" s="1"/>
  <c r="H346" i="9"/>
  <c r="U346" i="10" s="1"/>
  <c r="G346" i="9"/>
  <c r="T346" i="10" s="1"/>
  <c r="F346" i="9"/>
  <c r="S346" i="10" s="1"/>
  <c r="E346" i="9"/>
  <c r="O346" i="10" s="1"/>
  <c r="D346" i="9"/>
  <c r="J346" i="10" s="1"/>
  <c r="C346" i="9"/>
  <c r="E346" i="10" s="1"/>
  <c r="B346" i="9"/>
  <c r="B346" i="10" s="1"/>
  <c r="A346" i="9"/>
  <c r="A346" i="10" s="1"/>
  <c r="J345" i="9"/>
  <c r="W345" i="10" s="1"/>
  <c r="I345" i="9"/>
  <c r="V345" i="10" s="1"/>
  <c r="H345" i="9"/>
  <c r="U345" i="10" s="1"/>
  <c r="G345" i="9"/>
  <c r="T345" i="10" s="1"/>
  <c r="F345" i="9"/>
  <c r="S345" i="10" s="1"/>
  <c r="E345" i="9"/>
  <c r="O345" i="10" s="1"/>
  <c r="D345" i="9"/>
  <c r="J345" i="10" s="1"/>
  <c r="C345" i="9"/>
  <c r="E345" i="10" s="1"/>
  <c r="B345" i="9"/>
  <c r="B345" i="10" s="1"/>
  <c r="A345" i="9"/>
  <c r="A345" i="10" s="1"/>
  <c r="J344" i="9"/>
  <c r="W344" i="10" s="1"/>
  <c r="I344" i="9"/>
  <c r="V344" i="10" s="1"/>
  <c r="H344" i="9"/>
  <c r="U344" i="10" s="1"/>
  <c r="G344" i="9"/>
  <c r="T344" i="10" s="1"/>
  <c r="F344" i="9"/>
  <c r="S344" i="10" s="1"/>
  <c r="E344" i="9"/>
  <c r="O344" i="10" s="1"/>
  <c r="D344" i="9"/>
  <c r="J344" i="10" s="1"/>
  <c r="C344" i="9"/>
  <c r="E344" i="10" s="1"/>
  <c r="B344" i="9"/>
  <c r="B344" i="10" s="1"/>
  <c r="A344" i="9"/>
  <c r="A344" i="10" s="1"/>
  <c r="J343" i="9"/>
  <c r="W343" i="10" s="1"/>
  <c r="I343" i="9"/>
  <c r="V343" i="10" s="1"/>
  <c r="H343" i="9"/>
  <c r="U343" i="10" s="1"/>
  <c r="G343" i="9"/>
  <c r="T343" i="10" s="1"/>
  <c r="F343" i="9"/>
  <c r="S343" i="10" s="1"/>
  <c r="E343" i="9"/>
  <c r="O343" i="10" s="1"/>
  <c r="D343" i="9"/>
  <c r="J343" i="10" s="1"/>
  <c r="C343" i="9"/>
  <c r="E343" i="10" s="1"/>
  <c r="B343" i="9"/>
  <c r="B343" i="10" s="1"/>
  <c r="A343" i="9"/>
  <c r="A343" i="10" s="1"/>
  <c r="J342" i="9"/>
  <c r="W342" i="10" s="1"/>
  <c r="I342" i="9"/>
  <c r="V342" i="10" s="1"/>
  <c r="H342" i="9"/>
  <c r="U342" i="10" s="1"/>
  <c r="G342" i="9"/>
  <c r="T342" i="10" s="1"/>
  <c r="F342" i="9"/>
  <c r="S342" i="10" s="1"/>
  <c r="E342" i="9"/>
  <c r="O342" i="10" s="1"/>
  <c r="D342" i="9"/>
  <c r="J342" i="10" s="1"/>
  <c r="C342" i="9"/>
  <c r="E342" i="10" s="1"/>
  <c r="B342" i="9"/>
  <c r="B342" i="10" s="1"/>
  <c r="A342" i="9"/>
  <c r="A342" i="10" s="1"/>
  <c r="J341" i="9"/>
  <c r="W341" i="10" s="1"/>
  <c r="I341" i="9"/>
  <c r="V341" i="10" s="1"/>
  <c r="H341" i="9"/>
  <c r="U341" i="10" s="1"/>
  <c r="G341" i="9"/>
  <c r="T341" i="10" s="1"/>
  <c r="F341" i="9"/>
  <c r="S341" i="10" s="1"/>
  <c r="E341" i="9"/>
  <c r="O341" i="10" s="1"/>
  <c r="D341" i="9"/>
  <c r="J341" i="10" s="1"/>
  <c r="C341" i="9"/>
  <c r="E341" i="10" s="1"/>
  <c r="B341" i="9"/>
  <c r="B341" i="10" s="1"/>
  <c r="A341" i="9"/>
  <c r="A341" i="10" s="1"/>
  <c r="J340" i="9"/>
  <c r="W340" i="10" s="1"/>
  <c r="I340" i="9"/>
  <c r="V340" i="10" s="1"/>
  <c r="H340" i="9"/>
  <c r="U340" i="10" s="1"/>
  <c r="G340" i="9"/>
  <c r="T340" i="10" s="1"/>
  <c r="F340" i="9"/>
  <c r="S340" i="10" s="1"/>
  <c r="E340" i="9"/>
  <c r="O340" i="10" s="1"/>
  <c r="D340" i="9"/>
  <c r="J340" i="10" s="1"/>
  <c r="C340" i="9"/>
  <c r="E340" i="10" s="1"/>
  <c r="B340" i="9"/>
  <c r="B340" i="10" s="1"/>
  <c r="A340" i="9"/>
  <c r="J339" i="9"/>
  <c r="W339" i="10" s="1"/>
  <c r="I339" i="9"/>
  <c r="V339" i="10" s="1"/>
  <c r="H339" i="9"/>
  <c r="U339" i="10" s="1"/>
  <c r="G339" i="9"/>
  <c r="T339" i="10" s="1"/>
  <c r="F339" i="9"/>
  <c r="S339" i="10" s="1"/>
  <c r="E339" i="9"/>
  <c r="O339" i="10" s="1"/>
  <c r="D339" i="9"/>
  <c r="J339" i="10" s="1"/>
  <c r="C339" i="9"/>
  <c r="E339" i="10" s="1"/>
  <c r="B339" i="9"/>
  <c r="B339" i="10" s="1"/>
  <c r="A339" i="9"/>
  <c r="A339" i="10" s="1"/>
  <c r="J338" i="9"/>
  <c r="W338" i="10" s="1"/>
  <c r="I338" i="9"/>
  <c r="V338" i="10" s="1"/>
  <c r="H338" i="9"/>
  <c r="U338" i="10" s="1"/>
  <c r="G338" i="9"/>
  <c r="T338" i="10" s="1"/>
  <c r="F338" i="9"/>
  <c r="S338" i="10" s="1"/>
  <c r="E338" i="9"/>
  <c r="O338" i="10" s="1"/>
  <c r="D338" i="9"/>
  <c r="J338" i="10" s="1"/>
  <c r="C338" i="9"/>
  <c r="E338" i="10" s="1"/>
  <c r="B338" i="9"/>
  <c r="B338" i="10" s="1"/>
  <c r="A338" i="9"/>
  <c r="A338" i="10" s="1"/>
  <c r="J337" i="9"/>
  <c r="W337" i="10" s="1"/>
  <c r="I337" i="9"/>
  <c r="V337" i="10" s="1"/>
  <c r="H337" i="9"/>
  <c r="U337" i="10" s="1"/>
  <c r="G337" i="9"/>
  <c r="T337" i="10" s="1"/>
  <c r="F337" i="9"/>
  <c r="S337" i="10" s="1"/>
  <c r="E337" i="9"/>
  <c r="O337" i="10" s="1"/>
  <c r="D337" i="9"/>
  <c r="J337" i="10" s="1"/>
  <c r="C337" i="9"/>
  <c r="E337" i="10" s="1"/>
  <c r="B337" i="9"/>
  <c r="B337" i="10" s="1"/>
  <c r="A337" i="9"/>
  <c r="A337" i="10" s="1"/>
  <c r="J336" i="9"/>
  <c r="W336" i="10" s="1"/>
  <c r="I336" i="9"/>
  <c r="V336" i="10" s="1"/>
  <c r="H336" i="9"/>
  <c r="U336" i="10" s="1"/>
  <c r="G336" i="9"/>
  <c r="T336" i="10" s="1"/>
  <c r="F336" i="9"/>
  <c r="S336" i="10" s="1"/>
  <c r="E336" i="9"/>
  <c r="O336" i="10" s="1"/>
  <c r="D336" i="9"/>
  <c r="J336" i="10" s="1"/>
  <c r="C336" i="9"/>
  <c r="E336" i="10" s="1"/>
  <c r="B336" i="9"/>
  <c r="B336" i="10" s="1"/>
  <c r="A336" i="9"/>
  <c r="A336" i="10" s="1"/>
  <c r="J335" i="9"/>
  <c r="W335" i="10" s="1"/>
  <c r="I335" i="9"/>
  <c r="V335" i="10" s="1"/>
  <c r="H335" i="9"/>
  <c r="U335" i="10" s="1"/>
  <c r="G335" i="9"/>
  <c r="T335" i="10" s="1"/>
  <c r="F335" i="9"/>
  <c r="S335" i="10" s="1"/>
  <c r="E335" i="9"/>
  <c r="O335" i="10" s="1"/>
  <c r="D335" i="9"/>
  <c r="J335" i="10" s="1"/>
  <c r="C335" i="9"/>
  <c r="E335" i="10" s="1"/>
  <c r="B335" i="9"/>
  <c r="B335" i="10" s="1"/>
  <c r="A335" i="9"/>
  <c r="A335" i="10" s="1"/>
  <c r="J334" i="9"/>
  <c r="W334" i="10" s="1"/>
  <c r="I334" i="9"/>
  <c r="V334" i="10" s="1"/>
  <c r="H334" i="9"/>
  <c r="U334" i="10" s="1"/>
  <c r="G334" i="9"/>
  <c r="T334" i="10" s="1"/>
  <c r="F334" i="9"/>
  <c r="S334" i="10" s="1"/>
  <c r="E334" i="9"/>
  <c r="O334" i="10" s="1"/>
  <c r="D334" i="9"/>
  <c r="J334" i="10" s="1"/>
  <c r="C334" i="9"/>
  <c r="E334" i="10" s="1"/>
  <c r="B334" i="9"/>
  <c r="B334" i="10" s="1"/>
  <c r="A334" i="9"/>
  <c r="A334" i="10" s="1"/>
  <c r="J333" i="9"/>
  <c r="W333" i="10" s="1"/>
  <c r="I333" i="9"/>
  <c r="V333" i="10" s="1"/>
  <c r="H333" i="9"/>
  <c r="U333" i="10" s="1"/>
  <c r="G333" i="9"/>
  <c r="T333" i="10" s="1"/>
  <c r="F333" i="9"/>
  <c r="S333" i="10" s="1"/>
  <c r="E333" i="9"/>
  <c r="O333" i="10" s="1"/>
  <c r="D333" i="9"/>
  <c r="J333" i="10" s="1"/>
  <c r="C333" i="9"/>
  <c r="E333" i="10" s="1"/>
  <c r="B333" i="9"/>
  <c r="B333" i="10" s="1"/>
  <c r="A333" i="9"/>
  <c r="A333" i="10" s="1"/>
  <c r="J332" i="9"/>
  <c r="W332" i="10" s="1"/>
  <c r="I332" i="9"/>
  <c r="V332" i="10" s="1"/>
  <c r="H332" i="9"/>
  <c r="U332" i="10" s="1"/>
  <c r="G332" i="9"/>
  <c r="T332" i="10" s="1"/>
  <c r="F332" i="9"/>
  <c r="S332" i="10" s="1"/>
  <c r="E332" i="9"/>
  <c r="O332" i="10" s="1"/>
  <c r="D332" i="9"/>
  <c r="J332" i="10" s="1"/>
  <c r="C332" i="9"/>
  <c r="E332" i="10" s="1"/>
  <c r="B332" i="9"/>
  <c r="B332" i="10" s="1"/>
  <c r="A332" i="9"/>
  <c r="J331" i="9"/>
  <c r="W331" i="10" s="1"/>
  <c r="I331" i="9"/>
  <c r="V331" i="10" s="1"/>
  <c r="H331" i="9"/>
  <c r="U331" i="10" s="1"/>
  <c r="G331" i="9"/>
  <c r="T331" i="10" s="1"/>
  <c r="F331" i="9"/>
  <c r="S331" i="10" s="1"/>
  <c r="E331" i="9"/>
  <c r="O331" i="10" s="1"/>
  <c r="D331" i="9"/>
  <c r="J331" i="10" s="1"/>
  <c r="C331" i="9"/>
  <c r="E331" i="10" s="1"/>
  <c r="B331" i="9"/>
  <c r="B331" i="10" s="1"/>
  <c r="A331" i="9"/>
  <c r="A331" i="10" s="1"/>
  <c r="J330" i="9"/>
  <c r="W330" i="10" s="1"/>
  <c r="I330" i="9"/>
  <c r="V330" i="10" s="1"/>
  <c r="H330" i="9"/>
  <c r="U330" i="10" s="1"/>
  <c r="G330" i="9"/>
  <c r="T330" i="10" s="1"/>
  <c r="F330" i="9"/>
  <c r="S330" i="10" s="1"/>
  <c r="E330" i="9"/>
  <c r="O330" i="10" s="1"/>
  <c r="D330" i="9"/>
  <c r="J330" i="10" s="1"/>
  <c r="C330" i="9"/>
  <c r="E330" i="10" s="1"/>
  <c r="B330" i="9"/>
  <c r="B330" i="10" s="1"/>
  <c r="A330" i="9"/>
  <c r="A330" i="10" s="1"/>
  <c r="J329" i="9"/>
  <c r="W329" i="10" s="1"/>
  <c r="I329" i="9"/>
  <c r="V329" i="10" s="1"/>
  <c r="H329" i="9"/>
  <c r="U329" i="10" s="1"/>
  <c r="G329" i="9"/>
  <c r="T329" i="10" s="1"/>
  <c r="F329" i="9"/>
  <c r="S329" i="10" s="1"/>
  <c r="E329" i="9"/>
  <c r="O329" i="10" s="1"/>
  <c r="D329" i="9"/>
  <c r="J329" i="10" s="1"/>
  <c r="C329" i="9"/>
  <c r="E329" i="10" s="1"/>
  <c r="B329" i="9"/>
  <c r="B329" i="10" s="1"/>
  <c r="A329" i="9"/>
  <c r="A329" i="10" s="1"/>
  <c r="J328" i="9"/>
  <c r="W328" i="10" s="1"/>
  <c r="I328" i="9"/>
  <c r="V328" i="10" s="1"/>
  <c r="H328" i="9"/>
  <c r="U328" i="10" s="1"/>
  <c r="G328" i="9"/>
  <c r="T328" i="10" s="1"/>
  <c r="F328" i="9"/>
  <c r="S328" i="10" s="1"/>
  <c r="E328" i="9"/>
  <c r="O328" i="10" s="1"/>
  <c r="D328" i="9"/>
  <c r="J328" i="10" s="1"/>
  <c r="C328" i="9"/>
  <c r="E328" i="10" s="1"/>
  <c r="B328" i="9"/>
  <c r="B328" i="10" s="1"/>
  <c r="A328" i="9"/>
  <c r="J327" i="9"/>
  <c r="W327" i="10" s="1"/>
  <c r="I327" i="9"/>
  <c r="V327" i="10" s="1"/>
  <c r="H327" i="9"/>
  <c r="U327" i="10" s="1"/>
  <c r="G327" i="9"/>
  <c r="T327" i="10" s="1"/>
  <c r="F327" i="9"/>
  <c r="S327" i="10" s="1"/>
  <c r="E327" i="9"/>
  <c r="O327" i="10" s="1"/>
  <c r="D327" i="9"/>
  <c r="J327" i="10" s="1"/>
  <c r="C327" i="9"/>
  <c r="E327" i="10" s="1"/>
  <c r="B327" i="9"/>
  <c r="B327" i="10" s="1"/>
  <c r="A327" i="9"/>
  <c r="A327" i="10" s="1"/>
  <c r="J326" i="9"/>
  <c r="W326" i="10" s="1"/>
  <c r="I326" i="9"/>
  <c r="V326" i="10" s="1"/>
  <c r="H326" i="9"/>
  <c r="U326" i="10" s="1"/>
  <c r="G326" i="9"/>
  <c r="T326" i="10" s="1"/>
  <c r="F326" i="9"/>
  <c r="S326" i="10" s="1"/>
  <c r="E326" i="9"/>
  <c r="O326" i="10" s="1"/>
  <c r="D326" i="9"/>
  <c r="J326" i="10" s="1"/>
  <c r="C326" i="9"/>
  <c r="E326" i="10" s="1"/>
  <c r="B326" i="9"/>
  <c r="B326" i="10" s="1"/>
  <c r="A326" i="9"/>
  <c r="A326" i="10" s="1"/>
  <c r="J325" i="9"/>
  <c r="W325" i="10" s="1"/>
  <c r="I325" i="9"/>
  <c r="V325" i="10" s="1"/>
  <c r="H325" i="9"/>
  <c r="U325" i="10" s="1"/>
  <c r="G325" i="9"/>
  <c r="T325" i="10" s="1"/>
  <c r="F325" i="9"/>
  <c r="S325" i="10" s="1"/>
  <c r="E325" i="9"/>
  <c r="O325" i="10" s="1"/>
  <c r="D325" i="9"/>
  <c r="J325" i="10" s="1"/>
  <c r="C325" i="9"/>
  <c r="E325" i="10" s="1"/>
  <c r="B325" i="9"/>
  <c r="B325" i="10" s="1"/>
  <c r="A325" i="9"/>
  <c r="A325" i="10" s="1"/>
  <c r="J324" i="9"/>
  <c r="W324" i="10" s="1"/>
  <c r="I324" i="9"/>
  <c r="V324" i="10" s="1"/>
  <c r="H324" i="9"/>
  <c r="U324" i="10" s="1"/>
  <c r="G324" i="9"/>
  <c r="T324" i="10" s="1"/>
  <c r="F324" i="9"/>
  <c r="S324" i="10" s="1"/>
  <c r="E324" i="9"/>
  <c r="O324" i="10" s="1"/>
  <c r="D324" i="9"/>
  <c r="J324" i="10" s="1"/>
  <c r="C324" i="9"/>
  <c r="E324" i="10" s="1"/>
  <c r="B324" i="9"/>
  <c r="B324" i="10" s="1"/>
  <c r="A324" i="9"/>
  <c r="A324" i="10" s="1"/>
  <c r="J323" i="9"/>
  <c r="W323" i="10" s="1"/>
  <c r="I323" i="9"/>
  <c r="V323" i="10" s="1"/>
  <c r="H323" i="9"/>
  <c r="U323" i="10" s="1"/>
  <c r="G323" i="9"/>
  <c r="T323" i="10" s="1"/>
  <c r="F323" i="9"/>
  <c r="S323" i="10" s="1"/>
  <c r="E323" i="9"/>
  <c r="O323" i="10" s="1"/>
  <c r="D323" i="9"/>
  <c r="J323" i="10" s="1"/>
  <c r="C323" i="9"/>
  <c r="E323" i="10" s="1"/>
  <c r="B323" i="9"/>
  <c r="B323" i="10" s="1"/>
  <c r="A323" i="9"/>
  <c r="A323" i="10" s="1"/>
  <c r="J322" i="9"/>
  <c r="W322" i="10" s="1"/>
  <c r="I322" i="9"/>
  <c r="V322" i="10" s="1"/>
  <c r="H322" i="9"/>
  <c r="U322" i="10" s="1"/>
  <c r="G322" i="9"/>
  <c r="T322" i="10" s="1"/>
  <c r="F322" i="9"/>
  <c r="S322" i="10" s="1"/>
  <c r="E322" i="9"/>
  <c r="O322" i="10" s="1"/>
  <c r="D322" i="9"/>
  <c r="J322" i="10" s="1"/>
  <c r="C322" i="9"/>
  <c r="E322" i="10" s="1"/>
  <c r="B322" i="9"/>
  <c r="B322" i="10" s="1"/>
  <c r="A322" i="9"/>
  <c r="A322" i="10" s="1"/>
  <c r="J321" i="9"/>
  <c r="W321" i="10" s="1"/>
  <c r="I321" i="9"/>
  <c r="V321" i="10" s="1"/>
  <c r="H321" i="9"/>
  <c r="U321" i="10" s="1"/>
  <c r="G321" i="9"/>
  <c r="T321" i="10" s="1"/>
  <c r="F321" i="9"/>
  <c r="S321" i="10" s="1"/>
  <c r="E321" i="9"/>
  <c r="O321" i="10" s="1"/>
  <c r="D321" i="9"/>
  <c r="J321" i="10" s="1"/>
  <c r="C321" i="9"/>
  <c r="E321" i="10" s="1"/>
  <c r="B321" i="9"/>
  <c r="B321" i="10" s="1"/>
  <c r="A321" i="9"/>
  <c r="A321" i="10" s="1"/>
  <c r="J320" i="9"/>
  <c r="W320" i="10" s="1"/>
  <c r="I320" i="9"/>
  <c r="V320" i="10" s="1"/>
  <c r="H320" i="9"/>
  <c r="U320" i="10" s="1"/>
  <c r="G320" i="9"/>
  <c r="T320" i="10" s="1"/>
  <c r="F320" i="9"/>
  <c r="S320" i="10" s="1"/>
  <c r="E320" i="9"/>
  <c r="O320" i="10" s="1"/>
  <c r="D320" i="9"/>
  <c r="J320" i="10" s="1"/>
  <c r="C320" i="9"/>
  <c r="E320" i="10" s="1"/>
  <c r="B320" i="9"/>
  <c r="B320" i="10" s="1"/>
  <c r="A320" i="9"/>
  <c r="J319" i="9"/>
  <c r="W319" i="10" s="1"/>
  <c r="I319" i="9"/>
  <c r="V319" i="10" s="1"/>
  <c r="H319" i="9"/>
  <c r="U319" i="10" s="1"/>
  <c r="G319" i="9"/>
  <c r="T319" i="10" s="1"/>
  <c r="F319" i="9"/>
  <c r="S319" i="10" s="1"/>
  <c r="E319" i="9"/>
  <c r="O319" i="10" s="1"/>
  <c r="D319" i="9"/>
  <c r="J319" i="10" s="1"/>
  <c r="C319" i="9"/>
  <c r="E319" i="10" s="1"/>
  <c r="B319" i="9"/>
  <c r="B319" i="10" s="1"/>
  <c r="A319" i="9"/>
  <c r="A319" i="10" s="1"/>
  <c r="J318" i="9"/>
  <c r="W318" i="10" s="1"/>
  <c r="I318" i="9"/>
  <c r="V318" i="10" s="1"/>
  <c r="H318" i="9"/>
  <c r="U318" i="10" s="1"/>
  <c r="G318" i="9"/>
  <c r="T318" i="10" s="1"/>
  <c r="F318" i="9"/>
  <c r="S318" i="10" s="1"/>
  <c r="E318" i="9"/>
  <c r="O318" i="10" s="1"/>
  <c r="D318" i="9"/>
  <c r="J318" i="10" s="1"/>
  <c r="C318" i="9"/>
  <c r="E318" i="10" s="1"/>
  <c r="B318" i="9"/>
  <c r="B318" i="10" s="1"/>
  <c r="A318" i="9"/>
  <c r="A318" i="10" s="1"/>
  <c r="J317" i="9"/>
  <c r="W317" i="10" s="1"/>
  <c r="I317" i="9"/>
  <c r="V317" i="10" s="1"/>
  <c r="H317" i="9"/>
  <c r="U317" i="10" s="1"/>
  <c r="G317" i="9"/>
  <c r="T317" i="10" s="1"/>
  <c r="F317" i="9"/>
  <c r="S317" i="10" s="1"/>
  <c r="E317" i="9"/>
  <c r="O317" i="10" s="1"/>
  <c r="D317" i="9"/>
  <c r="J317" i="10" s="1"/>
  <c r="C317" i="9"/>
  <c r="E317" i="10" s="1"/>
  <c r="B317" i="9"/>
  <c r="B317" i="10" s="1"/>
  <c r="A317" i="9"/>
  <c r="A317" i="10" s="1"/>
  <c r="J316" i="9"/>
  <c r="W316" i="10" s="1"/>
  <c r="I316" i="9"/>
  <c r="V316" i="10" s="1"/>
  <c r="H316" i="9"/>
  <c r="U316" i="10" s="1"/>
  <c r="G316" i="9"/>
  <c r="T316" i="10" s="1"/>
  <c r="F316" i="9"/>
  <c r="S316" i="10" s="1"/>
  <c r="E316" i="9"/>
  <c r="O316" i="10" s="1"/>
  <c r="D316" i="9"/>
  <c r="J316" i="10" s="1"/>
  <c r="C316" i="9"/>
  <c r="E316" i="10" s="1"/>
  <c r="B316" i="9"/>
  <c r="B316" i="10" s="1"/>
  <c r="A316" i="9"/>
  <c r="J315" i="9"/>
  <c r="W315" i="10" s="1"/>
  <c r="I315" i="9"/>
  <c r="V315" i="10" s="1"/>
  <c r="H315" i="9"/>
  <c r="U315" i="10" s="1"/>
  <c r="G315" i="9"/>
  <c r="T315" i="10" s="1"/>
  <c r="F315" i="9"/>
  <c r="S315" i="10" s="1"/>
  <c r="E315" i="9"/>
  <c r="O315" i="10" s="1"/>
  <c r="D315" i="9"/>
  <c r="J315" i="10" s="1"/>
  <c r="C315" i="9"/>
  <c r="E315" i="10" s="1"/>
  <c r="B315" i="9"/>
  <c r="B315" i="10" s="1"/>
  <c r="A315" i="9"/>
  <c r="A315" i="10" s="1"/>
  <c r="J314" i="9"/>
  <c r="W314" i="10" s="1"/>
  <c r="I314" i="9"/>
  <c r="V314" i="10" s="1"/>
  <c r="H314" i="9"/>
  <c r="U314" i="10" s="1"/>
  <c r="G314" i="9"/>
  <c r="T314" i="10" s="1"/>
  <c r="F314" i="9"/>
  <c r="S314" i="10" s="1"/>
  <c r="E314" i="9"/>
  <c r="O314" i="10" s="1"/>
  <c r="D314" i="9"/>
  <c r="J314" i="10" s="1"/>
  <c r="C314" i="9"/>
  <c r="E314" i="10" s="1"/>
  <c r="B314" i="9"/>
  <c r="B314" i="10" s="1"/>
  <c r="A314" i="9"/>
  <c r="A314" i="10" s="1"/>
  <c r="J313" i="9"/>
  <c r="W313" i="10" s="1"/>
  <c r="I313" i="9"/>
  <c r="V313" i="10" s="1"/>
  <c r="H313" i="9"/>
  <c r="U313" i="10" s="1"/>
  <c r="G313" i="9"/>
  <c r="T313" i="10" s="1"/>
  <c r="F313" i="9"/>
  <c r="S313" i="10" s="1"/>
  <c r="E313" i="9"/>
  <c r="O313" i="10" s="1"/>
  <c r="D313" i="9"/>
  <c r="J313" i="10" s="1"/>
  <c r="C313" i="9"/>
  <c r="E313" i="10" s="1"/>
  <c r="B313" i="9"/>
  <c r="B313" i="10" s="1"/>
  <c r="A313" i="9"/>
  <c r="A313" i="10" s="1"/>
  <c r="J312" i="9"/>
  <c r="W312" i="10" s="1"/>
  <c r="I312" i="9"/>
  <c r="V312" i="10" s="1"/>
  <c r="H312" i="9"/>
  <c r="U312" i="10" s="1"/>
  <c r="G312" i="9"/>
  <c r="T312" i="10" s="1"/>
  <c r="F312" i="9"/>
  <c r="S312" i="10" s="1"/>
  <c r="E312" i="9"/>
  <c r="O312" i="10" s="1"/>
  <c r="D312" i="9"/>
  <c r="J312" i="10" s="1"/>
  <c r="C312" i="9"/>
  <c r="E312" i="10" s="1"/>
  <c r="B312" i="9"/>
  <c r="B312" i="10" s="1"/>
  <c r="A312" i="9"/>
  <c r="A312" i="10" s="1"/>
  <c r="J311" i="9"/>
  <c r="W311" i="10" s="1"/>
  <c r="I311" i="9"/>
  <c r="V311" i="10" s="1"/>
  <c r="H311" i="9"/>
  <c r="U311" i="10" s="1"/>
  <c r="G311" i="9"/>
  <c r="T311" i="10" s="1"/>
  <c r="F311" i="9"/>
  <c r="S311" i="10" s="1"/>
  <c r="E311" i="9"/>
  <c r="O311" i="10" s="1"/>
  <c r="D311" i="9"/>
  <c r="J311" i="10" s="1"/>
  <c r="C311" i="9"/>
  <c r="E311" i="10" s="1"/>
  <c r="B311" i="9"/>
  <c r="B311" i="10" s="1"/>
  <c r="A311" i="9"/>
  <c r="A311" i="10" s="1"/>
  <c r="J310" i="9"/>
  <c r="W310" i="10" s="1"/>
  <c r="I310" i="9"/>
  <c r="V310" i="10" s="1"/>
  <c r="H310" i="9"/>
  <c r="U310" i="10" s="1"/>
  <c r="G310" i="9"/>
  <c r="T310" i="10" s="1"/>
  <c r="F310" i="9"/>
  <c r="S310" i="10" s="1"/>
  <c r="E310" i="9"/>
  <c r="O310" i="10" s="1"/>
  <c r="D310" i="9"/>
  <c r="J310" i="10" s="1"/>
  <c r="C310" i="9"/>
  <c r="E310" i="10" s="1"/>
  <c r="B310" i="9"/>
  <c r="B310" i="10" s="1"/>
  <c r="A310" i="9"/>
  <c r="A310" i="10" s="1"/>
  <c r="J309" i="9"/>
  <c r="W309" i="10" s="1"/>
  <c r="I309" i="9"/>
  <c r="V309" i="10" s="1"/>
  <c r="H309" i="9"/>
  <c r="U309" i="10" s="1"/>
  <c r="G309" i="9"/>
  <c r="T309" i="10" s="1"/>
  <c r="F309" i="9"/>
  <c r="S309" i="10" s="1"/>
  <c r="E309" i="9"/>
  <c r="O309" i="10" s="1"/>
  <c r="D309" i="9"/>
  <c r="J309" i="10" s="1"/>
  <c r="C309" i="9"/>
  <c r="E309" i="10" s="1"/>
  <c r="B309" i="9"/>
  <c r="B309" i="10" s="1"/>
  <c r="A309" i="9"/>
  <c r="A309" i="10" s="1"/>
  <c r="J308" i="9"/>
  <c r="W308" i="10" s="1"/>
  <c r="I308" i="9"/>
  <c r="V308" i="10" s="1"/>
  <c r="H308" i="9"/>
  <c r="U308" i="10" s="1"/>
  <c r="G308" i="9"/>
  <c r="T308" i="10" s="1"/>
  <c r="F308" i="9"/>
  <c r="S308" i="10" s="1"/>
  <c r="E308" i="9"/>
  <c r="O308" i="10" s="1"/>
  <c r="D308" i="9"/>
  <c r="J308" i="10" s="1"/>
  <c r="C308" i="9"/>
  <c r="E308" i="10" s="1"/>
  <c r="B308" i="9"/>
  <c r="B308" i="10" s="1"/>
  <c r="A308" i="9"/>
  <c r="A308" i="10" s="1"/>
  <c r="J307" i="9"/>
  <c r="W307" i="10" s="1"/>
  <c r="I307" i="9"/>
  <c r="V307" i="10" s="1"/>
  <c r="H307" i="9"/>
  <c r="U307" i="10" s="1"/>
  <c r="G307" i="9"/>
  <c r="T307" i="10" s="1"/>
  <c r="F307" i="9"/>
  <c r="S307" i="10" s="1"/>
  <c r="E307" i="9"/>
  <c r="O307" i="10" s="1"/>
  <c r="D307" i="9"/>
  <c r="J307" i="10" s="1"/>
  <c r="C307" i="9"/>
  <c r="E307" i="10" s="1"/>
  <c r="B307" i="9"/>
  <c r="B307" i="10" s="1"/>
  <c r="A307" i="9"/>
  <c r="A307" i="10" s="1"/>
  <c r="J306" i="9"/>
  <c r="W306" i="10" s="1"/>
  <c r="I306" i="9"/>
  <c r="V306" i="10" s="1"/>
  <c r="H306" i="9"/>
  <c r="U306" i="10" s="1"/>
  <c r="G306" i="9"/>
  <c r="T306" i="10" s="1"/>
  <c r="F306" i="9"/>
  <c r="S306" i="10" s="1"/>
  <c r="E306" i="9"/>
  <c r="O306" i="10" s="1"/>
  <c r="D306" i="9"/>
  <c r="J306" i="10" s="1"/>
  <c r="C306" i="9"/>
  <c r="E306" i="10" s="1"/>
  <c r="B306" i="9"/>
  <c r="B306" i="10" s="1"/>
  <c r="A306" i="9"/>
  <c r="A306" i="10" s="1"/>
  <c r="J305" i="9"/>
  <c r="W305" i="10" s="1"/>
  <c r="I305" i="9"/>
  <c r="V305" i="10" s="1"/>
  <c r="H305" i="9"/>
  <c r="U305" i="10" s="1"/>
  <c r="G305" i="9"/>
  <c r="T305" i="10" s="1"/>
  <c r="F305" i="9"/>
  <c r="S305" i="10" s="1"/>
  <c r="E305" i="9"/>
  <c r="O305" i="10" s="1"/>
  <c r="D305" i="9"/>
  <c r="J305" i="10" s="1"/>
  <c r="C305" i="9"/>
  <c r="E305" i="10" s="1"/>
  <c r="B305" i="9"/>
  <c r="B305" i="10" s="1"/>
  <c r="A305" i="9"/>
  <c r="A305" i="10" s="1"/>
  <c r="J304" i="9"/>
  <c r="W304" i="10" s="1"/>
  <c r="I304" i="9"/>
  <c r="V304" i="10" s="1"/>
  <c r="H304" i="9"/>
  <c r="U304" i="10" s="1"/>
  <c r="G304" i="9"/>
  <c r="T304" i="10" s="1"/>
  <c r="F304" i="9"/>
  <c r="S304" i="10" s="1"/>
  <c r="E304" i="9"/>
  <c r="O304" i="10" s="1"/>
  <c r="D304" i="9"/>
  <c r="J304" i="10" s="1"/>
  <c r="C304" i="9"/>
  <c r="E304" i="10" s="1"/>
  <c r="B304" i="9"/>
  <c r="B304" i="10" s="1"/>
  <c r="A304" i="9"/>
  <c r="A304" i="10" s="1"/>
  <c r="J303" i="9"/>
  <c r="W303" i="10" s="1"/>
  <c r="I303" i="9"/>
  <c r="V303" i="10" s="1"/>
  <c r="H303" i="9"/>
  <c r="U303" i="10" s="1"/>
  <c r="G303" i="9"/>
  <c r="T303" i="10" s="1"/>
  <c r="F303" i="9"/>
  <c r="S303" i="10" s="1"/>
  <c r="E303" i="9"/>
  <c r="O303" i="10" s="1"/>
  <c r="D303" i="9"/>
  <c r="J303" i="10" s="1"/>
  <c r="C303" i="9"/>
  <c r="E303" i="10" s="1"/>
  <c r="B303" i="9"/>
  <c r="B303" i="10" s="1"/>
  <c r="A303" i="9"/>
  <c r="A303" i="10" s="1"/>
  <c r="J302" i="9"/>
  <c r="W302" i="10" s="1"/>
  <c r="I302" i="9"/>
  <c r="V302" i="10" s="1"/>
  <c r="H302" i="9"/>
  <c r="U302" i="10" s="1"/>
  <c r="G302" i="9"/>
  <c r="T302" i="10" s="1"/>
  <c r="F302" i="9"/>
  <c r="S302" i="10" s="1"/>
  <c r="E302" i="9"/>
  <c r="O302" i="10" s="1"/>
  <c r="D302" i="9"/>
  <c r="J302" i="10" s="1"/>
  <c r="C302" i="9"/>
  <c r="E302" i="10" s="1"/>
  <c r="B302" i="9"/>
  <c r="B302" i="10" s="1"/>
  <c r="A302" i="9"/>
  <c r="A302" i="10" s="1"/>
  <c r="J301" i="9"/>
  <c r="W301" i="10" s="1"/>
  <c r="I301" i="9"/>
  <c r="V301" i="10" s="1"/>
  <c r="H301" i="9"/>
  <c r="U301" i="10" s="1"/>
  <c r="G301" i="9"/>
  <c r="T301" i="10" s="1"/>
  <c r="F301" i="9"/>
  <c r="S301" i="10" s="1"/>
  <c r="E301" i="9"/>
  <c r="O301" i="10" s="1"/>
  <c r="D301" i="9"/>
  <c r="J301" i="10" s="1"/>
  <c r="C301" i="9"/>
  <c r="E301" i="10" s="1"/>
  <c r="B301" i="9"/>
  <c r="B301" i="10" s="1"/>
  <c r="A301" i="9"/>
  <c r="A301" i="10" s="1"/>
  <c r="J300" i="9"/>
  <c r="W300" i="10" s="1"/>
  <c r="I300" i="9"/>
  <c r="V300" i="10" s="1"/>
  <c r="H300" i="9"/>
  <c r="U300" i="10" s="1"/>
  <c r="G300" i="9"/>
  <c r="T300" i="10" s="1"/>
  <c r="F300" i="9"/>
  <c r="S300" i="10" s="1"/>
  <c r="E300" i="9"/>
  <c r="O300" i="10" s="1"/>
  <c r="D300" i="9"/>
  <c r="J300" i="10" s="1"/>
  <c r="C300" i="9"/>
  <c r="E300" i="10" s="1"/>
  <c r="B300" i="9"/>
  <c r="B300" i="10" s="1"/>
  <c r="A300" i="9"/>
  <c r="A300" i="10" s="1"/>
  <c r="J299" i="9"/>
  <c r="W299" i="10" s="1"/>
  <c r="I299" i="9"/>
  <c r="V299" i="10" s="1"/>
  <c r="H299" i="9"/>
  <c r="U299" i="10" s="1"/>
  <c r="G299" i="9"/>
  <c r="T299" i="10" s="1"/>
  <c r="F299" i="9"/>
  <c r="S299" i="10" s="1"/>
  <c r="E299" i="9"/>
  <c r="O299" i="10" s="1"/>
  <c r="D299" i="9"/>
  <c r="J299" i="10" s="1"/>
  <c r="C299" i="9"/>
  <c r="E299" i="10" s="1"/>
  <c r="B299" i="9"/>
  <c r="B299" i="10" s="1"/>
  <c r="A299" i="9"/>
  <c r="A299" i="10" s="1"/>
  <c r="J298" i="9"/>
  <c r="W298" i="10" s="1"/>
  <c r="I298" i="9"/>
  <c r="V298" i="10" s="1"/>
  <c r="H298" i="9"/>
  <c r="U298" i="10" s="1"/>
  <c r="G298" i="9"/>
  <c r="T298" i="10" s="1"/>
  <c r="F298" i="9"/>
  <c r="S298" i="10" s="1"/>
  <c r="E298" i="9"/>
  <c r="O298" i="10" s="1"/>
  <c r="D298" i="9"/>
  <c r="J298" i="10" s="1"/>
  <c r="C298" i="9"/>
  <c r="E298" i="10" s="1"/>
  <c r="B298" i="9"/>
  <c r="B298" i="10" s="1"/>
  <c r="A298" i="9"/>
  <c r="A298" i="10" s="1"/>
  <c r="J297" i="9"/>
  <c r="W297" i="10" s="1"/>
  <c r="I297" i="9"/>
  <c r="V297" i="10" s="1"/>
  <c r="H297" i="9"/>
  <c r="U297" i="10" s="1"/>
  <c r="G297" i="9"/>
  <c r="T297" i="10" s="1"/>
  <c r="F297" i="9"/>
  <c r="S297" i="10" s="1"/>
  <c r="E297" i="9"/>
  <c r="O297" i="10" s="1"/>
  <c r="D297" i="9"/>
  <c r="J297" i="10" s="1"/>
  <c r="C297" i="9"/>
  <c r="E297" i="10" s="1"/>
  <c r="B297" i="9"/>
  <c r="B297" i="10" s="1"/>
  <c r="A297" i="9"/>
  <c r="A297" i="10" s="1"/>
  <c r="J296" i="9"/>
  <c r="W296" i="10" s="1"/>
  <c r="I296" i="9"/>
  <c r="V296" i="10" s="1"/>
  <c r="H296" i="9"/>
  <c r="U296" i="10" s="1"/>
  <c r="G296" i="9"/>
  <c r="T296" i="10" s="1"/>
  <c r="F296" i="9"/>
  <c r="S296" i="10" s="1"/>
  <c r="E296" i="9"/>
  <c r="O296" i="10" s="1"/>
  <c r="D296" i="9"/>
  <c r="J296" i="10" s="1"/>
  <c r="C296" i="9"/>
  <c r="E296" i="10" s="1"/>
  <c r="B296" i="9"/>
  <c r="B296" i="10" s="1"/>
  <c r="A296" i="9"/>
  <c r="A296" i="10" s="1"/>
  <c r="J295" i="9"/>
  <c r="W295" i="10" s="1"/>
  <c r="I295" i="9"/>
  <c r="V295" i="10" s="1"/>
  <c r="H295" i="9"/>
  <c r="U295" i="10" s="1"/>
  <c r="G295" i="9"/>
  <c r="T295" i="10" s="1"/>
  <c r="F295" i="9"/>
  <c r="S295" i="10" s="1"/>
  <c r="E295" i="9"/>
  <c r="O295" i="10" s="1"/>
  <c r="D295" i="9"/>
  <c r="J295" i="10" s="1"/>
  <c r="C295" i="9"/>
  <c r="E295" i="10" s="1"/>
  <c r="B295" i="9"/>
  <c r="B295" i="10" s="1"/>
  <c r="A295" i="9"/>
  <c r="A295" i="10" s="1"/>
  <c r="J294" i="9"/>
  <c r="W294" i="10" s="1"/>
  <c r="I294" i="9"/>
  <c r="V294" i="10" s="1"/>
  <c r="H294" i="9"/>
  <c r="U294" i="10" s="1"/>
  <c r="G294" i="9"/>
  <c r="T294" i="10" s="1"/>
  <c r="F294" i="9"/>
  <c r="S294" i="10" s="1"/>
  <c r="E294" i="9"/>
  <c r="O294" i="10" s="1"/>
  <c r="D294" i="9"/>
  <c r="J294" i="10" s="1"/>
  <c r="C294" i="9"/>
  <c r="E294" i="10" s="1"/>
  <c r="B294" i="9"/>
  <c r="B294" i="10" s="1"/>
  <c r="A294" i="9"/>
  <c r="A294" i="10" s="1"/>
  <c r="J293" i="9"/>
  <c r="W293" i="10" s="1"/>
  <c r="I293" i="9"/>
  <c r="V293" i="10" s="1"/>
  <c r="H293" i="9"/>
  <c r="U293" i="10" s="1"/>
  <c r="G293" i="9"/>
  <c r="T293" i="10" s="1"/>
  <c r="F293" i="9"/>
  <c r="S293" i="10" s="1"/>
  <c r="E293" i="9"/>
  <c r="O293" i="10" s="1"/>
  <c r="D293" i="9"/>
  <c r="J293" i="10" s="1"/>
  <c r="C293" i="9"/>
  <c r="E293" i="10" s="1"/>
  <c r="B293" i="9"/>
  <c r="B293" i="10" s="1"/>
  <c r="A293" i="9"/>
  <c r="A293" i="10" s="1"/>
  <c r="J292" i="9"/>
  <c r="W292" i="10" s="1"/>
  <c r="I292" i="9"/>
  <c r="V292" i="10" s="1"/>
  <c r="H292" i="9"/>
  <c r="U292" i="10" s="1"/>
  <c r="G292" i="9"/>
  <c r="T292" i="10" s="1"/>
  <c r="F292" i="9"/>
  <c r="S292" i="10" s="1"/>
  <c r="E292" i="9"/>
  <c r="O292" i="10" s="1"/>
  <c r="D292" i="9"/>
  <c r="J292" i="10" s="1"/>
  <c r="C292" i="9"/>
  <c r="E292" i="10" s="1"/>
  <c r="B292" i="9"/>
  <c r="B292" i="10" s="1"/>
  <c r="A292" i="9"/>
  <c r="A292" i="10" s="1"/>
  <c r="J291" i="9"/>
  <c r="W291" i="10" s="1"/>
  <c r="I291" i="9"/>
  <c r="V291" i="10" s="1"/>
  <c r="H291" i="9"/>
  <c r="U291" i="10" s="1"/>
  <c r="G291" i="9"/>
  <c r="T291" i="10" s="1"/>
  <c r="F291" i="9"/>
  <c r="S291" i="10" s="1"/>
  <c r="E291" i="9"/>
  <c r="O291" i="10" s="1"/>
  <c r="D291" i="9"/>
  <c r="J291" i="10" s="1"/>
  <c r="C291" i="9"/>
  <c r="E291" i="10" s="1"/>
  <c r="B291" i="9"/>
  <c r="B291" i="10" s="1"/>
  <c r="A291" i="9"/>
  <c r="A291" i="10" s="1"/>
  <c r="J290" i="9"/>
  <c r="W290" i="10" s="1"/>
  <c r="I290" i="9"/>
  <c r="V290" i="10" s="1"/>
  <c r="H290" i="9"/>
  <c r="U290" i="10" s="1"/>
  <c r="G290" i="9"/>
  <c r="T290" i="10" s="1"/>
  <c r="F290" i="9"/>
  <c r="S290" i="10" s="1"/>
  <c r="E290" i="9"/>
  <c r="O290" i="10" s="1"/>
  <c r="D290" i="9"/>
  <c r="J290" i="10" s="1"/>
  <c r="C290" i="9"/>
  <c r="E290" i="10" s="1"/>
  <c r="B290" i="9"/>
  <c r="B290" i="10" s="1"/>
  <c r="A290" i="9"/>
  <c r="A290" i="10" s="1"/>
  <c r="J289" i="9"/>
  <c r="W289" i="10" s="1"/>
  <c r="I289" i="9"/>
  <c r="V289" i="10" s="1"/>
  <c r="H289" i="9"/>
  <c r="U289" i="10" s="1"/>
  <c r="G289" i="9"/>
  <c r="T289" i="10" s="1"/>
  <c r="F289" i="9"/>
  <c r="S289" i="10" s="1"/>
  <c r="E289" i="9"/>
  <c r="O289" i="10" s="1"/>
  <c r="D289" i="9"/>
  <c r="J289" i="10" s="1"/>
  <c r="C289" i="9"/>
  <c r="E289" i="10" s="1"/>
  <c r="B289" i="9"/>
  <c r="B289" i="10" s="1"/>
  <c r="A289" i="9"/>
  <c r="A289" i="10" s="1"/>
  <c r="J288" i="9"/>
  <c r="W288" i="10" s="1"/>
  <c r="I288" i="9"/>
  <c r="V288" i="10" s="1"/>
  <c r="H288" i="9"/>
  <c r="U288" i="10" s="1"/>
  <c r="G288" i="9"/>
  <c r="T288" i="10" s="1"/>
  <c r="F288" i="9"/>
  <c r="S288" i="10" s="1"/>
  <c r="E288" i="9"/>
  <c r="O288" i="10" s="1"/>
  <c r="D288" i="9"/>
  <c r="J288" i="10" s="1"/>
  <c r="C288" i="9"/>
  <c r="E288" i="10" s="1"/>
  <c r="B288" i="9"/>
  <c r="B288" i="10" s="1"/>
  <c r="A288" i="9"/>
  <c r="A288" i="10" s="1"/>
  <c r="J287" i="9"/>
  <c r="W287" i="10" s="1"/>
  <c r="I287" i="9"/>
  <c r="V287" i="10" s="1"/>
  <c r="H287" i="9"/>
  <c r="U287" i="10" s="1"/>
  <c r="G287" i="9"/>
  <c r="T287" i="10" s="1"/>
  <c r="F287" i="9"/>
  <c r="S287" i="10" s="1"/>
  <c r="E287" i="9"/>
  <c r="O287" i="10" s="1"/>
  <c r="D287" i="9"/>
  <c r="J287" i="10" s="1"/>
  <c r="C287" i="9"/>
  <c r="E287" i="10" s="1"/>
  <c r="B287" i="9"/>
  <c r="B287" i="10" s="1"/>
  <c r="A287" i="9"/>
  <c r="A287" i="10" s="1"/>
  <c r="J286" i="9"/>
  <c r="W286" i="10" s="1"/>
  <c r="I286" i="9"/>
  <c r="V286" i="10" s="1"/>
  <c r="H286" i="9"/>
  <c r="U286" i="10" s="1"/>
  <c r="G286" i="9"/>
  <c r="T286" i="10" s="1"/>
  <c r="F286" i="9"/>
  <c r="S286" i="10" s="1"/>
  <c r="E286" i="9"/>
  <c r="O286" i="10" s="1"/>
  <c r="D286" i="9"/>
  <c r="J286" i="10" s="1"/>
  <c r="C286" i="9"/>
  <c r="E286" i="10" s="1"/>
  <c r="B286" i="9"/>
  <c r="B286" i="10" s="1"/>
  <c r="A286" i="9"/>
  <c r="A286" i="10" s="1"/>
  <c r="J285" i="9"/>
  <c r="W285" i="10" s="1"/>
  <c r="I285" i="9"/>
  <c r="V285" i="10" s="1"/>
  <c r="H285" i="9"/>
  <c r="U285" i="10" s="1"/>
  <c r="G285" i="9"/>
  <c r="T285" i="10" s="1"/>
  <c r="F285" i="9"/>
  <c r="S285" i="10" s="1"/>
  <c r="E285" i="9"/>
  <c r="O285" i="10" s="1"/>
  <c r="D285" i="9"/>
  <c r="J285" i="10" s="1"/>
  <c r="C285" i="9"/>
  <c r="E285" i="10" s="1"/>
  <c r="B285" i="9"/>
  <c r="B285" i="10" s="1"/>
  <c r="A285" i="9"/>
  <c r="A285" i="10" s="1"/>
  <c r="J284" i="9"/>
  <c r="W284" i="10" s="1"/>
  <c r="I284" i="9"/>
  <c r="V284" i="10" s="1"/>
  <c r="H284" i="9"/>
  <c r="U284" i="10" s="1"/>
  <c r="G284" i="9"/>
  <c r="T284" i="10" s="1"/>
  <c r="F284" i="9"/>
  <c r="S284" i="10" s="1"/>
  <c r="E284" i="9"/>
  <c r="O284" i="10" s="1"/>
  <c r="D284" i="9"/>
  <c r="J284" i="10" s="1"/>
  <c r="C284" i="9"/>
  <c r="E284" i="10" s="1"/>
  <c r="B284" i="9"/>
  <c r="B284" i="10" s="1"/>
  <c r="A284" i="9"/>
  <c r="A284" i="10" s="1"/>
  <c r="J283" i="9"/>
  <c r="W283" i="10" s="1"/>
  <c r="I283" i="9"/>
  <c r="V283" i="10" s="1"/>
  <c r="H283" i="9"/>
  <c r="U283" i="10" s="1"/>
  <c r="G283" i="9"/>
  <c r="T283" i="10" s="1"/>
  <c r="F283" i="9"/>
  <c r="S283" i="10" s="1"/>
  <c r="E283" i="9"/>
  <c r="O283" i="10" s="1"/>
  <c r="D283" i="9"/>
  <c r="J283" i="10" s="1"/>
  <c r="C283" i="9"/>
  <c r="E283" i="10" s="1"/>
  <c r="B283" i="9"/>
  <c r="B283" i="10" s="1"/>
  <c r="A283" i="9"/>
  <c r="A283" i="10" s="1"/>
  <c r="J282" i="9"/>
  <c r="W282" i="10" s="1"/>
  <c r="I282" i="9"/>
  <c r="V282" i="10" s="1"/>
  <c r="H282" i="9"/>
  <c r="U282" i="10" s="1"/>
  <c r="G282" i="9"/>
  <c r="T282" i="10" s="1"/>
  <c r="F282" i="9"/>
  <c r="S282" i="10" s="1"/>
  <c r="E282" i="9"/>
  <c r="O282" i="10" s="1"/>
  <c r="D282" i="9"/>
  <c r="J282" i="10" s="1"/>
  <c r="C282" i="9"/>
  <c r="E282" i="10" s="1"/>
  <c r="B282" i="9"/>
  <c r="B282" i="10" s="1"/>
  <c r="A282" i="9"/>
  <c r="A282" i="10" s="1"/>
  <c r="J281" i="9"/>
  <c r="W281" i="10" s="1"/>
  <c r="I281" i="9"/>
  <c r="V281" i="10" s="1"/>
  <c r="H281" i="9"/>
  <c r="U281" i="10" s="1"/>
  <c r="G281" i="9"/>
  <c r="T281" i="10" s="1"/>
  <c r="F281" i="9"/>
  <c r="S281" i="10" s="1"/>
  <c r="E281" i="9"/>
  <c r="O281" i="10" s="1"/>
  <c r="D281" i="9"/>
  <c r="J281" i="10" s="1"/>
  <c r="C281" i="9"/>
  <c r="E281" i="10" s="1"/>
  <c r="B281" i="9"/>
  <c r="B281" i="10" s="1"/>
  <c r="A281" i="9"/>
  <c r="A281" i="10" s="1"/>
  <c r="J280" i="9"/>
  <c r="W280" i="10" s="1"/>
  <c r="I280" i="9"/>
  <c r="V280" i="10" s="1"/>
  <c r="H280" i="9"/>
  <c r="U280" i="10" s="1"/>
  <c r="G280" i="9"/>
  <c r="T280" i="10" s="1"/>
  <c r="F280" i="9"/>
  <c r="S280" i="10" s="1"/>
  <c r="E280" i="9"/>
  <c r="O280" i="10" s="1"/>
  <c r="D280" i="9"/>
  <c r="J280" i="10" s="1"/>
  <c r="C280" i="9"/>
  <c r="E280" i="10" s="1"/>
  <c r="B280" i="9"/>
  <c r="B280" i="10" s="1"/>
  <c r="A280" i="9"/>
  <c r="A280" i="10" s="1"/>
  <c r="J279" i="9"/>
  <c r="W279" i="10" s="1"/>
  <c r="I279" i="9"/>
  <c r="V279" i="10" s="1"/>
  <c r="H279" i="9"/>
  <c r="U279" i="10" s="1"/>
  <c r="G279" i="9"/>
  <c r="T279" i="10" s="1"/>
  <c r="F279" i="9"/>
  <c r="S279" i="10" s="1"/>
  <c r="E279" i="9"/>
  <c r="O279" i="10" s="1"/>
  <c r="D279" i="9"/>
  <c r="J279" i="10" s="1"/>
  <c r="C279" i="9"/>
  <c r="E279" i="10" s="1"/>
  <c r="B279" i="9"/>
  <c r="B279" i="10" s="1"/>
  <c r="A279" i="9"/>
  <c r="A279" i="10" s="1"/>
  <c r="J278" i="9"/>
  <c r="W278" i="10" s="1"/>
  <c r="I278" i="9"/>
  <c r="V278" i="10" s="1"/>
  <c r="H278" i="9"/>
  <c r="U278" i="10" s="1"/>
  <c r="G278" i="9"/>
  <c r="T278" i="10" s="1"/>
  <c r="F278" i="9"/>
  <c r="S278" i="10" s="1"/>
  <c r="E278" i="9"/>
  <c r="O278" i="10" s="1"/>
  <c r="D278" i="9"/>
  <c r="J278" i="10" s="1"/>
  <c r="C278" i="9"/>
  <c r="E278" i="10" s="1"/>
  <c r="B278" i="9"/>
  <c r="B278" i="10" s="1"/>
  <c r="A278" i="9"/>
  <c r="A278" i="10" s="1"/>
  <c r="J277" i="9"/>
  <c r="W277" i="10" s="1"/>
  <c r="I277" i="9"/>
  <c r="V277" i="10" s="1"/>
  <c r="H277" i="9"/>
  <c r="U277" i="10" s="1"/>
  <c r="G277" i="9"/>
  <c r="T277" i="10" s="1"/>
  <c r="F277" i="9"/>
  <c r="S277" i="10" s="1"/>
  <c r="E277" i="9"/>
  <c r="O277" i="10" s="1"/>
  <c r="D277" i="9"/>
  <c r="J277" i="10" s="1"/>
  <c r="C277" i="9"/>
  <c r="E277" i="10" s="1"/>
  <c r="B277" i="9"/>
  <c r="B277" i="10" s="1"/>
  <c r="A277" i="9"/>
  <c r="A277" i="10" s="1"/>
  <c r="J276" i="9"/>
  <c r="W276" i="10" s="1"/>
  <c r="I276" i="9"/>
  <c r="V276" i="10" s="1"/>
  <c r="H276" i="9"/>
  <c r="U276" i="10" s="1"/>
  <c r="G276" i="9"/>
  <c r="T276" i="10" s="1"/>
  <c r="F276" i="9"/>
  <c r="S276" i="10" s="1"/>
  <c r="E276" i="9"/>
  <c r="O276" i="10" s="1"/>
  <c r="D276" i="9"/>
  <c r="J276" i="10" s="1"/>
  <c r="C276" i="9"/>
  <c r="E276" i="10" s="1"/>
  <c r="B276" i="9"/>
  <c r="B276" i="10" s="1"/>
  <c r="A276" i="9"/>
  <c r="A276" i="10" s="1"/>
  <c r="J275" i="9"/>
  <c r="W275" i="10" s="1"/>
  <c r="I275" i="9"/>
  <c r="V275" i="10" s="1"/>
  <c r="H275" i="9"/>
  <c r="U275" i="10" s="1"/>
  <c r="G275" i="9"/>
  <c r="T275" i="10" s="1"/>
  <c r="F275" i="9"/>
  <c r="S275" i="10" s="1"/>
  <c r="E275" i="9"/>
  <c r="O275" i="10" s="1"/>
  <c r="D275" i="9"/>
  <c r="J275" i="10" s="1"/>
  <c r="C275" i="9"/>
  <c r="E275" i="10" s="1"/>
  <c r="B275" i="9"/>
  <c r="B275" i="10" s="1"/>
  <c r="A275" i="9"/>
  <c r="A275" i="10" s="1"/>
  <c r="J274" i="9"/>
  <c r="W274" i="10" s="1"/>
  <c r="I274" i="9"/>
  <c r="V274" i="10" s="1"/>
  <c r="H274" i="9"/>
  <c r="U274" i="10" s="1"/>
  <c r="G274" i="9"/>
  <c r="T274" i="10" s="1"/>
  <c r="F274" i="9"/>
  <c r="S274" i="10" s="1"/>
  <c r="E274" i="9"/>
  <c r="O274" i="10" s="1"/>
  <c r="D274" i="9"/>
  <c r="J274" i="10" s="1"/>
  <c r="C274" i="9"/>
  <c r="E274" i="10" s="1"/>
  <c r="B274" i="9"/>
  <c r="B274" i="10" s="1"/>
  <c r="A274" i="9"/>
  <c r="A274" i="10" s="1"/>
  <c r="J273" i="9"/>
  <c r="W273" i="10" s="1"/>
  <c r="I273" i="9"/>
  <c r="V273" i="10" s="1"/>
  <c r="H273" i="9"/>
  <c r="U273" i="10" s="1"/>
  <c r="G273" i="9"/>
  <c r="T273" i="10" s="1"/>
  <c r="F273" i="9"/>
  <c r="S273" i="10" s="1"/>
  <c r="E273" i="9"/>
  <c r="O273" i="10" s="1"/>
  <c r="D273" i="9"/>
  <c r="J273" i="10" s="1"/>
  <c r="C273" i="9"/>
  <c r="E273" i="10" s="1"/>
  <c r="B273" i="9"/>
  <c r="B273" i="10" s="1"/>
  <c r="A273" i="9"/>
  <c r="A273" i="10" s="1"/>
  <c r="J272" i="9"/>
  <c r="W272" i="10" s="1"/>
  <c r="I272" i="9"/>
  <c r="V272" i="10" s="1"/>
  <c r="H272" i="9"/>
  <c r="U272" i="10" s="1"/>
  <c r="G272" i="9"/>
  <c r="T272" i="10" s="1"/>
  <c r="F272" i="9"/>
  <c r="S272" i="10" s="1"/>
  <c r="E272" i="9"/>
  <c r="O272" i="10" s="1"/>
  <c r="D272" i="9"/>
  <c r="J272" i="10" s="1"/>
  <c r="C272" i="9"/>
  <c r="E272" i="10" s="1"/>
  <c r="B272" i="9"/>
  <c r="B272" i="10" s="1"/>
  <c r="A272" i="9"/>
  <c r="A272" i="10" s="1"/>
  <c r="J271" i="9"/>
  <c r="W271" i="10" s="1"/>
  <c r="I271" i="9"/>
  <c r="V271" i="10" s="1"/>
  <c r="H271" i="9"/>
  <c r="U271" i="10" s="1"/>
  <c r="G271" i="9"/>
  <c r="T271" i="10" s="1"/>
  <c r="F271" i="9"/>
  <c r="S271" i="10" s="1"/>
  <c r="E271" i="9"/>
  <c r="O271" i="10" s="1"/>
  <c r="D271" i="9"/>
  <c r="J271" i="10" s="1"/>
  <c r="C271" i="9"/>
  <c r="E271" i="10" s="1"/>
  <c r="B271" i="9"/>
  <c r="B271" i="10" s="1"/>
  <c r="A271" i="9"/>
  <c r="A271" i="10" s="1"/>
  <c r="J270" i="9"/>
  <c r="W270" i="10" s="1"/>
  <c r="I270" i="9"/>
  <c r="V270" i="10" s="1"/>
  <c r="H270" i="9"/>
  <c r="U270" i="10" s="1"/>
  <c r="G270" i="9"/>
  <c r="T270" i="10" s="1"/>
  <c r="F270" i="9"/>
  <c r="S270" i="10" s="1"/>
  <c r="E270" i="9"/>
  <c r="O270" i="10" s="1"/>
  <c r="D270" i="9"/>
  <c r="J270" i="10" s="1"/>
  <c r="C270" i="9"/>
  <c r="E270" i="10" s="1"/>
  <c r="B270" i="9"/>
  <c r="B270" i="10" s="1"/>
  <c r="A270" i="9"/>
  <c r="A270" i="10" s="1"/>
  <c r="J269" i="9"/>
  <c r="W269" i="10" s="1"/>
  <c r="I269" i="9"/>
  <c r="V269" i="10" s="1"/>
  <c r="H269" i="9"/>
  <c r="U269" i="10" s="1"/>
  <c r="G269" i="9"/>
  <c r="T269" i="10" s="1"/>
  <c r="F269" i="9"/>
  <c r="S269" i="10" s="1"/>
  <c r="E269" i="9"/>
  <c r="O269" i="10" s="1"/>
  <c r="D269" i="9"/>
  <c r="J269" i="10" s="1"/>
  <c r="C269" i="9"/>
  <c r="E269" i="10" s="1"/>
  <c r="B269" i="9"/>
  <c r="B269" i="10" s="1"/>
  <c r="A269" i="9"/>
  <c r="A269" i="10" s="1"/>
  <c r="J268" i="9"/>
  <c r="W268" i="10" s="1"/>
  <c r="I268" i="9"/>
  <c r="V268" i="10" s="1"/>
  <c r="H268" i="9"/>
  <c r="U268" i="10" s="1"/>
  <c r="G268" i="9"/>
  <c r="T268" i="10" s="1"/>
  <c r="F268" i="9"/>
  <c r="S268" i="10" s="1"/>
  <c r="E268" i="9"/>
  <c r="O268" i="10" s="1"/>
  <c r="D268" i="9"/>
  <c r="J268" i="10" s="1"/>
  <c r="C268" i="9"/>
  <c r="E268" i="10" s="1"/>
  <c r="B268" i="9"/>
  <c r="B268" i="10" s="1"/>
  <c r="A268" i="9"/>
  <c r="A268" i="10" s="1"/>
  <c r="J267" i="9"/>
  <c r="W267" i="10" s="1"/>
  <c r="I267" i="9"/>
  <c r="V267" i="10" s="1"/>
  <c r="H267" i="9"/>
  <c r="U267" i="10" s="1"/>
  <c r="G267" i="9"/>
  <c r="T267" i="10" s="1"/>
  <c r="F267" i="9"/>
  <c r="S267" i="10" s="1"/>
  <c r="E267" i="9"/>
  <c r="O267" i="10" s="1"/>
  <c r="D267" i="9"/>
  <c r="J267" i="10" s="1"/>
  <c r="C267" i="9"/>
  <c r="E267" i="10" s="1"/>
  <c r="B267" i="9"/>
  <c r="B267" i="10" s="1"/>
  <c r="A267" i="9"/>
  <c r="A267" i="10" s="1"/>
  <c r="J266" i="9"/>
  <c r="W266" i="10" s="1"/>
  <c r="I266" i="9"/>
  <c r="V266" i="10" s="1"/>
  <c r="H266" i="9"/>
  <c r="U266" i="10" s="1"/>
  <c r="G266" i="9"/>
  <c r="T266" i="10" s="1"/>
  <c r="F266" i="9"/>
  <c r="S266" i="10" s="1"/>
  <c r="E266" i="9"/>
  <c r="O266" i="10" s="1"/>
  <c r="D266" i="9"/>
  <c r="J266" i="10" s="1"/>
  <c r="C266" i="9"/>
  <c r="E266" i="10" s="1"/>
  <c r="B266" i="9"/>
  <c r="B266" i="10" s="1"/>
  <c r="A266" i="9"/>
  <c r="A266" i="10" s="1"/>
  <c r="J265" i="9"/>
  <c r="W265" i="10" s="1"/>
  <c r="I265" i="9"/>
  <c r="V265" i="10" s="1"/>
  <c r="H265" i="9"/>
  <c r="U265" i="10" s="1"/>
  <c r="G265" i="9"/>
  <c r="T265" i="10" s="1"/>
  <c r="F265" i="9"/>
  <c r="S265" i="10" s="1"/>
  <c r="E265" i="9"/>
  <c r="O265" i="10" s="1"/>
  <c r="D265" i="9"/>
  <c r="J265" i="10" s="1"/>
  <c r="C265" i="9"/>
  <c r="E265" i="10" s="1"/>
  <c r="B265" i="9"/>
  <c r="B265" i="10" s="1"/>
  <c r="A265" i="9"/>
  <c r="A265" i="10" s="1"/>
  <c r="J264" i="9"/>
  <c r="W264" i="10" s="1"/>
  <c r="I264" i="9"/>
  <c r="V264" i="10" s="1"/>
  <c r="H264" i="9"/>
  <c r="U264" i="10" s="1"/>
  <c r="G264" i="9"/>
  <c r="T264" i="10" s="1"/>
  <c r="F264" i="9"/>
  <c r="S264" i="10" s="1"/>
  <c r="E264" i="9"/>
  <c r="O264" i="10" s="1"/>
  <c r="D264" i="9"/>
  <c r="J264" i="10" s="1"/>
  <c r="C264" i="9"/>
  <c r="E264" i="10" s="1"/>
  <c r="B264" i="9"/>
  <c r="B264" i="10" s="1"/>
  <c r="A264" i="9"/>
  <c r="A264" i="10" s="1"/>
  <c r="J263" i="9"/>
  <c r="W263" i="10" s="1"/>
  <c r="I263" i="9"/>
  <c r="V263" i="10" s="1"/>
  <c r="H263" i="9"/>
  <c r="U263" i="10" s="1"/>
  <c r="G263" i="9"/>
  <c r="T263" i="10" s="1"/>
  <c r="F263" i="9"/>
  <c r="S263" i="10" s="1"/>
  <c r="E263" i="9"/>
  <c r="O263" i="10" s="1"/>
  <c r="D263" i="9"/>
  <c r="J263" i="10" s="1"/>
  <c r="C263" i="9"/>
  <c r="E263" i="10" s="1"/>
  <c r="B263" i="9"/>
  <c r="B263" i="10" s="1"/>
  <c r="A263" i="9"/>
  <c r="A263" i="10" s="1"/>
  <c r="J262" i="9"/>
  <c r="W262" i="10" s="1"/>
  <c r="I262" i="9"/>
  <c r="V262" i="10" s="1"/>
  <c r="H262" i="9"/>
  <c r="U262" i="10" s="1"/>
  <c r="G262" i="9"/>
  <c r="T262" i="10" s="1"/>
  <c r="F262" i="9"/>
  <c r="S262" i="10" s="1"/>
  <c r="E262" i="9"/>
  <c r="O262" i="10" s="1"/>
  <c r="D262" i="9"/>
  <c r="J262" i="10" s="1"/>
  <c r="C262" i="9"/>
  <c r="E262" i="10" s="1"/>
  <c r="B262" i="9"/>
  <c r="B262" i="10" s="1"/>
  <c r="A262" i="9"/>
  <c r="A262" i="10" s="1"/>
  <c r="J261" i="9"/>
  <c r="W261" i="10" s="1"/>
  <c r="I261" i="9"/>
  <c r="V261" i="10" s="1"/>
  <c r="H261" i="9"/>
  <c r="U261" i="10" s="1"/>
  <c r="G261" i="9"/>
  <c r="T261" i="10" s="1"/>
  <c r="F261" i="9"/>
  <c r="S261" i="10" s="1"/>
  <c r="E261" i="9"/>
  <c r="O261" i="10" s="1"/>
  <c r="D261" i="9"/>
  <c r="J261" i="10" s="1"/>
  <c r="C261" i="9"/>
  <c r="E261" i="10" s="1"/>
  <c r="B261" i="9"/>
  <c r="B261" i="10" s="1"/>
  <c r="A261" i="9"/>
  <c r="A261" i="10" s="1"/>
  <c r="J260" i="9"/>
  <c r="W260" i="10" s="1"/>
  <c r="I260" i="9"/>
  <c r="V260" i="10" s="1"/>
  <c r="H260" i="9"/>
  <c r="U260" i="10" s="1"/>
  <c r="G260" i="9"/>
  <c r="T260" i="10" s="1"/>
  <c r="F260" i="9"/>
  <c r="S260" i="10" s="1"/>
  <c r="E260" i="9"/>
  <c r="O260" i="10" s="1"/>
  <c r="D260" i="9"/>
  <c r="J260" i="10" s="1"/>
  <c r="C260" i="9"/>
  <c r="E260" i="10" s="1"/>
  <c r="B260" i="9"/>
  <c r="B260" i="10" s="1"/>
  <c r="A260" i="9"/>
  <c r="A260" i="10" s="1"/>
  <c r="J259" i="9"/>
  <c r="W259" i="10" s="1"/>
  <c r="I259" i="9"/>
  <c r="V259" i="10" s="1"/>
  <c r="H259" i="9"/>
  <c r="U259" i="10" s="1"/>
  <c r="G259" i="9"/>
  <c r="T259" i="10" s="1"/>
  <c r="F259" i="9"/>
  <c r="S259" i="10" s="1"/>
  <c r="E259" i="9"/>
  <c r="O259" i="10" s="1"/>
  <c r="D259" i="9"/>
  <c r="J259" i="10" s="1"/>
  <c r="C259" i="9"/>
  <c r="E259" i="10" s="1"/>
  <c r="B259" i="9"/>
  <c r="B259" i="10" s="1"/>
  <c r="A259" i="9"/>
  <c r="A259" i="10" s="1"/>
  <c r="J258" i="9"/>
  <c r="W258" i="10" s="1"/>
  <c r="I258" i="9"/>
  <c r="V258" i="10" s="1"/>
  <c r="H258" i="9"/>
  <c r="U258" i="10" s="1"/>
  <c r="G258" i="9"/>
  <c r="T258" i="10" s="1"/>
  <c r="F258" i="9"/>
  <c r="S258" i="10" s="1"/>
  <c r="E258" i="9"/>
  <c r="O258" i="10" s="1"/>
  <c r="D258" i="9"/>
  <c r="J258" i="10" s="1"/>
  <c r="C258" i="9"/>
  <c r="E258" i="10" s="1"/>
  <c r="B258" i="9"/>
  <c r="B258" i="10" s="1"/>
  <c r="A258" i="9"/>
  <c r="A258" i="10" s="1"/>
  <c r="J257" i="9"/>
  <c r="W257" i="10" s="1"/>
  <c r="I257" i="9"/>
  <c r="V257" i="10" s="1"/>
  <c r="H257" i="9"/>
  <c r="U257" i="10" s="1"/>
  <c r="G257" i="9"/>
  <c r="T257" i="10" s="1"/>
  <c r="F257" i="9"/>
  <c r="S257" i="10" s="1"/>
  <c r="E257" i="9"/>
  <c r="O257" i="10" s="1"/>
  <c r="D257" i="9"/>
  <c r="J257" i="10" s="1"/>
  <c r="C257" i="9"/>
  <c r="E257" i="10" s="1"/>
  <c r="B257" i="9"/>
  <c r="B257" i="10" s="1"/>
  <c r="A257" i="9"/>
  <c r="A257" i="10" s="1"/>
  <c r="J256" i="9"/>
  <c r="W256" i="10" s="1"/>
  <c r="I256" i="9"/>
  <c r="V256" i="10" s="1"/>
  <c r="H256" i="9"/>
  <c r="U256" i="10" s="1"/>
  <c r="G256" i="9"/>
  <c r="T256" i="10" s="1"/>
  <c r="F256" i="9"/>
  <c r="S256" i="10" s="1"/>
  <c r="E256" i="9"/>
  <c r="O256" i="10" s="1"/>
  <c r="D256" i="9"/>
  <c r="J256" i="10" s="1"/>
  <c r="C256" i="9"/>
  <c r="E256" i="10" s="1"/>
  <c r="B256" i="9"/>
  <c r="B256" i="10" s="1"/>
  <c r="A256" i="9"/>
  <c r="A256" i="10" s="1"/>
  <c r="J255" i="9"/>
  <c r="W255" i="10" s="1"/>
  <c r="I255" i="9"/>
  <c r="V255" i="10" s="1"/>
  <c r="H255" i="9"/>
  <c r="U255" i="10" s="1"/>
  <c r="G255" i="9"/>
  <c r="T255" i="10" s="1"/>
  <c r="F255" i="9"/>
  <c r="S255" i="10" s="1"/>
  <c r="E255" i="9"/>
  <c r="O255" i="10" s="1"/>
  <c r="D255" i="9"/>
  <c r="J255" i="10" s="1"/>
  <c r="C255" i="9"/>
  <c r="E255" i="10" s="1"/>
  <c r="B255" i="9"/>
  <c r="B255" i="10" s="1"/>
  <c r="A255" i="9"/>
  <c r="A255" i="10" s="1"/>
  <c r="J254" i="9"/>
  <c r="W254" i="10" s="1"/>
  <c r="I254" i="9"/>
  <c r="V254" i="10" s="1"/>
  <c r="H254" i="9"/>
  <c r="U254" i="10" s="1"/>
  <c r="G254" i="9"/>
  <c r="T254" i="10" s="1"/>
  <c r="F254" i="9"/>
  <c r="S254" i="10" s="1"/>
  <c r="E254" i="9"/>
  <c r="O254" i="10" s="1"/>
  <c r="D254" i="9"/>
  <c r="J254" i="10" s="1"/>
  <c r="C254" i="9"/>
  <c r="E254" i="10" s="1"/>
  <c r="B254" i="9"/>
  <c r="B254" i="10" s="1"/>
  <c r="A254" i="9"/>
  <c r="A254" i="10" s="1"/>
  <c r="J253" i="9"/>
  <c r="W253" i="10" s="1"/>
  <c r="I253" i="9"/>
  <c r="V253" i="10" s="1"/>
  <c r="H253" i="9"/>
  <c r="U253" i="10" s="1"/>
  <c r="G253" i="9"/>
  <c r="T253" i="10" s="1"/>
  <c r="F253" i="9"/>
  <c r="S253" i="10" s="1"/>
  <c r="E253" i="9"/>
  <c r="O253" i="10" s="1"/>
  <c r="D253" i="9"/>
  <c r="J253" i="10" s="1"/>
  <c r="C253" i="9"/>
  <c r="E253" i="10" s="1"/>
  <c r="B253" i="9"/>
  <c r="B253" i="10" s="1"/>
  <c r="A253" i="9"/>
  <c r="A253" i="10" s="1"/>
  <c r="J252" i="9"/>
  <c r="W252" i="10" s="1"/>
  <c r="I252" i="9"/>
  <c r="V252" i="10" s="1"/>
  <c r="H252" i="9"/>
  <c r="U252" i="10" s="1"/>
  <c r="G252" i="9"/>
  <c r="T252" i="10" s="1"/>
  <c r="F252" i="9"/>
  <c r="S252" i="10" s="1"/>
  <c r="E252" i="9"/>
  <c r="O252" i="10" s="1"/>
  <c r="D252" i="9"/>
  <c r="J252" i="10" s="1"/>
  <c r="C252" i="9"/>
  <c r="E252" i="10" s="1"/>
  <c r="B252" i="9"/>
  <c r="B252" i="10" s="1"/>
  <c r="A252" i="9"/>
  <c r="A252" i="10" s="1"/>
  <c r="J251" i="9"/>
  <c r="W251" i="10" s="1"/>
  <c r="I251" i="9"/>
  <c r="V251" i="10" s="1"/>
  <c r="H251" i="9"/>
  <c r="U251" i="10" s="1"/>
  <c r="G251" i="9"/>
  <c r="T251" i="10" s="1"/>
  <c r="F251" i="9"/>
  <c r="S251" i="10" s="1"/>
  <c r="E251" i="9"/>
  <c r="O251" i="10" s="1"/>
  <c r="D251" i="9"/>
  <c r="J251" i="10" s="1"/>
  <c r="C251" i="9"/>
  <c r="E251" i="10" s="1"/>
  <c r="B251" i="9"/>
  <c r="B251" i="10" s="1"/>
  <c r="A251" i="9"/>
  <c r="A251" i="10" s="1"/>
  <c r="J250" i="9"/>
  <c r="W250" i="10" s="1"/>
  <c r="I250" i="9"/>
  <c r="V250" i="10" s="1"/>
  <c r="H250" i="9"/>
  <c r="U250" i="10" s="1"/>
  <c r="G250" i="9"/>
  <c r="T250" i="10" s="1"/>
  <c r="F250" i="9"/>
  <c r="S250" i="10" s="1"/>
  <c r="E250" i="9"/>
  <c r="O250" i="10" s="1"/>
  <c r="D250" i="9"/>
  <c r="J250" i="10" s="1"/>
  <c r="C250" i="9"/>
  <c r="E250" i="10" s="1"/>
  <c r="B250" i="9"/>
  <c r="B250" i="10" s="1"/>
  <c r="A250" i="9"/>
  <c r="A250" i="10" s="1"/>
  <c r="J249" i="9"/>
  <c r="W249" i="10" s="1"/>
  <c r="I249" i="9"/>
  <c r="V249" i="10" s="1"/>
  <c r="H249" i="9"/>
  <c r="U249" i="10" s="1"/>
  <c r="G249" i="9"/>
  <c r="T249" i="10" s="1"/>
  <c r="F249" i="9"/>
  <c r="S249" i="10" s="1"/>
  <c r="E249" i="9"/>
  <c r="O249" i="10" s="1"/>
  <c r="D249" i="9"/>
  <c r="J249" i="10" s="1"/>
  <c r="C249" i="9"/>
  <c r="E249" i="10" s="1"/>
  <c r="B249" i="9"/>
  <c r="B249" i="10" s="1"/>
  <c r="A249" i="9"/>
  <c r="A249" i="10" s="1"/>
  <c r="J248" i="9"/>
  <c r="W248" i="10" s="1"/>
  <c r="I248" i="9"/>
  <c r="V248" i="10" s="1"/>
  <c r="H248" i="9"/>
  <c r="U248" i="10" s="1"/>
  <c r="G248" i="9"/>
  <c r="T248" i="10" s="1"/>
  <c r="F248" i="9"/>
  <c r="S248" i="10" s="1"/>
  <c r="E248" i="9"/>
  <c r="O248" i="10" s="1"/>
  <c r="D248" i="9"/>
  <c r="J248" i="10" s="1"/>
  <c r="C248" i="9"/>
  <c r="E248" i="10" s="1"/>
  <c r="B248" i="9"/>
  <c r="B248" i="10" s="1"/>
  <c r="A248" i="9"/>
  <c r="A248" i="10" s="1"/>
  <c r="J247" i="9"/>
  <c r="W247" i="10" s="1"/>
  <c r="I247" i="9"/>
  <c r="V247" i="10" s="1"/>
  <c r="H247" i="9"/>
  <c r="U247" i="10" s="1"/>
  <c r="G247" i="9"/>
  <c r="T247" i="10" s="1"/>
  <c r="F247" i="9"/>
  <c r="S247" i="10" s="1"/>
  <c r="E247" i="9"/>
  <c r="O247" i="10" s="1"/>
  <c r="D247" i="9"/>
  <c r="J247" i="10" s="1"/>
  <c r="C247" i="9"/>
  <c r="E247" i="10" s="1"/>
  <c r="B247" i="9"/>
  <c r="B247" i="10" s="1"/>
  <c r="A247" i="9"/>
  <c r="A247" i="10" s="1"/>
  <c r="J246" i="9"/>
  <c r="W246" i="10" s="1"/>
  <c r="I246" i="9"/>
  <c r="V246" i="10" s="1"/>
  <c r="H246" i="9"/>
  <c r="U246" i="10" s="1"/>
  <c r="G246" i="9"/>
  <c r="T246" i="10" s="1"/>
  <c r="F246" i="9"/>
  <c r="S246" i="10" s="1"/>
  <c r="E246" i="9"/>
  <c r="O246" i="10" s="1"/>
  <c r="D246" i="9"/>
  <c r="J246" i="10" s="1"/>
  <c r="C246" i="9"/>
  <c r="E246" i="10" s="1"/>
  <c r="B246" i="9"/>
  <c r="B246" i="10" s="1"/>
  <c r="A246" i="9"/>
  <c r="A246" i="10" s="1"/>
  <c r="J245" i="9"/>
  <c r="W245" i="10" s="1"/>
  <c r="I245" i="9"/>
  <c r="V245" i="10" s="1"/>
  <c r="H245" i="9"/>
  <c r="U245" i="10" s="1"/>
  <c r="G245" i="9"/>
  <c r="T245" i="10" s="1"/>
  <c r="F245" i="9"/>
  <c r="S245" i="10" s="1"/>
  <c r="E245" i="9"/>
  <c r="O245" i="10" s="1"/>
  <c r="D245" i="9"/>
  <c r="J245" i="10" s="1"/>
  <c r="C245" i="9"/>
  <c r="E245" i="10" s="1"/>
  <c r="B245" i="9"/>
  <c r="B245" i="10" s="1"/>
  <c r="A245" i="9"/>
  <c r="A245" i="10" s="1"/>
  <c r="J244" i="9"/>
  <c r="W244" i="10" s="1"/>
  <c r="I244" i="9"/>
  <c r="V244" i="10" s="1"/>
  <c r="H244" i="9"/>
  <c r="U244" i="10" s="1"/>
  <c r="G244" i="9"/>
  <c r="T244" i="10" s="1"/>
  <c r="F244" i="9"/>
  <c r="S244" i="10" s="1"/>
  <c r="E244" i="9"/>
  <c r="O244" i="10" s="1"/>
  <c r="D244" i="9"/>
  <c r="J244" i="10" s="1"/>
  <c r="C244" i="9"/>
  <c r="E244" i="10" s="1"/>
  <c r="B244" i="9"/>
  <c r="B244" i="10" s="1"/>
  <c r="A244" i="9"/>
  <c r="A244" i="10" s="1"/>
  <c r="J243" i="9"/>
  <c r="W243" i="10" s="1"/>
  <c r="I243" i="9"/>
  <c r="V243" i="10" s="1"/>
  <c r="H243" i="9"/>
  <c r="U243" i="10" s="1"/>
  <c r="G243" i="9"/>
  <c r="T243" i="10" s="1"/>
  <c r="F243" i="9"/>
  <c r="S243" i="10" s="1"/>
  <c r="E243" i="9"/>
  <c r="O243" i="10" s="1"/>
  <c r="D243" i="9"/>
  <c r="J243" i="10" s="1"/>
  <c r="C243" i="9"/>
  <c r="E243" i="10" s="1"/>
  <c r="B243" i="9"/>
  <c r="B243" i="10" s="1"/>
  <c r="A243" i="9"/>
  <c r="A243" i="10" s="1"/>
  <c r="J242" i="9"/>
  <c r="W242" i="10" s="1"/>
  <c r="I242" i="9"/>
  <c r="V242" i="10" s="1"/>
  <c r="H242" i="9"/>
  <c r="U242" i="10" s="1"/>
  <c r="G242" i="9"/>
  <c r="T242" i="10" s="1"/>
  <c r="F242" i="9"/>
  <c r="S242" i="10" s="1"/>
  <c r="E242" i="9"/>
  <c r="O242" i="10" s="1"/>
  <c r="D242" i="9"/>
  <c r="J242" i="10" s="1"/>
  <c r="C242" i="9"/>
  <c r="E242" i="10" s="1"/>
  <c r="B242" i="9"/>
  <c r="B242" i="10" s="1"/>
  <c r="A242" i="9"/>
  <c r="A242" i="10" s="1"/>
  <c r="J241" i="9"/>
  <c r="W241" i="10" s="1"/>
  <c r="I241" i="9"/>
  <c r="V241" i="10" s="1"/>
  <c r="H241" i="9"/>
  <c r="U241" i="10" s="1"/>
  <c r="G241" i="9"/>
  <c r="T241" i="10" s="1"/>
  <c r="F241" i="9"/>
  <c r="S241" i="10" s="1"/>
  <c r="E241" i="9"/>
  <c r="O241" i="10" s="1"/>
  <c r="D241" i="9"/>
  <c r="J241" i="10" s="1"/>
  <c r="C241" i="9"/>
  <c r="E241" i="10" s="1"/>
  <c r="B241" i="9"/>
  <c r="B241" i="10" s="1"/>
  <c r="A241" i="9"/>
  <c r="A241" i="10" s="1"/>
  <c r="J240" i="9"/>
  <c r="W240" i="10" s="1"/>
  <c r="I240" i="9"/>
  <c r="V240" i="10" s="1"/>
  <c r="H240" i="9"/>
  <c r="U240" i="10" s="1"/>
  <c r="G240" i="9"/>
  <c r="T240" i="10" s="1"/>
  <c r="F240" i="9"/>
  <c r="S240" i="10" s="1"/>
  <c r="E240" i="9"/>
  <c r="O240" i="10" s="1"/>
  <c r="D240" i="9"/>
  <c r="J240" i="10" s="1"/>
  <c r="C240" i="9"/>
  <c r="E240" i="10" s="1"/>
  <c r="B240" i="9"/>
  <c r="B240" i="10" s="1"/>
  <c r="A240" i="9"/>
  <c r="A240" i="10" s="1"/>
  <c r="J239" i="9"/>
  <c r="W239" i="10" s="1"/>
  <c r="I239" i="9"/>
  <c r="V239" i="10" s="1"/>
  <c r="H239" i="9"/>
  <c r="U239" i="10" s="1"/>
  <c r="G239" i="9"/>
  <c r="T239" i="10" s="1"/>
  <c r="F239" i="9"/>
  <c r="S239" i="10" s="1"/>
  <c r="E239" i="9"/>
  <c r="O239" i="10" s="1"/>
  <c r="D239" i="9"/>
  <c r="J239" i="10" s="1"/>
  <c r="C239" i="9"/>
  <c r="E239" i="10" s="1"/>
  <c r="B239" i="9"/>
  <c r="B239" i="10" s="1"/>
  <c r="A239" i="9"/>
  <c r="A239" i="10" s="1"/>
  <c r="J238" i="9"/>
  <c r="W238" i="10" s="1"/>
  <c r="I238" i="9"/>
  <c r="V238" i="10" s="1"/>
  <c r="H238" i="9"/>
  <c r="U238" i="10" s="1"/>
  <c r="G238" i="9"/>
  <c r="T238" i="10" s="1"/>
  <c r="F238" i="9"/>
  <c r="S238" i="10" s="1"/>
  <c r="E238" i="9"/>
  <c r="O238" i="10" s="1"/>
  <c r="D238" i="9"/>
  <c r="J238" i="10" s="1"/>
  <c r="C238" i="9"/>
  <c r="E238" i="10" s="1"/>
  <c r="B238" i="9"/>
  <c r="B238" i="10" s="1"/>
  <c r="A238" i="9"/>
  <c r="A238" i="10" s="1"/>
  <c r="J237" i="9"/>
  <c r="W237" i="10" s="1"/>
  <c r="I237" i="9"/>
  <c r="V237" i="10" s="1"/>
  <c r="H237" i="9"/>
  <c r="U237" i="10" s="1"/>
  <c r="G237" i="9"/>
  <c r="T237" i="10" s="1"/>
  <c r="F237" i="9"/>
  <c r="S237" i="10" s="1"/>
  <c r="E237" i="9"/>
  <c r="O237" i="10" s="1"/>
  <c r="D237" i="9"/>
  <c r="J237" i="10" s="1"/>
  <c r="C237" i="9"/>
  <c r="E237" i="10" s="1"/>
  <c r="B237" i="9"/>
  <c r="B237" i="10" s="1"/>
  <c r="A237" i="9"/>
  <c r="A237" i="10" s="1"/>
  <c r="J236" i="9"/>
  <c r="W236" i="10" s="1"/>
  <c r="I236" i="9"/>
  <c r="V236" i="10" s="1"/>
  <c r="H236" i="9"/>
  <c r="U236" i="10" s="1"/>
  <c r="G236" i="9"/>
  <c r="T236" i="10" s="1"/>
  <c r="F236" i="9"/>
  <c r="S236" i="10" s="1"/>
  <c r="E236" i="9"/>
  <c r="O236" i="10" s="1"/>
  <c r="D236" i="9"/>
  <c r="J236" i="10" s="1"/>
  <c r="C236" i="9"/>
  <c r="E236" i="10" s="1"/>
  <c r="B236" i="9"/>
  <c r="B236" i="10" s="1"/>
  <c r="A236" i="9"/>
  <c r="A236" i="10" s="1"/>
  <c r="J235" i="9"/>
  <c r="W235" i="10" s="1"/>
  <c r="I235" i="9"/>
  <c r="V235" i="10" s="1"/>
  <c r="H235" i="9"/>
  <c r="U235" i="10" s="1"/>
  <c r="G235" i="9"/>
  <c r="T235" i="10" s="1"/>
  <c r="F235" i="9"/>
  <c r="S235" i="10" s="1"/>
  <c r="E235" i="9"/>
  <c r="O235" i="10" s="1"/>
  <c r="D235" i="9"/>
  <c r="J235" i="10" s="1"/>
  <c r="C235" i="9"/>
  <c r="E235" i="10" s="1"/>
  <c r="B235" i="9"/>
  <c r="B235" i="10" s="1"/>
  <c r="A235" i="9"/>
  <c r="A235" i="10" s="1"/>
  <c r="J234" i="9"/>
  <c r="W234" i="10" s="1"/>
  <c r="I234" i="9"/>
  <c r="V234" i="10" s="1"/>
  <c r="H234" i="9"/>
  <c r="U234" i="10" s="1"/>
  <c r="G234" i="9"/>
  <c r="T234" i="10" s="1"/>
  <c r="F234" i="9"/>
  <c r="S234" i="10" s="1"/>
  <c r="E234" i="9"/>
  <c r="O234" i="10" s="1"/>
  <c r="D234" i="9"/>
  <c r="J234" i="10" s="1"/>
  <c r="C234" i="9"/>
  <c r="E234" i="10" s="1"/>
  <c r="B234" i="9"/>
  <c r="B234" i="10" s="1"/>
  <c r="A234" i="9"/>
  <c r="A234" i="10" s="1"/>
  <c r="J233" i="9"/>
  <c r="W233" i="10" s="1"/>
  <c r="I233" i="9"/>
  <c r="V233" i="10" s="1"/>
  <c r="H233" i="9"/>
  <c r="U233" i="10" s="1"/>
  <c r="G233" i="9"/>
  <c r="T233" i="10" s="1"/>
  <c r="F233" i="9"/>
  <c r="S233" i="10" s="1"/>
  <c r="E233" i="9"/>
  <c r="O233" i="10" s="1"/>
  <c r="D233" i="9"/>
  <c r="J233" i="10" s="1"/>
  <c r="C233" i="9"/>
  <c r="E233" i="10" s="1"/>
  <c r="B233" i="9"/>
  <c r="B233" i="10" s="1"/>
  <c r="A233" i="9"/>
  <c r="A233" i="10" s="1"/>
  <c r="J232" i="9"/>
  <c r="W232" i="10" s="1"/>
  <c r="I232" i="9"/>
  <c r="V232" i="10" s="1"/>
  <c r="H232" i="9"/>
  <c r="U232" i="10" s="1"/>
  <c r="G232" i="9"/>
  <c r="T232" i="10" s="1"/>
  <c r="F232" i="9"/>
  <c r="S232" i="10" s="1"/>
  <c r="E232" i="9"/>
  <c r="O232" i="10" s="1"/>
  <c r="D232" i="9"/>
  <c r="J232" i="10" s="1"/>
  <c r="C232" i="9"/>
  <c r="E232" i="10" s="1"/>
  <c r="B232" i="9"/>
  <c r="B232" i="10" s="1"/>
  <c r="A232" i="9"/>
  <c r="A232" i="10" s="1"/>
  <c r="J231" i="9"/>
  <c r="W231" i="10" s="1"/>
  <c r="I231" i="9"/>
  <c r="V231" i="10" s="1"/>
  <c r="H231" i="9"/>
  <c r="U231" i="10" s="1"/>
  <c r="G231" i="9"/>
  <c r="T231" i="10" s="1"/>
  <c r="F231" i="9"/>
  <c r="S231" i="10" s="1"/>
  <c r="E231" i="9"/>
  <c r="O231" i="10" s="1"/>
  <c r="D231" i="9"/>
  <c r="J231" i="10" s="1"/>
  <c r="C231" i="9"/>
  <c r="E231" i="10" s="1"/>
  <c r="B231" i="9"/>
  <c r="B231" i="10" s="1"/>
  <c r="A231" i="9"/>
  <c r="A231" i="10" s="1"/>
  <c r="J230" i="9"/>
  <c r="W230" i="10" s="1"/>
  <c r="I230" i="9"/>
  <c r="V230" i="10" s="1"/>
  <c r="H230" i="9"/>
  <c r="U230" i="10" s="1"/>
  <c r="G230" i="9"/>
  <c r="T230" i="10" s="1"/>
  <c r="F230" i="9"/>
  <c r="S230" i="10" s="1"/>
  <c r="E230" i="9"/>
  <c r="O230" i="10" s="1"/>
  <c r="D230" i="9"/>
  <c r="J230" i="10" s="1"/>
  <c r="C230" i="9"/>
  <c r="E230" i="10" s="1"/>
  <c r="B230" i="9"/>
  <c r="B230" i="10" s="1"/>
  <c r="A230" i="9"/>
  <c r="A230" i="10" s="1"/>
  <c r="J229" i="9"/>
  <c r="W229" i="10" s="1"/>
  <c r="I229" i="9"/>
  <c r="V229" i="10" s="1"/>
  <c r="H229" i="9"/>
  <c r="U229" i="10" s="1"/>
  <c r="G229" i="9"/>
  <c r="T229" i="10" s="1"/>
  <c r="F229" i="9"/>
  <c r="S229" i="10" s="1"/>
  <c r="E229" i="9"/>
  <c r="O229" i="10" s="1"/>
  <c r="D229" i="9"/>
  <c r="J229" i="10" s="1"/>
  <c r="C229" i="9"/>
  <c r="E229" i="10" s="1"/>
  <c r="B229" i="9"/>
  <c r="B229" i="10" s="1"/>
  <c r="A229" i="9"/>
  <c r="A229" i="10" s="1"/>
  <c r="J228" i="9"/>
  <c r="W228" i="10" s="1"/>
  <c r="I228" i="9"/>
  <c r="V228" i="10" s="1"/>
  <c r="H228" i="9"/>
  <c r="U228" i="10" s="1"/>
  <c r="G228" i="9"/>
  <c r="T228" i="10" s="1"/>
  <c r="F228" i="9"/>
  <c r="S228" i="10" s="1"/>
  <c r="E228" i="9"/>
  <c r="O228" i="10" s="1"/>
  <c r="D228" i="9"/>
  <c r="J228" i="10" s="1"/>
  <c r="C228" i="9"/>
  <c r="E228" i="10" s="1"/>
  <c r="B228" i="9"/>
  <c r="B228" i="10" s="1"/>
  <c r="A228" i="9"/>
  <c r="A228" i="10" s="1"/>
  <c r="J227" i="9"/>
  <c r="W227" i="10" s="1"/>
  <c r="I227" i="9"/>
  <c r="V227" i="10" s="1"/>
  <c r="H227" i="9"/>
  <c r="U227" i="10" s="1"/>
  <c r="G227" i="9"/>
  <c r="T227" i="10" s="1"/>
  <c r="F227" i="9"/>
  <c r="S227" i="10" s="1"/>
  <c r="E227" i="9"/>
  <c r="O227" i="10" s="1"/>
  <c r="D227" i="9"/>
  <c r="J227" i="10" s="1"/>
  <c r="C227" i="9"/>
  <c r="E227" i="10" s="1"/>
  <c r="B227" i="9"/>
  <c r="B227" i="10" s="1"/>
  <c r="A227" i="9"/>
  <c r="A227" i="10" s="1"/>
  <c r="J226" i="9"/>
  <c r="W226" i="10" s="1"/>
  <c r="I226" i="9"/>
  <c r="V226" i="10" s="1"/>
  <c r="H226" i="9"/>
  <c r="U226" i="10" s="1"/>
  <c r="G226" i="9"/>
  <c r="T226" i="10" s="1"/>
  <c r="F226" i="9"/>
  <c r="S226" i="10" s="1"/>
  <c r="E226" i="9"/>
  <c r="O226" i="10" s="1"/>
  <c r="D226" i="9"/>
  <c r="J226" i="10" s="1"/>
  <c r="C226" i="9"/>
  <c r="E226" i="10" s="1"/>
  <c r="B226" i="9"/>
  <c r="B226" i="10" s="1"/>
  <c r="A226" i="9"/>
  <c r="A226" i="10" s="1"/>
  <c r="J225" i="9"/>
  <c r="W225" i="10" s="1"/>
  <c r="I225" i="9"/>
  <c r="V225" i="10" s="1"/>
  <c r="H225" i="9"/>
  <c r="U225" i="10" s="1"/>
  <c r="G225" i="9"/>
  <c r="T225" i="10" s="1"/>
  <c r="F225" i="9"/>
  <c r="S225" i="10" s="1"/>
  <c r="E225" i="9"/>
  <c r="O225" i="10" s="1"/>
  <c r="D225" i="9"/>
  <c r="J225" i="10" s="1"/>
  <c r="C225" i="9"/>
  <c r="E225" i="10" s="1"/>
  <c r="B225" i="9"/>
  <c r="B225" i="10" s="1"/>
  <c r="A225" i="9"/>
  <c r="A225" i="10" s="1"/>
  <c r="J224" i="9"/>
  <c r="W224" i="10" s="1"/>
  <c r="I224" i="9"/>
  <c r="V224" i="10" s="1"/>
  <c r="H224" i="9"/>
  <c r="U224" i="10" s="1"/>
  <c r="G224" i="9"/>
  <c r="T224" i="10" s="1"/>
  <c r="F224" i="9"/>
  <c r="S224" i="10" s="1"/>
  <c r="E224" i="9"/>
  <c r="O224" i="10" s="1"/>
  <c r="D224" i="9"/>
  <c r="J224" i="10" s="1"/>
  <c r="C224" i="9"/>
  <c r="E224" i="10" s="1"/>
  <c r="B224" i="9"/>
  <c r="B224" i="10" s="1"/>
  <c r="A224" i="9"/>
  <c r="A224" i="10" s="1"/>
  <c r="J223" i="9"/>
  <c r="W223" i="10" s="1"/>
  <c r="I223" i="9"/>
  <c r="V223" i="10" s="1"/>
  <c r="H223" i="9"/>
  <c r="U223" i="10" s="1"/>
  <c r="G223" i="9"/>
  <c r="T223" i="10" s="1"/>
  <c r="F223" i="9"/>
  <c r="S223" i="10" s="1"/>
  <c r="E223" i="9"/>
  <c r="O223" i="10" s="1"/>
  <c r="D223" i="9"/>
  <c r="J223" i="10" s="1"/>
  <c r="C223" i="9"/>
  <c r="E223" i="10" s="1"/>
  <c r="B223" i="9"/>
  <c r="B223" i="10" s="1"/>
  <c r="A223" i="9"/>
  <c r="A223" i="10" s="1"/>
  <c r="J222" i="9"/>
  <c r="W222" i="10" s="1"/>
  <c r="I222" i="9"/>
  <c r="V222" i="10" s="1"/>
  <c r="H222" i="9"/>
  <c r="U222" i="10" s="1"/>
  <c r="G222" i="9"/>
  <c r="T222" i="10" s="1"/>
  <c r="F222" i="9"/>
  <c r="S222" i="10" s="1"/>
  <c r="E222" i="9"/>
  <c r="O222" i="10" s="1"/>
  <c r="D222" i="9"/>
  <c r="J222" i="10" s="1"/>
  <c r="C222" i="9"/>
  <c r="E222" i="10" s="1"/>
  <c r="B222" i="9"/>
  <c r="B222" i="10" s="1"/>
  <c r="A222" i="9"/>
  <c r="A222" i="10" s="1"/>
  <c r="J221" i="9"/>
  <c r="W221" i="10" s="1"/>
  <c r="I221" i="9"/>
  <c r="V221" i="10" s="1"/>
  <c r="H221" i="9"/>
  <c r="U221" i="10" s="1"/>
  <c r="G221" i="9"/>
  <c r="T221" i="10" s="1"/>
  <c r="F221" i="9"/>
  <c r="S221" i="10" s="1"/>
  <c r="E221" i="9"/>
  <c r="O221" i="10" s="1"/>
  <c r="D221" i="9"/>
  <c r="J221" i="10" s="1"/>
  <c r="C221" i="9"/>
  <c r="E221" i="10" s="1"/>
  <c r="B221" i="9"/>
  <c r="B221" i="10" s="1"/>
  <c r="A221" i="9"/>
  <c r="A221" i="10" s="1"/>
  <c r="J220" i="9"/>
  <c r="W220" i="10" s="1"/>
  <c r="I220" i="9"/>
  <c r="V220" i="10" s="1"/>
  <c r="H220" i="9"/>
  <c r="U220" i="10" s="1"/>
  <c r="G220" i="9"/>
  <c r="T220" i="10" s="1"/>
  <c r="F220" i="9"/>
  <c r="S220" i="10" s="1"/>
  <c r="E220" i="9"/>
  <c r="O220" i="10" s="1"/>
  <c r="D220" i="9"/>
  <c r="J220" i="10" s="1"/>
  <c r="C220" i="9"/>
  <c r="E220" i="10" s="1"/>
  <c r="B220" i="9"/>
  <c r="B220" i="10" s="1"/>
  <c r="A220" i="9"/>
  <c r="A220" i="10" s="1"/>
  <c r="J219" i="9"/>
  <c r="W219" i="10" s="1"/>
  <c r="I219" i="9"/>
  <c r="V219" i="10" s="1"/>
  <c r="H219" i="9"/>
  <c r="U219" i="10" s="1"/>
  <c r="G219" i="9"/>
  <c r="T219" i="10" s="1"/>
  <c r="F219" i="9"/>
  <c r="S219" i="10" s="1"/>
  <c r="E219" i="9"/>
  <c r="O219" i="10" s="1"/>
  <c r="D219" i="9"/>
  <c r="J219" i="10" s="1"/>
  <c r="C219" i="9"/>
  <c r="E219" i="10" s="1"/>
  <c r="B219" i="9"/>
  <c r="B219" i="10" s="1"/>
  <c r="A219" i="9"/>
  <c r="A219" i="10" s="1"/>
  <c r="J218" i="9"/>
  <c r="W218" i="10" s="1"/>
  <c r="I218" i="9"/>
  <c r="V218" i="10" s="1"/>
  <c r="H218" i="9"/>
  <c r="U218" i="10" s="1"/>
  <c r="G218" i="9"/>
  <c r="T218" i="10" s="1"/>
  <c r="F218" i="9"/>
  <c r="S218" i="10" s="1"/>
  <c r="E218" i="9"/>
  <c r="O218" i="10" s="1"/>
  <c r="D218" i="9"/>
  <c r="J218" i="10" s="1"/>
  <c r="C218" i="9"/>
  <c r="E218" i="10" s="1"/>
  <c r="B218" i="9"/>
  <c r="B218" i="10" s="1"/>
  <c r="A218" i="9"/>
  <c r="A218" i="10" s="1"/>
  <c r="J217" i="9"/>
  <c r="W217" i="10" s="1"/>
  <c r="I217" i="9"/>
  <c r="V217" i="10" s="1"/>
  <c r="H217" i="9"/>
  <c r="U217" i="10" s="1"/>
  <c r="G217" i="9"/>
  <c r="T217" i="10" s="1"/>
  <c r="F217" i="9"/>
  <c r="S217" i="10" s="1"/>
  <c r="E217" i="9"/>
  <c r="O217" i="10" s="1"/>
  <c r="D217" i="9"/>
  <c r="J217" i="10" s="1"/>
  <c r="C217" i="9"/>
  <c r="E217" i="10" s="1"/>
  <c r="B217" i="9"/>
  <c r="B217" i="10" s="1"/>
  <c r="A217" i="9"/>
  <c r="A217" i="10" s="1"/>
  <c r="J216" i="9"/>
  <c r="W216" i="10" s="1"/>
  <c r="I216" i="9"/>
  <c r="V216" i="10" s="1"/>
  <c r="H216" i="9"/>
  <c r="U216" i="10" s="1"/>
  <c r="G216" i="9"/>
  <c r="T216" i="10" s="1"/>
  <c r="F216" i="9"/>
  <c r="S216" i="10" s="1"/>
  <c r="E216" i="9"/>
  <c r="O216" i="10" s="1"/>
  <c r="D216" i="9"/>
  <c r="J216" i="10" s="1"/>
  <c r="C216" i="9"/>
  <c r="E216" i="10" s="1"/>
  <c r="B216" i="9"/>
  <c r="B216" i="10" s="1"/>
  <c r="A216" i="9"/>
  <c r="A216" i="10" s="1"/>
  <c r="J215" i="9"/>
  <c r="W215" i="10" s="1"/>
  <c r="I215" i="9"/>
  <c r="V215" i="10" s="1"/>
  <c r="H215" i="9"/>
  <c r="U215" i="10" s="1"/>
  <c r="G215" i="9"/>
  <c r="T215" i="10" s="1"/>
  <c r="F215" i="9"/>
  <c r="S215" i="10" s="1"/>
  <c r="E215" i="9"/>
  <c r="O215" i="10" s="1"/>
  <c r="D215" i="9"/>
  <c r="J215" i="10" s="1"/>
  <c r="C215" i="9"/>
  <c r="E215" i="10" s="1"/>
  <c r="B215" i="9"/>
  <c r="B215" i="10" s="1"/>
  <c r="A215" i="9"/>
  <c r="A215" i="10" s="1"/>
  <c r="J214" i="9"/>
  <c r="W214" i="10" s="1"/>
  <c r="I214" i="9"/>
  <c r="V214" i="10" s="1"/>
  <c r="H214" i="9"/>
  <c r="U214" i="10" s="1"/>
  <c r="G214" i="9"/>
  <c r="T214" i="10" s="1"/>
  <c r="F214" i="9"/>
  <c r="S214" i="10" s="1"/>
  <c r="E214" i="9"/>
  <c r="O214" i="10" s="1"/>
  <c r="D214" i="9"/>
  <c r="J214" i="10" s="1"/>
  <c r="C214" i="9"/>
  <c r="E214" i="10" s="1"/>
  <c r="B214" i="9"/>
  <c r="B214" i="10" s="1"/>
  <c r="A214" i="9"/>
  <c r="A214" i="10" s="1"/>
  <c r="J213" i="9"/>
  <c r="W213" i="10" s="1"/>
  <c r="I213" i="9"/>
  <c r="V213" i="10" s="1"/>
  <c r="H213" i="9"/>
  <c r="U213" i="10" s="1"/>
  <c r="G213" i="9"/>
  <c r="T213" i="10" s="1"/>
  <c r="F213" i="9"/>
  <c r="S213" i="10" s="1"/>
  <c r="E213" i="9"/>
  <c r="O213" i="10" s="1"/>
  <c r="D213" i="9"/>
  <c r="J213" i="10" s="1"/>
  <c r="C213" i="9"/>
  <c r="E213" i="10" s="1"/>
  <c r="B213" i="9"/>
  <c r="B213" i="10" s="1"/>
  <c r="A213" i="9"/>
  <c r="A213" i="10" s="1"/>
  <c r="J212" i="9"/>
  <c r="W212" i="10" s="1"/>
  <c r="I212" i="9"/>
  <c r="V212" i="10" s="1"/>
  <c r="H212" i="9"/>
  <c r="U212" i="10" s="1"/>
  <c r="G212" i="9"/>
  <c r="T212" i="10" s="1"/>
  <c r="F212" i="9"/>
  <c r="S212" i="10" s="1"/>
  <c r="E212" i="9"/>
  <c r="O212" i="10" s="1"/>
  <c r="D212" i="9"/>
  <c r="J212" i="10" s="1"/>
  <c r="C212" i="9"/>
  <c r="E212" i="10" s="1"/>
  <c r="B212" i="9"/>
  <c r="B212" i="10" s="1"/>
  <c r="A212" i="9"/>
  <c r="A212" i="10" s="1"/>
  <c r="J211" i="9"/>
  <c r="W211" i="10" s="1"/>
  <c r="I211" i="9"/>
  <c r="V211" i="10" s="1"/>
  <c r="H211" i="9"/>
  <c r="U211" i="10" s="1"/>
  <c r="G211" i="9"/>
  <c r="T211" i="10" s="1"/>
  <c r="F211" i="9"/>
  <c r="S211" i="10" s="1"/>
  <c r="E211" i="9"/>
  <c r="O211" i="10" s="1"/>
  <c r="D211" i="9"/>
  <c r="J211" i="10" s="1"/>
  <c r="C211" i="9"/>
  <c r="E211" i="10" s="1"/>
  <c r="B211" i="9"/>
  <c r="B211" i="10" s="1"/>
  <c r="A211" i="9"/>
  <c r="A211" i="10" s="1"/>
  <c r="J210" i="9"/>
  <c r="W210" i="10" s="1"/>
  <c r="I210" i="9"/>
  <c r="V210" i="10" s="1"/>
  <c r="H210" i="9"/>
  <c r="U210" i="10" s="1"/>
  <c r="G210" i="9"/>
  <c r="T210" i="10" s="1"/>
  <c r="F210" i="9"/>
  <c r="S210" i="10" s="1"/>
  <c r="E210" i="9"/>
  <c r="O210" i="10" s="1"/>
  <c r="D210" i="9"/>
  <c r="J210" i="10" s="1"/>
  <c r="C210" i="9"/>
  <c r="E210" i="10" s="1"/>
  <c r="B210" i="9"/>
  <c r="B210" i="10" s="1"/>
  <c r="A210" i="9"/>
  <c r="A210" i="10" s="1"/>
  <c r="J209" i="9"/>
  <c r="W209" i="10" s="1"/>
  <c r="I209" i="9"/>
  <c r="V209" i="10" s="1"/>
  <c r="H209" i="9"/>
  <c r="U209" i="10" s="1"/>
  <c r="G209" i="9"/>
  <c r="T209" i="10" s="1"/>
  <c r="F209" i="9"/>
  <c r="S209" i="10" s="1"/>
  <c r="E209" i="9"/>
  <c r="O209" i="10" s="1"/>
  <c r="D209" i="9"/>
  <c r="J209" i="10" s="1"/>
  <c r="C209" i="9"/>
  <c r="E209" i="10" s="1"/>
  <c r="B209" i="9"/>
  <c r="B209" i="10" s="1"/>
  <c r="A209" i="9"/>
  <c r="A209" i="10" s="1"/>
  <c r="J208" i="9"/>
  <c r="W208" i="10" s="1"/>
  <c r="I208" i="9"/>
  <c r="V208" i="10" s="1"/>
  <c r="H208" i="9"/>
  <c r="U208" i="10" s="1"/>
  <c r="G208" i="9"/>
  <c r="T208" i="10" s="1"/>
  <c r="F208" i="9"/>
  <c r="S208" i="10" s="1"/>
  <c r="E208" i="9"/>
  <c r="O208" i="10" s="1"/>
  <c r="D208" i="9"/>
  <c r="J208" i="10" s="1"/>
  <c r="C208" i="9"/>
  <c r="E208" i="10" s="1"/>
  <c r="B208" i="9"/>
  <c r="B208" i="10" s="1"/>
  <c r="A208" i="9"/>
  <c r="A208" i="10" s="1"/>
  <c r="J207" i="9"/>
  <c r="W207" i="10" s="1"/>
  <c r="I207" i="9"/>
  <c r="V207" i="10" s="1"/>
  <c r="H207" i="9"/>
  <c r="U207" i="10" s="1"/>
  <c r="G207" i="9"/>
  <c r="T207" i="10" s="1"/>
  <c r="F207" i="9"/>
  <c r="S207" i="10" s="1"/>
  <c r="E207" i="9"/>
  <c r="O207" i="10" s="1"/>
  <c r="D207" i="9"/>
  <c r="J207" i="10" s="1"/>
  <c r="C207" i="9"/>
  <c r="E207" i="10" s="1"/>
  <c r="B207" i="9"/>
  <c r="B207" i="10" s="1"/>
  <c r="A207" i="9"/>
  <c r="A207" i="10" s="1"/>
  <c r="J206" i="9"/>
  <c r="W206" i="10" s="1"/>
  <c r="I206" i="9"/>
  <c r="V206" i="10" s="1"/>
  <c r="H206" i="9"/>
  <c r="U206" i="10" s="1"/>
  <c r="G206" i="9"/>
  <c r="T206" i="10" s="1"/>
  <c r="F206" i="9"/>
  <c r="S206" i="10" s="1"/>
  <c r="E206" i="9"/>
  <c r="O206" i="10" s="1"/>
  <c r="D206" i="9"/>
  <c r="J206" i="10" s="1"/>
  <c r="C206" i="9"/>
  <c r="E206" i="10" s="1"/>
  <c r="B206" i="9"/>
  <c r="B206" i="10" s="1"/>
  <c r="A206" i="9"/>
  <c r="A206" i="10" s="1"/>
  <c r="J205" i="9"/>
  <c r="W205" i="10" s="1"/>
  <c r="I205" i="9"/>
  <c r="V205" i="10" s="1"/>
  <c r="H205" i="9"/>
  <c r="U205" i="10" s="1"/>
  <c r="G205" i="9"/>
  <c r="T205" i="10" s="1"/>
  <c r="F205" i="9"/>
  <c r="S205" i="10" s="1"/>
  <c r="E205" i="9"/>
  <c r="O205" i="10" s="1"/>
  <c r="D205" i="9"/>
  <c r="J205" i="10" s="1"/>
  <c r="C205" i="9"/>
  <c r="E205" i="10" s="1"/>
  <c r="B205" i="9"/>
  <c r="B205" i="10" s="1"/>
  <c r="A205" i="9"/>
  <c r="A205" i="10" s="1"/>
  <c r="J204" i="9"/>
  <c r="W204" i="10" s="1"/>
  <c r="I204" i="9"/>
  <c r="V204" i="10" s="1"/>
  <c r="H204" i="9"/>
  <c r="U204" i="10" s="1"/>
  <c r="G204" i="9"/>
  <c r="T204" i="10" s="1"/>
  <c r="F204" i="9"/>
  <c r="S204" i="10" s="1"/>
  <c r="E204" i="9"/>
  <c r="O204" i="10" s="1"/>
  <c r="D204" i="9"/>
  <c r="J204" i="10" s="1"/>
  <c r="C204" i="9"/>
  <c r="E204" i="10" s="1"/>
  <c r="B204" i="9"/>
  <c r="B204" i="10" s="1"/>
  <c r="A204" i="9"/>
  <c r="A204" i="10" s="1"/>
  <c r="J203" i="9"/>
  <c r="W203" i="10" s="1"/>
  <c r="I203" i="9"/>
  <c r="V203" i="10" s="1"/>
  <c r="H203" i="9"/>
  <c r="U203" i="10" s="1"/>
  <c r="G203" i="9"/>
  <c r="T203" i="10" s="1"/>
  <c r="F203" i="9"/>
  <c r="S203" i="10" s="1"/>
  <c r="E203" i="9"/>
  <c r="O203" i="10" s="1"/>
  <c r="D203" i="9"/>
  <c r="J203" i="10" s="1"/>
  <c r="C203" i="9"/>
  <c r="E203" i="10" s="1"/>
  <c r="B203" i="9"/>
  <c r="B203" i="10" s="1"/>
  <c r="A203" i="9"/>
  <c r="A203" i="10" s="1"/>
  <c r="J202" i="9"/>
  <c r="W202" i="10" s="1"/>
  <c r="I202" i="9"/>
  <c r="V202" i="10" s="1"/>
  <c r="H202" i="9"/>
  <c r="U202" i="10" s="1"/>
  <c r="G202" i="9"/>
  <c r="T202" i="10" s="1"/>
  <c r="F202" i="9"/>
  <c r="S202" i="10" s="1"/>
  <c r="E202" i="9"/>
  <c r="O202" i="10" s="1"/>
  <c r="D202" i="9"/>
  <c r="J202" i="10" s="1"/>
  <c r="C202" i="9"/>
  <c r="E202" i="10" s="1"/>
  <c r="B202" i="9"/>
  <c r="B202" i="10" s="1"/>
  <c r="A202" i="9"/>
  <c r="A202" i="10" s="1"/>
  <c r="J201" i="9"/>
  <c r="W201" i="10" s="1"/>
  <c r="I201" i="9"/>
  <c r="V201" i="10" s="1"/>
  <c r="H201" i="9"/>
  <c r="U201" i="10" s="1"/>
  <c r="G201" i="9"/>
  <c r="T201" i="10" s="1"/>
  <c r="F201" i="9"/>
  <c r="S201" i="10" s="1"/>
  <c r="E201" i="9"/>
  <c r="O201" i="10" s="1"/>
  <c r="D201" i="9"/>
  <c r="J201" i="10" s="1"/>
  <c r="C201" i="9"/>
  <c r="E201" i="10" s="1"/>
  <c r="B201" i="9"/>
  <c r="B201" i="10" s="1"/>
  <c r="A201" i="9"/>
  <c r="A201" i="10" s="1"/>
  <c r="J200" i="9"/>
  <c r="W200" i="10" s="1"/>
  <c r="I200" i="9"/>
  <c r="V200" i="10" s="1"/>
  <c r="H200" i="9"/>
  <c r="U200" i="10" s="1"/>
  <c r="G200" i="9"/>
  <c r="T200" i="10" s="1"/>
  <c r="F200" i="9"/>
  <c r="S200" i="10" s="1"/>
  <c r="E200" i="9"/>
  <c r="O200" i="10" s="1"/>
  <c r="D200" i="9"/>
  <c r="J200" i="10" s="1"/>
  <c r="C200" i="9"/>
  <c r="E200" i="10" s="1"/>
  <c r="B200" i="9"/>
  <c r="B200" i="10" s="1"/>
  <c r="A200" i="9"/>
  <c r="A200" i="10" s="1"/>
  <c r="J199" i="9"/>
  <c r="W199" i="10" s="1"/>
  <c r="I199" i="9"/>
  <c r="V199" i="10" s="1"/>
  <c r="H199" i="9"/>
  <c r="U199" i="10" s="1"/>
  <c r="G199" i="9"/>
  <c r="T199" i="10" s="1"/>
  <c r="F199" i="9"/>
  <c r="S199" i="10" s="1"/>
  <c r="E199" i="9"/>
  <c r="O199" i="10" s="1"/>
  <c r="D199" i="9"/>
  <c r="J199" i="10" s="1"/>
  <c r="C199" i="9"/>
  <c r="E199" i="10" s="1"/>
  <c r="B199" i="9"/>
  <c r="B199" i="10" s="1"/>
  <c r="A199" i="9"/>
  <c r="A199" i="10" s="1"/>
  <c r="J198" i="9"/>
  <c r="W198" i="10" s="1"/>
  <c r="I198" i="9"/>
  <c r="V198" i="10" s="1"/>
  <c r="H198" i="9"/>
  <c r="U198" i="10" s="1"/>
  <c r="G198" i="9"/>
  <c r="T198" i="10" s="1"/>
  <c r="F198" i="9"/>
  <c r="S198" i="10" s="1"/>
  <c r="E198" i="9"/>
  <c r="O198" i="10" s="1"/>
  <c r="D198" i="9"/>
  <c r="J198" i="10" s="1"/>
  <c r="C198" i="9"/>
  <c r="E198" i="10" s="1"/>
  <c r="B198" i="9"/>
  <c r="B198" i="10" s="1"/>
  <c r="A198" i="9"/>
  <c r="A198" i="10" s="1"/>
  <c r="J197" i="9"/>
  <c r="W197" i="10" s="1"/>
  <c r="I197" i="9"/>
  <c r="V197" i="10" s="1"/>
  <c r="H197" i="9"/>
  <c r="U197" i="10" s="1"/>
  <c r="G197" i="9"/>
  <c r="T197" i="10" s="1"/>
  <c r="F197" i="9"/>
  <c r="S197" i="10" s="1"/>
  <c r="E197" i="9"/>
  <c r="O197" i="10" s="1"/>
  <c r="D197" i="9"/>
  <c r="J197" i="10" s="1"/>
  <c r="C197" i="9"/>
  <c r="E197" i="10" s="1"/>
  <c r="B197" i="9"/>
  <c r="B197" i="10" s="1"/>
  <c r="A197" i="9"/>
  <c r="A197" i="10" s="1"/>
  <c r="J196" i="9"/>
  <c r="W196" i="10" s="1"/>
  <c r="I196" i="9"/>
  <c r="V196" i="10" s="1"/>
  <c r="H196" i="9"/>
  <c r="U196" i="10" s="1"/>
  <c r="G196" i="9"/>
  <c r="T196" i="10" s="1"/>
  <c r="F196" i="9"/>
  <c r="S196" i="10" s="1"/>
  <c r="E196" i="9"/>
  <c r="O196" i="10" s="1"/>
  <c r="D196" i="9"/>
  <c r="J196" i="10" s="1"/>
  <c r="C196" i="9"/>
  <c r="E196" i="10" s="1"/>
  <c r="B196" i="9"/>
  <c r="B196" i="10" s="1"/>
  <c r="A196" i="9"/>
  <c r="A196" i="10" s="1"/>
  <c r="J195" i="9"/>
  <c r="W195" i="10" s="1"/>
  <c r="I195" i="9"/>
  <c r="V195" i="10" s="1"/>
  <c r="H195" i="9"/>
  <c r="U195" i="10" s="1"/>
  <c r="G195" i="9"/>
  <c r="T195" i="10" s="1"/>
  <c r="F195" i="9"/>
  <c r="S195" i="10" s="1"/>
  <c r="E195" i="9"/>
  <c r="O195" i="10" s="1"/>
  <c r="D195" i="9"/>
  <c r="J195" i="10" s="1"/>
  <c r="C195" i="9"/>
  <c r="E195" i="10" s="1"/>
  <c r="B195" i="9"/>
  <c r="B195" i="10" s="1"/>
  <c r="A195" i="9"/>
  <c r="A195" i="10" s="1"/>
  <c r="J194" i="9"/>
  <c r="W194" i="10" s="1"/>
  <c r="I194" i="9"/>
  <c r="V194" i="10" s="1"/>
  <c r="H194" i="9"/>
  <c r="U194" i="10" s="1"/>
  <c r="G194" i="9"/>
  <c r="T194" i="10" s="1"/>
  <c r="F194" i="9"/>
  <c r="S194" i="10" s="1"/>
  <c r="E194" i="9"/>
  <c r="O194" i="10" s="1"/>
  <c r="D194" i="9"/>
  <c r="J194" i="10" s="1"/>
  <c r="C194" i="9"/>
  <c r="E194" i="10" s="1"/>
  <c r="B194" i="9"/>
  <c r="B194" i="10" s="1"/>
  <c r="A194" i="9"/>
  <c r="A194" i="10" s="1"/>
  <c r="J193" i="9"/>
  <c r="W193" i="10" s="1"/>
  <c r="I193" i="9"/>
  <c r="V193" i="10" s="1"/>
  <c r="H193" i="9"/>
  <c r="U193" i="10" s="1"/>
  <c r="G193" i="9"/>
  <c r="T193" i="10" s="1"/>
  <c r="F193" i="9"/>
  <c r="S193" i="10" s="1"/>
  <c r="E193" i="9"/>
  <c r="O193" i="10" s="1"/>
  <c r="D193" i="9"/>
  <c r="J193" i="10" s="1"/>
  <c r="C193" i="9"/>
  <c r="E193" i="10" s="1"/>
  <c r="B193" i="9"/>
  <c r="B193" i="10" s="1"/>
  <c r="A193" i="9"/>
  <c r="A193" i="10" s="1"/>
  <c r="J192" i="9"/>
  <c r="W192" i="10" s="1"/>
  <c r="I192" i="9"/>
  <c r="V192" i="10" s="1"/>
  <c r="H192" i="9"/>
  <c r="U192" i="10" s="1"/>
  <c r="G192" i="9"/>
  <c r="T192" i="10" s="1"/>
  <c r="F192" i="9"/>
  <c r="S192" i="10" s="1"/>
  <c r="E192" i="9"/>
  <c r="O192" i="10" s="1"/>
  <c r="D192" i="9"/>
  <c r="J192" i="10" s="1"/>
  <c r="C192" i="9"/>
  <c r="E192" i="10" s="1"/>
  <c r="B192" i="9"/>
  <c r="B192" i="10" s="1"/>
  <c r="A192" i="9"/>
  <c r="A192" i="10" s="1"/>
  <c r="J191" i="9"/>
  <c r="W191" i="10" s="1"/>
  <c r="I191" i="9"/>
  <c r="V191" i="10" s="1"/>
  <c r="H191" i="9"/>
  <c r="U191" i="10" s="1"/>
  <c r="G191" i="9"/>
  <c r="T191" i="10" s="1"/>
  <c r="F191" i="9"/>
  <c r="S191" i="10" s="1"/>
  <c r="E191" i="9"/>
  <c r="O191" i="10" s="1"/>
  <c r="D191" i="9"/>
  <c r="J191" i="10" s="1"/>
  <c r="C191" i="9"/>
  <c r="E191" i="10" s="1"/>
  <c r="B191" i="9"/>
  <c r="B191" i="10" s="1"/>
  <c r="A191" i="9"/>
  <c r="A191" i="10" s="1"/>
  <c r="J190" i="9"/>
  <c r="W190" i="10" s="1"/>
  <c r="I190" i="9"/>
  <c r="V190" i="10" s="1"/>
  <c r="H190" i="9"/>
  <c r="U190" i="10" s="1"/>
  <c r="G190" i="9"/>
  <c r="T190" i="10" s="1"/>
  <c r="F190" i="9"/>
  <c r="S190" i="10" s="1"/>
  <c r="E190" i="9"/>
  <c r="O190" i="10" s="1"/>
  <c r="D190" i="9"/>
  <c r="J190" i="10" s="1"/>
  <c r="C190" i="9"/>
  <c r="E190" i="10" s="1"/>
  <c r="B190" i="9"/>
  <c r="B190" i="10" s="1"/>
  <c r="A190" i="9"/>
  <c r="A190" i="10" s="1"/>
  <c r="J189" i="9"/>
  <c r="W189" i="10" s="1"/>
  <c r="I189" i="9"/>
  <c r="V189" i="10" s="1"/>
  <c r="H189" i="9"/>
  <c r="U189" i="10" s="1"/>
  <c r="G189" i="9"/>
  <c r="T189" i="10" s="1"/>
  <c r="F189" i="9"/>
  <c r="S189" i="10" s="1"/>
  <c r="E189" i="9"/>
  <c r="O189" i="10" s="1"/>
  <c r="D189" i="9"/>
  <c r="J189" i="10" s="1"/>
  <c r="C189" i="9"/>
  <c r="E189" i="10" s="1"/>
  <c r="B189" i="9"/>
  <c r="B189" i="10" s="1"/>
  <c r="A189" i="9"/>
  <c r="A189" i="10" s="1"/>
  <c r="J188" i="9"/>
  <c r="W188" i="10" s="1"/>
  <c r="I188" i="9"/>
  <c r="V188" i="10" s="1"/>
  <c r="H188" i="9"/>
  <c r="U188" i="10" s="1"/>
  <c r="G188" i="9"/>
  <c r="T188" i="10" s="1"/>
  <c r="F188" i="9"/>
  <c r="S188" i="10" s="1"/>
  <c r="E188" i="9"/>
  <c r="O188" i="10" s="1"/>
  <c r="D188" i="9"/>
  <c r="J188" i="10" s="1"/>
  <c r="C188" i="9"/>
  <c r="E188" i="10" s="1"/>
  <c r="B188" i="9"/>
  <c r="B188" i="10" s="1"/>
  <c r="A188" i="9"/>
  <c r="A188" i="10" s="1"/>
  <c r="J187" i="9"/>
  <c r="W187" i="10" s="1"/>
  <c r="I187" i="9"/>
  <c r="V187" i="10" s="1"/>
  <c r="H187" i="9"/>
  <c r="U187" i="10" s="1"/>
  <c r="G187" i="9"/>
  <c r="T187" i="10" s="1"/>
  <c r="F187" i="9"/>
  <c r="S187" i="10" s="1"/>
  <c r="E187" i="9"/>
  <c r="O187" i="10" s="1"/>
  <c r="D187" i="9"/>
  <c r="J187" i="10" s="1"/>
  <c r="C187" i="9"/>
  <c r="E187" i="10" s="1"/>
  <c r="B187" i="9"/>
  <c r="B187" i="10" s="1"/>
  <c r="A187" i="9"/>
  <c r="A187" i="10" s="1"/>
  <c r="J186" i="9"/>
  <c r="W186" i="10" s="1"/>
  <c r="I186" i="9"/>
  <c r="V186" i="10" s="1"/>
  <c r="H186" i="9"/>
  <c r="U186" i="10" s="1"/>
  <c r="G186" i="9"/>
  <c r="T186" i="10" s="1"/>
  <c r="F186" i="9"/>
  <c r="S186" i="10" s="1"/>
  <c r="E186" i="9"/>
  <c r="O186" i="10" s="1"/>
  <c r="D186" i="9"/>
  <c r="J186" i="10" s="1"/>
  <c r="C186" i="9"/>
  <c r="E186" i="10" s="1"/>
  <c r="B186" i="9"/>
  <c r="B186" i="10" s="1"/>
  <c r="A186" i="9"/>
  <c r="A186" i="10" s="1"/>
  <c r="J185" i="9"/>
  <c r="W185" i="10" s="1"/>
  <c r="I185" i="9"/>
  <c r="V185" i="10" s="1"/>
  <c r="H185" i="9"/>
  <c r="U185" i="10" s="1"/>
  <c r="G185" i="9"/>
  <c r="T185" i="10" s="1"/>
  <c r="F185" i="9"/>
  <c r="S185" i="10" s="1"/>
  <c r="E185" i="9"/>
  <c r="O185" i="10" s="1"/>
  <c r="D185" i="9"/>
  <c r="J185" i="10" s="1"/>
  <c r="C185" i="9"/>
  <c r="E185" i="10" s="1"/>
  <c r="B185" i="9"/>
  <c r="B185" i="10" s="1"/>
  <c r="A185" i="9"/>
  <c r="A185" i="10" s="1"/>
  <c r="J184" i="9"/>
  <c r="W184" i="10" s="1"/>
  <c r="I184" i="9"/>
  <c r="V184" i="10" s="1"/>
  <c r="H184" i="9"/>
  <c r="U184" i="10" s="1"/>
  <c r="G184" i="9"/>
  <c r="T184" i="10" s="1"/>
  <c r="F184" i="9"/>
  <c r="S184" i="10" s="1"/>
  <c r="E184" i="9"/>
  <c r="O184" i="10" s="1"/>
  <c r="D184" i="9"/>
  <c r="J184" i="10" s="1"/>
  <c r="C184" i="9"/>
  <c r="E184" i="10" s="1"/>
  <c r="B184" i="9"/>
  <c r="B184" i="10" s="1"/>
  <c r="A184" i="9"/>
  <c r="A184" i="10" s="1"/>
  <c r="J183" i="9"/>
  <c r="W183" i="10" s="1"/>
  <c r="I183" i="9"/>
  <c r="V183" i="10" s="1"/>
  <c r="H183" i="9"/>
  <c r="U183" i="10" s="1"/>
  <c r="G183" i="9"/>
  <c r="T183" i="10" s="1"/>
  <c r="F183" i="9"/>
  <c r="S183" i="10" s="1"/>
  <c r="E183" i="9"/>
  <c r="O183" i="10" s="1"/>
  <c r="D183" i="9"/>
  <c r="J183" i="10" s="1"/>
  <c r="C183" i="9"/>
  <c r="E183" i="10" s="1"/>
  <c r="B183" i="9"/>
  <c r="B183" i="10" s="1"/>
  <c r="A183" i="9"/>
  <c r="A183" i="10" s="1"/>
  <c r="J182" i="9"/>
  <c r="W182" i="10" s="1"/>
  <c r="I182" i="9"/>
  <c r="V182" i="10" s="1"/>
  <c r="H182" i="9"/>
  <c r="U182" i="10" s="1"/>
  <c r="G182" i="9"/>
  <c r="T182" i="10" s="1"/>
  <c r="F182" i="9"/>
  <c r="S182" i="10" s="1"/>
  <c r="E182" i="9"/>
  <c r="O182" i="10" s="1"/>
  <c r="D182" i="9"/>
  <c r="J182" i="10" s="1"/>
  <c r="C182" i="9"/>
  <c r="E182" i="10" s="1"/>
  <c r="B182" i="9"/>
  <c r="B182" i="10" s="1"/>
  <c r="A182" i="9"/>
  <c r="A182" i="10" s="1"/>
  <c r="J181" i="9"/>
  <c r="W181" i="10" s="1"/>
  <c r="I181" i="9"/>
  <c r="V181" i="10" s="1"/>
  <c r="H181" i="9"/>
  <c r="U181" i="10" s="1"/>
  <c r="G181" i="9"/>
  <c r="T181" i="10" s="1"/>
  <c r="F181" i="9"/>
  <c r="S181" i="10" s="1"/>
  <c r="E181" i="9"/>
  <c r="O181" i="10" s="1"/>
  <c r="D181" i="9"/>
  <c r="J181" i="10" s="1"/>
  <c r="C181" i="9"/>
  <c r="E181" i="10" s="1"/>
  <c r="B181" i="9"/>
  <c r="B181" i="10" s="1"/>
  <c r="A181" i="9"/>
  <c r="A181" i="10" s="1"/>
  <c r="J180" i="9"/>
  <c r="W180" i="10" s="1"/>
  <c r="I180" i="9"/>
  <c r="V180" i="10" s="1"/>
  <c r="H180" i="9"/>
  <c r="U180" i="10" s="1"/>
  <c r="G180" i="9"/>
  <c r="T180" i="10" s="1"/>
  <c r="F180" i="9"/>
  <c r="S180" i="10" s="1"/>
  <c r="E180" i="9"/>
  <c r="O180" i="10" s="1"/>
  <c r="D180" i="9"/>
  <c r="J180" i="10" s="1"/>
  <c r="C180" i="9"/>
  <c r="E180" i="10" s="1"/>
  <c r="B180" i="9"/>
  <c r="B180" i="10" s="1"/>
  <c r="A180" i="9"/>
  <c r="A180" i="10" s="1"/>
  <c r="J179" i="9"/>
  <c r="W179" i="10" s="1"/>
  <c r="I179" i="9"/>
  <c r="V179" i="10" s="1"/>
  <c r="H179" i="9"/>
  <c r="U179" i="10" s="1"/>
  <c r="G179" i="9"/>
  <c r="T179" i="10" s="1"/>
  <c r="F179" i="9"/>
  <c r="S179" i="10" s="1"/>
  <c r="E179" i="9"/>
  <c r="O179" i="10" s="1"/>
  <c r="D179" i="9"/>
  <c r="J179" i="10" s="1"/>
  <c r="C179" i="9"/>
  <c r="E179" i="10" s="1"/>
  <c r="B179" i="9"/>
  <c r="B179" i="10" s="1"/>
  <c r="A179" i="9"/>
  <c r="A179" i="10" s="1"/>
  <c r="J178" i="9"/>
  <c r="W178" i="10" s="1"/>
  <c r="I178" i="9"/>
  <c r="V178" i="10" s="1"/>
  <c r="H178" i="9"/>
  <c r="U178" i="10" s="1"/>
  <c r="G178" i="9"/>
  <c r="T178" i="10" s="1"/>
  <c r="F178" i="9"/>
  <c r="S178" i="10" s="1"/>
  <c r="E178" i="9"/>
  <c r="O178" i="10" s="1"/>
  <c r="D178" i="9"/>
  <c r="J178" i="10" s="1"/>
  <c r="C178" i="9"/>
  <c r="E178" i="10" s="1"/>
  <c r="B178" i="9"/>
  <c r="B178" i="10" s="1"/>
  <c r="A178" i="9"/>
  <c r="A178" i="10" s="1"/>
  <c r="J177" i="9"/>
  <c r="W177" i="10" s="1"/>
  <c r="I177" i="9"/>
  <c r="V177" i="10" s="1"/>
  <c r="H177" i="9"/>
  <c r="U177" i="10" s="1"/>
  <c r="G177" i="9"/>
  <c r="T177" i="10" s="1"/>
  <c r="F177" i="9"/>
  <c r="S177" i="10" s="1"/>
  <c r="E177" i="9"/>
  <c r="O177" i="10" s="1"/>
  <c r="D177" i="9"/>
  <c r="J177" i="10" s="1"/>
  <c r="C177" i="9"/>
  <c r="E177" i="10" s="1"/>
  <c r="B177" i="9"/>
  <c r="B177" i="10" s="1"/>
  <c r="A177" i="9"/>
  <c r="A177" i="10" s="1"/>
  <c r="J176" i="9"/>
  <c r="W176" i="10" s="1"/>
  <c r="I176" i="9"/>
  <c r="V176" i="10" s="1"/>
  <c r="H176" i="9"/>
  <c r="U176" i="10" s="1"/>
  <c r="G176" i="9"/>
  <c r="T176" i="10" s="1"/>
  <c r="F176" i="9"/>
  <c r="S176" i="10" s="1"/>
  <c r="E176" i="9"/>
  <c r="O176" i="10" s="1"/>
  <c r="D176" i="9"/>
  <c r="J176" i="10" s="1"/>
  <c r="C176" i="9"/>
  <c r="E176" i="10" s="1"/>
  <c r="B176" i="9"/>
  <c r="B176" i="10" s="1"/>
  <c r="A176" i="9"/>
  <c r="A176" i="10" s="1"/>
  <c r="J175" i="9"/>
  <c r="W175" i="10" s="1"/>
  <c r="I175" i="9"/>
  <c r="V175" i="10" s="1"/>
  <c r="H175" i="9"/>
  <c r="U175" i="10" s="1"/>
  <c r="G175" i="9"/>
  <c r="T175" i="10" s="1"/>
  <c r="F175" i="9"/>
  <c r="S175" i="10" s="1"/>
  <c r="E175" i="9"/>
  <c r="O175" i="10" s="1"/>
  <c r="D175" i="9"/>
  <c r="J175" i="10" s="1"/>
  <c r="C175" i="9"/>
  <c r="E175" i="10" s="1"/>
  <c r="B175" i="9"/>
  <c r="B175" i="10" s="1"/>
  <c r="A175" i="9"/>
  <c r="A175" i="10" s="1"/>
  <c r="J174" i="9"/>
  <c r="W174" i="10" s="1"/>
  <c r="I174" i="9"/>
  <c r="V174" i="10" s="1"/>
  <c r="H174" i="9"/>
  <c r="U174" i="10" s="1"/>
  <c r="G174" i="9"/>
  <c r="T174" i="10" s="1"/>
  <c r="F174" i="9"/>
  <c r="S174" i="10" s="1"/>
  <c r="E174" i="9"/>
  <c r="O174" i="10" s="1"/>
  <c r="D174" i="9"/>
  <c r="J174" i="10" s="1"/>
  <c r="C174" i="9"/>
  <c r="E174" i="10" s="1"/>
  <c r="B174" i="9"/>
  <c r="B174" i="10" s="1"/>
  <c r="A174" i="9"/>
  <c r="A174" i="10" s="1"/>
  <c r="J173" i="9"/>
  <c r="W173" i="10" s="1"/>
  <c r="I173" i="9"/>
  <c r="V173" i="10" s="1"/>
  <c r="H173" i="9"/>
  <c r="U173" i="10" s="1"/>
  <c r="G173" i="9"/>
  <c r="T173" i="10" s="1"/>
  <c r="F173" i="9"/>
  <c r="S173" i="10" s="1"/>
  <c r="E173" i="9"/>
  <c r="O173" i="10" s="1"/>
  <c r="D173" i="9"/>
  <c r="J173" i="10" s="1"/>
  <c r="C173" i="9"/>
  <c r="E173" i="10" s="1"/>
  <c r="B173" i="9"/>
  <c r="B173" i="10" s="1"/>
  <c r="A173" i="9"/>
  <c r="A173" i="10" s="1"/>
  <c r="J172" i="9"/>
  <c r="W172" i="10" s="1"/>
  <c r="I172" i="9"/>
  <c r="V172" i="10" s="1"/>
  <c r="H172" i="9"/>
  <c r="U172" i="10" s="1"/>
  <c r="G172" i="9"/>
  <c r="T172" i="10" s="1"/>
  <c r="F172" i="9"/>
  <c r="S172" i="10" s="1"/>
  <c r="E172" i="9"/>
  <c r="O172" i="10" s="1"/>
  <c r="D172" i="9"/>
  <c r="J172" i="10" s="1"/>
  <c r="C172" i="9"/>
  <c r="E172" i="10" s="1"/>
  <c r="B172" i="9"/>
  <c r="B172" i="10" s="1"/>
  <c r="A172" i="9"/>
  <c r="A172" i="10" s="1"/>
  <c r="J171" i="9"/>
  <c r="W171" i="10" s="1"/>
  <c r="I171" i="9"/>
  <c r="V171" i="10" s="1"/>
  <c r="H171" i="9"/>
  <c r="U171" i="10" s="1"/>
  <c r="G171" i="9"/>
  <c r="T171" i="10" s="1"/>
  <c r="F171" i="9"/>
  <c r="S171" i="10" s="1"/>
  <c r="E171" i="9"/>
  <c r="O171" i="10" s="1"/>
  <c r="D171" i="9"/>
  <c r="J171" i="10" s="1"/>
  <c r="C171" i="9"/>
  <c r="E171" i="10" s="1"/>
  <c r="B171" i="9"/>
  <c r="B171" i="10" s="1"/>
  <c r="A171" i="9"/>
  <c r="A171" i="10" s="1"/>
  <c r="J170" i="9"/>
  <c r="W170" i="10" s="1"/>
  <c r="I170" i="9"/>
  <c r="V170" i="10" s="1"/>
  <c r="H170" i="9"/>
  <c r="U170" i="10" s="1"/>
  <c r="G170" i="9"/>
  <c r="T170" i="10" s="1"/>
  <c r="F170" i="9"/>
  <c r="S170" i="10" s="1"/>
  <c r="E170" i="9"/>
  <c r="O170" i="10" s="1"/>
  <c r="D170" i="9"/>
  <c r="J170" i="10" s="1"/>
  <c r="C170" i="9"/>
  <c r="E170" i="10" s="1"/>
  <c r="B170" i="9"/>
  <c r="B170" i="10" s="1"/>
  <c r="A170" i="9"/>
  <c r="A170" i="10" s="1"/>
  <c r="J169" i="9"/>
  <c r="W169" i="10" s="1"/>
  <c r="I169" i="9"/>
  <c r="V169" i="10" s="1"/>
  <c r="H169" i="9"/>
  <c r="U169" i="10" s="1"/>
  <c r="G169" i="9"/>
  <c r="T169" i="10" s="1"/>
  <c r="F169" i="9"/>
  <c r="S169" i="10" s="1"/>
  <c r="E169" i="9"/>
  <c r="O169" i="10" s="1"/>
  <c r="D169" i="9"/>
  <c r="J169" i="10" s="1"/>
  <c r="C169" i="9"/>
  <c r="E169" i="10" s="1"/>
  <c r="B169" i="9"/>
  <c r="B169" i="10" s="1"/>
  <c r="A169" i="9"/>
  <c r="A169" i="10" s="1"/>
  <c r="J168" i="9"/>
  <c r="W168" i="10" s="1"/>
  <c r="I168" i="9"/>
  <c r="V168" i="10" s="1"/>
  <c r="H168" i="9"/>
  <c r="U168" i="10" s="1"/>
  <c r="G168" i="9"/>
  <c r="T168" i="10" s="1"/>
  <c r="F168" i="9"/>
  <c r="S168" i="10" s="1"/>
  <c r="E168" i="9"/>
  <c r="O168" i="10" s="1"/>
  <c r="D168" i="9"/>
  <c r="J168" i="10" s="1"/>
  <c r="C168" i="9"/>
  <c r="E168" i="10" s="1"/>
  <c r="B168" i="9"/>
  <c r="B168" i="10" s="1"/>
  <c r="A168" i="9"/>
  <c r="A168" i="10" s="1"/>
  <c r="J167" i="9"/>
  <c r="W167" i="10" s="1"/>
  <c r="I167" i="9"/>
  <c r="V167" i="10" s="1"/>
  <c r="H167" i="9"/>
  <c r="U167" i="10" s="1"/>
  <c r="G167" i="9"/>
  <c r="T167" i="10" s="1"/>
  <c r="F167" i="9"/>
  <c r="S167" i="10" s="1"/>
  <c r="E167" i="9"/>
  <c r="O167" i="10" s="1"/>
  <c r="D167" i="9"/>
  <c r="J167" i="10" s="1"/>
  <c r="C167" i="9"/>
  <c r="E167" i="10" s="1"/>
  <c r="B167" i="9"/>
  <c r="B167" i="10" s="1"/>
  <c r="A167" i="9"/>
  <c r="A167" i="10" s="1"/>
  <c r="J166" i="9"/>
  <c r="W166" i="10" s="1"/>
  <c r="I166" i="9"/>
  <c r="V166" i="10" s="1"/>
  <c r="H166" i="9"/>
  <c r="U166" i="10" s="1"/>
  <c r="G166" i="9"/>
  <c r="T166" i="10" s="1"/>
  <c r="F166" i="9"/>
  <c r="S166" i="10" s="1"/>
  <c r="E166" i="9"/>
  <c r="O166" i="10" s="1"/>
  <c r="D166" i="9"/>
  <c r="J166" i="10" s="1"/>
  <c r="C166" i="9"/>
  <c r="E166" i="10" s="1"/>
  <c r="B166" i="9"/>
  <c r="B166" i="10" s="1"/>
  <c r="A166" i="9"/>
  <c r="A166" i="10" s="1"/>
  <c r="J165" i="9"/>
  <c r="W165" i="10" s="1"/>
  <c r="I165" i="9"/>
  <c r="V165" i="10" s="1"/>
  <c r="H165" i="9"/>
  <c r="U165" i="10" s="1"/>
  <c r="G165" i="9"/>
  <c r="T165" i="10" s="1"/>
  <c r="F165" i="9"/>
  <c r="S165" i="10" s="1"/>
  <c r="E165" i="9"/>
  <c r="O165" i="10" s="1"/>
  <c r="D165" i="9"/>
  <c r="J165" i="10" s="1"/>
  <c r="C165" i="9"/>
  <c r="E165" i="10" s="1"/>
  <c r="B165" i="9"/>
  <c r="B165" i="10" s="1"/>
  <c r="A165" i="9"/>
  <c r="A165" i="10" s="1"/>
  <c r="J164" i="9"/>
  <c r="W164" i="10" s="1"/>
  <c r="I164" i="9"/>
  <c r="V164" i="10" s="1"/>
  <c r="H164" i="9"/>
  <c r="U164" i="10" s="1"/>
  <c r="G164" i="9"/>
  <c r="T164" i="10" s="1"/>
  <c r="F164" i="9"/>
  <c r="S164" i="10" s="1"/>
  <c r="E164" i="9"/>
  <c r="O164" i="10" s="1"/>
  <c r="D164" i="9"/>
  <c r="J164" i="10" s="1"/>
  <c r="C164" i="9"/>
  <c r="E164" i="10" s="1"/>
  <c r="B164" i="9"/>
  <c r="B164" i="10" s="1"/>
  <c r="A164" i="9"/>
  <c r="A164" i="10" s="1"/>
  <c r="J163" i="9"/>
  <c r="W163" i="10" s="1"/>
  <c r="I163" i="9"/>
  <c r="V163" i="10" s="1"/>
  <c r="H163" i="9"/>
  <c r="U163" i="10" s="1"/>
  <c r="G163" i="9"/>
  <c r="T163" i="10" s="1"/>
  <c r="F163" i="9"/>
  <c r="S163" i="10" s="1"/>
  <c r="E163" i="9"/>
  <c r="O163" i="10" s="1"/>
  <c r="D163" i="9"/>
  <c r="J163" i="10" s="1"/>
  <c r="C163" i="9"/>
  <c r="E163" i="10" s="1"/>
  <c r="B163" i="9"/>
  <c r="B163" i="10" s="1"/>
  <c r="A163" i="9"/>
  <c r="A163" i="10" s="1"/>
  <c r="J162" i="9"/>
  <c r="W162" i="10" s="1"/>
  <c r="I162" i="9"/>
  <c r="V162" i="10" s="1"/>
  <c r="H162" i="9"/>
  <c r="U162" i="10" s="1"/>
  <c r="G162" i="9"/>
  <c r="T162" i="10" s="1"/>
  <c r="F162" i="9"/>
  <c r="S162" i="10" s="1"/>
  <c r="E162" i="9"/>
  <c r="O162" i="10" s="1"/>
  <c r="D162" i="9"/>
  <c r="J162" i="10" s="1"/>
  <c r="C162" i="9"/>
  <c r="E162" i="10" s="1"/>
  <c r="B162" i="9"/>
  <c r="B162" i="10" s="1"/>
  <c r="A162" i="9"/>
  <c r="A162" i="10" s="1"/>
  <c r="J161" i="9"/>
  <c r="W161" i="10" s="1"/>
  <c r="I161" i="9"/>
  <c r="V161" i="10" s="1"/>
  <c r="H161" i="9"/>
  <c r="U161" i="10" s="1"/>
  <c r="G161" i="9"/>
  <c r="T161" i="10" s="1"/>
  <c r="F161" i="9"/>
  <c r="S161" i="10" s="1"/>
  <c r="E161" i="9"/>
  <c r="O161" i="10" s="1"/>
  <c r="D161" i="9"/>
  <c r="J161" i="10" s="1"/>
  <c r="C161" i="9"/>
  <c r="E161" i="10" s="1"/>
  <c r="B161" i="9"/>
  <c r="B161" i="10" s="1"/>
  <c r="A161" i="9"/>
  <c r="A161" i="10" s="1"/>
  <c r="J160" i="9"/>
  <c r="W160" i="10" s="1"/>
  <c r="I160" i="9"/>
  <c r="V160" i="10" s="1"/>
  <c r="H160" i="9"/>
  <c r="U160" i="10" s="1"/>
  <c r="G160" i="9"/>
  <c r="T160" i="10" s="1"/>
  <c r="F160" i="9"/>
  <c r="S160" i="10" s="1"/>
  <c r="E160" i="9"/>
  <c r="O160" i="10" s="1"/>
  <c r="D160" i="9"/>
  <c r="J160" i="10" s="1"/>
  <c r="C160" i="9"/>
  <c r="E160" i="10" s="1"/>
  <c r="B160" i="9"/>
  <c r="B160" i="10" s="1"/>
  <c r="A160" i="9"/>
  <c r="A160" i="10" s="1"/>
  <c r="J159" i="9"/>
  <c r="W159" i="10" s="1"/>
  <c r="I159" i="9"/>
  <c r="V159" i="10" s="1"/>
  <c r="H159" i="9"/>
  <c r="U159" i="10" s="1"/>
  <c r="G159" i="9"/>
  <c r="T159" i="10" s="1"/>
  <c r="F159" i="9"/>
  <c r="S159" i="10" s="1"/>
  <c r="E159" i="9"/>
  <c r="O159" i="10" s="1"/>
  <c r="D159" i="9"/>
  <c r="J159" i="10" s="1"/>
  <c r="C159" i="9"/>
  <c r="E159" i="10" s="1"/>
  <c r="B159" i="9"/>
  <c r="B159" i="10" s="1"/>
  <c r="A159" i="9"/>
  <c r="A159" i="10" s="1"/>
  <c r="J158" i="9"/>
  <c r="W158" i="10" s="1"/>
  <c r="I158" i="9"/>
  <c r="V158" i="10" s="1"/>
  <c r="H158" i="9"/>
  <c r="U158" i="10" s="1"/>
  <c r="G158" i="9"/>
  <c r="T158" i="10" s="1"/>
  <c r="F158" i="9"/>
  <c r="S158" i="10" s="1"/>
  <c r="E158" i="9"/>
  <c r="O158" i="10" s="1"/>
  <c r="D158" i="9"/>
  <c r="J158" i="10" s="1"/>
  <c r="C158" i="9"/>
  <c r="E158" i="10" s="1"/>
  <c r="B158" i="9"/>
  <c r="B158" i="10" s="1"/>
  <c r="A158" i="9"/>
  <c r="A158" i="10" s="1"/>
  <c r="J157" i="9"/>
  <c r="W157" i="10" s="1"/>
  <c r="I157" i="9"/>
  <c r="V157" i="10" s="1"/>
  <c r="H157" i="9"/>
  <c r="U157" i="10" s="1"/>
  <c r="G157" i="9"/>
  <c r="T157" i="10" s="1"/>
  <c r="F157" i="9"/>
  <c r="S157" i="10" s="1"/>
  <c r="E157" i="9"/>
  <c r="O157" i="10" s="1"/>
  <c r="D157" i="9"/>
  <c r="J157" i="10" s="1"/>
  <c r="C157" i="9"/>
  <c r="E157" i="10" s="1"/>
  <c r="B157" i="9"/>
  <c r="B157" i="10" s="1"/>
  <c r="A157" i="9"/>
  <c r="A157" i="10" s="1"/>
  <c r="J156" i="9"/>
  <c r="W156" i="10" s="1"/>
  <c r="I156" i="9"/>
  <c r="V156" i="10" s="1"/>
  <c r="H156" i="9"/>
  <c r="U156" i="10" s="1"/>
  <c r="G156" i="9"/>
  <c r="T156" i="10" s="1"/>
  <c r="F156" i="9"/>
  <c r="S156" i="10" s="1"/>
  <c r="E156" i="9"/>
  <c r="O156" i="10" s="1"/>
  <c r="D156" i="9"/>
  <c r="J156" i="10" s="1"/>
  <c r="C156" i="9"/>
  <c r="E156" i="10" s="1"/>
  <c r="B156" i="9"/>
  <c r="B156" i="10" s="1"/>
  <c r="A156" i="9"/>
  <c r="A156" i="10" s="1"/>
  <c r="J155" i="9"/>
  <c r="W155" i="10" s="1"/>
  <c r="I155" i="9"/>
  <c r="V155" i="10" s="1"/>
  <c r="H155" i="9"/>
  <c r="U155" i="10" s="1"/>
  <c r="G155" i="9"/>
  <c r="T155" i="10" s="1"/>
  <c r="F155" i="9"/>
  <c r="S155" i="10" s="1"/>
  <c r="E155" i="9"/>
  <c r="O155" i="10" s="1"/>
  <c r="D155" i="9"/>
  <c r="J155" i="10" s="1"/>
  <c r="C155" i="9"/>
  <c r="E155" i="10" s="1"/>
  <c r="B155" i="9"/>
  <c r="B155" i="10" s="1"/>
  <c r="A155" i="9"/>
  <c r="A155" i="10" s="1"/>
  <c r="J154" i="9"/>
  <c r="W154" i="10" s="1"/>
  <c r="I154" i="9"/>
  <c r="V154" i="10" s="1"/>
  <c r="H154" i="9"/>
  <c r="U154" i="10" s="1"/>
  <c r="G154" i="9"/>
  <c r="T154" i="10" s="1"/>
  <c r="F154" i="9"/>
  <c r="S154" i="10" s="1"/>
  <c r="E154" i="9"/>
  <c r="O154" i="10" s="1"/>
  <c r="D154" i="9"/>
  <c r="J154" i="10" s="1"/>
  <c r="C154" i="9"/>
  <c r="E154" i="10" s="1"/>
  <c r="B154" i="9"/>
  <c r="B154" i="10" s="1"/>
  <c r="A154" i="9"/>
  <c r="A154" i="10" s="1"/>
  <c r="J153" i="9"/>
  <c r="W153" i="10" s="1"/>
  <c r="I153" i="9"/>
  <c r="V153" i="10" s="1"/>
  <c r="H153" i="9"/>
  <c r="U153" i="10" s="1"/>
  <c r="G153" i="9"/>
  <c r="T153" i="10" s="1"/>
  <c r="F153" i="9"/>
  <c r="S153" i="10" s="1"/>
  <c r="E153" i="9"/>
  <c r="O153" i="10" s="1"/>
  <c r="D153" i="9"/>
  <c r="J153" i="10" s="1"/>
  <c r="C153" i="9"/>
  <c r="E153" i="10" s="1"/>
  <c r="B153" i="9"/>
  <c r="B153" i="10" s="1"/>
  <c r="A153" i="9"/>
  <c r="A153" i="10" s="1"/>
  <c r="J152" i="9"/>
  <c r="W152" i="10" s="1"/>
  <c r="I152" i="9"/>
  <c r="V152" i="10" s="1"/>
  <c r="H152" i="9"/>
  <c r="U152" i="10" s="1"/>
  <c r="G152" i="9"/>
  <c r="T152" i="10" s="1"/>
  <c r="F152" i="9"/>
  <c r="S152" i="10" s="1"/>
  <c r="E152" i="9"/>
  <c r="O152" i="10" s="1"/>
  <c r="D152" i="9"/>
  <c r="J152" i="10" s="1"/>
  <c r="C152" i="9"/>
  <c r="E152" i="10" s="1"/>
  <c r="B152" i="9"/>
  <c r="B152" i="10" s="1"/>
  <c r="A152" i="9"/>
  <c r="A152" i="10" s="1"/>
  <c r="J151" i="9"/>
  <c r="W151" i="10" s="1"/>
  <c r="I151" i="9"/>
  <c r="V151" i="10" s="1"/>
  <c r="H151" i="9"/>
  <c r="U151" i="10" s="1"/>
  <c r="G151" i="9"/>
  <c r="T151" i="10" s="1"/>
  <c r="F151" i="9"/>
  <c r="S151" i="10" s="1"/>
  <c r="E151" i="9"/>
  <c r="O151" i="10" s="1"/>
  <c r="D151" i="9"/>
  <c r="J151" i="10" s="1"/>
  <c r="C151" i="9"/>
  <c r="E151" i="10" s="1"/>
  <c r="B151" i="9"/>
  <c r="B151" i="10" s="1"/>
  <c r="A151" i="9"/>
  <c r="A151" i="10" s="1"/>
  <c r="J150" i="9"/>
  <c r="W150" i="10" s="1"/>
  <c r="I150" i="9"/>
  <c r="V150" i="10" s="1"/>
  <c r="H150" i="9"/>
  <c r="U150" i="10" s="1"/>
  <c r="G150" i="9"/>
  <c r="T150" i="10" s="1"/>
  <c r="F150" i="9"/>
  <c r="S150" i="10" s="1"/>
  <c r="E150" i="9"/>
  <c r="O150" i="10" s="1"/>
  <c r="D150" i="9"/>
  <c r="J150" i="10" s="1"/>
  <c r="C150" i="9"/>
  <c r="E150" i="10" s="1"/>
  <c r="B150" i="9"/>
  <c r="B150" i="10" s="1"/>
  <c r="A150" i="9"/>
  <c r="A150" i="10" s="1"/>
  <c r="J149" i="9"/>
  <c r="W149" i="10" s="1"/>
  <c r="I149" i="9"/>
  <c r="V149" i="10" s="1"/>
  <c r="H149" i="9"/>
  <c r="U149" i="10" s="1"/>
  <c r="G149" i="9"/>
  <c r="T149" i="10" s="1"/>
  <c r="F149" i="9"/>
  <c r="S149" i="10" s="1"/>
  <c r="E149" i="9"/>
  <c r="O149" i="10" s="1"/>
  <c r="D149" i="9"/>
  <c r="J149" i="10" s="1"/>
  <c r="C149" i="9"/>
  <c r="E149" i="10" s="1"/>
  <c r="B149" i="9"/>
  <c r="B149" i="10" s="1"/>
  <c r="A149" i="9"/>
  <c r="A149" i="10" s="1"/>
  <c r="J148" i="9"/>
  <c r="W148" i="10" s="1"/>
  <c r="I148" i="9"/>
  <c r="V148" i="10" s="1"/>
  <c r="H148" i="9"/>
  <c r="U148" i="10" s="1"/>
  <c r="G148" i="9"/>
  <c r="T148" i="10" s="1"/>
  <c r="F148" i="9"/>
  <c r="S148" i="10" s="1"/>
  <c r="E148" i="9"/>
  <c r="O148" i="10" s="1"/>
  <c r="D148" i="9"/>
  <c r="J148" i="10" s="1"/>
  <c r="C148" i="9"/>
  <c r="E148" i="10" s="1"/>
  <c r="B148" i="9"/>
  <c r="B148" i="10" s="1"/>
  <c r="A148" i="9"/>
  <c r="A148" i="10" s="1"/>
  <c r="J147" i="9"/>
  <c r="W147" i="10" s="1"/>
  <c r="I147" i="9"/>
  <c r="V147" i="10" s="1"/>
  <c r="H147" i="9"/>
  <c r="U147" i="10" s="1"/>
  <c r="G147" i="9"/>
  <c r="T147" i="10" s="1"/>
  <c r="F147" i="9"/>
  <c r="S147" i="10" s="1"/>
  <c r="E147" i="9"/>
  <c r="O147" i="10" s="1"/>
  <c r="D147" i="9"/>
  <c r="J147" i="10" s="1"/>
  <c r="C147" i="9"/>
  <c r="E147" i="10" s="1"/>
  <c r="B147" i="9"/>
  <c r="B147" i="10" s="1"/>
  <c r="A147" i="9"/>
  <c r="A147" i="10" s="1"/>
  <c r="J146" i="9"/>
  <c r="W146" i="10" s="1"/>
  <c r="I146" i="9"/>
  <c r="V146" i="10" s="1"/>
  <c r="H146" i="9"/>
  <c r="U146" i="10" s="1"/>
  <c r="G146" i="9"/>
  <c r="T146" i="10" s="1"/>
  <c r="F146" i="9"/>
  <c r="S146" i="10" s="1"/>
  <c r="E146" i="9"/>
  <c r="O146" i="10" s="1"/>
  <c r="D146" i="9"/>
  <c r="J146" i="10" s="1"/>
  <c r="C146" i="9"/>
  <c r="E146" i="10" s="1"/>
  <c r="B146" i="9"/>
  <c r="B146" i="10" s="1"/>
  <c r="A146" i="9"/>
  <c r="A146" i="10" s="1"/>
  <c r="J145" i="9"/>
  <c r="W145" i="10" s="1"/>
  <c r="I145" i="9"/>
  <c r="V145" i="10" s="1"/>
  <c r="H145" i="9"/>
  <c r="U145" i="10" s="1"/>
  <c r="G145" i="9"/>
  <c r="T145" i="10" s="1"/>
  <c r="F145" i="9"/>
  <c r="S145" i="10" s="1"/>
  <c r="E145" i="9"/>
  <c r="O145" i="10" s="1"/>
  <c r="D145" i="9"/>
  <c r="J145" i="10" s="1"/>
  <c r="C145" i="9"/>
  <c r="E145" i="10" s="1"/>
  <c r="B145" i="9"/>
  <c r="B145" i="10" s="1"/>
  <c r="A145" i="9"/>
  <c r="A145" i="10" s="1"/>
  <c r="J144" i="9"/>
  <c r="W144" i="10" s="1"/>
  <c r="I144" i="9"/>
  <c r="V144" i="10" s="1"/>
  <c r="H144" i="9"/>
  <c r="U144" i="10" s="1"/>
  <c r="G144" i="9"/>
  <c r="T144" i="10" s="1"/>
  <c r="F144" i="9"/>
  <c r="S144" i="10" s="1"/>
  <c r="E144" i="9"/>
  <c r="O144" i="10" s="1"/>
  <c r="D144" i="9"/>
  <c r="J144" i="10" s="1"/>
  <c r="C144" i="9"/>
  <c r="E144" i="10" s="1"/>
  <c r="B144" i="9"/>
  <c r="B144" i="10" s="1"/>
  <c r="A144" i="9"/>
  <c r="A144" i="10" s="1"/>
  <c r="J143" i="9"/>
  <c r="W143" i="10" s="1"/>
  <c r="I143" i="9"/>
  <c r="V143" i="10" s="1"/>
  <c r="H143" i="9"/>
  <c r="U143" i="10" s="1"/>
  <c r="G143" i="9"/>
  <c r="T143" i="10" s="1"/>
  <c r="F143" i="9"/>
  <c r="S143" i="10" s="1"/>
  <c r="E143" i="9"/>
  <c r="O143" i="10" s="1"/>
  <c r="D143" i="9"/>
  <c r="J143" i="10" s="1"/>
  <c r="C143" i="9"/>
  <c r="E143" i="10" s="1"/>
  <c r="B143" i="9"/>
  <c r="B143" i="10" s="1"/>
  <c r="A143" i="9"/>
  <c r="A143" i="10" s="1"/>
  <c r="J142" i="9"/>
  <c r="W142" i="10" s="1"/>
  <c r="I142" i="9"/>
  <c r="V142" i="10" s="1"/>
  <c r="H142" i="9"/>
  <c r="U142" i="10" s="1"/>
  <c r="G142" i="9"/>
  <c r="T142" i="10" s="1"/>
  <c r="F142" i="9"/>
  <c r="S142" i="10" s="1"/>
  <c r="E142" i="9"/>
  <c r="O142" i="10" s="1"/>
  <c r="D142" i="9"/>
  <c r="J142" i="10" s="1"/>
  <c r="C142" i="9"/>
  <c r="E142" i="10" s="1"/>
  <c r="B142" i="9"/>
  <c r="B142" i="10" s="1"/>
  <c r="A142" i="9"/>
  <c r="A142" i="10" s="1"/>
  <c r="J141" i="9"/>
  <c r="W141" i="10" s="1"/>
  <c r="I141" i="9"/>
  <c r="V141" i="10" s="1"/>
  <c r="H141" i="9"/>
  <c r="U141" i="10" s="1"/>
  <c r="G141" i="9"/>
  <c r="T141" i="10" s="1"/>
  <c r="F141" i="9"/>
  <c r="S141" i="10" s="1"/>
  <c r="E141" i="9"/>
  <c r="O141" i="10" s="1"/>
  <c r="D141" i="9"/>
  <c r="J141" i="10" s="1"/>
  <c r="C141" i="9"/>
  <c r="E141" i="10" s="1"/>
  <c r="B141" i="9"/>
  <c r="B141" i="10" s="1"/>
  <c r="A141" i="9"/>
  <c r="A141" i="10" s="1"/>
  <c r="J140" i="9"/>
  <c r="W140" i="10" s="1"/>
  <c r="I140" i="9"/>
  <c r="V140" i="10" s="1"/>
  <c r="H140" i="9"/>
  <c r="U140" i="10" s="1"/>
  <c r="G140" i="9"/>
  <c r="T140" i="10" s="1"/>
  <c r="F140" i="9"/>
  <c r="S140" i="10" s="1"/>
  <c r="E140" i="9"/>
  <c r="O140" i="10" s="1"/>
  <c r="D140" i="9"/>
  <c r="J140" i="10" s="1"/>
  <c r="C140" i="9"/>
  <c r="E140" i="10" s="1"/>
  <c r="B140" i="9"/>
  <c r="B140" i="10" s="1"/>
  <c r="A140" i="9"/>
  <c r="A140" i="10" s="1"/>
  <c r="J139" i="9"/>
  <c r="W139" i="10" s="1"/>
  <c r="I139" i="9"/>
  <c r="V139" i="10" s="1"/>
  <c r="H139" i="9"/>
  <c r="U139" i="10" s="1"/>
  <c r="G139" i="9"/>
  <c r="T139" i="10" s="1"/>
  <c r="F139" i="9"/>
  <c r="S139" i="10" s="1"/>
  <c r="E139" i="9"/>
  <c r="O139" i="10" s="1"/>
  <c r="D139" i="9"/>
  <c r="J139" i="10" s="1"/>
  <c r="C139" i="9"/>
  <c r="E139" i="10" s="1"/>
  <c r="B139" i="9"/>
  <c r="B139" i="10" s="1"/>
  <c r="A139" i="9"/>
  <c r="A139" i="10" s="1"/>
  <c r="J138" i="9"/>
  <c r="W138" i="10" s="1"/>
  <c r="I138" i="9"/>
  <c r="V138" i="10" s="1"/>
  <c r="H138" i="9"/>
  <c r="U138" i="10" s="1"/>
  <c r="G138" i="9"/>
  <c r="T138" i="10" s="1"/>
  <c r="F138" i="9"/>
  <c r="S138" i="10" s="1"/>
  <c r="E138" i="9"/>
  <c r="O138" i="10" s="1"/>
  <c r="D138" i="9"/>
  <c r="J138" i="10" s="1"/>
  <c r="C138" i="9"/>
  <c r="E138" i="10" s="1"/>
  <c r="B138" i="9"/>
  <c r="B138" i="10" s="1"/>
  <c r="A138" i="9"/>
  <c r="A138" i="10" s="1"/>
  <c r="J137" i="9"/>
  <c r="W137" i="10" s="1"/>
  <c r="I137" i="9"/>
  <c r="V137" i="10" s="1"/>
  <c r="H137" i="9"/>
  <c r="U137" i="10" s="1"/>
  <c r="G137" i="9"/>
  <c r="T137" i="10" s="1"/>
  <c r="F137" i="9"/>
  <c r="S137" i="10" s="1"/>
  <c r="E137" i="9"/>
  <c r="O137" i="10" s="1"/>
  <c r="D137" i="9"/>
  <c r="J137" i="10" s="1"/>
  <c r="C137" i="9"/>
  <c r="E137" i="10" s="1"/>
  <c r="B137" i="9"/>
  <c r="B137" i="10" s="1"/>
  <c r="A137" i="9"/>
  <c r="A137" i="10" s="1"/>
  <c r="J136" i="9"/>
  <c r="W136" i="10" s="1"/>
  <c r="I136" i="9"/>
  <c r="V136" i="10" s="1"/>
  <c r="H136" i="9"/>
  <c r="U136" i="10" s="1"/>
  <c r="G136" i="9"/>
  <c r="T136" i="10" s="1"/>
  <c r="F136" i="9"/>
  <c r="S136" i="10" s="1"/>
  <c r="E136" i="9"/>
  <c r="O136" i="10" s="1"/>
  <c r="D136" i="9"/>
  <c r="J136" i="10" s="1"/>
  <c r="C136" i="9"/>
  <c r="E136" i="10" s="1"/>
  <c r="B136" i="9"/>
  <c r="B136" i="10" s="1"/>
  <c r="A136" i="9"/>
  <c r="A136" i="10" s="1"/>
  <c r="J135" i="9"/>
  <c r="W135" i="10" s="1"/>
  <c r="I135" i="9"/>
  <c r="V135" i="10" s="1"/>
  <c r="H135" i="9"/>
  <c r="U135" i="10" s="1"/>
  <c r="G135" i="9"/>
  <c r="T135" i="10" s="1"/>
  <c r="F135" i="9"/>
  <c r="S135" i="10" s="1"/>
  <c r="E135" i="9"/>
  <c r="O135" i="10" s="1"/>
  <c r="D135" i="9"/>
  <c r="J135" i="10" s="1"/>
  <c r="C135" i="9"/>
  <c r="E135" i="10" s="1"/>
  <c r="B135" i="9"/>
  <c r="B135" i="10" s="1"/>
  <c r="A135" i="9"/>
  <c r="A135" i="10" s="1"/>
  <c r="J134" i="9"/>
  <c r="W134" i="10" s="1"/>
  <c r="I134" i="9"/>
  <c r="V134" i="10" s="1"/>
  <c r="H134" i="9"/>
  <c r="U134" i="10" s="1"/>
  <c r="G134" i="9"/>
  <c r="T134" i="10" s="1"/>
  <c r="F134" i="9"/>
  <c r="S134" i="10" s="1"/>
  <c r="E134" i="9"/>
  <c r="O134" i="10" s="1"/>
  <c r="D134" i="9"/>
  <c r="J134" i="10" s="1"/>
  <c r="C134" i="9"/>
  <c r="E134" i="10" s="1"/>
  <c r="B134" i="9"/>
  <c r="B134" i="10" s="1"/>
  <c r="A134" i="9"/>
  <c r="A134" i="10" s="1"/>
  <c r="J133" i="9"/>
  <c r="W133" i="10" s="1"/>
  <c r="I133" i="9"/>
  <c r="V133" i="10" s="1"/>
  <c r="H133" i="9"/>
  <c r="U133" i="10" s="1"/>
  <c r="G133" i="9"/>
  <c r="T133" i="10" s="1"/>
  <c r="F133" i="9"/>
  <c r="S133" i="10" s="1"/>
  <c r="E133" i="9"/>
  <c r="O133" i="10" s="1"/>
  <c r="D133" i="9"/>
  <c r="J133" i="10" s="1"/>
  <c r="C133" i="9"/>
  <c r="E133" i="10" s="1"/>
  <c r="B133" i="9"/>
  <c r="B133" i="10" s="1"/>
  <c r="A133" i="9"/>
  <c r="A133" i="10" s="1"/>
  <c r="J132" i="9"/>
  <c r="W132" i="10" s="1"/>
  <c r="I132" i="9"/>
  <c r="V132" i="10" s="1"/>
  <c r="H132" i="9"/>
  <c r="U132" i="10" s="1"/>
  <c r="G132" i="9"/>
  <c r="T132" i="10" s="1"/>
  <c r="F132" i="9"/>
  <c r="S132" i="10" s="1"/>
  <c r="E132" i="9"/>
  <c r="O132" i="10" s="1"/>
  <c r="D132" i="9"/>
  <c r="J132" i="10" s="1"/>
  <c r="C132" i="9"/>
  <c r="E132" i="10" s="1"/>
  <c r="B132" i="9"/>
  <c r="B132" i="10" s="1"/>
  <c r="A132" i="9"/>
  <c r="A132" i="10" s="1"/>
  <c r="J131" i="9"/>
  <c r="W131" i="10" s="1"/>
  <c r="I131" i="9"/>
  <c r="V131" i="10" s="1"/>
  <c r="H131" i="9"/>
  <c r="U131" i="10" s="1"/>
  <c r="G131" i="9"/>
  <c r="T131" i="10" s="1"/>
  <c r="F131" i="9"/>
  <c r="S131" i="10" s="1"/>
  <c r="E131" i="9"/>
  <c r="O131" i="10" s="1"/>
  <c r="D131" i="9"/>
  <c r="J131" i="10" s="1"/>
  <c r="C131" i="9"/>
  <c r="E131" i="10" s="1"/>
  <c r="B131" i="9"/>
  <c r="B131" i="10" s="1"/>
  <c r="A131" i="9"/>
  <c r="A131" i="10" s="1"/>
  <c r="J130" i="9"/>
  <c r="W130" i="10" s="1"/>
  <c r="I130" i="9"/>
  <c r="V130" i="10" s="1"/>
  <c r="H130" i="9"/>
  <c r="U130" i="10" s="1"/>
  <c r="G130" i="9"/>
  <c r="T130" i="10" s="1"/>
  <c r="F130" i="9"/>
  <c r="S130" i="10" s="1"/>
  <c r="E130" i="9"/>
  <c r="O130" i="10" s="1"/>
  <c r="D130" i="9"/>
  <c r="J130" i="10" s="1"/>
  <c r="C130" i="9"/>
  <c r="E130" i="10" s="1"/>
  <c r="B130" i="9"/>
  <c r="B130" i="10" s="1"/>
  <c r="A130" i="9"/>
  <c r="A130" i="10" s="1"/>
  <c r="J129" i="9"/>
  <c r="W129" i="10" s="1"/>
  <c r="I129" i="9"/>
  <c r="V129" i="10" s="1"/>
  <c r="H129" i="9"/>
  <c r="U129" i="10" s="1"/>
  <c r="G129" i="9"/>
  <c r="T129" i="10" s="1"/>
  <c r="F129" i="9"/>
  <c r="S129" i="10" s="1"/>
  <c r="E129" i="9"/>
  <c r="O129" i="10" s="1"/>
  <c r="D129" i="9"/>
  <c r="J129" i="10" s="1"/>
  <c r="C129" i="9"/>
  <c r="E129" i="10" s="1"/>
  <c r="B129" i="9"/>
  <c r="B129" i="10" s="1"/>
  <c r="A129" i="9"/>
  <c r="A129" i="10" s="1"/>
  <c r="J128" i="9"/>
  <c r="W128" i="10" s="1"/>
  <c r="I128" i="9"/>
  <c r="V128" i="10" s="1"/>
  <c r="H128" i="9"/>
  <c r="U128" i="10" s="1"/>
  <c r="G128" i="9"/>
  <c r="T128" i="10" s="1"/>
  <c r="F128" i="9"/>
  <c r="S128" i="10" s="1"/>
  <c r="E128" i="9"/>
  <c r="O128" i="10" s="1"/>
  <c r="D128" i="9"/>
  <c r="J128" i="10" s="1"/>
  <c r="C128" i="9"/>
  <c r="E128" i="10" s="1"/>
  <c r="B128" i="9"/>
  <c r="B128" i="10" s="1"/>
  <c r="A128" i="9"/>
  <c r="A128" i="10" s="1"/>
  <c r="J127" i="9"/>
  <c r="W127" i="10" s="1"/>
  <c r="I127" i="9"/>
  <c r="V127" i="10" s="1"/>
  <c r="H127" i="9"/>
  <c r="U127" i="10" s="1"/>
  <c r="G127" i="9"/>
  <c r="T127" i="10" s="1"/>
  <c r="F127" i="9"/>
  <c r="S127" i="10" s="1"/>
  <c r="E127" i="9"/>
  <c r="O127" i="10" s="1"/>
  <c r="D127" i="9"/>
  <c r="J127" i="10" s="1"/>
  <c r="C127" i="9"/>
  <c r="E127" i="10" s="1"/>
  <c r="B127" i="9"/>
  <c r="B127" i="10" s="1"/>
  <c r="A127" i="9"/>
  <c r="A127" i="10" s="1"/>
  <c r="J126" i="9"/>
  <c r="W126" i="10" s="1"/>
  <c r="I126" i="9"/>
  <c r="V126" i="10" s="1"/>
  <c r="H126" i="9"/>
  <c r="U126" i="10" s="1"/>
  <c r="G126" i="9"/>
  <c r="T126" i="10" s="1"/>
  <c r="F126" i="9"/>
  <c r="S126" i="10" s="1"/>
  <c r="E126" i="9"/>
  <c r="O126" i="10" s="1"/>
  <c r="D126" i="9"/>
  <c r="J126" i="10" s="1"/>
  <c r="C126" i="9"/>
  <c r="E126" i="10" s="1"/>
  <c r="B126" i="9"/>
  <c r="B126" i="10" s="1"/>
  <c r="A126" i="9"/>
  <c r="A126" i="10" s="1"/>
  <c r="J125" i="9"/>
  <c r="W125" i="10" s="1"/>
  <c r="I125" i="9"/>
  <c r="V125" i="10" s="1"/>
  <c r="H125" i="9"/>
  <c r="U125" i="10" s="1"/>
  <c r="G125" i="9"/>
  <c r="T125" i="10" s="1"/>
  <c r="F125" i="9"/>
  <c r="S125" i="10" s="1"/>
  <c r="E125" i="9"/>
  <c r="O125" i="10" s="1"/>
  <c r="D125" i="9"/>
  <c r="J125" i="10" s="1"/>
  <c r="C125" i="9"/>
  <c r="E125" i="10" s="1"/>
  <c r="B125" i="9"/>
  <c r="B125" i="10" s="1"/>
  <c r="A125" i="9"/>
  <c r="A125" i="10" s="1"/>
  <c r="J124" i="9"/>
  <c r="W124" i="10" s="1"/>
  <c r="I124" i="9"/>
  <c r="V124" i="10" s="1"/>
  <c r="H124" i="9"/>
  <c r="U124" i="10" s="1"/>
  <c r="G124" i="9"/>
  <c r="T124" i="10" s="1"/>
  <c r="F124" i="9"/>
  <c r="S124" i="10" s="1"/>
  <c r="E124" i="9"/>
  <c r="O124" i="10" s="1"/>
  <c r="D124" i="9"/>
  <c r="J124" i="10" s="1"/>
  <c r="C124" i="9"/>
  <c r="E124" i="10" s="1"/>
  <c r="B124" i="9"/>
  <c r="B124" i="10" s="1"/>
  <c r="A124" i="9"/>
  <c r="A124" i="10" s="1"/>
  <c r="J123" i="9"/>
  <c r="W123" i="10" s="1"/>
  <c r="I123" i="9"/>
  <c r="V123" i="10" s="1"/>
  <c r="H123" i="9"/>
  <c r="U123" i="10" s="1"/>
  <c r="G123" i="9"/>
  <c r="T123" i="10" s="1"/>
  <c r="F123" i="9"/>
  <c r="S123" i="10" s="1"/>
  <c r="E123" i="9"/>
  <c r="O123" i="10" s="1"/>
  <c r="D123" i="9"/>
  <c r="J123" i="10" s="1"/>
  <c r="C123" i="9"/>
  <c r="E123" i="10" s="1"/>
  <c r="B123" i="9"/>
  <c r="B123" i="10" s="1"/>
  <c r="A123" i="9"/>
  <c r="A123" i="10" s="1"/>
  <c r="J122" i="9"/>
  <c r="W122" i="10" s="1"/>
  <c r="I122" i="9"/>
  <c r="V122" i="10" s="1"/>
  <c r="H122" i="9"/>
  <c r="U122" i="10" s="1"/>
  <c r="G122" i="9"/>
  <c r="T122" i="10" s="1"/>
  <c r="F122" i="9"/>
  <c r="S122" i="10" s="1"/>
  <c r="E122" i="9"/>
  <c r="O122" i="10" s="1"/>
  <c r="D122" i="9"/>
  <c r="J122" i="10" s="1"/>
  <c r="C122" i="9"/>
  <c r="E122" i="10" s="1"/>
  <c r="B122" i="9"/>
  <c r="B122" i="10" s="1"/>
  <c r="A122" i="9"/>
  <c r="A122" i="10" s="1"/>
  <c r="J121" i="9"/>
  <c r="W121" i="10" s="1"/>
  <c r="I121" i="9"/>
  <c r="V121" i="10" s="1"/>
  <c r="H121" i="9"/>
  <c r="U121" i="10" s="1"/>
  <c r="G121" i="9"/>
  <c r="T121" i="10" s="1"/>
  <c r="F121" i="9"/>
  <c r="S121" i="10" s="1"/>
  <c r="E121" i="9"/>
  <c r="O121" i="10" s="1"/>
  <c r="D121" i="9"/>
  <c r="J121" i="10" s="1"/>
  <c r="C121" i="9"/>
  <c r="E121" i="10" s="1"/>
  <c r="B121" i="9"/>
  <c r="B121" i="10" s="1"/>
  <c r="A121" i="9"/>
  <c r="A121" i="10" s="1"/>
  <c r="J120" i="9"/>
  <c r="W120" i="10" s="1"/>
  <c r="I120" i="9"/>
  <c r="V120" i="10" s="1"/>
  <c r="H120" i="9"/>
  <c r="U120" i="10" s="1"/>
  <c r="G120" i="9"/>
  <c r="T120" i="10" s="1"/>
  <c r="F120" i="9"/>
  <c r="S120" i="10" s="1"/>
  <c r="E120" i="9"/>
  <c r="O120" i="10" s="1"/>
  <c r="D120" i="9"/>
  <c r="J120" i="10" s="1"/>
  <c r="C120" i="9"/>
  <c r="E120" i="10" s="1"/>
  <c r="B120" i="9"/>
  <c r="B120" i="10" s="1"/>
  <c r="A120" i="9"/>
  <c r="A120" i="10" s="1"/>
  <c r="J119" i="9"/>
  <c r="W119" i="10" s="1"/>
  <c r="I119" i="9"/>
  <c r="V119" i="10" s="1"/>
  <c r="H119" i="9"/>
  <c r="U119" i="10" s="1"/>
  <c r="G119" i="9"/>
  <c r="T119" i="10" s="1"/>
  <c r="F119" i="9"/>
  <c r="S119" i="10" s="1"/>
  <c r="E119" i="9"/>
  <c r="O119" i="10" s="1"/>
  <c r="D119" i="9"/>
  <c r="J119" i="10" s="1"/>
  <c r="C119" i="9"/>
  <c r="E119" i="10" s="1"/>
  <c r="B119" i="9"/>
  <c r="B119" i="10" s="1"/>
  <c r="A119" i="9"/>
  <c r="A119" i="10" s="1"/>
  <c r="J118" i="9"/>
  <c r="W118" i="10" s="1"/>
  <c r="I118" i="9"/>
  <c r="V118" i="10" s="1"/>
  <c r="H118" i="9"/>
  <c r="U118" i="10" s="1"/>
  <c r="G118" i="9"/>
  <c r="T118" i="10" s="1"/>
  <c r="F118" i="9"/>
  <c r="S118" i="10" s="1"/>
  <c r="E118" i="9"/>
  <c r="O118" i="10" s="1"/>
  <c r="D118" i="9"/>
  <c r="J118" i="10" s="1"/>
  <c r="C118" i="9"/>
  <c r="E118" i="10" s="1"/>
  <c r="B118" i="9"/>
  <c r="B118" i="10" s="1"/>
  <c r="A118" i="9"/>
  <c r="A118" i="10" s="1"/>
  <c r="J117" i="9"/>
  <c r="W117" i="10" s="1"/>
  <c r="I117" i="9"/>
  <c r="V117" i="10" s="1"/>
  <c r="H117" i="9"/>
  <c r="U117" i="10" s="1"/>
  <c r="G117" i="9"/>
  <c r="T117" i="10" s="1"/>
  <c r="F117" i="9"/>
  <c r="S117" i="10" s="1"/>
  <c r="E117" i="9"/>
  <c r="O117" i="10" s="1"/>
  <c r="D117" i="9"/>
  <c r="J117" i="10" s="1"/>
  <c r="C117" i="9"/>
  <c r="E117" i="10" s="1"/>
  <c r="B117" i="9"/>
  <c r="B117" i="10" s="1"/>
  <c r="A117" i="9"/>
  <c r="A117" i="10" s="1"/>
  <c r="J116" i="9"/>
  <c r="W116" i="10" s="1"/>
  <c r="I116" i="9"/>
  <c r="V116" i="10" s="1"/>
  <c r="H116" i="9"/>
  <c r="U116" i="10" s="1"/>
  <c r="G116" i="9"/>
  <c r="T116" i="10" s="1"/>
  <c r="F116" i="9"/>
  <c r="S116" i="10" s="1"/>
  <c r="E116" i="9"/>
  <c r="O116" i="10" s="1"/>
  <c r="D116" i="9"/>
  <c r="J116" i="10" s="1"/>
  <c r="C116" i="9"/>
  <c r="E116" i="10" s="1"/>
  <c r="B116" i="9"/>
  <c r="B116" i="10" s="1"/>
  <c r="A116" i="9"/>
  <c r="A116" i="10" s="1"/>
  <c r="J115" i="9"/>
  <c r="W115" i="10" s="1"/>
  <c r="I115" i="9"/>
  <c r="V115" i="10" s="1"/>
  <c r="H115" i="9"/>
  <c r="U115" i="10" s="1"/>
  <c r="G115" i="9"/>
  <c r="T115" i="10" s="1"/>
  <c r="F115" i="9"/>
  <c r="S115" i="10" s="1"/>
  <c r="E115" i="9"/>
  <c r="O115" i="10" s="1"/>
  <c r="D115" i="9"/>
  <c r="J115" i="10" s="1"/>
  <c r="C115" i="9"/>
  <c r="E115" i="10" s="1"/>
  <c r="B115" i="9"/>
  <c r="B115" i="10" s="1"/>
  <c r="A115" i="9"/>
  <c r="A115" i="10" s="1"/>
  <c r="J114" i="9"/>
  <c r="W114" i="10" s="1"/>
  <c r="I114" i="9"/>
  <c r="V114" i="10" s="1"/>
  <c r="H114" i="9"/>
  <c r="U114" i="10" s="1"/>
  <c r="G114" i="9"/>
  <c r="T114" i="10" s="1"/>
  <c r="F114" i="9"/>
  <c r="S114" i="10" s="1"/>
  <c r="E114" i="9"/>
  <c r="O114" i="10" s="1"/>
  <c r="D114" i="9"/>
  <c r="J114" i="10" s="1"/>
  <c r="C114" i="9"/>
  <c r="E114" i="10" s="1"/>
  <c r="B114" i="9"/>
  <c r="B114" i="10" s="1"/>
  <c r="A114" i="9"/>
  <c r="A114" i="10" s="1"/>
  <c r="J113" i="9"/>
  <c r="W113" i="10" s="1"/>
  <c r="I113" i="9"/>
  <c r="V113" i="10" s="1"/>
  <c r="H113" i="9"/>
  <c r="U113" i="10" s="1"/>
  <c r="G113" i="9"/>
  <c r="T113" i="10" s="1"/>
  <c r="F113" i="9"/>
  <c r="S113" i="10" s="1"/>
  <c r="E113" i="9"/>
  <c r="O113" i="10" s="1"/>
  <c r="D113" i="9"/>
  <c r="J113" i="10" s="1"/>
  <c r="C113" i="9"/>
  <c r="E113" i="10" s="1"/>
  <c r="B113" i="9"/>
  <c r="B113" i="10" s="1"/>
  <c r="A113" i="9"/>
  <c r="A113" i="10" s="1"/>
  <c r="J112" i="9"/>
  <c r="W112" i="10" s="1"/>
  <c r="I112" i="9"/>
  <c r="V112" i="10" s="1"/>
  <c r="H112" i="9"/>
  <c r="U112" i="10" s="1"/>
  <c r="G112" i="9"/>
  <c r="T112" i="10" s="1"/>
  <c r="F112" i="9"/>
  <c r="S112" i="10" s="1"/>
  <c r="E112" i="9"/>
  <c r="O112" i="10" s="1"/>
  <c r="D112" i="9"/>
  <c r="J112" i="10" s="1"/>
  <c r="C112" i="9"/>
  <c r="E112" i="10" s="1"/>
  <c r="B112" i="9"/>
  <c r="B112" i="10" s="1"/>
  <c r="A112" i="9"/>
  <c r="A112" i="10" s="1"/>
  <c r="J111" i="9"/>
  <c r="W111" i="10" s="1"/>
  <c r="I111" i="9"/>
  <c r="V111" i="10" s="1"/>
  <c r="H111" i="9"/>
  <c r="U111" i="10" s="1"/>
  <c r="G111" i="9"/>
  <c r="T111" i="10" s="1"/>
  <c r="F111" i="9"/>
  <c r="S111" i="10" s="1"/>
  <c r="E111" i="9"/>
  <c r="O111" i="10" s="1"/>
  <c r="D111" i="9"/>
  <c r="J111" i="10" s="1"/>
  <c r="C111" i="9"/>
  <c r="E111" i="10" s="1"/>
  <c r="B111" i="9"/>
  <c r="B111" i="10" s="1"/>
  <c r="A111" i="9"/>
  <c r="A111" i="10" s="1"/>
  <c r="J110" i="9"/>
  <c r="W110" i="10" s="1"/>
  <c r="I110" i="9"/>
  <c r="V110" i="10" s="1"/>
  <c r="H110" i="9"/>
  <c r="U110" i="10" s="1"/>
  <c r="G110" i="9"/>
  <c r="T110" i="10" s="1"/>
  <c r="F110" i="9"/>
  <c r="S110" i="10" s="1"/>
  <c r="E110" i="9"/>
  <c r="O110" i="10" s="1"/>
  <c r="D110" i="9"/>
  <c r="J110" i="10" s="1"/>
  <c r="C110" i="9"/>
  <c r="E110" i="10" s="1"/>
  <c r="B110" i="9"/>
  <c r="B110" i="10" s="1"/>
  <c r="A110" i="9"/>
  <c r="A110" i="10" s="1"/>
  <c r="J109" i="9"/>
  <c r="W109" i="10" s="1"/>
  <c r="I109" i="9"/>
  <c r="V109" i="10" s="1"/>
  <c r="H109" i="9"/>
  <c r="U109" i="10" s="1"/>
  <c r="G109" i="9"/>
  <c r="T109" i="10" s="1"/>
  <c r="F109" i="9"/>
  <c r="S109" i="10" s="1"/>
  <c r="E109" i="9"/>
  <c r="O109" i="10" s="1"/>
  <c r="D109" i="9"/>
  <c r="J109" i="10" s="1"/>
  <c r="C109" i="9"/>
  <c r="E109" i="10" s="1"/>
  <c r="B109" i="9"/>
  <c r="B109" i="10" s="1"/>
  <c r="A109" i="9"/>
  <c r="A109" i="10" s="1"/>
  <c r="J108" i="9"/>
  <c r="W108" i="10" s="1"/>
  <c r="I108" i="9"/>
  <c r="V108" i="10" s="1"/>
  <c r="H108" i="9"/>
  <c r="U108" i="10" s="1"/>
  <c r="G108" i="9"/>
  <c r="T108" i="10" s="1"/>
  <c r="F108" i="9"/>
  <c r="S108" i="10" s="1"/>
  <c r="E108" i="9"/>
  <c r="O108" i="10" s="1"/>
  <c r="D108" i="9"/>
  <c r="J108" i="10" s="1"/>
  <c r="C108" i="9"/>
  <c r="E108" i="10" s="1"/>
  <c r="B108" i="9"/>
  <c r="B108" i="10" s="1"/>
  <c r="A108" i="9"/>
  <c r="A108" i="10" s="1"/>
  <c r="J107" i="9"/>
  <c r="W107" i="10" s="1"/>
  <c r="I107" i="9"/>
  <c r="V107" i="10" s="1"/>
  <c r="H107" i="9"/>
  <c r="U107" i="10" s="1"/>
  <c r="G107" i="9"/>
  <c r="T107" i="10" s="1"/>
  <c r="F107" i="9"/>
  <c r="S107" i="10" s="1"/>
  <c r="E107" i="9"/>
  <c r="O107" i="10" s="1"/>
  <c r="D107" i="9"/>
  <c r="J107" i="10" s="1"/>
  <c r="C107" i="9"/>
  <c r="E107" i="10" s="1"/>
  <c r="B107" i="9"/>
  <c r="B107" i="10" s="1"/>
  <c r="A107" i="9"/>
  <c r="A107" i="10" s="1"/>
  <c r="J106" i="9"/>
  <c r="W106" i="10" s="1"/>
  <c r="I106" i="9"/>
  <c r="V106" i="10" s="1"/>
  <c r="H106" i="9"/>
  <c r="U106" i="10" s="1"/>
  <c r="G106" i="9"/>
  <c r="T106" i="10" s="1"/>
  <c r="F106" i="9"/>
  <c r="S106" i="10" s="1"/>
  <c r="E106" i="9"/>
  <c r="O106" i="10" s="1"/>
  <c r="D106" i="9"/>
  <c r="J106" i="10" s="1"/>
  <c r="C106" i="9"/>
  <c r="E106" i="10" s="1"/>
  <c r="B106" i="9"/>
  <c r="B106" i="10" s="1"/>
  <c r="A106" i="9"/>
  <c r="A106" i="10" s="1"/>
  <c r="J105" i="9"/>
  <c r="W105" i="10" s="1"/>
  <c r="I105" i="9"/>
  <c r="V105" i="10" s="1"/>
  <c r="H105" i="9"/>
  <c r="U105" i="10" s="1"/>
  <c r="G105" i="9"/>
  <c r="T105" i="10" s="1"/>
  <c r="F105" i="9"/>
  <c r="S105" i="10" s="1"/>
  <c r="E105" i="9"/>
  <c r="O105" i="10" s="1"/>
  <c r="D105" i="9"/>
  <c r="J105" i="10" s="1"/>
  <c r="C105" i="9"/>
  <c r="E105" i="10" s="1"/>
  <c r="B105" i="9"/>
  <c r="B105" i="10" s="1"/>
  <c r="A105" i="9"/>
  <c r="A105" i="10" s="1"/>
  <c r="J104" i="9"/>
  <c r="W104" i="10" s="1"/>
  <c r="I104" i="9"/>
  <c r="V104" i="10" s="1"/>
  <c r="H104" i="9"/>
  <c r="U104" i="10" s="1"/>
  <c r="G104" i="9"/>
  <c r="T104" i="10" s="1"/>
  <c r="F104" i="9"/>
  <c r="S104" i="10" s="1"/>
  <c r="E104" i="9"/>
  <c r="O104" i="10" s="1"/>
  <c r="D104" i="9"/>
  <c r="J104" i="10" s="1"/>
  <c r="C104" i="9"/>
  <c r="E104" i="10" s="1"/>
  <c r="B104" i="9"/>
  <c r="B104" i="10" s="1"/>
  <c r="A104" i="9"/>
  <c r="A104" i="10" s="1"/>
  <c r="J103" i="9"/>
  <c r="W103" i="10" s="1"/>
  <c r="I103" i="9"/>
  <c r="V103" i="10" s="1"/>
  <c r="H103" i="9"/>
  <c r="U103" i="10" s="1"/>
  <c r="G103" i="9"/>
  <c r="T103" i="10" s="1"/>
  <c r="F103" i="9"/>
  <c r="S103" i="10" s="1"/>
  <c r="E103" i="9"/>
  <c r="O103" i="10" s="1"/>
  <c r="D103" i="9"/>
  <c r="J103" i="10" s="1"/>
  <c r="C103" i="9"/>
  <c r="E103" i="10" s="1"/>
  <c r="B103" i="9"/>
  <c r="B103" i="10" s="1"/>
  <c r="A103" i="9"/>
  <c r="A103" i="10" s="1"/>
  <c r="J102" i="9"/>
  <c r="W102" i="10" s="1"/>
  <c r="I102" i="9"/>
  <c r="V102" i="10" s="1"/>
  <c r="H102" i="9"/>
  <c r="U102" i="10" s="1"/>
  <c r="G102" i="9"/>
  <c r="T102" i="10" s="1"/>
  <c r="F102" i="9"/>
  <c r="S102" i="10" s="1"/>
  <c r="E102" i="9"/>
  <c r="O102" i="10" s="1"/>
  <c r="D102" i="9"/>
  <c r="J102" i="10" s="1"/>
  <c r="C102" i="9"/>
  <c r="E102" i="10" s="1"/>
  <c r="B102" i="9"/>
  <c r="B102" i="10" s="1"/>
  <c r="A102" i="9"/>
  <c r="A102" i="10" s="1"/>
  <c r="J101" i="9"/>
  <c r="W101" i="10" s="1"/>
  <c r="I101" i="9"/>
  <c r="V101" i="10" s="1"/>
  <c r="H101" i="9"/>
  <c r="U101" i="10" s="1"/>
  <c r="G101" i="9"/>
  <c r="T101" i="10" s="1"/>
  <c r="F101" i="9"/>
  <c r="S101" i="10" s="1"/>
  <c r="E101" i="9"/>
  <c r="O101" i="10" s="1"/>
  <c r="D101" i="9"/>
  <c r="J101" i="10" s="1"/>
  <c r="C101" i="9"/>
  <c r="E101" i="10" s="1"/>
  <c r="B101" i="9"/>
  <c r="B101" i="10" s="1"/>
  <c r="A101" i="9"/>
  <c r="A101" i="10" s="1"/>
  <c r="J100" i="9"/>
  <c r="W100" i="10" s="1"/>
  <c r="I100" i="9"/>
  <c r="V100" i="10" s="1"/>
  <c r="H100" i="9"/>
  <c r="U100" i="10" s="1"/>
  <c r="G100" i="9"/>
  <c r="T100" i="10" s="1"/>
  <c r="F100" i="9"/>
  <c r="S100" i="10" s="1"/>
  <c r="E100" i="9"/>
  <c r="O100" i="10" s="1"/>
  <c r="D100" i="9"/>
  <c r="J100" i="10" s="1"/>
  <c r="C100" i="9"/>
  <c r="E100" i="10" s="1"/>
  <c r="B100" i="9"/>
  <c r="B100" i="10" s="1"/>
  <c r="A100" i="9"/>
  <c r="A100" i="10" s="1"/>
  <c r="J99" i="9"/>
  <c r="W99" i="10" s="1"/>
  <c r="I99" i="9"/>
  <c r="V99" i="10" s="1"/>
  <c r="H99" i="9"/>
  <c r="U99" i="10" s="1"/>
  <c r="G99" i="9"/>
  <c r="T99" i="10" s="1"/>
  <c r="F99" i="9"/>
  <c r="S99" i="10" s="1"/>
  <c r="E99" i="9"/>
  <c r="O99" i="10" s="1"/>
  <c r="D99" i="9"/>
  <c r="J99" i="10" s="1"/>
  <c r="C99" i="9"/>
  <c r="E99" i="10" s="1"/>
  <c r="B99" i="9"/>
  <c r="B99" i="10" s="1"/>
  <c r="A99" i="9"/>
  <c r="A99" i="10" s="1"/>
  <c r="J98" i="9"/>
  <c r="W98" i="10" s="1"/>
  <c r="I98" i="9"/>
  <c r="V98" i="10" s="1"/>
  <c r="H98" i="9"/>
  <c r="U98" i="10" s="1"/>
  <c r="G98" i="9"/>
  <c r="T98" i="10" s="1"/>
  <c r="F98" i="9"/>
  <c r="S98" i="10" s="1"/>
  <c r="E98" i="9"/>
  <c r="O98" i="10" s="1"/>
  <c r="D98" i="9"/>
  <c r="J98" i="10" s="1"/>
  <c r="C98" i="9"/>
  <c r="E98" i="10" s="1"/>
  <c r="B98" i="9"/>
  <c r="B98" i="10" s="1"/>
  <c r="A98" i="9"/>
  <c r="A98" i="10" s="1"/>
  <c r="J97" i="9"/>
  <c r="W97" i="10" s="1"/>
  <c r="I97" i="9"/>
  <c r="V97" i="10" s="1"/>
  <c r="H97" i="9"/>
  <c r="U97" i="10" s="1"/>
  <c r="G97" i="9"/>
  <c r="T97" i="10" s="1"/>
  <c r="F97" i="9"/>
  <c r="S97" i="10" s="1"/>
  <c r="E97" i="9"/>
  <c r="O97" i="10" s="1"/>
  <c r="D97" i="9"/>
  <c r="J97" i="10" s="1"/>
  <c r="C97" i="9"/>
  <c r="E97" i="10" s="1"/>
  <c r="B97" i="9"/>
  <c r="B97" i="10" s="1"/>
  <c r="A97" i="9"/>
  <c r="A97" i="10" s="1"/>
  <c r="I96" i="9"/>
  <c r="V96" i="10" s="1"/>
  <c r="H96" i="9"/>
  <c r="U96" i="10" s="1"/>
  <c r="G96" i="9"/>
  <c r="T96" i="10" s="1"/>
  <c r="F96" i="9"/>
  <c r="S96" i="10" s="1"/>
  <c r="E96" i="9"/>
  <c r="O96" i="10" s="1"/>
  <c r="D96" i="9"/>
  <c r="J96" i="10" s="1"/>
  <c r="C96" i="9"/>
  <c r="E96" i="10" s="1"/>
  <c r="B96" i="9"/>
  <c r="B96" i="10" s="1"/>
  <c r="A96" i="9"/>
  <c r="A96" i="10" s="1"/>
  <c r="J95" i="9"/>
  <c r="W95" i="10" s="1"/>
  <c r="I95" i="9"/>
  <c r="V95" i="10" s="1"/>
  <c r="H95" i="9"/>
  <c r="U95" i="10" s="1"/>
  <c r="G95" i="9"/>
  <c r="T95" i="10" s="1"/>
  <c r="F95" i="9"/>
  <c r="S95" i="10" s="1"/>
  <c r="E95" i="9"/>
  <c r="O95" i="10" s="1"/>
  <c r="D95" i="9"/>
  <c r="J95" i="10" s="1"/>
  <c r="C95" i="9"/>
  <c r="E95" i="10" s="1"/>
  <c r="B95" i="9"/>
  <c r="B95" i="10" s="1"/>
  <c r="A95" i="9"/>
  <c r="A95" i="10" s="1"/>
  <c r="J94" i="9"/>
  <c r="W94" i="10" s="1"/>
  <c r="I94" i="9"/>
  <c r="V94" i="10" s="1"/>
  <c r="H94" i="9"/>
  <c r="U94" i="10" s="1"/>
  <c r="G94" i="9"/>
  <c r="T94" i="10" s="1"/>
  <c r="F94" i="9"/>
  <c r="S94" i="10" s="1"/>
  <c r="E94" i="9"/>
  <c r="O94" i="10" s="1"/>
  <c r="D94" i="9"/>
  <c r="J94" i="10" s="1"/>
  <c r="C94" i="9"/>
  <c r="E94" i="10" s="1"/>
  <c r="B94" i="9"/>
  <c r="B94" i="10" s="1"/>
  <c r="A94" i="9"/>
  <c r="A94" i="10" s="1"/>
  <c r="J93" i="9"/>
  <c r="W93" i="10" s="1"/>
  <c r="I93" i="9"/>
  <c r="V93" i="10" s="1"/>
  <c r="H93" i="9"/>
  <c r="U93" i="10" s="1"/>
  <c r="G93" i="9"/>
  <c r="T93" i="10" s="1"/>
  <c r="F93" i="9"/>
  <c r="S93" i="10" s="1"/>
  <c r="E93" i="9"/>
  <c r="O93" i="10" s="1"/>
  <c r="D93" i="9"/>
  <c r="J93" i="10" s="1"/>
  <c r="C93" i="9"/>
  <c r="E93" i="10" s="1"/>
  <c r="B93" i="9"/>
  <c r="B93" i="10" s="1"/>
  <c r="A93" i="9"/>
  <c r="A93" i="10" s="1"/>
  <c r="J92" i="9"/>
  <c r="W92" i="10" s="1"/>
  <c r="I92" i="9"/>
  <c r="V92" i="10" s="1"/>
  <c r="H92" i="9"/>
  <c r="U92" i="10" s="1"/>
  <c r="G92" i="9"/>
  <c r="T92" i="10" s="1"/>
  <c r="F92" i="9"/>
  <c r="S92" i="10" s="1"/>
  <c r="E92" i="9"/>
  <c r="O92" i="10" s="1"/>
  <c r="D92" i="9"/>
  <c r="J92" i="10" s="1"/>
  <c r="C92" i="9"/>
  <c r="E92" i="10" s="1"/>
  <c r="B92" i="9"/>
  <c r="B92" i="10" s="1"/>
  <c r="A92" i="9"/>
  <c r="J91" i="9"/>
  <c r="W91" i="10" s="1"/>
  <c r="I91" i="9"/>
  <c r="V91" i="10" s="1"/>
  <c r="H91" i="9"/>
  <c r="U91" i="10" s="1"/>
  <c r="G91" i="9"/>
  <c r="T91" i="10" s="1"/>
  <c r="F91" i="9"/>
  <c r="S91" i="10" s="1"/>
  <c r="E91" i="9"/>
  <c r="O91" i="10" s="1"/>
  <c r="D91" i="9"/>
  <c r="J91" i="10" s="1"/>
  <c r="C91" i="9"/>
  <c r="E91" i="10" s="1"/>
  <c r="B91" i="9"/>
  <c r="B91" i="10" s="1"/>
  <c r="A91" i="9"/>
  <c r="A91" i="10" s="1"/>
  <c r="J90" i="9"/>
  <c r="W90" i="10" s="1"/>
  <c r="I90" i="9"/>
  <c r="V90" i="10" s="1"/>
  <c r="H90" i="9"/>
  <c r="U90" i="10" s="1"/>
  <c r="G90" i="9"/>
  <c r="T90" i="10" s="1"/>
  <c r="F90" i="9"/>
  <c r="S90" i="10" s="1"/>
  <c r="E90" i="9"/>
  <c r="O90" i="10" s="1"/>
  <c r="D90" i="9"/>
  <c r="J90" i="10" s="1"/>
  <c r="C90" i="9"/>
  <c r="E90" i="10" s="1"/>
  <c r="B90" i="9"/>
  <c r="B90" i="10" s="1"/>
  <c r="A90" i="9"/>
  <c r="A90" i="10" s="1"/>
  <c r="J89" i="9"/>
  <c r="W89" i="10" s="1"/>
  <c r="I89" i="9"/>
  <c r="V89" i="10" s="1"/>
  <c r="H89" i="9"/>
  <c r="U89" i="10" s="1"/>
  <c r="G89" i="9"/>
  <c r="T89" i="10" s="1"/>
  <c r="F89" i="9"/>
  <c r="S89" i="10" s="1"/>
  <c r="E89" i="9"/>
  <c r="O89" i="10" s="1"/>
  <c r="D89" i="9"/>
  <c r="J89" i="10" s="1"/>
  <c r="C89" i="9"/>
  <c r="E89" i="10" s="1"/>
  <c r="B89" i="9"/>
  <c r="B89" i="10" s="1"/>
  <c r="A89" i="9"/>
  <c r="A89" i="10" s="1"/>
  <c r="J88" i="9"/>
  <c r="W88" i="10" s="1"/>
  <c r="I88" i="9"/>
  <c r="V88" i="10" s="1"/>
  <c r="H88" i="9"/>
  <c r="U88" i="10" s="1"/>
  <c r="G88" i="9"/>
  <c r="T88" i="10" s="1"/>
  <c r="F88" i="9"/>
  <c r="S88" i="10" s="1"/>
  <c r="E88" i="9"/>
  <c r="O88" i="10" s="1"/>
  <c r="D88" i="9"/>
  <c r="J88" i="10" s="1"/>
  <c r="C88" i="9"/>
  <c r="E88" i="10" s="1"/>
  <c r="B88" i="9"/>
  <c r="B88" i="10" s="1"/>
  <c r="A88" i="9"/>
  <c r="A88" i="10" s="1"/>
  <c r="J87" i="9"/>
  <c r="W87" i="10" s="1"/>
  <c r="I87" i="9"/>
  <c r="V87" i="10" s="1"/>
  <c r="H87" i="9"/>
  <c r="U87" i="10" s="1"/>
  <c r="G87" i="9"/>
  <c r="T87" i="10" s="1"/>
  <c r="F87" i="9"/>
  <c r="S87" i="10" s="1"/>
  <c r="E87" i="9"/>
  <c r="O87" i="10" s="1"/>
  <c r="D87" i="9"/>
  <c r="J87" i="10" s="1"/>
  <c r="C87" i="9"/>
  <c r="E87" i="10" s="1"/>
  <c r="B87" i="9"/>
  <c r="B87" i="10" s="1"/>
  <c r="A87" i="9"/>
  <c r="A87" i="10" s="1"/>
  <c r="I86" i="9"/>
  <c r="V86" i="10" s="1"/>
  <c r="H86" i="9"/>
  <c r="U86" i="10" s="1"/>
  <c r="G86" i="9"/>
  <c r="T86" i="10" s="1"/>
  <c r="F86" i="9"/>
  <c r="S86" i="10" s="1"/>
  <c r="E86" i="9"/>
  <c r="O86" i="10" s="1"/>
  <c r="D86" i="9"/>
  <c r="J86" i="10" s="1"/>
  <c r="C86" i="9"/>
  <c r="E86" i="10" s="1"/>
  <c r="B86" i="9"/>
  <c r="B86" i="10" s="1"/>
  <c r="A86" i="9"/>
  <c r="A86" i="10" s="1"/>
  <c r="J85" i="9"/>
  <c r="W85" i="10" s="1"/>
  <c r="I85" i="9"/>
  <c r="V85" i="10" s="1"/>
  <c r="H85" i="9"/>
  <c r="U85" i="10" s="1"/>
  <c r="G85" i="9"/>
  <c r="T85" i="10" s="1"/>
  <c r="F85" i="9"/>
  <c r="S85" i="10" s="1"/>
  <c r="E85" i="9"/>
  <c r="O85" i="10" s="1"/>
  <c r="D85" i="9"/>
  <c r="J85" i="10" s="1"/>
  <c r="C85" i="9"/>
  <c r="E85" i="10" s="1"/>
  <c r="B85" i="9"/>
  <c r="B85" i="10" s="1"/>
  <c r="A85" i="9"/>
  <c r="A85" i="10" s="1"/>
  <c r="J84" i="9"/>
  <c r="W84" i="10" s="1"/>
  <c r="I84" i="9"/>
  <c r="V84" i="10" s="1"/>
  <c r="H84" i="9"/>
  <c r="U84" i="10" s="1"/>
  <c r="G84" i="9"/>
  <c r="T84" i="10" s="1"/>
  <c r="F84" i="9"/>
  <c r="S84" i="10" s="1"/>
  <c r="E84" i="9"/>
  <c r="O84" i="10" s="1"/>
  <c r="D84" i="9"/>
  <c r="J84" i="10" s="1"/>
  <c r="C84" i="9"/>
  <c r="E84" i="10" s="1"/>
  <c r="B84" i="9"/>
  <c r="B84" i="10" s="1"/>
  <c r="A84" i="9"/>
  <c r="A84" i="10" s="1"/>
  <c r="J83" i="9"/>
  <c r="W83" i="10" s="1"/>
  <c r="I83" i="9"/>
  <c r="V83" i="10" s="1"/>
  <c r="H83" i="9"/>
  <c r="U83" i="10" s="1"/>
  <c r="G83" i="9"/>
  <c r="T83" i="10" s="1"/>
  <c r="F83" i="9"/>
  <c r="S83" i="10" s="1"/>
  <c r="E83" i="9"/>
  <c r="O83" i="10" s="1"/>
  <c r="D83" i="9"/>
  <c r="J83" i="10" s="1"/>
  <c r="C83" i="9"/>
  <c r="E83" i="10" s="1"/>
  <c r="B83" i="9"/>
  <c r="B83" i="10" s="1"/>
  <c r="A83" i="9"/>
  <c r="A83" i="10" s="1"/>
  <c r="J82" i="9"/>
  <c r="W82" i="10" s="1"/>
  <c r="I82" i="9"/>
  <c r="V82" i="10" s="1"/>
  <c r="H82" i="9"/>
  <c r="U82" i="10" s="1"/>
  <c r="G82" i="9"/>
  <c r="T82" i="10" s="1"/>
  <c r="F82" i="9"/>
  <c r="S82" i="10" s="1"/>
  <c r="E82" i="9"/>
  <c r="O82" i="10" s="1"/>
  <c r="D82" i="9"/>
  <c r="J82" i="10" s="1"/>
  <c r="C82" i="9"/>
  <c r="E82" i="10" s="1"/>
  <c r="B82" i="9"/>
  <c r="B82" i="10" s="1"/>
  <c r="A82" i="9"/>
  <c r="A82" i="10" s="1"/>
  <c r="J81" i="9"/>
  <c r="W81" i="10" s="1"/>
  <c r="I81" i="9"/>
  <c r="V81" i="10" s="1"/>
  <c r="H81" i="9"/>
  <c r="U81" i="10" s="1"/>
  <c r="G81" i="9"/>
  <c r="T81" i="10" s="1"/>
  <c r="F81" i="9"/>
  <c r="S81" i="10" s="1"/>
  <c r="E81" i="9"/>
  <c r="O81" i="10" s="1"/>
  <c r="D81" i="9"/>
  <c r="J81" i="10" s="1"/>
  <c r="C81" i="9"/>
  <c r="E81" i="10" s="1"/>
  <c r="B81" i="9"/>
  <c r="B81" i="10" s="1"/>
  <c r="A81" i="9"/>
  <c r="A81" i="10" s="1"/>
  <c r="J80" i="9"/>
  <c r="W80" i="10" s="1"/>
  <c r="I80" i="9"/>
  <c r="V80" i="10" s="1"/>
  <c r="H80" i="9"/>
  <c r="U80" i="10" s="1"/>
  <c r="G80" i="9"/>
  <c r="T80" i="10" s="1"/>
  <c r="F80" i="9"/>
  <c r="S80" i="10" s="1"/>
  <c r="E80" i="9"/>
  <c r="O80" i="10" s="1"/>
  <c r="D80" i="9"/>
  <c r="J80" i="10" s="1"/>
  <c r="C80" i="9"/>
  <c r="E80" i="10" s="1"/>
  <c r="B80" i="9"/>
  <c r="B80" i="10" s="1"/>
  <c r="A80" i="9"/>
  <c r="J79" i="9"/>
  <c r="W79" i="10" s="1"/>
  <c r="I79" i="9"/>
  <c r="V79" i="10" s="1"/>
  <c r="H79" i="9"/>
  <c r="U79" i="10" s="1"/>
  <c r="G79" i="9"/>
  <c r="T79" i="10" s="1"/>
  <c r="F79" i="9"/>
  <c r="S79" i="10" s="1"/>
  <c r="E79" i="9"/>
  <c r="O79" i="10" s="1"/>
  <c r="D79" i="9"/>
  <c r="J79" i="10" s="1"/>
  <c r="C79" i="9"/>
  <c r="E79" i="10" s="1"/>
  <c r="B79" i="9"/>
  <c r="B79" i="10" s="1"/>
  <c r="A79" i="9"/>
  <c r="A79" i="10" s="1"/>
  <c r="J78" i="9"/>
  <c r="W78" i="10" s="1"/>
  <c r="I78" i="9"/>
  <c r="V78" i="10" s="1"/>
  <c r="H78" i="9"/>
  <c r="U78" i="10" s="1"/>
  <c r="G78" i="9"/>
  <c r="T78" i="10" s="1"/>
  <c r="F78" i="9"/>
  <c r="S78" i="10" s="1"/>
  <c r="E78" i="9"/>
  <c r="O78" i="10" s="1"/>
  <c r="D78" i="9"/>
  <c r="J78" i="10" s="1"/>
  <c r="C78" i="9"/>
  <c r="E78" i="10" s="1"/>
  <c r="B78" i="9"/>
  <c r="B78" i="10" s="1"/>
  <c r="A78" i="9"/>
  <c r="A78" i="10" s="1"/>
  <c r="J77" i="9"/>
  <c r="W77" i="10" s="1"/>
  <c r="I77" i="9"/>
  <c r="V77" i="10" s="1"/>
  <c r="H77" i="9"/>
  <c r="U77" i="10" s="1"/>
  <c r="G77" i="9"/>
  <c r="T77" i="10" s="1"/>
  <c r="F77" i="9"/>
  <c r="S77" i="10" s="1"/>
  <c r="E77" i="9"/>
  <c r="O77" i="10" s="1"/>
  <c r="D77" i="9"/>
  <c r="J77" i="10" s="1"/>
  <c r="C77" i="9"/>
  <c r="E77" i="10" s="1"/>
  <c r="B77" i="9"/>
  <c r="B77" i="10" s="1"/>
  <c r="A77" i="9"/>
  <c r="A77" i="10" s="1"/>
  <c r="J76" i="9"/>
  <c r="W76" i="10" s="1"/>
  <c r="I76" i="9"/>
  <c r="V76" i="10" s="1"/>
  <c r="H76" i="9"/>
  <c r="U76" i="10" s="1"/>
  <c r="G76" i="9"/>
  <c r="T76" i="10" s="1"/>
  <c r="F76" i="9"/>
  <c r="S76" i="10" s="1"/>
  <c r="E76" i="9"/>
  <c r="O76" i="10" s="1"/>
  <c r="D76" i="9"/>
  <c r="J76" i="10" s="1"/>
  <c r="C76" i="9"/>
  <c r="E76" i="10" s="1"/>
  <c r="B76" i="9"/>
  <c r="B76" i="10" s="1"/>
  <c r="A76" i="9"/>
  <c r="A76" i="10" s="1"/>
  <c r="J75" i="9"/>
  <c r="W75" i="10" s="1"/>
  <c r="I75" i="9"/>
  <c r="V75" i="10" s="1"/>
  <c r="H75" i="9"/>
  <c r="U75" i="10" s="1"/>
  <c r="G75" i="9"/>
  <c r="T75" i="10" s="1"/>
  <c r="F75" i="9"/>
  <c r="S75" i="10" s="1"/>
  <c r="E75" i="9"/>
  <c r="O75" i="10" s="1"/>
  <c r="D75" i="9"/>
  <c r="J75" i="10" s="1"/>
  <c r="C75" i="9"/>
  <c r="E75" i="10" s="1"/>
  <c r="B75" i="9"/>
  <c r="B75" i="10" s="1"/>
  <c r="A75" i="9"/>
  <c r="A75" i="10" s="1"/>
  <c r="J74" i="9"/>
  <c r="W74" i="10" s="1"/>
  <c r="I74" i="9"/>
  <c r="V74" i="10" s="1"/>
  <c r="H74" i="9"/>
  <c r="U74" i="10" s="1"/>
  <c r="G74" i="9"/>
  <c r="T74" i="10" s="1"/>
  <c r="F74" i="9"/>
  <c r="S74" i="10" s="1"/>
  <c r="E74" i="9"/>
  <c r="O74" i="10" s="1"/>
  <c r="D74" i="9"/>
  <c r="J74" i="10" s="1"/>
  <c r="C74" i="9"/>
  <c r="E74" i="10" s="1"/>
  <c r="B74" i="9"/>
  <c r="B74" i="10" s="1"/>
  <c r="A74" i="9"/>
  <c r="A74" i="10" s="1"/>
  <c r="J73" i="9"/>
  <c r="W73" i="10" s="1"/>
  <c r="I73" i="9"/>
  <c r="V73" i="10" s="1"/>
  <c r="H73" i="9"/>
  <c r="U73" i="10" s="1"/>
  <c r="G73" i="9"/>
  <c r="T73" i="10" s="1"/>
  <c r="F73" i="9"/>
  <c r="S73" i="10" s="1"/>
  <c r="E73" i="9"/>
  <c r="O73" i="10" s="1"/>
  <c r="D73" i="9"/>
  <c r="J73" i="10" s="1"/>
  <c r="C73" i="9"/>
  <c r="E73" i="10" s="1"/>
  <c r="B73" i="9"/>
  <c r="B73" i="10" s="1"/>
  <c r="A73" i="9"/>
  <c r="A73" i="10" s="1"/>
  <c r="I72" i="9"/>
  <c r="V72" i="10" s="1"/>
  <c r="H72" i="9"/>
  <c r="U72" i="10" s="1"/>
  <c r="G72" i="9"/>
  <c r="T72" i="10" s="1"/>
  <c r="F72" i="9"/>
  <c r="S72" i="10" s="1"/>
  <c r="E72" i="9"/>
  <c r="O72" i="10" s="1"/>
  <c r="D72" i="9"/>
  <c r="J72" i="10" s="1"/>
  <c r="C72" i="9"/>
  <c r="E72" i="10" s="1"/>
  <c r="B72" i="9"/>
  <c r="B72" i="10" s="1"/>
  <c r="A72" i="9"/>
  <c r="J71" i="9"/>
  <c r="W71" i="10" s="1"/>
  <c r="I71" i="9"/>
  <c r="V71" i="10" s="1"/>
  <c r="H71" i="9"/>
  <c r="U71" i="10" s="1"/>
  <c r="G71" i="9"/>
  <c r="T71" i="10" s="1"/>
  <c r="F71" i="9"/>
  <c r="S71" i="10" s="1"/>
  <c r="E71" i="9"/>
  <c r="O71" i="10" s="1"/>
  <c r="D71" i="9"/>
  <c r="J71" i="10" s="1"/>
  <c r="C71" i="9"/>
  <c r="E71" i="10" s="1"/>
  <c r="B71" i="9"/>
  <c r="B71" i="10" s="1"/>
  <c r="A71" i="9"/>
  <c r="A71" i="10" s="1"/>
  <c r="J70" i="9"/>
  <c r="W70" i="10" s="1"/>
  <c r="I70" i="9"/>
  <c r="V70" i="10" s="1"/>
  <c r="H70" i="9"/>
  <c r="U70" i="10" s="1"/>
  <c r="G70" i="9"/>
  <c r="T70" i="10" s="1"/>
  <c r="F70" i="9"/>
  <c r="S70" i="10" s="1"/>
  <c r="E70" i="9"/>
  <c r="O70" i="10" s="1"/>
  <c r="D70" i="9"/>
  <c r="J70" i="10" s="1"/>
  <c r="C70" i="9"/>
  <c r="E70" i="10" s="1"/>
  <c r="B70" i="9"/>
  <c r="B70" i="10" s="1"/>
  <c r="A70" i="9"/>
  <c r="A70" i="10" s="1"/>
  <c r="J69" i="9"/>
  <c r="W69" i="10" s="1"/>
  <c r="I69" i="9"/>
  <c r="V69" i="10" s="1"/>
  <c r="H69" i="9"/>
  <c r="U69" i="10" s="1"/>
  <c r="G69" i="9"/>
  <c r="T69" i="10" s="1"/>
  <c r="F69" i="9"/>
  <c r="S69" i="10" s="1"/>
  <c r="E69" i="9"/>
  <c r="O69" i="10" s="1"/>
  <c r="D69" i="9"/>
  <c r="J69" i="10" s="1"/>
  <c r="C69" i="9"/>
  <c r="E69" i="10" s="1"/>
  <c r="B69" i="9"/>
  <c r="B69" i="10" s="1"/>
  <c r="A69" i="9"/>
  <c r="A69" i="10" s="1"/>
  <c r="J68" i="9"/>
  <c r="W68" i="10" s="1"/>
  <c r="I68" i="9"/>
  <c r="V68" i="10" s="1"/>
  <c r="H68" i="9"/>
  <c r="U68" i="10" s="1"/>
  <c r="G68" i="9"/>
  <c r="T68" i="10" s="1"/>
  <c r="F68" i="9"/>
  <c r="S68" i="10" s="1"/>
  <c r="E68" i="9"/>
  <c r="O68" i="10" s="1"/>
  <c r="D68" i="9"/>
  <c r="J68" i="10" s="1"/>
  <c r="C68" i="9"/>
  <c r="E68" i="10" s="1"/>
  <c r="B68" i="9"/>
  <c r="B68" i="10" s="1"/>
  <c r="A68" i="9"/>
  <c r="J67" i="9"/>
  <c r="W67" i="10" s="1"/>
  <c r="I67" i="9"/>
  <c r="V67" i="10" s="1"/>
  <c r="H67" i="9"/>
  <c r="U67" i="10" s="1"/>
  <c r="G67" i="9"/>
  <c r="T67" i="10" s="1"/>
  <c r="F67" i="9"/>
  <c r="S67" i="10" s="1"/>
  <c r="E67" i="9"/>
  <c r="O67" i="10" s="1"/>
  <c r="D67" i="9"/>
  <c r="J67" i="10" s="1"/>
  <c r="C67" i="9"/>
  <c r="E67" i="10" s="1"/>
  <c r="B67" i="9"/>
  <c r="B67" i="10" s="1"/>
  <c r="A67" i="9"/>
  <c r="A67" i="10" s="1"/>
  <c r="I66" i="9"/>
  <c r="V66" i="10" s="1"/>
  <c r="H66" i="9"/>
  <c r="U66" i="10" s="1"/>
  <c r="G66" i="9"/>
  <c r="T66" i="10" s="1"/>
  <c r="F66" i="9"/>
  <c r="S66" i="10" s="1"/>
  <c r="E66" i="9"/>
  <c r="O66" i="10" s="1"/>
  <c r="D66" i="9"/>
  <c r="J66" i="10" s="1"/>
  <c r="C66" i="9"/>
  <c r="E66" i="10" s="1"/>
  <c r="B66" i="9"/>
  <c r="B66" i="10" s="1"/>
  <c r="A66" i="9"/>
  <c r="A66" i="10" s="1"/>
  <c r="J65" i="9"/>
  <c r="W65" i="10" s="1"/>
  <c r="I65" i="9"/>
  <c r="V65" i="10" s="1"/>
  <c r="H65" i="9"/>
  <c r="U65" i="10" s="1"/>
  <c r="G65" i="9"/>
  <c r="T65" i="10" s="1"/>
  <c r="F65" i="9"/>
  <c r="S65" i="10" s="1"/>
  <c r="E65" i="9"/>
  <c r="O65" i="10" s="1"/>
  <c r="D65" i="9"/>
  <c r="J65" i="10" s="1"/>
  <c r="C65" i="9"/>
  <c r="E65" i="10" s="1"/>
  <c r="B65" i="9"/>
  <c r="B65" i="10" s="1"/>
  <c r="A65" i="9"/>
  <c r="A65" i="10" s="1"/>
  <c r="J64" i="9"/>
  <c r="W64" i="10" s="1"/>
  <c r="I64" i="9"/>
  <c r="V64" i="10" s="1"/>
  <c r="H64" i="9"/>
  <c r="U64" i="10" s="1"/>
  <c r="G64" i="9"/>
  <c r="T64" i="10" s="1"/>
  <c r="F64" i="9"/>
  <c r="S64" i="10" s="1"/>
  <c r="E64" i="9"/>
  <c r="O64" i="10" s="1"/>
  <c r="D64" i="9"/>
  <c r="J64" i="10" s="1"/>
  <c r="C64" i="9"/>
  <c r="E64" i="10" s="1"/>
  <c r="B64" i="9"/>
  <c r="B64" i="10" s="1"/>
  <c r="A64" i="9"/>
  <c r="A64" i="10" s="1"/>
  <c r="J63" i="9"/>
  <c r="W63" i="10" s="1"/>
  <c r="I63" i="9"/>
  <c r="V63" i="10" s="1"/>
  <c r="H63" i="9"/>
  <c r="U63" i="10" s="1"/>
  <c r="G63" i="9"/>
  <c r="T63" i="10" s="1"/>
  <c r="F63" i="9"/>
  <c r="S63" i="10" s="1"/>
  <c r="E63" i="9"/>
  <c r="O63" i="10" s="1"/>
  <c r="D63" i="9"/>
  <c r="J63" i="10" s="1"/>
  <c r="C63" i="9"/>
  <c r="E63" i="10" s="1"/>
  <c r="B63" i="9"/>
  <c r="B63" i="10" s="1"/>
  <c r="A63" i="9"/>
  <c r="A63" i="10" s="1"/>
  <c r="J62" i="9"/>
  <c r="W62" i="10" s="1"/>
  <c r="I62" i="9"/>
  <c r="V62" i="10" s="1"/>
  <c r="H62" i="9"/>
  <c r="U62" i="10" s="1"/>
  <c r="G62" i="9"/>
  <c r="T62" i="10" s="1"/>
  <c r="F62" i="9"/>
  <c r="S62" i="10" s="1"/>
  <c r="E62" i="9"/>
  <c r="O62" i="10" s="1"/>
  <c r="D62" i="9"/>
  <c r="J62" i="10" s="1"/>
  <c r="C62" i="9"/>
  <c r="E62" i="10" s="1"/>
  <c r="B62" i="9"/>
  <c r="B62" i="10" s="1"/>
  <c r="A62" i="9"/>
  <c r="A62" i="10" s="1"/>
  <c r="J61" i="9"/>
  <c r="W61" i="10" s="1"/>
  <c r="I61" i="9"/>
  <c r="V61" i="10" s="1"/>
  <c r="H61" i="9"/>
  <c r="U61" i="10" s="1"/>
  <c r="G61" i="9"/>
  <c r="T61" i="10" s="1"/>
  <c r="F61" i="9"/>
  <c r="S61" i="10" s="1"/>
  <c r="E61" i="9"/>
  <c r="O61" i="10" s="1"/>
  <c r="D61" i="9"/>
  <c r="J61" i="10" s="1"/>
  <c r="C61" i="9"/>
  <c r="E61" i="10" s="1"/>
  <c r="B61" i="9"/>
  <c r="B61" i="10" s="1"/>
  <c r="A61" i="9"/>
  <c r="A61" i="10" s="1"/>
  <c r="J60" i="9"/>
  <c r="W60" i="10" s="1"/>
  <c r="I60" i="9"/>
  <c r="V60" i="10" s="1"/>
  <c r="H60" i="9"/>
  <c r="U60" i="10" s="1"/>
  <c r="G60" i="9"/>
  <c r="T60" i="10" s="1"/>
  <c r="F60" i="9"/>
  <c r="S60" i="10" s="1"/>
  <c r="E60" i="9"/>
  <c r="O60" i="10" s="1"/>
  <c r="D60" i="9"/>
  <c r="J60" i="10" s="1"/>
  <c r="C60" i="9"/>
  <c r="E60" i="10" s="1"/>
  <c r="B60" i="9"/>
  <c r="B60" i="10" s="1"/>
  <c r="A60" i="9"/>
  <c r="J59" i="9"/>
  <c r="W59" i="10" s="1"/>
  <c r="I59" i="9"/>
  <c r="V59" i="10" s="1"/>
  <c r="H59" i="9"/>
  <c r="U59" i="10" s="1"/>
  <c r="G59" i="9"/>
  <c r="T59" i="10" s="1"/>
  <c r="F59" i="9"/>
  <c r="S59" i="10" s="1"/>
  <c r="E59" i="9"/>
  <c r="O59" i="10" s="1"/>
  <c r="D59" i="9"/>
  <c r="J59" i="10" s="1"/>
  <c r="C59" i="9"/>
  <c r="E59" i="10" s="1"/>
  <c r="B59" i="9"/>
  <c r="B59" i="10" s="1"/>
  <c r="A59" i="9"/>
  <c r="A59" i="10" s="1"/>
  <c r="J58" i="9"/>
  <c r="W58" i="10" s="1"/>
  <c r="I58" i="9"/>
  <c r="V58" i="10" s="1"/>
  <c r="H58" i="9"/>
  <c r="U58" i="10" s="1"/>
  <c r="G58" i="9"/>
  <c r="T58" i="10" s="1"/>
  <c r="F58" i="9"/>
  <c r="S58" i="10" s="1"/>
  <c r="E58" i="9"/>
  <c r="O58" i="10" s="1"/>
  <c r="D58" i="9"/>
  <c r="J58" i="10" s="1"/>
  <c r="C58" i="9"/>
  <c r="E58" i="10" s="1"/>
  <c r="B58" i="9"/>
  <c r="B58" i="10" s="1"/>
  <c r="A58" i="9"/>
  <c r="A58" i="10" s="1"/>
  <c r="J57" i="9"/>
  <c r="W57" i="10" s="1"/>
  <c r="I57" i="9"/>
  <c r="V57" i="10" s="1"/>
  <c r="H57" i="9"/>
  <c r="U57" i="10" s="1"/>
  <c r="G57" i="9"/>
  <c r="T57" i="10" s="1"/>
  <c r="F57" i="9"/>
  <c r="S57" i="10" s="1"/>
  <c r="E57" i="9"/>
  <c r="O57" i="10" s="1"/>
  <c r="D57" i="9"/>
  <c r="J57" i="10" s="1"/>
  <c r="C57" i="9"/>
  <c r="E57" i="10" s="1"/>
  <c r="B57" i="9"/>
  <c r="B57" i="10" s="1"/>
  <c r="A57" i="9"/>
  <c r="A57" i="10" s="1"/>
  <c r="J56" i="9"/>
  <c r="W56" i="10" s="1"/>
  <c r="I56" i="9"/>
  <c r="V56" i="10" s="1"/>
  <c r="H56" i="9"/>
  <c r="U56" i="10" s="1"/>
  <c r="G56" i="9"/>
  <c r="T56" i="10" s="1"/>
  <c r="F56" i="9"/>
  <c r="S56" i="10" s="1"/>
  <c r="E56" i="9"/>
  <c r="O56" i="10" s="1"/>
  <c r="D56" i="9"/>
  <c r="J56" i="10" s="1"/>
  <c r="C56" i="9"/>
  <c r="E56" i="10" s="1"/>
  <c r="B56" i="9"/>
  <c r="B56" i="10" s="1"/>
  <c r="A56" i="9"/>
  <c r="J55" i="9"/>
  <c r="W55" i="10" s="1"/>
  <c r="I55" i="9"/>
  <c r="V55" i="10" s="1"/>
  <c r="H55" i="9"/>
  <c r="U55" i="10" s="1"/>
  <c r="G55" i="9"/>
  <c r="T55" i="10" s="1"/>
  <c r="F55" i="9"/>
  <c r="S55" i="10" s="1"/>
  <c r="E55" i="9"/>
  <c r="O55" i="10" s="1"/>
  <c r="D55" i="9"/>
  <c r="J55" i="10" s="1"/>
  <c r="C55" i="9"/>
  <c r="E55" i="10" s="1"/>
  <c r="B55" i="9"/>
  <c r="B55" i="10" s="1"/>
  <c r="A55" i="9"/>
  <c r="A55" i="10" s="1"/>
  <c r="J54" i="9"/>
  <c r="W54" i="10" s="1"/>
  <c r="I54" i="9"/>
  <c r="V54" i="10" s="1"/>
  <c r="H54" i="9"/>
  <c r="U54" i="10" s="1"/>
  <c r="G54" i="9"/>
  <c r="T54" i="10" s="1"/>
  <c r="F54" i="9"/>
  <c r="S54" i="10" s="1"/>
  <c r="E54" i="9"/>
  <c r="O54" i="10" s="1"/>
  <c r="D54" i="9"/>
  <c r="J54" i="10" s="1"/>
  <c r="C54" i="9"/>
  <c r="E54" i="10" s="1"/>
  <c r="B54" i="9"/>
  <c r="B54" i="10" s="1"/>
  <c r="A54" i="9"/>
  <c r="A54" i="10" s="1"/>
  <c r="J53" i="9"/>
  <c r="W53" i="10" s="1"/>
  <c r="I53" i="9"/>
  <c r="V53" i="10" s="1"/>
  <c r="H53" i="9"/>
  <c r="U53" i="10" s="1"/>
  <c r="G53" i="9"/>
  <c r="T53" i="10" s="1"/>
  <c r="F53" i="9"/>
  <c r="S53" i="10" s="1"/>
  <c r="E53" i="9"/>
  <c r="O53" i="10" s="1"/>
  <c r="D53" i="9"/>
  <c r="J53" i="10" s="1"/>
  <c r="C53" i="9"/>
  <c r="E53" i="10" s="1"/>
  <c r="B53" i="9"/>
  <c r="B53" i="10" s="1"/>
  <c r="A53" i="9"/>
  <c r="A53" i="10" s="1"/>
  <c r="J52" i="9"/>
  <c r="W52" i="10" s="1"/>
  <c r="I52" i="9"/>
  <c r="V52" i="10" s="1"/>
  <c r="H52" i="9"/>
  <c r="U52" i="10" s="1"/>
  <c r="G52" i="9"/>
  <c r="T52" i="10" s="1"/>
  <c r="F52" i="9"/>
  <c r="S52" i="10" s="1"/>
  <c r="E52" i="9"/>
  <c r="O52" i="10" s="1"/>
  <c r="D52" i="9"/>
  <c r="J52" i="10" s="1"/>
  <c r="C52" i="9"/>
  <c r="E52" i="10" s="1"/>
  <c r="B52" i="9"/>
  <c r="B52" i="10" s="1"/>
  <c r="A52" i="9"/>
  <c r="A52" i="10" s="1"/>
  <c r="J51" i="9"/>
  <c r="W51" i="10" s="1"/>
  <c r="I51" i="9"/>
  <c r="V51" i="10" s="1"/>
  <c r="H51" i="9"/>
  <c r="U51" i="10" s="1"/>
  <c r="G51" i="9"/>
  <c r="T51" i="10" s="1"/>
  <c r="F51" i="9"/>
  <c r="S51" i="10" s="1"/>
  <c r="E51" i="9"/>
  <c r="O51" i="10" s="1"/>
  <c r="D51" i="9"/>
  <c r="J51" i="10" s="1"/>
  <c r="C51" i="9"/>
  <c r="E51" i="10" s="1"/>
  <c r="B51" i="9"/>
  <c r="B51" i="10" s="1"/>
  <c r="A51" i="9"/>
  <c r="A51" i="10" s="1"/>
  <c r="J50" i="9"/>
  <c r="W50" i="10" s="1"/>
  <c r="I50" i="9"/>
  <c r="V50" i="10" s="1"/>
  <c r="H50" i="9"/>
  <c r="U50" i="10" s="1"/>
  <c r="G50" i="9"/>
  <c r="T50" i="10" s="1"/>
  <c r="F50" i="9"/>
  <c r="S50" i="10" s="1"/>
  <c r="E50" i="9"/>
  <c r="O50" i="10" s="1"/>
  <c r="D50" i="9"/>
  <c r="J50" i="10" s="1"/>
  <c r="C50" i="9"/>
  <c r="E50" i="10" s="1"/>
  <c r="B50" i="9"/>
  <c r="B50" i="10" s="1"/>
  <c r="A50" i="9"/>
  <c r="A50" i="10" s="1"/>
  <c r="J49" i="9"/>
  <c r="W49" i="10" s="1"/>
  <c r="I49" i="9"/>
  <c r="V49" i="10" s="1"/>
  <c r="H49" i="9"/>
  <c r="U49" i="10" s="1"/>
  <c r="G49" i="9"/>
  <c r="T49" i="10" s="1"/>
  <c r="F49" i="9"/>
  <c r="S49" i="10" s="1"/>
  <c r="E49" i="9"/>
  <c r="O49" i="10" s="1"/>
  <c r="D49" i="9"/>
  <c r="J49" i="10" s="1"/>
  <c r="C49" i="9"/>
  <c r="E49" i="10" s="1"/>
  <c r="B49" i="9"/>
  <c r="B49" i="10" s="1"/>
  <c r="A49" i="9"/>
  <c r="A49" i="10" s="1"/>
  <c r="J48" i="9"/>
  <c r="W48" i="10" s="1"/>
  <c r="I48" i="9"/>
  <c r="V48" i="10" s="1"/>
  <c r="H48" i="9"/>
  <c r="U48" i="10" s="1"/>
  <c r="G48" i="9"/>
  <c r="T48" i="10" s="1"/>
  <c r="F48" i="9"/>
  <c r="S48" i="10" s="1"/>
  <c r="E48" i="9"/>
  <c r="O48" i="10" s="1"/>
  <c r="D48" i="9"/>
  <c r="J48" i="10" s="1"/>
  <c r="C48" i="9"/>
  <c r="E48" i="10" s="1"/>
  <c r="B48" i="9"/>
  <c r="B48" i="10" s="1"/>
  <c r="A48" i="9"/>
  <c r="J47" i="9"/>
  <c r="W47" i="10" s="1"/>
  <c r="I47" i="9"/>
  <c r="V47" i="10" s="1"/>
  <c r="H47" i="9"/>
  <c r="U47" i="10" s="1"/>
  <c r="G47" i="9"/>
  <c r="T47" i="10" s="1"/>
  <c r="F47" i="9"/>
  <c r="S47" i="10" s="1"/>
  <c r="E47" i="9"/>
  <c r="O47" i="10" s="1"/>
  <c r="D47" i="9"/>
  <c r="J47" i="10" s="1"/>
  <c r="C47" i="9"/>
  <c r="E47" i="10" s="1"/>
  <c r="B47" i="9"/>
  <c r="B47" i="10" s="1"/>
  <c r="A47" i="9"/>
  <c r="A47" i="10" s="1"/>
  <c r="J46" i="9"/>
  <c r="W46" i="10" s="1"/>
  <c r="I46" i="9"/>
  <c r="V46" i="10" s="1"/>
  <c r="H46" i="9"/>
  <c r="U46" i="10" s="1"/>
  <c r="G46" i="9"/>
  <c r="T46" i="10" s="1"/>
  <c r="F46" i="9"/>
  <c r="S46" i="10" s="1"/>
  <c r="E46" i="9"/>
  <c r="O46" i="10" s="1"/>
  <c r="D46" i="9"/>
  <c r="J46" i="10" s="1"/>
  <c r="C46" i="9"/>
  <c r="E46" i="10" s="1"/>
  <c r="B46" i="9"/>
  <c r="B46" i="10" s="1"/>
  <c r="A46" i="9"/>
  <c r="A46" i="10" s="1"/>
  <c r="J45" i="9"/>
  <c r="W45" i="10" s="1"/>
  <c r="I45" i="9"/>
  <c r="V45" i="10" s="1"/>
  <c r="H45" i="9"/>
  <c r="U45" i="10" s="1"/>
  <c r="G45" i="9"/>
  <c r="T45" i="10" s="1"/>
  <c r="F45" i="9"/>
  <c r="S45" i="10" s="1"/>
  <c r="E45" i="9"/>
  <c r="O45" i="10" s="1"/>
  <c r="D45" i="9"/>
  <c r="J45" i="10" s="1"/>
  <c r="C45" i="9"/>
  <c r="E45" i="10" s="1"/>
  <c r="B45" i="9"/>
  <c r="B45" i="10" s="1"/>
  <c r="A45" i="9"/>
  <c r="A45" i="10" s="1"/>
  <c r="J44" i="9"/>
  <c r="W44" i="10" s="1"/>
  <c r="I44" i="9"/>
  <c r="V44" i="10" s="1"/>
  <c r="H44" i="9"/>
  <c r="U44" i="10" s="1"/>
  <c r="G44" i="9"/>
  <c r="T44" i="10" s="1"/>
  <c r="F44" i="9"/>
  <c r="S44" i="10" s="1"/>
  <c r="E44" i="9"/>
  <c r="O44" i="10" s="1"/>
  <c r="D44" i="9"/>
  <c r="J44" i="10" s="1"/>
  <c r="C44" i="9"/>
  <c r="E44" i="10" s="1"/>
  <c r="B44" i="9"/>
  <c r="B44" i="10" s="1"/>
  <c r="A44" i="9"/>
  <c r="J43" i="9"/>
  <c r="W43" i="10" s="1"/>
  <c r="I43" i="9"/>
  <c r="V43" i="10" s="1"/>
  <c r="H43" i="9"/>
  <c r="U43" i="10" s="1"/>
  <c r="G43" i="9"/>
  <c r="T43" i="10" s="1"/>
  <c r="F43" i="9"/>
  <c r="S43" i="10" s="1"/>
  <c r="E43" i="9"/>
  <c r="O43" i="10" s="1"/>
  <c r="D43" i="9"/>
  <c r="J43" i="10" s="1"/>
  <c r="C43" i="9"/>
  <c r="E43" i="10" s="1"/>
  <c r="B43" i="9"/>
  <c r="B43" i="10" s="1"/>
  <c r="A43" i="9"/>
  <c r="A43" i="10" s="1"/>
  <c r="J42" i="9"/>
  <c r="W42" i="10" s="1"/>
  <c r="I42" i="9"/>
  <c r="V42" i="10" s="1"/>
  <c r="H42" i="9"/>
  <c r="U42" i="10" s="1"/>
  <c r="G42" i="9"/>
  <c r="T42" i="10" s="1"/>
  <c r="F42" i="9"/>
  <c r="S42" i="10" s="1"/>
  <c r="E42" i="9"/>
  <c r="O42" i="10" s="1"/>
  <c r="D42" i="9"/>
  <c r="J42" i="10" s="1"/>
  <c r="C42" i="9"/>
  <c r="E42" i="10" s="1"/>
  <c r="B42" i="9"/>
  <c r="B42" i="10" s="1"/>
  <c r="A42" i="9"/>
  <c r="A42" i="10" s="1"/>
  <c r="J41" i="9"/>
  <c r="W41" i="10" s="1"/>
  <c r="I41" i="9"/>
  <c r="V41" i="10" s="1"/>
  <c r="H41" i="9"/>
  <c r="U41" i="10" s="1"/>
  <c r="G41" i="9"/>
  <c r="T41" i="10" s="1"/>
  <c r="F41" i="9"/>
  <c r="S41" i="10" s="1"/>
  <c r="E41" i="9"/>
  <c r="O41" i="10" s="1"/>
  <c r="D41" i="9"/>
  <c r="J41" i="10" s="1"/>
  <c r="C41" i="9"/>
  <c r="E41" i="10" s="1"/>
  <c r="B41" i="9"/>
  <c r="B41" i="10" s="1"/>
  <c r="A41" i="9"/>
  <c r="A41" i="10" s="1"/>
  <c r="J40" i="9"/>
  <c r="W40" i="10" s="1"/>
  <c r="I40" i="9"/>
  <c r="V40" i="10" s="1"/>
  <c r="H40" i="9"/>
  <c r="U40" i="10" s="1"/>
  <c r="G40" i="9"/>
  <c r="T40" i="10" s="1"/>
  <c r="F40" i="9"/>
  <c r="S40" i="10" s="1"/>
  <c r="E40" i="9"/>
  <c r="O40" i="10" s="1"/>
  <c r="D40" i="9"/>
  <c r="J40" i="10" s="1"/>
  <c r="C40" i="9"/>
  <c r="E40" i="10" s="1"/>
  <c r="B40" i="9"/>
  <c r="B40" i="10" s="1"/>
  <c r="A40" i="9"/>
  <c r="A40" i="10" s="1"/>
  <c r="J39" i="9"/>
  <c r="W39" i="10" s="1"/>
  <c r="I39" i="9"/>
  <c r="V39" i="10" s="1"/>
  <c r="H39" i="9"/>
  <c r="U39" i="10" s="1"/>
  <c r="G39" i="9"/>
  <c r="T39" i="10" s="1"/>
  <c r="F39" i="9"/>
  <c r="S39" i="10" s="1"/>
  <c r="E39" i="9"/>
  <c r="O39" i="10" s="1"/>
  <c r="D39" i="9"/>
  <c r="J39" i="10" s="1"/>
  <c r="C39" i="9"/>
  <c r="E39" i="10" s="1"/>
  <c r="B39" i="9"/>
  <c r="B39" i="10" s="1"/>
  <c r="A39" i="9"/>
  <c r="A39" i="10" s="1"/>
  <c r="J38" i="9"/>
  <c r="W38" i="10" s="1"/>
  <c r="I38" i="9"/>
  <c r="V38" i="10" s="1"/>
  <c r="H38" i="9"/>
  <c r="U38" i="10" s="1"/>
  <c r="G38" i="9"/>
  <c r="T38" i="10" s="1"/>
  <c r="F38" i="9"/>
  <c r="S38" i="10" s="1"/>
  <c r="E38" i="9"/>
  <c r="O38" i="10" s="1"/>
  <c r="D38" i="9"/>
  <c r="J38" i="10" s="1"/>
  <c r="C38" i="9"/>
  <c r="E38" i="10" s="1"/>
  <c r="B38" i="9"/>
  <c r="B38" i="10" s="1"/>
  <c r="A38" i="9"/>
  <c r="A38" i="10" s="1"/>
  <c r="J37" i="9"/>
  <c r="W37" i="10" s="1"/>
  <c r="I37" i="9"/>
  <c r="V37" i="10" s="1"/>
  <c r="H37" i="9"/>
  <c r="U37" i="10" s="1"/>
  <c r="G37" i="9"/>
  <c r="T37" i="10" s="1"/>
  <c r="F37" i="9"/>
  <c r="S37" i="10" s="1"/>
  <c r="E37" i="9"/>
  <c r="O37" i="10" s="1"/>
  <c r="D37" i="9"/>
  <c r="J37" i="10" s="1"/>
  <c r="C37" i="9"/>
  <c r="E37" i="10" s="1"/>
  <c r="B37" i="9"/>
  <c r="B37" i="10" s="1"/>
  <c r="A37" i="9"/>
  <c r="A37" i="10" s="1"/>
  <c r="J36" i="9"/>
  <c r="W36" i="10" s="1"/>
  <c r="I36" i="9"/>
  <c r="V36" i="10" s="1"/>
  <c r="H36" i="9"/>
  <c r="U36" i="10" s="1"/>
  <c r="G36" i="9"/>
  <c r="T36" i="10" s="1"/>
  <c r="F36" i="9"/>
  <c r="S36" i="10" s="1"/>
  <c r="E36" i="9"/>
  <c r="O36" i="10" s="1"/>
  <c r="D36" i="9"/>
  <c r="J36" i="10" s="1"/>
  <c r="C36" i="9"/>
  <c r="E36" i="10" s="1"/>
  <c r="B36" i="9"/>
  <c r="B36" i="10" s="1"/>
  <c r="A36" i="9"/>
  <c r="J35" i="9"/>
  <c r="W35" i="10" s="1"/>
  <c r="I35" i="9"/>
  <c r="V35" i="10" s="1"/>
  <c r="H35" i="9"/>
  <c r="U35" i="10" s="1"/>
  <c r="G35" i="9"/>
  <c r="T35" i="10" s="1"/>
  <c r="F35" i="9"/>
  <c r="S35" i="10" s="1"/>
  <c r="E35" i="9"/>
  <c r="O35" i="10" s="1"/>
  <c r="D35" i="9"/>
  <c r="J35" i="10" s="1"/>
  <c r="C35" i="9"/>
  <c r="E35" i="10" s="1"/>
  <c r="B35" i="9"/>
  <c r="B35" i="10" s="1"/>
  <c r="A35" i="9"/>
  <c r="A35" i="10" s="1"/>
  <c r="J34" i="9"/>
  <c r="W34" i="10" s="1"/>
  <c r="I34" i="9"/>
  <c r="V34" i="10" s="1"/>
  <c r="H34" i="9"/>
  <c r="U34" i="10" s="1"/>
  <c r="G34" i="9"/>
  <c r="T34" i="10" s="1"/>
  <c r="F34" i="9"/>
  <c r="S34" i="10" s="1"/>
  <c r="E34" i="9"/>
  <c r="O34" i="10" s="1"/>
  <c r="D34" i="9"/>
  <c r="J34" i="10" s="1"/>
  <c r="C34" i="9"/>
  <c r="E34" i="10" s="1"/>
  <c r="B34" i="9"/>
  <c r="B34" i="10" s="1"/>
  <c r="A34" i="9"/>
  <c r="A34" i="10" s="1"/>
  <c r="J33" i="9"/>
  <c r="W33" i="10" s="1"/>
  <c r="I33" i="9"/>
  <c r="V33" i="10" s="1"/>
  <c r="H33" i="9"/>
  <c r="U33" i="10" s="1"/>
  <c r="G33" i="9"/>
  <c r="T33" i="10" s="1"/>
  <c r="F33" i="9"/>
  <c r="S33" i="10" s="1"/>
  <c r="E33" i="9"/>
  <c r="O33" i="10" s="1"/>
  <c r="D33" i="9"/>
  <c r="J33" i="10" s="1"/>
  <c r="C33" i="9"/>
  <c r="E33" i="10" s="1"/>
  <c r="B33" i="9"/>
  <c r="B33" i="10" s="1"/>
  <c r="A33" i="9"/>
  <c r="A33" i="10" s="1"/>
  <c r="J32" i="9"/>
  <c r="W32" i="10" s="1"/>
  <c r="I32" i="9"/>
  <c r="V32" i="10" s="1"/>
  <c r="H32" i="9"/>
  <c r="U32" i="10" s="1"/>
  <c r="G32" i="9"/>
  <c r="T32" i="10" s="1"/>
  <c r="F32" i="9"/>
  <c r="S32" i="10" s="1"/>
  <c r="E32" i="9"/>
  <c r="O32" i="10" s="1"/>
  <c r="D32" i="9"/>
  <c r="J32" i="10" s="1"/>
  <c r="C32" i="9"/>
  <c r="E32" i="10" s="1"/>
  <c r="B32" i="9"/>
  <c r="B32" i="10" s="1"/>
  <c r="A32" i="9"/>
  <c r="J31" i="9"/>
  <c r="W31" i="10" s="1"/>
  <c r="I31" i="9"/>
  <c r="V31" i="10" s="1"/>
  <c r="H31" i="9"/>
  <c r="U31" i="10" s="1"/>
  <c r="G31" i="9"/>
  <c r="T31" i="10" s="1"/>
  <c r="F31" i="9"/>
  <c r="S31" i="10" s="1"/>
  <c r="E31" i="9"/>
  <c r="O31" i="10" s="1"/>
  <c r="D31" i="9"/>
  <c r="J31" i="10" s="1"/>
  <c r="C31" i="9"/>
  <c r="E31" i="10" s="1"/>
  <c r="B31" i="9"/>
  <c r="B31" i="10" s="1"/>
  <c r="A31" i="9"/>
  <c r="A31" i="10" s="1"/>
  <c r="J30" i="9"/>
  <c r="W30" i="10" s="1"/>
  <c r="I30" i="9"/>
  <c r="V30" i="10" s="1"/>
  <c r="H30" i="9"/>
  <c r="U30" i="10" s="1"/>
  <c r="G30" i="9"/>
  <c r="T30" i="10" s="1"/>
  <c r="F30" i="9"/>
  <c r="S30" i="10" s="1"/>
  <c r="E30" i="9"/>
  <c r="O30" i="10" s="1"/>
  <c r="D30" i="9"/>
  <c r="J30" i="10" s="1"/>
  <c r="C30" i="9"/>
  <c r="E30" i="10" s="1"/>
  <c r="B30" i="9"/>
  <c r="B30" i="10" s="1"/>
  <c r="A30" i="9"/>
  <c r="A30" i="10" s="1"/>
  <c r="J29" i="9"/>
  <c r="W29" i="10" s="1"/>
  <c r="I29" i="9"/>
  <c r="V29" i="10" s="1"/>
  <c r="H29" i="9"/>
  <c r="U29" i="10" s="1"/>
  <c r="G29" i="9"/>
  <c r="T29" i="10" s="1"/>
  <c r="F29" i="9"/>
  <c r="S29" i="10" s="1"/>
  <c r="E29" i="9"/>
  <c r="O29" i="10" s="1"/>
  <c r="D29" i="9"/>
  <c r="J29" i="10" s="1"/>
  <c r="C29" i="9"/>
  <c r="E29" i="10" s="1"/>
  <c r="B29" i="9"/>
  <c r="B29" i="10" s="1"/>
  <c r="A29" i="9"/>
  <c r="A29" i="10" s="1"/>
  <c r="J28" i="9"/>
  <c r="W28" i="10" s="1"/>
  <c r="I28" i="9"/>
  <c r="V28" i="10" s="1"/>
  <c r="H28" i="9"/>
  <c r="U28" i="10" s="1"/>
  <c r="G28" i="9"/>
  <c r="T28" i="10" s="1"/>
  <c r="F28" i="9"/>
  <c r="S28" i="10" s="1"/>
  <c r="E28" i="9"/>
  <c r="O28" i="10" s="1"/>
  <c r="D28" i="9"/>
  <c r="J28" i="10" s="1"/>
  <c r="C28" i="9"/>
  <c r="E28" i="10" s="1"/>
  <c r="B28" i="9"/>
  <c r="B28" i="10" s="1"/>
  <c r="A28" i="9"/>
  <c r="A28" i="10" s="1"/>
  <c r="J27" i="9"/>
  <c r="W27" i="10" s="1"/>
  <c r="I27" i="9"/>
  <c r="V27" i="10" s="1"/>
  <c r="H27" i="9"/>
  <c r="U27" i="10" s="1"/>
  <c r="G27" i="9"/>
  <c r="T27" i="10" s="1"/>
  <c r="F27" i="9"/>
  <c r="S27" i="10" s="1"/>
  <c r="E27" i="9"/>
  <c r="O27" i="10" s="1"/>
  <c r="D27" i="9"/>
  <c r="J27" i="10" s="1"/>
  <c r="C27" i="9"/>
  <c r="E27" i="10" s="1"/>
  <c r="B27" i="9"/>
  <c r="B27" i="10" s="1"/>
  <c r="A27" i="9"/>
  <c r="A27" i="10" s="1"/>
  <c r="J26" i="9"/>
  <c r="W26" i="10" s="1"/>
  <c r="I26" i="9"/>
  <c r="V26" i="10" s="1"/>
  <c r="H26" i="9"/>
  <c r="U26" i="10" s="1"/>
  <c r="G26" i="9"/>
  <c r="T26" i="10" s="1"/>
  <c r="F26" i="9"/>
  <c r="S26" i="10" s="1"/>
  <c r="E26" i="9"/>
  <c r="O26" i="10" s="1"/>
  <c r="D26" i="9"/>
  <c r="J26" i="10" s="1"/>
  <c r="C26" i="9"/>
  <c r="E26" i="10" s="1"/>
  <c r="B26" i="9"/>
  <c r="B26" i="10" s="1"/>
  <c r="A26" i="9"/>
  <c r="A26" i="10" s="1"/>
  <c r="J25" i="9"/>
  <c r="W25" i="10" s="1"/>
  <c r="I25" i="9"/>
  <c r="V25" i="10" s="1"/>
  <c r="H25" i="9"/>
  <c r="U25" i="10" s="1"/>
  <c r="G25" i="9"/>
  <c r="T25" i="10" s="1"/>
  <c r="F25" i="9"/>
  <c r="S25" i="10" s="1"/>
  <c r="E25" i="9"/>
  <c r="O25" i="10" s="1"/>
  <c r="D25" i="9"/>
  <c r="J25" i="10" s="1"/>
  <c r="C25" i="9"/>
  <c r="E25" i="10" s="1"/>
  <c r="B25" i="9"/>
  <c r="B25" i="10" s="1"/>
  <c r="A25" i="9"/>
  <c r="A25" i="10" s="1"/>
  <c r="J24" i="9"/>
  <c r="W24" i="10" s="1"/>
  <c r="I24" i="9"/>
  <c r="V24" i="10" s="1"/>
  <c r="H24" i="9"/>
  <c r="U24" i="10" s="1"/>
  <c r="G24" i="9"/>
  <c r="T24" i="10" s="1"/>
  <c r="F24" i="9"/>
  <c r="S24" i="10" s="1"/>
  <c r="E24" i="9"/>
  <c r="O24" i="10" s="1"/>
  <c r="D24" i="9"/>
  <c r="J24" i="10" s="1"/>
  <c r="C24" i="9"/>
  <c r="E24" i="10" s="1"/>
  <c r="B24" i="9"/>
  <c r="B24" i="10" s="1"/>
  <c r="A24" i="9"/>
  <c r="J23" i="9"/>
  <c r="W23" i="10" s="1"/>
  <c r="I23" i="9"/>
  <c r="V23" i="10" s="1"/>
  <c r="H23" i="9"/>
  <c r="U23" i="10" s="1"/>
  <c r="G23" i="9"/>
  <c r="T23" i="10" s="1"/>
  <c r="F23" i="9"/>
  <c r="S23" i="10" s="1"/>
  <c r="E23" i="9"/>
  <c r="O23" i="10" s="1"/>
  <c r="D23" i="9"/>
  <c r="J23" i="10" s="1"/>
  <c r="C23" i="9"/>
  <c r="E23" i="10" s="1"/>
  <c r="B23" i="9"/>
  <c r="B23" i="10" s="1"/>
  <c r="A23" i="9"/>
  <c r="A23" i="10" s="1"/>
  <c r="J22" i="9"/>
  <c r="W22" i="10" s="1"/>
  <c r="I22" i="9"/>
  <c r="V22" i="10" s="1"/>
  <c r="H22" i="9"/>
  <c r="U22" i="10" s="1"/>
  <c r="G22" i="9"/>
  <c r="T22" i="10" s="1"/>
  <c r="F22" i="9"/>
  <c r="S22" i="10" s="1"/>
  <c r="E22" i="9"/>
  <c r="O22" i="10" s="1"/>
  <c r="D22" i="9"/>
  <c r="J22" i="10" s="1"/>
  <c r="C22" i="9"/>
  <c r="E22" i="10" s="1"/>
  <c r="B22" i="9"/>
  <c r="B22" i="10" s="1"/>
  <c r="A22" i="9"/>
  <c r="A22" i="10" s="1"/>
  <c r="J21" i="9"/>
  <c r="W21" i="10" s="1"/>
  <c r="I21" i="9"/>
  <c r="V21" i="10" s="1"/>
  <c r="H21" i="9"/>
  <c r="U21" i="10" s="1"/>
  <c r="F21" i="9"/>
  <c r="S21" i="10" s="1"/>
  <c r="E21" i="9"/>
  <c r="O21" i="10" s="1"/>
  <c r="D21" i="9"/>
  <c r="J21" i="10" s="1"/>
  <c r="C21" i="9"/>
  <c r="E21" i="10" s="1"/>
  <c r="B21" i="9"/>
  <c r="B21" i="10" s="1"/>
  <c r="A21" i="9"/>
  <c r="A21" i="10" s="1"/>
  <c r="J20" i="9"/>
  <c r="W20" i="10" s="1"/>
  <c r="I20" i="9"/>
  <c r="V20" i="10" s="1"/>
  <c r="H20" i="9"/>
  <c r="U20" i="10" s="1"/>
  <c r="G20" i="9"/>
  <c r="T20" i="10" s="1"/>
  <c r="F20" i="9"/>
  <c r="S20" i="10" s="1"/>
  <c r="E20" i="9"/>
  <c r="O20" i="10" s="1"/>
  <c r="D20" i="9"/>
  <c r="J20" i="10" s="1"/>
  <c r="C20" i="9"/>
  <c r="E20" i="10" s="1"/>
  <c r="B20" i="9"/>
  <c r="B20" i="10" s="1"/>
  <c r="A20" i="9"/>
  <c r="J19" i="9"/>
  <c r="W19" i="10" s="1"/>
  <c r="I19" i="9"/>
  <c r="V19" i="10" s="1"/>
  <c r="H19" i="9"/>
  <c r="U19" i="10" s="1"/>
  <c r="G19" i="9"/>
  <c r="T19" i="10" s="1"/>
  <c r="F19" i="9"/>
  <c r="S19" i="10" s="1"/>
  <c r="E19" i="9"/>
  <c r="O19" i="10" s="1"/>
  <c r="D19" i="9"/>
  <c r="J19" i="10" s="1"/>
  <c r="C19" i="9"/>
  <c r="E19" i="10" s="1"/>
  <c r="B19" i="9"/>
  <c r="B19" i="10" s="1"/>
  <c r="A19" i="9"/>
  <c r="A19" i="10" s="1"/>
  <c r="J18" i="9"/>
  <c r="W18" i="10" s="1"/>
  <c r="I18" i="9"/>
  <c r="V18" i="10" s="1"/>
  <c r="H18" i="9"/>
  <c r="U18" i="10" s="1"/>
  <c r="G18" i="9"/>
  <c r="T18" i="10" s="1"/>
  <c r="F18" i="9"/>
  <c r="S18" i="10" s="1"/>
  <c r="E18" i="9"/>
  <c r="O18" i="10" s="1"/>
  <c r="D18" i="9"/>
  <c r="J18" i="10" s="1"/>
  <c r="C18" i="9"/>
  <c r="E18" i="10" s="1"/>
  <c r="B18" i="9"/>
  <c r="B18" i="10" s="1"/>
  <c r="A18" i="9"/>
  <c r="A18" i="10" s="1"/>
  <c r="J17" i="9"/>
  <c r="W17" i="10" s="1"/>
  <c r="I17" i="9"/>
  <c r="V17" i="10" s="1"/>
  <c r="H17" i="9"/>
  <c r="U17" i="10" s="1"/>
  <c r="G17" i="9"/>
  <c r="T17" i="10" s="1"/>
  <c r="F17" i="9"/>
  <c r="S17" i="10" s="1"/>
  <c r="E17" i="9"/>
  <c r="O17" i="10" s="1"/>
  <c r="D17" i="9"/>
  <c r="J17" i="10" s="1"/>
  <c r="C17" i="9"/>
  <c r="E17" i="10" s="1"/>
  <c r="B17" i="9"/>
  <c r="B17" i="10" s="1"/>
  <c r="A17" i="9"/>
  <c r="A17" i="10" s="1"/>
  <c r="J16" i="9"/>
  <c r="W16" i="10" s="1"/>
  <c r="I16" i="9"/>
  <c r="V16" i="10" s="1"/>
  <c r="H16" i="9"/>
  <c r="U16" i="10" s="1"/>
  <c r="G16" i="9"/>
  <c r="T16" i="10" s="1"/>
  <c r="F16" i="9"/>
  <c r="S16" i="10" s="1"/>
  <c r="E16" i="9"/>
  <c r="O16" i="10" s="1"/>
  <c r="D16" i="9"/>
  <c r="J16" i="10" s="1"/>
  <c r="C16" i="9"/>
  <c r="E16" i="10" s="1"/>
  <c r="B16" i="9"/>
  <c r="B16" i="10" s="1"/>
  <c r="A16" i="9"/>
  <c r="A16" i="10" s="1"/>
  <c r="J15" i="9"/>
  <c r="W15" i="10" s="1"/>
  <c r="I15" i="9"/>
  <c r="V15" i="10" s="1"/>
  <c r="H15" i="9"/>
  <c r="U15" i="10" s="1"/>
  <c r="G15" i="9"/>
  <c r="T15" i="10" s="1"/>
  <c r="F15" i="9"/>
  <c r="S15" i="10" s="1"/>
  <c r="E15" i="9"/>
  <c r="O15" i="10" s="1"/>
  <c r="D15" i="9"/>
  <c r="J15" i="10" s="1"/>
  <c r="C15" i="9"/>
  <c r="E15" i="10" s="1"/>
  <c r="B15" i="9"/>
  <c r="B15" i="10" s="1"/>
  <c r="A15" i="9"/>
  <c r="A15" i="10" s="1"/>
  <c r="J14" i="9"/>
  <c r="W14" i="10" s="1"/>
  <c r="I14" i="9"/>
  <c r="V14" i="10" s="1"/>
  <c r="H14" i="9"/>
  <c r="U14" i="10" s="1"/>
  <c r="G14" i="9"/>
  <c r="T14" i="10" s="1"/>
  <c r="F14" i="9"/>
  <c r="S14" i="10" s="1"/>
  <c r="E14" i="9"/>
  <c r="O14" i="10" s="1"/>
  <c r="D14" i="9"/>
  <c r="J14" i="10" s="1"/>
  <c r="C14" i="9"/>
  <c r="E14" i="10" s="1"/>
  <c r="B14" i="9"/>
  <c r="B14" i="10" s="1"/>
  <c r="A14" i="9"/>
  <c r="A14" i="10" s="1"/>
  <c r="J13" i="9"/>
  <c r="W13" i="10" s="1"/>
  <c r="I13" i="9"/>
  <c r="V13" i="10" s="1"/>
  <c r="H13" i="9"/>
  <c r="U13" i="10" s="1"/>
  <c r="G13" i="9"/>
  <c r="T13" i="10" s="1"/>
  <c r="F13" i="9"/>
  <c r="S13" i="10" s="1"/>
  <c r="E13" i="9"/>
  <c r="O13" i="10" s="1"/>
  <c r="D13" i="9"/>
  <c r="J13" i="10" s="1"/>
  <c r="C13" i="9"/>
  <c r="E13" i="10" s="1"/>
  <c r="B13" i="9"/>
  <c r="B13" i="10" s="1"/>
  <c r="A13" i="9"/>
  <c r="A13" i="10" s="1"/>
  <c r="J12" i="9"/>
  <c r="W12" i="10" s="1"/>
  <c r="I12" i="9"/>
  <c r="V12" i="10" s="1"/>
  <c r="H12" i="9"/>
  <c r="U12" i="10" s="1"/>
  <c r="G12" i="9"/>
  <c r="T12" i="10" s="1"/>
  <c r="F12" i="9"/>
  <c r="S12" i="10" s="1"/>
  <c r="E12" i="9"/>
  <c r="O12" i="10" s="1"/>
  <c r="D12" i="9"/>
  <c r="J12" i="10" s="1"/>
  <c r="C12" i="9"/>
  <c r="E12" i="10" s="1"/>
  <c r="B12" i="9"/>
  <c r="B12" i="10" s="1"/>
  <c r="A12" i="9"/>
  <c r="J11" i="9"/>
  <c r="W11" i="10" s="1"/>
  <c r="I11" i="9"/>
  <c r="V11" i="10" s="1"/>
  <c r="H11" i="9"/>
  <c r="U11" i="10" s="1"/>
  <c r="G11" i="9"/>
  <c r="T11" i="10" s="1"/>
  <c r="F11" i="9"/>
  <c r="S11" i="10" s="1"/>
  <c r="E11" i="9"/>
  <c r="O11" i="10" s="1"/>
  <c r="D11" i="9"/>
  <c r="J11" i="10" s="1"/>
  <c r="C11" i="9"/>
  <c r="E11" i="10" s="1"/>
  <c r="B11" i="9"/>
  <c r="B11" i="10" s="1"/>
  <c r="A11" i="9"/>
  <c r="A11" i="10" s="1"/>
  <c r="J10" i="9"/>
  <c r="W10" i="10" s="1"/>
  <c r="I10" i="9"/>
  <c r="V10" i="10" s="1"/>
  <c r="H10" i="9"/>
  <c r="U10" i="10" s="1"/>
  <c r="G10" i="9"/>
  <c r="T10" i="10" s="1"/>
  <c r="F10" i="9"/>
  <c r="S10" i="10" s="1"/>
  <c r="E10" i="9"/>
  <c r="O10" i="10" s="1"/>
  <c r="D10" i="9"/>
  <c r="J10" i="10" s="1"/>
  <c r="C10" i="9"/>
  <c r="E10" i="10" s="1"/>
  <c r="B10" i="9"/>
  <c r="B10" i="10" s="1"/>
  <c r="A10" i="9"/>
  <c r="A10" i="10" s="1"/>
  <c r="J9" i="9"/>
  <c r="W9" i="10" s="1"/>
  <c r="I9" i="9"/>
  <c r="V9" i="10" s="1"/>
  <c r="H9" i="9"/>
  <c r="U9" i="10" s="1"/>
  <c r="G9" i="9"/>
  <c r="T9" i="10" s="1"/>
  <c r="F9" i="9"/>
  <c r="S9" i="10" s="1"/>
  <c r="E9" i="9"/>
  <c r="O9" i="10" s="1"/>
  <c r="D9" i="9"/>
  <c r="J9" i="10" s="1"/>
  <c r="C9" i="9"/>
  <c r="E9" i="10" s="1"/>
  <c r="B9" i="9"/>
  <c r="B9" i="10" s="1"/>
  <c r="A9" i="9"/>
  <c r="A9" i="10" s="1"/>
  <c r="J8" i="9"/>
  <c r="W8" i="10" s="1"/>
  <c r="I8" i="9"/>
  <c r="V8" i="10" s="1"/>
  <c r="H8" i="9"/>
  <c r="U8" i="10" s="1"/>
  <c r="G8" i="9"/>
  <c r="T8" i="10" s="1"/>
  <c r="F8" i="9"/>
  <c r="S8" i="10" s="1"/>
  <c r="E8" i="9"/>
  <c r="O8" i="10" s="1"/>
  <c r="D8" i="9"/>
  <c r="J8" i="10" s="1"/>
  <c r="C8" i="9"/>
  <c r="E8" i="10" s="1"/>
  <c r="B8" i="9"/>
  <c r="B8" i="10" s="1"/>
  <c r="A8" i="9"/>
  <c r="J7" i="9"/>
  <c r="W7" i="10" s="1"/>
  <c r="I7" i="9"/>
  <c r="V7" i="10" s="1"/>
  <c r="H7" i="9"/>
  <c r="U7" i="10" s="1"/>
  <c r="G7" i="9"/>
  <c r="T7" i="10" s="1"/>
  <c r="F7" i="9"/>
  <c r="S7" i="10" s="1"/>
  <c r="E7" i="9"/>
  <c r="O7" i="10" s="1"/>
  <c r="D7" i="9"/>
  <c r="J7" i="10" s="1"/>
  <c r="C7" i="9"/>
  <c r="E7" i="10" s="1"/>
  <c r="B7" i="9"/>
  <c r="B7" i="10" s="1"/>
  <c r="A7" i="9"/>
  <c r="K90" i="9" s="1"/>
  <c r="K6" i="9"/>
  <c r="J6" i="9"/>
  <c r="W6" i="10" s="1"/>
  <c r="I6" i="9"/>
  <c r="V6" i="10" s="1"/>
  <c r="H6" i="9"/>
  <c r="U6" i="10" s="1"/>
  <c r="G6" i="9"/>
  <c r="T6" i="10" s="1"/>
  <c r="F6" i="9"/>
  <c r="S6" i="10" s="1"/>
  <c r="E6" i="9"/>
  <c r="O6" i="10" s="1"/>
  <c r="D6" i="9"/>
  <c r="J6" i="10" s="1"/>
  <c r="C6" i="9"/>
  <c r="E6" i="10" s="1"/>
  <c r="B6" i="9"/>
  <c r="B6" i="10" s="1"/>
  <c r="A6" i="9"/>
  <c r="A6" i="10" s="1"/>
  <c r="K5" i="9"/>
  <c r="J5" i="9"/>
  <c r="W5" i="10" s="1"/>
  <c r="I5" i="9"/>
  <c r="V5" i="10" s="1"/>
  <c r="H5" i="9"/>
  <c r="U5" i="10" s="1"/>
  <c r="G5" i="9"/>
  <c r="T5" i="10" s="1"/>
  <c r="F5" i="9"/>
  <c r="S5" i="10" s="1"/>
  <c r="E5" i="9"/>
  <c r="O5" i="10" s="1"/>
  <c r="D5" i="9"/>
  <c r="J5" i="10" s="1"/>
  <c r="C5" i="9"/>
  <c r="E5" i="10" s="1"/>
  <c r="B5" i="9"/>
  <c r="B5" i="10" s="1"/>
  <c r="A5" i="9"/>
  <c r="A5" i="10" s="1"/>
  <c r="J4" i="9"/>
  <c r="W4" i="10" s="1"/>
  <c r="I4" i="9"/>
  <c r="V4" i="10" s="1"/>
  <c r="H4" i="9"/>
  <c r="U4" i="10" s="1"/>
  <c r="G4" i="9"/>
  <c r="T4" i="10" s="1"/>
  <c r="F4" i="9"/>
  <c r="S4" i="10" s="1"/>
  <c r="E4" i="9"/>
  <c r="O4" i="10" s="1"/>
  <c r="D4" i="9"/>
  <c r="J4" i="10" s="1"/>
  <c r="C4" i="9"/>
  <c r="E4" i="10" s="1"/>
  <c r="B4" i="9"/>
  <c r="B4" i="10" s="1"/>
  <c r="A4" i="9"/>
  <c r="A4" i="10" s="1"/>
  <c r="J3" i="9"/>
  <c r="W3" i="10" s="1"/>
  <c r="I3" i="9"/>
  <c r="V3" i="10" s="1"/>
  <c r="H3" i="9"/>
  <c r="U3" i="10" s="1"/>
  <c r="G3" i="9"/>
  <c r="T3" i="10" s="1"/>
  <c r="F3" i="9"/>
  <c r="S3" i="10" s="1"/>
  <c r="E3" i="9"/>
  <c r="O3" i="10" s="1"/>
  <c r="D3" i="9"/>
  <c r="J3" i="10" s="1"/>
  <c r="C3" i="9"/>
  <c r="E3" i="10" s="1"/>
  <c r="B3" i="9"/>
  <c r="B3" i="10" s="1"/>
  <c r="A3" i="9"/>
  <c r="A3" i="10" s="1"/>
  <c r="K2" i="9"/>
  <c r="J2" i="9"/>
  <c r="W2" i="10" s="1"/>
  <c r="I2" i="9"/>
  <c r="V2" i="10" s="1"/>
  <c r="H2" i="9"/>
  <c r="U2" i="10" s="1"/>
  <c r="G2" i="9"/>
  <c r="T2" i="10" s="1"/>
  <c r="F2" i="9"/>
  <c r="S2" i="10" s="1"/>
  <c r="E2" i="9"/>
  <c r="O2" i="10" s="1"/>
  <c r="D2" i="9"/>
  <c r="J2" i="10" s="1"/>
  <c r="C2" i="9"/>
  <c r="E2" i="10" s="1"/>
  <c r="B2" i="9"/>
  <c r="B2" i="10" s="1"/>
  <c r="A2" i="9"/>
  <c r="E21" i="8"/>
  <c r="D21" i="8"/>
  <c r="C21" i="8"/>
  <c r="B21" i="8"/>
  <c r="A21" i="8"/>
  <c r="E20" i="8"/>
  <c r="D20" i="8"/>
  <c r="C20" i="8"/>
  <c r="B20" i="8"/>
  <c r="A20" i="8"/>
  <c r="E19" i="8"/>
  <c r="D19" i="8"/>
  <c r="C19" i="8"/>
  <c r="B19" i="8"/>
  <c r="A19" i="8"/>
  <c r="E18" i="8"/>
  <c r="D18" i="8"/>
  <c r="C18" i="8"/>
  <c r="B18" i="8"/>
  <c r="A18" i="8"/>
  <c r="E17" i="8"/>
  <c r="D17" i="8"/>
  <c r="C17" i="8"/>
  <c r="B17" i="8"/>
  <c r="A17" i="8"/>
  <c r="E16" i="8"/>
  <c r="D16" i="8"/>
  <c r="C16" i="8"/>
  <c r="B16" i="8"/>
  <c r="A16" i="8"/>
  <c r="E15" i="8"/>
  <c r="D15" i="8"/>
  <c r="C15" i="8"/>
  <c r="B15" i="8"/>
  <c r="A15" i="8"/>
  <c r="E14" i="8"/>
  <c r="D14" i="8"/>
  <c r="C14" i="8"/>
  <c r="B14" i="8"/>
  <c r="A14" i="8"/>
  <c r="E13" i="8"/>
  <c r="D13" i="8"/>
  <c r="C13" i="8"/>
  <c r="B13" i="8"/>
  <c r="A13" i="8"/>
  <c r="E12" i="8"/>
  <c r="D12" i="8"/>
  <c r="C12" i="8"/>
  <c r="B12" i="8"/>
  <c r="A12" i="8"/>
  <c r="E11" i="8"/>
  <c r="D11" i="8"/>
  <c r="C11" i="8"/>
  <c r="B11" i="8"/>
  <c r="A11" i="8"/>
  <c r="F11" i="8" s="1"/>
  <c r="E10" i="8"/>
  <c r="D10" i="8"/>
  <c r="C10" i="8"/>
  <c r="B10" i="8"/>
  <c r="A10" i="8"/>
  <c r="E9" i="8"/>
  <c r="D9" i="8"/>
  <c r="C9" i="8"/>
  <c r="B9" i="8"/>
  <c r="A9" i="8"/>
  <c r="E8" i="8"/>
  <c r="D8" i="8"/>
  <c r="C8" i="8"/>
  <c r="B8" i="8"/>
  <c r="A8" i="8"/>
  <c r="E7" i="8"/>
  <c r="D7" i="8"/>
  <c r="C7" i="8"/>
  <c r="B7" i="8"/>
  <c r="A7" i="8"/>
  <c r="E6" i="8"/>
  <c r="D6" i="8"/>
  <c r="C6" i="8"/>
  <c r="B6" i="8"/>
  <c r="A6" i="8"/>
  <c r="E5" i="8"/>
  <c r="D5" i="8"/>
  <c r="C5" i="8"/>
  <c r="B5" i="8"/>
  <c r="A5" i="8"/>
  <c r="F5" i="8" s="1"/>
  <c r="E4" i="8"/>
  <c r="D4" i="8"/>
  <c r="C4" i="8"/>
  <c r="B4" i="8"/>
  <c r="A4" i="8"/>
  <c r="F4" i="8" s="1"/>
  <c r="E3" i="8"/>
  <c r="D3" i="8"/>
  <c r="C3" i="8"/>
  <c r="B3" i="8"/>
  <c r="A3" i="8"/>
  <c r="F3" i="8" s="1"/>
  <c r="E2" i="8"/>
  <c r="D2" i="8"/>
  <c r="C2" i="8"/>
  <c r="B2" i="8"/>
  <c r="A2" i="8"/>
  <c r="F2" i="8" s="1"/>
  <c r="F101" i="7"/>
  <c r="E101" i="7"/>
  <c r="D101" i="7"/>
  <c r="C101" i="7"/>
  <c r="B101" i="7"/>
  <c r="A101" i="7"/>
  <c r="F100" i="7"/>
  <c r="E100" i="7"/>
  <c r="D100" i="7"/>
  <c r="C100" i="7"/>
  <c r="B100" i="7"/>
  <c r="A100" i="7"/>
  <c r="F99" i="7"/>
  <c r="E99" i="7"/>
  <c r="D99" i="7"/>
  <c r="C99" i="7"/>
  <c r="B99" i="7"/>
  <c r="A99" i="7"/>
  <c r="F98" i="7"/>
  <c r="E98" i="7"/>
  <c r="D98" i="7"/>
  <c r="C98" i="7"/>
  <c r="B98" i="7"/>
  <c r="A98" i="7"/>
  <c r="F97" i="7"/>
  <c r="E97" i="7"/>
  <c r="D97" i="7"/>
  <c r="C97" i="7"/>
  <c r="B97" i="7"/>
  <c r="A97" i="7"/>
  <c r="F96" i="7"/>
  <c r="E96" i="7"/>
  <c r="D96" i="7"/>
  <c r="C96" i="7"/>
  <c r="B96" i="7"/>
  <c r="A96" i="7"/>
  <c r="F95" i="7"/>
  <c r="E95" i="7"/>
  <c r="D95" i="7"/>
  <c r="C95" i="7"/>
  <c r="B95" i="7"/>
  <c r="A95" i="7"/>
  <c r="F94" i="7"/>
  <c r="E94" i="7"/>
  <c r="D94" i="7"/>
  <c r="C94" i="7"/>
  <c r="B94" i="7"/>
  <c r="A94" i="7"/>
  <c r="F93" i="7"/>
  <c r="E93" i="7"/>
  <c r="D93" i="7"/>
  <c r="C93" i="7"/>
  <c r="B93" i="7"/>
  <c r="A93" i="7"/>
  <c r="F92" i="7"/>
  <c r="E92" i="7"/>
  <c r="D92" i="7"/>
  <c r="C92" i="7"/>
  <c r="B92" i="7"/>
  <c r="A92" i="7"/>
  <c r="F91" i="7"/>
  <c r="E91" i="7"/>
  <c r="D91" i="7"/>
  <c r="C91" i="7"/>
  <c r="B91" i="7"/>
  <c r="A91" i="7"/>
  <c r="F90" i="7"/>
  <c r="E90" i="7"/>
  <c r="D90" i="7"/>
  <c r="C90" i="7"/>
  <c r="B90" i="7"/>
  <c r="A90" i="7"/>
  <c r="F89" i="7"/>
  <c r="E89" i="7"/>
  <c r="D89" i="7"/>
  <c r="C89" i="7"/>
  <c r="B89" i="7"/>
  <c r="A89" i="7"/>
  <c r="F88" i="7"/>
  <c r="E88" i="7"/>
  <c r="D88" i="7"/>
  <c r="C88" i="7"/>
  <c r="B88" i="7"/>
  <c r="A88" i="7"/>
  <c r="F87" i="7"/>
  <c r="E87" i="7"/>
  <c r="D87" i="7"/>
  <c r="C87" i="7"/>
  <c r="B87" i="7"/>
  <c r="A87" i="7"/>
  <c r="F86" i="7"/>
  <c r="E86" i="7"/>
  <c r="D86" i="7"/>
  <c r="C86" i="7"/>
  <c r="B86" i="7"/>
  <c r="A86" i="7"/>
  <c r="F85" i="7"/>
  <c r="D85" i="7"/>
  <c r="C85" i="7"/>
  <c r="E85" i="7" s="1"/>
  <c r="B85" i="7"/>
  <c r="A85" i="7"/>
  <c r="F84" i="7"/>
  <c r="E84" i="7"/>
  <c r="D84" i="7"/>
  <c r="C84" i="7"/>
  <c r="B84" i="7"/>
  <c r="A84" i="7"/>
  <c r="F83" i="7"/>
  <c r="E83" i="7"/>
  <c r="D83" i="7"/>
  <c r="C83" i="7"/>
  <c r="B83" i="7"/>
  <c r="A83" i="7"/>
  <c r="F82" i="7"/>
  <c r="E82" i="7"/>
  <c r="D82" i="7"/>
  <c r="C82" i="7"/>
  <c r="B82" i="7"/>
  <c r="A82" i="7"/>
  <c r="F81" i="7"/>
  <c r="E81" i="7"/>
  <c r="D81" i="7"/>
  <c r="C81" i="7"/>
  <c r="B81" i="7"/>
  <c r="A81" i="7"/>
  <c r="F80" i="7"/>
  <c r="E80" i="7"/>
  <c r="D80" i="7"/>
  <c r="C80" i="7"/>
  <c r="B80" i="7"/>
  <c r="A80" i="7"/>
  <c r="F79" i="7"/>
  <c r="E79" i="7"/>
  <c r="D79" i="7"/>
  <c r="C79" i="7"/>
  <c r="B79" i="7"/>
  <c r="A79" i="7"/>
  <c r="F78" i="7"/>
  <c r="E78" i="7"/>
  <c r="D78" i="7"/>
  <c r="C78" i="7"/>
  <c r="B78" i="7"/>
  <c r="A78" i="7"/>
  <c r="F77" i="7"/>
  <c r="E77" i="7"/>
  <c r="D77" i="7"/>
  <c r="C77" i="7"/>
  <c r="B77" i="7"/>
  <c r="A77" i="7"/>
  <c r="F76" i="7"/>
  <c r="E76" i="7"/>
  <c r="D76" i="7"/>
  <c r="C76" i="7"/>
  <c r="B76" i="7"/>
  <c r="A76" i="7"/>
  <c r="F75" i="7"/>
  <c r="E75" i="7"/>
  <c r="D75" i="7"/>
  <c r="C75" i="7"/>
  <c r="B75" i="7"/>
  <c r="A75" i="7"/>
  <c r="F74" i="7"/>
  <c r="E74" i="7"/>
  <c r="D74" i="7"/>
  <c r="C74" i="7"/>
  <c r="B74" i="7"/>
  <c r="A74" i="7"/>
  <c r="F73" i="7"/>
  <c r="E73" i="7"/>
  <c r="D73" i="7"/>
  <c r="C73" i="7"/>
  <c r="B73" i="7"/>
  <c r="A73" i="7"/>
  <c r="F72" i="7"/>
  <c r="E72" i="7"/>
  <c r="D72" i="7"/>
  <c r="C72" i="7"/>
  <c r="B72" i="7"/>
  <c r="A72" i="7"/>
  <c r="F71" i="7"/>
  <c r="E71" i="7"/>
  <c r="D71" i="7"/>
  <c r="C71" i="7"/>
  <c r="B71" i="7"/>
  <c r="A71" i="7"/>
  <c r="F70" i="7"/>
  <c r="E70" i="7"/>
  <c r="D70" i="7"/>
  <c r="C70" i="7"/>
  <c r="B70" i="7"/>
  <c r="A70" i="7"/>
  <c r="F69" i="7"/>
  <c r="E69" i="7"/>
  <c r="D69" i="7"/>
  <c r="C69" i="7"/>
  <c r="B69" i="7"/>
  <c r="A69" i="7"/>
  <c r="F68" i="7"/>
  <c r="E68" i="7"/>
  <c r="D68" i="7"/>
  <c r="C68" i="7"/>
  <c r="B68" i="7"/>
  <c r="A68" i="7"/>
  <c r="F67" i="7"/>
  <c r="E67" i="7"/>
  <c r="D67" i="7"/>
  <c r="C67" i="7"/>
  <c r="B67" i="7"/>
  <c r="A67" i="7"/>
  <c r="F66" i="7"/>
  <c r="E66" i="7"/>
  <c r="D66" i="7"/>
  <c r="C66" i="7"/>
  <c r="B66" i="7"/>
  <c r="A66" i="7"/>
  <c r="F65" i="7"/>
  <c r="E65" i="7"/>
  <c r="D65" i="7"/>
  <c r="C65" i="7"/>
  <c r="B65" i="7"/>
  <c r="A65" i="7"/>
  <c r="F64" i="7"/>
  <c r="E64" i="7"/>
  <c r="D64" i="7"/>
  <c r="C64" i="7"/>
  <c r="B64" i="7"/>
  <c r="A64" i="7"/>
  <c r="F63" i="7"/>
  <c r="E63" i="7"/>
  <c r="D63" i="7"/>
  <c r="C63" i="7"/>
  <c r="B63" i="7"/>
  <c r="A63" i="7"/>
  <c r="F62" i="7"/>
  <c r="E62" i="7"/>
  <c r="D62" i="7"/>
  <c r="C62" i="7"/>
  <c r="B62" i="7"/>
  <c r="A62" i="7"/>
  <c r="F61" i="7"/>
  <c r="E61" i="7"/>
  <c r="D61" i="7"/>
  <c r="C61" i="7"/>
  <c r="B61" i="7"/>
  <c r="A61" i="7"/>
  <c r="F60" i="7"/>
  <c r="E60" i="7"/>
  <c r="D60" i="7"/>
  <c r="C60" i="7"/>
  <c r="B60" i="7"/>
  <c r="A60" i="7"/>
  <c r="F59" i="7"/>
  <c r="E59" i="7"/>
  <c r="D59" i="7"/>
  <c r="C59" i="7"/>
  <c r="B59" i="7"/>
  <c r="A59" i="7"/>
  <c r="F58" i="7"/>
  <c r="E58" i="7"/>
  <c r="D58" i="7"/>
  <c r="C58" i="7"/>
  <c r="B58" i="7"/>
  <c r="A58" i="7"/>
  <c r="F57" i="7"/>
  <c r="E57" i="7"/>
  <c r="D57" i="7"/>
  <c r="C57" i="7"/>
  <c r="B57" i="7"/>
  <c r="A57" i="7"/>
  <c r="F56" i="7"/>
  <c r="E56" i="7"/>
  <c r="D56" i="7"/>
  <c r="C56" i="7"/>
  <c r="B56" i="7"/>
  <c r="A56" i="7"/>
  <c r="F55" i="7"/>
  <c r="E55" i="7"/>
  <c r="D55" i="7"/>
  <c r="C55" i="7"/>
  <c r="B55" i="7"/>
  <c r="A55" i="7"/>
  <c r="F54" i="7"/>
  <c r="E54" i="7"/>
  <c r="D54" i="7"/>
  <c r="C54" i="7"/>
  <c r="B54" i="7"/>
  <c r="A54" i="7"/>
  <c r="F53" i="7"/>
  <c r="E53" i="7"/>
  <c r="D53" i="7"/>
  <c r="C53" i="7"/>
  <c r="B53" i="7"/>
  <c r="A53" i="7"/>
  <c r="F52" i="7"/>
  <c r="E52" i="7"/>
  <c r="D52" i="7"/>
  <c r="C52" i="7"/>
  <c r="B52" i="7"/>
  <c r="A52" i="7"/>
  <c r="F51" i="7"/>
  <c r="E51" i="7"/>
  <c r="D51" i="7"/>
  <c r="C51" i="7"/>
  <c r="B51" i="7"/>
  <c r="A51" i="7"/>
  <c r="F50" i="7"/>
  <c r="E50" i="7"/>
  <c r="D50" i="7"/>
  <c r="C50" i="7"/>
  <c r="B50" i="7"/>
  <c r="A50" i="7"/>
  <c r="F49" i="7"/>
  <c r="D49" i="7"/>
  <c r="C49" i="7"/>
  <c r="E49" i="7" s="1"/>
  <c r="B49" i="7"/>
  <c r="A49" i="7"/>
  <c r="F48" i="7"/>
  <c r="E48" i="7"/>
  <c r="D48" i="7"/>
  <c r="C48" i="7"/>
  <c r="B48" i="7"/>
  <c r="A48" i="7"/>
  <c r="F47" i="7"/>
  <c r="E47" i="7"/>
  <c r="D47" i="7"/>
  <c r="C47" i="7"/>
  <c r="B47" i="7"/>
  <c r="A47" i="7"/>
  <c r="F46" i="7"/>
  <c r="E46" i="7"/>
  <c r="D46" i="7"/>
  <c r="C46" i="7"/>
  <c r="B46" i="7"/>
  <c r="A46" i="7"/>
  <c r="F45" i="7"/>
  <c r="E45" i="7"/>
  <c r="D45" i="7"/>
  <c r="C45" i="7"/>
  <c r="B45" i="7"/>
  <c r="A45" i="7"/>
  <c r="F44" i="7"/>
  <c r="E44" i="7"/>
  <c r="D44" i="7"/>
  <c r="C44" i="7"/>
  <c r="B44" i="7"/>
  <c r="A44" i="7"/>
  <c r="F43" i="7"/>
  <c r="E43" i="7"/>
  <c r="D43" i="7"/>
  <c r="C43" i="7"/>
  <c r="B43" i="7"/>
  <c r="A43" i="7"/>
  <c r="F42" i="7"/>
  <c r="E42" i="7"/>
  <c r="D42" i="7"/>
  <c r="C42" i="7"/>
  <c r="B42" i="7"/>
  <c r="A42" i="7"/>
  <c r="F41" i="7"/>
  <c r="E41" i="7"/>
  <c r="D41" i="7"/>
  <c r="C41" i="7"/>
  <c r="B41" i="7"/>
  <c r="A41" i="7"/>
  <c r="F40" i="7"/>
  <c r="E40" i="7"/>
  <c r="D40" i="7"/>
  <c r="C40" i="7"/>
  <c r="B40" i="7"/>
  <c r="A40" i="7"/>
  <c r="F39" i="7"/>
  <c r="E39" i="7"/>
  <c r="D39" i="7"/>
  <c r="C39" i="7"/>
  <c r="B39" i="7"/>
  <c r="A39" i="7"/>
  <c r="F38" i="7"/>
  <c r="E38" i="7"/>
  <c r="D38" i="7"/>
  <c r="C38" i="7"/>
  <c r="B38" i="7"/>
  <c r="A38" i="7"/>
  <c r="F37" i="7"/>
  <c r="E37" i="7"/>
  <c r="D37" i="7"/>
  <c r="C37" i="7"/>
  <c r="B37" i="7"/>
  <c r="A37" i="7"/>
  <c r="F36" i="7"/>
  <c r="E36" i="7"/>
  <c r="D36" i="7"/>
  <c r="C36" i="7"/>
  <c r="B36" i="7"/>
  <c r="A36" i="7"/>
  <c r="F35" i="7"/>
  <c r="E35" i="7"/>
  <c r="D35" i="7"/>
  <c r="C35" i="7"/>
  <c r="B35" i="7"/>
  <c r="A35" i="7"/>
  <c r="F34" i="7"/>
  <c r="E34" i="7"/>
  <c r="D34" i="7"/>
  <c r="C34" i="7"/>
  <c r="B34" i="7"/>
  <c r="A34" i="7"/>
  <c r="F33" i="7"/>
  <c r="E33" i="7"/>
  <c r="D33" i="7"/>
  <c r="C33" i="7"/>
  <c r="B33" i="7"/>
  <c r="A33" i="7"/>
  <c r="F32" i="7"/>
  <c r="E32" i="7"/>
  <c r="D32" i="7"/>
  <c r="C32" i="7"/>
  <c r="B32" i="7"/>
  <c r="A32" i="7"/>
  <c r="F31" i="7"/>
  <c r="E31" i="7"/>
  <c r="D31" i="7"/>
  <c r="C31" i="7"/>
  <c r="B31" i="7"/>
  <c r="A31" i="7"/>
  <c r="G31" i="7" s="1"/>
  <c r="F30" i="7"/>
  <c r="E30" i="7"/>
  <c r="D30" i="7"/>
  <c r="C30" i="7"/>
  <c r="B30" i="7"/>
  <c r="A30" i="7"/>
  <c r="F29" i="7"/>
  <c r="D29" i="7"/>
  <c r="C29" i="7"/>
  <c r="E29" i="7" s="1"/>
  <c r="B29" i="7"/>
  <c r="A29" i="7"/>
  <c r="G29" i="7" s="1"/>
  <c r="F28" i="7"/>
  <c r="E28" i="7"/>
  <c r="D28" i="7"/>
  <c r="C28" i="7"/>
  <c r="B28" i="7"/>
  <c r="A28" i="7"/>
  <c r="F27" i="7"/>
  <c r="E27" i="7"/>
  <c r="D27" i="7"/>
  <c r="C27" i="7"/>
  <c r="B27" i="7"/>
  <c r="A27" i="7"/>
  <c r="G27" i="7" s="1"/>
  <c r="F26" i="7"/>
  <c r="E26" i="7"/>
  <c r="D26" i="7"/>
  <c r="C26" i="7"/>
  <c r="B26" i="7"/>
  <c r="A26" i="7"/>
  <c r="F25" i="7"/>
  <c r="D25" i="7"/>
  <c r="C25" i="7"/>
  <c r="E25" i="7" s="1"/>
  <c r="B25" i="7"/>
  <c r="A25" i="7"/>
  <c r="F24" i="7"/>
  <c r="E24" i="7"/>
  <c r="D24" i="7"/>
  <c r="C24" i="7"/>
  <c r="B24" i="7"/>
  <c r="A24" i="7"/>
  <c r="G24" i="7" s="1"/>
  <c r="F23" i="7"/>
  <c r="E23" i="7"/>
  <c r="D23" i="7"/>
  <c r="C23" i="7"/>
  <c r="B23" i="7"/>
  <c r="A23" i="7"/>
  <c r="E22" i="7"/>
  <c r="D22" i="7"/>
  <c r="C22" i="7"/>
  <c r="F22" i="7" s="1"/>
  <c r="B22" i="7"/>
  <c r="A22" i="7"/>
  <c r="F21" i="7"/>
  <c r="E21" i="7"/>
  <c r="D21" i="7"/>
  <c r="C21" i="7"/>
  <c r="B21" i="7"/>
  <c r="A21" i="7"/>
  <c r="F20" i="7"/>
  <c r="E20" i="7"/>
  <c r="D20" i="7"/>
  <c r="C20" i="7"/>
  <c r="B20" i="7"/>
  <c r="A20" i="7"/>
  <c r="G20" i="7" s="1"/>
  <c r="F19" i="7"/>
  <c r="E19" i="7"/>
  <c r="D19" i="7"/>
  <c r="C19" i="7"/>
  <c r="B19" i="7"/>
  <c r="A19" i="7"/>
  <c r="F18" i="7"/>
  <c r="E18" i="7"/>
  <c r="D18" i="7"/>
  <c r="C18" i="7"/>
  <c r="B18" i="7"/>
  <c r="A18" i="7"/>
  <c r="F17" i="7"/>
  <c r="E17" i="7"/>
  <c r="D17" i="7"/>
  <c r="C17" i="7"/>
  <c r="B17" i="7"/>
  <c r="A17" i="7"/>
  <c r="F16" i="7"/>
  <c r="E16" i="7"/>
  <c r="D16" i="7"/>
  <c r="C16" i="7"/>
  <c r="B16" i="7"/>
  <c r="A16" i="7"/>
  <c r="F15" i="7"/>
  <c r="E15" i="7"/>
  <c r="D15" i="7"/>
  <c r="C15" i="7"/>
  <c r="B15" i="7"/>
  <c r="A15" i="7"/>
  <c r="F14" i="7"/>
  <c r="E14" i="7"/>
  <c r="D14" i="7"/>
  <c r="C14" i="7"/>
  <c r="B14" i="7"/>
  <c r="A14" i="7"/>
  <c r="F13" i="7"/>
  <c r="E13" i="7"/>
  <c r="D13" i="7"/>
  <c r="C13" i="7"/>
  <c r="B13" i="7"/>
  <c r="A13" i="7"/>
  <c r="F12" i="7"/>
  <c r="E12" i="7"/>
  <c r="D12" i="7"/>
  <c r="C12" i="7"/>
  <c r="B12" i="7"/>
  <c r="A12" i="7"/>
  <c r="F11" i="7"/>
  <c r="E11" i="7"/>
  <c r="D11" i="7"/>
  <c r="C11" i="7"/>
  <c r="B11" i="7"/>
  <c r="A11" i="7"/>
  <c r="F10" i="7"/>
  <c r="E10" i="7"/>
  <c r="D10" i="7"/>
  <c r="C10" i="7"/>
  <c r="B10" i="7"/>
  <c r="A10" i="7"/>
  <c r="F9" i="7"/>
  <c r="E9" i="7"/>
  <c r="D9" i="7"/>
  <c r="C9" i="7"/>
  <c r="B9" i="7"/>
  <c r="A9" i="7"/>
  <c r="F8" i="7"/>
  <c r="E8" i="7"/>
  <c r="D8" i="7"/>
  <c r="C8" i="7"/>
  <c r="B8" i="7"/>
  <c r="A8" i="7"/>
  <c r="G8" i="7" s="1"/>
  <c r="G7" i="7"/>
  <c r="F7" i="7"/>
  <c r="E7" i="7"/>
  <c r="D7" i="7"/>
  <c r="C7" i="7"/>
  <c r="B7" i="7"/>
  <c r="A7" i="7"/>
  <c r="G66" i="7" s="1"/>
  <c r="G6" i="7"/>
  <c r="F6" i="7"/>
  <c r="E6" i="7"/>
  <c r="D6" i="7"/>
  <c r="C6" i="7"/>
  <c r="B6" i="7"/>
  <c r="A6" i="7"/>
  <c r="F5" i="7"/>
  <c r="E5" i="7"/>
  <c r="D5" i="7"/>
  <c r="C5" i="7"/>
  <c r="B5" i="7"/>
  <c r="A5" i="7"/>
  <c r="G5" i="7" s="1"/>
  <c r="F4" i="7"/>
  <c r="E4" i="7"/>
  <c r="D4" i="7"/>
  <c r="C4" i="7"/>
  <c r="B4" i="7"/>
  <c r="A4" i="7"/>
  <c r="G4" i="7" s="1"/>
  <c r="F3" i="7"/>
  <c r="E3" i="7"/>
  <c r="D3" i="7"/>
  <c r="C3" i="7"/>
  <c r="B3" i="7"/>
  <c r="A3" i="7"/>
  <c r="G2" i="7"/>
  <c r="F2" i="7"/>
  <c r="E2" i="7"/>
  <c r="D2" i="7"/>
  <c r="C2" i="7"/>
  <c r="B2" i="7"/>
  <c r="A2" i="7"/>
  <c r="H501" i="6"/>
  <c r="G501" i="6"/>
  <c r="F501" i="6"/>
  <c r="E501" i="6"/>
  <c r="D501" i="6"/>
  <c r="C501" i="6"/>
  <c r="B501" i="6"/>
  <c r="A501" i="6"/>
  <c r="H500" i="6"/>
  <c r="G500" i="6"/>
  <c r="F500" i="6"/>
  <c r="E500" i="6"/>
  <c r="D500" i="6"/>
  <c r="C500" i="6"/>
  <c r="B500" i="6"/>
  <c r="A500" i="6"/>
  <c r="H499" i="6"/>
  <c r="G499" i="6"/>
  <c r="F499" i="6"/>
  <c r="E499" i="6"/>
  <c r="D499" i="6"/>
  <c r="C499" i="6"/>
  <c r="B499" i="6"/>
  <c r="A499" i="6"/>
  <c r="H498" i="6"/>
  <c r="G498" i="6"/>
  <c r="F498" i="6"/>
  <c r="E498" i="6"/>
  <c r="D498" i="6"/>
  <c r="C498" i="6"/>
  <c r="B498" i="6"/>
  <c r="A498" i="6"/>
  <c r="H497" i="6"/>
  <c r="G497" i="6"/>
  <c r="F497" i="6"/>
  <c r="E497" i="6"/>
  <c r="D497" i="6"/>
  <c r="C497" i="6"/>
  <c r="B497" i="6"/>
  <c r="A497" i="6"/>
  <c r="H496" i="6"/>
  <c r="G496" i="6"/>
  <c r="F496" i="6"/>
  <c r="E496" i="6"/>
  <c r="D496" i="6"/>
  <c r="C496" i="6"/>
  <c r="B496" i="6"/>
  <c r="A496" i="6"/>
  <c r="I496" i="6" s="1"/>
  <c r="H495" i="6"/>
  <c r="G495" i="6"/>
  <c r="F495" i="6"/>
  <c r="E495" i="6"/>
  <c r="D495" i="6"/>
  <c r="C495" i="6"/>
  <c r="B495" i="6"/>
  <c r="A495" i="6"/>
  <c r="H494" i="6"/>
  <c r="G494" i="6"/>
  <c r="F494" i="6"/>
  <c r="E494" i="6"/>
  <c r="D494" i="6"/>
  <c r="C494" i="6"/>
  <c r="B494" i="6"/>
  <c r="A494" i="6"/>
  <c r="H493" i="6"/>
  <c r="G493" i="6"/>
  <c r="F493" i="6"/>
  <c r="E493" i="6"/>
  <c r="D493" i="6"/>
  <c r="C493" i="6"/>
  <c r="B493" i="6"/>
  <c r="A493" i="6"/>
  <c r="H492" i="6"/>
  <c r="G492" i="6"/>
  <c r="F492" i="6"/>
  <c r="E492" i="6"/>
  <c r="D492" i="6"/>
  <c r="C492" i="6"/>
  <c r="B492" i="6"/>
  <c r="A492" i="6"/>
  <c r="I492" i="6" s="1"/>
  <c r="H491" i="6"/>
  <c r="G491" i="6"/>
  <c r="F491" i="6"/>
  <c r="E491" i="6"/>
  <c r="D491" i="6"/>
  <c r="C491" i="6"/>
  <c r="B491" i="6"/>
  <c r="A491" i="6"/>
  <c r="H490" i="6"/>
  <c r="G490" i="6"/>
  <c r="F490" i="6"/>
  <c r="E490" i="6"/>
  <c r="D490" i="6"/>
  <c r="C490" i="6"/>
  <c r="B490" i="6"/>
  <c r="A490" i="6"/>
  <c r="H489" i="6"/>
  <c r="G489" i="6"/>
  <c r="F489" i="6"/>
  <c r="E489" i="6"/>
  <c r="D489" i="6"/>
  <c r="C489" i="6"/>
  <c r="B489" i="6"/>
  <c r="A489" i="6"/>
  <c r="H488" i="6"/>
  <c r="G488" i="6"/>
  <c r="F488" i="6"/>
  <c r="E488" i="6"/>
  <c r="D488" i="6"/>
  <c r="C488" i="6"/>
  <c r="B488" i="6"/>
  <c r="A488" i="6"/>
  <c r="H487" i="6"/>
  <c r="G487" i="6"/>
  <c r="F487" i="6"/>
  <c r="E487" i="6"/>
  <c r="D487" i="6"/>
  <c r="C487" i="6"/>
  <c r="B487" i="6"/>
  <c r="A487" i="6"/>
  <c r="H486" i="6"/>
  <c r="G486" i="6"/>
  <c r="F486" i="6"/>
  <c r="E486" i="6"/>
  <c r="D486" i="6"/>
  <c r="C486" i="6"/>
  <c r="B486" i="6"/>
  <c r="A486" i="6"/>
  <c r="H485" i="6"/>
  <c r="G485" i="6"/>
  <c r="F485" i="6"/>
  <c r="E485" i="6"/>
  <c r="D485" i="6"/>
  <c r="C485" i="6"/>
  <c r="B485" i="6"/>
  <c r="A485" i="6"/>
  <c r="H484" i="6"/>
  <c r="G484" i="6"/>
  <c r="F484" i="6"/>
  <c r="E484" i="6"/>
  <c r="D484" i="6"/>
  <c r="C484" i="6"/>
  <c r="B484" i="6"/>
  <c r="A484" i="6"/>
  <c r="H483" i="6"/>
  <c r="G483" i="6"/>
  <c r="F483" i="6"/>
  <c r="E483" i="6"/>
  <c r="D483" i="6"/>
  <c r="C483" i="6"/>
  <c r="B483" i="6"/>
  <c r="A483" i="6"/>
  <c r="H482" i="6"/>
  <c r="G482" i="6"/>
  <c r="F482" i="6"/>
  <c r="E482" i="6"/>
  <c r="D482" i="6"/>
  <c r="C482" i="6"/>
  <c r="B482" i="6"/>
  <c r="A482" i="6"/>
  <c r="H481" i="6"/>
  <c r="G481" i="6"/>
  <c r="F481" i="6"/>
  <c r="E481" i="6"/>
  <c r="D481" i="6"/>
  <c r="C481" i="6"/>
  <c r="B481" i="6"/>
  <c r="A481" i="6"/>
  <c r="H480" i="6"/>
  <c r="G480" i="6"/>
  <c r="F480" i="6"/>
  <c r="E480" i="6"/>
  <c r="D480" i="6"/>
  <c r="C480" i="6"/>
  <c r="B480" i="6"/>
  <c r="A480" i="6"/>
  <c r="H479" i="6"/>
  <c r="G479" i="6"/>
  <c r="F479" i="6"/>
  <c r="E479" i="6"/>
  <c r="D479" i="6"/>
  <c r="C479" i="6"/>
  <c r="B479" i="6"/>
  <c r="A479" i="6"/>
  <c r="H478" i="6"/>
  <c r="G478" i="6"/>
  <c r="F478" i="6"/>
  <c r="E478" i="6"/>
  <c r="D478" i="6"/>
  <c r="C478" i="6"/>
  <c r="B478" i="6"/>
  <c r="A478" i="6"/>
  <c r="H477" i="6"/>
  <c r="G477" i="6"/>
  <c r="F477" i="6"/>
  <c r="E477" i="6"/>
  <c r="D477" i="6"/>
  <c r="C477" i="6"/>
  <c r="B477" i="6"/>
  <c r="A477" i="6"/>
  <c r="H476" i="6"/>
  <c r="G476" i="6"/>
  <c r="F476" i="6"/>
  <c r="E476" i="6"/>
  <c r="D476" i="6"/>
  <c r="C476" i="6"/>
  <c r="B476" i="6"/>
  <c r="A476" i="6"/>
  <c r="H475" i="6"/>
  <c r="G475" i="6"/>
  <c r="F475" i="6"/>
  <c r="E475" i="6"/>
  <c r="D475" i="6"/>
  <c r="C475" i="6"/>
  <c r="B475" i="6"/>
  <c r="A475" i="6"/>
  <c r="H474" i="6"/>
  <c r="G474" i="6"/>
  <c r="F474" i="6"/>
  <c r="E474" i="6"/>
  <c r="D474" i="6"/>
  <c r="C474" i="6"/>
  <c r="B474" i="6"/>
  <c r="A474" i="6"/>
  <c r="H473" i="6"/>
  <c r="G473" i="6"/>
  <c r="F473" i="6"/>
  <c r="E473" i="6"/>
  <c r="D473" i="6"/>
  <c r="C473" i="6"/>
  <c r="B473" i="6"/>
  <c r="A473" i="6"/>
  <c r="H472" i="6"/>
  <c r="G472" i="6"/>
  <c r="F472" i="6"/>
  <c r="E472" i="6"/>
  <c r="D472" i="6"/>
  <c r="C472" i="6"/>
  <c r="B472" i="6"/>
  <c r="A472" i="6"/>
  <c r="I472" i="6" s="1"/>
  <c r="H471" i="6"/>
  <c r="G471" i="6"/>
  <c r="F471" i="6"/>
  <c r="E471" i="6"/>
  <c r="D471" i="6"/>
  <c r="C471" i="6"/>
  <c r="B471" i="6"/>
  <c r="A471" i="6"/>
  <c r="H470" i="6"/>
  <c r="G470" i="6"/>
  <c r="F470" i="6"/>
  <c r="E470" i="6"/>
  <c r="D470" i="6"/>
  <c r="C470" i="6"/>
  <c r="B470" i="6"/>
  <c r="A470" i="6"/>
  <c r="H469" i="6"/>
  <c r="G469" i="6"/>
  <c r="F469" i="6"/>
  <c r="E469" i="6"/>
  <c r="D469" i="6"/>
  <c r="C469" i="6"/>
  <c r="B469" i="6"/>
  <c r="A469" i="6"/>
  <c r="H468" i="6"/>
  <c r="G468" i="6"/>
  <c r="F468" i="6"/>
  <c r="E468" i="6"/>
  <c r="D468" i="6"/>
  <c r="C468" i="6"/>
  <c r="B468" i="6"/>
  <c r="A468" i="6"/>
  <c r="I468" i="6" s="1"/>
  <c r="H467" i="6"/>
  <c r="G467" i="6"/>
  <c r="F467" i="6"/>
  <c r="E467" i="6"/>
  <c r="D467" i="6"/>
  <c r="C467" i="6"/>
  <c r="B467" i="6"/>
  <c r="A467" i="6"/>
  <c r="H466" i="6"/>
  <c r="G466" i="6"/>
  <c r="F466" i="6"/>
  <c r="E466" i="6"/>
  <c r="D466" i="6"/>
  <c r="C466" i="6"/>
  <c r="B466" i="6"/>
  <c r="A466" i="6"/>
  <c r="H465" i="6"/>
  <c r="G465" i="6"/>
  <c r="F465" i="6"/>
  <c r="E465" i="6"/>
  <c r="D465" i="6"/>
  <c r="C465" i="6"/>
  <c r="B465" i="6"/>
  <c r="A465" i="6"/>
  <c r="H464" i="6"/>
  <c r="G464" i="6"/>
  <c r="F464" i="6"/>
  <c r="E464" i="6"/>
  <c r="D464" i="6"/>
  <c r="C464" i="6"/>
  <c r="B464" i="6"/>
  <c r="A464" i="6"/>
  <c r="I464" i="6" s="1"/>
  <c r="H463" i="6"/>
  <c r="G463" i="6"/>
  <c r="F463" i="6"/>
  <c r="E463" i="6"/>
  <c r="D463" i="6"/>
  <c r="C463" i="6"/>
  <c r="B463" i="6"/>
  <c r="A463" i="6"/>
  <c r="H462" i="6"/>
  <c r="G462" i="6"/>
  <c r="F462" i="6"/>
  <c r="E462" i="6"/>
  <c r="D462" i="6"/>
  <c r="C462" i="6"/>
  <c r="B462" i="6"/>
  <c r="A462" i="6"/>
  <c r="H461" i="6"/>
  <c r="G461" i="6"/>
  <c r="F461" i="6"/>
  <c r="E461" i="6"/>
  <c r="D461" i="6"/>
  <c r="C461" i="6"/>
  <c r="B461" i="6"/>
  <c r="A461" i="6"/>
  <c r="H460" i="6"/>
  <c r="G460" i="6"/>
  <c r="F460" i="6"/>
  <c r="E460" i="6"/>
  <c r="D460" i="6"/>
  <c r="C460" i="6"/>
  <c r="B460" i="6"/>
  <c r="A460" i="6"/>
  <c r="I460" i="6" s="1"/>
  <c r="H459" i="6"/>
  <c r="G459" i="6"/>
  <c r="F459" i="6"/>
  <c r="E459" i="6"/>
  <c r="D459" i="6"/>
  <c r="C459" i="6"/>
  <c r="B459" i="6"/>
  <c r="A459" i="6"/>
  <c r="H458" i="6"/>
  <c r="G458" i="6"/>
  <c r="F458" i="6"/>
  <c r="E458" i="6"/>
  <c r="D458" i="6"/>
  <c r="C458" i="6"/>
  <c r="B458" i="6"/>
  <c r="A458" i="6"/>
  <c r="H457" i="6"/>
  <c r="G457" i="6"/>
  <c r="F457" i="6"/>
  <c r="E457" i="6"/>
  <c r="D457" i="6"/>
  <c r="C457" i="6"/>
  <c r="B457" i="6"/>
  <c r="A457" i="6"/>
  <c r="H456" i="6"/>
  <c r="G456" i="6"/>
  <c r="F456" i="6"/>
  <c r="E456" i="6"/>
  <c r="D456" i="6"/>
  <c r="C456" i="6"/>
  <c r="B456" i="6"/>
  <c r="A456" i="6"/>
  <c r="I456" i="6" s="1"/>
  <c r="H455" i="6"/>
  <c r="G455" i="6"/>
  <c r="F455" i="6"/>
  <c r="E455" i="6"/>
  <c r="D455" i="6"/>
  <c r="C455" i="6"/>
  <c r="B455" i="6"/>
  <c r="A455" i="6"/>
  <c r="H454" i="6"/>
  <c r="G454" i="6"/>
  <c r="F454" i="6"/>
  <c r="E454" i="6"/>
  <c r="D454" i="6"/>
  <c r="C454" i="6"/>
  <c r="B454" i="6"/>
  <c r="A454" i="6"/>
  <c r="H453" i="6"/>
  <c r="G453" i="6"/>
  <c r="F453" i="6"/>
  <c r="E453" i="6"/>
  <c r="D453" i="6"/>
  <c r="C453" i="6"/>
  <c r="B453" i="6"/>
  <c r="A453" i="6"/>
  <c r="H452" i="6"/>
  <c r="G452" i="6"/>
  <c r="F452" i="6"/>
  <c r="E452" i="6"/>
  <c r="D452" i="6"/>
  <c r="C452" i="6"/>
  <c r="B452" i="6"/>
  <c r="A452" i="6"/>
  <c r="H451" i="6"/>
  <c r="G451" i="6"/>
  <c r="F451" i="6"/>
  <c r="E451" i="6"/>
  <c r="D451" i="6"/>
  <c r="C451" i="6"/>
  <c r="B451" i="6"/>
  <c r="A451" i="6"/>
  <c r="H450" i="6"/>
  <c r="G450" i="6"/>
  <c r="F450" i="6"/>
  <c r="E450" i="6"/>
  <c r="D450" i="6"/>
  <c r="C450" i="6"/>
  <c r="B450" i="6"/>
  <c r="A450" i="6"/>
  <c r="H449" i="6"/>
  <c r="G449" i="6"/>
  <c r="F449" i="6"/>
  <c r="E449" i="6"/>
  <c r="D449" i="6"/>
  <c r="C449" i="6"/>
  <c r="B449" i="6"/>
  <c r="A449" i="6"/>
  <c r="H448" i="6"/>
  <c r="G448" i="6"/>
  <c r="F448" i="6"/>
  <c r="E448" i="6"/>
  <c r="D448" i="6"/>
  <c r="C448" i="6"/>
  <c r="B448" i="6"/>
  <c r="A448" i="6"/>
  <c r="I448" i="6" s="1"/>
  <c r="H447" i="6"/>
  <c r="G447" i="6"/>
  <c r="F447" i="6"/>
  <c r="E447" i="6"/>
  <c r="D447" i="6"/>
  <c r="C447" i="6"/>
  <c r="B447" i="6"/>
  <c r="A447" i="6"/>
  <c r="H446" i="6"/>
  <c r="G446" i="6"/>
  <c r="F446" i="6"/>
  <c r="E446" i="6"/>
  <c r="D446" i="6"/>
  <c r="C446" i="6"/>
  <c r="B446" i="6"/>
  <c r="A446" i="6"/>
  <c r="H445" i="6"/>
  <c r="G445" i="6"/>
  <c r="F445" i="6"/>
  <c r="E445" i="6"/>
  <c r="D445" i="6"/>
  <c r="C445" i="6"/>
  <c r="B445" i="6"/>
  <c r="A445" i="6"/>
  <c r="H444" i="6"/>
  <c r="G444" i="6"/>
  <c r="F444" i="6"/>
  <c r="E444" i="6"/>
  <c r="D444" i="6"/>
  <c r="C444" i="6"/>
  <c r="B444" i="6"/>
  <c r="A444" i="6"/>
  <c r="I444" i="6" s="1"/>
  <c r="H443" i="6"/>
  <c r="G443" i="6"/>
  <c r="F443" i="6"/>
  <c r="E443" i="6"/>
  <c r="D443" i="6"/>
  <c r="C443" i="6"/>
  <c r="B443" i="6"/>
  <c r="A443" i="6"/>
  <c r="H442" i="6"/>
  <c r="G442" i="6"/>
  <c r="F442" i="6"/>
  <c r="E442" i="6"/>
  <c r="D442" i="6"/>
  <c r="C442" i="6"/>
  <c r="B442" i="6"/>
  <c r="A442" i="6"/>
  <c r="H441" i="6"/>
  <c r="G441" i="6"/>
  <c r="F441" i="6"/>
  <c r="E441" i="6"/>
  <c r="D441" i="6"/>
  <c r="C441" i="6"/>
  <c r="B441" i="6"/>
  <c r="A441" i="6"/>
  <c r="H440" i="6"/>
  <c r="G440" i="6"/>
  <c r="F440" i="6"/>
  <c r="E440" i="6"/>
  <c r="D440" i="6"/>
  <c r="C440" i="6"/>
  <c r="B440" i="6"/>
  <c r="A440" i="6"/>
  <c r="H439" i="6"/>
  <c r="G439" i="6"/>
  <c r="F439" i="6"/>
  <c r="E439" i="6"/>
  <c r="D439" i="6"/>
  <c r="C439" i="6"/>
  <c r="B439" i="6"/>
  <c r="A439" i="6"/>
  <c r="H438" i="6"/>
  <c r="G438" i="6"/>
  <c r="F438" i="6"/>
  <c r="E438" i="6"/>
  <c r="D438" i="6"/>
  <c r="C438" i="6"/>
  <c r="B438" i="6"/>
  <c r="A438" i="6"/>
  <c r="H437" i="6"/>
  <c r="G437" i="6"/>
  <c r="F437" i="6"/>
  <c r="E437" i="6"/>
  <c r="D437" i="6"/>
  <c r="C437" i="6"/>
  <c r="B437" i="6"/>
  <c r="A437" i="6"/>
  <c r="H436" i="6"/>
  <c r="G436" i="6"/>
  <c r="F436" i="6"/>
  <c r="E436" i="6"/>
  <c r="D436" i="6"/>
  <c r="C436" i="6"/>
  <c r="B436" i="6"/>
  <c r="A436" i="6"/>
  <c r="H435" i="6"/>
  <c r="G435" i="6"/>
  <c r="F435" i="6"/>
  <c r="E435" i="6"/>
  <c r="D435" i="6"/>
  <c r="C435" i="6"/>
  <c r="B435" i="6"/>
  <c r="A435" i="6"/>
  <c r="H434" i="6"/>
  <c r="G434" i="6"/>
  <c r="F434" i="6"/>
  <c r="E434" i="6"/>
  <c r="D434" i="6"/>
  <c r="C434" i="6"/>
  <c r="B434" i="6"/>
  <c r="A434" i="6"/>
  <c r="H433" i="6"/>
  <c r="G433" i="6"/>
  <c r="F433" i="6"/>
  <c r="E433" i="6"/>
  <c r="D433" i="6"/>
  <c r="C433" i="6"/>
  <c r="B433" i="6"/>
  <c r="A433" i="6"/>
  <c r="H432" i="6"/>
  <c r="G432" i="6"/>
  <c r="F432" i="6"/>
  <c r="E432" i="6"/>
  <c r="D432" i="6"/>
  <c r="C432" i="6"/>
  <c r="B432" i="6"/>
  <c r="A432" i="6"/>
  <c r="H431" i="6"/>
  <c r="G431" i="6"/>
  <c r="F431" i="6"/>
  <c r="E431" i="6"/>
  <c r="D431" i="6"/>
  <c r="C431" i="6"/>
  <c r="B431" i="6"/>
  <c r="A431" i="6"/>
  <c r="H430" i="6"/>
  <c r="G430" i="6"/>
  <c r="F430" i="6"/>
  <c r="E430" i="6"/>
  <c r="D430" i="6"/>
  <c r="C430" i="6"/>
  <c r="B430" i="6"/>
  <c r="A430" i="6"/>
  <c r="H429" i="6"/>
  <c r="G429" i="6"/>
  <c r="F429" i="6"/>
  <c r="E429" i="6"/>
  <c r="D429" i="6"/>
  <c r="C429" i="6"/>
  <c r="B429" i="6"/>
  <c r="A429" i="6"/>
  <c r="H428" i="6"/>
  <c r="G428" i="6"/>
  <c r="F428" i="6"/>
  <c r="E428" i="6"/>
  <c r="D428" i="6"/>
  <c r="C428" i="6"/>
  <c r="B428" i="6"/>
  <c r="A428" i="6"/>
  <c r="H427" i="6"/>
  <c r="G427" i="6"/>
  <c r="F427" i="6"/>
  <c r="E427" i="6"/>
  <c r="D427" i="6"/>
  <c r="C427" i="6"/>
  <c r="B427" i="6"/>
  <c r="A427" i="6"/>
  <c r="H426" i="6"/>
  <c r="G426" i="6"/>
  <c r="F426" i="6"/>
  <c r="E426" i="6"/>
  <c r="D426" i="6"/>
  <c r="C426" i="6"/>
  <c r="B426" i="6"/>
  <c r="A426" i="6"/>
  <c r="H425" i="6"/>
  <c r="G425" i="6"/>
  <c r="F425" i="6"/>
  <c r="E425" i="6"/>
  <c r="D425" i="6"/>
  <c r="C425" i="6"/>
  <c r="B425" i="6"/>
  <c r="A425" i="6"/>
  <c r="H424" i="6"/>
  <c r="G424" i="6"/>
  <c r="F424" i="6"/>
  <c r="E424" i="6"/>
  <c r="D424" i="6"/>
  <c r="C424" i="6"/>
  <c r="B424" i="6"/>
  <c r="A424" i="6"/>
  <c r="I424" i="6" s="1"/>
  <c r="H423" i="6"/>
  <c r="G423" i="6"/>
  <c r="F423" i="6"/>
  <c r="E423" i="6"/>
  <c r="D423" i="6"/>
  <c r="C423" i="6"/>
  <c r="B423" i="6"/>
  <c r="A423" i="6"/>
  <c r="H422" i="6"/>
  <c r="G422" i="6"/>
  <c r="F422" i="6"/>
  <c r="E422" i="6"/>
  <c r="D422" i="6"/>
  <c r="C422" i="6"/>
  <c r="B422" i="6"/>
  <c r="A422" i="6"/>
  <c r="H421" i="6"/>
  <c r="G421" i="6"/>
  <c r="F421" i="6"/>
  <c r="E421" i="6"/>
  <c r="D421" i="6"/>
  <c r="C421" i="6"/>
  <c r="B421" i="6"/>
  <c r="A421" i="6"/>
  <c r="H420" i="6"/>
  <c r="G420" i="6"/>
  <c r="F420" i="6"/>
  <c r="E420" i="6"/>
  <c r="D420" i="6"/>
  <c r="C420" i="6"/>
  <c r="B420" i="6"/>
  <c r="A420" i="6"/>
  <c r="I420" i="6" s="1"/>
  <c r="H419" i="6"/>
  <c r="G419" i="6"/>
  <c r="F419" i="6"/>
  <c r="E419" i="6"/>
  <c r="D419" i="6"/>
  <c r="C419" i="6"/>
  <c r="B419" i="6"/>
  <c r="A419" i="6"/>
  <c r="H418" i="6"/>
  <c r="G418" i="6"/>
  <c r="F418" i="6"/>
  <c r="E418" i="6"/>
  <c r="D418" i="6"/>
  <c r="C418" i="6"/>
  <c r="B418" i="6"/>
  <c r="A418" i="6"/>
  <c r="H417" i="6"/>
  <c r="G417" i="6"/>
  <c r="F417" i="6"/>
  <c r="E417" i="6"/>
  <c r="D417" i="6"/>
  <c r="C417" i="6"/>
  <c r="B417" i="6"/>
  <c r="A417" i="6"/>
  <c r="H416" i="6"/>
  <c r="G416" i="6"/>
  <c r="F416" i="6"/>
  <c r="E416" i="6"/>
  <c r="D416" i="6"/>
  <c r="C416" i="6"/>
  <c r="B416" i="6"/>
  <c r="A416" i="6"/>
  <c r="I416" i="6" s="1"/>
  <c r="H415" i="6"/>
  <c r="G415" i="6"/>
  <c r="F415" i="6"/>
  <c r="E415" i="6"/>
  <c r="D415" i="6"/>
  <c r="C415" i="6"/>
  <c r="B415" i="6"/>
  <c r="A415" i="6"/>
  <c r="H414" i="6"/>
  <c r="G414" i="6"/>
  <c r="F414" i="6"/>
  <c r="E414" i="6"/>
  <c r="D414" i="6"/>
  <c r="C414" i="6"/>
  <c r="B414" i="6"/>
  <c r="A414" i="6"/>
  <c r="H413" i="6"/>
  <c r="G413" i="6"/>
  <c r="F413" i="6"/>
  <c r="E413" i="6"/>
  <c r="D413" i="6"/>
  <c r="C413" i="6"/>
  <c r="B413" i="6"/>
  <c r="A413" i="6"/>
  <c r="H412" i="6"/>
  <c r="G412" i="6"/>
  <c r="F412" i="6"/>
  <c r="E412" i="6"/>
  <c r="D412" i="6"/>
  <c r="C412" i="6"/>
  <c r="B412" i="6"/>
  <c r="A412" i="6"/>
  <c r="I412" i="6" s="1"/>
  <c r="H411" i="6"/>
  <c r="G411" i="6"/>
  <c r="F411" i="6"/>
  <c r="E411" i="6"/>
  <c r="D411" i="6"/>
  <c r="C411" i="6"/>
  <c r="B411" i="6"/>
  <c r="A411" i="6"/>
  <c r="H410" i="6"/>
  <c r="G410" i="6"/>
  <c r="F410" i="6"/>
  <c r="E410" i="6"/>
  <c r="D410" i="6"/>
  <c r="C410" i="6"/>
  <c r="B410" i="6"/>
  <c r="A410" i="6"/>
  <c r="H409" i="6"/>
  <c r="G409" i="6"/>
  <c r="F409" i="6"/>
  <c r="E409" i="6"/>
  <c r="D409" i="6"/>
  <c r="C409" i="6"/>
  <c r="B409" i="6"/>
  <c r="A409" i="6"/>
  <c r="H408" i="6"/>
  <c r="G408" i="6"/>
  <c r="F408" i="6"/>
  <c r="E408" i="6"/>
  <c r="D408" i="6"/>
  <c r="C408" i="6"/>
  <c r="B408" i="6"/>
  <c r="A408" i="6"/>
  <c r="I408" i="6" s="1"/>
  <c r="H407" i="6"/>
  <c r="G407" i="6"/>
  <c r="F407" i="6"/>
  <c r="E407" i="6"/>
  <c r="D407" i="6"/>
  <c r="C407" i="6"/>
  <c r="B407" i="6"/>
  <c r="A407" i="6"/>
  <c r="H406" i="6"/>
  <c r="G406" i="6"/>
  <c r="F406" i="6"/>
  <c r="E406" i="6"/>
  <c r="D406" i="6"/>
  <c r="C406" i="6"/>
  <c r="B406" i="6"/>
  <c r="A406" i="6"/>
  <c r="H405" i="6"/>
  <c r="G405" i="6"/>
  <c r="F405" i="6"/>
  <c r="E405" i="6"/>
  <c r="D405" i="6"/>
  <c r="C405" i="6"/>
  <c r="B405" i="6"/>
  <c r="A405" i="6"/>
  <c r="H404" i="6"/>
  <c r="G404" i="6"/>
  <c r="F404" i="6"/>
  <c r="E404" i="6"/>
  <c r="D404" i="6"/>
  <c r="C404" i="6"/>
  <c r="B404" i="6"/>
  <c r="A404" i="6"/>
  <c r="H403" i="6"/>
  <c r="G403" i="6"/>
  <c r="F403" i="6"/>
  <c r="E403" i="6"/>
  <c r="D403" i="6"/>
  <c r="C403" i="6"/>
  <c r="B403" i="6"/>
  <c r="A403" i="6"/>
  <c r="H402" i="6"/>
  <c r="G402" i="6"/>
  <c r="F402" i="6"/>
  <c r="E402" i="6"/>
  <c r="D402" i="6"/>
  <c r="C402" i="6"/>
  <c r="B402" i="6"/>
  <c r="A402" i="6"/>
  <c r="H401" i="6"/>
  <c r="G401" i="6"/>
  <c r="F401" i="6"/>
  <c r="E401" i="6"/>
  <c r="D401" i="6"/>
  <c r="C401" i="6"/>
  <c r="B401" i="6"/>
  <c r="A401" i="6"/>
  <c r="H400" i="6"/>
  <c r="G400" i="6"/>
  <c r="F400" i="6"/>
  <c r="E400" i="6"/>
  <c r="D400" i="6"/>
  <c r="C400" i="6"/>
  <c r="B400" i="6"/>
  <c r="A400" i="6"/>
  <c r="I400" i="6" s="1"/>
  <c r="H399" i="6"/>
  <c r="G399" i="6"/>
  <c r="F399" i="6"/>
  <c r="E399" i="6"/>
  <c r="D399" i="6"/>
  <c r="C399" i="6"/>
  <c r="B399" i="6"/>
  <c r="A399" i="6"/>
  <c r="H398" i="6"/>
  <c r="G398" i="6"/>
  <c r="F398" i="6"/>
  <c r="E398" i="6"/>
  <c r="D398" i="6"/>
  <c r="C398" i="6"/>
  <c r="B398" i="6"/>
  <c r="A398" i="6"/>
  <c r="H397" i="6"/>
  <c r="G397" i="6"/>
  <c r="F397" i="6"/>
  <c r="E397" i="6"/>
  <c r="D397" i="6"/>
  <c r="C397" i="6"/>
  <c r="B397" i="6"/>
  <c r="A397" i="6"/>
  <c r="H396" i="6"/>
  <c r="G396" i="6"/>
  <c r="F396" i="6"/>
  <c r="E396" i="6"/>
  <c r="D396" i="6"/>
  <c r="C396" i="6"/>
  <c r="B396" i="6"/>
  <c r="A396" i="6"/>
  <c r="I396" i="6" s="1"/>
  <c r="H395" i="6"/>
  <c r="G395" i="6"/>
  <c r="F395" i="6"/>
  <c r="E395" i="6"/>
  <c r="D395" i="6"/>
  <c r="C395" i="6"/>
  <c r="B395" i="6"/>
  <c r="A395" i="6"/>
  <c r="H394" i="6"/>
  <c r="G394" i="6"/>
  <c r="F394" i="6"/>
  <c r="E394" i="6"/>
  <c r="D394" i="6"/>
  <c r="C394" i="6"/>
  <c r="B394" i="6"/>
  <c r="A394" i="6"/>
  <c r="H393" i="6"/>
  <c r="G393" i="6"/>
  <c r="F393" i="6"/>
  <c r="E393" i="6"/>
  <c r="D393" i="6"/>
  <c r="C393" i="6"/>
  <c r="B393" i="6"/>
  <c r="A393" i="6"/>
  <c r="H392" i="6"/>
  <c r="G392" i="6"/>
  <c r="F392" i="6"/>
  <c r="E392" i="6"/>
  <c r="D392" i="6"/>
  <c r="C392" i="6"/>
  <c r="B392" i="6"/>
  <c r="A392" i="6"/>
  <c r="H391" i="6"/>
  <c r="G391" i="6"/>
  <c r="F391" i="6"/>
  <c r="E391" i="6"/>
  <c r="D391" i="6"/>
  <c r="C391" i="6"/>
  <c r="B391" i="6"/>
  <c r="A391" i="6"/>
  <c r="H390" i="6"/>
  <c r="G390" i="6"/>
  <c r="F390" i="6"/>
  <c r="E390" i="6"/>
  <c r="D390" i="6"/>
  <c r="C390" i="6"/>
  <c r="B390" i="6"/>
  <c r="A390" i="6"/>
  <c r="H389" i="6"/>
  <c r="G389" i="6"/>
  <c r="F389" i="6"/>
  <c r="E389" i="6"/>
  <c r="D389" i="6"/>
  <c r="C389" i="6"/>
  <c r="B389" i="6"/>
  <c r="A389" i="6"/>
  <c r="H388" i="6"/>
  <c r="G388" i="6"/>
  <c r="F388" i="6"/>
  <c r="E388" i="6"/>
  <c r="D388" i="6"/>
  <c r="C388" i="6"/>
  <c r="B388" i="6"/>
  <c r="A388" i="6"/>
  <c r="H387" i="6"/>
  <c r="G387" i="6"/>
  <c r="F387" i="6"/>
  <c r="E387" i="6"/>
  <c r="D387" i="6"/>
  <c r="C387" i="6"/>
  <c r="B387" i="6"/>
  <c r="A387" i="6"/>
  <c r="H386" i="6"/>
  <c r="G386" i="6"/>
  <c r="F386" i="6"/>
  <c r="E386" i="6"/>
  <c r="D386" i="6"/>
  <c r="C386" i="6"/>
  <c r="B386" i="6"/>
  <c r="A386" i="6"/>
  <c r="H385" i="6"/>
  <c r="G385" i="6"/>
  <c r="F385" i="6"/>
  <c r="E385" i="6"/>
  <c r="D385" i="6"/>
  <c r="C385" i="6"/>
  <c r="B385" i="6"/>
  <c r="A385" i="6"/>
  <c r="H384" i="6"/>
  <c r="G384" i="6"/>
  <c r="F384" i="6"/>
  <c r="E384" i="6"/>
  <c r="D384" i="6"/>
  <c r="C384" i="6"/>
  <c r="B384" i="6"/>
  <c r="A384" i="6"/>
  <c r="H383" i="6"/>
  <c r="G383" i="6"/>
  <c r="F383" i="6"/>
  <c r="E383" i="6"/>
  <c r="D383" i="6"/>
  <c r="C383" i="6"/>
  <c r="B383" i="6"/>
  <c r="A383" i="6"/>
  <c r="H382" i="6"/>
  <c r="G382" i="6"/>
  <c r="F382" i="6"/>
  <c r="E382" i="6"/>
  <c r="D382" i="6"/>
  <c r="C382" i="6"/>
  <c r="B382" i="6"/>
  <c r="A382" i="6"/>
  <c r="H381" i="6"/>
  <c r="G381" i="6"/>
  <c r="F381" i="6"/>
  <c r="E381" i="6"/>
  <c r="D381" i="6"/>
  <c r="C381" i="6"/>
  <c r="B381" i="6"/>
  <c r="A381" i="6"/>
  <c r="H380" i="6"/>
  <c r="G380" i="6"/>
  <c r="F380" i="6"/>
  <c r="E380" i="6"/>
  <c r="D380" i="6"/>
  <c r="C380" i="6"/>
  <c r="B380" i="6"/>
  <c r="A380" i="6"/>
  <c r="H379" i="6"/>
  <c r="G379" i="6"/>
  <c r="F379" i="6"/>
  <c r="E379" i="6"/>
  <c r="D379" i="6"/>
  <c r="C379" i="6"/>
  <c r="B379" i="6"/>
  <c r="A379" i="6"/>
  <c r="H378" i="6"/>
  <c r="G378" i="6"/>
  <c r="F378" i="6"/>
  <c r="E378" i="6"/>
  <c r="D378" i="6"/>
  <c r="C378" i="6"/>
  <c r="B378" i="6"/>
  <c r="A378" i="6"/>
  <c r="H377" i="6"/>
  <c r="G377" i="6"/>
  <c r="F377" i="6"/>
  <c r="E377" i="6"/>
  <c r="D377" i="6"/>
  <c r="C377" i="6"/>
  <c r="B377" i="6"/>
  <c r="A377" i="6"/>
  <c r="H376" i="6"/>
  <c r="G376" i="6"/>
  <c r="F376" i="6"/>
  <c r="E376" i="6"/>
  <c r="D376" i="6"/>
  <c r="C376" i="6"/>
  <c r="B376" i="6"/>
  <c r="A376" i="6"/>
  <c r="I376" i="6" s="1"/>
  <c r="H375" i="6"/>
  <c r="G375" i="6"/>
  <c r="F375" i="6"/>
  <c r="E375" i="6"/>
  <c r="D375" i="6"/>
  <c r="C375" i="6"/>
  <c r="B375" i="6"/>
  <c r="A375" i="6"/>
  <c r="H374" i="6"/>
  <c r="G374" i="6"/>
  <c r="F374" i="6"/>
  <c r="E374" i="6"/>
  <c r="D374" i="6"/>
  <c r="C374" i="6"/>
  <c r="B374" i="6"/>
  <c r="A374" i="6"/>
  <c r="H373" i="6"/>
  <c r="G373" i="6"/>
  <c r="F373" i="6"/>
  <c r="E373" i="6"/>
  <c r="D373" i="6"/>
  <c r="C373" i="6"/>
  <c r="B373" i="6"/>
  <c r="A373" i="6"/>
  <c r="H372" i="6"/>
  <c r="G372" i="6"/>
  <c r="F372" i="6"/>
  <c r="E372" i="6"/>
  <c r="D372" i="6"/>
  <c r="C372" i="6"/>
  <c r="B372" i="6"/>
  <c r="A372" i="6"/>
  <c r="I372" i="6" s="1"/>
  <c r="H371" i="6"/>
  <c r="G371" i="6"/>
  <c r="F371" i="6"/>
  <c r="E371" i="6"/>
  <c r="D371" i="6"/>
  <c r="C371" i="6"/>
  <c r="B371" i="6"/>
  <c r="A371" i="6"/>
  <c r="H370" i="6"/>
  <c r="G370" i="6"/>
  <c r="F370" i="6"/>
  <c r="E370" i="6"/>
  <c r="D370" i="6"/>
  <c r="C370" i="6"/>
  <c r="B370" i="6"/>
  <c r="A370" i="6"/>
  <c r="H369" i="6"/>
  <c r="G369" i="6"/>
  <c r="F369" i="6"/>
  <c r="E369" i="6"/>
  <c r="D369" i="6"/>
  <c r="C369" i="6"/>
  <c r="B369" i="6"/>
  <c r="A369" i="6"/>
  <c r="H368" i="6"/>
  <c r="G368" i="6"/>
  <c r="F368" i="6"/>
  <c r="E368" i="6"/>
  <c r="D368" i="6"/>
  <c r="C368" i="6"/>
  <c r="B368" i="6"/>
  <c r="A368" i="6"/>
  <c r="I368" i="6" s="1"/>
  <c r="H367" i="6"/>
  <c r="G367" i="6"/>
  <c r="F367" i="6"/>
  <c r="E367" i="6"/>
  <c r="D367" i="6"/>
  <c r="C367" i="6"/>
  <c r="B367" i="6"/>
  <c r="A367" i="6"/>
  <c r="H366" i="6"/>
  <c r="G366" i="6"/>
  <c r="F366" i="6"/>
  <c r="E366" i="6"/>
  <c r="D366" i="6"/>
  <c r="C366" i="6"/>
  <c r="B366" i="6"/>
  <c r="A366" i="6"/>
  <c r="H365" i="6"/>
  <c r="G365" i="6"/>
  <c r="F365" i="6"/>
  <c r="E365" i="6"/>
  <c r="D365" i="6"/>
  <c r="C365" i="6"/>
  <c r="B365" i="6"/>
  <c r="A365" i="6"/>
  <c r="H364" i="6"/>
  <c r="G364" i="6"/>
  <c r="F364" i="6"/>
  <c r="E364" i="6"/>
  <c r="D364" i="6"/>
  <c r="C364" i="6"/>
  <c r="B364" i="6"/>
  <c r="A364" i="6"/>
  <c r="I364" i="6" s="1"/>
  <c r="H363" i="6"/>
  <c r="G363" i="6"/>
  <c r="F363" i="6"/>
  <c r="E363" i="6"/>
  <c r="D363" i="6"/>
  <c r="C363" i="6"/>
  <c r="B363" i="6"/>
  <c r="A363" i="6"/>
  <c r="H362" i="6"/>
  <c r="G362" i="6"/>
  <c r="F362" i="6"/>
  <c r="E362" i="6"/>
  <c r="D362" i="6"/>
  <c r="C362" i="6"/>
  <c r="B362" i="6"/>
  <c r="A362" i="6"/>
  <c r="H361" i="6"/>
  <c r="G361" i="6"/>
  <c r="F361" i="6"/>
  <c r="E361" i="6"/>
  <c r="D361" i="6"/>
  <c r="C361" i="6"/>
  <c r="B361" i="6"/>
  <c r="A361" i="6"/>
  <c r="H360" i="6"/>
  <c r="G360" i="6"/>
  <c r="F360" i="6"/>
  <c r="E360" i="6"/>
  <c r="D360" i="6"/>
  <c r="C360" i="6"/>
  <c r="B360" i="6"/>
  <c r="A360" i="6"/>
  <c r="I360" i="6" s="1"/>
  <c r="H359" i="6"/>
  <c r="G359" i="6"/>
  <c r="F359" i="6"/>
  <c r="E359" i="6"/>
  <c r="D359" i="6"/>
  <c r="C359" i="6"/>
  <c r="B359" i="6"/>
  <c r="A359" i="6"/>
  <c r="H358" i="6"/>
  <c r="G358" i="6"/>
  <c r="F358" i="6"/>
  <c r="E358" i="6"/>
  <c r="D358" i="6"/>
  <c r="C358" i="6"/>
  <c r="B358" i="6"/>
  <c r="A358" i="6"/>
  <c r="H357" i="6"/>
  <c r="G357" i="6"/>
  <c r="F357" i="6"/>
  <c r="E357" i="6"/>
  <c r="D357" i="6"/>
  <c r="C357" i="6"/>
  <c r="B357" i="6"/>
  <c r="A357" i="6"/>
  <c r="H356" i="6"/>
  <c r="G356" i="6"/>
  <c r="F356" i="6"/>
  <c r="E356" i="6"/>
  <c r="D356" i="6"/>
  <c r="C356" i="6"/>
  <c r="B356" i="6"/>
  <c r="A356" i="6"/>
  <c r="H355" i="6"/>
  <c r="G355" i="6"/>
  <c r="F355" i="6"/>
  <c r="E355" i="6"/>
  <c r="D355" i="6"/>
  <c r="C355" i="6"/>
  <c r="B355" i="6"/>
  <c r="A355" i="6"/>
  <c r="H354" i="6"/>
  <c r="G354" i="6"/>
  <c r="F354" i="6"/>
  <c r="E354" i="6"/>
  <c r="D354" i="6"/>
  <c r="C354" i="6"/>
  <c r="B354" i="6"/>
  <c r="A354" i="6"/>
  <c r="H353" i="6"/>
  <c r="G353" i="6"/>
  <c r="F353" i="6"/>
  <c r="E353" i="6"/>
  <c r="D353" i="6"/>
  <c r="C353" i="6"/>
  <c r="B353" i="6"/>
  <c r="A353" i="6"/>
  <c r="H352" i="6"/>
  <c r="G352" i="6"/>
  <c r="F352" i="6"/>
  <c r="E352" i="6"/>
  <c r="D352" i="6"/>
  <c r="C352" i="6"/>
  <c r="B352" i="6"/>
  <c r="A352" i="6"/>
  <c r="I352" i="6" s="1"/>
  <c r="H351" i="6"/>
  <c r="G351" i="6"/>
  <c r="F351" i="6"/>
  <c r="E351" i="6"/>
  <c r="D351" i="6"/>
  <c r="C351" i="6"/>
  <c r="B351" i="6"/>
  <c r="A351" i="6"/>
  <c r="H350" i="6"/>
  <c r="G350" i="6"/>
  <c r="F350" i="6"/>
  <c r="E350" i="6"/>
  <c r="D350" i="6"/>
  <c r="C350" i="6"/>
  <c r="B350" i="6"/>
  <c r="A350" i="6"/>
  <c r="H349" i="6"/>
  <c r="G349" i="6"/>
  <c r="F349" i="6"/>
  <c r="E349" i="6"/>
  <c r="D349" i="6"/>
  <c r="C349" i="6"/>
  <c r="B349" i="6"/>
  <c r="A349" i="6"/>
  <c r="H348" i="6"/>
  <c r="G348" i="6"/>
  <c r="F348" i="6"/>
  <c r="E348" i="6"/>
  <c r="D348" i="6"/>
  <c r="C348" i="6"/>
  <c r="B348" i="6"/>
  <c r="A348" i="6"/>
  <c r="I348" i="6" s="1"/>
  <c r="H347" i="6"/>
  <c r="G347" i="6"/>
  <c r="F347" i="6"/>
  <c r="E347" i="6"/>
  <c r="D347" i="6"/>
  <c r="C347" i="6"/>
  <c r="B347" i="6"/>
  <c r="A347" i="6"/>
  <c r="H346" i="6"/>
  <c r="G346" i="6"/>
  <c r="F346" i="6"/>
  <c r="E346" i="6"/>
  <c r="D346" i="6"/>
  <c r="C346" i="6"/>
  <c r="B346" i="6"/>
  <c r="A346" i="6"/>
  <c r="H345" i="6"/>
  <c r="G345" i="6"/>
  <c r="F345" i="6"/>
  <c r="E345" i="6"/>
  <c r="D345" i="6"/>
  <c r="C345" i="6"/>
  <c r="B345" i="6"/>
  <c r="A345" i="6"/>
  <c r="H344" i="6"/>
  <c r="G344" i="6"/>
  <c r="F344" i="6"/>
  <c r="E344" i="6"/>
  <c r="D344" i="6"/>
  <c r="C344" i="6"/>
  <c r="B344" i="6"/>
  <c r="A344" i="6"/>
  <c r="H343" i="6"/>
  <c r="G343" i="6"/>
  <c r="F343" i="6"/>
  <c r="E343" i="6"/>
  <c r="D343" i="6"/>
  <c r="C343" i="6"/>
  <c r="B343" i="6"/>
  <c r="A343" i="6"/>
  <c r="H342" i="6"/>
  <c r="G342" i="6"/>
  <c r="F342" i="6"/>
  <c r="E342" i="6"/>
  <c r="D342" i="6"/>
  <c r="C342" i="6"/>
  <c r="B342" i="6"/>
  <c r="A342" i="6"/>
  <c r="H341" i="6"/>
  <c r="G341" i="6"/>
  <c r="F341" i="6"/>
  <c r="E341" i="6"/>
  <c r="D341" i="6"/>
  <c r="C341" i="6"/>
  <c r="B341" i="6"/>
  <c r="A341" i="6"/>
  <c r="H340" i="6"/>
  <c r="G340" i="6"/>
  <c r="F340" i="6"/>
  <c r="E340" i="6"/>
  <c r="D340" i="6"/>
  <c r="C340" i="6"/>
  <c r="B340" i="6"/>
  <c r="A340" i="6"/>
  <c r="H339" i="6"/>
  <c r="G339" i="6"/>
  <c r="F339" i="6"/>
  <c r="E339" i="6"/>
  <c r="D339" i="6"/>
  <c r="C339" i="6"/>
  <c r="B339" i="6"/>
  <c r="A339" i="6"/>
  <c r="H338" i="6"/>
  <c r="G338" i="6"/>
  <c r="F338" i="6"/>
  <c r="E338" i="6"/>
  <c r="D338" i="6"/>
  <c r="C338" i="6"/>
  <c r="B338" i="6"/>
  <c r="A338" i="6"/>
  <c r="H337" i="6"/>
  <c r="G337" i="6"/>
  <c r="F337" i="6"/>
  <c r="E337" i="6"/>
  <c r="D337" i="6"/>
  <c r="C337" i="6"/>
  <c r="B337" i="6"/>
  <c r="A337" i="6"/>
  <c r="H336" i="6"/>
  <c r="G336" i="6"/>
  <c r="F336" i="6"/>
  <c r="E336" i="6"/>
  <c r="D336" i="6"/>
  <c r="C336" i="6"/>
  <c r="B336" i="6"/>
  <c r="A336" i="6"/>
  <c r="H335" i="6"/>
  <c r="G335" i="6"/>
  <c r="F335" i="6"/>
  <c r="E335" i="6"/>
  <c r="D335" i="6"/>
  <c r="C335" i="6"/>
  <c r="B335" i="6"/>
  <c r="A335" i="6"/>
  <c r="H334" i="6"/>
  <c r="G334" i="6"/>
  <c r="F334" i="6"/>
  <c r="E334" i="6"/>
  <c r="D334" i="6"/>
  <c r="C334" i="6"/>
  <c r="B334" i="6"/>
  <c r="A334" i="6"/>
  <c r="H333" i="6"/>
  <c r="G333" i="6"/>
  <c r="F333" i="6"/>
  <c r="E333" i="6"/>
  <c r="D333" i="6"/>
  <c r="C333" i="6"/>
  <c r="B333" i="6"/>
  <c r="A333" i="6"/>
  <c r="H332" i="6"/>
  <c r="G332" i="6"/>
  <c r="F332" i="6"/>
  <c r="E332" i="6"/>
  <c r="D332" i="6"/>
  <c r="C332" i="6"/>
  <c r="B332" i="6"/>
  <c r="A332" i="6"/>
  <c r="H331" i="6"/>
  <c r="G331" i="6"/>
  <c r="F331" i="6"/>
  <c r="E331" i="6"/>
  <c r="D331" i="6"/>
  <c r="C331" i="6"/>
  <c r="B331" i="6"/>
  <c r="A331" i="6"/>
  <c r="H330" i="6"/>
  <c r="G330" i="6"/>
  <c r="F330" i="6"/>
  <c r="E330" i="6"/>
  <c r="D330" i="6"/>
  <c r="C330" i="6"/>
  <c r="B330" i="6"/>
  <c r="A330" i="6"/>
  <c r="H329" i="6"/>
  <c r="G329" i="6"/>
  <c r="F329" i="6"/>
  <c r="E329" i="6"/>
  <c r="D329" i="6"/>
  <c r="C329" i="6"/>
  <c r="B329" i="6"/>
  <c r="A329" i="6"/>
  <c r="H328" i="6"/>
  <c r="G328" i="6"/>
  <c r="F328" i="6"/>
  <c r="E328" i="6"/>
  <c r="D328" i="6"/>
  <c r="C328" i="6"/>
  <c r="B328" i="6"/>
  <c r="A328" i="6"/>
  <c r="I328" i="6" s="1"/>
  <c r="H327" i="6"/>
  <c r="G327" i="6"/>
  <c r="F327" i="6"/>
  <c r="E327" i="6"/>
  <c r="D327" i="6"/>
  <c r="C327" i="6"/>
  <c r="B327" i="6"/>
  <c r="A327" i="6"/>
  <c r="H326" i="6"/>
  <c r="G326" i="6"/>
  <c r="F326" i="6"/>
  <c r="E326" i="6"/>
  <c r="D326" i="6"/>
  <c r="C326" i="6"/>
  <c r="B326" i="6"/>
  <c r="A326" i="6"/>
  <c r="H325" i="6"/>
  <c r="G325" i="6"/>
  <c r="F325" i="6"/>
  <c r="E325" i="6"/>
  <c r="D325" i="6"/>
  <c r="C325" i="6"/>
  <c r="B325" i="6"/>
  <c r="A325" i="6"/>
  <c r="H324" i="6"/>
  <c r="G324" i="6"/>
  <c r="F324" i="6"/>
  <c r="E324" i="6"/>
  <c r="D324" i="6"/>
  <c r="C324" i="6"/>
  <c r="B324" i="6"/>
  <c r="A324" i="6"/>
  <c r="I324" i="6" s="1"/>
  <c r="H323" i="6"/>
  <c r="G323" i="6"/>
  <c r="F323" i="6"/>
  <c r="E323" i="6"/>
  <c r="D323" i="6"/>
  <c r="C323" i="6"/>
  <c r="B323" i="6"/>
  <c r="A323" i="6"/>
  <c r="H322" i="6"/>
  <c r="G322" i="6"/>
  <c r="F322" i="6"/>
  <c r="E322" i="6"/>
  <c r="D322" i="6"/>
  <c r="C322" i="6"/>
  <c r="B322" i="6"/>
  <c r="A322" i="6"/>
  <c r="H321" i="6"/>
  <c r="G321" i="6"/>
  <c r="F321" i="6"/>
  <c r="E321" i="6"/>
  <c r="D321" i="6"/>
  <c r="C321" i="6"/>
  <c r="B321" i="6"/>
  <c r="A321" i="6"/>
  <c r="H320" i="6"/>
  <c r="G320" i="6"/>
  <c r="F320" i="6"/>
  <c r="E320" i="6"/>
  <c r="D320" i="6"/>
  <c r="C320" i="6"/>
  <c r="B320" i="6"/>
  <c r="A320" i="6"/>
  <c r="I320" i="6" s="1"/>
  <c r="H319" i="6"/>
  <c r="G319" i="6"/>
  <c r="F319" i="6"/>
  <c r="E319" i="6"/>
  <c r="D319" i="6"/>
  <c r="C319" i="6"/>
  <c r="B319" i="6"/>
  <c r="A319" i="6"/>
  <c r="H318" i="6"/>
  <c r="G318" i="6"/>
  <c r="F318" i="6"/>
  <c r="E318" i="6"/>
  <c r="D318" i="6"/>
  <c r="C318" i="6"/>
  <c r="B318" i="6"/>
  <c r="A318" i="6"/>
  <c r="H317" i="6"/>
  <c r="G317" i="6"/>
  <c r="F317" i="6"/>
  <c r="E317" i="6"/>
  <c r="D317" i="6"/>
  <c r="C317" i="6"/>
  <c r="B317" i="6"/>
  <c r="A317" i="6"/>
  <c r="H316" i="6"/>
  <c r="G316" i="6"/>
  <c r="F316" i="6"/>
  <c r="E316" i="6"/>
  <c r="D316" i="6"/>
  <c r="C316" i="6"/>
  <c r="B316" i="6"/>
  <c r="A316" i="6"/>
  <c r="I316" i="6" s="1"/>
  <c r="H315" i="6"/>
  <c r="G315" i="6"/>
  <c r="F315" i="6"/>
  <c r="E315" i="6"/>
  <c r="D315" i="6"/>
  <c r="C315" i="6"/>
  <c r="B315" i="6"/>
  <c r="A315" i="6"/>
  <c r="H314" i="6"/>
  <c r="G314" i="6"/>
  <c r="F314" i="6"/>
  <c r="E314" i="6"/>
  <c r="D314" i="6"/>
  <c r="C314" i="6"/>
  <c r="B314" i="6"/>
  <c r="A314" i="6"/>
  <c r="H313" i="6"/>
  <c r="G313" i="6"/>
  <c r="F313" i="6"/>
  <c r="E313" i="6"/>
  <c r="D313" i="6"/>
  <c r="C313" i="6"/>
  <c r="B313" i="6"/>
  <c r="A313" i="6"/>
  <c r="H312" i="6"/>
  <c r="G312" i="6"/>
  <c r="F312" i="6"/>
  <c r="E312" i="6"/>
  <c r="D312" i="6"/>
  <c r="C312" i="6"/>
  <c r="B312" i="6"/>
  <c r="A312" i="6"/>
  <c r="I312" i="6" s="1"/>
  <c r="H311" i="6"/>
  <c r="G311" i="6"/>
  <c r="F311" i="6"/>
  <c r="E311" i="6"/>
  <c r="D311" i="6"/>
  <c r="C311" i="6"/>
  <c r="B311" i="6"/>
  <c r="A311" i="6"/>
  <c r="H310" i="6"/>
  <c r="G310" i="6"/>
  <c r="F310" i="6"/>
  <c r="E310" i="6"/>
  <c r="D310" i="6"/>
  <c r="C310" i="6"/>
  <c r="B310" i="6"/>
  <c r="A310" i="6"/>
  <c r="H309" i="6"/>
  <c r="G309" i="6"/>
  <c r="F309" i="6"/>
  <c r="E309" i="6"/>
  <c r="D309" i="6"/>
  <c r="C309" i="6"/>
  <c r="B309" i="6"/>
  <c r="A309" i="6"/>
  <c r="H308" i="6"/>
  <c r="G308" i="6"/>
  <c r="F308" i="6"/>
  <c r="E308" i="6"/>
  <c r="D308" i="6"/>
  <c r="C308" i="6"/>
  <c r="B308" i="6"/>
  <c r="A308" i="6"/>
  <c r="H307" i="6"/>
  <c r="G307" i="6"/>
  <c r="F307" i="6"/>
  <c r="E307" i="6"/>
  <c r="D307" i="6"/>
  <c r="C307" i="6"/>
  <c r="B307" i="6"/>
  <c r="A307" i="6"/>
  <c r="H306" i="6"/>
  <c r="G306" i="6"/>
  <c r="F306" i="6"/>
  <c r="E306" i="6"/>
  <c r="D306" i="6"/>
  <c r="C306" i="6"/>
  <c r="B306" i="6"/>
  <c r="A306" i="6"/>
  <c r="H305" i="6"/>
  <c r="G305" i="6"/>
  <c r="F305" i="6"/>
  <c r="E305" i="6"/>
  <c r="D305" i="6"/>
  <c r="C305" i="6"/>
  <c r="B305" i="6"/>
  <c r="A305" i="6"/>
  <c r="H304" i="6"/>
  <c r="G304" i="6"/>
  <c r="F304" i="6"/>
  <c r="E304" i="6"/>
  <c r="D304" i="6"/>
  <c r="C304" i="6"/>
  <c r="B304" i="6"/>
  <c r="A304" i="6"/>
  <c r="H303" i="6"/>
  <c r="G303" i="6"/>
  <c r="F303" i="6"/>
  <c r="E303" i="6"/>
  <c r="D303" i="6"/>
  <c r="C303" i="6"/>
  <c r="B303" i="6"/>
  <c r="A303" i="6"/>
  <c r="H302" i="6"/>
  <c r="G302" i="6"/>
  <c r="F302" i="6"/>
  <c r="E302" i="6"/>
  <c r="D302" i="6"/>
  <c r="C302" i="6"/>
  <c r="B302" i="6"/>
  <c r="A302" i="6"/>
  <c r="H301" i="6"/>
  <c r="G301" i="6"/>
  <c r="F301" i="6"/>
  <c r="E301" i="6"/>
  <c r="D301" i="6"/>
  <c r="C301" i="6"/>
  <c r="B301" i="6"/>
  <c r="A301" i="6"/>
  <c r="H300" i="6"/>
  <c r="G300" i="6"/>
  <c r="F300" i="6"/>
  <c r="E300" i="6"/>
  <c r="D300" i="6"/>
  <c r="C300" i="6"/>
  <c r="B300" i="6"/>
  <c r="A300" i="6"/>
  <c r="I300" i="6" s="1"/>
  <c r="H299" i="6"/>
  <c r="G299" i="6"/>
  <c r="F299" i="6"/>
  <c r="E299" i="6"/>
  <c r="D299" i="6"/>
  <c r="C299" i="6"/>
  <c r="B299" i="6"/>
  <c r="A299" i="6"/>
  <c r="H298" i="6"/>
  <c r="G298" i="6"/>
  <c r="F298" i="6"/>
  <c r="E298" i="6"/>
  <c r="D298" i="6"/>
  <c r="C298" i="6"/>
  <c r="B298" i="6"/>
  <c r="A298" i="6"/>
  <c r="H297" i="6"/>
  <c r="G297" i="6"/>
  <c r="F297" i="6"/>
  <c r="E297" i="6"/>
  <c r="D297" i="6"/>
  <c r="C297" i="6"/>
  <c r="B297" i="6"/>
  <c r="A297" i="6"/>
  <c r="H296" i="6"/>
  <c r="G296" i="6"/>
  <c r="F296" i="6"/>
  <c r="E296" i="6"/>
  <c r="D296" i="6"/>
  <c r="C296" i="6"/>
  <c r="B296" i="6"/>
  <c r="A296" i="6"/>
  <c r="H295" i="6"/>
  <c r="G295" i="6"/>
  <c r="F295" i="6"/>
  <c r="E295" i="6"/>
  <c r="D295" i="6"/>
  <c r="C295" i="6"/>
  <c r="B295" i="6"/>
  <c r="A295" i="6"/>
  <c r="H294" i="6"/>
  <c r="G294" i="6"/>
  <c r="F294" i="6"/>
  <c r="E294" i="6"/>
  <c r="D294" i="6"/>
  <c r="C294" i="6"/>
  <c r="B294" i="6"/>
  <c r="A294" i="6"/>
  <c r="H293" i="6"/>
  <c r="G293" i="6"/>
  <c r="F293" i="6"/>
  <c r="E293" i="6"/>
  <c r="D293" i="6"/>
  <c r="C293" i="6"/>
  <c r="B293" i="6"/>
  <c r="A293" i="6"/>
  <c r="H292" i="6"/>
  <c r="G292" i="6"/>
  <c r="F292" i="6"/>
  <c r="E292" i="6"/>
  <c r="D292" i="6"/>
  <c r="C292" i="6"/>
  <c r="B292" i="6"/>
  <c r="A292" i="6"/>
  <c r="H291" i="6"/>
  <c r="G291" i="6"/>
  <c r="F291" i="6"/>
  <c r="E291" i="6"/>
  <c r="D291" i="6"/>
  <c r="C291" i="6"/>
  <c r="B291" i="6"/>
  <c r="A291" i="6"/>
  <c r="H290" i="6"/>
  <c r="G290" i="6"/>
  <c r="F290" i="6"/>
  <c r="E290" i="6"/>
  <c r="D290" i="6"/>
  <c r="C290" i="6"/>
  <c r="B290" i="6"/>
  <c r="A290" i="6"/>
  <c r="H289" i="6"/>
  <c r="G289" i="6"/>
  <c r="F289" i="6"/>
  <c r="E289" i="6"/>
  <c r="D289" i="6"/>
  <c r="C289" i="6"/>
  <c r="B289" i="6"/>
  <c r="A289" i="6"/>
  <c r="H288" i="6"/>
  <c r="G288" i="6"/>
  <c r="F288" i="6"/>
  <c r="E288" i="6"/>
  <c r="D288" i="6"/>
  <c r="C288" i="6"/>
  <c r="B288" i="6"/>
  <c r="A288" i="6"/>
  <c r="H287" i="6"/>
  <c r="G287" i="6"/>
  <c r="F287" i="6"/>
  <c r="E287" i="6"/>
  <c r="D287" i="6"/>
  <c r="C287" i="6"/>
  <c r="B287" i="6"/>
  <c r="A287" i="6"/>
  <c r="H286" i="6"/>
  <c r="G286" i="6"/>
  <c r="F286" i="6"/>
  <c r="E286" i="6"/>
  <c r="D286" i="6"/>
  <c r="C286" i="6"/>
  <c r="B286" i="6"/>
  <c r="A286" i="6"/>
  <c r="H285" i="6"/>
  <c r="G285" i="6"/>
  <c r="F285" i="6"/>
  <c r="E285" i="6"/>
  <c r="D285" i="6"/>
  <c r="C285" i="6"/>
  <c r="B285" i="6"/>
  <c r="A285" i="6"/>
  <c r="H284" i="6"/>
  <c r="G284" i="6"/>
  <c r="F284" i="6"/>
  <c r="E284" i="6"/>
  <c r="D284" i="6"/>
  <c r="C284" i="6"/>
  <c r="B284" i="6"/>
  <c r="A284" i="6"/>
  <c r="H283" i="6"/>
  <c r="G283" i="6"/>
  <c r="F283" i="6"/>
  <c r="E283" i="6"/>
  <c r="D283" i="6"/>
  <c r="C283" i="6"/>
  <c r="B283" i="6"/>
  <c r="A283" i="6"/>
  <c r="H282" i="6"/>
  <c r="G282" i="6"/>
  <c r="F282" i="6"/>
  <c r="E282" i="6"/>
  <c r="D282" i="6"/>
  <c r="C282" i="6"/>
  <c r="B282" i="6"/>
  <c r="A282" i="6"/>
  <c r="H281" i="6"/>
  <c r="G281" i="6"/>
  <c r="F281" i="6"/>
  <c r="E281" i="6"/>
  <c r="D281" i="6"/>
  <c r="C281" i="6"/>
  <c r="B281" i="6"/>
  <c r="A281" i="6"/>
  <c r="H280" i="6"/>
  <c r="G280" i="6"/>
  <c r="F280" i="6"/>
  <c r="E280" i="6"/>
  <c r="D280" i="6"/>
  <c r="C280" i="6"/>
  <c r="B280" i="6"/>
  <c r="A280" i="6"/>
  <c r="I280" i="6" s="1"/>
  <c r="H279" i="6"/>
  <c r="G279" i="6"/>
  <c r="F279" i="6"/>
  <c r="E279" i="6"/>
  <c r="D279" i="6"/>
  <c r="C279" i="6"/>
  <c r="B279" i="6"/>
  <c r="A279" i="6"/>
  <c r="H278" i="6"/>
  <c r="G278" i="6"/>
  <c r="F278" i="6"/>
  <c r="E278" i="6"/>
  <c r="D278" i="6"/>
  <c r="C278" i="6"/>
  <c r="B278" i="6"/>
  <c r="A278" i="6"/>
  <c r="H277" i="6"/>
  <c r="G277" i="6"/>
  <c r="F277" i="6"/>
  <c r="E277" i="6"/>
  <c r="D277" i="6"/>
  <c r="C277" i="6"/>
  <c r="B277" i="6"/>
  <c r="A277" i="6"/>
  <c r="H276" i="6"/>
  <c r="G276" i="6"/>
  <c r="F276" i="6"/>
  <c r="E276" i="6"/>
  <c r="D276" i="6"/>
  <c r="C276" i="6"/>
  <c r="B276" i="6"/>
  <c r="A276" i="6"/>
  <c r="I276" i="6" s="1"/>
  <c r="H275" i="6"/>
  <c r="G275" i="6"/>
  <c r="F275" i="6"/>
  <c r="E275" i="6"/>
  <c r="D275" i="6"/>
  <c r="C275" i="6"/>
  <c r="B275" i="6"/>
  <c r="A275" i="6"/>
  <c r="H274" i="6"/>
  <c r="G274" i="6"/>
  <c r="F274" i="6"/>
  <c r="E274" i="6"/>
  <c r="D274" i="6"/>
  <c r="C274" i="6"/>
  <c r="B274" i="6"/>
  <c r="A274" i="6"/>
  <c r="H273" i="6"/>
  <c r="G273" i="6"/>
  <c r="F273" i="6"/>
  <c r="E273" i="6"/>
  <c r="D273" i="6"/>
  <c r="C273" i="6"/>
  <c r="B273" i="6"/>
  <c r="A273" i="6"/>
  <c r="H272" i="6"/>
  <c r="G272" i="6"/>
  <c r="F272" i="6"/>
  <c r="E272" i="6"/>
  <c r="D272" i="6"/>
  <c r="C272" i="6"/>
  <c r="B272" i="6"/>
  <c r="A272" i="6"/>
  <c r="I272" i="6" s="1"/>
  <c r="H271" i="6"/>
  <c r="G271" i="6"/>
  <c r="F271" i="6"/>
  <c r="E271" i="6"/>
  <c r="D271" i="6"/>
  <c r="C271" i="6"/>
  <c r="B271" i="6"/>
  <c r="A271" i="6"/>
  <c r="H270" i="6"/>
  <c r="G270" i="6"/>
  <c r="F270" i="6"/>
  <c r="E270" i="6"/>
  <c r="D270" i="6"/>
  <c r="C270" i="6"/>
  <c r="B270" i="6"/>
  <c r="A270" i="6"/>
  <c r="H269" i="6"/>
  <c r="G269" i="6"/>
  <c r="F269" i="6"/>
  <c r="E269" i="6"/>
  <c r="D269" i="6"/>
  <c r="C269" i="6"/>
  <c r="B269" i="6"/>
  <c r="A269" i="6"/>
  <c r="H268" i="6"/>
  <c r="G268" i="6"/>
  <c r="F268" i="6"/>
  <c r="E268" i="6"/>
  <c r="D268" i="6"/>
  <c r="C268" i="6"/>
  <c r="B268" i="6"/>
  <c r="A268" i="6"/>
  <c r="I268" i="6" s="1"/>
  <c r="H267" i="6"/>
  <c r="G267" i="6"/>
  <c r="F267" i="6"/>
  <c r="E267" i="6"/>
  <c r="D267" i="6"/>
  <c r="C267" i="6"/>
  <c r="B267" i="6"/>
  <c r="A267" i="6"/>
  <c r="H266" i="6"/>
  <c r="G266" i="6"/>
  <c r="F266" i="6"/>
  <c r="E266" i="6"/>
  <c r="D266" i="6"/>
  <c r="C266" i="6"/>
  <c r="B266" i="6"/>
  <c r="A266" i="6"/>
  <c r="H265" i="6"/>
  <c r="G265" i="6"/>
  <c r="F265" i="6"/>
  <c r="E265" i="6"/>
  <c r="D265" i="6"/>
  <c r="C265" i="6"/>
  <c r="B265" i="6"/>
  <c r="A265" i="6"/>
  <c r="H264" i="6"/>
  <c r="G264" i="6"/>
  <c r="F264" i="6"/>
  <c r="E264" i="6"/>
  <c r="D264" i="6"/>
  <c r="C264" i="6"/>
  <c r="B264" i="6"/>
  <c r="A264" i="6"/>
  <c r="I264" i="6" s="1"/>
  <c r="H263" i="6"/>
  <c r="G263" i="6"/>
  <c r="F263" i="6"/>
  <c r="E263" i="6"/>
  <c r="D263" i="6"/>
  <c r="C263" i="6"/>
  <c r="B263" i="6"/>
  <c r="A263" i="6"/>
  <c r="H262" i="6"/>
  <c r="G262" i="6"/>
  <c r="F262" i="6"/>
  <c r="E262" i="6"/>
  <c r="D262" i="6"/>
  <c r="C262" i="6"/>
  <c r="B262" i="6"/>
  <c r="A262" i="6"/>
  <c r="H261" i="6"/>
  <c r="G261" i="6"/>
  <c r="F261" i="6"/>
  <c r="E261" i="6"/>
  <c r="D261" i="6"/>
  <c r="C261" i="6"/>
  <c r="B261" i="6"/>
  <c r="A261" i="6"/>
  <c r="H260" i="6"/>
  <c r="G260" i="6"/>
  <c r="F260" i="6"/>
  <c r="E260" i="6"/>
  <c r="D260" i="6"/>
  <c r="C260" i="6"/>
  <c r="B260" i="6"/>
  <c r="A260" i="6"/>
  <c r="H259" i="6"/>
  <c r="G259" i="6"/>
  <c r="F259" i="6"/>
  <c r="E259" i="6"/>
  <c r="D259" i="6"/>
  <c r="C259" i="6"/>
  <c r="B259" i="6"/>
  <c r="A259" i="6"/>
  <c r="H258" i="6"/>
  <c r="G258" i="6"/>
  <c r="F258" i="6"/>
  <c r="E258" i="6"/>
  <c r="D258" i="6"/>
  <c r="C258" i="6"/>
  <c r="B258" i="6"/>
  <c r="A258" i="6"/>
  <c r="H257" i="6"/>
  <c r="G257" i="6"/>
  <c r="F257" i="6"/>
  <c r="E257" i="6"/>
  <c r="D257" i="6"/>
  <c r="C257" i="6"/>
  <c r="B257" i="6"/>
  <c r="A257" i="6"/>
  <c r="H256" i="6"/>
  <c r="G256" i="6"/>
  <c r="F256" i="6"/>
  <c r="E256" i="6"/>
  <c r="D256" i="6"/>
  <c r="C256" i="6"/>
  <c r="B256" i="6"/>
  <c r="A256" i="6"/>
  <c r="H255" i="6"/>
  <c r="G255" i="6"/>
  <c r="F255" i="6"/>
  <c r="E255" i="6"/>
  <c r="D255" i="6"/>
  <c r="C255" i="6"/>
  <c r="B255" i="6"/>
  <c r="A255" i="6"/>
  <c r="H254" i="6"/>
  <c r="G254" i="6"/>
  <c r="F254" i="6"/>
  <c r="E254" i="6"/>
  <c r="D254" i="6"/>
  <c r="C254" i="6"/>
  <c r="B254" i="6"/>
  <c r="A254" i="6"/>
  <c r="H253" i="6"/>
  <c r="G253" i="6"/>
  <c r="F253" i="6"/>
  <c r="E253" i="6"/>
  <c r="D253" i="6"/>
  <c r="C253" i="6"/>
  <c r="B253" i="6"/>
  <c r="A253" i="6"/>
  <c r="H252" i="6"/>
  <c r="G252" i="6"/>
  <c r="F252" i="6"/>
  <c r="E252" i="6"/>
  <c r="D252" i="6"/>
  <c r="C252" i="6"/>
  <c r="B252" i="6"/>
  <c r="A252" i="6"/>
  <c r="I252" i="6" s="1"/>
  <c r="H251" i="6"/>
  <c r="G251" i="6"/>
  <c r="F251" i="6"/>
  <c r="E251" i="6"/>
  <c r="D251" i="6"/>
  <c r="C251" i="6"/>
  <c r="B251" i="6"/>
  <c r="A251" i="6"/>
  <c r="H250" i="6"/>
  <c r="G250" i="6"/>
  <c r="F250" i="6"/>
  <c r="E250" i="6"/>
  <c r="D250" i="6"/>
  <c r="C250" i="6"/>
  <c r="B250" i="6"/>
  <c r="A250" i="6"/>
  <c r="H249" i="6"/>
  <c r="G249" i="6"/>
  <c r="F249" i="6"/>
  <c r="E249" i="6"/>
  <c r="D249" i="6"/>
  <c r="C249" i="6"/>
  <c r="B249" i="6"/>
  <c r="A249" i="6"/>
  <c r="H248" i="6"/>
  <c r="G248" i="6"/>
  <c r="F248" i="6"/>
  <c r="E248" i="6"/>
  <c r="D248" i="6"/>
  <c r="C248" i="6"/>
  <c r="B248" i="6"/>
  <c r="A248" i="6"/>
  <c r="H247" i="6"/>
  <c r="G247" i="6"/>
  <c r="F247" i="6"/>
  <c r="E247" i="6"/>
  <c r="D247" i="6"/>
  <c r="C247" i="6"/>
  <c r="B247" i="6"/>
  <c r="A247" i="6"/>
  <c r="H246" i="6"/>
  <c r="G246" i="6"/>
  <c r="F246" i="6"/>
  <c r="E246" i="6"/>
  <c r="D246" i="6"/>
  <c r="C246" i="6"/>
  <c r="B246" i="6"/>
  <c r="A246" i="6"/>
  <c r="H245" i="6"/>
  <c r="G245" i="6"/>
  <c r="F245" i="6"/>
  <c r="E245" i="6"/>
  <c r="D245" i="6"/>
  <c r="C245" i="6"/>
  <c r="B245" i="6"/>
  <c r="A245" i="6"/>
  <c r="H244" i="6"/>
  <c r="G244" i="6"/>
  <c r="F244" i="6"/>
  <c r="E244" i="6"/>
  <c r="D244" i="6"/>
  <c r="C244" i="6"/>
  <c r="B244" i="6"/>
  <c r="A244" i="6"/>
  <c r="H243" i="6"/>
  <c r="G243" i="6"/>
  <c r="F243" i="6"/>
  <c r="E243" i="6"/>
  <c r="D243" i="6"/>
  <c r="C243" i="6"/>
  <c r="B243" i="6"/>
  <c r="A243" i="6"/>
  <c r="H242" i="6"/>
  <c r="G242" i="6"/>
  <c r="F242" i="6"/>
  <c r="E242" i="6"/>
  <c r="D242" i="6"/>
  <c r="C242" i="6"/>
  <c r="B242" i="6"/>
  <c r="A242" i="6"/>
  <c r="H241" i="6"/>
  <c r="G241" i="6"/>
  <c r="F241" i="6"/>
  <c r="E241" i="6"/>
  <c r="D241" i="6"/>
  <c r="C241" i="6"/>
  <c r="B241" i="6"/>
  <c r="A241" i="6"/>
  <c r="H240" i="6"/>
  <c r="G240" i="6"/>
  <c r="F240" i="6"/>
  <c r="E240" i="6"/>
  <c r="D240" i="6"/>
  <c r="C240" i="6"/>
  <c r="B240" i="6"/>
  <c r="A240" i="6"/>
  <c r="H239" i="6"/>
  <c r="G239" i="6"/>
  <c r="F239" i="6"/>
  <c r="E239" i="6"/>
  <c r="D239" i="6"/>
  <c r="C239" i="6"/>
  <c r="B239" i="6"/>
  <c r="A239" i="6"/>
  <c r="H238" i="6"/>
  <c r="G238" i="6"/>
  <c r="F238" i="6"/>
  <c r="E238" i="6"/>
  <c r="D238" i="6"/>
  <c r="C238" i="6"/>
  <c r="B238" i="6"/>
  <c r="A238" i="6"/>
  <c r="H237" i="6"/>
  <c r="G237" i="6"/>
  <c r="F237" i="6"/>
  <c r="E237" i="6"/>
  <c r="D237" i="6"/>
  <c r="C237" i="6"/>
  <c r="B237" i="6"/>
  <c r="A237" i="6"/>
  <c r="H236" i="6"/>
  <c r="G236" i="6"/>
  <c r="F236" i="6"/>
  <c r="E236" i="6"/>
  <c r="D236" i="6"/>
  <c r="C236" i="6"/>
  <c r="B236" i="6"/>
  <c r="A236" i="6"/>
  <c r="H235" i="6"/>
  <c r="G235" i="6"/>
  <c r="F235" i="6"/>
  <c r="E235" i="6"/>
  <c r="D235" i="6"/>
  <c r="C235" i="6"/>
  <c r="B235" i="6"/>
  <c r="A235" i="6"/>
  <c r="H234" i="6"/>
  <c r="G234" i="6"/>
  <c r="F234" i="6"/>
  <c r="E234" i="6"/>
  <c r="D234" i="6"/>
  <c r="C234" i="6"/>
  <c r="B234" i="6"/>
  <c r="A234" i="6"/>
  <c r="H233" i="6"/>
  <c r="G233" i="6"/>
  <c r="F233" i="6"/>
  <c r="E233" i="6"/>
  <c r="D233" i="6"/>
  <c r="C233" i="6"/>
  <c r="B233" i="6"/>
  <c r="A233" i="6"/>
  <c r="H232" i="6"/>
  <c r="G232" i="6"/>
  <c r="F232" i="6"/>
  <c r="E232" i="6"/>
  <c r="D232" i="6"/>
  <c r="C232" i="6"/>
  <c r="B232" i="6"/>
  <c r="A232" i="6"/>
  <c r="I232" i="6" s="1"/>
  <c r="H231" i="6"/>
  <c r="G231" i="6"/>
  <c r="F231" i="6"/>
  <c r="E231" i="6"/>
  <c r="D231" i="6"/>
  <c r="C231" i="6"/>
  <c r="B231" i="6"/>
  <c r="A231" i="6"/>
  <c r="H230" i="6"/>
  <c r="G230" i="6"/>
  <c r="F230" i="6"/>
  <c r="E230" i="6"/>
  <c r="D230" i="6"/>
  <c r="C230" i="6"/>
  <c r="B230" i="6"/>
  <c r="A230" i="6"/>
  <c r="H229" i="6"/>
  <c r="G229" i="6"/>
  <c r="F229" i="6"/>
  <c r="E229" i="6"/>
  <c r="D229" i="6"/>
  <c r="C229" i="6"/>
  <c r="B229" i="6"/>
  <c r="A229" i="6"/>
  <c r="H228" i="6"/>
  <c r="G228" i="6"/>
  <c r="F228" i="6"/>
  <c r="E228" i="6"/>
  <c r="D228" i="6"/>
  <c r="C228" i="6"/>
  <c r="B228" i="6"/>
  <c r="A228" i="6"/>
  <c r="I228" i="6" s="1"/>
  <c r="H227" i="6"/>
  <c r="G227" i="6"/>
  <c r="F227" i="6"/>
  <c r="E227" i="6"/>
  <c r="D227" i="6"/>
  <c r="C227" i="6"/>
  <c r="B227" i="6"/>
  <c r="A227" i="6"/>
  <c r="H226" i="6"/>
  <c r="G226" i="6"/>
  <c r="F226" i="6"/>
  <c r="E226" i="6"/>
  <c r="D226" i="6"/>
  <c r="C226" i="6"/>
  <c r="B226" i="6"/>
  <c r="A226" i="6"/>
  <c r="H225" i="6"/>
  <c r="G225" i="6"/>
  <c r="F225" i="6"/>
  <c r="E225" i="6"/>
  <c r="D225" i="6"/>
  <c r="C225" i="6"/>
  <c r="B225" i="6"/>
  <c r="A225" i="6"/>
  <c r="H224" i="6"/>
  <c r="G224" i="6"/>
  <c r="F224" i="6"/>
  <c r="E224" i="6"/>
  <c r="D224" i="6"/>
  <c r="C224" i="6"/>
  <c r="B224" i="6"/>
  <c r="A224" i="6"/>
  <c r="I224" i="6" s="1"/>
  <c r="H223" i="6"/>
  <c r="G223" i="6"/>
  <c r="F223" i="6"/>
  <c r="E223" i="6"/>
  <c r="D223" i="6"/>
  <c r="C223" i="6"/>
  <c r="B223" i="6"/>
  <c r="A223" i="6"/>
  <c r="H222" i="6"/>
  <c r="G222" i="6"/>
  <c r="F222" i="6"/>
  <c r="E222" i="6"/>
  <c r="D222" i="6"/>
  <c r="C222" i="6"/>
  <c r="B222" i="6"/>
  <c r="A222" i="6"/>
  <c r="H221" i="6"/>
  <c r="G221" i="6"/>
  <c r="F221" i="6"/>
  <c r="E221" i="6"/>
  <c r="D221" i="6"/>
  <c r="C221" i="6"/>
  <c r="B221" i="6"/>
  <c r="A221" i="6"/>
  <c r="H220" i="6"/>
  <c r="G220" i="6"/>
  <c r="F220" i="6"/>
  <c r="E220" i="6"/>
  <c r="D220" i="6"/>
  <c r="C220" i="6"/>
  <c r="B220" i="6"/>
  <c r="A220" i="6"/>
  <c r="I220" i="6" s="1"/>
  <c r="H219" i="6"/>
  <c r="G219" i="6"/>
  <c r="F219" i="6"/>
  <c r="E219" i="6"/>
  <c r="D219" i="6"/>
  <c r="C219" i="6"/>
  <c r="B219" i="6"/>
  <c r="A219" i="6"/>
  <c r="H218" i="6"/>
  <c r="G218" i="6"/>
  <c r="F218" i="6"/>
  <c r="E218" i="6"/>
  <c r="D218" i="6"/>
  <c r="C218" i="6"/>
  <c r="B218" i="6"/>
  <c r="A218" i="6"/>
  <c r="H217" i="6"/>
  <c r="G217" i="6"/>
  <c r="F217" i="6"/>
  <c r="E217" i="6"/>
  <c r="D217" i="6"/>
  <c r="C217" i="6"/>
  <c r="B217" i="6"/>
  <c r="A217" i="6"/>
  <c r="H216" i="6"/>
  <c r="G216" i="6"/>
  <c r="F216" i="6"/>
  <c r="E216" i="6"/>
  <c r="D216" i="6"/>
  <c r="C216" i="6"/>
  <c r="B216" i="6"/>
  <c r="A216" i="6"/>
  <c r="I216" i="6" s="1"/>
  <c r="H215" i="6"/>
  <c r="G215" i="6"/>
  <c r="F215" i="6"/>
  <c r="E215" i="6"/>
  <c r="D215" i="6"/>
  <c r="C215" i="6"/>
  <c r="B215" i="6"/>
  <c r="A215" i="6"/>
  <c r="H214" i="6"/>
  <c r="G214" i="6"/>
  <c r="F214" i="6"/>
  <c r="E214" i="6"/>
  <c r="D214" i="6"/>
  <c r="C214" i="6"/>
  <c r="B214" i="6"/>
  <c r="A214" i="6"/>
  <c r="H213" i="6"/>
  <c r="G213" i="6"/>
  <c r="F213" i="6"/>
  <c r="E213" i="6"/>
  <c r="D213" i="6"/>
  <c r="C213" i="6"/>
  <c r="B213" i="6"/>
  <c r="A213" i="6"/>
  <c r="H212" i="6"/>
  <c r="G212" i="6"/>
  <c r="F212" i="6"/>
  <c r="E212" i="6"/>
  <c r="D212" i="6"/>
  <c r="C212" i="6"/>
  <c r="B212" i="6"/>
  <c r="A212" i="6"/>
  <c r="H211" i="6"/>
  <c r="G211" i="6"/>
  <c r="F211" i="6"/>
  <c r="E211" i="6"/>
  <c r="D211" i="6"/>
  <c r="C211" i="6"/>
  <c r="B211" i="6"/>
  <c r="A211" i="6"/>
  <c r="H210" i="6"/>
  <c r="G210" i="6"/>
  <c r="F210" i="6"/>
  <c r="E210" i="6"/>
  <c r="D210" i="6"/>
  <c r="C210" i="6"/>
  <c r="B210" i="6"/>
  <c r="A210" i="6"/>
  <c r="H209" i="6"/>
  <c r="G209" i="6"/>
  <c r="F209" i="6"/>
  <c r="E209" i="6"/>
  <c r="D209" i="6"/>
  <c r="C209" i="6"/>
  <c r="B209" i="6"/>
  <c r="A209" i="6"/>
  <c r="H208" i="6"/>
  <c r="G208" i="6"/>
  <c r="F208" i="6"/>
  <c r="E208" i="6"/>
  <c r="D208" i="6"/>
  <c r="C208" i="6"/>
  <c r="B208" i="6"/>
  <c r="A208" i="6"/>
  <c r="H207" i="6"/>
  <c r="G207" i="6"/>
  <c r="F207" i="6"/>
  <c r="E207" i="6"/>
  <c r="D207" i="6"/>
  <c r="C207" i="6"/>
  <c r="B207" i="6"/>
  <c r="A207" i="6"/>
  <c r="H206" i="6"/>
  <c r="G206" i="6"/>
  <c r="F206" i="6"/>
  <c r="E206" i="6"/>
  <c r="D206" i="6"/>
  <c r="C206" i="6"/>
  <c r="B206" i="6"/>
  <c r="A206" i="6"/>
  <c r="H205" i="6"/>
  <c r="G205" i="6"/>
  <c r="F205" i="6"/>
  <c r="E205" i="6"/>
  <c r="D205" i="6"/>
  <c r="C205" i="6"/>
  <c r="B205" i="6"/>
  <c r="A205" i="6"/>
  <c r="H204" i="6"/>
  <c r="G204" i="6"/>
  <c r="F204" i="6"/>
  <c r="E204" i="6"/>
  <c r="D204" i="6"/>
  <c r="C204" i="6"/>
  <c r="B204" i="6"/>
  <c r="A204" i="6"/>
  <c r="I204" i="6" s="1"/>
  <c r="H203" i="6"/>
  <c r="G203" i="6"/>
  <c r="F203" i="6"/>
  <c r="E203" i="6"/>
  <c r="D203" i="6"/>
  <c r="C203" i="6"/>
  <c r="B203" i="6"/>
  <c r="A203" i="6"/>
  <c r="H202" i="6"/>
  <c r="G202" i="6"/>
  <c r="F202" i="6"/>
  <c r="E202" i="6"/>
  <c r="D202" i="6"/>
  <c r="C202" i="6"/>
  <c r="B202" i="6"/>
  <c r="A202" i="6"/>
  <c r="H201" i="6"/>
  <c r="G201" i="6"/>
  <c r="F201" i="6"/>
  <c r="E201" i="6"/>
  <c r="D201" i="6"/>
  <c r="C201" i="6"/>
  <c r="B201" i="6"/>
  <c r="A201" i="6"/>
  <c r="H200" i="6"/>
  <c r="G200" i="6"/>
  <c r="F200" i="6"/>
  <c r="E200" i="6"/>
  <c r="D200" i="6"/>
  <c r="C200" i="6"/>
  <c r="B200" i="6"/>
  <c r="A200" i="6"/>
  <c r="H199" i="6"/>
  <c r="G199" i="6"/>
  <c r="F199" i="6"/>
  <c r="E199" i="6"/>
  <c r="D199" i="6"/>
  <c r="C199" i="6"/>
  <c r="B199" i="6"/>
  <c r="A199" i="6"/>
  <c r="H198" i="6"/>
  <c r="G198" i="6"/>
  <c r="F198" i="6"/>
  <c r="E198" i="6"/>
  <c r="D198" i="6"/>
  <c r="C198" i="6"/>
  <c r="B198" i="6"/>
  <c r="A198" i="6"/>
  <c r="H197" i="6"/>
  <c r="G197" i="6"/>
  <c r="F197" i="6"/>
  <c r="E197" i="6"/>
  <c r="D197" i="6"/>
  <c r="C197" i="6"/>
  <c r="B197" i="6"/>
  <c r="A197" i="6"/>
  <c r="H196" i="6"/>
  <c r="G196" i="6"/>
  <c r="F196" i="6"/>
  <c r="E196" i="6"/>
  <c r="D196" i="6"/>
  <c r="C196" i="6"/>
  <c r="B196" i="6"/>
  <c r="A196" i="6"/>
  <c r="H195" i="6"/>
  <c r="G195" i="6"/>
  <c r="F195" i="6"/>
  <c r="E195" i="6"/>
  <c r="D195" i="6"/>
  <c r="C195" i="6"/>
  <c r="B195" i="6"/>
  <c r="A195" i="6"/>
  <c r="H194" i="6"/>
  <c r="G194" i="6"/>
  <c r="F194" i="6"/>
  <c r="E194" i="6"/>
  <c r="D194" i="6"/>
  <c r="C194" i="6"/>
  <c r="B194" i="6"/>
  <c r="A194" i="6"/>
  <c r="H193" i="6"/>
  <c r="G193" i="6"/>
  <c r="F193" i="6"/>
  <c r="E193" i="6"/>
  <c r="D193" i="6"/>
  <c r="C193" i="6"/>
  <c r="B193" i="6"/>
  <c r="A193" i="6"/>
  <c r="H192" i="6"/>
  <c r="G192" i="6"/>
  <c r="F192" i="6"/>
  <c r="E192" i="6"/>
  <c r="D192" i="6"/>
  <c r="C192" i="6"/>
  <c r="B192" i="6"/>
  <c r="A192" i="6"/>
  <c r="H191" i="6"/>
  <c r="G191" i="6"/>
  <c r="F191" i="6"/>
  <c r="E191" i="6"/>
  <c r="D191" i="6"/>
  <c r="C191" i="6"/>
  <c r="B191" i="6"/>
  <c r="A191" i="6"/>
  <c r="H190" i="6"/>
  <c r="G190" i="6"/>
  <c r="F190" i="6"/>
  <c r="E190" i="6"/>
  <c r="D190" i="6"/>
  <c r="C190" i="6"/>
  <c r="B190" i="6"/>
  <c r="A190" i="6"/>
  <c r="H189" i="6"/>
  <c r="G189" i="6"/>
  <c r="F189" i="6"/>
  <c r="E189" i="6"/>
  <c r="D189" i="6"/>
  <c r="C189" i="6"/>
  <c r="B189" i="6"/>
  <c r="A189" i="6"/>
  <c r="H188" i="6"/>
  <c r="G188" i="6"/>
  <c r="F188" i="6"/>
  <c r="E188" i="6"/>
  <c r="D188" i="6"/>
  <c r="C188" i="6"/>
  <c r="B188" i="6"/>
  <c r="A188" i="6"/>
  <c r="H187" i="6"/>
  <c r="G187" i="6"/>
  <c r="F187" i="6"/>
  <c r="E187" i="6"/>
  <c r="D187" i="6"/>
  <c r="C187" i="6"/>
  <c r="B187" i="6"/>
  <c r="A187" i="6"/>
  <c r="H186" i="6"/>
  <c r="G186" i="6"/>
  <c r="F186" i="6"/>
  <c r="E186" i="6"/>
  <c r="D186" i="6"/>
  <c r="C186" i="6"/>
  <c r="B186" i="6"/>
  <c r="A186" i="6"/>
  <c r="H185" i="6"/>
  <c r="G185" i="6"/>
  <c r="F185" i="6"/>
  <c r="E185" i="6"/>
  <c r="D185" i="6"/>
  <c r="C185" i="6"/>
  <c r="B185" i="6"/>
  <c r="A185" i="6"/>
  <c r="H184" i="6"/>
  <c r="G184" i="6"/>
  <c r="F184" i="6"/>
  <c r="E184" i="6"/>
  <c r="D184" i="6"/>
  <c r="C184" i="6"/>
  <c r="B184" i="6"/>
  <c r="A184" i="6"/>
  <c r="I184" i="6" s="1"/>
  <c r="H183" i="6"/>
  <c r="G183" i="6"/>
  <c r="F183" i="6"/>
  <c r="E183" i="6"/>
  <c r="D183" i="6"/>
  <c r="C183" i="6"/>
  <c r="B183" i="6"/>
  <c r="A183" i="6"/>
  <c r="H182" i="6"/>
  <c r="G182" i="6"/>
  <c r="F182" i="6"/>
  <c r="E182" i="6"/>
  <c r="D182" i="6"/>
  <c r="C182" i="6"/>
  <c r="B182" i="6"/>
  <c r="A182" i="6"/>
  <c r="H181" i="6"/>
  <c r="G181" i="6"/>
  <c r="F181" i="6"/>
  <c r="E181" i="6"/>
  <c r="D181" i="6"/>
  <c r="C181" i="6"/>
  <c r="B181" i="6"/>
  <c r="A181" i="6"/>
  <c r="H180" i="6"/>
  <c r="G180" i="6"/>
  <c r="F180" i="6"/>
  <c r="E180" i="6"/>
  <c r="D180" i="6"/>
  <c r="C180" i="6"/>
  <c r="B180" i="6"/>
  <c r="A180" i="6"/>
  <c r="I180" i="6" s="1"/>
  <c r="H179" i="6"/>
  <c r="G179" i="6"/>
  <c r="F179" i="6"/>
  <c r="E179" i="6"/>
  <c r="D179" i="6"/>
  <c r="C179" i="6"/>
  <c r="B179" i="6"/>
  <c r="A179" i="6"/>
  <c r="H178" i="6"/>
  <c r="G178" i="6"/>
  <c r="F178" i="6"/>
  <c r="E178" i="6"/>
  <c r="D178" i="6"/>
  <c r="C178" i="6"/>
  <c r="B178" i="6"/>
  <c r="A178" i="6"/>
  <c r="H177" i="6"/>
  <c r="G177" i="6"/>
  <c r="F177" i="6"/>
  <c r="E177" i="6"/>
  <c r="D177" i="6"/>
  <c r="C177" i="6"/>
  <c r="B177" i="6"/>
  <c r="A177" i="6"/>
  <c r="H176" i="6"/>
  <c r="G176" i="6"/>
  <c r="F176" i="6"/>
  <c r="E176" i="6"/>
  <c r="D176" i="6"/>
  <c r="C176" i="6"/>
  <c r="B176" i="6"/>
  <c r="A176" i="6"/>
  <c r="I176" i="6" s="1"/>
  <c r="H175" i="6"/>
  <c r="G175" i="6"/>
  <c r="F175" i="6"/>
  <c r="E175" i="6"/>
  <c r="D175" i="6"/>
  <c r="C175" i="6"/>
  <c r="B175" i="6"/>
  <c r="A175" i="6"/>
  <c r="H174" i="6"/>
  <c r="G174" i="6"/>
  <c r="F174" i="6"/>
  <c r="E174" i="6"/>
  <c r="D174" i="6"/>
  <c r="C174" i="6"/>
  <c r="B174" i="6"/>
  <c r="A174" i="6"/>
  <c r="H173" i="6"/>
  <c r="G173" i="6"/>
  <c r="F173" i="6"/>
  <c r="E173" i="6"/>
  <c r="D173" i="6"/>
  <c r="C173" i="6"/>
  <c r="B173" i="6"/>
  <c r="A173" i="6"/>
  <c r="H172" i="6"/>
  <c r="G172" i="6"/>
  <c r="F172" i="6"/>
  <c r="E172" i="6"/>
  <c r="D172" i="6"/>
  <c r="C172" i="6"/>
  <c r="B172" i="6"/>
  <c r="A172" i="6"/>
  <c r="I172" i="6" s="1"/>
  <c r="H171" i="6"/>
  <c r="G171" i="6"/>
  <c r="F171" i="6"/>
  <c r="E171" i="6"/>
  <c r="D171" i="6"/>
  <c r="C171" i="6"/>
  <c r="B171" i="6"/>
  <c r="A171" i="6"/>
  <c r="H170" i="6"/>
  <c r="G170" i="6"/>
  <c r="F170" i="6"/>
  <c r="E170" i="6"/>
  <c r="D170" i="6"/>
  <c r="C170" i="6"/>
  <c r="B170" i="6"/>
  <c r="A170" i="6"/>
  <c r="H169" i="6"/>
  <c r="G169" i="6"/>
  <c r="F169" i="6"/>
  <c r="E169" i="6"/>
  <c r="D169" i="6"/>
  <c r="C169" i="6"/>
  <c r="B169" i="6"/>
  <c r="A169" i="6"/>
  <c r="H168" i="6"/>
  <c r="G168" i="6"/>
  <c r="F168" i="6"/>
  <c r="E168" i="6"/>
  <c r="D168" i="6"/>
  <c r="C168" i="6"/>
  <c r="B168" i="6"/>
  <c r="A168" i="6"/>
  <c r="I168" i="6" s="1"/>
  <c r="H167" i="6"/>
  <c r="G167" i="6"/>
  <c r="F167" i="6"/>
  <c r="E167" i="6"/>
  <c r="D167" i="6"/>
  <c r="C167" i="6"/>
  <c r="B167" i="6"/>
  <c r="A167" i="6"/>
  <c r="H166" i="6"/>
  <c r="G166" i="6"/>
  <c r="F166" i="6"/>
  <c r="E166" i="6"/>
  <c r="D166" i="6"/>
  <c r="C166" i="6"/>
  <c r="B166" i="6"/>
  <c r="A166" i="6"/>
  <c r="H165" i="6"/>
  <c r="G165" i="6"/>
  <c r="F165" i="6"/>
  <c r="E165" i="6"/>
  <c r="D165" i="6"/>
  <c r="C165" i="6"/>
  <c r="B165" i="6"/>
  <c r="A165" i="6"/>
  <c r="H164" i="6"/>
  <c r="G164" i="6"/>
  <c r="F164" i="6"/>
  <c r="E164" i="6"/>
  <c r="D164" i="6"/>
  <c r="C164" i="6"/>
  <c r="B164" i="6"/>
  <c r="A164" i="6"/>
  <c r="H163" i="6"/>
  <c r="G163" i="6"/>
  <c r="F163" i="6"/>
  <c r="E163" i="6"/>
  <c r="D163" i="6"/>
  <c r="C163" i="6"/>
  <c r="B163" i="6"/>
  <c r="A163" i="6"/>
  <c r="H162" i="6"/>
  <c r="G162" i="6"/>
  <c r="F162" i="6"/>
  <c r="E162" i="6"/>
  <c r="D162" i="6"/>
  <c r="C162" i="6"/>
  <c r="B162" i="6"/>
  <c r="A162" i="6"/>
  <c r="H161" i="6"/>
  <c r="G161" i="6"/>
  <c r="F161" i="6"/>
  <c r="E161" i="6"/>
  <c r="D161" i="6"/>
  <c r="C161" i="6"/>
  <c r="B161" i="6"/>
  <c r="A161" i="6"/>
  <c r="H160" i="6"/>
  <c r="G160" i="6"/>
  <c r="F160" i="6"/>
  <c r="E160" i="6"/>
  <c r="D160" i="6"/>
  <c r="C160" i="6"/>
  <c r="B160" i="6"/>
  <c r="A160" i="6"/>
  <c r="H159" i="6"/>
  <c r="G159" i="6"/>
  <c r="F159" i="6"/>
  <c r="E159" i="6"/>
  <c r="D159" i="6"/>
  <c r="C159" i="6"/>
  <c r="B159" i="6"/>
  <c r="A159" i="6"/>
  <c r="H158" i="6"/>
  <c r="G158" i="6"/>
  <c r="F158" i="6"/>
  <c r="E158" i="6"/>
  <c r="D158" i="6"/>
  <c r="C158" i="6"/>
  <c r="B158" i="6"/>
  <c r="A158" i="6"/>
  <c r="H157" i="6"/>
  <c r="G157" i="6"/>
  <c r="F157" i="6"/>
  <c r="E157" i="6"/>
  <c r="D157" i="6"/>
  <c r="C157" i="6"/>
  <c r="B157" i="6"/>
  <c r="A157" i="6"/>
  <c r="H156" i="6"/>
  <c r="G156" i="6"/>
  <c r="F156" i="6"/>
  <c r="E156" i="6"/>
  <c r="D156" i="6"/>
  <c r="C156" i="6"/>
  <c r="B156" i="6"/>
  <c r="A156" i="6"/>
  <c r="H155" i="6"/>
  <c r="G155" i="6"/>
  <c r="F155" i="6"/>
  <c r="E155" i="6"/>
  <c r="D155" i="6"/>
  <c r="C155" i="6"/>
  <c r="B155" i="6"/>
  <c r="A155" i="6"/>
  <c r="H154" i="6"/>
  <c r="G154" i="6"/>
  <c r="F154" i="6"/>
  <c r="E154" i="6"/>
  <c r="D154" i="6"/>
  <c r="C154" i="6"/>
  <c r="B154" i="6"/>
  <c r="A154" i="6"/>
  <c r="H153" i="6"/>
  <c r="G153" i="6"/>
  <c r="F153" i="6"/>
  <c r="E153" i="6"/>
  <c r="D153" i="6"/>
  <c r="C153" i="6"/>
  <c r="B153" i="6"/>
  <c r="A153" i="6"/>
  <c r="H152" i="6"/>
  <c r="G152" i="6"/>
  <c r="F152" i="6"/>
  <c r="E152" i="6"/>
  <c r="D152" i="6"/>
  <c r="C152" i="6"/>
  <c r="B152" i="6"/>
  <c r="A152" i="6"/>
  <c r="H151" i="6"/>
  <c r="G151" i="6"/>
  <c r="F151" i="6"/>
  <c r="E151" i="6"/>
  <c r="D151" i="6"/>
  <c r="C151" i="6"/>
  <c r="B151" i="6"/>
  <c r="A151" i="6"/>
  <c r="H150" i="6"/>
  <c r="G150" i="6"/>
  <c r="F150" i="6"/>
  <c r="E150" i="6"/>
  <c r="D150" i="6"/>
  <c r="C150" i="6"/>
  <c r="B150" i="6"/>
  <c r="A150" i="6"/>
  <c r="H149" i="6"/>
  <c r="G149" i="6"/>
  <c r="F149" i="6"/>
  <c r="E149" i="6"/>
  <c r="D149" i="6"/>
  <c r="C149" i="6"/>
  <c r="B149" i="6"/>
  <c r="A149" i="6"/>
  <c r="H148" i="6"/>
  <c r="G148" i="6"/>
  <c r="F148" i="6"/>
  <c r="E148" i="6"/>
  <c r="D148" i="6"/>
  <c r="C148" i="6"/>
  <c r="B148" i="6"/>
  <c r="A148" i="6"/>
  <c r="H147" i="6"/>
  <c r="G147" i="6"/>
  <c r="F147" i="6"/>
  <c r="E147" i="6"/>
  <c r="D147" i="6"/>
  <c r="C147" i="6"/>
  <c r="B147" i="6"/>
  <c r="A147" i="6"/>
  <c r="H146" i="6"/>
  <c r="G146" i="6"/>
  <c r="F146" i="6"/>
  <c r="E146" i="6"/>
  <c r="D146" i="6"/>
  <c r="C146" i="6"/>
  <c r="B146" i="6"/>
  <c r="A146" i="6"/>
  <c r="H145" i="6"/>
  <c r="G145" i="6"/>
  <c r="F145" i="6"/>
  <c r="E145" i="6"/>
  <c r="D145" i="6"/>
  <c r="C145" i="6"/>
  <c r="B145" i="6"/>
  <c r="A145" i="6"/>
  <c r="H144" i="6"/>
  <c r="G144" i="6"/>
  <c r="F144" i="6"/>
  <c r="E144" i="6"/>
  <c r="D144" i="6"/>
  <c r="C144" i="6"/>
  <c r="B144" i="6"/>
  <c r="A144" i="6"/>
  <c r="H143" i="6"/>
  <c r="G143" i="6"/>
  <c r="F143" i="6"/>
  <c r="E143" i="6"/>
  <c r="D143" i="6"/>
  <c r="C143" i="6"/>
  <c r="B143" i="6"/>
  <c r="A143" i="6"/>
  <c r="H142" i="6"/>
  <c r="G142" i="6"/>
  <c r="F142" i="6"/>
  <c r="E142" i="6"/>
  <c r="D142" i="6"/>
  <c r="C142" i="6"/>
  <c r="B142" i="6"/>
  <c r="A142" i="6"/>
  <c r="H141" i="6"/>
  <c r="G141" i="6"/>
  <c r="F141" i="6"/>
  <c r="E141" i="6"/>
  <c r="D141" i="6"/>
  <c r="C141" i="6"/>
  <c r="B141" i="6"/>
  <c r="A141" i="6"/>
  <c r="H140" i="6"/>
  <c r="G140" i="6"/>
  <c r="F140" i="6"/>
  <c r="E140" i="6"/>
  <c r="D140" i="6"/>
  <c r="C140" i="6"/>
  <c r="B140" i="6"/>
  <c r="A140" i="6"/>
  <c r="H139" i="6"/>
  <c r="G139" i="6"/>
  <c r="F139" i="6"/>
  <c r="E139" i="6"/>
  <c r="D139" i="6"/>
  <c r="C139" i="6"/>
  <c r="B139" i="6"/>
  <c r="A139" i="6"/>
  <c r="H138" i="6"/>
  <c r="G138" i="6"/>
  <c r="F138" i="6"/>
  <c r="E138" i="6"/>
  <c r="D138" i="6"/>
  <c r="C138" i="6"/>
  <c r="B138" i="6"/>
  <c r="A138" i="6"/>
  <c r="H137" i="6"/>
  <c r="G137" i="6"/>
  <c r="F137" i="6"/>
  <c r="E137" i="6"/>
  <c r="D137" i="6"/>
  <c r="C137" i="6"/>
  <c r="B137" i="6"/>
  <c r="A137" i="6"/>
  <c r="H136" i="6"/>
  <c r="G136" i="6"/>
  <c r="F136" i="6"/>
  <c r="E136" i="6"/>
  <c r="D136" i="6"/>
  <c r="C136" i="6"/>
  <c r="B136" i="6"/>
  <c r="A136" i="6"/>
  <c r="I136" i="6" s="1"/>
  <c r="H135" i="6"/>
  <c r="G135" i="6"/>
  <c r="F135" i="6"/>
  <c r="E135" i="6"/>
  <c r="D135" i="6"/>
  <c r="C135" i="6"/>
  <c r="B135" i="6"/>
  <c r="A135" i="6"/>
  <c r="H134" i="6"/>
  <c r="G134" i="6"/>
  <c r="F134" i="6"/>
  <c r="E134" i="6"/>
  <c r="D134" i="6"/>
  <c r="C134" i="6"/>
  <c r="B134" i="6"/>
  <c r="A134" i="6"/>
  <c r="H133" i="6"/>
  <c r="G133" i="6"/>
  <c r="F133" i="6"/>
  <c r="E133" i="6"/>
  <c r="D133" i="6"/>
  <c r="C133" i="6"/>
  <c r="B133" i="6"/>
  <c r="A133" i="6"/>
  <c r="H132" i="6"/>
  <c r="G132" i="6"/>
  <c r="F132" i="6"/>
  <c r="E132" i="6"/>
  <c r="D132" i="6"/>
  <c r="C132" i="6"/>
  <c r="B132" i="6"/>
  <c r="A132" i="6"/>
  <c r="I132" i="6" s="1"/>
  <c r="H131" i="6"/>
  <c r="G131" i="6"/>
  <c r="F131" i="6"/>
  <c r="E131" i="6"/>
  <c r="D131" i="6"/>
  <c r="C131" i="6"/>
  <c r="B131" i="6"/>
  <c r="A131" i="6"/>
  <c r="H130" i="6"/>
  <c r="G130" i="6"/>
  <c r="F130" i="6"/>
  <c r="E130" i="6"/>
  <c r="D130" i="6"/>
  <c r="C130" i="6"/>
  <c r="B130" i="6"/>
  <c r="A130" i="6"/>
  <c r="H129" i="6"/>
  <c r="G129" i="6"/>
  <c r="F129" i="6"/>
  <c r="E129" i="6"/>
  <c r="D129" i="6"/>
  <c r="C129" i="6"/>
  <c r="B129" i="6"/>
  <c r="A129" i="6"/>
  <c r="H128" i="6"/>
  <c r="G128" i="6"/>
  <c r="F128" i="6"/>
  <c r="E128" i="6"/>
  <c r="D128" i="6"/>
  <c r="C128" i="6"/>
  <c r="B128" i="6"/>
  <c r="A128" i="6"/>
  <c r="I128" i="6" s="1"/>
  <c r="H127" i="6"/>
  <c r="G127" i="6"/>
  <c r="F127" i="6"/>
  <c r="E127" i="6"/>
  <c r="D127" i="6"/>
  <c r="C127" i="6"/>
  <c r="B127" i="6"/>
  <c r="A127" i="6"/>
  <c r="H126" i="6"/>
  <c r="G126" i="6"/>
  <c r="F126" i="6"/>
  <c r="E126" i="6"/>
  <c r="D126" i="6"/>
  <c r="C126" i="6"/>
  <c r="B126" i="6"/>
  <c r="A126" i="6"/>
  <c r="H125" i="6"/>
  <c r="G125" i="6"/>
  <c r="F125" i="6"/>
  <c r="E125" i="6"/>
  <c r="D125" i="6"/>
  <c r="C125" i="6"/>
  <c r="B125" i="6"/>
  <c r="A125" i="6"/>
  <c r="H124" i="6"/>
  <c r="G124" i="6"/>
  <c r="F124" i="6"/>
  <c r="E124" i="6"/>
  <c r="D124" i="6"/>
  <c r="C124" i="6"/>
  <c r="B124" i="6"/>
  <c r="A124" i="6"/>
  <c r="I124" i="6" s="1"/>
  <c r="H123" i="6"/>
  <c r="G123" i="6"/>
  <c r="F123" i="6"/>
  <c r="E123" i="6"/>
  <c r="D123" i="6"/>
  <c r="C123" i="6"/>
  <c r="B123" i="6"/>
  <c r="A123" i="6"/>
  <c r="H122" i="6"/>
  <c r="G122" i="6"/>
  <c r="F122" i="6"/>
  <c r="E122" i="6"/>
  <c r="D122" i="6"/>
  <c r="C122" i="6"/>
  <c r="B122" i="6"/>
  <c r="A122" i="6"/>
  <c r="H121" i="6"/>
  <c r="G121" i="6"/>
  <c r="F121" i="6"/>
  <c r="E121" i="6"/>
  <c r="D121" i="6"/>
  <c r="C121" i="6"/>
  <c r="B121" i="6"/>
  <c r="A121" i="6"/>
  <c r="H120" i="6"/>
  <c r="G120" i="6"/>
  <c r="F120" i="6"/>
  <c r="E120" i="6"/>
  <c r="D120" i="6"/>
  <c r="C120" i="6"/>
  <c r="B120" i="6"/>
  <c r="A120" i="6"/>
  <c r="I120" i="6" s="1"/>
  <c r="H119" i="6"/>
  <c r="G119" i="6"/>
  <c r="F119" i="6"/>
  <c r="E119" i="6"/>
  <c r="D119" i="6"/>
  <c r="C119" i="6"/>
  <c r="B119" i="6"/>
  <c r="A119" i="6"/>
  <c r="H118" i="6"/>
  <c r="G118" i="6"/>
  <c r="F118" i="6"/>
  <c r="E118" i="6"/>
  <c r="D118" i="6"/>
  <c r="C118" i="6"/>
  <c r="B118" i="6"/>
  <c r="A118" i="6"/>
  <c r="H117" i="6"/>
  <c r="G117" i="6"/>
  <c r="F117" i="6"/>
  <c r="E117" i="6"/>
  <c r="D117" i="6"/>
  <c r="C117" i="6"/>
  <c r="B117" i="6"/>
  <c r="A117" i="6"/>
  <c r="H116" i="6"/>
  <c r="G116" i="6"/>
  <c r="F116" i="6"/>
  <c r="E116" i="6"/>
  <c r="D116" i="6"/>
  <c r="C116" i="6"/>
  <c r="B116" i="6"/>
  <c r="A116" i="6"/>
  <c r="H115" i="6"/>
  <c r="G115" i="6"/>
  <c r="F115" i="6"/>
  <c r="E115" i="6"/>
  <c r="D115" i="6"/>
  <c r="C115" i="6"/>
  <c r="B115" i="6"/>
  <c r="A115" i="6"/>
  <c r="H114" i="6"/>
  <c r="G114" i="6"/>
  <c r="F114" i="6"/>
  <c r="E114" i="6"/>
  <c r="D114" i="6"/>
  <c r="C114" i="6"/>
  <c r="B114" i="6"/>
  <c r="A114" i="6"/>
  <c r="H113" i="6"/>
  <c r="G113" i="6"/>
  <c r="F113" i="6"/>
  <c r="E113" i="6"/>
  <c r="D113" i="6"/>
  <c r="C113" i="6"/>
  <c r="B113" i="6"/>
  <c r="A113" i="6"/>
  <c r="H112" i="6"/>
  <c r="G112" i="6"/>
  <c r="F112" i="6"/>
  <c r="E112" i="6"/>
  <c r="D112" i="6"/>
  <c r="C112" i="6"/>
  <c r="B112" i="6"/>
  <c r="A112" i="6"/>
  <c r="H111" i="6"/>
  <c r="G111" i="6"/>
  <c r="F111" i="6"/>
  <c r="E111" i="6"/>
  <c r="D111" i="6"/>
  <c r="C111" i="6"/>
  <c r="B111" i="6"/>
  <c r="A111" i="6"/>
  <c r="H110" i="6"/>
  <c r="G110" i="6"/>
  <c r="F110" i="6"/>
  <c r="E110" i="6"/>
  <c r="D110" i="6"/>
  <c r="C110" i="6"/>
  <c r="B110" i="6"/>
  <c r="A110" i="6"/>
  <c r="H109" i="6"/>
  <c r="G109" i="6"/>
  <c r="F109" i="6"/>
  <c r="E109" i="6"/>
  <c r="D109" i="6"/>
  <c r="C109" i="6"/>
  <c r="B109" i="6"/>
  <c r="A109" i="6"/>
  <c r="H108" i="6"/>
  <c r="G108" i="6"/>
  <c r="F108" i="6"/>
  <c r="E108" i="6"/>
  <c r="D108" i="6"/>
  <c r="C108" i="6"/>
  <c r="B108" i="6"/>
  <c r="A108" i="6"/>
  <c r="H107" i="6"/>
  <c r="G107" i="6"/>
  <c r="F107" i="6"/>
  <c r="E107" i="6"/>
  <c r="D107" i="6"/>
  <c r="C107" i="6"/>
  <c r="B107" i="6"/>
  <c r="A107" i="6"/>
  <c r="H106" i="6"/>
  <c r="G106" i="6"/>
  <c r="F106" i="6"/>
  <c r="E106" i="6"/>
  <c r="D106" i="6"/>
  <c r="C106" i="6"/>
  <c r="B106" i="6"/>
  <c r="A106" i="6"/>
  <c r="H105" i="6"/>
  <c r="G105" i="6"/>
  <c r="F105" i="6"/>
  <c r="E105" i="6"/>
  <c r="D105" i="6"/>
  <c r="C105" i="6"/>
  <c r="B105" i="6"/>
  <c r="A105" i="6"/>
  <c r="H104" i="6"/>
  <c r="G104" i="6"/>
  <c r="F104" i="6"/>
  <c r="E104" i="6"/>
  <c r="D104" i="6"/>
  <c r="C104" i="6"/>
  <c r="B104" i="6"/>
  <c r="A104" i="6"/>
  <c r="H103" i="6"/>
  <c r="G103" i="6"/>
  <c r="F103" i="6"/>
  <c r="E103" i="6"/>
  <c r="D103" i="6"/>
  <c r="C103" i="6"/>
  <c r="B103" i="6"/>
  <c r="A103" i="6"/>
  <c r="H102" i="6"/>
  <c r="G102" i="6"/>
  <c r="F102" i="6"/>
  <c r="E102" i="6"/>
  <c r="D102" i="6"/>
  <c r="C102" i="6"/>
  <c r="B102" i="6"/>
  <c r="A102" i="6"/>
  <c r="H101" i="6"/>
  <c r="G101" i="6"/>
  <c r="F101" i="6"/>
  <c r="E101" i="6"/>
  <c r="D101" i="6"/>
  <c r="C101" i="6"/>
  <c r="B101" i="6"/>
  <c r="A101" i="6"/>
  <c r="H100" i="6"/>
  <c r="G100" i="6"/>
  <c r="F100" i="6"/>
  <c r="E100" i="6"/>
  <c r="D100" i="6"/>
  <c r="C100" i="6"/>
  <c r="B100" i="6"/>
  <c r="A100" i="6"/>
  <c r="H99" i="6"/>
  <c r="G99" i="6"/>
  <c r="F99" i="6"/>
  <c r="E99" i="6"/>
  <c r="D99" i="6"/>
  <c r="C99" i="6"/>
  <c r="B99" i="6"/>
  <c r="A99" i="6"/>
  <c r="H98" i="6"/>
  <c r="G98" i="6"/>
  <c r="F98" i="6"/>
  <c r="E98" i="6"/>
  <c r="D98" i="6"/>
  <c r="C98" i="6"/>
  <c r="B98" i="6"/>
  <c r="A98" i="6"/>
  <c r="H97" i="6"/>
  <c r="G97" i="6"/>
  <c r="F97" i="6"/>
  <c r="E97" i="6"/>
  <c r="D97" i="6"/>
  <c r="C97" i="6"/>
  <c r="B97" i="6"/>
  <c r="A97" i="6"/>
  <c r="H96" i="6"/>
  <c r="G96" i="6"/>
  <c r="F96" i="6"/>
  <c r="E96" i="6"/>
  <c r="D96" i="6"/>
  <c r="C96" i="6"/>
  <c r="B96" i="6"/>
  <c r="A96" i="6"/>
  <c r="H95" i="6"/>
  <c r="G95" i="6"/>
  <c r="F95" i="6"/>
  <c r="E95" i="6"/>
  <c r="D95" i="6"/>
  <c r="C95" i="6"/>
  <c r="B95" i="6"/>
  <c r="A95" i="6"/>
  <c r="H94" i="6"/>
  <c r="G94" i="6"/>
  <c r="F94" i="6"/>
  <c r="E94" i="6"/>
  <c r="D94" i="6"/>
  <c r="C94" i="6"/>
  <c r="B94" i="6"/>
  <c r="A94" i="6"/>
  <c r="H93" i="6"/>
  <c r="G93" i="6"/>
  <c r="F93" i="6"/>
  <c r="E93" i="6"/>
  <c r="D93" i="6"/>
  <c r="C93" i="6"/>
  <c r="B93" i="6"/>
  <c r="A93" i="6"/>
  <c r="H92" i="6"/>
  <c r="G92" i="6"/>
  <c r="F92" i="6"/>
  <c r="E92" i="6"/>
  <c r="D92" i="6"/>
  <c r="C92" i="6"/>
  <c r="B92" i="6"/>
  <c r="A92" i="6"/>
  <c r="H91" i="6"/>
  <c r="G91" i="6"/>
  <c r="F91" i="6"/>
  <c r="E91" i="6"/>
  <c r="D91" i="6"/>
  <c r="C91" i="6"/>
  <c r="B91" i="6"/>
  <c r="A91" i="6"/>
  <c r="H90" i="6"/>
  <c r="G90" i="6"/>
  <c r="F90" i="6"/>
  <c r="E90" i="6"/>
  <c r="D90" i="6"/>
  <c r="C90" i="6"/>
  <c r="B90" i="6"/>
  <c r="A90" i="6"/>
  <c r="H89" i="6"/>
  <c r="G89" i="6"/>
  <c r="F89" i="6"/>
  <c r="E89" i="6"/>
  <c r="D89" i="6"/>
  <c r="C89" i="6"/>
  <c r="B89" i="6"/>
  <c r="A89" i="6"/>
  <c r="H88" i="6"/>
  <c r="G88" i="6"/>
  <c r="F88" i="6"/>
  <c r="E88" i="6"/>
  <c r="D88" i="6"/>
  <c r="C88" i="6"/>
  <c r="B88" i="6"/>
  <c r="A88" i="6"/>
  <c r="I88" i="6" s="1"/>
  <c r="H87" i="6"/>
  <c r="G87" i="6"/>
  <c r="F87" i="6"/>
  <c r="E87" i="6"/>
  <c r="D87" i="6"/>
  <c r="C87" i="6"/>
  <c r="B87" i="6"/>
  <c r="A87" i="6"/>
  <c r="H86" i="6"/>
  <c r="G86" i="6"/>
  <c r="F86" i="6"/>
  <c r="E86" i="6"/>
  <c r="D86" i="6"/>
  <c r="C86" i="6"/>
  <c r="B86" i="6"/>
  <c r="A86" i="6"/>
  <c r="H85" i="6"/>
  <c r="G85" i="6"/>
  <c r="F85" i="6"/>
  <c r="E85" i="6"/>
  <c r="D85" i="6"/>
  <c r="C85" i="6"/>
  <c r="B85" i="6"/>
  <c r="A85" i="6"/>
  <c r="H84" i="6"/>
  <c r="G84" i="6"/>
  <c r="F84" i="6"/>
  <c r="E84" i="6"/>
  <c r="D84" i="6"/>
  <c r="C84" i="6"/>
  <c r="B84" i="6"/>
  <c r="A84" i="6"/>
  <c r="I489" i="6" s="1"/>
  <c r="H83" i="6"/>
  <c r="G83" i="6"/>
  <c r="F83" i="6"/>
  <c r="E83" i="6"/>
  <c r="D83" i="6"/>
  <c r="C83" i="6"/>
  <c r="B83" i="6"/>
  <c r="A83" i="6"/>
  <c r="H82" i="6"/>
  <c r="G82" i="6"/>
  <c r="F82" i="6"/>
  <c r="E82" i="6"/>
  <c r="D82" i="6"/>
  <c r="C82" i="6"/>
  <c r="B82" i="6"/>
  <c r="A82" i="6"/>
  <c r="H81" i="6"/>
  <c r="G81" i="6"/>
  <c r="F81" i="6"/>
  <c r="E81" i="6"/>
  <c r="D81" i="6"/>
  <c r="C81" i="6"/>
  <c r="B81" i="6"/>
  <c r="A81" i="6"/>
  <c r="H80" i="6"/>
  <c r="G80" i="6"/>
  <c r="F80" i="6"/>
  <c r="E80" i="6"/>
  <c r="D80" i="6"/>
  <c r="C80" i="6"/>
  <c r="B80" i="6"/>
  <c r="A80" i="6"/>
  <c r="I80" i="6" s="1"/>
  <c r="I79" i="6"/>
  <c r="H79" i="6"/>
  <c r="G79" i="6"/>
  <c r="F79" i="6"/>
  <c r="E79" i="6"/>
  <c r="D79" i="6"/>
  <c r="C79" i="6"/>
  <c r="B79" i="6"/>
  <c r="A79" i="6"/>
  <c r="H78" i="6"/>
  <c r="G78" i="6"/>
  <c r="F78" i="6"/>
  <c r="E78" i="6"/>
  <c r="D78" i="6"/>
  <c r="C78" i="6"/>
  <c r="B78" i="6"/>
  <c r="A78" i="6"/>
  <c r="H77" i="6"/>
  <c r="G77" i="6"/>
  <c r="F77" i="6"/>
  <c r="E77" i="6"/>
  <c r="D77" i="6"/>
  <c r="C77" i="6"/>
  <c r="B77" i="6"/>
  <c r="A77" i="6"/>
  <c r="H76" i="6"/>
  <c r="G76" i="6"/>
  <c r="F76" i="6"/>
  <c r="E76" i="6"/>
  <c r="D76" i="6"/>
  <c r="C76" i="6"/>
  <c r="B76" i="6"/>
  <c r="A76" i="6"/>
  <c r="I76" i="6" s="1"/>
  <c r="I75" i="6"/>
  <c r="H75" i="6"/>
  <c r="G75" i="6"/>
  <c r="F75" i="6"/>
  <c r="E75" i="6"/>
  <c r="D75" i="6"/>
  <c r="C75" i="6"/>
  <c r="B75" i="6"/>
  <c r="A75" i="6"/>
  <c r="H74" i="6"/>
  <c r="G74" i="6"/>
  <c r="F74" i="6"/>
  <c r="E74" i="6"/>
  <c r="D74" i="6"/>
  <c r="C74" i="6"/>
  <c r="B74" i="6"/>
  <c r="A74" i="6"/>
  <c r="H73" i="6"/>
  <c r="G73" i="6"/>
  <c r="F73" i="6"/>
  <c r="E73" i="6"/>
  <c r="D73" i="6"/>
  <c r="C73" i="6"/>
  <c r="B73" i="6"/>
  <c r="A73" i="6"/>
  <c r="H72" i="6"/>
  <c r="G72" i="6"/>
  <c r="F72" i="6"/>
  <c r="E72" i="6"/>
  <c r="D72" i="6"/>
  <c r="C72" i="6"/>
  <c r="B72" i="6"/>
  <c r="A72" i="6"/>
  <c r="I72" i="6" s="1"/>
  <c r="H71" i="6"/>
  <c r="G71" i="6"/>
  <c r="F71" i="6"/>
  <c r="E71" i="6"/>
  <c r="D71" i="6"/>
  <c r="C71" i="6"/>
  <c r="B71" i="6"/>
  <c r="A71" i="6"/>
  <c r="H70" i="6"/>
  <c r="G70" i="6"/>
  <c r="F70" i="6"/>
  <c r="E70" i="6"/>
  <c r="D70" i="6"/>
  <c r="C70" i="6"/>
  <c r="B70" i="6"/>
  <c r="A70" i="6"/>
  <c r="H69" i="6"/>
  <c r="G69" i="6"/>
  <c r="F69" i="6"/>
  <c r="E69" i="6"/>
  <c r="D69" i="6"/>
  <c r="C69" i="6"/>
  <c r="B69" i="6"/>
  <c r="A69" i="6"/>
  <c r="I68" i="6"/>
  <c r="H68" i="6"/>
  <c r="G68" i="6"/>
  <c r="F68" i="6"/>
  <c r="E68" i="6"/>
  <c r="D68" i="6"/>
  <c r="C68" i="6"/>
  <c r="B68" i="6"/>
  <c r="A68" i="6"/>
  <c r="H67" i="6"/>
  <c r="G67" i="6"/>
  <c r="F67" i="6"/>
  <c r="E67" i="6"/>
  <c r="D67" i="6"/>
  <c r="C67" i="6"/>
  <c r="B67" i="6"/>
  <c r="A67" i="6"/>
  <c r="H66" i="6"/>
  <c r="G66" i="6"/>
  <c r="F66" i="6"/>
  <c r="E66" i="6"/>
  <c r="D66" i="6"/>
  <c r="C66" i="6"/>
  <c r="B66" i="6"/>
  <c r="A66" i="6"/>
  <c r="H65" i="6"/>
  <c r="G65" i="6"/>
  <c r="F65" i="6"/>
  <c r="E65" i="6"/>
  <c r="D65" i="6"/>
  <c r="C65" i="6"/>
  <c r="B65" i="6"/>
  <c r="A65" i="6"/>
  <c r="I64" i="6"/>
  <c r="H64" i="6"/>
  <c r="G64" i="6"/>
  <c r="F64" i="6"/>
  <c r="E64" i="6"/>
  <c r="D64" i="6"/>
  <c r="C64" i="6"/>
  <c r="B64" i="6"/>
  <c r="A64" i="6"/>
  <c r="I480" i="6" s="1"/>
  <c r="I63" i="6"/>
  <c r="H63" i="6"/>
  <c r="G63" i="6"/>
  <c r="F63" i="6"/>
  <c r="E63" i="6"/>
  <c r="D63" i="6"/>
  <c r="C63" i="6"/>
  <c r="B63" i="6"/>
  <c r="A63" i="6"/>
  <c r="H62" i="6"/>
  <c r="G62" i="6"/>
  <c r="F62" i="6"/>
  <c r="E62" i="6"/>
  <c r="D62" i="6"/>
  <c r="C62" i="6"/>
  <c r="B62" i="6"/>
  <c r="A62" i="6"/>
  <c r="H61" i="6"/>
  <c r="G61" i="6"/>
  <c r="F61" i="6"/>
  <c r="E61" i="6"/>
  <c r="D61" i="6"/>
  <c r="C61" i="6"/>
  <c r="B61" i="6"/>
  <c r="A61" i="6"/>
  <c r="I60" i="6"/>
  <c r="H60" i="6"/>
  <c r="G60" i="6"/>
  <c r="F60" i="6"/>
  <c r="E60" i="6"/>
  <c r="D60" i="6"/>
  <c r="C60" i="6"/>
  <c r="B60" i="6"/>
  <c r="A60" i="6"/>
  <c r="I401" i="6" s="1"/>
  <c r="I59" i="6"/>
  <c r="H59" i="6"/>
  <c r="G59" i="6"/>
  <c r="F59" i="6"/>
  <c r="E59" i="6"/>
  <c r="D59" i="6"/>
  <c r="C59" i="6"/>
  <c r="B59" i="6"/>
  <c r="A59" i="6"/>
  <c r="H58" i="6"/>
  <c r="G58" i="6"/>
  <c r="F58" i="6"/>
  <c r="E58" i="6"/>
  <c r="D58" i="6"/>
  <c r="C58" i="6"/>
  <c r="B58" i="6"/>
  <c r="A58" i="6"/>
  <c r="I57" i="6"/>
  <c r="H57" i="6"/>
  <c r="G57" i="6"/>
  <c r="F57" i="6"/>
  <c r="E57" i="6"/>
  <c r="D57" i="6"/>
  <c r="C57" i="6"/>
  <c r="B57" i="6"/>
  <c r="A57" i="6"/>
  <c r="I56" i="6"/>
  <c r="H56" i="6"/>
  <c r="G56" i="6"/>
  <c r="F56" i="6"/>
  <c r="E56" i="6"/>
  <c r="D56" i="6"/>
  <c r="C56" i="6"/>
  <c r="B56" i="6"/>
  <c r="A56" i="6"/>
  <c r="I55" i="6"/>
  <c r="H55" i="6"/>
  <c r="G55" i="6"/>
  <c r="F55" i="6"/>
  <c r="E55" i="6"/>
  <c r="D55" i="6"/>
  <c r="C55" i="6"/>
  <c r="B55" i="6"/>
  <c r="A55" i="6"/>
  <c r="H54" i="6"/>
  <c r="G54" i="6"/>
  <c r="F54" i="6"/>
  <c r="E54" i="6"/>
  <c r="D54" i="6"/>
  <c r="C54" i="6"/>
  <c r="B54" i="6"/>
  <c r="A54" i="6"/>
  <c r="I53" i="6"/>
  <c r="H53" i="6"/>
  <c r="G53" i="6"/>
  <c r="F53" i="6"/>
  <c r="E53" i="6"/>
  <c r="D53" i="6"/>
  <c r="C53" i="6"/>
  <c r="B53" i="6"/>
  <c r="A53" i="6"/>
  <c r="I52" i="6"/>
  <c r="H52" i="6"/>
  <c r="G52" i="6"/>
  <c r="F52" i="6"/>
  <c r="E52" i="6"/>
  <c r="D52" i="6"/>
  <c r="C52" i="6"/>
  <c r="B52" i="6"/>
  <c r="A52" i="6"/>
  <c r="I51" i="6"/>
  <c r="H51" i="6"/>
  <c r="G51" i="6"/>
  <c r="F51" i="6"/>
  <c r="E51" i="6"/>
  <c r="D51" i="6"/>
  <c r="C51" i="6"/>
  <c r="B51" i="6"/>
  <c r="A51" i="6"/>
  <c r="H50" i="6"/>
  <c r="G50" i="6"/>
  <c r="F50" i="6"/>
  <c r="E50" i="6"/>
  <c r="D50" i="6"/>
  <c r="C50" i="6"/>
  <c r="B50" i="6"/>
  <c r="A50" i="6"/>
  <c r="I49" i="6"/>
  <c r="H49" i="6"/>
  <c r="G49" i="6"/>
  <c r="F49" i="6"/>
  <c r="E49" i="6"/>
  <c r="D49" i="6"/>
  <c r="C49" i="6"/>
  <c r="B49" i="6"/>
  <c r="A49" i="6"/>
  <c r="I48" i="6"/>
  <c r="H48" i="6"/>
  <c r="G48" i="6"/>
  <c r="F48" i="6"/>
  <c r="E48" i="6"/>
  <c r="D48" i="6"/>
  <c r="C48" i="6"/>
  <c r="B48" i="6"/>
  <c r="A48" i="6"/>
  <c r="I47" i="6"/>
  <c r="H47" i="6"/>
  <c r="G47" i="6"/>
  <c r="F47" i="6"/>
  <c r="E47" i="6"/>
  <c r="D47" i="6"/>
  <c r="C47" i="6"/>
  <c r="B47" i="6"/>
  <c r="A47" i="6"/>
  <c r="H46" i="6"/>
  <c r="G46" i="6"/>
  <c r="F46" i="6"/>
  <c r="E46" i="6"/>
  <c r="D46" i="6"/>
  <c r="C46" i="6"/>
  <c r="B46" i="6"/>
  <c r="A46" i="6"/>
  <c r="I45" i="6"/>
  <c r="H45" i="6"/>
  <c r="G45" i="6"/>
  <c r="F45" i="6"/>
  <c r="E45" i="6"/>
  <c r="D45" i="6"/>
  <c r="C45" i="6"/>
  <c r="B45" i="6"/>
  <c r="A45" i="6"/>
  <c r="I44" i="6"/>
  <c r="H44" i="6"/>
  <c r="G44" i="6"/>
  <c r="F44" i="6"/>
  <c r="E44" i="6"/>
  <c r="D44" i="6"/>
  <c r="C44" i="6"/>
  <c r="B44" i="6"/>
  <c r="A44" i="6"/>
  <c r="I43" i="6"/>
  <c r="H43" i="6"/>
  <c r="G43" i="6"/>
  <c r="F43" i="6"/>
  <c r="E43" i="6"/>
  <c r="D43" i="6"/>
  <c r="C43" i="6"/>
  <c r="B43" i="6"/>
  <c r="A43" i="6"/>
  <c r="H42" i="6"/>
  <c r="G42" i="6"/>
  <c r="F42" i="6"/>
  <c r="E42" i="6"/>
  <c r="D42" i="6"/>
  <c r="C42" i="6"/>
  <c r="B42" i="6"/>
  <c r="A42" i="6"/>
  <c r="I41" i="6"/>
  <c r="H41" i="6"/>
  <c r="G41" i="6"/>
  <c r="F41" i="6"/>
  <c r="E41" i="6"/>
  <c r="D41" i="6"/>
  <c r="C41" i="6"/>
  <c r="B41" i="6"/>
  <c r="A41" i="6"/>
  <c r="I40" i="6"/>
  <c r="H40" i="6"/>
  <c r="G40" i="6"/>
  <c r="F40" i="6"/>
  <c r="E40" i="6"/>
  <c r="D40" i="6"/>
  <c r="C40" i="6"/>
  <c r="B40" i="6"/>
  <c r="A40" i="6"/>
  <c r="I39" i="6"/>
  <c r="H39" i="6"/>
  <c r="G39" i="6"/>
  <c r="F39" i="6"/>
  <c r="E39" i="6"/>
  <c r="D39" i="6"/>
  <c r="C39" i="6"/>
  <c r="B39" i="6"/>
  <c r="A39" i="6"/>
  <c r="H38" i="6"/>
  <c r="G38" i="6"/>
  <c r="F38" i="6"/>
  <c r="E38" i="6"/>
  <c r="D38" i="6"/>
  <c r="C38" i="6"/>
  <c r="B38" i="6"/>
  <c r="A38" i="6"/>
  <c r="I37" i="6"/>
  <c r="H37" i="6"/>
  <c r="G37" i="6"/>
  <c r="F37" i="6"/>
  <c r="E37" i="6"/>
  <c r="D37" i="6"/>
  <c r="C37" i="6"/>
  <c r="B37" i="6"/>
  <c r="A37" i="6"/>
  <c r="I36" i="6"/>
  <c r="H36" i="6"/>
  <c r="G36" i="6"/>
  <c r="F36" i="6"/>
  <c r="E36" i="6"/>
  <c r="D36" i="6"/>
  <c r="C36" i="6"/>
  <c r="B36" i="6"/>
  <c r="A36" i="6"/>
  <c r="I35" i="6"/>
  <c r="H35" i="6"/>
  <c r="G35" i="6"/>
  <c r="F35" i="6"/>
  <c r="E35" i="6"/>
  <c r="D35" i="6"/>
  <c r="C35" i="6"/>
  <c r="B35" i="6"/>
  <c r="A35" i="6"/>
  <c r="H34" i="6"/>
  <c r="G34" i="6"/>
  <c r="F34" i="6"/>
  <c r="E34" i="6"/>
  <c r="D34" i="6"/>
  <c r="C34" i="6"/>
  <c r="B34" i="6"/>
  <c r="A34" i="6"/>
  <c r="I33" i="6"/>
  <c r="H33" i="6"/>
  <c r="G33" i="6"/>
  <c r="F33" i="6"/>
  <c r="E33" i="6"/>
  <c r="D33" i="6"/>
  <c r="C33" i="6"/>
  <c r="B33" i="6"/>
  <c r="A33" i="6"/>
  <c r="I32" i="6"/>
  <c r="H32" i="6"/>
  <c r="G32" i="6"/>
  <c r="F32" i="6"/>
  <c r="E32" i="6"/>
  <c r="D32" i="6"/>
  <c r="C32" i="6"/>
  <c r="B32" i="6"/>
  <c r="A32" i="6"/>
  <c r="I31" i="6"/>
  <c r="H31" i="6"/>
  <c r="G31" i="6"/>
  <c r="F31" i="6"/>
  <c r="E31" i="6"/>
  <c r="D31" i="6"/>
  <c r="C31" i="6"/>
  <c r="B31" i="6"/>
  <c r="A31" i="6"/>
  <c r="H30" i="6"/>
  <c r="G30" i="6"/>
  <c r="F30" i="6"/>
  <c r="E30" i="6"/>
  <c r="D30" i="6"/>
  <c r="C30" i="6"/>
  <c r="B30" i="6"/>
  <c r="A30" i="6"/>
  <c r="I29" i="6"/>
  <c r="H29" i="6"/>
  <c r="G29" i="6"/>
  <c r="F29" i="6"/>
  <c r="E29" i="6"/>
  <c r="D29" i="6"/>
  <c r="C29" i="6"/>
  <c r="B29" i="6"/>
  <c r="A29" i="6"/>
  <c r="I28" i="6"/>
  <c r="H28" i="6"/>
  <c r="G28" i="6"/>
  <c r="F28" i="6"/>
  <c r="E28" i="6"/>
  <c r="D28" i="6"/>
  <c r="C28" i="6"/>
  <c r="B28" i="6"/>
  <c r="A28" i="6"/>
  <c r="I27" i="6"/>
  <c r="H27" i="6"/>
  <c r="G27" i="6"/>
  <c r="F27" i="6"/>
  <c r="E27" i="6"/>
  <c r="D27" i="6"/>
  <c r="C27" i="6"/>
  <c r="B27" i="6"/>
  <c r="A27" i="6"/>
  <c r="H26" i="6"/>
  <c r="G26" i="6"/>
  <c r="F26" i="6"/>
  <c r="E26" i="6"/>
  <c r="D26" i="6"/>
  <c r="C26" i="6"/>
  <c r="B26" i="6"/>
  <c r="A26" i="6"/>
  <c r="I25" i="6"/>
  <c r="H25" i="6"/>
  <c r="G25" i="6"/>
  <c r="F25" i="6"/>
  <c r="E25" i="6"/>
  <c r="D25" i="6"/>
  <c r="C25" i="6"/>
  <c r="B25" i="6"/>
  <c r="A25" i="6"/>
  <c r="I24" i="6"/>
  <c r="H24" i="6"/>
  <c r="G24" i="6"/>
  <c r="F24" i="6"/>
  <c r="E24" i="6"/>
  <c r="D24" i="6"/>
  <c r="C24" i="6"/>
  <c r="B24" i="6"/>
  <c r="A24" i="6"/>
  <c r="I23" i="6"/>
  <c r="H23" i="6"/>
  <c r="G23" i="6"/>
  <c r="F23" i="6"/>
  <c r="E23" i="6"/>
  <c r="D23" i="6"/>
  <c r="C23" i="6"/>
  <c r="B23" i="6"/>
  <c r="A23" i="6"/>
  <c r="H22" i="6"/>
  <c r="G22" i="6"/>
  <c r="F22" i="6"/>
  <c r="E22" i="6"/>
  <c r="D22" i="6"/>
  <c r="C22" i="6"/>
  <c r="B22" i="6"/>
  <c r="A22" i="6"/>
  <c r="I21" i="6"/>
  <c r="H21" i="6"/>
  <c r="G21" i="6"/>
  <c r="F21" i="6"/>
  <c r="E21" i="6"/>
  <c r="D21" i="6"/>
  <c r="C21" i="6"/>
  <c r="B21" i="6"/>
  <c r="A21" i="6"/>
  <c r="I20" i="6"/>
  <c r="H20" i="6"/>
  <c r="G20" i="6"/>
  <c r="F20" i="6"/>
  <c r="E20" i="6"/>
  <c r="D20" i="6"/>
  <c r="C20" i="6"/>
  <c r="B20" i="6"/>
  <c r="A20" i="6"/>
  <c r="I19" i="6"/>
  <c r="H19" i="6"/>
  <c r="G19" i="6"/>
  <c r="F19" i="6"/>
  <c r="E19" i="6"/>
  <c r="D19" i="6"/>
  <c r="C19" i="6"/>
  <c r="B19" i="6"/>
  <c r="A19" i="6"/>
  <c r="H18" i="6"/>
  <c r="G18" i="6"/>
  <c r="F18" i="6"/>
  <c r="E18" i="6"/>
  <c r="D18" i="6"/>
  <c r="C18" i="6"/>
  <c r="B18" i="6"/>
  <c r="A18" i="6"/>
  <c r="I17" i="6"/>
  <c r="H17" i="6"/>
  <c r="G17" i="6"/>
  <c r="F17" i="6"/>
  <c r="E17" i="6"/>
  <c r="D17" i="6"/>
  <c r="C17" i="6"/>
  <c r="B17" i="6"/>
  <c r="A17" i="6"/>
  <c r="I16" i="6"/>
  <c r="H16" i="6"/>
  <c r="G16" i="6"/>
  <c r="F16" i="6"/>
  <c r="E16" i="6"/>
  <c r="D16" i="6"/>
  <c r="C16" i="6"/>
  <c r="B16" i="6"/>
  <c r="A16" i="6"/>
  <c r="I15" i="6"/>
  <c r="H15" i="6"/>
  <c r="G15" i="6"/>
  <c r="F15" i="6"/>
  <c r="E15" i="6"/>
  <c r="D15" i="6"/>
  <c r="C15" i="6"/>
  <c r="B15" i="6"/>
  <c r="A15" i="6"/>
  <c r="I14" i="6"/>
  <c r="H14" i="6"/>
  <c r="G14" i="6"/>
  <c r="F14" i="6"/>
  <c r="E14" i="6"/>
  <c r="D14" i="6"/>
  <c r="C14" i="6"/>
  <c r="B14" i="6"/>
  <c r="A14" i="6"/>
  <c r="I13" i="6"/>
  <c r="H13" i="6"/>
  <c r="G13" i="6"/>
  <c r="F13" i="6"/>
  <c r="E13" i="6"/>
  <c r="D13" i="6"/>
  <c r="C13" i="6"/>
  <c r="B13" i="6"/>
  <c r="A13" i="6"/>
  <c r="I12" i="6"/>
  <c r="H12" i="6"/>
  <c r="G12" i="6"/>
  <c r="F12" i="6"/>
  <c r="E12" i="6"/>
  <c r="D12" i="6"/>
  <c r="C12" i="6"/>
  <c r="B12" i="6"/>
  <c r="A12" i="6"/>
  <c r="I11" i="6"/>
  <c r="H11" i="6"/>
  <c r="G11" i="6"/>
  <c r="F11" i="6"/>
  <c r="E11" i="6"/>
  <c r="D11" i="6"/>
  <c r="C11" i="6"/>
  <c r="B11" i="6"/>
  <c r="A11" i="6"/>
  <c r="I10" i="6"/>
  <c r="H10" i="6"/>
  <c r="G10" i="6"/>
  <c r="F10" i="6"/>
  <c r="E10" i="6"/>
  <c r="D10" i="6"/>
  <c r="C10" i="6"/>
  <c r="B10" i="6"/>
  <c r="A10" i="6"/>
  <c r="I9" i="6"/>
  <c r="H9" i="6"/>
  <c r="G9" i="6"/>
  <c r="F9" i="6"/>
  <c r="E9" i="6"/>
  <c r="D9" i="6"/>
  <c r="C9" i="6"/>
  <c r="B9" i="6"/>
  <c r="A9" i="6"/>
  <c r="I8" i="6"/>
  <c r="H8" i="6"/>
  <c r="G8" i="6"/>
  <c r="F8" i="6"/>
  <c r="E8" i="6"/>
  <c r="D8" i="6"/>
  <c r="C8" i="6"/>
  <c r="B8" i="6"/>
  <c r="A8" i="6"/>
  <c r="I7" i="6"/>
  <c r="H7" i="6"/>
  <c r="G7" i="6"/>
  <c r="F7" i="6"/>
  <c r="E7" i="6"/>
  <c r="D7" i="6"/>
  <c r="C7" i="6"/>
  <c r="B7" i="6"/>
  <c r="A7" i="6"/>
  <c r="I6" i="6"/>
  <c r="H6" i="6"/>
  <c r="G6" i="6"/>
  <c r="F6" i="6"/>
  <c r="E6" i="6"/>
  <c r="D6" i="6"/>
  <c r="C6" i="6"/>
  <c r="B6" i="6"/>
  <c r="A6" i="6"/>
  <c r="I5" i="6"/>
  <c r="H5" i="6"/>
  <c r="G5" i="6"/>
  <c r="F5" i="6"/>
  <c r="E5" i="6"/>
  <c r="D5" i="6"/>
  <c r="C5" i="6"/>
  <c r="B5" i="6"/>
  <c r="A5" i="6"/>
  <c r="I4" i="6"/>
  <c r="H4" i="6"/>
  <c r="G4" i="6"/>
  <c r="F4" i="6"/>
  <c r="E4" i="6"/>
  <c r="D4" i="6"/>
  <c r="C4" i="6"/>
  <c r="B4" i="6"/>
  <c r="A4" i="6"/>
  <c r="I495" i="6" s="1"/>
  <c r="I3" i="6"/>
  <c r="H3" i="6"/>
  <c r="G3" i="6"/>
  <c r="F3" i="6"/>
  <c r="E3" i="6"/>
  <c r="D3" i="6"/>
  <c r="C3" i="6"/>
  <c r="B3" i="6"/>
  <c r="A3" i="6"/>
  <c r="I2" i="6"/>
  <c r="H2" i="6"/>
  <c r="G2" i="6"/>
  <c r="F2" i="6"/>
  <c r="E2" i="6"/>
  <c r="D2" i="6"/>
  <c r="C2" i="6"/>
  <c r="B2" i="6"/>
  <c r="A2" i="6"/>
  <c r="I171" i="6" l="1"/>
  <c r="I197" i="6"/>
  <c r="I267" i="6"/>
  <c r="I293" i="6"/>
  <c r="I315" i="6"/>
  <c r="I341" i="6"/>
  <c r="I363" i="6"/>
  <c r="I389" i="6"/>
  <c r="I411" i="6"/>
  <c r="I437" i="6"/>
  <c r="I459" i="6"/>
  <c r="I485" i="6"/>
  <c r="G56" i="7"/>
  <c r="G74" i="7"/>
  <c r="G96" i="7"/>
  <c r="G97" i="7"/>
  <c r="F16" i="8"/>
  <c r="I14" i="10"/>
  <c r="H14" i="10"/>
  <c r="G14" i="10"/>
  <c r="F14" i="10"/>
  <c r="K18" i="9"/>
  <c r="L27" i="10"/>
  <c r="K27" i="10"/>
  <c r="N27" i="10"/>
  <c r="X27" i="10" s="1"/>
  <c r="M27" i="10"/>
  <c r="A32" i="10"/>
  <c r="K32" i="9"/>
  <c r="I46" i="10"/>
  <c r="H46" i="10"/>
  <c r="G46" i="10"/>
  <c r="F46" i="10"/>
  <c r="L47" i="10"/>
  <c r="K47" i="10"/>
  <c r="N47" i="10"/>
  <c r="X47" i="10" s="1"/>
  <c r="M47" i="10"/>
  <c r="K82" i="9"/>
  <c r="I160" i="6"/>
  <c r="I208" i="6"/>
  <c r="I304" i="6"/>
  <c r="I71" i="6"/>
  <c r="I97" i="6"/>
  <c r="I108" i="6"/>
  <c r="I119" i="6"/>
  <c r="I145" i="6"/>
  <c r="I156" i="6"/>
  <c r="I167" i="6"/>
  <c r="I193" i="6"/>
  <c r="I215" i="6"/>
  <c r="I241" i="6"/>
  <c r="I263" i="6"/>
  <c r="I289" i="6"/>
  <c r="I311" i="6"/>
  <c r="I337" i="6"/>
  <c r="I359" i="6"/>
  <c r="I385" i="6"/>
  <c r="I407" i="6"/>
  <c r="I433" i="6"/>
  <c r="I455" i="6"/>
  <c r="I481" i="6"/>
  <c r="G12" i="7"/>
  <c r="G13" i="7"/>
  <c r="G38" i="7"/>
  <c r="G60" i="7"/>
  <c r="G61" i="7"/>
  <c r="G75" i="7"/>
  <c r="G77" i="7"/>
  <c r="G78" i="7"/>
  <c r="F9" i="8"/>
  <c r="F21" i="8"/>
  <c r="D15" i="11"/>
  <c r="D6" i="11"/>
  <c r="D8" i="11"/>
  <c r="D10" i="11"/>
  <c r="D7" i="11"/>
  <c r="D4" i="11"/>
  <c r="D13" i="11"/>
  <c r="D11" i="11"/>
  <c r="D12" i="11"/>
  <c r="D5" i="11"/>
  <c r="D14" i="11"/>
  <c r="D9" i="11"/>
  <c r="D13" i="10"/>
  <c r="C13" i="10"/>
  <c r="F26" i="10"/>
  <c r="I26" i="10"/>
  <c r="H26" i="10"/>
  <c r="G26" i="10"/>
  <c r="K30" i="9"/>
  <c r="R40" i="10"/>
  <c r="Q40" i="10"/>
  <c r="P40" i="10"/>
  <c r="D45" i="10"/>
  <c r="C45" i="10"/>
  <c r="R60" i="10"/>
  <c r="Q60" i="10"/>
  <c r="P60" i="10"/>
  <c r="I149" i="6"/>
  <c r="I245" i="6"/>
  <c r="I67" i="6"/>
  <c r="I93" i="6"/>
  <c r="I104" i="6"/>
  <c r="I115" i="6"/>
  <c r="I141" i="6"/>
  <c r="I152" i="6"/>
  <c r="I163" i="6"/>
  <c r="I189" i="6"/>
  <c r="I200" i="6"/>
  <c r="I211" i="6"/>
  <c r="I237" i="6"/>
  <c r="I248" i="6"/>
  <c r="I259" i="6"/>
  <c r="I285" i="6"/>
  <c r="I296" i="6"/>
  <c r="I307" i="6"/>
  <c r="I333" i="6"/>
  <c r="I344" i="6"/>
  <c r="I355" i="6"/>
  <c r="I381" i="6"/>
  <c r="I392" i="6"/>
  <c r="I403" i="6"/>
  <c r="I429" i="6"/>
  <c r="I440" i="6"/>
  <c r="I451" i="6"/>
  <c r="I477" i="6"/>
  <c r="I488" i="6"/>
  <c r="I499" i="6"/>
  <c r="G39" i="7"/>
  <c r="G41" i="7"/>
  <c r="G42" i="7"/>
  <c r="G79" i="7"/>
  <c r="G82" i="7"/>
  <c r="G100" i="7"/>
  <c r="F14" i="8"/>
  <c r="A12" i="10"/>
  <c r="K12" i="9"/>
  <c r="D25" i="10"/>
  <c r="C25" i="10"/>
  <c r="L39" i="10"/>
  <c r="K39" i="10"/>
  <c r="N39" i="10"/>
  <c r="X39" i="10" s="1"/>
  <c r="M39" i="10"/>
  <c r="A44" i="10"/>
  <c r="K44" i="9"/>
  <c r="F58" i="10"/>
  <c r="H58" i="10"/>
  <c r="G58" i="10"/>
  <c r="I58" i="10"/>
  <c r="L59" i="10"/>
  <c r="K59" i="10"/>
  <c r="N59" i="10"/>
  <c r="X59" i="10" s="1"/>
  <c r="Y59" i="10" s="1"/>
  <c r="Z59" i="10" s="1"/>
  <c r="M59" i="10"/>
  <c r="R72" i="10"/>
  <c r="Q72" i="10"/>
  <c r="P72" i="10"/>
  <c r="I112" i="6"/>
  <c r="I219" i="6"/>
  <c r="I256" i="6"/>
  <c r="I89" i="6"/>
  <c r="I100" i="6"/>
  <c r="I111" i="6"/>
  <c r="I137" i="6"/>
  <c r="I148" i="6"/>
  <c r="I159" i="6"/>
  <c r="I185" i="6"/>
  <c r="I196" i="6"/>
  <c r="I207" i="6"/>
  <c r="I233" i="6"/>
  <c r="I244" i="6"/>
  <c r="I255" i="6"/>
  <c r="I281" i="6"/>
  <c r="I292" i="6"/>
  <c r="I303" i="6"/>
  <c r="I329" i="6"/>
  <c r="I340" i="6"/>
  <c r="I351" i="6"/>
  <c r="I377" i="6"/>
  <c r="I388" i="6"/>
  <c r="I399" i="6"/>
  <c r="I425" i="6"/>
  <c r="I436" i="6"/>
  <c r="I447" i="6"/>
  <c r="I473" i="6"/>
  <c r="I484" i="6"/>
  <c r="G16" i="7"/>
  <c r="G25" i="7"/>
  <c r="G43" i="7"/>
  <c r="G46" i="7"/>
  <c r="G64" i="7"/>
  <c r="G86" i="7"/>
  <c r="F7" i="8"/>
  <c r="F19" i="8"/>
  <c r="K10" i="9"/>
  <c r="A24" i="10"/>
  <c r="K24" i="9"/>
  <c r="I38" i="10"/>
  <c r="H38" i="10"/>
  <c r="G38" i="10"/>
  <c r="F38" i="10"/>
  <c r="K42" i="9"/>
  <c r="R52" i="10"/>
  <c r="Q52" i="10"/>
  <c r="P52" i="10"/>
  <c r="D57" i="10"/>
  <c r="C57" i="10"/>
  <c r="I70" i="10"/>
  <c r="H70" i="10"/>
  <c r="G70" i="10"/>
  <c r="F70" i="10"/>
  <c r="L71" i="10"/>
  <c r="K71" i="10"/>
  <c r="N71" i="10"/>
  <c r="X71" i="10" s="1"/>
  <c r="M71" i="10"/>
  <c r="R84" i="10"/>
  <c r="Q84" i="10"/>
  <c r="P84" i="10"/>
  <c r="G50" i="7"/>
  <c r="G68" i="7"/>
  <c r="G87" i="7"/>
  <c r="G89" i="7"/>
  <c r="G90" i="7"/>
  <c r="F12" i="8"/>
  <c r="K22" i="9"/>
  <c r="D37" i="10"/>
  <c r="C37" i="10"/>
  <c r="L51" i="10"/>
  <c r="K51" i="10"/>
  <c r="N51" i="10"/>
  <c r="X51" i="10" s="1"/>
  <c r="M51" i="10"/>
  <c r="A56" i="10"/>
  <c r="K56" i="9"/>
  <c r="D69" i="10"/>
  <c r="C69" i="10"/>
  <c r="I82" i="10"/>
  <c r="H82" i="10"/>
  <c r="G82" i="10"/>
  <c r="F82" i="10"/>
  <c r="L83" i="10"/>
  <c r="K83" i="10"/>
  <c r="N83" i="10"/>
  <c r="X83" i="10" s="1"/>
  <c r="M83" i="10"/>
  <c r="I116" i="6"/>
  <c r="I201" i="6"/>
  <c r="I249" i="6"/>
  <c r="I308" i="6"/>
  <c r="I415" i="6"/>
  <c r="I441" i="6"/>
  <c r="A20" i="10"/>
  <c r="K20" i="9"/>
  <c r="D33" i="10"/>
  <c r="C33" i="10"/>
  <c r="I85" i="6"/>
  <c r="I155" i="6"/>
  <c r="I277" i="6"/>
  <c r="I325" i="6"/>
  <c r="I443" i="6"/>
  <c r="I469" i="6"/>
  <c r="G93" i="7"/>
  <c r="I92" i="6"/>
  <c r="I129" i="6"/>
  <c r="I188" i="6"/>
  <c r="I225" i="6"/>
  <c r="I284" i="6"/>
  <c r="I332" i="6"/>
  <c r="I369" i="6"/>
  <c r="I465" i="6"/>
  <c r="G32" i="7"/>
  <c r="A36" i="10"/>
  <c r="K36" i="9"/>
  <c r="D81" i="10"/>
  <c r="C81" i="10"/>
  <c r="I490" i="6"/>
  <c r="I474" i="6"/>
  <c r="I462" i="6"/>
  <c r="I446" i="6"/>
  <c r="I430" i="6"/>
  <c r="I418" i="6"/>
  <c r="I406" i="6"/>
  <c r="I394" i="6"/>
  <c r="I358" i="6"/>
  <c r="I338" i="6"/>
  <c r="I322" i="6"/>
  <c r="I310" i="6"/>
  <c r="I302" i="6"/>
  <c r="I290" i="6"/>
  <c r="I278" i="6"/>
  <c r="I262" i="6"/>
  <c r="I250" i="6"/>
  <c r="I238" i="6"/>
  <c r="I222" i="6"/>
  <c r="I206" i="6"/>
  <c r="I194" i="6"/>
  <c r="I174" i="6"/>
  <c r="I158" i="6"/>
  <c r="I142" i="6"/>
  <c r="I130" i="6"/>
  <c r="I122" i="6"/>
  <c r="I110" i="6"/>
  <c r="I90" i="6"/>
  <c r="I74" i="6"/>
  <c r="I62" i="6"/>
  <c r="I498" i="6"/>
  <c r="I494" i="6"/>
  <c r="I486" i="6"/>
  <c r="I482" i="6"/>
  <c r="I478" i="6"/>
  <c r="I470" i="6"/>
  <c r="I466" i="6"/>
  <c r="I458" i="6"/>
  <c r="I454" i="6"/>
  <c r="I450" i="6"/>
  <c r="I442" i="6"/>
  <c r="I438" i="6"/>
  <c r="I434" i="6"/>
  <c r="I426" i="6"/>
  <c r="I422" i="6"/>
  <c r="I414" i="6"/>
  <c r="I410" i="6"/>
  <c r="I402" i="6"/>
  <c r="I398" i="6"/>
  <c r="I390" i="6"/>
  <c r="I386" i="6"/>
  <c r="I382" i="6"/>
  <c r="I378" i="6"/>
  <c r="I374" i="6"/>
  <c r="I370" i="6"/>
  <c r="I366" i="6"/>
  <c r="I362" i="6"/>
  <c r="I354" i="6"/>
  <c r="I350" i="6"/>
  <c r="I346" i="6"/>
  <c r="I342" i="6"/>
  <c r="I334" i="6"/>
  <c r="I330" i="6"/>
  <c r="I326" i="6"/>
  <c r="I318" i="6"/>
  <c r="I314" i="6"/>
  <c r="I306" i="6"/>
  <c r="I298" i="6"/>
  <c r="I294" i="6"/>
  <c r="I286" i="6"/>
  <c r="I282" i="6"/>
  <c r="I274" i="6"/>
  <c r="I270" i="6"/>
  <c r="I266" i="6"/>
  <c r="I258" i="6"/>
  <c r="I254" i="6"/>
  <c r="I246" i="6"/>
  <c r="I242" i="6"/>
  <c r="I234" i="6"/>
  <c r="I230" i="6"/>
  <c r="I226" i="6"/>
  <c r="I218" i="6"/>
  <c r="I214" i="6"/>
  <c r="I210" i="6"/>
  <c r="I202" i="6"/>
  <c r="I198" i="6"/>
  <c r="I190" i="6"/>
  <c r="I186" i="6"/>
  <c r="I182" i="6"/>
  <c r="I178" i="6"/>
  <c r="I170" i="6"/>
  <c r="I166" i="6"/>
  <c r="I162" i="6"/>
  <c r="I154" i="6"/>
  <c r="I150" i="6"/>
  <c r="I146" i="6"/>
  <c r="I138" i="6"/>
  <c r="I134" i="6"/>
  <c r="I126" i="6"/>
  <c r="I118" i="6"/>
  <c r="I114" i="6"/>
  <c r="I106" i="6"/>
  <c r="I102" i="6"/>
  <c r="I98" i="6"/>
  <c r="I94" i="6"/>
  <c r="I86" i="6"/>
  <c r="I82" i="6"/>
  <c r="I78" i="6"/>
  <c r="I70" i="6"/>
  <c r="I66" i="6"/>
  <c r="I58" i="6"/>
  <c r="I77" i="6"/>
  <c r="I99" i="6"/>
  <c r="I125" i="6"/>
  <c r="I147" i="6"/>
  <c r="I173" i="6"/>
  <c r="I195" i="6"/>
  <c r="I221" i="6"/>
  <c r="I243" i="6"/>
  <c r="I269" i="6"/>
  <c r="I291" i="6"/>
  <c r="I317" i="6"/>
  <c r="I339" i="6"/>
  <c r="I365" i="6"/>
  <c r="I387" i="6"/>
  <c r="I413" i="6"/>
  <c r="I435" i="6"/>
  <c r="I461" i="6"/>
  <c r="I483" i="6"/>
  <c r="G10" i="7"/>
  <c r="G36" i="7"/>
  <c r="G37" i="7"/>
  <c r="G55" i="7"/>
  <c r="G58" i="7"/>
  <c r="F10" i="8"/>
  <c r="K525" i="9"/>
  <c r="R12" i="10"/>
  <c r="Q12" i="10"/>
  <c r="P12" i="10"/>
  <c r="K34" i="9"/>
  <c r="D49" i="10"/>
  <c r="C49" i="10"/>
  <c r="L63" i="10"/>
  <c r="K63" i="10"/>
  <c r="N63" i="10"/>
  <c r="X63" i="10" s="1"/>
  <c r="M63" i="10"/>
  <c r="K66" i="9"/>
  <c r="L75" i="10"/>
  <c r="K75" i="10"/>
  <c r="N75" i="10"/>
  <c r="X75" i="10" s="1"/>
  <c r="M75" i="10"/>
  <c r="A80" i="10"/>
  <c r="K80" i="9"/>
  <c r="D93" i="10"/>
  <c r="C93" i="10"/>
  <c r="I175" i="6"/>
  <c r="I223" i="6"/>
  <c r="I297" i="6"/>
  <c r="I345" i="6"/>
  <c r="I404" i="6"/>
  <c r="I463" i="6"/>
  <c r="G92" i="7"/>
  <c r="L15" i="10"/>
  <c r="K15" i="10"/>
  <c r="N15" i="10"/>
  <c r="X15" i="10" s="1"/>
  <c r="Y15" i="10" s="1"/>
  <c r="Z15" i="10" s="1"/>
  <c r="M15" i="10"/>
  <c r="R48" i="10"/>
  <c r="Q48" i="10"/>
  <c r="P48" i="10"/>
  <c r="I123" i="6"/>
  <c r="I96" i="6"/>
  <c r="I181" i="6"/>
  <c r="I240" i="6"/>
  <c r="I384" i="6"/>
  <c r="I432" i="6"/>
  <c r="I81" i="6"/>
  <c r="I151" i="6"/>
  <c r="I236" i="6"/>
  <c r="I321" i="6"/>
  <c r="I417" i="6"/>
  <c r="G54" i="7"/>
  <c r="G73" i="7"/>
  <c r="F17" i="8"/>
  <c r="I30" i="10"/>
  <c r="H30" i="10"/>
  <c r="G30" i="10"/>
  <c r="F30" i="10"/>
  <c r="I50" i="10"/>
  <c r="H50" i="10"/>
  <c r="G50" i="10"/>
  <c r="F50" i="10"/>
  <c r="R76" i="10"/>
  <c r="Q76" i="10"/>
  <c r="P76" i="10"/>
  <c r="I73" i="6"/>
  <c r="I84" i="6"/>
  <c r="I95" i="6"/>
  <c r="I121" i="6"/>
  <c r="I143" i="6"/>
  <c r="I169" i="6"/>
  <c r="I191" i="6"/>
  <c r="I217" i="6"/>
  <c r="I239" i="6"/>
  <c r="I265" i="6"/>
  <c r="I287" i="6"/>
  <c r="I313" i="6"/>
  <c r="I335" i="6"/>
  <c r="I361" i="6"/>
  <c r="I383" i="6"/>
  <c r="I409" i="6"/>
  <c r="I431" i="6"/>
  <c r="I457" i="6"/>
  <c r="I479" i="6"/>
  <c r="G76" i="7"/>
  <c r="G98" i="7"/>
  <c r="F15" i="8"/>
  <c r="R4" i="10"/>
  <c r="Q4" i="10"/>
  <c r="P4" i="10"/>
  <c r="F10" i="10"/>
  <c r="I10" i="10"/>
  <c r="H10" i="10"/>
  <c r="G10" i="10"/>
  <c r="L11" i="10"/>
  <c r="K11" i="10"/>
  <c r="N11" i="10"/>
  <c r="X11" i="10" s="1"/>
  <c r="Y11" i="10" s="1"/>
  <c r="Z11" i="10" s="1"/>
  <c r="M11" i="10"/>
  <c r="R24" i="10"/>
  <c r="Q24" i="10"/>
  <c r="P24" i="10"/>
  <c r="A48" i="10"/>
  <c r="K48" i="9"/>
  <c r="F62" i="10"/>
  <c r="I62" i="10"/>
  <c r="G62" i="10"/>
  <c r="H62" i="10"/>
  <c r="F74" i="10"/>
  <c r="G74" i="10"/>
  <c r="I74" i="10"/>
  <c r="H74" i="10"/>
  <c r="K78" i="9"/>
  <c r="A92" i="10"/>
  <c r="K92" i="9"/>
  <c r="I105" i="6"/>
  <c r="I153" i="6"/>
  <c r="I260" i="6"/>
  <c r="I319" i="6"/>
  <c r="I367" i="6"/>
  <c r="I393" i="6"/>
  <c r="I452" i="6"/>
  <c r="I500" i="6"/>
  <c r="G34" i="7"/>
  <c r="Y57" i="10"/>
  <c r="Z57" i="10" s="1"/>
  <c r="I101" i="6"/>
  <c r="I107" i="6"/>
  <c r="I133" i="6"/>
  <c r="I192" i="6"/>
  <c r="I229" i="6"/>
  <c r="I336" i="6"/>
  <c r="I395" i="6"/>
  <c r="I491" i="6"/>
  <c r="I140" i="6"/>
  <c r="I295" i="6"/>
  <c r="I391" i="6"/>
  <c r="I439" i="6"/>
  <c r="I476" i="6"/>
  <c r="G28" i="7"/>
  <c r="G51" i="7"/>
  <c r="G72" i="7"/>
  <c r="G91" i="7"/>
  <c r="G94" i="7"/>
  <c r="K54" i="9"/>
  <c r="R64" i="10"/>
  <c r="Q64" i="10"/>
  <c r="P64" i="10"/>
  <c r="A68" i="10"/>
  <c r="K68" i="9"/>
  <c r="I94" i="10"/>
  <c r="H94" i="10"/>
  <c r="G94" i="10"/>
  <c r="F94" i="10"/>
  <c r="I18" i="6"/>
  <c r="I22" i="6"/>
  <c r="I26" i="6"/>
  <c r="I30" i="6"/>
  <c r="I34" i="6"/>
  <c r="I38" i="6"/>
  <c r="I42" i="6"/>
  <c r="I46" i="6"/>
  <c r="I50" i="6"/>
  <c r="I54" i="6"/>
  <c r="I69" i="6"/>
  <c r="I91" i="6"/>
  <c r="I117" i="6"/>
  <c r="I139" i="6"/>
  <c r="I165" i="6"/>
  <c r="I187" i="6"/>
  <c r="I213" i="6"/>
  <c r="I235" i="6"/>
  <c r="I261" i="6"/>
  <c r="I283" i="6"/>
  <c r="I309" i="6"/>
  <c r="I331" i="6"/>
  <c r="I357" i="6"/>
  <c r="I379" i="6"/>
  <c r="I405" i="6"/>
  <c r="I427" i="6"/>
  <c r="I453" i="6"/>
  <c r="I475" i="6"/>
  <c r="I501" i="6"/>
  <c r="G14" i="7"/>
  <c r="G40" i="7"/>
  <c r="G62" i="7"/>
  <c r="G80" i="7"/>
  <c r="G85" i="7"/>
  <c r="G99" i="7"/>
  <c r="G101" i="7"/>
  <c r="F8" i="8"/>
  <c r="F20" i="8"/>
  <c r="I2" i="10"/>
  <c r="H2" i="10"/>
  <c r="G2" i="10"/>
  <c r="F2" i="10"/>
  <c r="L3" i="10"/>
  <c r="K3" i="10"/>
  <c r="N3" i="10"/>
  <c r="X3" i="10" s="1"/>
  <c r="M3" i="10"/>
  <c r="D9" i="10"/>
  <c r="C9" i="10"/>
  <c r="N10" i="10"/>
  <c r="X10" i="10" s="1"/>
  <c r="M10" i="10"/>
  <c r="L10" i="10"/>
  <c r="K10" i="10"/>
  <c r="R11" i="10"/>
  <c r="Q11" i="10"/>
  <c r="P11" i="10"/>
  <c r="I22" i="10"/>
  <c r="H22" i="10"/>
  <c r="G22" i="10"/>
  <c r="F22" i="10"/>
  <c r="L23" i="10"/>
  <c r="K23" i="10"/>
  <c r="N23" i="10"/>
  <c r="X23" i="10" s="1"/>
  <c r="M23" i="10"/>
  <c r="K46" i="9"/>
  <c r="D61" i="10"/>
  <c r="C61" i="10"/>
  <c r="D73" i="10"/>
  <c r="C73" i="10"/>
  <c r="Y77" i="10"/>
  <c r="Z77" i="10" s="1"/>
  <c r="I144" i="6"/>
  <c r="I299" i="6"/>
  <c r="I347" i="6"/>
  <c r="I199" i="6"/>
  <c r="I65" i="6"/>
  <c r="I113" i="6"/>
  <c r="I161" i="6"/>
  <c r="I209" i="6"/>
  <c r="I279" i="6"/>
  <c r="I305" i="6"/>
  <c r="I353" i="6"/>
  <c r="I423" i="6"/>
  <c r="I449" i="6"/>
  <c r="I471" i="6"/>
  <c r="I497" i="6"/>
  <c r="G95" i="7"/>
  <c r="G15" i="7"/>
  <c r="G17" i="7"/>
  <c r="G18" i="7"/>
  <c r="G22" i="7"/>
  <c r="G44" i="7"/>
  <c r="G49" i="7"/>
  <c r="G63" i="7"/>
  <c r="G65" i="7"/>
  <c r="G84" i="7"/>
  <c r="F13" i="8"/>
  <c r="A8" i="10"/>
  <c r="K8" i="9"/>
  <c r="F9" i="10"/>
  <c r="I9" i="10"/>
  <c r="H9" i="10"/>
  <c r="G9" i="10"/>
  <c r="R36" i="10"/>
  <c r="Q36" i="10"/>
  <c r="P36" i="10"/>
  <c r="A60" i="10"/>
  <c r="K60" i="9"/>
  <c r="I127" i="6"/>
  <c r="I164" i="6"/>
  <c r="I212" i="6"/>
  <c r="I271" i="6"/>
  <c r="I356" i="6"/>
  <c r="G52" i="7"/>
  <c r="A7" i="10"/>
  <c r="K17" i="9"/>
  <c r="K7" i="9"/>
  <c r="R28" i="10"/>
  <c r="Q28" i="10"/>
  <c r="P28" i="10"/>
  <c r="K70" i="9"/>
  <c r="I203" i="6"/>
  <c r="I251" i="6"/>
  <c r="I288" i="6"/>
  <c r="I373" i="6"/>
  <c r="I421" i="6"/>
  <c r="I103" i="6"/>
  <c r="I177" i="6"/>
  <c r="I247" i="6"/>
  <c r="I273" i="6"/>
  <c r="I343" i="6"/>
  <c r="I380" i="6"/>
  <c r="I428" i="6"/>
  <c r="I487" i="6"/>
  <c r="G53" i="7"/>
  <c r="I87" i="6"/>
  <c r="I135" i="6"/>
  <c r="I183" i="6"/>
  <c r="I231" i="6"/>
  <c r="I257" i="6"/>
  <c r="I327" i="6"/>
  <c r="I375" i="6"/>
  <c r="I61" i="6"/>
  <c r="I83" i="6"/>
  <c r="I109" i="6"/>
  <c r="I131" i="6"/>
  <c r="I157" i="6"/>
  <c r="I179" i="6"/>
  <c r="I205" i="6"/>
  <c r="I227" i="6"/>
  <c r="I253" i="6"/>
  <c r="I275" i="6"/>
  <c r="I301" i="6"/>
  <c r="I323" i="6"/>
  <c r="I349" i="6"/>
  <c r="I371" i="6"/>
  <c r="I397" i="6"/>
  <c r="I419" i="6"/>
  <c r="I445" i="6"/>
  <c r="I467" i="6"/>
  <c r="I493" i="6"/>
  <c r="G19" i="7"/>
  <c r="G26" i="7"/>
  <c r="G30" i="7"/>
  <c r="G48" i="7"/>
  <c r="G67" i="7"/>
  <c r="G70" i="7"/>
  <c r="G88" i="7"/>
  <c r="F6" i="8"/>
  <c r="F18" i="8"/>
  <c r="D8" i="10"/>
  <c r="C8" i="10"/>
  <c r="R16" i="10"/>
  <c r="Q16" i="10"/>
  <c r="P16" i="10"/>
  <c r="D21" i="10"/>
  <c r="C21" i="10"/>
  <c r="I34" i="10"/>
  <c r="H34" i="10"/>
  <c r="G34" i="10"/>
  <c r="F34" i="10"/>
  <c r="L35" i="10"/>
  <c r="K35" i="10"/>
  <c r="N35" i="10"/>
  <c r="X35" i="10" s="1"/>
  <c r="M35" i="10"/>
  <c r="K58" i="9"/>
  <c r="A72" i="10"/>
  <c r="K72" i="9"/>
  <c r="Q2" i="10"/>
  <c r="P2" i="10"/>
  <c r="R2" i="10"/>
  <c r="Y7" i="10"/>
  <c r="Z7" i="10" s="1"/>
  <c r="D11" i="10"/>
  <c r="C11" i="10"/>
  <c r="N13" i="10"/>
  <c r="X13" i="10" s="1"/>
  <c r="M13" i="10"/>
  <c r="L13" i="10"/>
  <c r="K13" i="10"/>
  <c r="R14" i="10"/>
  <c r="Q14" i="10"/>
  <c r="P14" i="10"/>
  <c r="Y31" i="10"/>
  <c r="Z31" i="10" s="1"/>
  <c r="D35" i="10"/>
  <c r="C35" i="10"/>
  <c r="I36" i="10"/>
  <c r="H36" i="10"/>
  <c r="G36" i="10"/>
  <c r="F36" i="10"/>
  <c r="N37" i="10"/>
  <c r="X37" i="10" s="1"/>
  <c r="M37" i="10"/>
  <c r="L37" i="10"/>
  <c r="K37" i="10"/>
  <c r="R38" i="10"/>
  <c r="Q38" i="10"/>
  <c r="P38" i="10"/>
  <c r="D47" i="10"/>
  <c r="C47" i="10"/>
  <c r="I48" i="10"/>
  <c r="H48" i="10"/>
  <c r="G48" i="10"/>
  <c r="F48" i="10"/>
  <c r="N49" i="10"/>
  <c r="X49" i="10" s="1"/>
  <c r="M49" i="10"/>
  <c r="L49" i="10"/>
  <c r="K49" i="10"/>
  <c r="Q50" i="10"/>
  <c r="P50" i="10"/>
  <c r="R50" i="10"/>
  <c r="Y55" i="10"/>
  <c r="Z55" i="10" s="1"/>
  <c r="D59" i="10"/>
  <c r="C59" i="10"/>
  <c r="I60" i="10"/>
  <c r="H60" i="10"/>
  <c r="G60" i="10"/>
  <c r="F60" i="10"/>
  <c r="N61" i="10"/>
  <c r="X61" i="10" s="1"/>
  <c r="M61" i="10"/>
  <c r="L61" i="10"/>
  <c r="K61" i="10"/>
  <c r="R62" i="10"/>
  <c r="Q62" i="10"/>
  <c r="P62" i="10"/>
  <c r="D71" i="10"/>
  <c r="C71" i="10"/>
  <c r="I72" i="10"/>
  <c r="H72" i="10"/>
  <c r="G72" i="10"/>
  <c r="F72" i="10"/>
  <c r="N73" i="10"/>
  <c r="X73" i="10" s="1"/>
  <c r="Y73" i="10" s="1"/>
  <c r="Z73" i="10" s="1"/>
  <c r="K73" i="10"/>
  <c r="M73" i="10"/>
  <c r="L73" i="10"/>
  <c r="R74" i="10"/>
  <c r="Q74" i="10"/>
  <c r="P74" i="10"/>
  <c r="Y79" i="10"/>
  <c r="Z79" i="10" s="1"/>
  <c r="D83" i="10"/>
  <c r="C83" i="10"/>
  <c r="I84" i="10"/>
  <c r="H84" i="10"/>
  <c r="G84" i="10"/>
  <c r="F84" i="10"/>
  <c r="N85" i="10"/>
  <c r="X85" i="10" s="1"/>
  <c r="M85" i="10"/>
  <c r="L85" i="10"/>
  <c r="K85" i="10"/>
  <c r="R86" i="10"/>
  <c r="Q86" i="10"/>
  <c r="P86" i="10"/>
  <c r="D95" i="10"/>
  <c r="C95" i="10"/>
  <c r="I96" i="10"/>
  <c r="H96" i="10"/>
  <c r="G96" i="10"/>
  <c r="F96" i="10"/>
  <c r="N97" i="10"/>
  <c r="X97" i="10" s="1"/>
  <c r="M97" i="10"/>
  <c r="L97" i="10"/>
  <c r="K97" i="10"/>
  <c r="Q98" i="10"/>
  <c r="P98" i="10"/>
  <c r="R98" i="10"/>
  <c r="Y103" i="10"/>
  <c r="Z103" i="10" s="1"/>
  <c r="K104" i="9"/>
  <c r="D107" i="10"/>
  <c r="C107" i="10"/>
  <c r="I108" i="10"/>
  <c r="H108" i="10"/>
  <c r="G108" i="10"/>
  <c r="F108" i="10"/>
  <c r="N109" i="10"/>
  <c r="X109" i="10" s="1"/>
  <c r="M109" i="10"/>
  <c r="L109" i="10"/>
  <c r="K109" i="10"/>
  <c r="R110" i="10"/>
  <c r="Q110" i="10"/>
  <c r="P110" i="10"/>
  <c r="K116" i="9"/>
  <c r="D119" i="10"/>
  <c r="C119" i="10"/>
  <c r="I120" i="10"/>
  <c r="H120" i="10"/>
  <c r="G120" i="10"/>
  <c r="F120" i="10"/>
  <c r="M121" i="10"/>
  <c r="L121" i="10"/>
  <c r="K121" i="10"/>
  <c r="N121" i="10"/>
  <c r="X121" i="10" s="1"/>
  <c r="P122" i="10"/>
  <c r="R122" i="10"/>
  <c r="Q122" i="10"/>
  <c r="K128" i="9"/>
  <c r="D131" i="10"/>
  <c r="C131" i="10"/>
  <c r="I132" i="10"/>
  <c r="H132" i="10"/>
  <c r="F132" i="10"/>
  <c r="G132" i="10"/>
  <c r="N133" i="10"/>
  <c r="X133" i="10" s="1"/>
  <c r="M133" i="10"/>
  <c r="L133" i="10"/>
  <c r="K133" i="10"/>
  <c r="R134" i="10"/>
  <c r="Q134" i="10"/>
  <c r="P134" i="10"/>
  <c r="K140" i="9"/>
  <c r="D143" i="10"/>
  <c r="C143" i="10"/>
  <c r="I144" i="10"/>
  <c r="H144" i="10"/>
  <c r="F144" i="10"/>
  <c r="G144" i="10"/>
  <c r="N145" i="10"/>
  <c r="X145" i="10" s="1"/>
  <c r="M145" i="10"/>
  <c r="L145" i="10"/>
  <c r="K145" i="10"/>
  <c r="R146" i="10"/>
  <c r="Q146" i="10"/>
  <c r="P146" i="10"/>
  <c r="K152" i="9"/>
  <c r="D155" i="10"/>
  <c r="C155" i="10"/>
  <c r="I156" i="10"/>
  <c r="H156" i="10"/>
  <c r="F156" i="10"/>
  <c r="G156" i="10"/>
  <c r="K157" i="10"/>
  <c r="N157" i="10"/>
  <c r="X157" i="10" s="1"/>
  <c r="M157" i="10"/>
  <c r="L157" i="10"/>
  <c r="Q158" i="10"/>
  <c r="P158" i="10"/>
  <c r="R158" i="10"/>
  <c r="K164" i="9"/>
  <c r="D167" i="10"/>
  <c r="C167" i="10"/>
  <c r="I168" i="10"/>
  <c r="H168" i="10"/>
  <c r="F168" i="10"/>
  <c r="G168" i="10"/>
  <c r="N169" i="10"/>
  <c r="X169" i="10" s="1"/>
  <c r="M169" i="10"/>
  <c r="L169" i="10"/>
  <c r="K169" i="10"/>
  <c r="R170" i="10"/>
  <c r="Q170" i="10"/>
  <c r="P170" i="10"/>
  <c r="Y175" i="10"/>
  <c r="Z175" i="10" s="1"/>
  <c r="K176" i="9"/>
  <c r="D179" i="10"/>
  <c r="C179" i="10"/>
  <c r="I180" i="10"/>
  <c r="H180" i="10"/>
  <c r="F180" i="10"/>
  <c r="G180" i="10"/>
  <c r="N181" i="10"/>
  <c r="X181" i="10" s="1"/>
  <c r="M181" i="10"/>
  <c r="L181" i="10"/>
  <c r="K181" i="10"/>
  <c r="R182" i="10"/>
  <c r="Q182" i="10"/>
  <c r="P182" i="10"/>
  <c r="K188" i="9"/>
  <c r="D191" i="10"/>
  <c r="C191" i="10"/>
  <c r="I192" i="10"/>
  <c r="H192" i="10"/>
  <c r="F192" i="10"/>
  <c r="G192" i="10"/>
  <c r="N193" i="10"/>
  <c r="X193" i="10" s="1"/>
  <c r="M193" i="10"/>
  <c r="L193" i="10"/>
  <c r="K193" i="10"/>
  <c r="R194" i="10"/>
  <c r="Q194" i="10"/>
  <c r="P194" i="10"/>
  <c r="K200" i="9"/>
  <c r="D203" i="10"/>
  <c r="C203" i="10"/>
  <c r="I204" i="10"/>
  <c r="H204" i="10"/>
  <c r="F204" i="10"/>
  <c r="G204" i="10"/>
  <c r="K205" i="10"/>
  <c r="N205" i="10"/>
  <c r="X205" i="10" s="1"/>
  <c r="Y205" i="10" s="1"/>
  <c r="Z205" i="10" s="1"/>
  <c r="M205" i="10"/>
  <c r="L205" i="10"/>
  <c r="Q206" i="10"/>
  <c r="P206" i="10"/>
  <c r="R206" i="10"/>
  <c r="K212" i="9"/>
  <c r="D215" i="10"/>
  <c r="C215" i="10"/>
  <c r="I216" i="10"/>
  <c r="H216" i="10"/>
  <c r="F216" i="10"/>
  <c r="G216" i="10"/>
  <c r="N217" i="10"/>
  <c r="X217" i="10" s="1"/>
  <c r="M217" i="10"/>
  <c r="L217" i="10"/>
  <c r="K217" i="10"/>
  <c r="R218" i="10"/>
  <c r="Q218" i="10"/>
  <c r="P218" i="10"/>
  <c r="K224" i="9"/>
  <c r="D227" i="10"/>
  <c r="C227" i="10"/>
  <c r="I228" i="10"/>
  <c r="H228" i="10"/>
  <c r="F228" i="10"/>
  <c r="G228" i="10"/>
  <c r="N229" i="10"/>
  <c r="X229" i="10" s="1"/>
  <c r="M229" i="10"/>
  <c r="L229" i="10"/>
  <c r="K229" i="10"/>
  <c r="R230" i="10"/>
  <c r="Q230" i="10"/>
  <c r="P230" i="10"/>
  <c r="K236" i="9"/>
  <c r="D239" i="10"/>
  <c r="C239" i="10"/>
  <c r="I240" i="10"/>
  <c r="H240" i="10"/>
  <c r="F240" i="10"/>
  <c r="G240" i="10"/>
  <c r="N241" i="10"/>
  <c r="X241" i="10" s="1"/>
  <c r="M241" i="10"/>
  <c r="L241" i="10"/>
  <c r="K241" i="10"/>
  <c r="R242" i="10"/>
  <c r="Q242" i="10"/>
  <c r="P242" i="10"/>
  <c r="K248" i="9"/>
  <c r="D251" i="10"/>
  <c r="C251" i="10"/>
  <c r="I252" i="10"/>
  <c r="H252" i="10"/>
  <c r="F252" i="10"/>
  <c r="G252" i="10"/>
  <c r="K253" i="10"/>
  <c r="L253" i="10"/>
  <c r="N253" i="10"/>
  <c r="X253" i="10" s="1"/>
  <c r="M253" i="10"/>
  <c r="Q254" i="10"/>
  <c r="P254" i="10"/>
  <c r="R254" i="10"/>
  <c r="K260" i="9"/>
  <c r="D263" i="10"/>
  <c r="C263" i="10"/>
  <c r="I264" i="10"/>
  <c r="H264" i="10"/>
  <c r="F264" i="10"/>
  <c r="G264" i="10"/>
  <c r="M265" i="10"/>
  <c r="N265" i="10"/>
  <c r="X265" i="10" s="1"/>
  <c r="L265" i="10"/>
  <c r="K265" i="10"/>
  <c r="Q266" i="10"/>
  <c r="R266" i="10"/>
  <c r="P266" i="10"/>
  <c r="K272" i="9"/>
  <c r="D275" i="10"/>
  <c r="C275" i="10"/>
  <c r="I276" i="10"/>
  <c r="H276" i="10"/>
  <c r="F276" i="10"/>
  <c r="G276" i="10"/>
  <c r="N277" i="10"/>
  <c r="X277" i="10" s="1"/>
  <c r="M277" i="10"/>
  <c r="L277" i="10"/>
  <c r="K277" i="10"/>
  <c r="R278" i="10"/>
  <c r="Q278" i="10"/>
  <c r="P278" i="10"/>
  <c r="K284" i="9"/>
  <c r="D287" i="10"/>
  <c r="C287" i="10"/>
  <c r="I288" i="10"/>
  <c r="H288" i="10"/>
  <c r="F288" i="10"/>
  <c r="G288" i="10"/>
  <c r="N289" i="10"/>
  <c r="X289" i="10" s="1"/>
  <c r="M289" i="10"/>
  <c r="L289" i="10"/>
  <c r="K289" i="10"/>
  <c r="R290" i="10"/>
  <c r="Q290" i="10"/>
  <c r="P290" i="10"/>
  <c r="K296" i="9"/>
  <c r="D299" i="10"/>
  <c r="C299" i="10"/>
  <c r="I300" i="10"/>
  <c r="H300" i="10"/>
  <c r="F300" i="10"/>
  <c r="G300" i="10"/>
  <c r="K301" i="10"/>
  <c r="L301" i="10"/>
  <c r="N301" i="10"/>
  <c r="X301" i="10" s="1"/>
  <c r="M301" i="10"/>
  <c r="Q302" i="10"/>
  <c r="P302" i="10"/>
  <c r="R302" i="10"/>
  <c r="K308" i="9"/>
  <c r="D311" i="10"/>
  <c r="C311" i="10"/>
  <c r="I312" i="10"/>
  <c r="H312" i="10"/>
  <c r="F312" i="10"/>
  <c r="G312" i="10"/>
  <c r="M313" i="10"/>
  <c r="N313" i="10"/>
  <c r="X313" i="10" s="1"/>
  <c r="Y313" i="10" s="1"/>
  <c r="Z313" i="10" s="1"/>
  <c r="L313" i="10"/>
  <c r="K313" i="10"/>
  <c r="R314" i="10"/>
  <c r="Q314" i="10"/>
  <c r="P314" i="10"/>
  <c r="K319" i="9"/>
  <c r="C321" i="10"/>
  <c r="D321" i="10"/>
  <c r="I322" i="10"/>
  <c r="H322" i="10"/>
  <c r="G322" i="10"/>
  <c r="F322" i="10"/>
  <c r="L323" i="10"/>
  <c r="K323" i="10"/>
  <c r="N323" i="10"/>
  <c r="X323" i="10" s="1"/>
  <c r="M323" i="10"/>
  <c r="R324" i="10"/>
  <c r="Q324" i="10"/>
  <c r="P324" i="10"/>
  <c r="K329" i="9"/>
  <c r="D332" i="10"/>
  <c r="C332" i="10"/>
  <c r="C342" i="10"/>
  <c r="D342" i="10"/>
  <c r="L343" i="10"/>
  <c r="K343" i="10"/>
  <c r="N343" i="10"/>
  <c r="X343" i="10" s="1"/>
  <c r="M343" i="10"/>
  <c r="R344" i="10"/>
  <c r="P344" i="10"/>
  <c r="Q344" i="10"/>
  <c r="K349" i="9"/>
  <c r="D352" i="10"/>
  <c r="C352" i="10"/>
  <c r="N353" i="10"/>
  <c r="X353" i="10" s="1"/>
  <c r="M353" i="10"/>
  <c r="L353" i="10"/>
  <c r="K353" i="10"/>
  <c r="R354" i="10"/>
  <c r="Q354" i="10"/>
  <c r="P354" i="10"/>
  <c r="K357" i="9"/>
  <c r="D360" i="10"/>
  <c r="C360" i="10"/>
  <c r="F361" i="10"/>
  <c r="I361" i="10"/>
  <c r="H361" i="10"/>
  <c r="G361" i="10"/>
  <c r="N362" i="10"/>
  <c r="X362" i="10" s="1"/>
  <c r="M362" i="10"/>
  <c r="L362" i="10"/>
  <c r="K362" i="10"/>
  <c r="P363" i="10"/>
  <c r="Q363" i="10"/>
  <c r="R363" i="10"/>
  <c r="D368" i="10"/>
  <c r="C368" i="10"/>
  <c r="D377" i="10"/>
  <c r="C377" i="10"/>
  <c r="G378" i="10"/>
  <c r="I378" i="10"/>
  <c r="H378" i="10"/>
  <c r="F378" i="10"/>
  <c r="P379" i="10"/>
  <c r="Q379" i="10"/>
  <c r="R379" i="10"/>
  <c r="K383" i="9"/>
  <c r="C386" i="10"/>
  <c r="D386" i="10"/>
  <c r="I387" i="10"/>
  <c r="G387" i="10"/>
  <c r="F387" i="10"/>
  <c r="H387" i="10"/>
  <c r="R388" i="10"/>
  <c r="P388" i="10"/>
  <c r="Q388" i="10"/>
  <c r="N394" i="10"/>
  <c r="X394" i="10" s="1"/>
  <c r="M394" i="10"/>
  <c r="L394" i="10"/>
  <c r="K394" i="10"/>
  <c r="P395" i="10"/>
  <c r="Q395" i="10"/>
  <c r="R395" i="10"/>
  <c r="L403" i="10"/>
  <c r="K403" i="10"/>
  <c r="N403" i="10"/>
  <c r="X403" i="10" s="1"/>
  <c r="M403" i="10"/>
  <c r="D409" i="10"/>
  <c r="C409" i="10"/>
  <c r="G410" i="10"/>
  <c r="I410" i="10"/>
  <c r="H410" i="10"/>
  <c r="F410" i="10"/>
  <c r="L411" i="10"/>
  <c r="K411" i="10"/>
  <c r="N411" i="10"/>
  <c r="X411" i="10" s="1"/>
  <c r="M411" i="10"/>
  <c r="F417" i="10"/>
  <c r="I417" i="10"/>
  <c r="H417" i="10"/>
  <c r="G417" i="10"/>
  <c r="I424" i="10"/>
  <c r="H424" i="10"/>
  <c r="G424" i="10"/>
  <c r="F424" i="10"/>
  <c r="R438" i="10"/>
  <c r="Q438" i="10"/>
  <c r="P438" i="10"/>
  <c r="A505" i="10"/>
  <c r="K505" i="9"/>
  <c r="M519" i="10"/>
  <c r="L519" i="10"/>
  <c r="K519" i="10"/>
  <c r="N519" i="10"/>
  <c r="X519" i="10" s="1"/>
  <c r="H550" i="10"/>
  <c r="G550" i="10"/>
  <c r="F550" i="10"/>
  <c r="I550" i="10"/>
  <c r="K584" i="9"/>
  <c r="L655" i="10"/>
  <c r="K655" i="10"/>
  <c r="N655" i="10"/>
  <c r="X655" i="10" s="1"/>
  <c r="M655" i="10"/>
  <c r="I12" i="10"/>
  <c r="H12" i="10"/>
  <c r="G12" i="10"/>
  <c r="F12" i="10"/>
  <c r="Y19" i="10"/>
  <c r="Z19" i="10" s="1"/>
  <c r="D23" i="10"/>
  <c r="C23" i="10"/>
  <c r="I24" i="10"/>
  <c r="H24" i="10"/>
  <c r="G24" i="10"/>
  <c r="F24" i="10"/>
  <c r="N25" i="10"/>
  <c r="X25" i="10" s="1"/>
  <c r="K25" i="10"/>
  <c r="M25" i="10"/>
  <c r="L25" i="10"/>
  <c r="R26" i="10"/>
  <c r="Q26" i="10"/>
  <c r="P26" i="10"/>
  <c r="G11" i="7"/>
  <c r="G23" i="7"/>
  <c r="G35" i="7"/>
  <c r="G47" i="7"/>
  <c r="G59" i="7"/>
  <c r="G71" i="7"/>
  <c r="G83" i="7"/>
  <c r="C13" i="11"/>
  <c r="C15" i="11"/>
  <c r="C4" i="11"/>
  <c r="C6" i="11"/>
  <c r="C10" i="11"/>
  <c r="C7" i="11"/>
  <c r="C12" i="11"/>
  <c r="C14" i="11"/>
  <c r="C11" i="11"/>
  <c r="C8" i="11"/>
  <c r="C5" i="11"/>
  <c r="C9" i="11"/>
  <c r="S2002" i="10"/>
  <c r="C10" i="10"/>
  <c r="D10" i="10"/>
  <c r="I11" i="10"/>
  <c r="H11" i="10"/>
  <c r="G11" i="10"/>
  <c r="F11" i="10"/>
  <c r="M12" i="10"/>
  <c r="L12" i="10"/>
  <c r="K12" i="10"/>
  <c r="N12" i="10"/>
  <c r="X12" i="10" s="1"/>
  <c r="R13" i="10"/>
  <c r="Q13" i="10"/>
  <c r="P13" i="10"/>
  <c r="K19" i="9"/>
  <c r="C22" i="10"/>
  <c r="D22" i="10"/>
  <c r="I23" i="10"/>
  <c r="H23" i="10"/>
  <c r="G23" i="10"/>
  <c r="F23" i="10"/>
  <c r="N24" i="10"/>
  <c r="X24" i="10" s="1"/>
  <c r="M24" i="10"/>
  <c r="L24" i="10"/>
  <c r="K24" i="10"/>
  <c r="R25" i="10"/>
  <c r="Q25" i="10"/>
  <c r="P25" i="10"/>
  <c r="K31" i="9"/>
  <c r="C34" i="10"/>
  <c r="D34" i="10"/>
  <c r="I35" i="10"/>
  <c r="H35" i="10"/>
  <c r="G35" i="10"/>
  <c r="F35" i="10"/>
  <c r="N36" i="10"/>
  <c r="X36" i="10" s="1"/>
  <c r="M36" i="10"/>
  <c r="L36" i="10"/>
  <c r="K36" i="10"/>
  <c r="R37" i="10"/>
  <c r="Q37" i="10"/>
  <c r="P37" i="10"/>
  <c r="K43" i="9"/>
  <c r="C46" i="10"/>
  <c r="D46" i="10"/>
  <c r="I47" i="10"/>
  <c r="H47" i="10"/>
  <c r="G47" i="10"/>
  <c r="F47" i="10"/>
  <c r="N48" i="10"/>
  <c r="X48" i="10" s="1"/>
  <c r="M48" i="10"/>
  <c r="L48" i="10"/>
  <c r="K48" i="10"/>
  <c r="R49" i="10"/>
  <c r="Q49" i="10"/>
  <c r="P49" i="10"/>
  <c r="K55" i="9"/>
  <c r="C58" i="10"/>
  <c r="D58" i="10"/>
  <c r="I59" i="10"/>
  <c r="H59" i="10"/>
  <c r="G59" i="10"/>
  <c r="F59" i="10"/>
  <c r="M60" i="10"/>
  <c r="L60" i="10"/>
  <c r="K60" i="10"/>
  <c r="N60" i="10"/>
  <c r="X60" i="10" s="1"/>
  <c r="Y60" i="10" s="1"/>
  <c r="Z60" i="10" s="1"/>
  <c r="R61" i="10"/>
  <c r="Q61" i="10"/>
  <c r="P61" i="10"/>
  <c r="J66" i="9"/>
  <c r="W66" i="10" s="1"/>
  <c r="AA33" i="10" s="1"/>
  <c r="K67" i="9"/>
  <c r="C70" i="10"/>
  <c r="D70" i="10"/>
  <c r="I71" i="10"/>
  <c r="H71" i="10"/>
  <c r="G71" i="10"/>
  <c r="F71" i="10"/>
  <c r="N72" i="10"/>
  <c r="X72" i="10" s="1"/>
  <c r="M72" i="10"/>
  <c r="L72" i="10"/>
  <c r="K72" i="10"/>
  <c r="R73" i="10"/>
  <c r="Q73" i="10"/>
  <c r="P73" i="10"/>
  <c r="K79" i="9"/>
  <c r="C82" i="10"/>
  <c r="D82" i="10"/>
  <c r="I83" i="10"/>
  <c r="H83" i="10"/>
  <c r="G83" i="10"/>
  <c r="F83" i="10"/>
  <c r="K84" i="10"/>
  <c r="M84" i="10"/>
  <c r="L84" i="10"/>
  <c r="N84" i="10"/>
  <c r="X84" i="10" s="1"/>
  <c r="Y84" i="10" s="1"/>
  <c r="Z84" i="10" s="1"/>
  <c r="R85" i="10"/>
  <c r="Q85" i="10"/>
  <c r="P85" i="10"/>
  <c r="K91" i="9"/>
  <c r="C94" i="10"/>
  <c r="D94" i="10"/>
  <c r="I95" i="10"/>
  <c r="H95" i="10"/>
  <c r="G95" i="10"/>
  <c r="F95" i="10"/>
  <c r="N96" i="10"/>
  <c r="X96" i="10" s="1"/>
  <c r="M96" i="10"/>
  <c r="L96" i="10"/>
  <c r="K96" i="10"/>
  <c r="R97" i="10"/>
  <c r="Q97" i="10"/>
  <c r="P97" i="10"/>
  <c r="K103" i="9"/>
  <c r="C106" i="10"/>
  <c r="D106" i="10"/>
  <c r="I107" i="10"/>
  <c r="H107" i="10"/>
  <c r="G107" i="10"/>
  <c r="F107" i="10"/>
  <c r="M108" i="10"/>
  <c r="L108" i="10"/>
  <c r="K108" i="10"/>
  <c r="N108" i="10"/>
  <c r="X108" i="10" s="1"/>
  <c r="R109" i="10"/>
  <c r="Q109" i="10"/>
  <c r="P109" i="10"/>
  <c r="K115" i="9"/>
  <c r="C118" i="10"/>
  <c r="D118" i="10"/>
  <c r="I119" i="10"/>
  <c r="H119" i="10"/>
  <c r="G119" i="10"/>
  <c r="F119" i="10"/>
  <c r="N120" i="10"/>
  <c r="X120" i="10" s="1"/>
  <c r="M120" i="10"/>
  <c r="L120" i="10"/>
  <c r="K120" i="10"/>
  <c r="R121" i="10"/>
  <c r="Q121" i="10"/>
  <c r="P121" i="10"/>
  <c r="K127" i="9"/>
  <c r="C130" i="10"/>
  <c r="D130" i="10"/>
  <c r="I131" i="10"/>
  <c r="H131" i="10"/>
  <c r="G131" i="10"/>
  <c r="F131" i="10"/>
  <c r="N132" i="10"/>
  <c r="X132" i="10" s="1"/>
  <c r="M132" i="10"/>
  <c r="L132" i="10"/>
  <c r="K132" i="10"/>
  <c r="R133" i="10"/>
  <c r="Q133" i="10"/>
  <c r="P133" i="10"/>
  <c r="K139" i="9"/>
  <c r="C142" i="10"/>
  <c r="D142" i="10"/>
  <c r="I143" i="10"/>
  <c r="H143" i="10"/>
  <c r="G143" i="10"/>
  <c r="F143" i="10"/>
  <c r="K144" i="10"/>
  <c r="L144" i="10"/>
  <c r="N144" i="10"/>
  <c r="X144" i="10" s="1"/>
  <c r="M144" i="10"/>
  <c r="R145" i="10"/>
  <c r="Q145" i="10"/>
  <c r="P145" i="10"/>
  <c r="K151" i="9"/>
  <c r="C154" i="10"/>
  <c r="D154" i="10"/>
  <c r="I155" i="10"/>
  <c r="H155" i="10"/>
  <c r="G155" i="10"/>
  <c r="F155" i="10"/>
  <c r="M156" i="10"/>
  <c r="L156" i="10"/>
  <c r="K156" i="10"/>
  <c r="N156" i="10"/>
  <c r="X156" i="10" s="1"/>
  <c r="Y156" i="10" s="1"/>
  <c r="Z156" i="10" s="1"/>
  <c r="R157" i="10"/>
  <c r="Q157" i="10"/>
  <c r="P157" i="10"/>
  <c r="Y162" i="10"/>
  <c r="Z162" i="10" s="1"/>
  <c r="K163" i="9"/>
  <c r="C166" i="10"/>
  <c r="D166" i="10"/>
  <c r="I167" i="10"/>
  <c r="H167" i="10"/>
  <c r="G167" i="10"/>
  <c r="F167" i="10"/>
  <c r="N168" i="10"/>
  <c r="X168" i="10" s="1"/>
  <c r="M168" i="10"/>
  <c r="L168" i="10"/>
  <c r="K168" i="10"/>
  <c r="R169" i="10"/>
  <c r="Q169" i="10"/>
  <c r="P169" i="10"/>
  <c r="K175" i="9"/>
  <c r="C178" i="10"/>
  <c r="D178" i="10"/>
  <c r="I179" i="10"/>
  <c r="H179" i="10"/>
  <c r="G179" i="10"/>
  <c r="F179" i="10"/>
  <c r="N180" i="10"/>
  <c r="X180" i="10" s="1"/>
  <c r="Y180" i="10" s="1"/>
  <c r="Z180" i="10" s="1"/>
  <c r="M180" i="10"/>
  <c r="L180" i="10"/>
  <c r="K180" i="10"/>
  <c r="R181" i="10"/>
  <c r="Q181" i="10"/>
  <c r="P181" i="10"/>
  <c r="K187" i="9"/>
  <c r="C190" i="10"/>
  <c r="D190" i="10"/>
  <c r="I191" i="10"/>
  <c r="H191" i="10"/>
  <c r="G191" i="10"/>
  <c r="F191" i="10"/>
  <c r="K192" i="10"/>
  <c r="N192" i="10"/>
  <c r="X192" i="10" s="1"/>
  <c r="M192" i="10"/>
  <c r="L192" i="10"/>
  <c r="R193" i="10"/>
  <c r="Q193" i="10"/>
  <c r="P193" i="10"/>
  <c r="Y198" i="10"/>
  <c r="Z198" i="10" s="1"/>
  <c r="K199" i="9"/>
  <c r="C202" i="10"/>
  <c r="D202" i="10"/>
  <c r="I203" i="10"/>
  <c r="F203" i="10"/>
  <c r="H203" i="10"/>
  <c r="G203" i="10"/>
  <c r="K204" i="10"/>
  <c r="N204" i="10"/>
  <c r="X204" i="10" s="1"/>
  <c r="M204" i="10"/>
  <c r="L204" i="10"/>
  <c r="R205" i="10"/>
  <c r="Q205" i="10"/>
  <c r="P205" i="10"/>
  <c r="K211" i="9"/>
  <c r="C214" i="10"/>
  <c r="D214" i="10"/>
  <c r="I215" i="10"/>
  <c r="H215" i="10"/>
  <c r="G215" i="10"/>
  <c r="F215" i="10"/>
  <c r="N216" i="10"/>
  <c r="X216" i="10" s="1"/>
  <c r="Y216" i="10" s="1"/>
  <c r="Z216" i="10" s="1"/>
  <c r="M216" i="10"/>
  <c r="L216" i="10"/>
  <c r="K216" i="10"/>
  <c r="R217" i="10"/>
  <c r="Q217" i="10"/>
  <c r="P217" i="10"/>
  <c r="K223" i="9"/>
  <c r="C226" i="10"/>
  <c r="D226" i="10"/>
  <c r="I227" i="10"/>
  <c r="H227" i="10"/>
  <c r="G227" i="10"/>
  <c r="F227" i="10"/>
  <c r="N228" i="10"/>
  <c r="X228" i="10" s="1"/>
  <c r="M228" i="10"/>
  <c r="L228" i="10"/>
  <c r="K228" i="10"/>
  <c r="R229" i="10"/>
  <c r="Q229" i="10"/>
  <c r="P229" i="10"/>
  <c r="Y234" i="10"/>
  <c r="Z234" i="10" s="1"/>
  <c r="K235" i="9"/>
  <c r="C238" i="10"/>
  <c r="D238" i="10"/>
  <c r="I239" i="10"/>
  <c r="F239" i="10"/>
  <c r="H239" i="10"/>
  <c r="G239" i="10"/>
  <c r="K240" i="10"/>
  <c r="M240" i="10"/>
  <c r="L240" i="10"/>
  <c r="N240" i="10"/>
  <c r="X240" i="10" s="1"/>
  <c r="R241" i="10"/>
  <c r="Q241" i="10"/>
  <c r="P241" i="10"/>
  <c r="K247" i="9"/>
  <c r="C250" i="10"/>
  <c r="D250" i="10"/>
  <c r="I251" i="10"/>
  <c r="G251" i="10"/>
  <c r="H251" i="10"/>
  <c r="F251" i="10"/>
  <c r="N252" i="10"/>
  <c r="X252" i="10" s="1"/>
  <c r="Y252" i="10" s="1"/>
  <c r="Z252" i="10" s="1"/>
  <c r="K252" i="10"/>
  <c r="L252" i="10"/>
  <c r="M252" i="10"/>
  <c r="R253" i="10"/>
  <c r="Q253" i="10"/>
  <c r="P253" i="10"/>
  <c r="K259" i="9"/>
  <c r="C262" i="10"/>
  <c r="D262" i="10"/>
  <c r="I263" i="10"/>
  <c r="H263" i="10"/>
  <c r="G263" i="10"/>
  <c r="F263" i="10"/>
  <c r="N264" i="10"/>
  <c r="X264" i="10" s="1"/>
  <c r="M264" i="10"/>
  <c r="L264" i="10"/>
  <c r="K264" i="10"/>
  <c r="R265" i="10"/>
  <c r="Q265" i="10"/>
  <c r="P265" i="10"/>
  <c r="Y270" i="10"/>
  <c r="Z270" i="10" s="1"/>
  <c r="K271" i="9"/>
  <c r="C274" i="10"/>
  <c r="D274" i="10"/>
  <c r="I275" i="10"/>
  <c r="H275" i="10"/>
  <c r="G275" i="10"/>
  <c r="F275" i="10"/>
  <c r="N276" i="10"/>
  <c r="X276" i="10" s="1"/>
  <c r="M276" i="10"/>
  <c r="L276" i="10"/>
  <c r="K276" i="10"/>
  <c r="R277" i="10"/>
  <c r="Q277" i="10"/>
  <c r="P277" i="10"/>
  <c r="K283" i="9"/>
  <c r="C286" i="10"/>
  <c r="D286" i="10"/>
  <c r="I287" i="10"/>
  <c r="F287" i="10"/>
  <c r="G287" i="10"/>
  <c r="H287" i="10"/>
  <c r="K288" i="10"/>
  <c r="N288" i="10"/>
  <c r="X288" i="10" s="1"/>
  <c r="M288" i="10"/>
  <c r="L288" i="10"/>
  <c r="R289" i="10"/>
  <c r="Q289" i="10"/>
  <c r="P289" i="10"/>
  <c r="K295" i="9"/>
  <c r="C298" i="10"/>
  <c r="D298" i="10"/>
  <c r="I299" i="10"/>
  <c r="G299" i="10"/>
  <c r="F299" i="10"/>
  <c r="H299" i="10"/>
  <c r="K300" i="10"/>
  <c r="N300" i="10"/>
  <c r="X300" i="10" s="1"/>
  <c r="M300" i="10"/>
  <c r="L300" i="10"/>
  <c r="R301" i="10"/>
  <c r="Q301" i="10"/>
  <c r="P301" i="10"/>
  <c r="Y306" i="10"/>
  <c r="Z306" i="10" s="1"/>
  <c r="K307" i="9"/>
  <c r="C310" i="10"/>
  <c r="D310" i="10"/>
  <c r="I311" i="10"/>
  <c r="H311" i="10"/>
  <c r="G311" i="10"/>
  <c r="F311" i="10"/>
  <c r="N312" i="10"/>
  <c r="X312" i="10" s="1"/>
  <c r="M312" i="10"/>
  <c r="L312" i="10"/>
  <c r="K312" i="10"/>
  <c r="R313" i="10"/>
  <c r="Q313" i="10"/>
  <c r="P313" i="10"/>
  <c r="K318" i="9"/>
  <c r="A320" i="10"/>
  <c r="K320" i="9"/>
  <c r="F321" i="10"/>
  <c r="G321" i="10"/>
  <c r="I321" i="10"/>
  <c r="H321" i="10"/>
  <c r="N322" i="10"/>
  <c r="X322" i="10" s="1"/>
  <c r="L322" i="10"/>
  <c r="M322" i="10"/>
  <c r="K322" i="10"/>
  <c r="P323" i="10"/>
  <c r="R323" i="10"/>
  <c r="Q323" i="10"/>
  <c r="Y328" i="10"/>
  <c r="Z328" i="10" s="1"/>
  <c r="R333" i="10"/>
  <c r="Q333" i="10"/>
  <c r="P333" i="10"/>
  <c r="K339" i="9"/>
  <c r="D341" i="10"/>
  <c r="C341" i="10"/>
  <c r="G342" i="10"/>
  <c r="I342" i="10"/>
  <c r="H342" i="10"/>
  <c r="F342" i="10"/>
  <c r="P343" i="10"/>
  <c r="Q343" i="10"/>
  <c r="R343" i="10"/>
  <c r="K348" i="9"/>
  <c r="D351" i="10"/>
  <c r="C351" i="10"/>
  <c r="I352" i="10"/>
  <c r="H352" i="10"/>
  <c r="G352" i="10"/>
  <c r="F352" i="10"/>
  <c r="R353" i="10"/>
  <c r="Q353" i="10"/>
  <c r="P353" i="10"/>
  <c r="Y356" i="10"/>
  <c r="Z356" i="10" s="1"/>
  <c r="A367" i="10"/>
  <c r="K367" i="9"/>
  <c r="A376" i="10"/>
  <c r="K376" i="9"/>
  <c r="F377" i="10"/>
  <c r="I377" i="10"/>
  <c r="H377" i="10"/>
  <c r="G377" i="10"/>
  <c r="N378" i="10"/>
  <c r="X378" i="10" s="1"/>
  <c r="M378" i="10"/>
  <c r="L378" i="10"/>
  <c r="K378" i="10"/>
  <c r="K382" i="9"/>
  <c r="D385" i="10"/>
  <c r="C385" i="10"/>
  <c r="G386" i="10"/>
  <c r="I386" i="10"/>
  <c r="H386" i="10"/>
  <c r="F386" i="10"/>
  <c r="L387" i="10"/>
  <c r="K387" i="10"/>
  <c r="N387" i="10"/>
  <c r="X387" i="10" s="1"/>
  <c r="M387" i="10"/>
  <c r="F393" i="10"/>
  <c r="I393" i="10"/>
  <c r="H393" i="10"/>
  <c r="G393" i="10"/>
  <c r="D401" i="10"/>
  <c r="C401" i="10"/>
  <c r="G402" i="10"/>
  <c r="I402" i="10"/>
  <c r="H402" i="10"/>
  <c r="F402" i="10"/>
  <c r="P403" i="10"/>
  <c r="Q403" i="10"/>
  <c r="R403" i="10"/>
  <c r="K406" i="9"/>
  <c r="D416" i="10"/>
  <c r="C416" i="10"/>
  <c r="D423" i="10"/>
  <c r="C423" i="10"/>
  <c r="P431" i="10"/>
  <c r="Q431" i="10"/>
  <c r="R431" i="10"/>
  <c r="N437" i="10"/>
  <c r="X437" i="10" s="1"/>
  <c r="M437" i="10"/>
  <c r="L437" i="10"/>
  <c r="K437" i="10"/>
  <c r="R450" i="10"/>
  <c r="Q450" i="10"/>
  <c r="P450" i="10"/>
  <c r="K503" i="9"/>
  <c r="G518" i="10"/>
  <c r="H518" i="10"/>
  <c r="F518" i="10"/>
  <c r="I518" i="10"/>
  <c r="D549" i="10"/>
  <c r="C549" i="10"/>
  <c r="I654" i="10"/>
  <c r="H654" i="10"/>
  <c r="F654" i="10"/>
  <c r="G654" i="10"/>
  <c r="L95" i="10"/>
  <c r="K95" i="10"/>
  <c r="N95" i="10"/>
  <c r="X95" i="10" s="1"/>
  <c r="Y95" i="10" s="1"/>
  <c r="Z95" i="10" s="1"/>
  <c r="M95" i="10"/>
  <c r="R96" i="10"/>
  <c r="Q96" i="10"/>
  <c r="P96" i="10"/>
  <c r="K102" i="9"/>
  <c r="D105" i="10"/>
  <c r="C105" i="10"/>
  <c r="F106" i="10"/>
  <c r="I106" i="10"/>
  <c r="H106" i="10"/>
  <c r="G106" i="10"/>
  <c r="L107" i="10"/>
  <c r="K107" i="10"/>
  <c r="N107" i="10"/>
  <c r="X107" i="10" s="1"/>
  <c r="M107" i="10"/>
  <c r="R108" i="10"/>
  <c r="Q108" i="10"/>
  <c r="P108" i="10"/>
  <c r="K114" i="9"/>
  <c r="D117" i="10"/>
  <c r="C117" i="10"/>
  <c r="I118" i="10"/>
  <c r="H118" i="10"/>
  <c r="G118" i="10"/>
  <c r="F118" i="10"/>
  <c r="L119" i="10"/>
  <c r="K119" i="10"/>
  <c r="N119" i="10"/>
  <c r="X119" i="10" s="1"/>
  <c r="M119" i="10"/>
  <c r="R120" i="10"/>
  <c r="Q120" i="10"/>
  <c r="P120" i="10"/>
  <c r="K126" i="9"/>
  <c r="C129" i="10"/>
  <c r="D129" i="10"/>
  <c r="F130" i="10"/>
  <c r="I130" i="10"/>
  <c r="H130" i="10"/>
  <c r="G130" i="10"/>
  <c r="L131" i="10"/>
  <c r="K131" i="10"/>
  <c r="N131" i="10"/>
  <c r="X131" i="10" s="1"/>
  <c r="M131" i="10"/>
  <c r="R132" i="10"/>
  <c r="Q132" i="10"/>
  <c r="P132" i="10"/>
  <c r="K138" i="9"/>
  <c r="C141" i="10"/>
  <c r="D141" i="10"/>
  <c r="G142" i="10"/>
  <c r="F142" i="10"/>
  <c r="I142" i="10"/>
  <c r="H142" i="10"/>
  <c r="L143" i="10"/>
  <c r="K143" i="10"/>
  <c r="N143" i="10"/>
  <c r="X143" i="10" s="1"/>
  <c r="M143" i="10"/>
  <c r="R144" i="10"/>
  <c r="Q144" i="10"/>
  <c r="P144" i="10"/>
  <c r="K150" i="9"/>
  <c r="C153" i="10"/>
  <c r="D153" i="10"/>
  <c r="I154" i="10"/>
  <c r="H154" i="10"/>
  <c r="G154" i="10"/>
  <c r="F154" i="10"/>
  <c r="L155" i="10"/>
  <c r="K155" i="10"/>
  <c r="N155" i="10"/>
  <c r="X155" i="10" s="1"/>
  <c r="M155" i="10"/>
  <c r="R156" i="10"/>
  <c r="Q156" i="10"/>
  <c r="P156" i="10"/>
  <c r="K162" i="9"/>
  <c r="C165" i="10"/>
  <c r="D165" i="10"/>
  <c r="H166" i="10"/>
  <c r="G166" i="10"/>
  <c r="F166" i="10"/>
  <c r="I166" i="10"/>
  <c r="L167" i="10"/>
  <c r="K167" i="10"/>
  <c r="N167" i="10"/>
  <c r="X167" i="10" s="1"/>
  <c r="Y167" i="10" s="1"/>
  <c r="Z167" i="10" s="1"/>
  <c r="M167" i="10"/>
  <c r="R168" i="10"/>
  <c r="Q168" i="10"/>
  <c r="P168" i="10"/>
  <c r="K174" i="9"/>
  <c r="C177" i="10"/>
  <c r="D177" i="10"/>
  <c r="I178" i="10"/>
  <c r="H178" i="10"/>
  <c r="G178" i="10"/>
  <c r="F178" i="10"/>
  <c r="L179" i="10"/>
  <c r="K179" i="10"/>
  <c r="N179" i="10"/>
  <c r="X179" i="10" s="1"/>
  <c r="M179" i="10"/>
  <c r="R180" i="10"/>
  <c r="Q180" i="10"/>
  <c r="P180" i="10"/>
  <c r="K186" i="9"/>
  <c r="C189" i="10"/>
  <c r="D189" i="10"/>
  <c r="H190" i="10"/>
  <c r="G190" i="10"/>
  <c r="F190" i="10"/>
  <c r="I190" i="10"/>
  <c r="L191" i="10"/>
  <c r="K191" i="10"/>
  <c r="N191" i="10"/>
  <c r="X191" i="10" s="1"/>
  <c r="M191" i="10"/>
  <c r="R192" i="10"/>
  <c r="Q192" i="10"/>
  <c r="P192" i="10"/>
  <c r="K198" i="9"/>
  <c r="C201" i="10"/>
  <c r="D201" i="10"/>
  <c r="I202" i="10"/>
  <c r="H202" i="10"/>
  <c r="G202" i="10"/>
  <c r="F202" i="10"/>
  <c r="L203" i="10"/>
  <c r="K203" i="10"/>
  <c r="N203" i="10"/>
  <c r="X203" i="10" s="1"/>
  <c r="Y203" i="10" s="1"/>
  <c r="Z203" i="10" s="1"/>
  <c r="M203" i="10"/>
  <c r="R204" i="10"/>
  <c r="Q204" i="10"/>
  <c r="P204" i="10"/>
  <c r="K210" i="9"/>
  <c r="C213" i="10"/>
  <c r="D213" i="10"/>
  <c r="H214" i="10"/>
  <c r="G214" i="10"/>
  <c r="F214" i="10"/>
  <c r="I214" i="10"/>
  <c r="L215" i="10"/>
  <c r="K215" i="10"/>
  <c r="N215" i="10"/>
  <c r="X215" i="10" s="1"/>
  <c r="M215" i="10"/>
  <c r="R216" i="10"/>
  <c r="Q216" i="10"/>
  <c r="P216" i="10"/>
  <c r="K222" i="9"/>
  <c r="C225" i="10"/>
  <c r="D225" i="10"/>
  <c r="G226" i="10"/>
  <c r="I226" i="10"/>
  <c r="H226" i="10"/>
  <c r="F226" i="10"/>
  <c r="L227" i="10"/>
  <c r="K227" i="10"/>
  <c r="N227" i="10"/>
  <c r="X227" i="10" s="1"/>
  <c r="M227" i="10"/>
  <c r="R228" i="10"/>
  <c r="Q228" i="10"/>
  <c r="P228" i="10"/>
  <c r="K234" i="9"/>
  <c r="C237" i="10"/>
  <c r="D237" i="10"/>
  <c r="H238" i="10"/>
  <c r="I238" i="10"/>
  <c r="G238" i="10"/>
  <c r="F238" i="10"/>
  <c r="L239" i="10"/>
  <c r="K239" i="10"/>
  <c r="N239" i="10"/>
  <c r="X239" i="10" s="1"/>
  <c r="Y239" i="10" s="1"/>
  <c r="Z239" i="10" s="1"/>
  <c r="M239" i="10"/>
  <c r="R240" i="10"/>
  <c r="Q240" i="10"/>
  <c r="P240" i="10"/>
  <c r="K246" i="9"/>
  <c r="C249" i="10"/>
  <c r="D249" i="10"/>
  <c r="I250" i="10"/>
  <c r="H250" i="10"/>
  <c r="G250" i="10"/>
  <c r="F250" i="10"/>
  <c r="L251" i="10"/>
  <c r="K251" i="10"/>
  <c r="N251" i="10"/>
  <c r="X251" i="10" s="1"/>
  <c r="M251" i="10"/>
  <c r="R252" i="10"/>
  <c r="Q252" i="10"/>
  <c r="P252" i="10"/>
  <c r="K258" i="9"/>
  <c r="C261" i="10"/>
  <c r="D261" i="10"/>
  <c r="H262" i="10"/>
  <c r="G262" i="10"/>
  <c r="F262" i="10"/>
  <c r="I262" i="10"/>
  <c r="L263" i="10"/>
  <c r="K263" i="10"/>
  <c r="N263" i="10"/>
  <c r="X263" i="10" s="1"/>
  <c r="M263" i="10"/>
  <c r="R264" i="10"/>
  <c r="Q264" i="10"/>
  <c r="P264" i="10"/>
  <c r="K270" i="9"/>
  <c r="C273" i="10"/>
  <c r="D273" i="10"/>
  <c r="H274" i="10"/>
  <c r="G274" i="10"/>
  <c r="F274" i="10"/>
  <c r="I274" i="10"/>
  <c r="L275" i="10"/>
  <c r="K275" i="10"/>
  <c r="N275" i="10"/>
  <c r="X275" i="10" s="1"/>
  <c r="M275" i="10"/>
  <c r="R276" i="10"/>
  <c r="Q276" i="10"/>
  <c r="P276" i="10"/>
  <c r="K282" i="9"/>
  <c r="C285" i="10"/>
  <c r="D285" i="10"/>
  <c r="I286" i="10"/>
  <c r="H286" i="10"/>
  <c r="G286" i="10"/>
  <c r="F286" i="10"/>
  <c r="L287" i="10"/>
  <c r="K287" i="10"/>
  <c r="M287" i="10"/>
  <c r="N287" i="10"/>
  <c r="X287" i="10" s="1"/>
  <c r="R288" i="10"/>
  <c r="Q288" i="10"/>
  <c r="P288" i="10"/>
  <c r="K294" i="9"/>
  <c r="C297" i="10"/>
  <c r="D297" i="10"/>
  <c r="I298" i="10"/>
  <c r="H298" i="10"/>
  <c r="G298" i="10"/>
  <c r="F298" i="10"/>
  <c r="L299" i="10"/>
  <c r="K299" i="10"/>
  <c r="N299" i="10"/>
  <c r="X299" i="10" s="1"/>
  <c r="M299" i="10"/>
  <c r="R300" i="10"/>
  <c r="Q300" i="10"/>
  <c r="P300" i="10"/>
  <c r="K306" i="9"/>
  <c r="C309" i="10"/>
  <c r="D309" i="10"/>
  <c r="H310" i="10"/>
  <c r="G310" i="10"/>
  <c r="F310" i="10"/>
  <c r="I310" i="10"/>
  <c r="L311" i="10"/>
  <c r="K311" i="10"/>
  <c r="N311" i="10"/>
  <c r="X311" i="10" s="1"/>
  <c r="Y311" i="10" s="1"/>
  <c r="Z311" i="10" s="1"/>
  <c r="M311" i="10"/>
  <c r="R312" i="10"/>
  <c r="Q312" i="10"/>
  <c r="P312" i="10"/>
  <c r="K317" i="9"/>
  <c r="D320" i="10"/>
  <c r="C320" i="10"/>
  <c r="C330" i="10"/>
  <c r="D330" i="10"/>
  <c r="I331" i="10"/>
  <c r="G331" i="10"/>
  <c r="H331" i="10"/>
  <c r="F331" i="10"/>
  <c r="M332" i="10"/>
  <c r="N332" i="10"/>
  <c r="X332" i="10" s="1"/>
  <c r="L332" i="10"/>
  <c r="K332" i="10"/>
  <c r="K338" i="9"/>
  <c r="A340" i="10"/>
  <c r="K340" i="9"/>
  <c r="F341" i="10"/>
  <c r="I341" i="10"/>
  <c r="H341" i="10"/>
  <c r="G341" i="10"/>
  <c r="N342" i="10"/>
  <c r="X342" i="10" s="1"/>
  <c r="M342" i="10"/>
  <c r="L342" i="10"/>
  <c r="K342" i="10"/>
  <c r="K347" i="9"/>
  <c r="C350" i="10"/>
  <c r="D350" i="10"/>
  <c r="I351" i="10"/>
  <c r="G351" i="10"/>
  <c r="F351" i="10"/>
  <c r="H351" i="10"/>
  <c r="N352" i="10"/>
  <c r="X352" i="10" s="1"/>
  <c r="M352" i="10"/>
  <c r="L352" i="10"/>
  <c r="K352" i="10"/>
  <c r="K365" i="9"/>
  <c r="K374" i="9"/>
  <c r="D376" i="10"/>
  <c r="C376" i="10"/>
  <c r="N377" i="10"/>
  <c r="X377" i="10" s="1"/>
  <c r="M377" i="10"/>
  <c r="L377" i="10"/>
  <c r="K377" i="10"/>
  <c r="R378" i="10"/>
  <c r="Q378" i="10"/>
  <c r="P378" i="10"/>
  <c r="K381" i="9"/>
  <c r="D384" i="10"/>
  <c r="C384" i="10"/>
  <c r="F385" i="10"/>
  <c r="I385" i="10"/>
  <c r="H385" i="10"/>
  <c r="G385" i="10"/>
  <c r="N386" i="10"/>
  <c r="X386" i="10" s="1"/>
  <c r="M386" i="10"/>
  <c r="L386" i="10"/>
  <c r="K386" i="10"/>
  <c r="D392" i="10"/>
  <c r="C392" i="10"/>
  <c r="A400" i="10"/>
  <c r="K400" i="9"/>
  <c r="F401" i="10"/>
  <c r="I401" i="10"/>
  <c r="H401" i="10"/>
  <c r="G401" i="10"/>
  <c r="N402" i="10"/>
  <c r="X402" i="10" s="1"/>
  <c r="M402" i="10"/>
  <c r="L402" i="10"/>
  <c r="K402" i="10"/>
  <c r="A415" i="10"/>
  <c r="K415" i="9"/>
  <c r="K420" i="9"/>
  <c r="N430" i="10"/>
  <c r="X430" i="10" s="1"/>
  <c r="M430" i="10"/>
  <c r="L430" i="10"/>
  <c r="K430" i="10"/>
  <c r="I436" i="10"/>
  <c r="H436" i="10"/>
  <c r="G436" i="10"/>
  <c r="F436" i="10"/>
  <c r="N449" i="10"/>
  <c r="X449" i="10" s="1"/>
  <c r="M449" i="10"/>
  <c r="L449" i="10"/>
  <c r="K449" i="10"/>
  <c r="R462" i="10"/>
  <c r="Q462" i="10"/>
  <c r="P462" i="10"/>
  <c r="C517" i="10"/>
  <c r="D517" i="10"/>
  <c r="R531" i="10"/>
  <c r="Q531" i="10"/>
  <c r="P531" i="10"/>
  <c r="A548" i="10"/>
  <c r="K548" i="9"/>
  <c r="C653" i="10"/>
  <c r="D653" i="10"/>
  <c r="D20" i="10"/>
  <c r="C20" i="10"/>
  <c r="N22" i="10"/>
  <c r="X22" i="10" s="1"/>
  <c r="M22" i="10"/>
  <c r="L22" i="10"/>
  <c r="K22" i="10"/>
  <c r="F33" i="10"/>
  <c r="I33" i="10"/>
  <c r="H33" i="10"/>
  <c r="G33" i="10"/>
  <c r="N46" i="10"/>
  <c r="X46" i="10" s="1"/>
  <c r="M46" i="10"/>
  <c r="L46" i="10"/>
  <c r="K46" i="10"/>
  <c r="D56" i="10"/>
  <c r="C56" i="10"/>
  <c r="N58" i="10"/>
  <c r="X58" i="10" s="1"/>
  <c r="M58" i="10"/>
  <c r="L58" i="10"/>
  <c r="K58" i="10"/>
  <c r="R59" i="10"/>
  <c r="Q59" i="10"/>
  <c r="P59" i="10"/>
  <c r="D68" i="10"/>
  <c r="C68" i="10"/>
  <c r="F69" i="10"/>
  <c r="I69" i="10"/>
  <c r="H69" i="10"/>
  <c r="G69" i="10"/>
  <c r="N70" i="10"/>
  <c r="X70" i="10" s="1"/>
  <c r="M70" i="10"/>
  <c r="L70" i="10"/>
  <c r="K70" i="10"/>
  <c r="R71" i="10"/>
  <c r="Q71" i="10"/>
  <c r="P71" i="10"/>
  <c r="K77" i="9"/>
  <c r="D80" i="10"/>
  <c r="C80" i="10"/>
  <c r="F81" i="10"/>
  <c r="I81" i="10"/>
  <c r="H81" i="10"/>
  <c r="G81" i="10"/>
  <c r="N82" i="10"/>
  <c r="X82" i="10" s="1"/>
  <c r="M82" i="10"/>
  <c r="L82" i="10"/>
  <c r="K82" i="10"/>
  <c r="R83" i="10"/>
  <c r="Q83" i="10"/>
  <c r="P83" i="10"/>
  <c r="K89" i="9"/>
  <c r="D92" i="10"/>
  <c r="C92" i="10"/>
  <c r="F93" i="10"/>
  <c r="H93" i="10"/>
  <c r="G93" i="10"/>
  <c r="I93" i="10"/>
  <c r="N94" i="10"/>
  <c r="X94" i="10" s="1"/>
  <c r="M94" i="10"/>
  <c r="L94" i="10"/>
  <c r="K94" i="10"/>
  <c r="R95" i="10"/>
  <c r="Q95" i="10"/>
  <c r="P95" i="10"/>
  <c r="K101" i="9"/>
  <c r="D104" i="10"/>
  <c r="C104" i="10"/>
  <c r="F105" i="10"/>
  <c r="I105" i="10"/>
  <c r="H105" i="10"/>
  <c r="G105" i="10"/>
  <c r="N106" i="10"/>
  <c r="X106" i="10" s="1"/>
  <c r="M106" i="10"/>
  <c r="L106" i="10"/>
  <c r="K106" i="10"/>
  <c r="R107" i="10"/>
  <c r="Q107" i="10"/>
  <c r="P107" i="10"/>
  <c r="K113" i="9"/>
  <c r="D116" i="10"/>
  <c r="C116" i="10"/>
  <c r="F117" i="10"/>
  <c r="I117" i="10"/>
  <c r="H117" i="10"/>
  <c r="G117" i="10"/>
  <c r="N118" i="10"/>
  <c r="X118" i="10" s="1"/>
  <c r="M118" i="10"/>
  <c r="L118" i="10"/>
  <c r="K118" i="10"/>
  <c r="R119" i="10"/>
  <c r="Q119" i="10"/>
  <c r="P119" i="10"/>
  <c r="K125" i="9"/>
  <c r="D128" i="10"/>
  <c r="C128" i="10"/>
  <c r="F129" i="10"/>
  <c r="I129" i="10"/>
  <c r="H129" i="10"/>
  <c r="G129" i="10"/>
  <c r="N130" i="10"/>
  <c r="X130" i="10" s="1"/>
  <c r="L130" i="10"/>
  <c r="M130" i="10"/>
  <c r="K130" i="10"/>
  <c r="R131" i="10"/>
  <c r="Q131" i="10"/>
  <c r="P131" i="10"/>
  <c r="K137" i="9"/>
  <c r="D140" i="10"/>
  <c r="C140" i="10"/>
  <c r="F141" i="10"/>
  <c r="I141" i="10"/>
  <c r="H141" i="10"/>
  <c r="G141" i="10"/>
  <c r="N142" i="10"/>
  <c r="X142" i="10" s="1"/>
  <c r="L142" i="10"/>
  <c r="M142" i="10"/>
  <c r="K142" i="10"/>
  <c r="R143" i="10"/>
  <c r="Q143" i="10"/>
  <c r="P143" i="10"/>
  <c r="K149" i="9"/>
  <c r="D152" i="10"/>
  <c r="C152" i="10"/>
  <c r="F153" i="10"/>
  <c r="H153" i="10"/>
  <c r="G153" i="10"/>
  <c r="I153" i="10"/>
  <c r="N154" i="10"/>
  <c r="X154" i="10" s="1"/>
  <c r="L154" i="10"/>
  <c r="K154" i="10"/>
  <c r="M154" i="10"/>
  <c r="Q155" i="10"/>
  <c r="P155" i="10"/>
  <c r="R155" i="10"/>
  <c r="K161" i="9"/>
  <c r="D164" i="10"/>
  <c r="C164" i="10"/>
  <c r="F165" i="10"/>
  <c r="I165" i="10"/>
  <c r="H165" i="10"/>
  <c r="G165" i="10"/>
  <c r="N166" i="10"/>
  <c r="X166" i="10" s="1"/>
  <c r="L166" i="10"/>
  <c r="M166" i="10"/>
  <c r="K166" i="10"/>
  <c r="R167" i="10"/>
  <c r="Q167" i="10"/>
  <c r="P167" i="10"/>
  <c r="K173" i="9"/>
  <c r="D176" i="10"/>
  <c r="C176" i="10"/>
  <c r="F177" i="10"/>
  <c r="I177" i="10"/>
  <c r="H177" i="10"/>
  <c r="G177" i="10"/>
  <c r="N178" i="10"/>
  <c r="X178" i="10" s="1"/>
  <c r="L178" i="10"/>
  <c r="M178" i="10"/>
  <c r="K178" i="10"/>
  <c r="R179" i="10"/>
  <c r="Q179" i="10"/>
  <c r="P179" i="10"/>
  <c r="K185" i="9"/>
  <c r="D188" i="10"/>
  <c r="C188" i="10"/>
  <c r="F189" i="10"/>
  <c r="I189" i="10"/>
  <c r="H189" i="10"/>
  <c r="G189" i="10"/>
  <c r="N190" i="10"/>
  <c r="X190" i="10" s="1"/>
  <c r="L190" i="10"/>
  <c r="M190" i="10"/>
  <c r="K190" i="10"/>
  <c r="R191" i="10"/>
  <c r="Q191" i="10"/>
  <c r="P191" i="10"/>
  <c r="K197" i="9"/>
  <c r="D200" i="10"/>
  <c r="C200" i="10"/>
  <c r="F201" i="10"/>
  <c r="H201" i="10"/>
  <c r="G201" i="10"/>
  <c r="I201" i="10"/>
  <c r="N202" i="10"/>
  <c r="X202" i="10" s="1"/>
  <c r="L202" i="10"/>
  <c r="K202" i="10"/>
  <c r="M202" i="10"/>
  <c r="Q203" i="10"/>
  <c r="P203" i="10"/>
  <c r="R203" i="10"/>
  <c r="K209" i="9"/>
  <c r="C212" i="10"/>
  <c r="D212" i="10"/>
  <c r="F213" i="10"/>
  <c r="I213" i="10"/>
  <c r="H213" i="10"/>
  <c r="G213" i="10"/>
  <c r="N214" i="10"/>
  <c r="X214" i="10" s="1"/>
  <c r="L214" i="10"/>
  <c r="M214" i="10"/>
  <c r="K214" i="10"/>
  <c r="R215" i="10"/>
  <c r="Q215" i="10"/>
  <c r="P215" i="10"/>
  <c r="K221" i="9"/>
  <c r="D224" i="10"/>
  <c r="C224" i="10"/>
  <c r="F225" i="10"/>
  <c r="I225" i="10"/>
  <c r="H225" i="10"/>
  <c r="G225" i="10"/>
  <c r="N226" i="10"/>
  <c r="X226" i="10" s="1"/>
  <c r="L226" i="10"/>
  <c r="M226" i="10"/>
  <c r="K226" i="10"/>
  <c r="R227" i="10"/>
  <c r="Q227" i="10"/>
  <c r="P227" i="10"/>
  <c r="K233" i="9"/>
  <c r="D236" i="10"/>
  <c r="C236" i="10"/>
  <c r="F237" i="10"/>
  <c r="I237" i="10"/>
  <c r="H237" i="10"/>
  <c r="G237" i="10"/>
  <c r="N238" i="10"/>
  <c r="X238" i="10" s="1"/>
  <c r="L238" i="10"/>
  <c r="M238" i="10"/>
  <c r="K238" i="10"/>
  <c r="R239" i="10"/>
  <c r="Q239" i="10"/>
  <c r="P239" i="10"/>
  <c r="K245" i="9"/>
  <c r="D248" i="10"/>
  <c r="C248" i="10"/>
  <c r="F249" i="10"/>
  <c r="H249" i="10"/>
  <c r="G249" i="10"/>
  <c r="I249" i="10"/>
  <c r="N250" i="10"/>
  <c r="X250" i="10" s="1"/>
  <c r="L250" i="10"/>
  <c r="K250" i="10"/>
  <c r="M250" i="10"/>
  <c r="Q251" i="10"/>
  <c r="P251" i="10"/>
  <c r="R251" i="10"/>
  <c r="K257" i="9"/>
  <c r="D260" i="10"/>
  <c r="C260" i="10"/>
  <c r="F261" i="10"/>
  <c r="I261" i="10"/>
  <c r="H261" i="10"/>
  <c r="G261" i="10"/>
  <c r="N262" i="10"/>
  <c r="X262" i="10" s="1"/>
  <c r="L262" i="10"/>
  <c r="M262" i="10"/>
  <c r="K262" i="10"/>
  <c r="P263" i="10"/>
  <c r="R263" i="10"/>
  <c r="Q263" i="10"/>
  <c r="K269" i="9"/>
  <c r="D272" i="10"/>
  <c r="C272" i="10"/>
  <c r="F273" i="10"/>
  <c r="I273" i="10"/>
  <c r="H273" i="10"/>
  <c r="G273" i="10"/>
  <c r="N274" i="10"/>
  <c r="X274" i="10" s="1"/>
  <c r="L274" i="10"/>
  <c r="M274" i="10"/>
  <c r="K274" i="10"/>
  <c r="Q275" i="10"/>
  <c r="R275" i="10"/>
  <c r="P275" i="10"/>
  <c r="K281" i="9"/>
  <c r="D284" i="10"/>
  <c r="C284" i="10"/>
  <c r="F285" i="10"/>
  <c r="I285" i="10"/>
  <c r="H285" i="10"/>
  <c r="G285" i="10"/>
  <c r="N286" i="10"/>
  <c r="X286" i="10" s="1"/>
  <c r="L286" i="10"/>
  <c r="M286" i="10"/>
  <c r="K286" i="10"/>
  <c r="R287" i="10"/>
  <c r="Q287" i="10"/>
  <c r="P287" i="10"/>
  <c r="K293" i="9"/>
  <c r="C296" i="10"/>
  <c r="D296" i="10"/>
  <c r="F297" i="10"/>
  <c r="H297" i="10"/>
  <c r="G297" i="10"/>
  <c r="I297" i="10"/>
  <c r="N298" i="10"/>
  <c r="X298" i="10" s="1"/>
  <c r="L298" i="10"/>
  <c r="K298" i="10"/>
  <c r="M298" i="10"/>
  <c r="Q299" i="10"/>
  <c r="P299" i="10"/>
  <c r="R299" i="10"/>
  <c r="K305" i="9"/>
  <c r="D308" i="10"/>
  <c r="C308" i="10"/>
  <c r="F309" i="10"/>
  <c r="I309" i="10"/>
  <c r="H309" i="10"/>
  <c r="G309" i="10"/>
  <c r="N310" i="10"/>
  <c r="X310" i="10" s="1"/>
  <c r="L310" i="10"/>
  <c r="M310" i="10"/>
  <c r="K310" i="10"/>
  <c r="R311" i="10"/>
  <c r="Q311" i="10"/>
  <c r="P311" i="10"/>
  <c r="R321" i="10"/>
  <c r="Q321" i="10"/>
  <c r="P321" i="10"/>
  <c r="Y326" i="10"/>
  <c r="Z326" i="10" s="1"/>
  <c r="K327" i="9"/>
  <c r="C329" i="10"/>
  <c r="D329" i="10"/>
  <c r="I330" i="10"/>
  <c r="H330" i="10"/>
  <c r="G330" i="10"/>
  <c r="F330" i="10"/>
  <c r="L331" i="10"/>
  <c r="K331" i="10"/>
  <c r="N331" i="10"/>
  <c r="X331" i="10" s="1"/>
  <c r="M331" i="10"/>
  <c r="R332" i="10"/>
  <c r="Q332" i="10"/>
  <c r="P332" i="10"/>
  <c r="K337" i="9"/>
  <c r="D340" i="10"/>
  <c r="C340" i="10"/>
  <c r="N341" i="10"/>
  <c r="X341" i="10" s="1"/>
  <c r="M341" i="10"/>
  <c r="L341" i="10"/>
  <c r="K341" i="10"/>
  <c r="R342" i="10"/>
  <c r="Q342" i="10"/>
  <c r="P342" i="10"/>
  <c r="K346" i="9"/>
  <c r="D349" i="10"/>
  <c r="C349" i="10"/>
  <c r="G350" i="10"/>
  <c r="H350" i="10"/>
  <c r="F350" i="10"/>
  <c r="I350" i="10"/>
  <c r="L351" i="10"/>
  <c r="K351" i="10"/>
  <c r="N351" i="10"/>
  <c r="X351" i="10" s="1"/>
  <c r="M351" i="10"/>
  <c r="R352" i="10"/>
  <c r="P352" i="10"/>
  <c r="Q352" i="10"/>
  <c r="R368" i="10"/>
  <c r="P368" i="10"/>
  <c r="Q368" i="10"/>
  <c r="K373" i="9"/>
  <c r="A375" i="10"/>
  <c r="K375" i="9"/>
  <c r="I376" i="10"/>
  <c r="H376" i="10"/>
  <c r="G376" i="10"/>
  <c r="F376" i="10"/>
  <c r="R377" i="10"/>
  <c r="Q377" i="10"/>
  <c r="P377" i="10"/>
  <c r="A391" i="10"/>
  <c r="K391" i="9"/>
  <c r="Y397" i="10"/>
  <c r="Z397" i="10" s="1"/>
  <c r="K398" i="9"/>
  <c r="D400" i="10"/>
  <c r="C400" i="10"/>
  <c r="N401" i="10"/>
  <c r="X401" i="10" s="1"/>
  <c r="M401" i="10"/>
  <c r="L401" i="10"/>
  <c r="K401" i="10"/>
  <c r="R402" i="10"/>
  <c r="Q402" i="10"/>
  <c r="P402" i="10"/>
  <c r="K413" i="9"/>
  <c r="F429" i="10"/>
  <c r="I429" i="10"/>
  <c r="H429" i="10"/>
  <c r="G429" i="10"/>
  <c r="D435" i="10"/>
  <c r="C435" i="10"/>
  <c r="I448" i="10"/>
  <c r="H448" i="10"/>
  <c r="G448" i="10"/>
  <c r="F448" i="10"/>
  <c r="N461" i="10"/>
  <c r="X461" i="10" s="1"/>
  <c r="M461" i="10"/>
  <c r="L461" i="10"/>
  <c r="K461" i="10"/>
  <c r="R474" i="10"/>
  <c r="Q474" i="10"/>
  <c r="P474" i="10"/>
  <c r="A516" i="10"/>
  <c r="K516" i="9"/>
  <c r="N530" i="10"/>
  <c r="X530" i="10" s="1"/>
  <c r="M530" i="10"/>
  <c r="L530" i="10"/>
  <c r="K530" i="10"/>
  <c r="K546" i="9"/>
  <c r="L579" i="10"/>
  <c r="K579" i="10"/>
  <c r="N579" i="10"/>
  <c r="X579" i="10" s="1"/>
  <c r="M579" i="10"/>
  <c r="R623" i="10"/>
  <c r="Q623" i="10"/>
  <c r="P623" i="10"/>
  <c r="K626" i="9"/>
  <c r="I647" i="10"/>
  <c r="H647" i="10"/>
  <c r="F647" i="10"/>
  <c r="G647" i="10"/>
  <c r="R648" i="10"/>
  <c r="Q648" i="10"/>
  <c r="P648" i="10"/>
  <c r="F21" i="10"/>
  <c r="I21" i="10"/>
  <c r="H21" i="10"/>
  <c r="G21" i="10"/>
  <c r="K29" i="9"/>
  <c r="D32" i="10"/>
  <c r="C32" i="10"/>
  <c r="N34" i="10"/>
  <c r="X34" i="10" s="1"/>
  <c r="M34" i="10"/>
  <c r="L34" i="10"/>
  <c r="K34" i="10"/>
  <c r="Y40" i="10"/>
  <c r="Z40" i="10" s="1"/>
  <c r="K41" i="9"/>
  <c r="D44" i="10"/>
  <c r="C44" i="10"/>
  <c r="F45" i="10"/>
  <c r="H45" i="10"/>
  <c r="G45" i="10"/>
  <c r="I45" i="10"/>
  <c r="R47" i="10"/>
  <c r="Q47" i="10"/>
  <c r="P47" i="10"/>
  <c r="K53" i="9"/>
  <c r="F57" i="10"/>
  <c r="I57" i="10"/>
  <c r="H57" i="10"/>
  <c r="G57" i="10"/>
  <c r="D10" i="14"/>
  <c r="F1439" i="10"/>
  <c r="F1105" i="10"/>
  <c r="F773" i="10"/>
  <c r="F653" i="10"/>
  <c r="H644" i="10"/>
  <c r="F991" i="10"/>
  <c r="N9" i="10"/>
  <c r="X9" i="10" s="1"/>
  <c r="Y9" i="10" s="1"/>
  <c r="Z9" i="10" s="1"/>
  <c r="K9" i="10"/>
  <c r="M9" i="10"/>
  <c r="L9" i="10"/>
  <c r="Y27" i="10"/>
  <c r="Z27" i="10" s="1"/>
  <c r="Y63" i="10"/>
  <c r="Z63" i="10" s="1"/>
  <c r="K64" i="9"/>
  <c r="D67" i="10"/>
  <c r="C67" i="10"/>
  <c r="I68" i="10"/>
  <c r="H68" i="10"/>
  <c r="G68" i="10"/>
  <c r="F68" i="10"/>
  <c r="N69" i="10"/>
  <c r="X69" i="10" s="1"/>
  <c r="Y69" i="10" s="1"/>
  <c r="Z69" i="10" s="1"/>
  <c r="M69" i="10"/>
  <c r="L69" i="10"/>
  <c r="K69" i="10"/>
  <c r="R70" i="10"/>
  <c r="Q70" i="10"/>
  <c r="P70" i="10"/>
  <c r="Y75" i="10"/>
  <c r="Z75" i="10" s="1"/>
  <c r="K76" i="9"/>
  <c r="C79" i="10"/>
  <c r="D79" i="10"/>
  <c r="I80" i="10"/>
  <c r="H80" i="10"/>
  <c r="G80" i="10"/>
  <c r="F80" i="10"/>
  <c r="N81" i="10"/>
  <c r="X81" i="10" s="1"/>
  <c r="Y81" i="10" s="1"/>
  <c r="Z81" i="10" s="1"/>
  <c r="M81" i="10"/>
  <c r="L81" i="10"/>
  <c r="K81" i="10"/>
  <c r="Q82" i="10"/>
  <c r="P82" i="10"/>
  <c r="R82" i="10"/>
  <c r="K88" i="9"/>
  <c r="D91" i="10"/>
  <c r="C91" i="10"/>
  <c r="I92" i="10"/>
  <c r="H92" i="10"/>
  <c r="G92" i="10"/>
  <c r="F92" i="10"/>
  <c r="N93" i="10"/>
  <c r="X93" i="10" s="1"/>
  <c r="L93" i="10"/>
  <c r="K93" i="10"/>
  <c r="M93" i="10"/>
  <c r="R94" i="10"/>
  <c r="Q94" i="10"/>
  <c r="P94" i="10"/>
  <c r="K100" i="9"/>
  <c r="D103" i="10"/>
  <c r="C103" i="10"/>
  <c r="I104" i="10"/>
  <c r="H104" i="10"/>
  <c r="G104" i="10"/>
  <c r="F104" i="10"/>
  <c r="N105" i="10"/>
  <c r="X105" i="10" s="1"/>
  <c r="K105" i="10"/>
  <c r="M105" i="10"/>
  <c r="L105" i="10"/>
  <c r="P106" i="10"/>
  <c r="R106" i="10"/>
  <c r="Q106" i="10"/>
  <c r="K112" i="9"/>
  <c r="D115" i="10"/>
  <c r="C115" i="10"/>
  <c r="I116" i="10"/>
  <c r="H116" i="10"/>
  <c r="G116" i="10"/>
  <c r="F116" i="10"/>
  <c r="N117" i="10"/>
  <c r="X117" i="10" s="1"/>
  <c r="M117" i="10"/>
  <c r="L117" i="10"/>
  <c r="K117" i="10"/>
  <c r="R118" i="10"/>
  <c r="Q118" i="10"/>
  <c r="P118" i="10"/>
  <c r="K124" i="9"/>
  <c r="D127" i="10"/>
  <c r="C127" i="10"/>
  <c r="I128" i="10"/>
  <c r="H128" i="10"/>
  <c r="F128" i="10"/>
  <c r="G128" i="10"/>
  <c r="N129" i="10"/>
  <c r="X129" i="10" s="1"/>
  <c r="M129" i="10"/>
  <c r="L129" i="10"/>
  <c r="K129" i="10"/>
  <c r="R130" i="10"/>
  <c r="Q130" i="10"/>
  <c r="P130" i="10"/>
  <c r="K136" i="9"/>
  <c r="D139" i="10"/>
  <c r="C139" i="10"/>
  <c r="I140" i="10"/>
  <c r="H140" i="10"/>
  <c r="F140" i="10"/>
  <c r="G140" i="10"/>
  <c r="K141" i="10"/>
  <c r="L141" i="10"/>
  <c r="N141" i="10"/>
  <c r="X141" i="10" s="1"/>
  <c r="Y141" i="10" s="1"/>
  <c r="Z141" i="10" s="1"/>
  <c r="M141" i="10"/>
  <c r="Q142" i="10"/>
  <c r="P142" i="10"/>
  <c r="R142" i="10"/>
  <c r="K148" i="9"/>
  <c r="D151" i="10"/>
  <c r="C151" i="10"/>
  <c r="I152" i="10"/>
  <c r="H152" i="10"/>
  <c r="F152" i="10"/>
  <c r="G152" i="10"/>
  <c r="L153" i="10"/>
  <c r="K153" i="10"/>
  <c r="M153" i="10"/>
  <c r="N153" i="10"/>
  <c r="X153" i="10" s="1"/>
  <c r="P154" i="10"/>
  <c r="R154" i="10"/>
  <c r="Q154" i="10"/>
  <c r="K160" i="9"/>
  <c r="D163" i="10"/>
  <c r="C163" i="10"/>
  <c r="I164" i="10"/>
  <c r="H164" i="10"/>
  <c r="F164" i="10"/>
  <c r="G164" i="10"/>
  <c r="N165" i="10"/>
  <c r="X165" i="10" s="1"/>
  <c r="M165" i="10"/>
  <c r="L165" i="10"/>
  <c r="K165" i="10"/>
  <c r="Q166" i="10"/>
  <c r="P166" i="10"/>
  <c r="R166" i="10"/>
  <c r="K172" i="9"/>
  <c r="D175" i="10"/>
  <c r="C175" i="10"/>
  <c r="I176" i="10"/>
  <c r="H176" i="10"/>
  <c r="F176" i="10"/>
  <c r="G176" i="10"/>
  <c r="N177" i="10"/>
  <c r="X177" i="10" s="1"/>
  <c r="M177" i="10"/>
  <c r="L177" i="10"/>
  <c r="K177" i="10"/>
  <c r="R178" i="10"/>
  <c r="Q178" i="10"/>
  <c r="P178" i="10"/>
  <c r="K184" i="9"/>
  <c r="C187" i="10"/>
  <c r="D187" i="10"/>
  <c r="I188" i="10"/>
  <c r="H188" i="10"/>
  <c r="F188" i="10"/>
  <c r="G188" i="10"/>
  <c r="K189" i="10"/>
  <c r="N189" i="10"/>
  <c r="X189" i="10" s="1"/>
  <c r="M189" i="10"/>
  <c r="L189" i="10"/>
  <c r="Q190" i="10"/>
  <c r="P190" i="10"/>
  <c r="R190" i="10"/>
  <c r="K196" i="9"/>
  <c r="D199" i="10"/>
  <c r="C199" i="10"/>
  <c r="I200" i="10"/>
  <c r="H200" i="10"/>
  <c r="F200" i="10"/>
  <c r="G200" i="10"/>
  <c r="N201" i="10"/>
  <c r="X201" i="10" s="1"/>
  <c r="M201" i="10"/>
  <c r="L201" i="10"/>
  <c r="K201" i="10"/>
  <c r="R202" i="10"/>
  <c r="Q202" i="10"/>
  <c r="P202" i="10"/>
  <c r="K208" i="9"/>
  <c r="D211" i="10"/>
  <c r="C211" i="10"/>
  <c r="I212" i="10"/>
  <c r="H212" i="10"/>
  <c r="F212" i="10"/>
  <c r="G212" i="10"/>
  <c r="N213" i="10"/>
  <c r="X213" i="10" s="1"/>
  <c r="M213" i="10"/>
  <c r="L213" i="10"/>
  <c r="K213" i="10"/>
  <c r="R214" i="10"/>
  <c r="Q214" i="10"/>
  <c r="P214" i="10"/>
  <c r="K220" i="9"/>
  <c r="D223" i="10"/>
  <c r="C223" i="10"/>
  <c r="I224" i="10"/>
  <c r="H224" i="10"/>
  <c r="F224" i="10"/>
  <c r="G224" i="10"/>
  <c r="N225" i="10"/>
  <c r="X225" i="10" s="1"/>
  <c r="M225" i="10"/>
  <c r="L225" i="10"/>
  <c r="K225" i="10"/>
  <c r="R226" i="10"/>
  <c r="Q226" i="10"/>
  <c r="P226" i="10"/>
  <c r="K232" i="9"/>
  <c r="D235" i="10"/>
  <c r="C235" i="10"/>
  <c r="I236" i="10"/>
  <c r="H236" i="10"/>
  <c r="F236" i="10"/>
  <c r="G236" i="10"/>
  <c r="K237" i="10"/>
  <c r="L237" i="10"/>
  <c r="N237" i="10"/>
  <c r="X237" i="10" s="1"/>
  <c r="M237" i="10"/>
  <c r="Q238" i="10"/>
  <c r="P238" i="10"/>
  <c r="R238" i="10"/>
  <c r="K244" i="9"/>
  <c r="D247" i="10"/>
  <c r="C247" i="10"/>
  <c r="I248" i="10"/>
  <c r="H248" i="10"/>
  <c r="F248" i="10"/>
  <c r="G248" i="10"/>
  <c r="M249" i="10"/>
  <c r="N249" i="10"/>
  <c r="X249" i="10" s="1"/>
  <c r="L249" i="10"/>
  <c r="K249" i="10"/>
  <c r="Q250" i="10"/>
  <c r="R250" i="10"/>
  <c r="P250" i="10"/>
  <c r="K256" i="9"/>
  <c r="D259" i="10"/>
  <c r="C259" i="10"/>
  <c r="I260" i="10"/>
  <c r="H260" i="10"/>
  <c r="F260" i="10"/>
  <c r="G260" i="10"/>
  <c r="N261" i="10"/>
  <c r="X261" i="10" s="1"/>
  <c r="M261" i="10"/>
  <c r="K261" i="10"/>
  <c r="L261" i="10"/>
  <c r="R262" i="10"/>
  <c r="P262" i="10"/>
  <c r="Q262" i="10"/>
  <c r="K268" i="9"/>
  <c r="D271" i="10"/>
  <c r="C271" i="10"/>
  <c r="I272" i="10"/>
  <c r="H272" i="10"/>
  <c r="F272" i="10"/>
  <c r="G272" i="10"/>
  <c r="N273" i="10"/>
  <c r="X273" i="10" s="1"/>
  <c r="M273" i="10"/>
  <c r="L273" i="10"/>
  <c r="K273" i="10"/>
  <c r="R274" i="10"/>
  <c r="Q274" i="10"/>
  <c r="P274" i="10"/>
  <c r="K280" i="9"/>
  <c r="D283" i="10"/>
  <c r="C283" i="10"/>
  <c r="I284" i="10"/>
  <c r="H284" i="10"/>
  <c r="F284" i="10"/>
  <c r="G284" i="10"/>
  <c r="K285" i="10"/>
  <c r="N285" i="10"/>
  <c r="X285" i="10" s="1"/>
  <c r="M285" i="10"/>
  <c r="L285" i="10"/>
  <c r="Q286" i="10"/>
  <c r="P286" i="10"/>
  <c r="R286" i="10"/>
  <c r="K292" i="9"/>
  <c r="D295" i="10"/>
  <c r="C295" i="10"/>
  <c r="I296" i="10"/>
  <c r="H296" i="10"/>
  <c r="F296" i="10"/>
  <c r="G296" i="10"/>
  <c r="N297" i="10"/>
  <c r="X297" i="10" s="1"/>
  <c r="M297" i="10"/>
  <c r="L297" i="10"/>
  <c r="K297" i="10"/>
  <c r="R298" i="10"/>
  <c r="Q298" i="10"/>
  <c r="P298" i="10"/>
  <c r="K304" i="9"/>
  <c r="D307" i="10"/>
  <c r="C307" i="10"/>
  <c r="I308" i="10"/>
  <c r="H308" i="10"/>
  <c r="F308" i="10"/>
  <c r="G308" i="10"/>
  <c r="C318" i="10"/>
  <c r="D318" i="10"/>
  <c r="I319" i="10"/>
  <c r="F319" i="10"/>
  <c r="H319" i="10"/>
  <c r="G319" i="10"/>
  <c r="K320" i="10"/>
  <c r="L320" i="10"/>
  <c r="M320" i="10"/>
  <c r="N320" i="10"/>
  <c r="X320" i="10" s="1"/>
  <c r="K326" i="9"/>
  <c r="A328" i="10"/>
  <c r="K328" i="9"/>
  <c r="F329" i="10"/>
  <c r="H329" i="10"/>
  <c r="G329" i="10"/>
  <c r="I329" i="10"/>
  <c r="N330" i="10"/>
  <c r="X330" i="10" s="1"/>
  <c r="Y330" i="10" s="1"/>
  <c r="Z330" i="10" s="1"/>
  <c r="L330" i="10"/>
  <c r="K330" i="10"/>
  <c r="M330" i="10"/>
  <c r="Q331" i="10"/>
  <c r="P331" i="10"/>
  <c r="R331" i="10"/>
  <c r="K336" i="9"/>
  <c r="D339" i="10"/>
  <c r="C339" i="10"/>
  <c r="I340" i="10"/>
  <c r="H340" i="10"/>
  <c r="G340" i="10"/>
  <c r="F340" i="10"/>
  <c r="R341" i="10"/>
  <c r="Q341" i="10"/>
  <c r="P341" i="10"/>
  <c r="K345" i="9"/>
  <c r="D348" i="10"/>
  <c r="C348" i="10"/>
  <c r="F349" i="10"/>
  <c r="I349" i="10"/>
  <c r="H349" i="10"/>
  <c r="G349" i="10"/>
  <c r="N350" i="10"/>
  <c r="X350" i="10" s="1"/>
  <c r="M350" i="10"/>
  <c r="L350" i="10"/>
  <c r="K350" i="10"/>
  <c r="P351" i="10"/>
  <c r="Q351" i="10"/>
  <c r="R351" i="10"/>
  <c r="F357" i="10"/>
  <c r="I357" i="10"/>
  <c r="H357" i="10"/>
  <c r="G357" i="10"/>
  <c r="N358" i="10"/>
  <c r="X358" i="10" s="1"/>
  <c r="M358" i="10"/>
  <c r="L358" i="10"/>
  <c r="K358" i="10"/>
  <c r="P359" i="10"/>
  <c r="Q359" i="10"/>
  <c r="R359" i="10"/>
  <c r="L367" i="10"/>
  <c r="K367" i="10"/>
  <c r="N367" i="10"/>
  <c r="X367" i="10" s="1"/>
  <c r="M367" i="10"/>
  <c r="K372" i="9"/>
  <c r="D375" i="10"/>
  <c r="C375" i="10"/>
  <c r="N376" i="10"/>
  <c r="X376" i="10" s="1"/>
  <c r="M376" i="10"/>
  <c r="L376" i="10"/>
  <c r="K376" i="10"/>
  <c r="K389" i="9"/>
  <c r="K397" i="9"/>
  <c r="A399" i="10"/>
  <c r="K399" i="9"/>
  <c r="I400" i="10"/>
  <c r="H400" i="10"/>
  <c r="G400" i="10"/>
  <c r="F400" i="10"/>
  <c r="R416" i="10"/>
  <c r="P416" i="10"/>
  <c r="Q416" i="10"/>
  <c r="D428" i="10"/>
  <c r="C428" i="10"/>
  <c r="A434" i="10"/>
  <c r="K434" i="9"/>
  <c r="D447" i="10"/>
  <c r="C447" i="10"/>
  <c r="I460" i="10"/>
  <c r="H460" i="10"/>
  <c r="G460" i="10"/>
  <c r="F460" i="10"/>
  <c r="N473" i="10"/>
  <c r="X473" i="10" s="1"/>
  <c r="M473" i="10"/>
  <c r="L473" i="10"/>
  <c r="K473" i="10"/>
  <c r="R486" i="10"/>
  <c r="Q486" i="10"/>
  <c r="P486" i="10"/>
  <c r="K514" i="9"/>
  <c r="G529" i="10"/>
  <c r="F529" i="10"/>
  <c r="H529" i="10"/>
  <c r="I529" i="10"/>
  <c r="R561" i="10"/>
  <c r="Q561" i="10"/>
  <c r="P561" i="10"/>
  <c r="I578" i="10"/>
  <c r="H578" i="10"/>
  <c r="G578" i="10"/>
  <c r="F578" i="10"/>
  <c r="L622" i="10"/>
  <c r="K622" i="10"/>
  <c r="N622" i="10"/>
  <c r="X622" i="10" s="1"/>
  <c r="M622" i="10"/>
  <c r="C646" i="10"/>
  <c r="D646" i="10"/>
  <c r="R23" i="10"/>
  <c r="Q23" i="10"/>
  <c r="P23" i="10"/>
  <c r="R35" i="10"/>
  <c r="Q35" i="10"/>
  <c r="P35" i="10"/>
  <c r="K65" i="9"/>
  <c r="G10" i="14"/>
  <c r="M939" i="10"/>
  <c r="L1103" i="10"/>
  <c r="K704" i="10"/>
  <c r="C17" i="12"/>
  <c r="C16" i="12"/>
  <c r="C15" i="12"/>
  <c r="B15" i="12"/>
  <c r="D15" i="12" s="1"/>
  <c r="Y3" i="10"/>
  <c r="Z3" i="10" s="1"/>
  <c r="K4" i="9"/>
  <c r="D7" i="10"/>
  <c r="C7" i="10"/>
  <c r="I8" i="10"/>
  <c r="H8" i="10"/>
  <c r="G8" i="10"/>
  <c r="F8" i="10"/>
  <c r="R10" i="10"/>
  <c r="Q10" i="10"/>
  <c r="P10" i="10"/>
  <c r="K16" i="9"/>
  <c r="D19" i="10"/>
  <c r="C19" i="10"/>
  <c r="I20" i="10"/>
  <c r="H20" i="10"/>
  <c r="G20" i="10"/>
  <c r="F20" i="10"/>
  <c r="N21" i="10"/>
  <c r="X21" i="10" s="1"/>
  <c r="Y21" i="10" s="1"/>
  <c r="Z21" i="10" s="1"/>
  <c r="M21" i="10"/>
  <c r="L21" i="10"/>
  <c r="K21" i="10"/>
  <c r="R22" i="10"/>
  <c r="Q22" i="10"/>
  <c r="P22" i="10"/>
  <c r="K28" i="9"/>
  <c r="D31" i="10"/>
  <c r="C31" i="10"/>
  <c r="I32" i="10"/>
  <c r="H32" i="10"/>
  <c r="G32" i="10"/>
  <c r="F32" i="10"/>
  <c r="N33" i="10"/>
  <c r="X33" i="10" s="1"/>
  <c r="Y33" i="10" s="1"/>
  <c r="Z33" i="10" s="1"/>
  <c r="M33" i="10"/>
  <c r="K33" i="10"/>
  <c r="L33" i="10"/>
  <c r="Q34" i="10"/>
  <c r="P34" i="10"/>
  <c r="R34" i="10"/>
  <c r="Y39" i="10"/>
  <c r="Z39" i="10" s="1"/>
  <c r="K40" i="9"/>
  <c r="D43" i="10"/>
  <c r="C43" i="10"/>
  <c r="I44" i="10"/>
  <c r="H44" i="10"/>
  <c r="G44" i="10"/>
  <c r="F44" i="10"/>
  <c r="N45" i="10"/>
  <c r="X45" i="10" s="1"/>
  <c r="Y45" i="10" s="1"/>
  <c r="Z45" i="10" s="1"/>
  <c r="K45" i="10"/>
  <c r="M45" i="10"/>
  <c r="L45" i="10"/>
  <c r="R46" i="10"/>
  <c r="Q46" i="10"/>
  <c r="P46" i="10"/>
  <c r="Y51" i="10"/>
  <c r="Z51" i="10" s="1"/>
  <c r="K52" i="9"/>
  <c r="D55" i="10"/>
  <c r="C55" i="10"/>
  <c r="I56" i="10"/>
  <c r="H56" i="10"/>
  <c r="G56" i="10"/>
  <c r="F56" i="10"/>
  <c r="N57" i="10"/>
  <c r="X57" i="10" s="1"/>
  <c r="K57" i="10"/>
  <c r="M57" i="10"/>
  <c r="L57" i="10"/>
  <c r="R58" i="10"/>
  <c r="Q58" i="10"/>
  <c r="P58" i="10"/>
  <c r="G3" i="7"/>
  <c r="K3" i="9"/>
  <c r="C6" i="10"/>
  <c r="D6" i="10"/>
  <c r="I7" i="10"/>
  <c r="H7" i="10"/>
  <c r="G7" i="10"/>
  <c r="F7" i="10"/>
  <c r="N8" i="10"/>
  <c r="X8" i="10" s="1"/>
  <c r="M8" i="10"/>
  <c r="L8" i="10"/>
  <c r="K8" i="10"/>
  <c r="R9" i="10"/>
  <c r="Q9" i="10"/>
  <c r="P9" i="10"/>
  <c r="Y14" i="10"/>
  <c r="Z14" i="10" s="1"/>
  <c r="K15" i="9"/>
  <c r="C18" i="10"/>
  <c r="D18" i="10"/>
  <c r="I19" i="10"/>
  <c r="H19" i="10"/>
  <c r="G19" i="10"/>
  <c r="F19" i="10"/>
  <c r="K20" i="10"/>
  <c r="N20" i="10"/>
  <c r="X20" i="10" s="1"/>
  <c r="L20" i="10"/>
  <c r="M20" i="10"/>
  <c r="R21" i="10"/>
  <c r="Q21" i="10"/>
  <c r="P21" i="10"/>
  <c r="K27" i="9"/>
  <c r="C30" i="10"/>
  <c r="D30" i="10"/>
  <c r="I31" i="10"/>
  <c r="H31" i="10"/>
  <c r="G31" i="10"/>
  <c r="F31" i="10"/>
  <c r="L32" i="10"/>
  <c r="K32" i="10"/>
  <c r="N32" i="10"/>
  <c r="X32" i="10" s="1"/>
  <c r="M32" i="10"/>
  <c r="R33" i="10"/>
  <c r="Q33" i="10"/>
  <c r="P33" i="10"/>
  <c r="Y38" i="10"/>
  <c r="Z38" i="10" s="1"/>
  <c r="K39" i="9"/>
  <c r="C42" i="10"/>
  <c r="D42" i="10"/>
  <c r="I43" i="10"/>
  <c r="H43" i="10"/>
  <c r="G43" i="10"/>
  <c r="F43" i="10"/>
  <c r="M44" i="10"/>
  <c r="L44" i="10"/>
  <c r="K44" i="10"/>
  <c r="N44" i="10"/>
  <c r="X44" i="10" s="1"/>
  <c r="Y44" i="10" s="1"/>
  <c r="Z44" i="10" s="1"/>
  <c r="R45" i="10"/>
  <c r="Q45" i="10"/>
  <c r="P45" i="10"/>
  <c r="Y50" i="10"/>
  <c r="Z50" i="10" s="1"/>
  <c r="K51" i="9"/>
  <c r="C54" i="10"/>
  <c r="D54" i="10"/>
  <c r="I55" i="10"/>
  <c r="H55" i="10"/>
  <c r="G55" i="10"/>
  <c r="F55" i="10"/>
  <c r="N56" i="10"/>
  <c r="X56" i="10" s="1"/>
  <c r="M56" i="10"/>
  <c r="L56" i="10"/>
  <c r="K56" i="10"/>
  <c r="R57" i="10"/>
  <c r="Q57" i="10"/>
  <c r="P57" i="10"/>
  <c r="K63" i="9"/>
  <c r="C66" i="10"/>
  <c r="D66" i="10"/>
  <c r="I67" i="10"/>
  <c r="H67" i="10"/>
  <c r="G67" i="10"/>
  <c r="F67" i="10"/>
  <c r="N68" i="10"/>
  <c r="X68" i="10" s="1"/>
  <c r="Y68" i="10" s="1"/>
  <c r="Z68" i="10" s="1"/>
  <c r="M68" i="10"/>
  <c r="L68" i="10"/>
  <c r="K68" i="10"/>
  <c r="R69" i="10"/>
  <c r="Q69" i="10"/>
  <c r="P69" i="10"/>
  <c r="Y74" i="10"/>
  <c r="Z74" i="10" s="1"/>
  <c r="K75" i="9"/>
  <c r="C78" i="10"/>
  <c r="D78" i="10"/>
  <c r="I79" i="10"/>
  <c r="H79" i="10"/>
  <c r="G79" i="10"/>
  <c r="F79" i="10"/>
  <c r="M80" i="10"/>
  <c r="L80" i="10"/>
  <c r="K80" i="10"/>
  <c r="N80" i="10"/>
  <c r="X80" i="10" s="1"/>
  <c r="Y80" i="10" s="1"/>
  <c r="Z80" i="10" s="1"/>
  <c r="R81" i="10"/>
  <c r="Q81" i="10"/>
  <c r="P81" i="10"/>
  <c r="J86" i="9"/>
  <c r="W86" i="10" s="1"/>
  <c r="K87" i="9"/>
  <c r="C90" i="10"/>
  <c r="D90" i="10"/>
  <c r="I91" i="10"/>
  <c r="H91" i="10"/>
  <c r="G91" i="10"/>
  <c r="F91" i="10"/>
  <c r="M92" i="10"/>
  <c r="L92" i="10"/>
  <c r="K92" i="10"/>
  <c r="N92" i="10"/>
  <c r="X92" i="10" s="1"/>
  <c r="R93" i="10"/>
  <c r="Q93" i="10"/>
  <c r="P93" i="10"/>
  <c r="K99" i="9"/>
  <c r="C102" i="10"/>
  <c r="D102" i="10"/>
  <c r="I103" i="10"/>
  <c r="H103" i="10"/>
  <c r="G103" i="10"/>
  <c r="F103" i="10"/>
  <c r="N104" i="10"/>
  <c r="X104" i="10" s="1"/>
  <c r="M104" i="10"/>
  <c r="L104" i="10"/>
  <c r="K104" i="10"/>
  <c r="R105" i="10"/>
  <c r="Q105" i="10"/>
  <c r="P105" i="10"/>
  <c r="Y110" i="10"/>
  <c r="Z110" i="10" s="1"/>
  <c r="K111" i="9"/>
  <c r="C114" i="10"/>
  <c r="D114" i="10"/>
  <c r="I115" i="10"/>
  <c r="H115" i="10"/>
  <c r="G115" i="10"/>
  <c r="F115" i="10"/>
  <c r="N116" i="10"/>
  <c r="X116" i="10" s="1"/>
  <c r="M116" i="10"/>
  <c r="L116" i="10"/>
  <c r="K116" i="10"/>
  <c r="R117" i="10"/>
  <c r="Q117" i="10"/>
  <c r="P117" i="10"/>
  <c r="K123" i="9"/>
  <c r="C126" i="10"/>
  <c r="D126" i="10"/>
  <c r="I127" i="10"/>
  <c r="H127" i="10"/>
  <c r="G127" i="10"/>
  <c r="F127" i="10"/>
  <c r="K128" i="10"/>
  <c r="N128" i="10"/>
  <c r="X128" i="10" s="1"/>
  <c r="M128" i="10"/>
  <c r="L128" i="10"/>
  <c r="R129" i="10"/>
  <c r="Q129" i="10"/>
  <c r="P129" i="10"/>
  <c r="K135" i="9"/>
  <c r="C138" i="10"/>
  <c r="D138" i="10"/>
  <c r="I139" i="10"/>
  <c r="F139" i="10"/>
  <c r="G139" i="10"/>
  <c r="H139" i="10"/>
  <c r="N140" i="10"/>
  <c r="X140" i="10" s="1"/>
  <c r="M140" i="10"/>
  <c r="L140" i="10"/>
  <c r="K140" i="10"/>
  <c r="R141" i="10"/>
  <c r="Q141" i="10"/>
  <c r="P141" i="10"/>
  <c r="Y146" i="10"/>
  <c r="Z146" i="10" s="1"/>
  <c r="K147" i="9"/>
  <c r="C150" i="10"/>
  <c r="D150" i="10"/>
  <c r="I151" i="10"/>
  <c r="H151" i="10"/>
  <c r="G151" i="10"/>
  <c r="F151" i="10"/>
  <c r="N152" i="10"/>
  <c r="X152" i="10" s="1"/>
  <c r="M152" i="10"/>
  <c r="K152" i="10"/>
  <c r="L152" i="10"/>
  <c r="R153" i="10"/>
  <c r="Q153" i="10"/>
  <c r="P153" i="10"/>
  <c r="K159" i="9"/>
  <c r="C162" i="10"/>
  <c r="D162" i="10"/>
  <c r="I163" i="10"/>
  <c r="H163" i="10"/>
  <c r="G163" i="10"/>
  <c r="F163" i="10"/>
  <c r="N164" i="10"/>
  <c r="X164" i="10" s="1"/>
  <c r="Y164" i="10" s="1"/>
  <c r="Z164" i="10" s="1"/>
  <c r="M164" i="10"/>
  <c r="L164" i="10"/>
  <c r="K164" i="10"/>
  <c r="R165" i="10"/>
  <c r="Q165" i="10"/>
  <c r="P165" i="10"/>
  <c r="K171" i="9"/>
  <c r="C174" i="10"/>
  <c r="D174" i="10"/>
  <c r="I175" i="10"/>
  <c r="H175" i="10"/>
  <c r="G175" i="10"/>
  <c r="F175" i="10"/>
  <c r="K176" i="10"/>
  <c r="N176" i="10"/>
  <c r="X176" i="10" s="1"/>
  <c r="Y176" i="10" s="1"/>
  <c r="Z176" i="10" s="1"/>
  <c r="M176" i="10"/>
  <c r="L176" i="10"/>
  <c r="R177" i="10"/>
  <c r="Q177" i="10"/>
  <c r="P177" i="10"/>
  <c r="Y182" i="10"/>
  <c r="Z182" i="10" s="1"/>
  <c r="K183" i="9"/>
  <c r="C186" i="10"/>
  <c r="D186" i="10"/>
  <c r="I187" i="10"/>
  <c r="H187" i="10"/>
  <c r="G187" i="10"/>
  <c r="F187" i="10"/>
  <c r="N188" i="10"/>
  <c r="X188" i="10" s="1"/>
  <c r="M188" i="10"/>
  <c r="L188" i="10"/>
  <c r="K188" i="10"/>
  <c r="R189" i="10"/>
  <c r="Q189" i="10"/>
  <c r="P189" i="10"/>
  <c r="K195" i="9"/>
  <c r="C198" i="10"/>
  <c r="D198" i="10"/>
  <c r="I199" i="10"/>
  <c r="H199" i="10"/>
  <c r="G199" i="10"/>
  <c r="F199" i="10"/>
  <c r="N200" i="10"/>
  <c r="X200" i="10" s="1"/>
  <c r="Y200" i="10" s="1"/>
  <c r="Z200" i="10" s="1"/>
  <c r="M200" i="10"/>
  <c r="K200" i="10"/>
  <c r="L200" i="10"/>
  <c r="R201" i="10"/>
  <c r="Q201" i="10"/>
  <c r="P201" i="10"/>
  <c r="K207" i="9"/>
  <c r="C210" i="10"/>
  <c r="D210" i="10"/>
  <c r="I211" i="10"/>
  <c r="H211" i="10"/>
  <c r="G211" i="10"/>
  <c r="F211" i="10"/>
  <c r="N212" i="10"/>
  <c r="X212" i="10" s="1"/>
  <c r="M212" i="10"/>
  <c r="L212" i="10"/>
  <c r="K212" i="10"/>
  <c r="R213" i="10"/>
  <c r="Q213" i="10"/>
  <c r="P213" i="10"/>
  <c r="Y218" i="10"/>
  <c r="Z218" i="10" s="1"/>
  <c r="K219" i="9"/>
  <c r="C222" i="10"/>
  <c r="D222" i="10"/>
  <c r="I223" i="10"/>
  <c r="F223" i="10"/>
  <c r="G223" i="10"/>
  <c r="H223" i="10"/>
  <c r="K224" i="10"/>
  <c r="L224" i="10"/>
  <c r="N224" i="10"/>
  <c r="X224" i="10" s="1"/>
  <c r="M224" i="10"/>
  <c r="R225" i="10"/>
  <c r="Q225" i="10"/>
  <c r="P225" i="10"/>
  <c r="K231" i="9"/>
  <c r="C234" i="10"/>
  <c r="D234" i="10"/>
  <c r="I235" i="10"/>
  <c r="G235" i="10"/>
  <c r="F235" i="10"/>
  <c r="H235" i="10"/>
  <c r="K236" i="10"/>
  <c r="M236" i="10"/>
  <c r="L236" i="10"/>
  <c r="N236" i="10"/>
  <c r="X236" i="10" s="1"/>
  <c r="R237" i="10"/>
  <c r="Q237" i="10"/>
  <c r="P237" i="10"/>
  <c r="K243" i="9"/>
  <c r="C246" i="10"/>
  <c r="D246" i="10"/>
  <c r="I247" i="10"/>
  <c r="H247" i="10"/>
  <c r="G247" i="10"/>
  <c r="F247" i="10"/>
  <c r="N248" i="10"/>
  <c r="X248" i="10" s="1"/>
  <c r="M248" i="10"/>
  <c r="L248" i="10"/>
  <c r="K248" i="10"/>
  <c r="R249" i="10"/>
  <c r="Q249" i="10"/>
  <c r="P249" i="10"/>
  <c r="Y254" i="10"/>
  <c r="Z254" i="10" s="1"/>
  <c r="K255" i="9"/>
  <c r="C258" i="10"/>
  <c r="D258" i="10"/>
  <c r="I259" i="10"/>
  <c r="H259" i="10"/>
  <c r="G259" i="10"/>
  <c r="F259" i="10"/>
  <c r="N260" i="10"/>
  <c r="X260" i="10" s="1"/>
  <c r="M260" i="10"/>
  <c r="L260" i="10"/>
  <c r="K260" i="10"/>
  <c r="R261" i="10"/>
  <c r="Q261" i="10"/>
  <c r="P261" i="10"/>
  <c r="K267" i="9"/>
  <c r="C270" i="10"/>
  <c r="D270" i="10"/>
  <c r="I271" i="10"/>
  <c r="H271" i="10"/>
  <c r="G271" i="10"/>
  <c r="F271" i="10"/>
  <c r="K272" i="10"/>
  <c r="N272" i="10"/>
  <c r="X272" i="10" s="1"/>
  <c r="M272" i="10"/>
  <c r="L272" i="10"/>
  <c r="R273" i="10"/>
  <c r="Q273" i="10"/>
  <c r="P273" i="10"/>
  <c r="K279" i="9"/>
  <c r="C282" i="10"/>
  <c r="D282" i="10"/>
  <c r="I283" i="10"/>
  <c r="H283" i="10"/>
  <c r="G283" i="10"/>
  <c r="F283" i="10"/>
  <c r="L284" i="10"/>
  <c r="K284" i="10"/>
  <c r="M284" i="10"/>
  <c r="N284" i="10"/>
  <c r="X284" i="10" s="1"/>
  <c r="R285" i="10"/>
  <c r="Q285" i="10"/>
  <c r="P285" i="10"/>
  <c r="Y290" i="10"/>
  <c r="Z290" i="10" s="1"/>
  <c r="K291" i="9"/>
  <c r="C294" i="10"/>
  <c r="D294" i="10"/>
  <c r="I295" i="10"/>
  <c r="H295" i="10"/>
  <c r="G295" i="10"/>
  <c r="F295" i="10"/>
  <c r="N296" i="10"/>
  <c r="X296" i="10" s="1"/>
  <c r="M296" i="10"/>
  <c r="L296" i="10"/>
  <c r="K296" i="10"/>
  <c r="R297" i="10"/>
  <c r="Q297" i="10"/>
  <c r="P297" i="10"/>
  <c r="K303" i="9"/>
  <c r="C306" i="10"/>
  <c r="D306" i="10"/>
  <c r="I307" i="10"/>
  <c r="H307" i="10"/>
  <c r="G307" i="10"/>
  <c r="F307" i="10"/>
  <c r="N308" i="10"/>
  <c r="X308" i="10" s="1"/>
  <c r="Y308" i="10" s="1"/>
  <c r="Z308" i="10" s="1"/>
  <c r="M308" i="10"/>
  <c r="L308" i="10"/>
  <c r="K308" i="10"/>
  <c r="R309" i="10"/>
  <c r="Q309" i="10"/>
  <c r="P309" i="10"/>
  <c r="K315" i="9"/>
  <c r="C317" i="10"/>
  <c r="D317" i="10"/>
  <c r="G318" i="10"/>
  <c r="H318" i="10"/>
  <c r="F318" i="10"/>
  <c r="I318" i="10"/>
  <c r="L319" i="10"/>
  <c r="K319" i="10"/>
  <c r="M319" i="10"/>
  <c r="N319" i="10"/>
  <c r="X319" i="10" s="1"/>
  <c r="R320" i="10"/>
  <c r="P320" i="10"/>
  <c r="Q320" i="10"/>
  <c r="K325" i="9"/>
  <c r="D328" i="10"/>
  <c r="C328" i="10"/>
  <c r="M329" i="10"/>
  <c r="N329" i="10"/>
  <c r="X329" i="10" s="1"/>
  <c r="L329" i="10"/>
  <c r="K329" i="10"/>
  <c r="R330" i="10"/>
  <c r="Q330" i="10"/>
  <c r="P330" i="10"/>
  <c r="Y334" i="10"/>
  <c r="Z334" i="10" s="1"/>
  <c r="K335" i="9"/>
  <c r="C338" i="10"/>
  <c r="D338" i="10"/>
  <c r="I339" i="10"/>
  <c r="H339" i="10"/>
  <c r="G339" i="10"/>
  <c r="F339" i="10"/>
  <c r="N340" i="10"/>
  <c r="X340" i="10" s="1"/>
  <c r="M340" i="10"/>
  <c r="L340" i="10"/>
  <c r="K340" i="10"/>
  <c r="Y344" i="10"/>
  <c r="Z344" i="10" s="1"/>
  <c r="D356" i="10"/>
  <c r="C356" i="10"/>
  <c r="D365" i="10"/>
  <c r="C365" i="10"/>
  <c r="G366" i="10"/>
  <c r="I366" i="10"/>
  <c r="H366" i="10"/>
  <c r="F366" i="10"/>
  <c r="P367" i="10"/>
  <c r="Q367" i="10"/>
  <c r="R367" i="10"/>
  <c r="K371" i="9"/>
  <c r="C374" i="10"/>
  <c r="D374" i="10"/>
  <c r="I375" i="10"/>
  <c r="G375" i="10"/>
  <c r="F375" i="10"/>
  <c r="H375" i="10"/>
  <c r="R376" i="10"/>
  <c r="P376" i="10"/>
  <c r="Q376" i="10"/>
  <c r="Y388" i="10"/>
  <c r="Z388" i="10" s="1"/>
  <c r="R392" i="10"/>
  <c r="P392" i="10"/>
  <c r="Q392" i="10"/>
  <c r="K396" i="9"/>
  <c r="D399" i="10"/>
  <c r="C399" i="10"/>
  <c r="N400" i="10"/>
  <c r="X400" i="10" s="1"/>
  <c r="M400" i="10"/>
  <c r="L400" i="10"/>
  <c r="K400" i="10"/>
  <c r="L415" i="10"/>
  <c r="K415" i="10"/>
  <c r="N415" i="10"/>
  <c r="X415" i="10" s="1"/>
  <c r="M415" i="10"/>
  <c r="A427" i="10"/>
  <c r="K427" i="9"/>
  <c r="K432" i="9"/>
  <c r="A446" i="10"/>
  <c r="K446" i="9"/>
  <c r="D459" i="10"/>
  <c r="C459" i="10"/>
  <c r="I472" i="10"/>
  <c r="H472" i="10"/>
  <c r="G472" i="10"/>
  <c r="F472" i="10"/>
  <c r="N485" i="10"/>
  <c r="X485" i="10" s="1"/>
  <c r="M485" i="10"/>
  <c r="L485" i="10"/>
  <c r="K485" i="10"/>
  <c r="D528" i="10"/>
  <c r="C528" i="10"/>
  <c r="N560" i="10"/>
  <c r="X560" i="10" s="1"/>
  <c r="M560" i="10"/>
  <c r="L560" i="10"/>
  <c r="K560" i="10"/>
  <c r="I621" i="10"/>
  <c r="G621" i="10"/>
  <c r="H621" i="10"/>
  <c r="F621" i="10"/>
  <c r="A645" i="10"/>
  <c r="K645" i="9"/>
  <c r="D5" i="10"/>
  <c r="C5" i="10"/>
  <c r="I6" i="10"/>
  <c r="H6" i="10"/>
  <c r="G6" i="10"/>
  <c r="F6" i="10"/>
  <c r="L7" i="10"/>
  <c r="K7" i="10"/>
  <c r="M7" i="10"/>
  <c r="N7" i="10"/>
  <c r="X7" i="10" s="1"/>
  <c r="R8" i="10"/>
  <c r="Q8" i="10"/>
  <c r="P8" i="10"/>
  <c r="K14" i="9"/>
  <c r="R20" i="10"/>
  <c r="Q20" i="10"/>
  <c r="P20" i="10"/>
  <c r="L31" i="10"/>
  <c r="K31" i="10"/>
  <c r="N31" i="10"/>
  <c r="X31" i="10" s="1"/>
  <c r="M31" i="10"/>
  <c r="R32" i="10"/>
  <c r="Q32" i="10"/>
  <c r="P32" i="10"/>
  <c r="K38" i="9"/>
  <c r="D41" i="10"/>
  <c r="C41" i="10"/>
  <c r="L43" i="10"/>
  <c r="K43" i="10"/>
  <c r="N43" i="10"/>
  <c r="X43" i="10" s="1"/>
  <c r="Y43" i="10" s="1"/>
  <c r="Z43" i="10" s="1"/>
  <c r="M43" i="10"/>
  <c r="R44" i="10"/>
  <c r="Q44" i="10"/>
  <c r="P44" i="10"/>
  <c r="Y49" i="10"/>
  <c r="Z49" i="10" s="1"/>
  <c r="K50" i="9"/>
  <c r="D53" i="10"/>
  <c r="C53" i="10"/>
  <c r="I54" i="10"/>
  <c r="H54" i="10"/>
  <c r="G54" i="10"/>
  <c r="F54" i="10"/>
  <c r="L55" i="10"/>
  <c r="K55" i="10"/>
  <c r="N55" i="10"/>
  <c r="X55" i="10" s="1"/>
  <c r="M55" i="10"/>
  <c r="R56" i="10"/>
  <c r="Q56" i="10"/>
  <c r="P56" i="10"/>
  <c r="D77" i="10"/>
  <c r="C77" i="10"/>
  <c r="F90" i="10"/>
  <c r="I90" i="10"/>
  <c r="H90" i="10"/>
  <c r="G90" i="10"/>
  <c r="R92" i="10"/>
  <c r="Q92" i="10"/>
  <c r="P92" i="10"/>
  <c r="Y97" i="10"/>
  <c r="Z97" i="10" s="1"/>
  <c r="L115" i="10"/>
  <c r="K115" i="10"/>
  <c r="N115" i="10"/>
  <c r="X115" i="10" s="1"/>
  <c r="Y115" i="10" s="1"/>
  <c r="Z115" i="10" s="1"/>
  <c r="M115" i="10"/>
  <c r="L127" i="10"/>
  <c r="K127" i="10"/>
  <c r="M127" i="10"/>
  <c r="N127" i="10"/>
  <c r="X127" i="10" s="1"/>
  <c r="Y127" i="10" s="1"/>
  <c r="Z127" i="10" s="1"/>
  <c r="R128" i="10"/>
  <c r="Q128" i="10"/>
  <c r="P128" i="10"/>
  <c r="H150" i="10"/>
  <c r="G150" i="10"/>
  <c r="F150" i="10"/>
  <c r="I150" i="10"/>
  <c r="L151" i="10"/>
  <c r="K151" i="10"/>
  <c r="N151" i="10"/>
  <c r="X151" i="10" s="1"/>
  <c r="Y151" i="10" s="1"/>
  <c r="Z151" i="10" s="1"/>
  <c r="M151" i="10"/>
  <c r="Y157" i="10"/>
  <c r="Z157" i="10" s="1"/>
  <c r="K158" i="9"/>
  <c r="C161" i="10"/>
  <c r="D161" i="10"/>
  <c r="R164" i="10"/>
  <c r="Q164" i="10"/>
  <c r="P164" i="10"/>
  <c r="Y181" i="10"/>
  <c r="Z181" i="10" s="1"/>
  <c r="K182" i="9"/>
  <c r="Y193" i="10"/>
  <c r="Z193" i="10" s="1"/>
  <c r="K194" i="9"/>
  <c r="C197" i="10"/>
  <c r="D197" i="10"/>
  <c r="H198" i="10"/>
  <c r="G198" i="10"/>
  <c r="F198" i="10"/>
  <c r="I198" i="10"/>
  <c r="L199" i="10"/>
  <c r="K199" i="10"/>
  <c r="N199" i="10"/>
  <c r="X199" i="10" s="1"/>
  <c r="Y199" i="10" s="1"/>
  <c r="Z199" i="10" s="1"/>
  <c r="M199" i="10"/>
  <c r="R200" i="10"/>
  <c r="Q200" i="10"/>
  <c r="P200" i="10"/>
  <c r="K206" i="9"/>
  <c r="C209" i="10"/>
  <c r="D209" i="10"/>
  <c r="I210" i="10"/>
  <c r="H210" i="10"/>
  <c r="G210" i="10"/>
  <c r="F210" i="10"/>
  <c r="L211" i="10"/>
  <c r="K211" i="10"/>
  <c r="N211" i="10"/>
  <c r="X211" i="10" s="1"/>
  <c r="Y211" i="10" s="1"/>
  <c r="Z211" i="10" s="1"/>
  <c r="M211" i="10"/>
  <c r="R212" i="10"/>
  <c r="Q212" i="10"/>
  <c r="P212" i="10"/>
  <c r="Y217" i="10"/>
  <c r="Z217" i="10" s="1"/>
  <c r="K218" i="9"/>
  <c r="C221" i="10"/>
  <c r="D221" i="10"/>
  <c r="I222" i="10"/>
  <c r="H222" i="10"/>
  <c r="G222" i="10"/>
  <c r="F222" i="10"/>
  <c r="L223" i="10"/>
  <c r="K223" i="10"/>
  <c r="N223" i="10"/>
  <c r="X223" i="10" s="1"/>
  <c r="Y223" i="10" s="1"/>
  <c r="Z223" i="10" s="1"/>
  <c r="M223" i="10"/>
  <c r="R224" i="10"/>
  <c r="Q224" i="10"/>
  <c r="P224" i="10"/>
  <c r="Y229" i="10"/>
  <c r="Z229" i="10" s="1"/>
  <c r="K230" i="9"/>
  <c r="C233" i="10"/>
  <c r="D233" i="10"/>
  <c r="I234" i="10"/>
  <c r="H234" i="10"/>
  <c r="G234" i="10"/>
  <c r="F234" i="10"/>
  <c r="L235" i="10"/>
  <c r="K235" i="10"/>
  <c r="N235" i="10"/>
  <c r="X235" i="10" s="1"/>
  <c r="Y235" i="10" s="1"/>
  <c r="Z235" i="10" s="1"/>
  <c r="M235" i="10"/>
  <c r="R236" i="10"/>
  <c r="Q236" i="10"/>
  <c r="P236" i="10"/>
  <c r="Y241" i="10"/>
  <c r="Z241" i="10" s="1"/>
  <c r="K242" i="9"/>
  <c r="C245" i="10"/>
  <c r="D245" i="10"/>
  <c r="H246" i="10"/>
  <c r="G246" i="10"/>
  <c r="F246" i="10"/>
  <c r="I246" i="10"/>
  <c r="L247" i="10"/>
  <c r="K247" i="10"/>
  <c r="N247" i="10"/>
  <c r="X247" i="10" s="1"/>
  <c r="Y247" i="10" s="1"/>
  <c r="Z247" i="10" s="1"/>
  <c r="M247" i="10"/>
  <c r="R248" i="10"/>
  <c r="Q248" i="10"/>
  <c r="P248" i="10"/>
  <c r="Y253" i="10"/>
  <c r="Z253" i="10" s="1"/>
  <c r="K254" i="9"/>
  <c r="C257" i="10"/>
  <c r="D257" i="10"/>
  <c r="I258" i="10"/>
  <c r="H258" i="10"/>
  <c r="G258" i="10"/>
  <c r="F258" i="10"/>
  <c r="L259" i="10"/>
  <c r="K259" i="10"/>
  <c r="N259" i="10"/>
  <c r="X259" i="10" s="1"/>
  <c r="Y259" i="10" s="1"/>
  <c r="Z259" i="10" s="1"/>
  <c r="M259" i="10"/>
  <c r="R260" i="10"/>
  <c r="Q260" i="10"/>
  <c r="P260" i="10"/>
  <c r="Y265" i="10"/>
  <c r="Z265" i="10" s="1"/>
  <c r="K266" i="9"/>
  <c r="C269" i="10"/>
  <c r="D269" i="10"/>
  <c r="I270" i="10"/>
  <c r="H270" i="10"/>
  <c r="G270" i="10"/>
  <c r="F270" i="10"/>
  <c r="L271" i="10"/>
  <c r="K271" i="10"/>
  <c r="N271" i="10"/>
  <c r="X271" i="10" s="1"/>
  <c r="Y271" i="10" s="1"/>
  <c r="Z271" i="10" s="1"/>
  <c r="M271" i="10"/>
  <c r="R272" i="10"/>
  <c r="P272" i="10"/>
  <c r="Q272" i="10"/>
  <c r="Y277" i="10"/>
  <c r="Z277" i="10" s="1"/>
  <c r="K278" i="9"/>
  <c r="C281" i="10"/>
  <c r="D281" i="10"/>
  <c r="I282" i="10"/>
  <c r="H282" i="10"/>
  <c r="G282" i="10"/>
  <c r="F282" i="10"/>
  <c r="L283" i="10"/>
  <c r="K283" i="10"/>
  <c r="N283" i="10"/>
  <c r="X283" i="10" s="1"/>
  <c r="Y283" i="10" s="1"/>
  <c r="Z283" i="10" s="1"/>
  <c r="M283" i="10"/>
  <c r="R284" i="10"/>
  <c r="Q284" i="10"/>
  <c r="P284" i="10"/>
  <c r="Y289" i="10"/>
  <c r="Z289" i="10" s="1"/>
  <c r="K290" i="9"/>
  <c r="C293" i="10"/>
  <c r="D293" i="10"/>
  <c r="H294" i="10"/>
  <c r="G294" i="10"/>
  <c r="F294" i="10"/>
  <c r="I294" i="10"/>
  <c r="L295" i="10"/>
  <c r="K295" i="10"/>
  <c r="N295" i="10"/>
  <c r="X295" i="10" s="1"/>
  <c r="Y295" i="10" s="1"/>
  <c r="Z295" i="10" s="1"/>
  <c r="M295" i="10"/>
  <c r="R296" i="10"/>
  <c r="Q296" i="10"/>
  <c r="P296" i="10"/>
  <c r="Y301" i="10"/>
  <c r="Z301" i="10" s="1"/>
  <c r="K302" i="9"/>
  <c r="C305" i="10"/>
  <c r="D305" i="10"/>
  <c r="I306" i="10"/>
  <c r="H306" i="10"/>
  <c r="G306" i="10"/>
  <c r="F306" i="10"/>
  <c r="L307" i="10"/>
  <c r="K307" i="10"/>
  <c r="N307" i="10"/>
  <c r="X307" i="10" s="1"/>
  <c r="Y307" i="10" s="1"/>
  <c r="Z307" i="10" s="1"/>
  <c r="M307" i="10"/>
  <c r="R308" i="10"/>
  <c r="Q308" i="10"/>
  <c r="P308" i="10"/>
  <c r="K314" i="9"/>
  <c r="A316" i="10"/>
  <c r="K316" i="9"/>
  <c r="F317" i="10"/>
  <c r="I317" i="10"/>
  <c r="H317" i="10"/>
  <c r="G317" i="10"/>
  <c r="N318" i="10"/>
  <c r="X318" i="10" s="1"/>
  <c r="Y318" i="10" s="1"/>
  <c r="Z318" i="10" s="1"/>
  <c r="L318" i="10"/>
  <c r="M318" i="10"/>
  <c r="K318" i="10"/>
  <c r="R319" i="10"/>
  <c r="Q319" i="10"/>
  <c r="P319" i="10"/>
  <c r="Y323" i="10"/>
  <c r="Z323" i="10" s="1"/>
  <c r="K324" i="9"/>
  <c r="D327" i="10"/>
  <c r="C327" i="10"/>
  <c r="I328" i="10"/>
  <c r="H328" i="10"/>
  <c r="F328" i="10"/>
  <c r="G328" i="10"/>
  <c r="R329" i="10"/>
  <c r="Q329" i="10"/>
  <c r="P329" i="10"/>
  <c r="Y333" i="10"/>
  <c r="Z333" i="10" s="1"/>
  <c r="K334" i="9"/>
  <c r="C337" i="10"/>
  <c r="D337" i="10"/>
  <c r="F338" i="10"/>
  <c r="G338" i="10"/>
  <c r="I338" i="10"/>
  <c r="H338" i="10"/>
  <c r="L339" i="10"/>
  <c r="K339" i="10"/>
  <c r="N339" i="10"/>
  <c r="X339" i="10" s="1"/>
  <c r="M339" i="10"/>
  <c r="R340" i="10"/>
  <c r="P340" i="10"/>
  <c r="Q340" i="10"/>
  <c r="C346" i="10"/>
  <c r="D346" i="10"/>
  <c r="I347" i="10"/>
  <c r="G347" i="10"/>
  <c r="F347" i="10"/>
  <c r="H347" i="10"/>
  <c r="N348" i="10"/>
  <c r="X348" i="10" s="1"/>
  <c r="Y348" i="10" s="1"/>
  <c r="Z348" i="10" s="1"/>
  <c r="M348" i="10"/>
  <c r="L348" i="10"/>
  <c r="K348" i="10"/>
  <c r="R349" i="10"/>
  <c r="Q349" i="10"/>
  <c r="P349" i="10"/>
  <c r="A355" i="10"/>
  <c r="K355" i="9"/>
  <c r="R357" i="10"/>
  <c r="Q357" i="10"/>
  <c r="P357" i="10"/>
  <c r="A364" i="10"/>
  <c r="K364" i="9"/>
  <c r="F365" i="10"/>
  <c r="I365" i="10"/>
  <c r="H365" i="10"/>
  <c r="G365" i="10"/>
  <c r="N366" i="10"/>
  <c r="X366" i="10" s="1"/>
  <c r="M366" i="10"/>
  <c r="L366" i="10"/>
  <c r="K366" i="10"/>
  <c r="K370" i="9"/>
  <c r="D373" i="10"/>
  <c r="C373" i="10"/>
  <c r="G374" i="10"/>
  <c r="I374" i="10"/>
  <c r="H374" i="10"/>
  <c r="F374" i="10"/>
  <c r="L375" i="10"/>
  <c r="K375" i="10"/>
  <c r="N375" i="10"/>
  <c r="X375" i="10" s="1"/>
  <c r="Y375" i="10" s="1"/>
  <c r="Z375" i="10" s="1"/>
  <c r="M375" i="10"/>
  <c r="F381" i="10"/>
  <c r="I381" i="10"/>
  <c r="H381" i="10"/>
  <c r="G381" i="10"/>
  <c r="N382" i="10"/>
  <c r="X382" i="10" s="1"/>
  <c r="Y382" i="10" s="1"/>
  <c r="Z382" i="10" s="1"/>
  <c r="M382" i="10"/>
  <c r="L382" i="10"/>
  <c r="K382" i="10"/>
  <c r="P383" i="10"/>
  <c r="Q383" i="10"/>
  <c r="R383" i="10"/>
  <c r="L391" i="10"/>
  <c r="K391" i="10"/>
  <c r="N391" i="10"/>
  <c r="X391" i="10" s="1"/>
  <c r="M391" i="10"/>
  <c r="Y394" i="10"/>
  <c r="Z394" i="10" s="1"/>
  <c r="K395" i="9"/>
  <c r="C398" i="10"/>
  <c r="D398" i="10"/>
  <c r="I399" i="10"/>
  <c r="G399" i="10"/>
  <c r="F399" i="10"/>
  <c r="H399" i="10"/>
  <c r="R400" i="10"/>
  <c r="P400" i="10"/>
  <c r="Q400" i="10"/>
  <c r="N406" i="10"/>
  <c r="X406" i="10" s="1"/>
  <c r="M406" i="10"/>
  <c r="L406" i="10"/>
  <c r="K406" i="10"/>
  <c r="P407" i="10"/>
  <c r="Q407" i="10"/>
  <c r="R407" i="10"/>
  <c r="D413" i="10"/>
  <c r="C413" i="10"/>
  <c r="G414" i="10"/>
  <c r="I414" i="10"/>
  <c r="H414" i="10"/>
  <c r="F414" i="10"/>
  <c r="P415" i="10"/>
  <c r="Q415" i="10"/>
  <c r="R415" i="10"/>
  <c r="K425" i="9"/>
  <c r="K444" i="9"/>
  <c r="A458" i="10"/>
  <c r="K458" i="9"/>
  <c r="D471" i="10"/>
  <c r="C471" i="10"/>
  <c r="I484" i="10"/>
  <c r="H484" i="10"/>
  <c r="G484" i="10"/>
  <c r="F484" i="10"/>
  <c r="A527" i="10"/>
  <c r="K527" i="9"/>
  <c r="K541" i="10"/>
  <c r="N541" i="10"/>
  <c r="X541" i="10" s="1"/>
  <c r="M541" i="10"/>
  <c r="L541" i="10"/>
  <c r="G559" i="10"/>
  <c r="F559" i="10"/>
  <c r="I559" i="10"/>
  <c r="H559" i="10"/>
  <c r="C620" i="10"/>
  <c r="D620" i="10"/>
  <c r="K643" i="9"/>
  <c r="Y61" i="10"/>
  <c r="Z61" i="10" s="1"/>
  <c r="I66" i="10"/>
  <c r="H66" i="10"/>
  <c r="F66" i="10"/>
  <c r="G66" i="10"/>
  <c r="R68" i="10"/>
  <c r="Q68" i="10"/>
  <c r="P68" i="10"/>
  <c r="K74" i="9"/>
  <c r="R80" i="10"/>
  <c r="Q80" i="10"/>
  <c r="P80" i="10"/>
  <c r="K86" i="9"/>
  <c r="D89" i="10"/>
  <c r="C89" i="10"/>
  <c r="K98" i="9"/>
  <c r="I102" i="10"/>
  <c r="H102" i="10"/>
  <c r="G102" i="10"/>
  <c r="F102" i="10"/>
  <c r="R104" i="10"/>
  <c r="Q104" i="10"/>
  <c r="P104" i="10"/>
  <c r="Y109" i="10"/>
  <c r="Z109" i="10" s="1"/>
  <c r="K110" i="9"/>
  <c r="D113" i="10"/>
  <c r="C113" i="10"/>
  <c r="I114" i="10"/>
  <c r="H114" i="10"/>
  <c r="G114" i="10"/>
  <c r="F114" i="10"/>
  <c r="R116" i="10"/>
  <c r="Q116" i="10"/>
  <c r="P116" i="10"/>
  <c r="Y121" i="10"/>
  <c r="Z121" i="10" s="1"/>
  <c r="K122" i="9"/>
  <c r="I126" i="10"/>
  <c r="H126" i="10"/>
  <c r="G126" i="10"/>
  <c r="F126" i="10"/>
  <c r="Y133" i="10"/>
  <c r="Z133" i="10" s="1"/>
  <c r="K134" i="9"/>
  <c r="C137" i="10"/>
  <c r="D137" i="10"/>
  <c r="I138" i="10"/>
  <c r="H138" i="10"/>
  <c r="G138" i="10"/>
  <c r="F138" i="10"/>
  <c r="L139" i="10"/>
  <c r="K139" i="10"/>
  <c r="N139" i="10"/>
  <c r="X139" i="10" s="1"/>
  <c r="Y139" i="10" s="1"/>
  <c r="Z139" i="10" s="1"/>
  <c r="M139" i="10"/>
  <c r="R140" i="10"/>
  <c r="Q140" i="10"/>
  <c r="P140" i="10"/>
  <c r="Y145" i="10"/>
  <c r="Z145" i="10" s="1"/>
  <c r="K146" i="9"/>
  <c r="C149" i="10"/>
  <c r="D149" i="10"/>
  <c r="R152" i="10"/>
  <c r="Q152" i="10"/>
  <c r="P152" i="10"/>
  <c r="I162" i="10"/>
  <c r="H162" i="10"/>
  <c r="G162" i="10"/>
  <c r="F162" i="10"/>
  <c r="L163" i="10"/>
  <c r="K163" i="10"/>
  <c r="N163" i="10"/>
  <c r="X163" i="10" s="1"/>
  <c r="Y163" i="10" s="1"/>
  <c r="Z163" i="10" s="1"/>
  <c r="M163" i="10"/>
  <c r="Y169" i="10"/>
  <c r="Z169" i="10" s="1"/>
  <c r="K170" i="9"/>
  <c r="C173" i="10"/>
  <c r="D173" i="10"/>
  <c r="I174" i="10"/>
  <c r="H174" i="10"/>
  <c r="G174" i="10"/>
  <c r="F174" i="10"/>
  <c r="L175" i="10"/>
  <c r="K175" i="10"/>
  <c r="N175" i="10"/>
  <c r="X175" i="10" s="1"/>
  <c r="M175" i="10"/>
  <c r="R176" i="10"/>
  <c r="Q176" i="10"/>
  <c r="P176" i="10"/>
  <c r="C185" i="10"/>
  <c r="D185" i="10"/>
  <c r="I186" i="10"/>
  <c r="H186" i="10"/>
  <c r="G186" i="10"/>
  <c r="F186" i="10"/>
  <c r="L187" i="10"/>
  <c r="K187" i="10"/>
  <c r="N187" i="10"/>
  <c r="X187" i="10" s="1"/>
  <c r="Y187" i="10" s="1"/>
  <c r="Z187" i="10" s="1"/>
  <c r="M187" i="10"/>
  <c r="R188" i="10"/>
  <c r="Q188" i="10"/>
  <c r="P188" i="10"/>
  <c r="D4" i="10"/>
  <c r="C4" i="10"/>
  <c r="F5" i="10"/>
  <c r="I5" i="10"/>
  <c r="H5" i="10"/>
  <c r="G5" i="10"/>
  <c r="N6" i="10"/>
  <c r="X6" i="10" s="1"/>
  <c r="Y6" i="10" s="1"/>
  <c r="Z6" i="10" s="1"/>
  <c r="M6" i="10"/>
  <c r="L6" i="10"/>
  <c r="K6" i="10"/>
  <c r="R7" i="10"/>
  <c r="Q7" i="10"/>
  <c r="P7" i="10"/>
  <c r="Y12" i="10"/>
  <c r="Z12" i="10" s="1"/>
  <c r="K13" i="9"/>
  <c r="D16" i="10"/>
  <c r="C16" i="10"/>
  <c r="F17" i="10"/>
  <c r="I17" i="10"/>
  <c r="H17" i="10"/>
  <c r="G17" i="10"/>
  <c r="N18" i="10"/>
  <c r="X18" i="10" s="1"/>
  <c r="Y18" i="10" s="1"/>
  <c r="Z18" i="10" s="1"/>
  <c r="M18" i="10"/>
  <c r="L18" i="10"/>
  <c r="K18" i="10"/>
  <c r="R19" i="10"/>
  <c r="Q19" i="10"/>
  <c r="P19" i="10"/>
  <c r="G21" i="9"/>
  <c r="T21" i="10" s="1"/>
  <c r="E5" i="11" s="1"/>
  <c r="Y24" i="10"/>
  <c r="Z24" i="10" s="1"/>
  <c r="K25" i="9"/>
  <c r="D28" i="10"/>
  <c r="C28" i="10"/>
  <c r="F29" i="10"/>
  <c r="H29" i="10"/>
  <c r="G29" i="10"/>
  <c r="I29" i="10"/>
  <c r="N30" i="10"/>
  <c r="X30" i="10" s="1"/>
  <c r="Y30" i="10" s="1"/>
  <c r="Z30" i="10" s="1"/>
  <c r="M30" i="10"/>
  <c r="L30" i="10"/>
  <c r="K30" i="10"/>
  <c r="R31" i="10"/>
  <c r="Q31" i="10"/>
  <c r="P31" i="10"/>
  <c r="Y36" i="10"/>
  <c r="Z36" i="10" s="1"/>
  <c r="K37" i="9"/>
  <c r="C40" i="10"/>
  <c r="D40" i="10"/>
  <c r="F41" i="10"/>
  <c r="I41" i="10"/>
  <c r="H41" i="10"/>
  <c r="G41" i="10"/>
  <c r="N42" i="10"/>
  <c r="X42" i="10" s="1"/>
  <c r="Y42" i="10" s="1"/>
  <c r="Z42" i="10" s="1"/>
  <c r="M42" i="10"/>
  <c r="L42" i="10"/>
  <c r="K42" i="10"/>
  <c r="R43" i="10"/>
  <c r="Q43" i="10"/>
  <c r="P43" i="10"/>
  <c r="Y48" i="10"/>
  <c r="Z48" i="10" s="1"/>
  <c r="K49" i="9"/>
  <c r="D52" i="10"/>
  <c r="C52" i="10"/>
  <c r="F53" i="10"/>
  <c r="G53" i="10"/>
  <c r="H53" i="10"/>
  <c r="I53" i="10"/>
  <c r="N54" i="10"/>
  <c r="X54" i="10" s="1"/>
  <c r="Y54" i="10" s="1"/>
  <c r="Z54" i="10" s="1"/>
  <c r="M54" i="10"/>
  <c r="L54" i="10"/>
  <c r="K54" i="10"/>
  <c r="R55" i="10"/>
  <c r="Q55" i="10"/>
  <c r="P55" i="10"/>
  <c r="K61" i="9"/>
  <c r="D64" i="10"/>
  <c r="C64" i="10"/>
  <c r="F65" i="10"/>
  <c r="I65" i="10"/>
  <c r="H65" i="10"/>
  <c r="G65" i="10"/>
  <c r="N66" i="10"/>
  <c r="X66" i="10" s="1"/>
  <c r="M66" i="10"/>
  <c r="L66" i="10"/>
  <c r="K66" i="10"/>
  <c r="R67" i="10"/>
  <c r="Q67" i="10"/>
  <c r="P67" i="10"/>
  <c r="J72" i="9"/>
  <c r="W72" i="10" s="1"/>
  <c r="K73" i="9"/>
  <c r="D76" i="10"/>
  <c r="C76" i="10"/>
  <c r="F77" i="10"/>
  <c r="H77" i="10"/>
  <c r="G77" i="10"/>
  <c r="I77" i="10"/>
  <c r="N78" i="10"/>
  <c r="X78" i="10" s="1"/>
  <c r="Y78" i="10" s="1"/>
  <c r="Z78" i="10" s="1"/>
  <c r="M78" i="10"/>
  <c r="L78" i="10"/>
  <c r="K78" i="10"/>
  <c r="R79" i="10"/>
  <c r="Q79" i="10"/>
  <c r="P79" i="10"/>
  <c r="K85" i="9"/>
  <c r="D88" i="10"/>
  <c r="C88" i="10"/>
  <c r="F89" i="10"/>
  <c r="I89" i="10"/>
  <c r="H89" i="10"/>
  <c r="G89" i="10"/>
  <c r="N90" i="10"/>
  <c r="X90" i="10" s="1"/>
  <c r="Y90" i="10" s="1"/>
  <c r="Z90" i="10" s="1"/>
  <c r="M90" i="10"/>
  <c r="L90" i="10"/>
  <c r="K90" i="10"/>
  <c r="R91" i="10"/>
  <c r="Q91" i="10"/>
  <c r="P91" i="10"/>
  <c r="J96" i="9"/>
  <c r="W96" i="10" s="1"/>
  <c r="AA1324" i="10" s="1"/>
  <c r="K97" i="9"/>
  <c r="C100" i="10"/>
  <c r="D100" i="10"/>
  <c r="F101" i="10"/>
  <c r="H101" i="10"/>
  <c r="G101" i="10"/>
  <c r="I101" i="10"/>
  <c r="N102" i="10"/>
  <c r="X102" i="10" s="1"/>
  <c r="Y102" i="10" s="1"/>
  <c r="Z102" i="10" s="1"/>
  <c r="M102" i="10"/>
  <c r="L102" i="10"/>
  <c r="K102" i="10"/>
  <c r="R103" i="10"/>
  <c r="Q103" i="10"/>
  <c r="P103" i="10"/>
  <c r="Y108" i="10"/>
  <c r="Z108" i="10" s="1"/>
  <c r="K109" i="9"/>
  <c r="D112" i="10"/>
  <c r="C112" i="10"/>
  <c r="F113" i="10"/>
  <c r="G113" i="10"/>
  <c r="I113" i="10"/>
  <c r="H113" i="10"/>
  <c r="N114" i="10"/>
  <c r="X114" i="10" s="1"/>
  <c r="Y114" i="10" s="1"/>
  <c r="Z114" i="10" s="1"/>
  <c r="M114" i="10"/>
  <c r="L114" i="10"/>
  <c r="K114" i="10"/>
  <c r="Q115" i="10"/>
  <c r="P115" i="10"/>
  <c r="R115" i="10"/>
  <c r="Y120" i="10"/>
  <c r="Z120" i="10" s="1"/>
  <c r="K121" i="9"/>
  <c r="D124" i="10"/>
  <c r="C124" i="10"/>
  <c r="F125" i="10"/>
  <c r="I125" i="10"/>
  <c r="H125" i="10"/>
  <c r="G125" i="10"/>
  <c r="L126" i="10"/>
  <c r="N126" i="10"/>
  <c r="X126" i="10" s="1"/>
  <c r="Y126" i="10" s="1"/>
  <c r="Z126" i="10" s="1"/>
  <c r="M126" i="10"/>
  <c r="K126" i="10"/>
  <c r="R127" i="10"/>
  <c r="Q127" i="10"/>
  <c r="P127" i="10"/>
  <c r="Y132" i="10"/>
  <c r="Z132" i="10" s="1"/>
  <c r="K133" i="9"/>
  <c r="D136" i="10"/>
  <c r="C136" i="10"/>
  <c r="F137" i="10"/>
  <c r="H137" i="10"/>
  <c r="G137" i="10"/>
  <c r="I137" i="10"/>
  <c r="N138" i="10"/>
  <c r="X138" i="10" s="1"/>
  <c r="Y138" i="10" s="1"/>
  <c r="Z138" i="10" s="1"/>
  <c r="L138" i="10"/>
  <c r="K138" i="10"/>
  <c r="M138" i="10"/>
  <c r="Q139" i="10"/>
  <c r="P139" i="10"/>
  <c r="R139" i="10"/>
  <c r="Y144" i="10"/>
  <c r="Z144" i="10" s="1"/>
  <c r="K145" i="9"/>
  <c r="D148" i="10"/>
  <c r="C148" i="10"/>
  <c r="F149" i="10"/>
  <c r="I149" i="10"/>
  <c r="H149" i="10"/>
  <c r="G149" i="10"/>
  <c r="N150" i="10"/>
  <c r="X150" i="10" s="1"/>
  <c r="Y150" i="10" s="1"/>
  <c r="Z150" i="10" s="1"/>
  <c r="L150" i="10"/>
  <c r="K150" i="10"/>
  <c r="M150" i="10"/>
  <c r="P151" i="10"/>
  <c r="R151" i="10"/>
  <c r="Q151" i="10"/>
  <c r="K157" i="9"/>
  <c r="D160" i="10"/>
  <c r="C160" i="10"/>
  <c r="F161" i="10"/>
  <c r="I161" i="10"/>
  <c r="H161" i="10"/>
  <c r="G161" i="10"/>
  <c r="N162" i="10"/>
  <c r="X162" i="10" s="1"/>
  <c r="L162" i="10"/>
  <c r="M162" i="10"/>
  <c r="K162" i="10"/>
  <c r="P163" i="10"/>
  <c r="Q163" i="10"/>
  <c r="R163" i="10"/>
  <c r="Y168" i="10"/>
  <c r="Z168" i="10" s="1"/>
  <c r="K169" i="9"/>
  <c r="D172" i="10"/>
  <c r="C172" i="10"/>
  <c r="F173" i="10"/>
  <c r="I173" i="10"/>
  <c r="H173" i="10"/>
  <c r="G173" i="10"/>
  <c r="N174" i="10"/>
  <c r="X174" i="10" s="1"/>
  <c r="Y174" i="10" s="1"/>
  <c r="Z174" i="10" s="1"/>
  <c r="L174" i="10"/>
  <c r="M174" i="10"/>
  <c r="K174" i="10"/>
  <c r="R175" i="10"/>
  <c r="Q175" i="10"/>
  <c r="P175" i="10"/>
  <c r="K181" i="9"/>
  <c r="C184" i="10"/>
  <c r="D184" i="10"/>
  <c r="F185" i="10"/>
  <c r="H185" i="10"/>
  <c r="G185" i="10"/>
  <c r="I185" i="10"/>
  <c r="N186" i="10"/>
  <c r="X186" i="10" s="1"/>
  <c r="Y186" i="10" s="1"/>
  <c r="Z186" i="10" s="1"/>
  <c r="L186" i="10"/>
  <c r="K186" i="10"/>
  <c r="M186" i="10"/>
  <c r="Q187" i="10"/>
  <c r="P187" i="10"/>
  <c r="R187" i="10"/>
  <c r="Y192" i="10"/>
  <c r="Z192" i="10" s="1"/>
  <c r="K193" i="9"/>
  <c r="C196" i="10"/>
  <c r="D196" i="10"/>
  <c r="F197" i="10"/>
  <c r="G197" i="10"/>
  <c r="I197" i="10"/>
  <c r="H197" i="10"/>
  <c r="N198" i="10"/>
  <c r="X198" i="10" s="1"/>
  <c r="L198" i="10"/>
  <c r="M198" i="10"/>
  <c r="K198" i="10"/>
  <c r="R199" i="10"/>
  <c r="Q199" i="10"/>
  <c r="P199" i="10"/>
  <c r="Y204" i="10"/>
  <c r="Z204" i="10" s="1"/>
  <c r="K205" i="9"/>
  <c r="D208" i="10"/>
  <c r="C208" i="10"/>
  <c r="F209" i="10"/>
  <c r="I209" i="10"/>
  <c r="H209" i="10"/>
  <c r="G209" i="10"/>
  <c r="N210" i="10"/>
  <c r="X210" i="10" s="1"/>
  <c r="Y210" i="10" s="1"/>
  <c r="Z210" i="10" s="1"/>
  <c r="L210" i="10"/>
  <c r="M210" i="10"/>
  <c r="K210" i="10"/>
  <c r="Q211" i="10"/>
  <c r="R211" i="10"/>
  <c r="P211" i="10"/>
  <c r="K217" i="9"/>
  <c r="D220" i="10"/>
  <c r="C220" i="10"/>
  <c r="F221" i="10"/>
  <c r="I221" i="10"/>
  <c r="H221" i="10"/>
  <c r="G221" i="10"/>
  <c r="N222" i="10"/>
  <c r="X222" i="10" s="1"/>
  <c r="Y222" i="10" s="1"/>
  <c r="Z222" i="10" s="1"/>
  <c r="L222" i="10"/>
  <c r="M222" i="10"/>
  <c r="K222" i="10"/>
  <c r="R223" i="10"/>
  <c r="Q223" i="10"/>
  <c r="P223" i="10"/>
  <c r="Y228" i="10"/>
  <c r="Z228" i="10" s="1"/>
  <c r="K229" i="9"/>
  <c r="C232" i="10"/>
  <c r="D232" i="10"/>
  <c r="F233" i="10"/>
  <c r="H233" i="10"/>
  <c r="G233" i="10"/>
  <c r="I233" i="10"/>
  <c r="N234" i="10"/>
  <c r="X234" i="10" s="1"/>
  <c r="L234" i="10"/>
  <c r="K234" i="10"/>
  <c r="M234" i="10"/>
  <c r="Q235" i="10"/>
  <c r="P235" i="10"/>
  <c r="R235" i="10"/>
  <c r="Y240" i="10"/>
  <c r="Z240" i="10" s="1"/>
  <c r="AA240" i="10"/>
  <c r="K241" i="9"/>
  <c r="D244" i="10"/>
  <c r="C244" i="10"/>
  <c r="F245" i="10"/>
  <c r="H245" i="10"/>
  <c r="I245" i="10"/>
  <c r="G245" i="10"/>
  <c r="N246" i="10"/>
  <c r="X246" i="10" s="1"/>
  <c r="Y246" i="10" s="1"/>
  <c r="Z246" i="10" s="1"/>
  <c r="L246" i="10"/>
  <c r="M246" i="10"/>
  <c r="K246" i="10"/>
  <c r="P247" i="10"/>
  <c r="Q247" i="10"/>
  <c r="R247" i="10"/>
  <c r="K253" i="9"/>
  <c r="D256" i="10"/>
  <c r="C256" i="10"/>
  <c r="F257" i="10"/>
  <c r="I257" i="10"/>
  <c r="G257" i="10"/>
  <c r="H257" i="10"/>
  <c r="N258" i="10"/>
  <c r="X258" i="10" s="1"/>
  <c r="Y258" i="10" s="1"/>
  <c r="Z258" i="10" s="1"/>
  <c r="L258" i="10"/>
  <c r="M258" i="10"/>
  <c r="K258" i="10"/>
  <c r="Q259" i="10"/>
  <c r="P259" i="10"/>
  <c r="R259" i="10"/>
  <c r="Y264" i="10"/>
  <c r="Z264" i="10" s="1"/>
  <c r="K265" i="9"/>
  <c r="D268" i="10"/>
  <c r="C268" i="10"/>
  <c r="F269" i="10"/>
  <c r="I269" i="10"/>
  <c r="H269" i="10"/>
  <c r="G269" i="10"/>
  <c r="N270" i="10"/>
  <c r="X270" i="10" s="1"/>
  <c r="L270" i="10"/>
  <c r="M270" i="10"/>
  <c r="K270" i="10"/>
  <c r="R271" i="10"/>
  <c r="Q271" i="10"/>
  <c r="P271" i="10"/>
  <c r="Y276" i="10"/>
  <c r="Z276" i="10" s="1"/>
  <c r="K277" i="9"/>
  <c r="C280" i="10"/>
  <c r="D280" i="10"/>
  <c r="F281" i="10"/>
  <c r="H281" i="10"/>
  <c r="G281" i="10"/>
  <c r="I281" i="10"/>
  <c r="N282" i="10"/>
  <c r="X282" i="10" s="1"/>
  <c r="Y282" i="10" s="1"/>
  <c r="Z282" i="10" s="1"/>
  <c r="L282" i="10"/>
  <c r="K282" i="10"/>
  <c r="M282" i="10"/>
  <c r="Q283" i="10"/>
  <c r="P283" i="10"/>
  <c r="R283" i="10"/>
  <c r="Y288" i="10"/>
  <c r="Z288" i="10" s="1"/>
  <c r="K289" i="9"/>
  <c r="D292" i="10"/>
  <c r="C292" i="10"/>
  <c r="F293" i="10"/>
  <c r="H293" i="10"/>
  <c r="G293" i="10"/>
  <c r="I293" i="10"/>
  <c r="N294" i="10"/>
  <c r="X294" i="10" s="1"/>
  <c r="Y294" i="10" s="1"/>
  <c r="Z294" i="10" s="1"/>
  <c r="L294" i="10"/>
  <c r="M294" i="10"/>
  <c r="K294" i="10"/>
  <c r="R295" i="10"/>
  <c r="Q295" i="10"/>
  <c r="P295" i="10"/>
  <c r="Y300" i="10"/>
  <c r="Z300" i="10" s="1"/>
  <c r="K301" i="9"/>
  <c r="D304" i="10"/>
  <c r="C304" i="10"/>
  <c r="F305" i="10"/>
  <c r="I305" i="10"/>
  <c r="H305" i="10"/>
  <c r="G305" i="10"/>
  <c r="N306" i="10"/>
  <c r="X306" i="10" s="1"/>
  <c r="L306" i="10"/>
  <c r="K306" i="10"/>
  <c r="M306" i="10"/>
  <c r="R307" i="10"/>
  <c r="Q307" i="10"/>
  <c r="P307" i="10"/>
  <c r="Y312" i="10"/>
  <c r="Z312" i="10" s="1"/>
  <c r="AA312" i="10"/>
  <c r="K313" i="9"/>
  <c r="D316" i="10"/>
  <c r="C316" i="10"/>
  <c r="K317" i="10"/>
  <c r="N317" i="10"/>
  <c r="X317" i="10" s="1"/>
  <c r="Y317" i="10" s="1"/>
  <c r="Z317" i="10" s="1"/>
  <c r="M317" i="10"/>
  <c r="L317" i="10"/>
  <c r="Q318" i="10"/>
  <c r="P318" i="10"/>
  <c r="R318" i="10"/>
  <c r="Y322" i="10"/>
  <c r="Z322" i="10" s="1"/>
  <c r="K323" i="9"/>
  <c r="C326" i="10"/>
  <c r="D326" i="10"/>
  <c r="I327" i="10"/>
  <c r="H327" i="10"/>
  <c r="G327" i="10"/>
  <c r="F327" i="10"/>
  <c r="N328" i="10"/>
  <c r="X328" i="10" s="1"/>
  <c r="M328" i="10"/>
  <c r="L328" i="10"/>
  <c r="K328" i="10"/>
  <c r="K333" i="9"/>
  <c r="D336" i="10"/>
  <c r="C336" i="10"/>
  <c r="F337" i="10"/>
  <c r="G337" i="10"/>
  <c r="I337" i="10"/>
  <c r="H337" i="10"/>
  <c r="N338" i="10"/>
  <c r="X338" i="10" s="1"/>
  <c r="Y338" i="10" s="1"/>
  <c r="Z338" i="10" s="1"/>
  <c r="L338" i="10"/>
  <c r="M338" i="10"/>
  <c r="K338" i="10"/>
  <c r="P339" i="10"/>
  <c r="Q339" i="10"/>
  <c r="R339" i="10"/>
  <c r="K343" i="9"/>
  <c r="K353" i="9"/>
  <c r="N356" i="10"/>
  <c r="X356" i="10" s="1"/>
  <c r="M356" i="10"/>
  <c r="L356" i="10"/>
  <c r="K356" i="10"/>
  <c r="K362" i="9"/>
  <c r="D364" i="10"/>
  <c r="C364" i="10"/>
  <c r="N365" i="10"/>
  <c r="X365" i="10" s="1"/>
  <c r="M365" i="10"/>
  <c r="L365" i="10"/>
  <c r="K365" i="10"/>
  <c r="R366" i="10"/>
  <c r="Q366" i="10"/>
  <c r="P366" i="10"/>
  <c r="K369" i="9"/>
  <c r="D372" i="10"/>
  <c r="C372" i="10"/>
  <c r="F373" i="10"/>
  <c r="I373" i="10"/>
  <c r="H373" i="10"/>
  <c r="G373" i="10"/>
  <c r="N374" i="10"/>
  <c r="X374" i="10" s="1"/>
  <c r="M374" i="10"/>
  <c r="L374" i="10"/>
  <c r="K374" i="10"/>
  <c r="P375" i="10"/>
  <c r="Q375" i="10"/>
  <c r="R375" i="10"/>
  <c r="D380" i="10"/>
  <c r="C380" i="10"/>
  <c r="D389" i="10"/>
  <c r="C389" i="10"/>
  <c r="G390" i="10"/>
  <c r="I390" i="10"/>
  <c r="H390" i="10"/>
  <c r="F390" i="10"/>
  <c r="P391" i="10"/>
  <c r="Q391" i="10"/>
  <c r="R391" i="10"/>
  <c r="K394" i="9"/>
  <c r="D397" i="10"/>
  <c r="C397" i="10"/>
  <c r="G398" i="10"/>
  <c r="H398" i="10"/>
  <c r="F398" i="10"/>
  <c r="I398" i="10"/>
  <c r="L399" i="10"/>
  <c r="K399" i="10"/>
  <c r="N399" i="10"/>
  <c r="X399" i="10" s="1"/>
  <c r="M399" i="10"/>
  <c r="F405" i="10"/>
  <c r="I405" i="10"/>
  <c r="H405" i="10"/>
  <c r="G405" i="10"/>
  <c r="A412" i="10"/>
  <c r="K412" i="9"/>
  <c r="F413" i="10"/>
  <c r="I413" i="10"/>
  <c r="H413" i="10"/>
  <c r="G413" i="10"/>
  <c r="N414" i="10"/>
  <c r="X414" i="10" s="1"/>
  <c r="M414" i="10"/>
  <c r="L414" i="10"/>
  <c r="K414" i="10"/>
  <c r="AA443" i="10"/>
  <c r="K456" i="9"/>
  <c r="A470" i="10"/>
  <c r="K470" i="9"/>
  <c r="D483" i="10"/>
  <c r="C483" i="10"/>
  <c r="I496" i="10"/>
  <c r="H496" i="10"/>
  <c r="G496" i="10"/>
  <c r="F496" i="10"/>
  <c r="R497" i="10"/>
  <c r="Q497" i="10"/>
  <c r="P497" i="10"/>
  <c r="I540" i="10"/>
  <c r="H540" i="10"/>
  <c r="G540" i="10"/>
  <c r="F540" i="10"/>
  <c r="C558" i="10"/>
  <c r="D558" i="10"/>
  <c r="A619" i="10"/>
  <c r="K619" i="9"/>
  <c r="R664" i="10"/>
  <c r="Q664" i="10"/>
  <c r="P664" i="10"/>
  <c r="Y13" i="10"/>
  <c r="Z13" i="10" s="1"/>
  <c r="D17" i="10"/>
  <c r="C17" i="10"/>
  <c r="I18" i="10"/>
  <c r="H18" i="10"/>
  <c r="G18" i="10"/>
  <c r="F18" i="10"/>
  <c r="L19" i="10"/>
  <c r="K19" i="10"/>
  <c r="M19" i="10"/>
  <c r="N19" i="10"/>
  <c r="X19" i="10" s="1"/>
  <c r="Y25" i="10"/>
  <c r="Z25" i="10" s="1"/>
  <c r="K26" i="9"/>
  <c r="D29" i="10"/>
  <c r="C29" i="10"/>
  <c r="Y37" i="10"/>
  <c r="Z37" i="10" s="1"/>
  <c r="F42" i="10"/>
  <c r="I42" i="10"/>
  <c r="H42" i="10"/>
  <c r="G42" i="10"/>
  <c r="K62" i="9"/>
  <c r="D65" i="10"/>
  <c r="C65" i="10"/>
  <c r="L67" i="10"/>
  <c r="K67" i="10"/>
  <c r="N67" i="10"/>
  <c r="X67" i="10" s="1"/>
  <c r="Y67" i="10" s="1"/>
  <c r="Z67" i="10" s="1"/>
  <c r="M67" i="10"/>
  <c r="I78" i="10"/>
  <c r="H78" i="10"/>
  <c r="G78" i="10"/>
  <c r="F78" i="10"/>
  <c r="L79" i="10"/>
  <c r="K79" i="10"/>
  <c r="N79" i="10"/>
  <c r="X79" i="10" s="1"/>
  <c r="M79" i="10"/>
  <c r="Y85" i="10"/>
  <c r="Z85" i="10" s="1"/>
  <c r="L91" i="10"/>
  <c r="K91" i="10"/>
  <c r="N91" i="10"/>
  <c r="X91" i="10" s="1"/>
  <c r="Y91" i="10" s="1"/>
  <c r="Z91" i="10" s="1"/>
  <c r="M91" i="10"/>
  <c r="D101" i="10"/>
  <c r="C101" i="10"/>
  <c r="L103" i="10"/>
  <c r="K103" i="10"/>
  <c r="N103" i="10"/>
  <c r="X103" i="10" s="1"/>
  <c r="M103" i="10"/>
  <c r="C125" i="10"/>
  <c r="D125" i="10"/>
  <c r="P654" i="10"/>
  <c r="P642" i="10"/>
  <c r="A2" i="10"/>
  <c r="K1988" i="9"/>
  <c r="K1976" i="9"/>
  <c r="K1964" i="9"/>
  <c r="K1952" i="9"/>
  <c r="K1940" i="9"/>
  <c r="K1928" i="9"/>
  <c r="K1916" i="9"/>
  <c r="K1904" i="9"/>
  <c r="K1892" i="9"/>
  <c r="K1880" i="9"/>
  <c r="K1868" i="9"/>
  <c r="K1856" i="9"/>
  <c r="K1844" i="9"/>
  <c r="K2001" i="9"/>
  <c r="K1989" i="9"/>
  <c r="K1977" i="9"/>
  <c r="K1965" i="9"/>
  <c r="K1953" i="9"/>
  <c r="K1941" i="9"/>
  <c r="K1929" i="9"/>
  <c r="K1917" i="9"/>
  <c r="K1905" i="9"/>
  <c r="K1893" i="9"/>
  <c r="K1881" i="9"/>
  <c r="K1869" i="9"/>
  <c r="K1857" i="9"/>
  <c r="K1845" i="9"/>
  <c r="K1833" i="9"/>
  <c r="K1821" i="9"/>
  <c r="K1944" i="9"/>
  <c r="K1859" i="9"/>
  <c r="K1594" i="9"/>
  <c r="K1919" i="9"/>
  <c r="K1860" i="9"/>
  <c r="K1809" i="9"/>
  <c r="K1800" i="9"/>
  <c r="K1773" i="9"/>
  <c r="K1764" i="9"/>
  <c r="K1737" i="9"/>
  <c r="K1728" i="9"/>
  <c r="K1701" i="9"/>
  <c r="K1653" i="9"/>
  <c r="K1605" i="9"/>
  <c r="K1979" i="9"/>
  <c r="K1920" i="9"/>
  <c r="K1835" i="9"/>
  <c r="K1692" i="9"/>
  <c r="K1644" i="9"/>
  <c r="K1635" i="9"/>
  <c r="K1626" i="9"/>
  <c r="K1596" i="9"/>
  <c r="K1586" i="9"/>
  <c r="K1576" i="9"/>
  <c r="K1566" i="9"/>
  <c r="K1555" i="9"/>
  <c r="K1532" i="9"/>
  <c r="K1520" i="9"/>
  <c r="K1508" i="9"/>
  <c r="K1496" i="9"/>
  <c r="K1484" i="9"/>
  <c r="K1472" i="9"/>
  <c r="K1460" i="9"/>
  <c r="K1448" i="9"/>
  <c r="K1436" i="9"/>
  <c r="K1424" i="9"/>
  <c r="K1412" i="9"/>
  <c r="K1400" i="9"/>
  <c r="K1980" i="9"/>
  <c r="K1973" i="9"/>
  <c r="K1947" i="9"/>
  <c r="K1921" i="9"/>
  <c r="K1895" i="9"/>
  <c r="K1888" i="9"/>
  <c r="K1862" i="9"/>
  <c r="K1836" i="9"/>
  <c r="K1829" i="9"/>
  <c r="K1802" i="9"/>
  <c r="K1766" i="9"/>
  <c r="K1730" i="9"/>
  <c r="K1693" i="9"/>
  <c r="K1684" i="9"/>
  <c r="K1645" i="9"/>
  <c r="K1636" i="9"/>
  <c r="K1597" i="9"/>
  <c r="K1587" i="9"/>
  <c r="K1577" i="9"/>
  <c r="K1533" i="9"/>
  <c r="K1521" i="9"/>
  <c r="K1509" i="9"/>
  <c r="K1497" i="9"/>
  <c r="K1485" i="9"/>
  <c r="K1473" i="9"/>
  <c r="K1981" i="9"/>
  <c r="K1955" i="9"/>
  <c r="K1948" i="9"/>
  <c r="K1922" i="9"/>
  <c r="K1896" i="9"/>
  <c r="K1889" i="9"/>
  <c r="K1863" i="9"/>
  <c r="K1837" i="9"/>
  <c r="K1665" i="9"/>
  <c r="K1617" i="9"/>
  <c r="K1956" i="9"/>
  <c r="K1943" i="9"/>
  <c r="K1805" i="9"/>
  <c r="K1761" i="9"/>
  <c r="K1600" i="9"/>
  <c r="K1593" i="9"/>
  <c r="K1536" i="9"/>
  <c r="K1414" i="9"/>
  <c r="K1957" i="9"/>
  <c r="K1907" i="9"/>
  <c r="K1812" i="9"/>
  <c r="K1768" i="9"/>
  <c r="K1686" i="9"/>
  <c r="K1608" i="9"/>
  <c r="K1511" i="9"/>
  <c r="K1341" i="9"/>
  <c r="K1908" i="9"/>
  <c r="K1813" i="9"/>
  <c r="K1769" i="9"/>
  <c r="K1725" i="9"/>
  <c r="K1680" i="9"/>
  <c r="K1871" i="9"/>
  <c r="K1864" i="9"/>
  <c r="K1814" i="9"/>
  <c r="K1785" i="9"/>
  <c r="K1776" i="9"/>
  <c r="K1732" i="9"/>
  <c r="K1648" i="9"/>
  <c r="K1641" i="9"/>
  <c r="K1610" i="9"/>
  <c r="K1547" i="9"/>
  <c r="K1539" i="9"/>
  <c r="K1513" i="9"/>
  <c r="K1487" i="9"/>
  <c r="K1480" i="9"/>
  <c r="K1453" i="9"/>
  <c r="K1445" i="9"/>
  <c r="K1417" i="9"/>
  <c r="K1408" i="9"/>
  <c r="K1376" i="9"/>
  <c r="K1365" i="9"/>
  <c r="K1354" i="9"/>
  <c r="K1343" i="9"/>
  <c r="K1332" i="9"/>
  <c r="K1320" i="9"/>
  <c r="K1308" i="9"/>
  <c r="K1296" i="9"/>
  <c r="K1284" i="9"/>
  <c r="K1272" i="9"/>
  <c r="K1260" i="9"/>
  <c r="K1248" i="9"/>
  <c r="K1236" i="9"/>
  <c r="K1224" i="9"/>
  <c r="K1212" i="9"/>
  <c r="K1200" i="9"/>
  <c r="K1188" i="9"/>
  <c r="K1176" i="9"/>
  <c r="K1164" i="9"/>
  <c r="K1152" i="9"/>
  <c r="K1140" i="9"/>
  <c r="K1128" i="9"/>
  <c r="K1116" i="9"/>
  <c r="K1104" i="9"/>
  <c r="K1092" i="9"/>
  <c r="K1080" i="9"/>
  <c r="K1068" i="9"/>
  <c r="K1056" i="9"/>
  <c r="K1044" i="9"/>
  <c r="K1032" i="9"/>
  <c r="K1020" i="9"/>
  <c r="K1008" i="9"/>
  <c r="K996" i="9"/>
  <c r="K984" i="9"/>
  <c r="K1967" i="9"/>
  <c r="K1960" i="9"/>
  <c r="K1910" i="9"/>
  <c r="K1872" i="9"/>
  <c r="K1865" i="9"/>
  <c r="K1815" i="9"/>
  <c r="K1777" i="9"/>
  <c r="K1733" i="9"/>
  <c r="K1656" i="9"/>
  <c r="K1488" i="9"/>
  <c r="K1388" i="9"/>
  <c r="K1377" i="9"/>
  <c r="K1968" i="9"/>
  <c r="K1961" i="9"/>
  <c r="K1923" i="9"/>
  <c r="K1873" i="9"/>
  <c r="K1823" i="9"/>
  <c r="K1816" i="9"/>
  <c r="K1778" i="9"/>
  <c r="K1749" i="9"/>
  <c r="K1740" i="9"/>
  <c r="K1695" i="9"/>
  <c r="K1657" i="9"/>
  <c r="K1650" i="9"/>
  <c r="K1620" i="9"/>
  <c r="K1612" i="9"/>
  <c r="K1581" i="9"/>
  <c r="K1557" i="9"/>
  <c r="K1549" i="9"/>
  <c r="K1541" i="9"/>
  <c r="K1515" i="9"/>
  <c r="K1489" i="9"/>
  <c r="K1463" i="9"/>
  <c r="K1455" i="9"/>
  <c r="K1427" i="9"/>
  <c r="K1419" i="9"/>
  <c r="K1389" i="9"/>
  <c r="K1378" i="9"/>
  <c r="K1367" i="9"/>
  <c r="K1356" i="9"/>
  <c r="K1345" i="9"/>
  <c r="K1334" i="9"/>
  <c r="K1322" i="9"/>
  <c r="K1310" i="9"/>
  <c r="K1298" i="9"/>
  <c r="K1286" i="9"/>
  <c r="K1274" i="9"/>
  <c r="K1262" i="9"/>
  <c r="K1250" i="9"/>
  <c r="K1238" i="9"/>
  <c r="K1226" i="9"/>
  <c r="K1982" i="9"/>
  <c r="K1838" i="9"/>
  <c r="K1696" i="9"/>
  <c r="K1677" i="9"/>
  <c r="K1613" i="9"/>
  <c r="K1573" i="9"/>
  <c r="K1499" i="9"/>
  <c r="K1402" i="9"/>
  <c r="K1369" i="9"/>
  <c r="K1336" i="9"/>
  <c r="K1251" i="9"/>
  <c r="K1235" i="9"/>
  <c r="K1190" i="9"/>
  <c r="K1154" i="9"/>
  <c r="K1127" i="9"/>
  <c r="K1079" i="9"/>
  <c r="K1031" i="9"/>
  <c r="K983" i="9"/>
  <c r="K1983" i="9"/>
  <c r="K1839" i="9"/>
  <c r="K1704" i="9"/>
  <c r="K1697" i="9"/>
  <c r="K1614" i="9"/>
  <c r="K1550" i="9"/>
  <c r="K1500" i="9"/>
  <c r="K1479" i="9"/>
  <c r="K1353" i="9"/>
  <c r="K1311" i="9"/>
  <c r="K1295" i="9"/>
  <c r="K1252" i="9"/>
  <c r="K1191" i="9"/>
  <c r="K1155" i="9"/>
  <c r="K1118" i="9"/>
  <c r="K1070" i="9"/>
  <c r="K1022" i="9"/>
  <c r="K911" i="9"/>
  <c r="K1991" i="9"/>
  <c r="K1931" i="9"/>
  <c r="K1924" i="9"/>
  <c r="K1847" i="9"/>
  <c r="K1779" i="9"/>
  <c r="K1713" i="9"/>
  <c r="K1705" i="9"/>
  <c r="K1621" i="9"/>
  <c r="K1558" i="9"/>
  <c r="K1551" i="9"/>
  <c r="K1456" i="9"/>
  <c r="K1449" i="9"/>
  <c r="K1425" i="9"/>
  <c r="K1312" i="9"/>
  <c r="K1227" i="9"/>
  <c r="K923" i="9"/>
  <c r="K553" i="9"/>
  <c r="K1992" i="9"/>
  <c r="K1932" i="9"/>
  <c r="K1925" i="9"/>
  <c r="K1848" i="9"/>
  <c r="K1841" i="9"/>
  <c r="K1787" i="9"/>
  <c r="K1780" i="9"/>
  <c r="K1706" i="9"/>
  <c r="K1629" i="9"/>
  <c r="K1622" i="9"/>
  <c r="K1559" i="9"/>
  <c r="K1552" i="9"/>
  <c r="K1538" i="9"/>
  <c r="K1502" i="9"/>
  <c r="K1464" i="9"/>
  <c r="K1457" i="9"/>
  <c r="K1379" i="9"/>
  <c r="K1372" i="9"/>
  <c r="K1313" i="9"/>
  <c r="K1287" i="9"/>
  <c r="K1280" i="9"/>
  <c r="K1271" i="9"/>
  <c r="K1254" i="9"/>
  <c r="K1228" i="9"/>
  <c r="K1211" i="9"/>
  <c r="K1193" i="9"/>
  <c r="K1175" i="9"/>
  <c r="K1157" i="9"/>
  <c r="K1139" i="9"/>
  <c r="K1129" i="9"/>
  <c r="K1120" i="9"/>
  <c r="K1111" i="9"/>
  <c r="K1091" i="9"/>
  <c r="K1081" i="9"/>
  <c r="K1072" i="9"/>
  <c r="K1063" i="9"/>
  <c r="K1043" i="9"/>
  <c r="K1033" i="9"/>
  <c r="K1024" i="9"/>
  <c r="K1015" i="9"/>
  <c r="K995" i="9"/>
  <c r="K985" i="9"/>
  <c r="K976" i="9"/>
  <c r="K966" i="9"/>
  <c r="K956" i="9"/>
  <c r="K924" i="9"/>
  <c r="K913" i="9"/>
  <c r="K902" i="9"/>
  <c r="K890" i="9"/>
  <c r="K878" i="9"/>
  <c r="K866" i="9"/>
  <c r="K854" i="9"/>
  <c r="K842" i="9"/>
  <c r="K830" i="9"/>
  <c r="K818" i="9"/>
  <c r="K806" i="9"/>
  <c r="K794" i="9"/>
  <c r="K782" i="9"/>
  <c r="K770" i="9"/>
  <c r="K758" i="9"/>
  <c r="K746" i="9"/>
  <c r="K734" i="9"/>
  <c r="K722" i="9"/>
  <c r="K710" i="9"/>
  <c r="K698" i="9"/>
  <c r="K686" i="9"/>
  <c r="K674" i="9"/>
  <c r="K1993" i="9"/>
  <c r="K1788" i="9"/>
  <c r="K1602" i="9"/>
  <c r="K1523" i="9"/>
  <c r="K1516" i="9"/>
  <c r="K1465" i="9"/>
  <c r="K1380" i="9"/>
  <c r="K1364" i="9"/>
  <c r="K1346" i="9"/>
  <c r="K1331" i="9"/>
  <c r="K1288" i="9"/>
  <c r="K1255" i="9"/>
  <c r="K1229" i="9"/>
  <c r="K1202" i="9"/>
  <c r="K1194" i="9"/>
  <c r="K1166" i="9"/>
  <c r="K1158" i="9"/>
  <c r="K1130" i="9"/>
  <c r="K1121" i="9"/>
  <c r="K1112" i="9"/>
  <c r="K1082" i="9"/>
  <c r="K1073" i="9"/>
  <c r="K1064" i="9"/>
  <c r="K1034" i="9"/>
  <c r="K1025" i="9"/>
  <c r="K1016" i="9"/>
  <c r="K986" i="9"/>
  <c r="K977" i="9"/>
  <c r="K967" i="9"/>
  <c r="K935" i="9"/>
  <c r="K925" i="9"/>
  <c r="K914" i="9"/>
  <c r="K903" i="9"/>
  <c r="K891" i="9"/>
  <c r="K879" i="9"/>
  <c r="K867" i="9"/>
  <c r="K855" i="9"/>
  <c r="K843" i="9"/>
  <c r="K831" i="9"/>
  <c r="K819" i="9"/>
  <c r="K807" i="9"/>
  <c r="K795" i="9"/>
  <c r="K783" i="9"/>
  <c r="K771" i="9"/>
  <c r="K759" i="9"/>
  <c r="K747" i="9"/>
  <c r="K735" i="9"/>
  <c r="K723" i="9"/>
  <c r="K711" i="9"/>
  <c r="K699" i="9"/>
  <c r="K687" i="9"/>
  <c r="K675" i="9"/>
  <c r="K663" i="9"/>
  <c r="K651" i="9"/>
  <c r="K639" i="9"/>
  <c r="K627" i="9"/>
  <c r="K615" i="9"/>
  <c r="K603" i="9"/>
  <c r="K591" i="9"/>
  <c r="K579" i="9"/>
  <c r="K1934" i="9"/>
  <c r="K1789" i="9"/>
  <c r="K1715" i="9"/>
  <c r="K1708" i="9"/>
  <c r="K1609" i="9"/>
  <c r="K1589" i="9"/>
  <c r="K1582" i="9"/>
  <c r="K1524" i="9"/>
  <c r="K1517" i="9"/>
  <c r="K1444" i="9"/>
  <c r="K1347" i="9"/>
  <c r="K1263" i="9"/>
  <c r="K1247" i="9"/>
  <c r="K1203" i="9"/>
  <c r="K1167" i="9"/>
  <c r="K1131" i="9"/>
  <c r="K936" i="9"/>
  <c r="K1936" i="9"/>
  <c r="K1875" i="9"/>
  <c r="K1797" i="9"/>
  <c r="K1741" i="9"/>
  <c r="K1632" i="9"/>
  <c r="K1570" i="9"/>
  <c r="K1563" i="9"/>
  <c r="K1526" i="9"/>
  <c r="K1475" i="9"/>
  <c r="K1468" i="9"/>
  <c r="K1452" i="9"/>
  <c r="K1437" i="9"/>
  <c r="K1428" i="9"/>
  <c r="K1421" i="9"/>
  <c r="K1407" i="9"/>
  <c r="K1390" i="9"/>
  <c r="K1383" i="9"/>
  <c r="K1349" i="9"/>
  <c r="K1324" i="9"/>
  <c r="K1291" i="9"/>
  <c r="K1949" i="9"/>
  <c r="K1883" i="9"/>
  <c r="K1804" i="9"/>
  <c r="K1742" i="9"/>
  <c r="K1658" i="9"/>
  <c r="K1898" i="9"/>
  <c r="K1667" i="9"/>
  <c r="K1660" i="9"/>
  <c r="K1647" i="9"/>
  <c r="K1528" i="9"/>
  <c r="K1259" i="9"/>
  <c r="K1232" i="9"/>
  <c r="K1124" i="9"/>
  <c r="K1103" i="9"/>
  <c r="K1095" i="9"/>
  <c r="K1087" i="9"/>
  <c r="K1028" i="9"/>
  <c r="K1007" i="9"/>
  <c r="K938" i="9"/>
  <c r="K930" i="9"/>
  <c r="K907" i="9"/>
  <c r="K883" i="9"/>
  <c r="K859" i="9"/>
  <c r="K835" i="9"/>
  <c r="K1935" i="9"/>
  <c r="K1817" i="9"/>
  <c r="K1668" i="9"/>
  <c r="K1535" i="9"/>
  <c r="K1357" i="9"/>
  <c r="K1239" i="9"/>
  <c r="K1196" i="9"/>
  <c r="K1160" i="9"/>
  <c r="K1824" i="9"/>
  <c r="K1669" i="9"/>
  <c r="K1490" i="9"/>
  <c r="K1439" i="9"/>
  <c r="K1391" i="9"/>
  <c r="K1358" i="9"/>
  <c r="K1323" i="9"/>
  <c r="K1316" i="9"/>
  <c r="K1275" i="9"/>
  <c r="K1240" i="9"/>
  <c r="K1097" i="9"/>
  <c r="K1067" i="9"/>
  <c r="K1001" i="9"/>
  <c r="K948" i="9"/>
  <c r="K1825" i="9"/>
  <c r="K1743" i="9"/>
  <c r="K1599" i="9"/>
  <c r="K1491" i="9"/>
  <c r="K1440" i="9"/>
  <c r="K1392" i="9"/>
  <c r="K1276" i="9"/>
  <c r="K1241" i="9"/>
  <c r="K1204" i="9"/>
  <c r="K1168" i="9"/>
  <c r="K1132" i="9"/>
  <c r="K1105" i="9"/>
  <c r="K1098" i="9"/>
  <c r="K1036" i="9"/>
  <c r="K1009" i="9"/>
  <c r="K1874" i="9"/>
  <c r="K1751" i="9"/>
  <c r="K1744" i="9"/>
  <c r="K1638" i="9"/>
  <c r="K1512" i="9"/>
  <c r="K1467" i="9"/>
  <c r="K1368" i="9"/>
  <c r="K1319" i="9"/>
  <c r="K1215" i="9"/>
  <c r="K1179" i="9"/>
  <c r="K1143" i="9"/>
  <c r="K959" i="9"/>
  <c r="K1969" i="9"/>
  <c r="K1790" i="9"/>
  <c r="K1525" i="9"/>
  <c r="K1461" i="9"/>
  <c r="K1223" i="9"/>
  <c r="K1187" i="9"/>
  <c r="K1151" i="9"/>
  <c r="K1115" i="9"/>
  <c r="K1877" i="9"/>
  <c r="K1583" i="9"/>
  <c r="K1348" i="9"/>
  <c r="K1335" i="9"/>
  <c r="K1307" i="9"/>
  <c r="K1299" i="9"/>
  <c r="K1264" i="9"/>
  <c r="K1217" i="9"/>
  <c r="K1181" i="9"/>
  <c r="K1145" i="9"/>
  <c r="K1084" i="9"/>
  <c r="K1057" i="9"/>
  <c r="K1050" i="9"/>
  <c r="K988" i="9"/>
  <c r="K927" i="9"/>
  <c r="K1884" i="9"/>
  <c r="K1716" i="9"/>
  <c r="K1590" i="9"/>
  <c r="K1546" i="9"/>
  <c r="K1469" i="9"/>
  <c r="K1429" i="9"/>
  <c r="K1416" i="9"/>
  <c r="K1382" i="9"/>
  <c r="K1342" i="9"/>
  <c r="K1300" i="9"/>
  <c r="K1265" i="9"/>
  <c r="K1093" i="9"/>
  <c r="K1085" i="9"/>
  <c r="K1058" i="9"/>
  <c r="K997" i="9"/>
  <c r="K989" i="9"/>
  <c r="K928" i="9"/>
  <c r="K905" i="9"/>
  <c r="K881" i="9"/>
  <c r="K857" i="9"/>
  <c r="K833" i="9"/>
  <c r="K809" i="9"/>
  <c r="K1897" i="9"/>
  <c r="K1659" i="9"/>
  <c r="K1527" i="9"/>
  <c r="K1476" i="9"/>
  <c r="K1430" i="9"/>
  <c r="K1301" i="9"/>
  <c r="K1266" i="9"/>
  <c r="K1231" i="9"/>
  <c r="K1123" i="9"/>
  <c r="K1076" i="9"/>
  <c r="K942" i="9"/>
  <c r="K906" i="9"/>
  <c r="K846" i="9"/>
  <c r="K630" i="9"/>
  <c r="K570" i="9"/>
  <c r="K486" i="9"/>
  <c r="K474" i="9"/>
  <c r="K462" i="9"/>
  <c r="K450" i="9"/>
  <c r="K438" i="9"/>
  <c r="K426" i="9"/>
  <c r="K414" i="9"/>
  <c r="K402" i="9"/>
  <c r="K366" i="9"/>
  <c r="K354" i="9"/>
  <c r="K342" i="9"/>
  <c r="K1242" i="9"/>
  <c r="K1133" i="9"/>
  <c r="K990" i="9"/>
  <c r="K950" i="9"/>
  <c r="K885" i="9"/>
  <c r="K869" i="9"/>
  <c r="K614" i="9"/>
  <c r="K605" i="9"/>
  <c r="K498" i="9"/>
  <c r="K1243" i="9"/>
  <c r="K1134" i="9"/>
  <c r="K1010" i="9"/>
  <c r="K870" i="9"/>
  <c r="K826" i="9"/>
  <c r="K785" i="9"/>
  <c r="K761" i="9"/>
  <c r="K737" i="9"/>
  <c r="K713" i="9"/>
  <c r="K689" i="9"/>
  <c r="K665" i="9"/>
  <c r="K606" i="9"/>
  <c r="K543" i="9"/>
  <c r="K510" i="9"/>
  <c r="K1689" i="9"/>
  <c r="K1360" i="9"/>
  <c r="K1205" i="9"/>
  <c r="K1135" i="9"/>
  <c r="K1011" i="9"/>
  <c r="K971" i="9"/>
  <c r="K952" i="9"/>
  <c r="K929" i="9"/>
  <c r="K908" i="9"/>
  <c r="K893" i="9"/>
  <c r="K871" i="9"/>
  <c r="K849" i="9"/>
  <c r="K786" i="9"/>
  <c r="K762" i="9"/>
  <c r="K738" i="9"/>
  <c r="K714" i="9"/>
  <c r="K690" i="9"/>
  <c r="K666" i="9"/>
  <c r="K590" i="9"/>
  <c r="K581" i="9"/>
  <c r="K533" i="9"/>
  <c r="K522" i="9"/>
  <c r="K511" i="9"/>
  <c r="K500" i="9"/>
  <c r="K489" i="9"/>
  <c r="K477" i="9"/>
  <c r="K429" i="9"/>
  <c r="K393" i="9"/>
  <c r="K1562" i="9"/>
  <c r="K1206" i="9"/>
  <c r="K1199" i="9"/>
  <c r="K1142" i="9"/>
  <c r="K1059" i="9"/>
  <c r="K1037" i="9"/>
  <c r="K998" i="9"/>
  <c r="K972" i="9"/>
  <c r="K894" i="9"/>
  <c r="K872" i="9"/>
  <c r="K850" i="9"/>
  <c r="K810" i="9"/>
  <c r="K787" i="9"/>
  <c r="K650" i="9"/>
  <c r="K641" i="9"/>
  <c r="K634" i="9"/>
  <c r="K608" i="9"/>
  <c r="K582" i="9"/>
  <c r="K574" i="9"/>
  <c r="K564" i="9"/>
  <c r="K554" i="9"/>
  <c r="K534" i="9"/>
  <c r="K523" i="9"/>
  <c r="K512" i="9"/>
  <c r="K501" i="9"/>
  <c r="K490" i="9"/>
  <c r="K478" i="9"/>
  <c r="K466" i="9"/>
  <c r="K454" i="9"/>
  <c r="K442" i="9"/>
  <c r="K430" i="9"/>
  <c r="K418" i="9"/>
  <c r="K1569" i="9"/>
  <c r="K1207" i="9"/>
  <c r="K1045" i="9"/>
  <c r="K1038" i="9"/>
  <c r="K979" i="9"/>
  <c r="K937" i="9"/>
  <c r="K895" i="9"/>
  <c r="K873" i="9"/>
  <c r="K834" i="9"/>
  <c r="K811" i="9"/>
  <c r="K788" i="9"/>
  <c r="K764" i="9"/>
  <c r="K642" i="9"/>
  <c r="K555" i="9"/>
  <c r="K1745" i="9"/>
  <c r="K1214" i="9"/>
  <c r="K1046" i="9"/>
  <c r="K1039" i="9"/>
  <c r="K1019" i="9"/>
  <c r="K980" i="9"/>
  <c r="K960" i="9"/>
  <c r="K931" i="9"/>
  <c r="K916" i="9"/>
  <c r="K896" i="9"/>
  <c r="K874" i="9"/>
  <c r="K812" i="9"/>
  <c r="K789" i="9"/>
  <c r="K765" i="9"/>
  <c r="K741" i="9"/>
  <c r="K717" i="9"/>
  <c r="K693" i="9"/>
  <c r="K669" i="9"/>
  <c r="K1752" i="9"/>
  <c r="K1325" i="9"/>
  <c r="K1086" i="9"/>
  <c r="K1047" i="9"/>
  <c r="K917" i="9"/>
  <c r="K897" i="9"/>
  <c r="K858" i="9"/>
  <c r="K813" i="9"/>
  <c r="K790" i="9"/>
  <c r="K766" i="9"/>
  <c r="K742" i="9"/>
  <c r="K718" i="9"/>
  <c r="K694" i="9"/>
  <c r="K670" i="9"/>
  <c r="K644" i="9"/>
  <c r="K618" i="9"/>
  <c r="K585" i="9"/>
  <c r="K576" i="9"/>
  <c r="K566" i="9"/>
  <c r="K547" i="9"/>
  <c r="K537" i="9"/>
  <c r="K526" i="9"/>
  <c r="K515" i="9"/>
  <c r="K504" i="9"/>
  <c r="K493" i="9"/>
  <c r="K481" i="9"/>
  <c r="K469" i="9"/>
  <c r="K457" i="9"/>
  <c r="K445" i="9"/>
  <c r="K433" i="9"/>
  <c r="K421" i="9"/>
  <c r="K1631" i="9"/>
  <c r="K1393" i="9"/>
  <c r="K1326" i="9"/>
  <c r="K1169" i="9"/>
  <c r="K797" i="9"/>
  <c r="K773" i="9"/>
  <c r="K749" i="9"/>
  <c r="K725" i="9"/>
  <c r="K701" i="9"/>
  <c r="K677" i="9"/>
  <c r="K602" i="9"/>
  <c r="K593" i="9"/>
  <c r="K567" i="9"/>
  <c r="K1413" i="9"/>
  <c r="K1394" i="9"/>
  <c r="K1283" i="9"/>
  <c r="K1170" i="9"/>
  <c r="K1163" i="9"/>
  <c r="K1106" i="9"/>
  <c r="K1055" i="9"/>
  <c r="K1027" i="9"/>
  <c r="K947" i="9"/>
  <c r="K919" i="9"/>
  <c r="K882" i="9"/>
  <c r="K837" i="9"/>
  <c r="K821" i="9"/>
  <c r="K798" i="9"/>
  <c r="K774" i="9"/>
  <c r="K750" i="9"/>
  <c r="K726" i="9"/>
  <c r="K702" i="9"/>
  <c r="K678" i="9"/>
  <c r="K662" i="9"/>
  <c r="K653" i="9"/>
  <c r="K594" i="9"/>
  <c r="K558" i="9"/>
  <c r="K1420" i="9"/>
  <c r="K1401" i="9"/>
  <c r="K1290" i="9"/>
  <c r="K1171" i="9"/>
  <c r="K1107" i="9"/>
  <c r="K1094" i="9"/>
  <c r="K1049" i="9"/>
  <c r="K920" i="9"/>
  <c r="K860" i="9"/>
  <c r="K838" i="9"/>
  <c r="K822" i="9"/>
  <c r="K799" i="9"/>
  <c r="K775" i="9"/>
  <c r="K751" i="9"/>
  <c r="K654" i="9"/>
  <c r="K1505" i="9"/>
  <c r="K1178" i="9"/>
  <c r="K1075" i="9"/>
  <c r="K1002" i="9"/>
  <c r="K941" i="9"/>
  <c r="K861" i="9"/>
  <c r="K845" i="9"/>
  <c r="K823" i="9"/>
  <c r="K800" i="9"/>
  <c r="K776" i="9"/>
  <c r="K752" i="9"/>
  <c r="K728" i="9"/>
  <c r="K704" i="9"/>
  <c r="K680" i="9"/>
  <c r="K655" i="9"/>
  <c r="K638" i="9"/>
  <c r="K629" i="9"/>
  <c r="K622" i="9"/>
  <c r="K596" i="9"/>
  <c r="K569" i="9"/>
  <c r="K560" i="9"/>
  <c r="K530" i="9"/>
  <c r="K519" i="9"/>
  <c r="K485" i="9"/>
  <c r="K473" i="9"/>
  <c r="K461" i="9"/>
  <c r="K449" i="9"/>
  <c r="K437" i="9"/>
  <c r="D3" i="10"/>
  <c r="C3" i="10"/>
  <c r="I4" i="10"/>
  <c r="H4" i="10"/>
  <c r="G4" i="10"/>
  <c r="F4" i="10"/>
  <c r="N5" i="10"/>
  <c r="X5" i="10" s="1"/>
  <c r="Y5" i="10" s="1"/>
  <c r="Z5" i="10" s="1"/>
  <c r="M5" i="10"/>
  <c r="L5" i="10"/>
  <c r="K5" i="10"/>
  <c r="R6" i="10"/>
  <c r="Q6" i="10"/>
  <c r="P6" i="10"/>
  <c r="C15" i="10"/>
  <c r="D15" i="10"/>
  <c r="I16" i="10"/>
  <c r="H16" i="10"/>
  <c r="G16" i="10"/>
  <c r="F16" i="10"/>
  <c r="N17" i="10"/>
  <c r="X17" i="10" s="1"/>
  <c r="Y17" i="10" s="1"/>
  <c r="Z17" i="10" s="1"/>
  <c r="M17" i="10"/>
  <c r="L17" i="10"/>
  <c r="K17" i="10"/>
  <c r="Q18" i="10"/>
  <c r="P18" i="10"/>
  <c r="R18" i="10"/>
  <c r="Y23" i="10"/>
  <c r="Z23" i="10" s="1"/>
  <c r="AA23" i="10"/>
  <c r="D27" i="10"/>
  <c r="C27" i="10"/>
  <c r="I28" i="10"/>
  <c r="H28" i="10"/>
  <c r="G28" i="10"/>
  <c r="F28" i="10"/>
  <c r="N29" i="10"/>
  <c r="X29" i="10" s="1"/>
  <c r="Y29" i="10" s="1"/>
  <c r="Z29" i="10" s="1"/>
  <c r="L29" i="10"/>
  <c r="K29" i="10"/>
  <c r="M29" i="10"/>
  <c r="R30" i="10"/>
  <c r="Q30" i="10"/>
  <c r="P30" i="10"/>
  <c r="Y35" i="10"/>
  <c r="Z35" i="10" s="1"/>
  <c r="D39" i="10"/>
  <c r="C39" i="10"/>
  <c r="I40" i="10"/>
  <c r="H40" i="10"/>
  <c r="G40" i="10"/>
  <c r="F40" i="10"/>
  <c r="N41" i="10"/>
  <c r="X41" i="10" s="1"/>
  <c r="Y41" i="10" s="1"/>
  <c r="Z41" i="10" s="1"/>
  <c r="K41" i="10"/>
  <c r="L41" i="10"/>
  <c r="M41" i="10"/>
  <c r="P42" i="10"/>
  <c r="R42" i="10"/>
  <c r="Q42" i="10"/>
  <c r="Y47" i="10"/>
  <c r="Z47" i="10" s="1"/>
  <c r="AA47" i="10"/>
  <c r="D51" i="10"/>
  <c r="C51" i="10"/>
  <c r="I52" i="10"/>
  <c r="H52" i="10"/>
  <c r="G52" i="10"/>
  <c r="F52" i="10"/>
  <c r="N53" i="10"/>
  <c r="X53" i="10" s="1"/>
  <c r="Y53" i="10" s="1"/>
  <c r="Z53" i="10" s="1"/>
  <c r="M53" i="10"/>
  <c r="L53" i="10"/>
  <c r="K53" i="10"/>
  <c r="R54" i="10"/>
  <c r="P54" i="10"/>
  <c r="Q54" i="10"/>
  <c r="D63" i="10"/>
  <c r="C63" i="10"/>
  <c r="I64" i="10"/>
  <c r="H64" i="10"/>
  <c r="G64" i="10"/>
  <c r="F64" i="10"/>
  <c r="N65" i="10"/>
  <c r="X65" i="10" s="1"/>
  <c r="Y65" i="10" s="1"/>
  <c r="Z65" i="10" s="1"/>
  <c r="M65" i="10"/>
  <c r="L65" i="10"/>
  <c r="K65" i="10"/>
  <c r="Q66" i="10"/>
  <c r="P66" i="10"/>
  <c r="R66" i="10"/>
  <c r="Y71" i="10"/>
  <c r="Z71" i="10" s="1"/>
  <c r="AA71" i="10"/>
  <c r="D75" i="10"/>
  <c r="C75" i="10"/>
  <c r="I76" i="10"/>
  <c r="H76" i="10"/>
  <c r="G76" i="10"/>
  <c r="F76" i="10"/>
  <c r="N77" i="10"/>
  <c r="X77" i="10" s="1"/>
  <c r="M77" i="10"/>
  <c r="L77" i="10"/>
  <c r="K77" i="10"/>
  <c r="R78" i="10"/>
  <c r="Q78" i="10"/>
  <c r="P78" i="10"/>
  <c r="Y83" i="10"/>
  <c r="Z83" i="10" s="1"/>
  <c r="K84" i="9"/>
  <c r="D87" i="10"/>
  <c r="C87" i="10"/>
  <c r="I88" i="10"/>
  <c r="H88" i="10"/>
  <c r="G88" i="10"/>
  <c r="F88" i="10"/>
  <c r="N89" i="10"/>
  <c r="X89" i="10" s="1"/>
  <c r="Y89" i="10" s="1"/>
  <c r="Z89" i="10" s="1"/>
  <c r="K89" i="10"/>
  <c r="M89" i="10"/>
  <c r="L89" i="10"/>
  <c r="R90" i="10"/>
  <c r="Q90" i="10"/>
  <c r="P90" i="10"/>
  <c r="AA95" i="10"/>
  <c r="K96" i="9"/>
  <c r="D99" i="10"/>
  <c r="C99" i="10"/>
  <c r="I100" i="10"/>
  <c r="H100" i="10"/>
  <c r="G100" i="10"/>
  <c r="F100" i="10"/>
  <c r="N101" i="10"/>
  <c r="X101" i="10" s="1"/>
  <c r="Y101" i="10" s="1"/>
  <c r="Z101" i="10" s="1"/>
  <c r="M101" i="10"/>
  <c r="L101" i="10"/>
  <c r="K101" i="10"/>
  <c r="R102" i="10"/>
  <c r="Q102" i="10"/>
  <c r="P102" i="10"/>
  <c r="Y107" i="10"/>
  <c r="Z107" i="10" s="1"/>
  <c r="K108" i="9"/>
  <c r="D111" i="10"/>
  <c r="C111" i="10"/>
  <c r="I112" i="10"/>
  <c r="H112" i="10"/>
  <c r="G112" i="10"/>
  <c r="F112" i="10"/>
  <c r="N113" i="10"/>
  <c r="X113" i="10" s="1"/>
  <c r="Y113" i="10" s="1"/>
  <c r="Z113" i="10" s="1"/>
  <c r="M113" i="10"/>
  <c r="K113" i="10"/>
  <c r="L113" i="10"/>
  <c r="Q114" i="10"/>
  <c r="P114" i="10"/>
  <c r="R114" i="10"/>
  <c r="Y119" i="10"/>
  <c r="Z119" i="10" s="1"/>
  <c r="K120" i="9"/>
  <c r="D123" i="10"/>
  <c r="C123" i="10"/>
  <c r="I124" i="10"/>
  <c r="F124" i="10"/>
  <c r="H124" i="10"/>
  <c r="G124" i="10"/>
  <c r="N125" i="10"/>
  <c r="X125" i="10" s="1"/>
  <c r="Y125" i="10" s="1"/>
  <c r="Z125" i="10" s="1"/>
  <c r="M125" i="10"/>
  <c r="L125" i="10"/>
  <c r="K125" i="10"/>
  <c r="Q126" i="10"/>
  <c r="P126" i="10"/>
  <c r="R126" i="10"/>
  <c r="Y131" i="10"/>
  <c r="Z131" i="10" s="1"/>
  <c r="K132" i="9"/>
  <c r="D135" i="10"/>
  <c r="C135" i="10"/>
  <c r="I136" i="10"/>
  <c r="H136" i="10"/>
  <c r="F136" i="10"/>
  <c r="G136" i="10"/>
  <c r="K137" i="10"/>
  <c r="N137" i="10"/>
  <c r="X137" i="10" s="1"/>
  <c r="Y137" i="10" s="1"/>
  <c r="Z137" i="10" s="1"/>
  <c r="M137" i="10"/>
  <c r="L137" i="10"/>
  <c r="R138" i="10"/>
  <c r="Q138" i="10"/>
  <c r="P138" i="10"/>
  <c r="Y143" i="10"/>
  <c r="Z143" i="10" s="1"/>
  <c r="K144" i="9"/>
  <c r="D147" i="10"/>
  <c r="C147" i="10"/>
  <c r="I148" i="10"/>
  <c r="H148" i="10"/>
  <c r="F148" i="10"/>
  <c r="G148" i="10"/>
  <c r="N149" i="10"/>
  <c r="X149" i="10" s="1"/>
  <c r="Y149" i="10" s="1"/>
  <c r="Z149" i="10" s="1"/>
  <c r="M149" i="10"/>
  <c r="K149" i="10"/>
  <c r="L149" i="10"/>
  <c r="R150" i="10"/>
  <c r="Q150" i="10"/>
  <c r="P150" i="10"/>
  <c r="Y155" i="10"/>
  <c r="Z155" i="10" s="1"/>
  <c r="K156" i="9"/>
  <c r="D159" i="10"/>
  <c r="C159" i="10"/>
  <c r="I160" i="10"/>
  <c r="H160" i="10"/>
  <c r="F160" i="10"/>
  <c r="G160" i="10"/>
  <c r="N161" i="10"/>
  <c r="X161" i="10" s="1"/>
  <c r="Y161" i="10" s="1"/>
  <c r="Z161" i="10" s="1"/>
  <c r="M161" i="10"/>
  <c r="L161" i="10"/>
  <c r="K161" i="10"/>
  <c r="R162" i="10"/>
  <c r="Q162" i="10"/>
  <c r="P162" i="10"/>
  <c r="AA167" i="10"/>
  <c r="K168" i="9"/>
  <c r="D171" i="10"/>
  <c r="C171" i="10"/>
  <c r="I172" i="10"/>
  <c r="H172" i="10"/>
  <c r="F172" i="10"/>
  <c r="G172" i="10"/>
  <c r="K173" i="10"/>
  <c r="N173" i="10"/>
  <c r="X173" i="10" s="1"/>
  <c r="Y173" i="10" s="1"/>
  <c r="Z173" i="10" s="1"/>
  <c r="M173" i="10"/>
  <c r="L173" i="10"/>
  <c r="Q174" i="10"/>
  <c r="P174" i="10"/>
  <c r="R174" i="10"/>
  <c r="Y179" i="10"/>
  <c r="Z179" i="10" s="1"/>
  <c r="K180" i="9"/>
  <c r="D183" i="10"/>
  <c r="C183" i="10"/>
  <c r="I184" i="10"/>
  <c r="H184" i="10"/>
  <c r="F184" i="10"/>
  <c r="G184" i="10"/>
  <c r="N185" i="10"/>
  <c r="X185" i="10" s="1"/>
  <c r="Y185" i="10" s="1"/>
  <c r="Z185" i="10" s="1"/>
  <c r="M185" i="10"/>
  <c r="L185" i="10"/>
  <c r="K185" i="10"/>
  <c r="R186" i="10"/>
  <c r="Q186" i="10"/>
  <c r="P186" i="10"/>
  <c r="Y191" i="10"/>
  <c r="Z191" i="10" s="1"/>
  <c r="K192" i="9"/>
  <c r="D195" i="10"/>
  <c r="C195" i="10"/>
  <c r="I196" i="10"/>
  <c r="H196" i="10"/>
  <c r="F196" i="10"/>
  <c r="G196" i="10"/>
  <c r="N197" i="10"/>
  <c r="X197" i="10" s="1"/>
  <c r="Y197" i="10" s="1"/>
  <c r="Z197" i="10" s="1"/>
  <c r="M197" i="10"/>
  <c r="L197" i="10"/>
  <c r="K197" i="10"/>
  <c r="R198" i="10"/>
  <c r="Q198" i="10"/>
  <c r="P198" i="10"/>
  <c r="AA203" i="10"/>
  <c r="K204" i="9"/>
  <c r="D207" i="10"/>
  <c r="C207" i="10"/>
  <c r="I208" i="10"/>
  <c r="H208" i="10"/>
  <c r="F208" i="10"/>
  <c r="G208" i="10"/>
  <c r="N209" i="10"/>
  <c r="X209" i="10" s="1"/>
  <c r="Y209" i="10" s="1"/>
  <c r="Z209" i="10" s="1"/>
  <c r="M209" i="10"/>
  <c r="L209" i="10"/>
  <c r="K209" i="10"/>
  <c r="R210" i="10"/>
  <c r="Q210" i="10"/>
  <c r="P210" i="10"/>
  <c r="Y215" i="10"/>
  <c r="Z215" i="10" s="1"/>
  <c r="K216" i="9"/>
  <c r="D219" i="10"/>
  <c r="C219" i="10"/>
  <c r="I220" i="10"/>
  <c r="H220" i="10"/>
  <c r="F220" i="10"/>
  <c r="G220" i="10"/>
  <c r="K221" i="10"/>
  <c r="N221" i="10"/>
  <c r="X221" i="10" s="1"/>
  <c r="Y221" i="10" s="1"/>
  <c r="Z221" i="10" s="1"/>
  <c r="M221" i="10"/>
  <c r="L221" i="10"/>
  <c r="Q222" i="10"/>
  <c r="P222" i="10"/>
  <c r="R222" i="10"/>
  <c r="Y227" i="10"/>
  <c r="Z227" i="10" s="1"/>
  <c r="K228" i="9"/>
  <c r="D231" i="10"/>
  <c r="C231" i="10"/>
  <c r="I232" i="10"/>
  <c r="H232" i="10"/>
  <c r="F232" i="10"/>
  <c r="G232" i="10"/>
  <c r="N233" i="10"/>
  <c r="X233" i="10" s="1"/>
  <c r="Y233" i="10" s="1"/>
  <c r="Z233" i="10" s="1"/>
  <c r="M233" i="10"/>
  <c r="K233" i="10"/>
  <c r="L233" i="10"/>
  <c r="R234" i="10"/>
  <c r="Q234" i="10"/>
  <c r="P234" i="10"/>
  <c r="AA239" i="10"/>
  <c r="K240" i="9"/>
  <c r="D243" i="10"/>
  <c r="C243" i="10"/>
  <c r="I244" i="10"/>
  <c r="H244" i="10"/>
  <c r="F244" i="10"/>
  <c r="G244" i="10"/>
  <c r="N245" i="10"/>
  <c r="X245" i="10" s="1"/>
  <c r="Y245" i="10" s="1"/>
  <c r="Z245" i="10" s="1"/>
  <c r="M245" i="10"/>
  <c r="K245" i="10"/>
  <c r="L245" i="10"/>
  <c r="R246" i="10"/>
  <c r="Q246" i="10"/>
  <c r="P246" i="10"/>
  <c r="Y251" i="10"/>
  <c r="Z251" i="10" s="1"/>
  <c r="K252" i="9"/>
  <c r="D255" i="10"/>
  <c r="C255" i="10"/>
  <c r="I256" i="10"/>
  <c r="H256" i="10"/>
  <c r="F256" i="10"/>
  <c r="G256" i="10"/>
  <c r="N257" i="10"/>
  <c r="X257" i="10" s="1"/>
  <c r="Y257" i="10" s="1"/>
  <c r="Z257" i="10" s="1"/>
  <c r="M257" i="10"/>
  <c r="L257" i="10"/>
  <c r="K257" i="10"/>
  <c r="R258" i="10"/>
  <c r="Q258" i="10"/>
  <c r="P258" i="10"/>
  <c r="Y263" i="10"/>
  <c r="Z263" i="10" s="1"/>
  <c r="K264" i="9"/>
  <c r="C267" i="10"/>
  <c r="D267" i="10"/>
  <c r="I268" i="10"/>
  <c r="H268" i="10"/>
  <c r="F268" i="10"/>
  <c r="G268" i="10"/>
  <c r="K269" i="10"/>
  <c r="L269" i="10"/>
  <c r="M269" i="10"/>
  <c r="N269" i="10"/>
  <c r="X269" i="10" s="1"/>
  <c r="Y269" i="10" s="1"/>
  <c r="Z269" i="10" s="1"/>
  <c r="Q270" i="10"/>
  <c r="P270" i="10"/>
  <c r="R270" i="10"/>
  <c r="Y275" i="10"/>
  <c r="Z275" i="10" s="1"/>
  <c r="K276" i="9"/>
  <c r="D279" i="10"/>
  <c r="C279" i="10"/>
  <c r="I280" i="10"/>
  <c r="H280" i="10"/>
  <c r="F280" i="10"/>
  <c r="G280" i="10"/>
  <c r="N281" i="10"/>
  <c r="X281" i="10" s="1"/>
  <c r="Y281" i="10" s="1"/>
  <c r="Z281" i="10" s="1"/>
  <c r="M281" i="10"/>
  <c r="L281" i="10"/>
  <c r="K281" i="10"/>
  <c r="R282" i="10"/>
  <c r="Q282" i="10"/>
  <c r="P282" i="10"/>
  <c r="Y287" i="10"/>
  <c r="Z287" i="10" s="1"/>
  <c r="K288" i="9"/>
  <c r="D291" i="10"/>
  <c r="C291" i="10"/>
  <c r="I292" i="10"/>
  <c r="H292" i="10"/>
  <c r="F292" i="10"/>
  <c r="G292" i="10"/>
  <c r="N293" i="10"/>
  <c r="X293" i="10" s="1"/>
  <c r="Y293" i="10" s="1"/>
  <c r="Z293" i="10" s="1"/>
  <c r="M293" i="10"/>
  <c r="L293" i="10"/>
  <c r="K293" i="10"/>
  <c r="R294" i="10"/>
  <c r="Q294" i="10"/>
  <c r="P294" i="10"/>
  <c r="Y299" i="10"/>
  <c r="Z299" i="10" s="1"/>
  <c r="K300" i="9"/>
  <c r="D303" i="10"/>
  <c r="C303" i="10"/>
  <c r="I304" i="10"/>
  <c r="H304" i="10"/>
  <c r="F304" i="10"/>
  <c r="G304" i="10"/>
  <c r="N305" i="10"/>
  <c r="X305" i="10" s="1"/>
  <c r="Y305" i="10" s="1"/>
  <c r="Z305" i="10" s="1"/>
  <c r="M305" i="10"/>
  <c r="L305" i="10"/>
  <c r="K305" i="10"/>
  <c r="R306" i="10"/>
  <c r="Q306" i="10"/>
  <c r="P306" i="10"/>
  <c r="AA311" i="10"/>
  <c r="K312" i="9"/>
  <c r="D315" i="10"/>
  <c r="C315" i="10"/>
  <c r="I316" i="10"/>
  <c r="H316" i="10"/>
  <c r="F316" i="10"/>
  <c r="G316" i="10"/>
  <c r="R317" i="10"/>
  <c r="Q317" i="10"/>
  <c r="P317" i="10"/>
  <c r="AA321" i="10"/>
  <c r="K322" i="9"/>
  <c r="C325" i="10"/>
  <c r="D325" i="10"/>
  <c r="H326" i="10"/>
  <c r="G326" i="10"/>
  <c r="F326" i="10"/>
  <c r="I326" i="10"/>
  <c r="L327" i="10"/>
  <c r="K327" i="10"/>
  <c r="N327" i="10"/>
  <c r="X327" i="10" s="1"/>
  <c r="Y327" i="10" s="1"/>
  <c r="Z327" i="10" s="1"/>
  <c r="M327" i="10"/>
  <c r="R328" i="10"/>
  <c r="Q328" i="10"/>
  <c r="P328" i="10"/>
  <c r="Y332" i="10"/>
  <c r="Z332" i="10" s="1"/>
  <c r="AA342" i="10"/>
  <c r="Y342" i="10"/>
  <c r="Z342" i="10" s="1"/>
  <c r="F345" i="10"/>
  <c r="I345" i="10"/>
  <c r="H345" i="10"/>
  <c r="G345" i="10"/>
  <c r="N346" i="10"/>
  <c r="X346" i="10" s="1"/>
  <c r="Y346" i="10" s="1"/>
  <c r="Z346" i="10" s="1"/>
  <c r="M346" i="10"/>
  <c r="L346" i="10"/>
  <c r="K346" i="10"/>
  <c r="P347" i="10"/>
  <c r="Q347" i="10"/>
  <c r="R347" i="10"/>
  <c r="Y352" i="10"/>
  <c r="Z352" i="10" s="1"/>
  <c r="I355" i="10"/>
  <c r="G355" i="10"/>
  <c r="F355" i="10"/>
  <c r="H355" i="10"/>
  <c r="R356" i="10"/>
  <c r="P356" i="10"/>
  <c r="Q356" i="10"/>
  <c r="K361" i="9"/>
  <c r="A363" i="10"/>
  <c r="K363" i="9"/>
  <c r="I364" i="10"/>
  <c r="H364" i="10"/>
  <c r="G364" i="10"/>
  <c r="F364" i="10"/>
  <c r="R365" i="10"/>
  <c r="Q365" i="10"/>
  <c r="P365" i="10"/>
  <c r="A379" i="10"/>
  <c r="K379" i="9"/>
  <c r="A388" i="10"/>
  <c r="K388" i="9"/>
  <c r="F389" i="10"/>
  <c r="I389" i="10"/>
  <c r="H389" i="10"/>
  <c r="G389" i="10"/>
  <c r="N390" i="10"/>
  <c r="X390" i="10" s="1"/>
  <c r="M390" i="10"/>
  <c r="L390" i="10"/>
  <c r="K390" i="10"/>
  <c r="AA393" i="10"/>
  <c r="Y393" i="10"/>
  <c r="Z393" i="10" s="1"/>
  <c r="D404" i="10"/>
  <c r="C404" i="10"/>
  <c r="Y409" i="10"/>
  <c r="Z409" i="10" s="1"/>
  <c r="K410" i="9"/>
  <c r="D412" i="10"/>
  <c r="C412" i="10"/>
  <c r="N413" i="10"/>
  <c r="X413" i="10" s="1"/>
  <c r="M413" i="10"/>
  <c r="L413" i="10"/>
  <c r="K413" i="10"/>
  <c r="R414" i="10"/>
  <c r="Q414" i="10"/>
  <c r="P414" i="10"/>
  <c r="K468" i="9"/>
  <c r="A482" i="10"/>
  <c r="K482" i="9"/>
  <c r="D495" i="10"/>
  <c r="C495" i="10"/>
  <c r="D539" i="10"/>
  <c r="C539" i="10"/>
  <c r="A557" i="10"/>
  <c r="K557" i="9"/>
  <c r="K617" i="9"/>
  <c r="R639" i="10"/>
  <c r="Q639" i="10"/>
  <c r="P639" i="10"/>
  <c r="C2" i="10"/>
  <c r="D2" i="10"/>
  <c r="I3" i="10"/>
  <c r="H3" i="10"/>
  <c r="G3" i="10"/>
  <c r="F3" i="10"/>
  <c r="N4" i="10"/>
  <c r="X4" i="10" s="1"/>
  <c r="Y4" i="10" s="1"/>
  <c r="Z4" i="10" s="1"/>
  <c r="M4" i="10"/>
  <c r="L4" i="10"/>
  <c r="K4" i="10"/>
  <c r="R5" i="10"/>
  <c r="Q5" i="10"/>
  <c r="P5" i="10"/>
  <c r="Y10" i="10"/>
  <c r="Z10" i="10" s="1"/>
  <c r="K11" i="9"/>
  <c r="C14" i="10"/>
  <c r="D14" i="10"/>
  <c r="I15" i="10"/>
  <c r="H15" i="10"/>
  <c r="G15" i="10"/>
  <c r="F15" i="10"/>
  <c r="M16" i="10"/>
  <c r="L16" i="10"/>
  <c r="K16" i="10"/>
  <c r="N16" i="10"/>
  <c r="X16" i="10" s="1"/>
  <c r="Y16" i="10" s="1"/>
  <c r="Z16" i="10" s="1"/>
  <c r="R17" i="10"/>
  <c r="Q17" i="10"/>
  <c r="P17" i="10"/>
  <c r="Y22" i="10"/>
  <c r="Z22" i="10" s="1"/>
  <c r="K23" i="9"/>
  <c r="C26" i="10"/>
  <c r="D26" i="10"/>
  <c r="I27" i="10"/>
  <c r="H27" i="10"/>
  <c r="G27" i="10"/>
  <c r="F27" i="10"/>
  <c r="M28" i="10"/>
  <c r="L28" i="10"/>
  <c r="K28" i="10"/>
  <c r="N28" i="10"/>
  <c r="X28" i="10" s="1"/>
  <c r="Y28" i="10" s="1"/>
  <c r="Z28" i="10" s="1"/>
  <c r="R29" i="10"/>
  <c r="Q29" i="10"/>
  <c r="P29" i="10"/>
  <c r="AA34" i="10"/>
  <c r="Y34" i="10"/>
  <c r="Z34" i="10" s="1"/>
  <c r="K35" i="9"/>
  <c r="C38" i="10"/>
  <c r="D38" i="10"/>
  <c r="I39" i="10"/>
  <c r="H39" i="10"/>
  <c r="G39" i="10"/>
  <c r="F39" i="10"/>
  <c r="N40" i="10"/>
  <c r="X40" i="10" s="1"/>
  <c r="M40" i="10"/>
  <c r="L40" i="10"/>
  <c r="K40" i="10"/>
  <c r="R41" i="10"/>
  <c r="Q41" i="10"/>
  <c r="P41" i="10"/>
  <c r="Y46" i="10"/>
  <c r="Z46" i="10" s="1"/>
  <c r="K47" i="9"/>
  <c r="C50" i="10"/>
  <c r="D50" i="10"/>
  <c r="I51" i="10"/>
  <c r="H51" i="10"/>
  <c r="G51" i="10"/>
  <c r="F51" i="10"/>
  <c r="N52" i="10"/>
  <c r="X52" i="10" s="1"/>
  <c r="Y52" i="10" s="1"/>
  <c r="Z52" i="10" s="1"/>
  <c r="M52" i="10"/>
  <c r="L52" i="10"/>
  <c r="K52" i="10"/>
  <c r="R53" i="10"/>
  <c r="Q53" i="10"/>
  <c r="P53" i="10"/>
  <c r="Y58" i="10"/>
  <c r="Z58" i="10" s="1"/>
  <c r="K59" i="9"/>
  <c r="C62" i="10"/>
  <c r="D62" i="10"/>
  <c r="I63" i="10"/>
  <c r="H63" i="10"/>
  <c r="G63" i="10"/>
  <c r="F63" i="10"/>
  <c r="N64" i="10"/>
  <c r="X64" i="10" s="1"/>
  <c r="Y64" i="10" s="1"/>
  <c r="Z64" i="10" s="1"/>
  <c r="M64" i="10"/>
  <c r="L64" i="10"/>
  <c r="K64" i="10"/>
  <c r="R65" i="10"/>
  <c r="Q65" i="10"/>
  <c r="P65" i="10"/>
  <c r="AA70" i="10"/>
  <c r="Y70" i="10"/>
  <c r="Z70" i="10" s="1"/>
  <c r="K71" i="9"/>
  <c r="C74" i="10"/>
  <c r="D74" i="10"/>
  <c r="I75" i="10"/>
  <c r="H75" i="10"/>
  <c r="G75" i="10"/>
  <c r="F75" i="10"/>
  <c r="M76" i="10"/>
  <c r="L76" i="10"/>
  <c r="K76" i="10"/>
  <c r="N76" i="10"/>
  <c r="X76" i="10" s="1"/>
  <c r="Y76" i="10" s="1"/>
  <c r="Z76" i="10" s="1"/>
  <c r="R77" i="10"/>
  <c r="Q77" i="10"/>
  <c r="P77" i="10"/>
  <c r="Y82" i="10"/>
  <c r="Z82" i="10" s="1"/>
  <c r="K83" i="9"/>
  <c r="C86" i="10"/>
  <c r="D86" i="10"/>
  <c r="I87" i="10"/>
  <c r="H87" i="10"/>
  <c r="F87" i="10"/>
  <c r="G87" i="10"/>
  <c r="N88" i="10"/>
  <c r="X88" i="10" s="1"/>
  <c r="Y88" i="10" s="1"/>
  <c r="Z88" i="10" s="1"/>
  <c r="M88" i="10"/>
  <c r="L88" i="10"/>
  <c r="K88" i="10"/>
  <c r="R89" i="10"/>
  <c r="Q89" i="10"/>
  <c r="P89" i="10"/>
  <c r="Y94" i="10"/>
  <c r="Z94" i="10" s="1"/>
  <c r="K95" i="9"/>
  <c r="C98" i="10"/>
  <c r="D98" i="10"/>
  <c r="I99" i="10"/>
  <c r="H99" i="10"/>
  <c r="G99" i="10"/>
  <c r="F99" i="10"/>
  <c r="N100" i="10"/>
  <c r="X100" i="10" s="1"/>
  <c r="Y100" i="10" s="1"/>
  <c r="Z100" i="10" s="1"/>
  <c r="M100" i="10"/>
  <c r="L100" i="10"/>
  <c r="K100" i="10"/>
  <c r="R101" i="10"/>
  <c r="Q101" i="10"/>
  <c r="P101" i="10"/>
  <c r="AA106" i="10"/>
  <c r="Y106" i="10"/>
  <c r="Z106" i="10" s="1"/>
  <c r="K107" i="9"/>
  <c r="C110" i="10"/>
  <c r="D110" i="10"/>
  <c r="I111" i="10"/>
  <c r="H111" i="10"/>
  <c r="G111" i="10"/>
  <c r="F111" i="10"/>
  <c r="N112" i="10"/>
  <c r="X112" i="10" s="1"/>
  <c r="Y112" i="10" s="1"/>
  <c r="Z112" i="10" s="1"/>
  <c r="M112" i="10"/>
  <c r="L112" i="10"/>
  <c r="K112" i="10"/>
  <c r="R113" i="10"/>
  <c r="Q113" i="10"/>
  <c r="P113" i="10"/>
  <c r="Y118" i="10"/>
  <c r="Z118" i="10" s="1"/>
  <c r="K119" i="9"/>
  <c r="C122" i="10"/>
  <c r="D122" i="10"/>
  <c r="I123" i="10"/>
  <c r="H123" i="10"/>
  <c r="G123" i="10"/>
  <c r="F123" i="10"/>
  <c r="M124" i="10"/>
  <c r="L124" i="10"/>
  <c r="K124" i="10"/>
  <c r="N124" i="10"/>
  <c r="X124" i="10" s="1"/>
  <c r="Y124" i="10" s="1"/>
  <c r="Z124" i="10" s="1"/>
  <c r="R125" i="10"/>
  <c r="Q125" i="10"/>
  <c r="P125" i="10"/>
  <c r="Y130" i="10"/>
  <c r="Z130" i="10" s="1"/>
  <c r="K131" i="9"/>
  <c r="C134" i="10"/>
  <c r="D134" i="10"/>
  <c r="I135" i="10"/>
  <c r="H135" i="10"/>
  <c r="G135" i="10"/>
  <c r="F135" i="10"/>
  <c r="N136" i="10"/>
  <c r="X136" i="10" s="1"/>
  <c r="Y136" i="10" s="1"/>
  <c r="Z136" i="10" s="1"/>
  <c r="M136" i="10"/>
  <c r="L136" i="10"/>
  <c r="K136" i="10"/>
  <c r="R137" i="10"/>
  <c r="Q137" i="10"/>
  <c r="P137" i="10"/>
  <c r="AA142" i="10"/>
  <c r="Y142" i="10"/>
  <c r="Z142" i="10" s="1"/>
  <c r="K143" i="9"/>
  <c r="C146" i="10"/>
  <c r="D146" i="10"/>
  <c r="I147" i="10"/>
  <c r="H147" i="10"/>
  <c r="G147" i="10"/>
  <c r="F147" i="10"/>
  <c r="N148" i="10"/>
  <c r="X148" i="10" s="1"/>
  <c r="Y148" i="10" s="1"/>
  <c r="Z148" i="10" s="1"/>
  <c r="M148" i="10"/>
  <c r="L148" i="10"/>
  <c r="K148" i="10"/>
  <c r="R149" i="10"/>
  <c r="Q149" i="10"/>
  <c r="P149" i="10"/>
  <c r="Y154" i="10"/>
  <c r="Z154" i="10" s="1"/>
  <c r="K155" i="9"/>
  <c r="C158" i="10"/>
  <c r="D158" i="10"/>
  <c r="I159" i="10"/>
  <c r="H159" i="10"/>
  <c r="G159" i="10"/>
  <c r="F159" i="10"/>
  <c r="K160" i="10"/>
  <c r="N160" i="10"/>
  <c r="X160" i="10" s="1"/>
  <c r="Y160" i="10" s="1"/>
  <c r="Z160" i="10" s="1"/>
  <c r="M160" i="10"/>
  <c r="L160" i="10"/>
  <c r="R161" i="10"/>
  <c r="Q161" i="10"/>
  <c r="P161" i="10"/>
  <c r="Y166" i="10"/>
  <c r="Z166" i="10" s="1"/>
  <c r="K167" i="9"/>
  <c r="C170" i="10"/>
  <c r="D170" i="10"/>
  <c r="I171" i="10"/>
  <c r="H171" i="10"/>
  <c r="G171" i="10"/>
  <c r="F171" i="10"/>
  <c r="N172" i="10"/>
  <c r="X172" i="10" s="1"/>
  <c r="Y172" i="10" s="1"/>
  <c r="Z172" i="10" s="1"/>
  <c r="M172" i="10"/>
  <c r="L172" i="10"/>
  <c r="K172" i="10"/>
  <c r="R173" i="10"/>
  <c r="Q173" i="10"/>
  <c r="P173" i="10"/>
  <c r="AA178" i="10"/>
  <c r="Y178" i="10"/>
  <c r="Z178" i="10" s="1"/>
  <c r="K179" i="9"/>
  <c r="C182" i="10"/>
  <c r="D182" i="10"/>
  <c r="I183" i="10"/>
  <c r="H183" i="10"/>
  <c r="G183" i="10"/>
  <c r="F183" i="10"/>
  <c r="N184" i="10"/>
  <c r="X184" i="10" s="1"/>
  <c r="Y184" i="10" s="1"/>
  <c r="Z184" i="10" s="1"/>
  <c r="M184" i="10"/>
  <c r="L184" i="10"/>
  <c r="K184" i="10"/>
  <c r="R185" i="10"/>
  <c r="Q185" i="10"/>
  <c r="P185" i="10"/>
  <c r="Y190" i="10"/>
  <c r="Z190" i="10" s="1"/>
  <c r="K191" i="9"/>
  <c r="C194" i="10"/>
  <c r="D194" i="10"/>
  <c r="I195" i="10"/>
  <c r="H195" i="10"/>
  <c r="G195" i="10"/>
  <c r="F195" i="10"/>
  <c r="N196" i="10"/>
  <c r="X196" i="10" s="1"/>
  <c r="Y196" i="10" s="1"/>
  <c r="Z196" i="10" s="1"/>
  <c r="M196" i="10"/>
  <c r="L196" i="10"/>
  <c r="K196" i="10"/>
  <c r="R197" i="10"/>
  <c r="Q197" i="10"/>
  <c r="P197" i="10"/>
  <c r="Y202" i="10"/>
  <c r="Z202" i="10" s="1"/>
  <c r="K203" i="9"/>
  <c r="C206" i="10"/>
  <c r="D206" i="10"/>
  <c r="I207" i="10"/>
  <c r="H207" i="10"/>
  <c r="G207" i="10"/>
  <c r="F207" i="10"/>
  <c r="K208" i="10"/>
  <c r="M208" i="10"/>
  <c r="L208" i="10"/>
  <c r="N208" i="10"/>
  <c r="X208" i="10" s="1"/>
  <c r="Y208" i="10" s="1"/>
  <c r="Z208" i="10" s="1"/>
  <c r="R209" i="10"/>
  <c r="Q209" i="10"/>
  <c r="P209" i="10"/>
  <c r="AA214" i="10"/>
  <c r="Y214" i="10"/>
  <c r="Z214" i="10" s="1"/>
  <c r="K215" i="9"/>
  <c r="C218" i="10"/>
  <c r="D218" i="10"/>
  <c r="I219" i="10"/>
  <c r="H219" i="10"/>
  <c r="G219" i="10"/>
  <c r="F219" i="10"/>
  <c r="N220" i="10"/>
  <c r="X220" i="10" s="1"/>
  <c r="Y220" i="10" s="1"/>
  <c r="Z220" i="10" s="1"/>
  <c r="M220" i="10"/>
  <c r="L220" i="10"/>
  <c r="K220" i="10"/>
  <c r="R221" i="10"/>
  <c r="Q221" i="10"/>
  <c r="P221" i="10"/>
  <c r="Y226" i="10"/>
  <c r="Z226" i="10" s="1"/>
  <c r="K227" i="9"/>
  <c r="C230" i="10"/>
  <c r="D230" i="10"/>
  <c r="I231" i="10"/>
  <c r="H231" i="10"/>
  <c r="G231" i="10"/>
  <c r="F231" i="10"/>
  <c r="N232" i="10"/>
  <c r="X232" i="10" s="1"/>
  <c r="Y232" i="10" s="1"/>
  <c r="Z232" i="10" s="1"/>
  <c r="M232" i="10"/>
  <c r="L232" i="10"/>
  <c r="K232" i="10"/>
  <c r="R233" i="10"/>
  <c r="Q233" i="10"/>
  <c r="P233" i="10"/>
  <c r="Y238" i="10"/>
  <c r="Z238" i="10" s="1"/>
  <c r="K239" i="9"/>
  <c r="C242" i="10"/>
  <c r="D242" i="10"/>
  <c r="I243" i="10"/>
  <c r="H243" i="10"/>
  <c r="G243" i="10"/>
  <c r="F243" i="10"/>
  <c r="N244" i="10"/>
  <c r="X244" i="10" s="1"/>
  <c r="Y244" i="10" s="1"/>
  <c r="Z244" i="10" s="1"/>
  <c r="M244" i="10"/>
  <c r="L244" i="10"/>
  <c r="K244" i="10"/>
  <c r="R245" i="10"/>
  <c r="Q245" i="10"/>
  <c r="P245" i="10"/>
  <c r="AA250" i="10"/>
  <c r="Y250" i="10"/>
  <c r="Z250" i="10" s="1"/>
  <c r="K251" i="9"/>
  <c r="C254" i="10"/>
  <c r="D254" i="10"/>
  <c r="I255" i="10"/>
  <c r="H255" i="10"/>
  <c r="G255" i="10"/>
  <c r="F255" i="10"/>
  <c r="K256" i="10"/>
  <c r="M256" i="10"/>
  <c r="N256" i="10"/>
  <c r="X256" i="10" s="1"/>
  <c r="Y256" i="10" s="1"/>
  <c r="Z256" i="10" s="1"/>
  <c r="L256" i="10"/>
  <c r="R257" i="10"/>
  <c r="Q257" i="10"/>
  <c r="P257" i="10"/>
  <c r="Y262" i="10"/>
  <c r="Z262" i="10" s="1"/>
  <c r="K263" i="9"/>
  <c r="C266" i="10"/>
  <c r="D266" i="10"/>
  <c r="I267" i="10"/>
  <c r="H267" i="10"/>
  <c r="G267" i="10"/>
  <c r="F267" i="10"/>
  <c r="N268" i="10"/>
  <c r="X268" i="10" s="1"/>
  <c r="Y268" i="10" s="1"/>
  <c r="Z268" i="10" s="1"/>
  <c r="M268" i="10"/>
  <c r="L268" i="10"/>
  <c r="K268" i="10"/>
  <c r="R269" i="10"/>
  <c r="Q269" i="10"/>
  <c r="P269" i="10"/>
  <c r="Y274" i="10"/>
  <c r="Z274" i="10" s="1"/>
  <c r="K275" i="9"/>
  <c r="C278" i="10"/>
  <c r="D278" i="10"/>
  <c r="I279" i="10"/>
  <c r="H279" i="10"/>
  <c r="G279" i="10"/>
  <c r="F279" i="10"/>
  <c r="N280" i="10"/>
  <c r="X280" i="10" s="1"/>
  <c r="Y280" i="10" s="1"/>
  <c r="Z280" i="10" s="1"/>
  <c r="M280" i="10"/>
  <c r="L280" i="10"/>
  <c r="K280" i="10"/>
  <c r="R281" i="10"/>
  <c r="Q281" i="10"/>
  <c r="P281" i="10"/>
  <c r="AA286" i="10"/>
  <c r="Y286" i="10"/>
  <c r="Z286" i="10" s="1"/>
  <c r="K287" i="9"/>
  <c r="C290" i="10"/>
  <c r="D290" i="10"/>
  <c r="I291" i="10"/>
  <c r="H291" i="10"/>
  <c r="G291" i="10"/>
  <c r="F291" i="10"/>
  <c r="N292" i="10"/>
  <c r="X292" i="10" s="1"/>
  <c r="Y292" i="10" s="1"/>
  <c r="Z292" i="10" s="1"/>
  <c r="M292" i="10"/>
  <c r="L292" i="10"/>
  <c r="K292" i="10"/>
  <c r="R293" i="10"/>
  <c r="Q293" i="10"/>
  <c r="P293" i="10"/>
  <c r="Y298" i="10"/>
  <c r="Z298" i="10" s="1"/>
  <c r="K299" i="9"/>
  <c r="C302" i="10"/>
  <c r="D302" i="10"/>
  <c r="I303" i="10"/>
  <c r="H303" i="10"/>
  <c r="F303" i="10"/>
  <c r="G303" i="10"/>
  <c r="K304" i="10"/>
  <c r="M304" i="10"/>
  <c r="L304" i="10"/>
  <c r="N304" i="10"/>
  <c r="X304" i="10" s="1"/>
  <c r="Y304" i="10" s="1"/>
  <c r="Z304" i="10" s="1"/>
  <c r="R305" i="10"/>
  <c r="Q305" i="10"/>
  <c r="P305" i="10"/>
  <c r="Y310" i="10"/>
  <c r="Z310" i="10" s="1"/>
  <c r="K311" i="9"/>
  <c r="C314" i="10"/>
  <c r="D314" i="10"/>
  <c r="I315" i="10"/>
  <c r="G315" i="10"/>
  <c r="H315" i="10"/>
  <c r="F315" i="10"/>
  <c r="M316" i="10"/>
  <c r="N316" i="10"/>
  <c r="X316" i="10" s="1"/>
  <c r="Y316" i="10" s="1"/>
  <c r="Z316" i="10" s="1"/>
  <c r="L316" i="10"/>
  <c r="K316" i="10"/>
  <c r="K321" i="9"/>
  <c r="D324" i="10"/>
  <c r="C324" i="10"/>
  <c r="F325" i="10"/>
  <c r="I325" i="10"/>
  <c r="H325" i="10"/>
  <c r="G325" i="10"/>
  <c r="N326" i="10"/>
  <c r="X326" i="10" s="1"/>
  <c r="L326" i="10"/>
  <c r="M326" i="10"/>
  <c r="K326" i="10"/>
  <c r="P327" i="10"/>
  <c r="R327" i="10"/>
  <c r="Q327" i="10"/>
  <c r="C334" i="10"/>
  <c r="D334" i="10"/>
  <c r="I335" i="10"/>
  <c r="H335" i="10"/>
  <c r="G335" i="10"/>
  <c r="F335" i="10"/>
  <c r="K336" i="10"/>
  <c r="N336" i="10"/>
  <c r="X336" i="10" s="1"/>
  <c r="Y336" i="10" s="1"/>
  <c r="Z336" i="10" s="1"/>
  <c r="M336" i="10"/>
  <c r="L336" i="10"/>
  <c r="R337" i="10"/>
  <c r="Q337" i="10"/>
  <c r="P337" i="10"/>
  <c r="D344" i="10"/>
  <c r="C344" i="10"/>
  <c r="C354" i="10"/>
  <c r="D354" i="10"/>
  <c r="L355" i="10"/>
  <c r="K355" i="10"/>
  <c r="N355" i="10"/>
  <c r="X355" i="10" s="1"/>
  <c r="Y355" i="10" s="1"/>
  <c r="Z355" i="10" s="1"/>
  <c r="M355" i="10"/>
  <c r="K360" i="9"/>
  <c r="D363" i="10"/>
  <c r="C363" i="10"/>
  <c r="N364" i="10"/>
  <c r="X364" i="10" s="1"/>
  <c r="Y364" i="10" s="1"/>
  <c r="Z364" i="10" s="1"/>
  <c r="M364" i="10"/>
  <c r="L364" i="10"/>
  <c r="K364" i="10"/>
  <c r="K377" i="9"/>
  <c r="AA385" i="10"/>
  <c r="Y385" i="10"/>
  <c r="Z385" i="10" s="1"/>
  <c r="K386" i="9"/>
  <c r="D388" i="10"/>
  <c r="C388" i="10"/>
  <c r="N389" i="10"/>
  <c r="X389" i="10" s="1"/>
  <c r="M389" i="10"/>
  <c r="L389" i="10"/>
  <c r="K389" i="10"/>
  <c r="R390" i="10"/>
  <c r="Q390" i="10"/>
  <c r="P390" i="10"/>
  <c r="A403" i="10"/>
  <c r="K403" i="9"/>
  <c r="K409" i="9"/>
  <c r="A411" i="10"/>
  <c r="K411" i="9"/>
  <c r="I412" i="10"/>
  <c r="H412" i="10"/>
  <c r="G412" i="10"/>
  <c r="F412" i="10"/>
  <c r="AA436" i="10"/>
  <c r="AA467" i="10"/>
  <c r="K480" i="9"/>
  <c r="A494" i="10"/>
  <c r="K494" i="9"/>
  <c r="M508" i="10"/>
  <c r="L508" i="10"/>
  <c r="K508" i="10"/>
  <c r="N508" i="10"/>
  <c r="X508" i="10" s="1"/>
  <c r="A538" i="10"/>
  <c r="K538" i="9"/>
  <c r="K610" i="9"/>
  <c r="C612" i="10"/>
  <c r="D612" i="10"/>
  <c r="N613" i="10"/>
  <c r="X613" i="10" s="1"/>
  <c r="L613" i="10"/>
  <c r="K613" i="10"/>
  <c r="M613" i="10"/>
  <c r="C637" i="10"/>
  <c r="D637" i="10"/>
  <c r="L638" i="10"/>
  <c r="K638" i="10"/>
  <c r="N638" i="10"/>
  <c r="X638" i="10" s="1"/>
  <c r="M638" i="10"/>
  <c r="D85" i="10"/>
  <c r="C85" i="10"/>
  <c r="I86" i="10"/>
  <c r="H86" i="10"/>
  <c r="G86" i="10"/>
  <c r="F86" i="10"/>
  <c r="L87" i="10"/>
  <c r="K87" i="10"/>
  <c r="N87" i="10"/>
  <c r="X87" i="10" s="1"/>
  <c r="Y87" i="10" s="1"/>
  <c r="Z87" i="10" s="1"/>
  <c r="M87" i="10"/>
  <c r="R88" i="10"/>
  <c r="Q88" i="10"/>
  <c r="P88" i="10"/>
  <c r="Y93" i="10"/>
  <c r="Z93" i="10" s="1"/>
  <c r="K94" i="9"/>
  <c r="D97" i="10"/>
  <c r="C97" i="10"/>
  <c r="I98" i="10"/>
  <c r="H98" i="10"/>
  <c r="G98" i="10"/>
  <c r="F98" i="10"/>
  <c r="L99" i="10"/>
  <c r="K99" i="10"/>
  <c r="N99" i="10"/>
  <c r="X99" i="10" s="1"/>
  <c r="Y99" i="10" s="1"/>
  <c r="Z99" i="10" s="1"/>
  <c r="M99" i="10"/>
  <c r="R100" i="10"/>
  <c r="Q100" i="10"/>
  <c r="P100" i="10"/>
  <c r="AA105" i="10"/>
  <c r="Y105" i="10"/>
  <c r="Z105" i="10" s="1"/>
  <c r="K106" i="9"/>
  <c r="D109" i="10"/>
  <c r="C109" i="10"/>
  <c r="I110" i="10"/>
  <c r="H110" i="10"/>
  <c r="G110" i="10"/>
  <c r="F110" i="10"/>
  <c r="L111" i="10"/>
  <c r="K111" i="10"/>
  <c r="N111" i="10"/>
  <c r="X111" i="10" s="1"/>
  <c r="Y111" i="10" s="1"/>
  <c r="Z111" i="10" s="1"/>
  <c r="M111" i="10"/>
  <c r="R112" i="10"/>
  <c r="Q112" i="10"/>
  <c r="P112" i="10"/>
  <c r="Y117" i="10"/>
  <c r="Z117" i="10" s="1"/>
  <c r="K118" i="9"/>
  <c r="C121" i="10"/>
  <c r="D121" i="10"/>
  <c r="I122" i="10"/>
  <c r="H122" i="10"/>
  <c r="G122" i="10"/>
  <c r="F122" i="10"/>
  <c r="L123" i="10"/>
  <c r="K123" i="10"/>
  <c r="M123" i="10"/>
  <c r="N123" i="10"/>
  <c r="X123" i="10" s="1"/>
  <c r="Y123" i="10" s="1"/>
  <c r="Z123" i="10" s="1"/>
  <c r="R124" i="10"/>
  <c r="Q124" i="10"/>
  <c r="P124" i="10"/>
  <c r="Y129" i="10"/>
  <c r="Z129" i="10" s="1"/>
  <c r="K130" i="9"/>
  <c r="C133" i="10"/>
  <c r="D133" i="10"/>
  <c r="H134" i="10"/>
  <c r="G134" i="10"/>
  <c r="F134" i="10"/>
  <c r="I134" i="10"/>
  <c r="L135" i="10"/>
  <c r="K135" i="10"/>
  <c r="N135" i="10"/>
  <c r="X135" i="10" s="1"/>
  <c r="Y135" i="10" s="1"/>
  <c r="Z135" i="10" s="1"/>
  <c r="M135" i="10"/>
  <c r="R136" i="10"/>
  <c r="Q136" i="10"/>
  <c r="P136" i="10"/>
  <c r="AA141" i="10"/>
  <c r="K142" i="9"/>
  <c r="C145" i="10"/>
  <c r="D145" i="10"/>
  <c r="I146" i="10"/>
  <c r="H146" i="10"/>
  <c r="G146" i="10"/>
  <c r="F146" i="10"/>
  <c r="L147" i="10"/>
  <c r="K147" i="10"/>
  <c r="M147" i="10"/>
  <c r="N147" i="10"/>
  <c r="X147" i="10" s="1"/>
  <c r="Y147" i="10" s="1"/>
  <c r="Z147" i="10" s="1"/>
  <c r="R148" i="10"/>
  <c r="Q148" i="10"/>
  <c r="P148" i="10"/>
  <c r="Y153" i="10"/>
  <c r="Z153" i="10" s="1"/>
  <c r="K154" i="9"/>
  <c r="C157" i="10"/>
  <c r="D157" i="10"/>
  <c r="I158" i="10"/>
  <c r="H158" i="10"/>
  <c r="G158" i="10"/>
  <c r="F158" i="10"/>
  <c r="L159" i="10"/>
  <c r="K159" i="10"/>
  <c r="N159" i="10"/>
  <c r="X159" i="10" s="1"/>
  <c r="Y159" i="10" s="1"/>
  <c r="Z159" i="10" s="1"/>
  <c r="M159" i="10"/>
  <c r="R160" i="10"/>
  <c r="Q160" i="10"/>
  <c r="P160" i="10"/>
  <c r="Y165" i="10"/>
  <c r="Z165" i="10" s="1"/>
  <c r="K166" i="9"/>
  <c r="C169" i="10"/>
  <c r="D169" i="10"/>
  <c r="I170" i="10"/>
  <c r="H170" i="10"/>
  <c r="G170" i="10"/>
  <c r="F170" i="10"/>
  <c r="L171" i="10"/>
  <c r="K171" i="10"/>
  <c r="N171" i="10"/>
  <c r="X171" i="10" s="1"/>
  <c r="Y171" i="10" s="1"/>
  <c r="Z171" i="10" s="1"/>
  <c r="M171" i="10"/>
  <c r="R172" i="10"/>
  <c r="Q172" i="10"/>
  <c r="P172" i="10"/>
  <c r="AA177" i="10"/>
  <c r="Y177" i="10"/>
  <c r="Z177" i="10" s="1"/>
  <c r="K178" i="9"/>
  <c r="C181" i="10"/>
  <c r="D181" i="10"/>
  <c r="H182" i="10"/>
  <c r="G182" i="10"/>
  <c r="F182" i="10"/>
  <c r="I182" i="10"/>
  <c r="L183" i="10"/>
  <c r="K183" i="10"/>
  <c r="N183" i="10"/>
  <c r="X183" i="10" s="1"/>
  <c r="Y183" i="10" s="1"/>
  <c r="Z183" i="10" s="1"/>
  <c r="M183" i="10"/>
  <c r="R184" i="10"/>
  <c r="Q184" i="10"/>
  <c r="P184" i="10"/>
  <c r="Y189" i="10"/>
  <c r="Z189" i="10" s="1"/>
  <c r="K190" i="9"/>
  <c r="C193" i="10"/>
  <c r="D193" i="10"/>
  <c r="F194" i="10"/>
  <c r="G194" i="10"/>
  <c r="I194" i="10"/>
  <c r="H194" i="10"/>
  <c r="L195" i="10"/>
  <c r="K195" i="10"/>
  <c r="N195" i="10"/>
  <c r="X195" i="10" s="1"/>
  <c r="Y195" i="10" s="1"/>
  <c r="Z195" i="10" s="1"/>
  <c r="M195" i="10"/>
  <c r="R196" i="10"/>
  <c r="Q196" i="10"/>
  <c r="P196" i="10"/>
  <c r="Y201" i="10"/>
  <c r="Z201" i="10" s="1"/>
  <c r="K202" i="9"/>
  <c r="C205" i="10"/>
  <c r="D205" i="10"/>
  <c r="G206" i="10"/>
  <c r="F206" i="10"/>
  <c r="H206" i="10"/>
  <c r="I206" i="10"/>
  <c r="L207" i="10"/>
  <c r="K207" i="10"/>
  <c r="N207" i="10"/>
  <c r="X207" i="10" s="1"/>
  <c r="Y207" i="10" s="1"/>
  <c r="Z207" i="10" s="1"/>
  <c r="M207" i="10"/>
  <c r="R208" i="10"/>
  <c r="P208" i="10"/>
  <c r="Q208" i="10"/>
  <c r="AA213" i="10"/>
  <c r="Y213" i="10"/>
  <c r="Z213" i="10" s="1"/>
  <c r="K214" i="9"/>
  <c r="C217" i="10"/>
  <c r="D217" i="10"/>
  <c r="I218" i="10"/>
  <c r="H218" i="10"/>
  <c r="G218" i="10"/>
  <c r="F218" i="10"/>
  <c r="L219" i="10"/>
  <c r="K219" i="10"/>
  <c r="N219" i="10"/>
  <c r="X219" i="10" s="1"/>
  <c r="Y219" i="10" s="1"/>
  <c r="Z219" i="10" s="1"/>
  <c r="M219" i="10"/>
  <c r="R220" i="10"/>
  <c r="Q220" i="10"/>
  <c r="P220" i="10"/>
  <c r="Y225" i="10"/>
  <c r="Z225" i="10" s="1"/>
  <c r="K226" i="9"/>
  <c r="C229" i="10"/>
  <c r="D229" i="10"/>
  <c r="H230" i="10"/>
  <c r="G230" i="10"/>
  <c r="F230" i="10"/>
  <c r="I230" i="10"/>
  <c r="L231" i="10"/>
  <c r="K231" i="10"/>
  <c r="N231" i="10"/>
  <c r="X231" i="10" s="1"/>
  <c r="Y231" i="10" s="1"/>
  <c r="Z231" i="10" s="1"/>
  <c r="M231" i="10"/>
  <c r="R232" i="10"/>
  <c r="Q232" i="10"/>
  <c r="P232" i="10"/>
  <c r="Y237" i="10"/>
  <c r="Z237" i="10" s="1"/>
  <c r="K238" i="9"/>
  <c r="C241" i="10"/>
  <c r="D241" i="10"/>
  <c r="G242" i="10"/>
  <c r="I242" i="10"/>
  <c r="H242" i="10"/>
  <c r="F242" i="10"/>
  <c r="L243" i="10"/>
  <c r="K243" i="10"/>
  <c r="N243" i="10"/>
  <c r="X243" i="10" s="1"/>
  <c r="Y243" i="10" s="1"/>
  <c r="Z243" i="10" s="1"/>
  <c r="M243" i="10"/>
  <c r="R244" i="10"/>
  <c r="Q244" i="10"/>
  <c r="P244" i="10"/>
  <c r="AA249" i="10"/>
  <c r="Y249" i="10"/>
  <c r="Z249" i="10" s="1"/>
  <c r="K250" i="9"/>
  <c r="C253" i="10"/>
  <c r="D253" i="10"/>
  <c r="H254" i="10"/>
  <c r="I254" i="10"/>
  <c r="G254" i="10"/>
  <c r="F254" i="10"/>
  <c r="L255" i="10"/>
  <c r="K255" i="10"/>
  <c r="N255" i="10"/>
  <c r="X255" i="10" s="1"/>
  <c r="Y255" i="10" s="1"/>
  <c r="Z255" i="10" s="1"/>
  <c r="M255" i="10"/>
  <c r="R256" i="10"/>
  <c r="P256" i="10"/>
  <c r="Q256" i="10"/>
  <c r="Y261" i="10"/>
  <c r="Z261" i="10" s="1"/>
  <c r="K262" i="9"/>
  <c r="C265" i="10"/>
  <c r="D265" i="10"/>
  <c r="I266" i="10"/>
  <c r="H266" i="10"/>
  <c r="G266" i="10"/>
  <c r="F266" i="10"/>
  <c r="L267" i="10"/>
  <c r="K267" i="10"/>
  <c r="N267" i="10"/>
  <c r="X267" i="10" s="1"/>
  <c r="Y267" i="10" s="1"/>
  <c r="Z267" i="10" s="1"/>
  <c r="M267" i="10"/>
  <c r="R268" i="10"/>
  <c r="Q268" i="10"/>
  <c r="P268" i="10"/>
  <c r="Y273" i="10"/>
  <c r="Z273" i="10" s="1"/>
  <c r="K274" i="9"/>
  <c r="C277" i="10"/>
  <c r="D277" i="10"/>
  <c r="H278" i="10"/>
  <c r="G278" i="10"/>
  <c r="F278" i="10"/>
  <c r="I278" i="10"/>
  <c r="L279" i="10"/>
  <c r="K279" i="10"/>
  <c r="N279" i="10"/>
  <c r="X279" i="10" s="1"/>
  <c r="Y279" i="10" s="1"/>
  <c r="Z279" i="10" s="1"/>
  <c r="M279" i="10"/>
  <c r="R280" i="10"/>
  <c r="Q280" i="10"/>
  <c r="P280" i="10"/>
  <c r="AA285" i="10"/>
  <c r="Y285" i="10"/>
  <c r="Z285" i="10" s="1"/>
  <c r="K286" i="9"/>
  <c r="C289" i="10"/>
  <c r="D289" i="10"/>
  <c r="G290" i="10"/>
  <c r="F290" i="10"/>
  <c r="I290" i="10"/>
  <c r="H290" i="10"/>
  <c r="L291" i="10"/>
  <c r="K291" i="10"/>
  <c r="N291" i="10"/>
  <c r="X291" i="10" s="1"/>
  <c r="Y291" i="10" s="1"/>
  <c r="Z291" i="10" s="1"/>
  <c r="M291" i="10"/>
  <c r="R292" i="10"/>
  <c r="P292" i="10"/>
  <c r="Q292" i="10"/>
  <c r="Y297" i="10"/>
  <c r="Z297" i="10" s="1"/>
  <c r="K298" i="9"/>
  <c r="C301" i="10"/>
  <c r="D301" i="10"/>
  <c r="H302" i="10"/>
  <c r="G302" i="10"/>
  <c r="I302" i="10"/>
  <c r="F302" i="10"/>
  <c r="L303" i="10"/>
  <c r="K303" i="10"/>
  <c r="M303" i="10"/>
  <c r="N303" i="10"/>
  <c r="X303" i="10" s="1"/>
  <c r="Y303" i="10" s="1"/>
  <c r="Z303" i="10" s="1"/>
  <c r="R304" i="10"/>
  <c r="Q304" i="10"/>
  <c r="P304" i="10"/>
  <c r="K310" i="9"/>
  <c r="C313" i="10"/>
  <c r="D313" i="10"/>
  <c r="I314" i="10"/>
  <c r="H314" i="10"/>
  <c r="G314" i="10"/>
  <c r="F314" i="10"/>
  <c r="L315" i="10"/>
  <c r="K315" i="10"/>
  <c r="N315" i="10"/>
  <c r="X315" i="10" s="1"/>
  <c r="Y315" i="10" s="1"/>
  <c r="Z315" i="10" s="1"/>
  <c r="M315" i="10"/>
  <c r="R316" i="10"/>
  <c r="Q316" i="10"/>
  <c r="P316" i="10"/>
  <c r="Y320" i="10"/>
  <c r="Z320" i="10" s="1"/>
  <c r="K331" i="9"/>
  <c r="C333" i="10"/>
  <c r="D333" i="10"/>
  <c r="K341" i="9"/>
  <c r="R345" i="10"/>
  <c r="Q345" i="10"/>
  <c r="P345" i="10"/>
  <c r="AA350" i="10"/>
  <c r="Y350" i="10"/>
  <c r="Z350" i="10" s="1"/>
  <c r="K351" i="9"/>
  <c r="D353" i="10"/>
  <c r="C353" i="10"/>
  <c r="G354" i="10"/>
  <c r="I354" i="10"/>
  <c r="H354" i="10"/>
  <c r="F354" i="10"/>
  <c r="P355" i="10"/>
  <c r="Q355" i="10"/>
  <c r="R355" i="10"/>
  <c r="AA358" i="10"/>
  <c r="Y358" i="10"/>
  <c r="Z358" i="10" s="1"/>
  <c r="K359" i="9"/>
  <c r="C362" i="10"/>
  <c r="D362" i="10"/>
  <c r="I363" i="10"/>
  <c r="G363" i="10"/>
  <c r="F363" i="10"/>
  <c r="H363" i="10"/>
  <c r="R364" i="10"/>
  <c r="P364" i="10"/>
  <c r="Q364" i="10"/>
  <c r="Y376" i="10"/>
  <c r="Z376" i="10" s="1"/>
  <c r="AA376" i="10"/>
  <c r="R380" i="10"/>
  <c r="P380" i="10"/>
  <c r="Q380" i="10"/>
  <c r="K385" i="9"/>
  <c r="A387" i="10"/>
  <c r="K387" i="9"/>
  <c r="I388" i="10"/>
  <c r="H388" i="10"/>
  <c r="G388" i="10"/>
  <c r="F388" i="10"/>
  <c r="R389" i="10"/>
  <c r="Q389" i="10"/>
  <c r="P389" i="10"/>
  <c r="K401" i="9"/>
  <c r="K408" i="9"/>
  <c r="D411" i="10"/>
  <c r="C411" i="10"/>
  <c r="P419" i="10"/>
  <c r="Q419" i="10"/>
  <c r="R419" i="10"/>
  <c r="AA479" i="10"/>
  <c r="Y479" i="10"/>
  <c r="Z479" i="10" s="1"/>
  <c r="K492" i="9"/>
  <c r="I507" i="10"/>
  <c r="H507" i="10"/>
  <c r="G507" i="10"/>
  <c r="F507" i="10"/>
  <c r="K536" i="9"/>
  <c r="R570" i="10"/>
  <c r="Q570" i="10"/>
  <c r="P570" i="10"/>
  <c r="D587" i="10"/>
  <c r="C587" i="10"/>
  <c r="N588" i="10"/>
  <c r="X588" i="10" s="1"/>
  <c r="M588" i="10"/>
  <c r="L588" i="10"/>
  <c r="K588" i="10"/>
  <c r="G9" i="7"/>
  <c r="G21" i="7"/>
  <c r="G33" i="7"/>
  <c r="G45" i="7"/>
  <c r="G57" i="7"/>
  <c r="G69" i="7"/>
  <c r="G81" i="7"/>
  <c r="N2" i="10"/>
  <c r="X2" i="10" s="1"/>
  <c r="Y2" i="10" s="1"/>
  <c r="M2" i="10"/>
  <c r="L2" i="10"/>
  <c r="K2" i="10"/>
  <c r="P3" i="10"/>
  <c r="R3" i="10"/>
  <c r="Q3" i="10"/>
  <c r="Y8" i="10"/>
  <c r="Z8" i="10" s="1"/>
  <c r="K9" i="9"/>
  <c r="D12" i="10"/>
  <c r="C12" i="10"/>
  <c r="F13" i="10"/>
  <c r="H13" i="10"/>
  <c r="G13" i="10"/>
  <c r="I13" i="10"/>
  <c r="N14" i="10"/>
  <c r="X14" i="10" s="1"/>
  <c r="M14" i="10"/>
  <c r="L14" i="10"/>
  <c r="K14" i="10"/>
  <c r="R15" i="10"/>
  <c r="Q15" i="10"/>
  <c r="P15" i="10"/>
  <c r="AA20" i="10"/>
  <c r="Y20" i="10"/>
  <c r="Z20" i="10" s="1"/>
  <c r="K21" i="9"/>
  <c r="D24" i="10"/>
  <c r="C24" i="10"/>
  <c r="F25" i="10"/>
  <c r="I25" i="10"/>
  <c r="H25" i="10"/>
  <c r="G25" i="10"/>
  <c r="N26" i="10"/>
  <c r="X26" i="10" s="1"/>
  <c r="Y26" i="10" s="1"/>
  <c r="Z26" i="10" s="1"/>
  <c r="M26" i="10"/>
  <c r="L26" i="10"/>
  <c r="K26" i="10"/>
  <c r="R27" i="10"/>
  <c r="Q27" i="10"/>
  <c r="P27" i="10"/>
  <c r="Y32" i="10"/>
  <c r="Z32" i="10" s="1"/>
  <c r="K33" i="9"/>
  <c r="C36" i="10"/>
  <c r="D36" i="10"/>
  <c r="F37" i="10"/>
  <c r="H37" i="10"/>
  <c r="G37" i="10"/>
  <c r="I37" i="10"/>
  <c r="N38" i="10"/>
  <c r="X38" i="10" s="1"/>
  <c r="M38" i="10"/>
  <c r="L38" i="10"/>
  <c r="K38" i="10"/>
  <c r="R39" i="10"/>
  <c r="Q39" i="10"/>
  <c r="P39" i="10"/>
  <c r="K45" i="9"/>
  <c r="D48" i="10"/>
  <c r="C48" i="10"/>
  <c r="F49" i="10"/>
  <c r="G49" i="10"/>
  <c r="H49" i="10"/>
  <c r="I49" i="10"/>
  <c r="N50" i="10"/>
  <c r="X50" i="10" s="1"/>
  <c r="M50" i="10"/>
  <c r="L50" i="10"/>
  <c r="K50" i="10"/>
  <c r="Q51" i="10"/>
  <c r="P51" i="10"/>
  <c r="R51" i="10"/>
  <c r="Y56" i="10"/>
  <c r="Z56" i="10" s="1"/>
  <c r="K57" i="9"/>
  <c r="D60" i="10"/>
  <c r="C60" i="10"/>
  <c r="F61" i="10"/>
  <c r="H61" i="10"/>
  <c r="G61" i="10"/>
  <c r="I61" i="10"/>
  <c r="N62" i="10"/>
  <c r="X62" i="10" s="1"/>
  <c r="Y62" i="10" s="1"/>
  <c r="Z62" i="10" s="1"/>
  <c r="M62" i="10"/>
  <c r="L62" i="10"/>
  <c r="K62" i="10"/>
  <c r="P63" i="10"/>
  <c r="R63" i="10"/>
  <c r="Q63" i="10"/>
  <c r="K69" i="9"/>
  <c r="D72" i="10"/>
  <c r="C72" i="10"/>
  <c r="F73" i="10"/>
  <c r="I73" i="10"/>
  <c r="H73" i="10"/>
  <c r="G73" i="10"/>
  <c r="N74" i="10"/>
  <c r="X74" i="10" s="1"/>
  <c r="M74" i="10"/>
  <c r="L74" i="10"/>
  <c r="K74" i="10"/>
  <c r="R75" i="10"/>
  <c r="Q75" i="10"/>
  <c r="P75" i="10"/>
  <c r="K81" i="9"/>
  <c r="D84" i="10"/>
  <c r="C84" i="10"/>
  <c r="F85" i="10"/>
  <c r="I85" i="10"/>
  <c r="H85" i="10"/>
  <c r="G85" i="10"/>
  <c r="N86" i="10"/>
  <c r="X86" i="10" s="1"/>
  <c r="M86" i="10"/>
  <c r="L86" i="10"/>
  <c r="K86" i="10"/>
  <c r="R87" i="10"/>
  <c r="Q87" i="10"/>
  <c r="P87" i="10"/>
  <c r="AA92" i="10"/>
  <c r="Y92" i="10"/>
  <c r="Z92" i="10" s="1"/>
  <c r="K93" i="9"/>
  <c r="D96" i="10"/>
  <c r="C96" i="10"/>
  <c r="F97" i="10"/>
  <c r="I97" i="10"/>
  <c r="H97" i="10"/>
  <c r="G97" i="10"/>
  <c r="N98" i="10"/>
  <c r="X98" i="10" s="1"/>
  <c r="Y98" i="10" s="1"/>
  <c r="Z98" i="10" s="1"/>
  <c r="M98" i="10"/>
  <c r="L98" i="10"/>
  <c r="K98" i="10"/>
  <c r="R99" i="10"/>
  <c r="Q99" i="10"/>
  <c r="P99" i="10"/>
  <c r="Y104" i="10"/>
  <c r="Z104" i="10" s="1"/>
  <c r="K105" i="9"/>
  <c r="D108" i="10"/>
  <c r="C108" i="10"/>
  <c r="F109" i="10"/>
  <c r="H109" i="10"/>
  <c r="G109" i="10"/>
  <c r="I109" i="10"/>
  <c r="N110" i="10"/>
  <c r="X110" i="10" s="1"/>
  <c r="M110" i="10"/>
  <c r="L110" i="10"/>
  <c r="K110" i="10"/>
  <c r="R111" i="10"/>
  <c r="Q111" i="10"/>
  <c r="P111" i="10"/>
  <c r="Y116" i="10"/>
  <c r="Z116" i="10" s="1"/>
  <c r="K117" i="9"/>
  <c r="D120" i="10"/>
  <c r="C120" i="10"/>
  <c r="F121" i="10"/>
  <c r="H121" i="10"/>
  <c r="G121" i="10"/>
  <c r="I121" i="10"/>
  <c r="L122" i="10"/>
  <c r="M122" i="10"/>
  <c r="K122" i="10"/>
  <c r="N122" i="10"/>
  <c r="X122" i="10" s="1"/>
  <c r="Y122" i="10" s="1"/>
  <c r="Z122" i="10" s="1"/>
  <c r="R123" i="10"/>
  <c r="Q123" i="10"/>
  <c r="P123" i="10"/>
  <c r="Y128" i="10"/>
  <c r="Z128" i="10" s="1"/>
  <c r="K129" i="9"/>
  <c r="C132" i="10"/>
  <c r="D132" i="10"/>
  <c r="F133" i="10"/>
  <c r="G133" i="10"/>
  <c r="H133" i="10"/>
  <c r="I133" i="10"/>
  <c r="N134" i="10"/>
  <c r="X134" i="10" s="1"/>
  <c r="Y134" i="10" s="1"/>
  <c r="Z134" i="10" s="1"/>
  <c r="L134" i="10"/>
  <c r="M134" i="10"/>
  <c r="K134" i="10"/>
  <c r="R135" i="10"/>
  <c r="Q135" i="10"/>
  <c r="P135" i="10"/>
  <c r="Y140" i="10"/>
  <c r="Z140" i="10" s="1"/>
  <c r="K141" i="9"/>
  <c r="D144" i="10"/>
  <c r="C144" i="10"/>
  <c r="F145" i="10"/>
  <c r="H145" i="10"/>
  <c r="G145" i="10"/>
  <c r="I145" i="10"/>
  <c r="N146" i="10"/>
  <c r="X146" i="10" s="1"/>
  <c r="L146" i="10"/>
  <c r="M146" i="10"/>
  <c r="K146" i="10"/>
  <c r="R147" i="10"/>
  <c r="Q147" i="10"/>
  <c r="P147" i="10"/>
  <c r="Y152" i="10"/>
  <c r="Z152" i="10" s="1"/>
  <c r="K153" i="9"/>
  <c r="D156" i="10"/>
  <c r="C156" i="10"/>
  <c r="F157" i="10"/>
  <c r="I157" i="10"/>
  <c r="H157" i="10"/>
  <c r="G157" i="10"/>
  <c r="N158" i="10"/>
  <c r="X158" i="10" s="1"/>
  <c r="Y158" i="10" s="1"/>
  <c r="Z158" i="10" s="1"/>
  <c r="L158" i="10"/>
  <c r="M158" i="10"/>
  <c r="K158" i="10"/>
  <c r="R159" i="10"/>
  <c r="Q159" i="10"/>
  <c r="P159" i="10"/>
  <c r="AA164" i="10"/>
  <c r="K165" i="9"/>
  <c r="D168" i="10"/>
  <c r="C168" i="10"/>
  <c r="F169" i="10"/>
  <c r="H169" i="10"/>
  <c r="G169" i="10"/>
  <c r="I169" i="10"/>
  <c r="N170" i="10"/>
  <c r="X170" i="10" s="1"/>
  <c r="Y170" i="10" s="1"/>
  <c r="Z170" i="10" s="1"/>
  <c r="L170" i="10"/>
  <c r="K170" i="10"/>
  <c r="M170" i="10"/>
  <c r="Q171" i="10"/>
  <c r="P171" i="10"/>
  <c r="R171" i="10"/>
  <c r="K177" i="9"/>
  <c r="D180" i="10"/>
  <c r="C180" i="10"/>
  <c r="F181" i="10"/>
  <c r="I181" i="10"/>
  <c r="H181" i="10"/>
  <c r="G181" i="10"/>
  <c r="N182" i="10"/>
  <c r="X182" i="10" s="1"/>
  <c r="L182" i="10"/>
  <c r="M182" i="10"/>
  <c r="K182" i="10"/>
  <c r="R183" i="10"/>
  <c r="Q183" i="10"/>
  <c r="P183" i="10"/>
  <c r="Y188" i="10"/>
  <c r="Z188" i="10" s="1"/>
  <c r="K189" i="9"/>
  <c r="D192" i="10"/>
  <c r="C192" i="10"/>
  <c r="F193" i="10"/>
  <c r="I193" i="10"/>
  <c r="H193" i="10"/>
  <c r="G193" i="10"/>
  <c r="N194" i="10"/>
  <c r="X194" i="10" s="1"/>
  <c r="Y194" i="10" s="1"/>
  <c r="Z194" i="10" s="1"/>
  <c r="L194" i="10"/>
  <c r="M194" i="10"/>
  <c r="K194" i="10"/>
  <c r="R195" i="10"/>
  <c r="Q195" i="10"/>
  <c r="P195" i="10"/>
  <c r="AA200" i="10"/>
  <c r="K201" i="9"/>
  <c r="D204" i="10"/>
  <c r="C204" i="10"/>
  <c r="F205" i="10"/>
  <c r="I205" i="10"/>
  <c r="H205" i="10"/>
  <c r="G205" i="10"/>
  <c r="N206" i="10"/>
  <c r="X206" i="10" s="1"/>
  <c r="Y206" i="10" s="1"/>
  <c r="Z206" i="10" s="1"/>
  <c r="L206" i="10"/>
  <c r="M206" i="10"/>
  <c r="K206" i="10"/>
  <c r="R207" i="10"/>
  <c r="Q207" i="10"/>
  <c r="P207" i="10"/>
  <c r="Y212" i="10"/>
  <c r="Z212" i="10" s="1"/>
  <c r="K213" i="9"/>
  <c r="C216" i="10"/>
  <c r="D216" i="10"/>
  <c r="F217" i="10"/>
  <c r="H217" i="10"/>
  <c r="G217" i="10"/>
  <c r="I217" i="10"/>
  <c r="N218" i="10"/>
  <c r="X218" i="10" s="1"/>
  <c r="L218" i="10"/>
  <c r="K218" i="10"/>
  <c r="M218" i="10"/>
  <c r="Q219" i="10"/>
  <c r="P219" i="10"/>
  <c r="R219" i="10"/>
  <c r="Y224" i="10"/>
  <c r="Z224" i="10" s="1"/>
  <c r="K225" i="9"/>
  <c r="D228" i="10"/>
  <c r="C228" i="10"/>
  <c r="F229" i="10"/>
  <c r="H229" i="10"/>
  <c r="G229" i="10"/>
  <c r="I229" i="10"/>
  <c r="N230" i="10"/>
  <c r="X230" i="10" s="1"/>
  <c r="Y230" i="10" s="1"/>
  <c r="Z230" i="10" s="1"/>
  <c r="L230" i="10"/>
  <c r="K230" i="10"/>
  <c r="M230" i="10"/>
  <c r="Q231" i="10"/>
  <c r="P231" i="10"/>
  <c r="R231" i="10"/>
  <c r="AA236" i="10"/>
  <c r="Y236" i="10"/>
  <c r="Z236" i="10" s="1"/>
  <c r="K237" i="9"/>
  <c r="D240" i="10"/>
  <c r="C240" i="10"/>
  <c r="F241" i="10"/>
  <c r="I241" i="10"/>
  <c r="H241" i="10"/>
  <c r="G241" i="10"/>
  <c r="N242" i="10"/>
  <c r="X242" i="10" s="1"/>
  <c r="Y242" i="10" s="1"/>
  <c r="Z242" i="10" s="1"/>
  <c r="L242" i="10"/>
  <c r="M242" i="10"/>
  <c r="K242" i="10"/>
  <c r="R243" i="10"/>
  <c r="Q243" i="10"/>
  <c r="P243" i="10"/>
  <c r="Y248" i="10"/>
  <c r="Z248" i="10" s="1"/>
  <c r="K249" i="9"/>
  <c r="D252" i="10"/>
  <c r="C252" i="10"/>
  <c r="F253" i="10"/>
  <c r="I253" i="10"/>
  <c r="H253" i="10"/>
  <c r="G253" i="10"/>
  <c r="N254" i="10"/>
  <c r="X254" i="10" s="1"/>
  <c r="L254" i="10"/>
  <c r="M254" i="10"/>
  <c r="K254" i="10"/>
  <c r="R255" i="10"/>
  <c r="Q255" i="10"/>
  <c r="P255" i="10"/>
  <c r="Y260" i="10"/>
  <c r="Z260" i="10" s="1"/>
  <c r="K261" i="9"/>
  <c r="D264" i="10"/>
  <c r="C264" i="10"/>
  <c r="F265" i="10"/>
  <c r="H265" i="10"/>
  <c r="G265" i="10"/>
  <c r="I265" i="10"/>
  <c r="N266" i="10"/>
  <c r="X266" i="10" s="1"/>
  <c r="Y266" i="10" s="1"/>
  <c r="Z266" i="10" s="1"/>
  <c r="L266" i="10"/>
  <c r="K266" i="10"/>
  <c r="M266" i="10"/>
  <c r="Q267" i="10"/>
  <c r="P267" i="10"/>
  <c r="R267" i="10"/>
  <c r="Y272" i="10"/>
  <c r="Z272" i="10" s="1"/>
  <c r="K273" i="9"/>
  <c r="D276" i="10"/>
  <c r="C276" i="10"/>
  <c r="F277" i="10"/>
  <c r="I277" i="10"/>
  <c r="H277" i="10"/>
  <c r="G277" i="10"/>
  <c r="N278" i="10"/>
  <c r="X278" i="10" s="1"/>
  <c r="Y278" i="10" s="1"/>
  <c r="Z278" i="10" s="1"/>
  <c r="L278" i="10"/>
  <c r="M278" i="10"/>
  <c r="K278" i="10"/>
  <c r="R279" i="10"/>
  <c r="Q279" i="10"/>
  <c r="P279" i="10"/>
  <c r="Y284" i="10"/>
  <c r="Z284" i="10" s="1"/>
  <c r="K285" i="9"/>
  <c r="D288" i="10"/>
  <c r="C288" i="10"/>
  <c r="F289" i="10"/>
  <c r="I289" i="10"/>
  <c r="H289" i="10"/>
  <c r="G289" i="10"/>
  <c r="N290" i="10"/>
  <c r="X290" i="10" s="1"/>
  <c r="L290" i="10"/>
  <c r="M290" i="10"/>
  <c r="K290" i="10"/>
  <c r="R291" i="10"/>
  <c r="Q291" i="10"/>
  <c r="P291" i="10"/>
  <c r="Y296" i="10"/>
  <c r="Z296" i="10" s="1"/>
  <c r="K297" i="9"/>
  <c r="D300" i="10"/>
  <c r="C300" i="10"/>
  <c r="F301" i="10"/>
  <c r="I301" i="10"/>
  <c r="H301" i="10"/>
  <c r="G301" i="10"/>
  <c r="N302" i="10"/>
  <c r="X302" i="10" s="1"/>
  <c r="Y302" i="10" s="1"/>
  <c r="Z302" i="10" s="1"/>
  <c r="L302" i="10"/>
  <c r="M302" i="10"/>
  <c r="K302" i="10"/>
  <c r="R303" i="10"/>
  <c r="Q303" i="10"/>
  <c r="P303" i="10"/>
  <c r="AA308" i="10"/>
  <c r="K309" i="9"/>
  <c r="C312" i="10"/>
  <c r="D312" i="10"/>
  <c r="F313" i="10"/>
  <c r="H313" i="10"/>
  <c r="G313" i="10"/>
  <c r="I313" i="10"/>
  <c r="N314" i="10"/>
  <c r="X314" i="10" s="1"/>
  <c r="Y314" i="10" s="1"/>
  <c r="Z314" i="10" s="1"/>
  <c r="L314" i="10"/>
  <c r="K314" i="10"/>
  <c r="M314" i="10"/>
  <c r="Q315" i="10"/>
  <c r="P315" i="10"/>
  <c r="R315" i="10"/>
  <c r="C322" i="10"/>
  <c r="D322" i="10"/>
  <c r="I323" i="10"/>
  <c r="H323" i="10"/>
  <c r="G323" i="10"/>
  <c r="F323" i="10"/>
  <c r="N324" i="10"/>
  <c r="X324" i="10" s="1"/>
  <c r="Y324" i="10" s="1"/>
  <c r="Z324" i="10" s="1"/>
  <c r="M324" i="10"/>
  <c r="L324" i="10"/>
  <c r="K324" i="10"/>
  <c r="R325" i="10"/>
  <c r="Q325" i="10"/>
  <c r="P325" i="10"/>
  <c r="Y329" i="10"/>
  <c r="Z329" i="10" s="1"/>
  <c r="K330" i="9"/>
  <c r="A332" i="10"/>
  <c r="K332" i="9"/>
  <c r="F333" i="10"/>
  <c r="I333" i="10"/>
  <c r="H333" i="10"/>
  <c r="G333" i="10"/>
  <c r="N334" i="10"/>
  <c r="X334" i="10" s="1"/>
  <c r="L334" i="10"/>
  <c r="M334" i="10"/>
  <c r="K334" i="10"/>
  <c r="R335" i="10"/>
  <c r="Q335" i="10"/>
  <c r="P335" i="10"/>
  <c r="Y340" i="10"/>
  <c r="Z340" i="10" s="1"/>
  <c r="I343" i="10"/>
  <c r="G343" i="10"/>
  <c r="F343" i="10"/>
  <c r="H343" i="10"/>
  <c r="N344" i="10"/>
  <c r="X344" i="10" s="1"/>
  <c r="M344" i="10"/>
  <c r="L344" i="10"/>
  <c r="K344" i="10"/>
  <c r="AA349" i="10"/>
  <c r="K350" i="9"/>
  <c r="A352" i="10"/>
  <c r="K352" i="9"/>
  <c r="F353" i="10"/>
  <c r="I353" i="10"/>
  <c r="H353" i="10"/>
  <c r="G353" i="10"/>
  <c r="N354" i="10"/>
  <c r="X354" i="10" s="1"/>
  <c r="M354" i="10"/>
  <c r="L354" i="10"/>
  <c r="K354" i="10"/>
  <c r="K358" i="9"/>
  <c r="D361" i="10"/>
  <c r="C361" i="10"/>
  <c r="G362" i="10"/>
  <c r="I362" i="10"/>
  <c r="H362" i="10"/>
  <c r="F362" i="10"/>
  <c r="L363" i="10"/>
  <c r="K363" i="10"/>
  <c r="N363" i="10"/>
  <c r="X363" i="10" s="1"/>
  <c r="Y363" i="10" s="1"/>
  <c r="Z363" i="10" s="1"/>
  <c r="M363" i="10"/>
  <c r="F369" i="10"/>
  <c r="I369" i="10"/>
  <c r="H369" i="10"/>
  <c r="G369" i="10"/>
  <c r="N370" i="10"/>
  <c r="X370" i="10" s="1"/>
  <c r="Y370" i="10" s="1"/>
  <c r="Z370" i="10" s="1"/>
  <c r="M370" i="10"/>
  <c r="L370" i="10"/>
  <c r="K370" i="10"/>
  <c r="P371" i="10"/>
  <c r="Q371" i="10"/>
  <c r="R371" i="10"/>
  <c r="L379" i="10"/>
  <c r="K379" i="10"/>
  <c r="N379" i="10"/>
  <c r="X379" i="10" s="1"/>
  <c r="Y379" i="10" s="1"/>
  <c r="Z379" i="10" s="1"/>
  <c r="M379" i="10"/>
  <c r="AA383" i="10"/>
  <c r="K384" i="9"/>
  <c r="D387" i="10"/>
  <c r="C387" i="10"/>
  <c r="N388" i="10"/>
  <c r="X388" i="10" s="1"/>
  <c r="M388" i="10"/>
  <c r="L388" i="10"/>
  <c r="K388" i="10"/>
  <c r="Y400" i="10"/>
  <c r="Z400" i="10" s="1"/>
  <c r="R404" i="10"/>
  <c r="P404" i="10"/>
  <c r="Q404" i="10"/>
  <c r="R412" i="10"/>
  <c r="P412" i="10"/>
  <c r="Q412" i="10"/>
  <c r="N418" i="10"/>
  <c r="X418" i="10" s="1"/>
  <c r="Y418" i="10" s="1"/>
  <c r="Z418" i="10" s="1"/>
  <c r="M418" i="10"/>
  <c r="L418" i="10"/>
  <c r="K418" i="10"/>
  <c r="K422" i="9"/>
  <c r="N425" i="10"/>
  <c r="X425" i="10" s="1"/>
  <c r="Y425" i="10" s="1"/>
  <c r="Z425" i="10" s="1"/>
  <c r="M425" i="10"/>
  <c r="L425" i="10"/>
  <c r="K425" i="10"/>
  <c r="R426" i="10"/>
  <c r="Q426" i="10"/>
  <c r="P426" i="10"/>
  <c r="AA491" i="10"/>
  <c r="D506" i="10"/>
  <c r="C506" i="10"/>
  <c r="R520" i="10"/>
  <c r="Q520" i="10"/>
  <c r="P520" i="10"/>
  <c r="L551" i="10"/>
  <c r="K551" i="10"/>
  <c r="N551" i="10"/>
  <c r="X551" i="10" s="1"/>
  <c r="Y551" i="10" s="1"/>
  <c r="Z551" i="10" s="1"/>
  <c r="M551" i="10"/>
  <c r="M569" i="10"/>
  <c r="L569" i="10"/>
  <c r="K569" i="10"/>
  <c r="N569" i="10"/>
  <c r="X569" i="10" s="1"/>
  <c r="A586" i="10"/>
  <c r="K586" i="9"/>
  <c r="R656" i="10"/>
  <c r="Q656" i="10"/>
  <c r="P656" i="10"/>
  <c r="D440" i="10"/>
  <c r="C440" i="10"/>
  <c r="F441" i="10"/>
  <c r="I441" i="10"/>
  <c r="H441" i="10"/>
  <c r="G441" i="10"/>
  <c r="N442" i="10"/>
  <c r="X442" i="10" s="1"/>
  <c r="Y442" i="10" s="1"/>
  <c r="Z442" i="10" s="1"/>
  <c r="M442" i="10"/>
  <c r="L442" i="10"/>
  <c r="K442" i="10"/>
  <c r="P443" i="10"/>
  <c r="Q443" i="10"/>
  <c r="R443" i="10"/>
  <c r="AA448" i="10"/>
  <c r="D452" i="10"/>
  <c r="C452" i="10"/>
  <c r="F453" i="10"/>
  <c r="I453" i="10"/>
  <c r="H453" i="10"/>
  <c r="G453" i="10"/>
  <c r="N454" i="10"/>
  <c r="X454" i="10" s="1"/>
  <c r="M454" i="10"/>
  <c r="L454" i="10"/>
  <c r="K454" i="10"/>
  <c r="P455" i="10"/>
  <c r="Q455" i="10"/>
  <c r="R455" i="10"/>
  <c r="Y460" i="10"/>
  <c r="Z460" i="10" s="1"/>
  <c r="D464" i="10"/>
  <c r="C464" i="10"/>
  <c r="F465" i="10"/>
  <c r="I465" i="10"/>
  <c r="H465" i="10"/>
  <c r="G465" i="10"/>
  <c r="N466" i="10"/>
  <c r="X466" i="10" s="1"/>
  <c r="M466" i="10"/>
  <c r="L466" i="10"/>
  <c r="K466" i="10"/>
  <c r="P467" i="10"/>
  <c r="Q467" i="10"/>
  <c r="R467" i="10"/>
  <c r="Y472" i="10"/>
  <c r="Z472" i="10" s="1"/>
  <c r="D476" i="10"/>
  <c r="C476" i="10"/>
  <c r="F477" i="10"/>
  <c r="I477" i="10"/>
  <c r="H477" i="10"/>
  <c r="G477" i="10"/>
  <c r="N478" i="10"/>
  <c r="X478" i="10" s="1"/>
  <c r="Y478" i="10" s="1"/>
  <c r="Z478" i="10" s="1"/>
  <c r="M478" i="10"/>
  <c r="L478" i="10"/>
  <c r="K478" i="10"/>
  <c r="P479" i="10"/>
  <c r="Q479" i="10"/>
  <c r="R479" i="10"/>
  <c r="D488" i="10"/>
  <c r="C488" i="10"/>
  <c r="F489" i="10"/>
  <c r="I489" i="10"/>
  <c r="H489" i="10"/>
  <c r="G489" i="10"/>
  <c r="N490" i="10"/>
  <c r="X490" i="10" s="1"/>
  <c r="Y490" i="10" s="1"/>
  <c r="Z490" i="10" s="1"/>
  <c r="M490" i="10"/>
  <c r="L490" i="10"/>
  <c r="K490" i="10"/>
  <c r="P491" i="10"/>
  <c r="Q491" i="10"/>
  <c r="R491" i="10"/>
  <c r="Y496" i="10"/>
  <c r="Z496" i="10" s="1"/>
  <c r="AA496" i="10"/>
  <c r="D510" i="10"/>
  <c r="C510" i="10"/>
  <c r="I511" i="10"/>
  <c r="H511" i="10"/>
  <c r="G511" i="10"/>
  <c r="F511" i="10"/>
  <c r="N512" i="10"/>
  <c r="X512" i="10" s="1"/>
  <c r="Y512" i="10" s="1"/>
  <c r="Z512" i="10" s="1"/>
  <c r="M512" i="10"/>
  <c r="L512" i="10"/>
  <c r="K512" i="10"/>
  <c r="R513" i="10"/>
  <c r="Q513" i="10"/>
  <c r="P513" i="10"/>
  <c r="D521" i="10"/>
  <c r="C521" i="10"/>
  <c r="I522" i="10"/>
  <c r="H522" i="10"/>
  <c r="G522" i="10"/>
  <c r="F522" i="10"/>
  <c r="M523" i="10"/>
  <c r="L523" i="10"/>
  <c r="N523" i="10"/>
  <c r="X523" i="10" s="1"/>
  <c r="Y523" i="10" s="1"/>
  <c r="Z523" i="10" s="1"/>
  <c r="K523" i="10"/>
  <c r="Q524" i="10"/>
  <c r="R524" i="10"/>
  <c r="P524" i="10"/>
  <c r="Y529" i="10"/>
  <c r="Z529" i="10" s="1"/>
  <c r="A532" i="10"/>
  <c r="K532" i="9"/>
  <c r="D543" i="10"/>
  <c r="C543" i="10"/>
  <c r="I544" i="10"/>
  <c r="H544" i="10"/>
  <c r="G544" i="10"/>
  <c r="F544" i="10"/>
  <c r="R545" i="10"/>
  <c r="Q545" i="10"/>
  <c r="P545" i="10"/>
  <c r="D553" i="10"/>
  <c r="C553" i="10"/>
  <c r="N554" i="10"/>
  <c r="X554" i="10" s="1"/>
  <c r="M554" i="10"/>
  <c r="L554" i="10"/>
  <c r="K554" i="10"/>
  <c r="Q555" i="10"/>
  <c r="R555" i="10"/>
  <c r="P555" i="10"/>
  <c r="C563" i="10"/>
  <c r="D563" i="10"/>
  <c r="L564" i="10"/>
  <c r="K564" i="10"/>
  <c r="N564" i="10"/>
  <c r="X564" i="10" s="1"/>
  <c r="M564" i="10"/>
  <c r="R565" i="10"/>
  <c r="Q565" i="10"/>
  <c r="P565" i="10"/>
  <c r="D572" i="10"/>
  <c r="C572" i="10"/>
  <c r="G573" i="10"/>
  <c r="F573" i="10"/>
  <c r="I573" i="10"/>
  <c r="H573" i="10"/>
  <c r="N574" i="10"/>
  <c r="X574" i="10" s="1"/>
  <c r="M574" i="10"/>
  <c r="L574" i="10"/>
  <c r="K574" i="10"/>
  <c r="R575" i="10"/>
  <c r="Q575" i="10"/>
  <c r="P575" i="10"/>
  <c r="A580" i="10"/>
  <c r="K580" i="9"/>
  <c r="I590" i="10"/>
  <c r="H590" i="10"/>
  <c r="F590" i="10"/>
  <c r="G590" i="10"/>
  <c r="L591" i="10"/>
  <c r="K591" i="10"/>
  <c r="N591" i="10"/>
  <c r="X591" i="10" s="1"/>
  <c r="M591" i="10"/>
  <c r="Y595" i="10"/>
  <c r="Z595" i="10" s="1"/>
  <c r="D599" i="10"/>
  <c r="C599" i="10"/>
  <c r="N600" i="10"/>
  <c r="X600" i="10" s="1"/>
  <c r="Y600" i="10" s="1"/>
  <c r="Z600" i="10" s="1"/>
  <c r="M600" i="10"/>
  <c r="K600" i="10"/>
  <c r="L600" i="10"/>
  <c r="C624" i="10"/>
  <c r="D624" i="10"/>
  <c r="N625" i="10"/>
  <c r="X625" i="10" s="1"/>
  <c r="L625" i="10"/>
  <c r="K625" i="10"/>
  <c r="M625" i="10"/>
  <c r="C632" i="10"/>
  <c r="D632" i="10"/>
  <c r="I633" i="10"/>
  <c r="H633" i="10"/>
  <c r="G633" i="10"/>
  <c r="F633" i="10"/>
  <c r="L634" i="10"/>
  <c r="K634" i="10"/>
  <c r="N634" i="10"/>
  <c r="X634" i="10" s="1"/>
  <c r="M634" i="10"/>
  <c r="R635" i="10"/>
  <c r="Q635" i="10"/>
  <c r="P635" i="10"/>
  <c r="C649" i="10"/>
  <c r="D649" i="10"/>
  <c r="L650" i="10"/>
  <c r="K650" i="10"/>
  <c r="N650" i="10"/>
  <c r="X650" i="10" s="1"/>
  <c r="M650" i="10"/>
  <c r="R651" i="10"/>
  <c r="Q651" i="10"/>
  <c r="P651" i="10"/>
  <c r="C658" i="10"/>
  <c r="D658" i="10"/>
  <c r="I659" i="10"/>
  <c r="H659" i="10"/>
  <c r="F659" i="10"/>
  <c r="G659" i="10"/>
  <c r="R660" i="10"/>
  <c r="Q660" i="10"/>
  <c r="P660" i="10"/>
  <c r="C665" i="10"/>
  <c r="D665" i="10"/>
  <c r="I666" i="10"/>
  <c r="H666" i="10"/>
  <c r="G666" i="10"/>
  <c r="F666" i="10"/>
  <c r="L667" i="10"/>
  <c r="K667" i="10"/>
  <c r="N667" i="10"/>
  <c r="X667" i="10" s="1"/>
  <c r="M667" i="10"/>
  <c r="R668" i="10"/>
  <c r="Q668" i="10"/>
  <c r="P668" i="10"/>
  <c r="L675" i="10"/>
  <c r="K675" i="10"/>
  <c r="M675" i="10"/>
  <c r="N675" i="10"/>
  <c r="X675" i="10" s="1"/>
  <c r="C683" i="10"/>
  <c r="D683" i="10"/>
  <c r="N684" i="10"/>
  <c r="X684" i="10" s="1"/>
  <c r="L684" i="10"/>
  <c r="K684" i="10"/>
  <c r="M684" i="10"/>
  <c r="L699" i="10"/>
  <c r="K699" i="10"/>
  <c r="N699" i="10"/>
  <c r="X699" i="10" s="1"/>
  <c r="Y699" i="10" s="1"/>
  <c r="Z699" i="10" s="1"/>
  <c r="M699" i="10"/>
  <c r="C707" i="10"/>
  <c r="D707" i="10"/>
  <c r="N708" i="10"/>
  <c r="X708" i="10" s="1"/>
  <c r="K708" i="10"/>
  <c r="M708" i="10"/>
  <c r="L708" i="10"/>
  <c r="L723" i="10"/>
  <c r="K723" i="10"/>
  <c r="M723" i="10"/>
  <c r="N723" i="10"/>
  <c r="X723" i="10" s="1"/>
  <c r="D731" i="10"/>
  <c r="C731" i="10"/>
  <c r="N732" i="10"/>
  <c r="X732" i="10" s="1"/>
  <c r="M732" i="10"/>
  <c r="K732" i="10"/>
  <c r="L732" i="10"/>
  <c r="L747" i="10"/>
  <c r="K747" i="10"/>
  <c r="N747" i="10"/>
  <c r="X747" i="10" s="1"/>
  <c r="Y747" i="10" s="1"/>
  <c r="Z747" i="10" s="1"/>
  <c r="M747" i="10"/>
  <c r="D755" i="10"/>
  <c r="C755" i="10"/>
  <c r="N756" i="10"/>
  <c r="X756" i="10" s="1"/>
  <c r="M756" i="10"/>
  <c r="L756" i="10"/>
  <c r="K756" i="10"/>
  <c r="L771" i="10"/>
  <c r="K771" i="10"/>
  <c r="N771" i="10"/>
  <c r="X771" i="10" s="1"/>
  <c r="Y771" i="10" s="1"/>
  <c r="Z771" i="10" s="1"/>
  <c r="M771" i="10"/>
  <c r="D779" i="10"/>
  <c r="C779" i="10"/>
  <c r="N780" i="10"/>
  <c r="X780" i="10" s="1"/>
  <c r="Y780" i="10" s="1"/>
  <c r="Z780" i="10" s="1"/>
  <c r="M780" i="10"/>
  <c r="L780" i="10"/>
  <c r="K780" i="10"/>
  <c r="L795" i="10"/>
  <c r="K795" i="10"/>
  <c r="M795" i="10"/>
  <c r="N795" i="10"/>
  <c r="X795" i="10" s="1"/>
  <c r="D803" i="10"/>
  <c r="C803" i="10"/>
  <c r="N804" i="10"/>
  <c r="X804" i="10" s="1"/>
  <c r="Y804" i="10" s="1"/>
  <c r="Z804" i="10" s="1"/>
  <c r="K804" i="10"/>
  <c r="M804" i="10"/>
  <c r="L804" i="10"/>
  <c r="Y807" i="10"/>
  <c r="Z807" i="10" s="1"/>
  <c r="I818" i="10"/>
  <c r="H818" i="10"/>
  <c r="F818" i="10"/>
  <c r="G818" i="10"/>
  <c r="R819" i="10"/>
  <c r="Q819" i="10"/>
  <c r="P819" i="10"/>
  <c r="Y822" i="10"/>
  <c r="Z822" i="10" s="1"/>
  <c r="D826" i="10"/>
  <c r="C826" i="10"/>
  <c r="I827" i="10"/>
  <c r="H827" i="10"/>
  <c r="G827" i="10"/>
  <c r="F827" i="10"/>
  <c r="R828" i="10"/>
  <c r="Q828" i="10"/>
  <c r="P828" i="10"/>
  <c r="A840" i="10"/>
  <c r="K840" i="9"/>
  <c r="H841" i="10"/>
  <c r="G841" i="10"/>
  <c r="I841" i="10"/>
  <c r="F841" i="10"/>
  <c r="Q842" i="10"/>
  <c r="R842" i="10"/>
  <c r="P842" i="10"/>
  <c r="D848" i="10"/>
  <c r="C848" i="10"/>
  <c r="H849" i="10"/>
  <c r="I849" i="10"/>
  <c r="G849" i="10"/>
  <c r="F849" i="10"/>
  <c r="L850" i="10"/>
  <c r="K850" i="10"/>
  <c r="N850" i="10"/>
  <c r="X850" i="10" s="1"/>
  <c r="M850" i="10"/>
  <c r="R851" i="10"/>
  <c r="Q851" i="10"/>
  <c r="P851" i="10"/>
  <c r="A863" i="10"/>
  <c r="K863" i="9"/>
  <c r="F864" i="10"/>
  <c r="H864" i="10"/>
  <c r="I864" i="10"/>
  <c r="G864" i="10"/>
  <c r="Q865" i="10"/>
  <c r="P865" i="10"/>
  <c r="R865" i="10"/>
  <c r="Q880" i="10"/>
  <c r="P880" i="10"/>
  <c r="R880" i="10"/>
  <c r="AA883" i="10"/>
  <c r="D901" i="10"/>
  <c r="C901" i="10"/>
  <c r="N902" i="10"/>
  <c r="X902" i="10" s="1"/>
  <c r="M902" i="10"/>
  <c r="K902" i="10"/>
  <c r="L902" i="10"/>
  <c r="A943" i="10"/>
  <c r="K943" i="9"/>
  <c r="H944" i="10"/>
  <c r="G944" i="10"/>
  <c r="I944" i="10"/>
  <c r="F944" i="10"/>
  <c r="Q945" i="10"/>
  <c r="P945" i="10"/>
  <c r="R945" i="10"/>
  <c r="A964" i="10"/>
  <c r="K964" i="9"/>
  <c r="I965" i="10"/>
  <c r="H965" i="10"/>
  <c r="F965" i="10"/>
  <c r="G965" i="10"/>
  <c r="R966" i="10"/>
  <c r="Q966" i="10"/>
  <c r="P966" i="10"/>
  <c r="A970" i="10"/>
  <c r="K970" i="9"/>
  <c r="H971" i="10"/>
  <c r="G971" i="10"/>
  <c r="I971" i="10"/>
  <c r="F971" i="10"/>
  <c r="K972" i="10"/>
  <c r="M972" i="10"/>
  <c r="L972" i="10"/>
  <c r="N972" i="10"/>
  <c r="X972" i="10" s="1"/>
  <c r="Q973" i="10"/>
  <c r="P973" i="10"/>
  <c r="R973" i="10"/>
  <c r="R986" i="10"/>
  <c r="Q986" i="10"/>
  <c r="P986" i="10"/>
  <c r="D1004" i="10"/>
  <c r="C1004" i="10"/>
  <c r="N1005" i="10"/>
  <c r="X1005" i="10" s="1"/>
  <c r="M1005" i="10"/>
  <c r="L1005" i="10"/>
  <c r="K1005" i="10"/>
  <c r="A1051" i="10"/>
  <c r="K1051" i="9"/>
  <c r="G1052" i="10"/>
  <c r="I1052" i="10"/>
  <c r="H1052" i="10"/>
  <c r="F1052" i="10"/>
  <c r="R1053" i="10"/>
  <c r="Q1053" i="10"/>
  <c r="P1053" i="10"/>
  <c r="AA1056" i="10"/>
  <c r="G1071" i="10"/>
  <c r="F1071" i="10"/>
  <c r="I1071" i="10"/>
  <c r="H1071" i="10"/>
  <c r="A1077" i="10"/>
  <c r="K1077" i="9"/>
  <c r="I1078" i="10"/>
  <c r="H1078" i="10"/>
  <c r="F1078" i="10"/>
  <c r="G1078" i="10"/>
  <c r="R1079" i="10"/>
  <c r="Q1079" i="10"/>
  <c r="P1079" i="10"/>
  <c r="A1109" i="10"/>
  <c r="K1109" i="9"/>
  <c r="I1110" i="10"/>
  <c r="H1110" i="10"/>
  <c r="F1110" i="10"/>
  <c r="G1110" i="10"/>
  <c r="R1111" i="10"/>
  <c r="Q1111" i="10"/>
  <c r="P1111" i="10"/>
  <c r="H1116" i="10"/>
  <c r="I1116" i="10"/>
  <c r="G1116" i="10"/>
  <c r="F1116" i="10"/>
  <c r="Q1117" i="10"/>
  <c r="R1117" i="10"/>
  <c r="P1117" i="10"/>
  <c r="A1173" i="10"/>
  <c r="K1173" i="9"/>
  <c r="H1174" i="10"/>
  <c r="G1174" i="10"/>
  <c r="I1174" i="10"/>
  <c r="F1174" i="10"/>
  <c r="Q1175" i="10"/>
  <c r="P1175" i="10"/>
  <c r="R1175" i="10"/>
  <c r="Q1238" i="10"/>
  <c r="P1238" i="10"/>
  <c r="R1238" i="10"/>
  <c r="H1280" i="10"/>
  <c r="I1280" i="10"/>
  <c r="G1280" i="10"/>
  <c r="F1280" i="10"/>
  <c r="Q1281" i="10"/>
  <c r="P1281" i="10"/>
  <c r="R1281" i="10"/>
  <c r="D1286" i="10"/>
  <c r="C1286" i="10"/>
  <c r="A1292" i="10"/>
  <c r="K1292" i="9"/>
  <c r="A1422" i="10"/>
  <c r="K1422" i="9"/>
  <c r="H1423" i="10"/>
  <c r="F1423" i="10"/>
  <c r="I1423" i="10"/>
  <c r="G1423" i="10"/>
  <c r="Q1424" i="10"/>
  <c r="R1424" i="10"/>
  <c r="P1424" i="10"/>
  <c r="C1507" i="10"/>
  <c r="D1507" i="10"/>
  <c r="K1508" i="10"/>
  <c r="L1508" i="10"/>
  <c r="N1508" i="10"/>
  <c r="X1508" i="10" s="1"/>
  <c r="M1508" i="10"/>
  <c r="N309" i="10"/>
  <c r="X309" i="10" s="1"/>
  <c r="Y309" i="10" s="1"/>
  <c r="Z309" i="10" s="1"/>
  <c r="M309" i="10"/>
  <c r="L309" i="10"/>
  <c r="K309" i="10"/>
  <c r="P310" i="10"/>
  <c r="R310" i="10"/>
  <c r="Q310" i="10"/>
  <c r="D319" i="10"/>
  <c r="C319" i="10"/>
  <c r="I320" i="10"/>
  <c r="H320" i="10"/>
  <c r="F320" i="10"/>
  <c r="G320" i="10"/>
  <c r="N321" i="10"/>
  <c r="X321" i="10" s="1"/>
  <c r="Y321" i="10" s="1"/>
  <c r="Z321" i="10" s="1"/>
  <c r="M321" i="10"/>
  <c r="L321" i="10"/>
  <c r="K321" i="10"/>
  <c r="R322" i="10"/>
  <c r="Q322" i="10"/>
  <c r="P322" i="10"/>
  <c r="C331" i="10"/>
  <c r="D331" i="10"/>
  <c r="I332" i="10"/>
  <c r="H332" i="10"/>
  <c r="F332" i="10"/>
  <c r="G332" i="10"/>
  <c r="K333" i="10"/>
  <c r="L333" i="10"/>
  <c r="N333" i="10"/>
  <c r="X333" i="10" s="1"/>
  <c r="M333" i="10"/>
  <c r="Q334" i="10"/>
  <c r="P334" i="10"/>
  <c r="R334" i="10"/>
  <c r="AA339" i="10"/>
  <c r="Y339" i="10"/>
  <c r="Z339" i="10" s="1"/>
  <c r="D343" i="10"/>
  <c r="C343" i="10"/>
  <c r="I344" i="10"/>
  <c r="H344" i="10"/>
  <c r="G344" i="10"/>
  <c r="F344" i="10"/>
  <c r="N345" i="10"/>
  <c r="X345" i="10" s="1"/>
  <c r="Y345" i="10" s="1"/>
  <c r="Z345" i="10" s="1"/>
  <c r="M345" i="10"/>
  <c r="L345" i="10"/>
  <c r="K345" i="10"/>
  <c r="R346" i="10"/>
  <c r="Q346" i="10"/>
  <c r="P346" i="10"/>
  <c r="AA351" i="10"/>
  <c r="Y351" i="10"/>
  <c r="Z351" i="10" s="1"/>
  <c r="D355" i="10"/>
  <c r="C355" i="10"/>
  <c r="I356" i="10"/>
  <c r="H356" i="10"/>
  <c r="G356" i="10"/>
  <c r="F356" i="10"/>
  <c r="N357" i="10"/>
  <c r="X357" i="10" s="1"/>
  <c r="Y357" i="10" s="1"/>
  <c r="Z357" i="10" s="1"/>
  <c r="M357" i="10"/>
  <c r="L357" i="10"/>
  <c r="K357" i="10"/>
  <c r="R358" i="10"/>
  <c r="Q358" i="10"/>
  <c r="P358" i="10"/>
  <c r="D367" i="10"/>
  <c r="C367" i="10"/>
  <c r="I368" i="10"/>
  <c r="H368" i="10"/>
  <c r="G368" i="10"/>
  <c r="F368" i="10"/>
  <c r="N369" i="10"/>
  <c r="X369" i="10" s="1"/>
  <c r="Y369" i="10" s="1"/>
  <c r="Z369" i="10" s="1"/>
  <c r="M369" i="10"/>
  <c r="L369" i="10"/>
  <c r="K369" i="10"/>
  <c r="R370" i="10"/>
  <c r="Q370" i="10"/>
  <c r="P370" i="10"/>
  <c r="D379" i="10"/>
  <c r="C379" i="10"/>
  <c r="I380" i="10"/>
  <c r="H380" i="10"/>
  <c r="G380" i="10"/>
  <c r="F380" i="10"/>
  <c r="N381" i="10"/>
  <c r="X381" i="10" s="1"/>
  <c r="Y381" i="10" s="1"/>
  <c r="Z381" i="10" s="1"/>
  <c r="M381" i="10"/>
  <c r="L381" i="10"/>
  <c r="K381" i="10"/>
  <c r="R382" i="10"/>
  <c r="Q382" i="10"/>
  <c r="P382" i="10"/>
  <c r="AA387" i="10"/>
  <c r="Y387" i="10"/>
  <c r="Z387" i="10" s="1"/>
  <c r="D391" i="10"/>
  <c r="C391" i="10"/>
  <c r="I392" i="10"/>
  <c r="H392" i="10"/>
  <c r="G392" i="10"/>
  <c r="F392" i="10"/>
  <c r="N393" i="10"/>
  <c r="X393" i="10" s="1"/>
  <c r="M393" i="10"/>
  <c r="L393" i="10"/>
  <c r="K393" i="10"/>
  <c r="R394" i="10"/>
  <c r="Q394" i="10"/>
  <c r="P394" i="10"/>
  <c r="AA399" i="10"/>
  <c r="Y399" i="10"/>
  <c r="Z399" i="10" s="1"/>
  <c r="D403" i="10"/>
  <c r="C403" i="10"/>
  <c r="I404" i="10"/>
  <c r="H404" i="10"/>
  <c r="G404" i="10"/>
  <c r="F404" i="10"/>
  <c r="N405" i="10"/>
  <c r="X405" i="10" s="1"/>
  <c r="Y405" i="10" s="1"/>
  <c r="Z405" i="10" s="1"/>
  <c r="M405" i="10"/>
  <c r="L405" i="10"/>
  <c r="K405" i="10"/>
  <c r="R406" i="10"/>
  <c r="Q406" i="10"/>
  <c r="P406" i="10"/>
  <c r="Y411" i="10"/>
  <c r="Z411" i="10" s="1"/>
  <c r="D415" i="10"/>
  <c r="C415" i="10"/>
  <c r="I416" i="10"/>
  <c r="H416" i="10"/>
  <c r="G416" i="10"/>
  <c r="F416" i="10"/>
  <c r="N417" i="10"/>
  <c r="X417" i="10" s="1"/>
  <c r="M417" i="10"/>
  <c r="L417" i="10"/>
  <c r="K417" i="10"/>
  <c r="R418" i="10"/>
  <c r="Q418" i="10"/>
  <c r="P418" i="10"/>
  <c r="K424" i="9"/>
  <c r="D427" i="10"/>
  <c r="C427" i="10"/>
  <c r="I428" i="10"/>
  <c r="H428" i="10"/>
  <c r="G428" i="10"/>
  <c r="F428" i="10"/>
  <c r="N429" i="10"/>
  <c r="X429" i="10" s="1"/>
  <c r="M429" i="10"/>
  <c r="L429" i="10"/>
  <c r="K429" i="10"/>
  <c r="R430" i="10"/>
  <c r="Q430" i="10"/>
  <c r="P430" i="10"/>
  <c r="K436" i="9"/>
  <c r="D439" i="10"/>
  <c r="C439" i="10"/>
  <c r="I440" i="10"/>
  <c r="H440" i="10"/>
  <c r="G440" i="10"/>
  <c r="F440" i="10"/>
  <c r="N441" i="10"/>
  <c r="X441" i="10" s="1"/>
  <c r="M441" i="10"/>
  <c r="L441" i="10"/>
  <c r="K441" i="10"/>
  <c r="R442" i="10"/>
  <c r="Q442" i="10"/>
  <c r="P442" i="10"/>
  <c r="AA447" i="10"/>
  <c r="K448" i="9"/>
  <c r="D451" i="10"/>
  <c r="C451" i="10"/>
  <c r="I452" i="10"/>
  <c r="H452" i="10"/>
  <c r="G452" i="10"/>
  <c r="F452" i="10"/>
  <c r="N453" i="10"/>
  <c r="X453" i="10" s="1"/>
  <c r="Y453" i="10" s="1"/>
  <c r="Z453" i="10" s="1"/>
  <c r="M453" i="10"/>
  <c r="L453" i="10"/>
  <c r="K453" i="10"/>
  <c r="R454" i="10"/>
  <c r="Q454" i="10"/>
  <c r="P454" i="10"/>
  <c r="K460" i="9"/>
  <c r="D463" i="10"/>
  <c r="C463" i="10"/>
  <c r="I464" i="10"/>
  <c r="H464" i="10"/>
  <c r="G464" i="10"/>
  <c r="F464" i="10"/>
  <c r="N465" i="10"/>
  <c r="X465" i="10" s="1"/>
  <c r="M465" i="10"/>
  <c r="L465" i="10"/>
  <c r="K465" i="10"/>
  <c r="R466" i="10"/>
  <c r="Q466" i="10"/>
  <c r="P466" i="10"/>
  <c r="Y471" i="10"/>
  <c r="Z471" i="10" s="1"/>
  <c r="K472" i="9"/>
  <c r="D475" i="10"/>
  <c r="C475" i="10"/>
  <c r="I476" i="10"/>
  <c r="H476" i="10"/>
  <c r="G476" i="10"/>
  <c r="F476" i="10"/>
  <c r="N477" i="10"/>
  <c r="X477" i="10" s="1"/>
  <c r="M477" i="10"/>
  <c r="L477" i="10"/>
  <c r="K477" i="10"/>
  <c r="R478" i="10"/>
  <c r="Q478" i="10"/>
  <c r="P478" i="10"/>
  <c r="AA483" i="10"/>
  <c r="K484" i="9"/>
  <c r="C498" i="10"/>
  <c r="D498" i="10"/>
  <c r="I499" i="10"/>
  <c r="G499" i="10"/>
  <c r="F499" i="10"/>
  <c r="H499" i="10"/>
  <c r="N500" i="10"/>
  <c r="X500" i="10" s="1"/>
  <c r="Y500" i="10" s="1"/>
  <c r="Z500" i="10" s="1"/>
  <c r="M500" i="10"/>
  <c r="L500" i="10"/>
  <c r="K500" i="10"/>
  <c r="R501" i="10"/>
  <c r="Q501" i="10"/>
  <c r="P501" i="10"/>
  <c r="K507" i="9"/>
  <c r="C509" i="10"/>
  <c r="D509" i="10"/>
  <c r="G510" i="10"/>
  <c r="I510" i="10"/>
  <c r="H510" i="10"/>
  <c r="F510" i="10"/>
  <c r="M511" i="10"/>
  <c r="L511" i="10"/>
  <c r="K511" i="10"/>
  <c r="N511" i="10"/>
  <c r="X511" i="10" s="1"/>
  <c r="R512" i="10"/>
  <c r="Q512" i="10"/>
  <c r="P512" i="10"/>
  <c r="Y517" i="10"/>
  <c r="Z517" i="10" s="1"/>
  <c r="K518" i="9"/>
  <c r="A520" i="10"/>
  <c r="K520" i="9"/>
  <c r="G521" i="10"/>
  <c r="F521" i="10"/>
  <c r="H521" i="10"/>
  <c r="I521" i="10"/>
  <c r="N522" i="10"/>
  <c r="X522" i="10" s="1"/>
  <c r="M522" i="10"/>
  <c r="L522" i="10"/>
  <c r="K522" i="10"/>
  <c r="Q523" i="10"/>
  <c r="R523" i="10"/>
  <c r="P523" i="10"/>
  <c r="AA528" i="10"/>
  <c r="K529" i="9"/>
  <c r="D532" i="10"/>
  <c r="C532" i="10"/>
  <c r="N533" i="10"/>
  <c r="X533" i="10" s="1"/>
  <c r="M533" i="10"/>
  <c r="L533" i="10"/>
  <c r="K533" i="10"/>
  <c r="P534" i="10"/>
  <c r="R534" i="10"/>
  <c r="Q534" i="10"/>
  <c r="AA539" i="10"/>
  <c r="K540" i="9"/>
  <c r="C542" i="10"/>
  <c r="D542" i="10"/>
  <c r="G543" i="10"/>
  <c r="F543" i="10"/>
  <c r="I543" i="10"/>
  <c r="H543" i="10"/>
  <c r="N544" i="10"/>
  <c r="X544" i="10" s="1"/>
  <c r="Y544" i="10" s="1"/>
  <c r="Z544" i="10" s="1"/>
  <c r="M544" i="10"/>
  <c r="L544" i="10"/>
  <c r="K544" i="10"/>
  <c r="K550" i="9"/>
  <c r="D552" i="10"/>
  <c r="C552" i="10"/>
  <c r="F553" i="10"/>
  <c r="H553" i="10"/>
  <c r="G553" i="10"/>
  <c r="I553" i="10"/>
  <c r="R554" i="10"/>
  <c r="Q554" i="10"/>
  <c r="P554" i="10"/>
  <c r="K559" i="9"/>
  <c r="C562" i="10"/>
  <c r="D562" i="10"/>
  <c r="F563" i="10"/>
  <c r="I563" i="10"/>
  <c r="H563" i="10"/>
  <c r="G563" i="10"/>
  <c r="R564" i="10"/>
  <c r="Q564" i="10"/>
  <c r="P564" i="10"/>
  <c r="D571" i="10"/>
  <c r="C571" i="10"/>
  <c r="K578" i="9"/>
  <c r="N581" i="10"/>
  <c r="X581" i="10" s="1"/>
  <c r="Y581" i="10" s="1"/>
  <c r="Z581" i="10" s="1"/>
  <c r="L581" i="10"/>
  <c r="K581" i="10"/>
  <c r="M581" i="10"/>
  <c r="R582" i="10"/>
  <c r="P582" i="10"/>
  <c r="Q582" i="10"/>
  <c r="C589" i="10"/>
  <c r="D589" i="10"/>
  <c r="L590" i="10"/>
  <c r="K590" i="10"/>
  <c r="N590" i="10"/>
  <c r="X590" i="10" s="1"/>
  <c r="M590" i="10"/>
  <c r="R591" i="10"/>
  <c r="Q591" i="10"/>
  <c r="P591" i="10"/>
  <c r="AA594" i="10"/>
  <c r="K595" i="9"/>
  <c r="C598" i="10"/>
  <c r="D598" i="10"/>
  <c r="I599" i="10"/>
  <c r="H599" i="10"/>
  <c r="F599" i="10"/>
  <c r="G599" i="10"/>
  <c r="R600" i="10"/>
  <c r="Q600" i="10"/>
  <c r="P600" i="10"/>
  <c r="C605" i="10"/>
  <c r="D605" i="10"/>
  <c r="I606" i="10"/>
  <c r="H606" i="10"/>
  <c r="G606" i="10"/>
  <c r="F606" i="10"/>
  <c r="L607" i="10"/>
  <c r="K607" i="10"/>
  <c r="N607" i="10"/>
  <c r="X607" i="10" s="1"/>
  <c r="M607" i="10"/>
  <c r="R608" i="10"/>
  <c r="Q608" i="10"/>
  <c r="P608" i="10"/>
  <c r="R616" i="10"/>
  <c r="Q616" i="10"/>
  <c r="P616" i="10"/>
  <c r="K621" i="9"/>
  <c r="A623" i="10"/>
  <c r="K623" i="9"/>
  <c r="F624" i="10"/>
  <c r="G624" i="10"/>
  <c r="H624" i="10"/>
  <c r="I624" i="10"/>
  <c r="R625" i="10"/>
  <c r="Q625" i="10"/>
  <c r="P625" i="10"/>
  <c r="A648" i="10"/>
  <c r="K648" i="9"/>
  <c r="I649" i="10"/>
  <c r="H649" i="10"/>
  <c r="G649" i="10"/>
  <c r="F649" i="10"/>
  <c r="R650" i="10"/>
  <c r="Q650" i="10"/>
  <c r="P650" i="10"/>
  <c r="C657" i="10"/>
  <c r="D657" i="10"/>
  <c r="I658" i="10"/>
  <c r="H658" i="10"/>
  <c r="F658" i="10"/>
  <c r="G658" i="10"/>
  <c r="L659" i="10"/>
  <c r="K659" i="10"/>
  <c r="M659" i="10"/>
  <c r="N659" i="10"/>
  <c r="X659" i="10" s="1"/>
  <c r="A664" i="10"/>
  <c r="K664" i="9"/>
  <c r="I674" i="10"/>
  <c r="H674" i="10"/>
  <c r="F674" i="10"/>
  <c r="G674" i="10"/>
  <c r="R675" i="10"/>
  <c r="Q675" i="10"/>
  <c r="P675" i="10"/>
  <c r="AA678" i="10"/>
  <c r="K679" i="9"/>
  <c r="C682" i="10"/>
  <c r="D682" i="10"/>
  <c r="I683" i="10"/>
  <c r="H683" i="10"/>
  <c r="F683" i="10"/>
  <c r="G683" i="10"/>
  <c r="R684" i="10"/>
  <c r="Q684" i="10"/>
  <c r="P684" i="10"/>
  <c r="I698" i="10"/>
  <c r="H698" i="10"/>
  <c r="G698" i="10"/>
  <c r="F698" i="10"/>
  <c r="R699" i="10"/>
  <c r="Q699" i="10"/>
  <c r="P699" i="10"/>
  <c r="AA702" i="10"/>
  <c r="K703" i="9"/>
  <c r="C706" i="10"/>
  <c r="D706" i="10"/>
  <c r="I707" i="10"/>
  <c r="H707" i="10"/>
  <c r="F707" i="10"/>
  <c r="G707" i="10"/>
  <c r="R708" i="10"/>
  <c r="Q708" i="10"/>
  <c r="P708" i="10"/>
  <c r="I722" i="10"/>
  <c r="H722" i="10"/>
  <c r="G722" i="10"/>
  <c r="F722" i="10"/>
  <c r="R723" i="10"/>
  <c r="Q723" i="10"/>
  <c r="P723" i="10"/>
  <c r="K727" i="9"/>
  <c r="C730" i="10"/>
  <c r="D730" i="10"/>
  <c r="I731" i="10"/>
  <c r="H731" i="10"/>
  <c r="F731" i="10"/>
  <c r="G731" i="10"/>
  <c r="R732" i="10"/>
  <c r="Q732" i="10"/>
  <c r="P732" i="10"/>
  <c r="I746" i="10"/>
  <c r="H746" i="10"/>
  <c r="G746" i="10"/>
  <c r="F746" i="10"/>
  <c r="R747" i="10"/>
  <c r="Q747" i="10"/>
  <c r="P747" i="10"/>
  <c r="C754" i="10"/>
  <c r="D754" i="10"/>
  <c r="I755" i="10"/>
  <c r="H755" i="10"/>
  <c r="F755" i="10"/>
  <c r="G755" i="10"/>
  <c r="R756" i="10"/>
  <c r="Q756" i="10"/>
  <c r="P756" i="10"/>
  <c r="I770" i="10"/>
  <c r="H770" i="10"/>
  <c r="F770" i="10"/>
  <c r="G770" i="10"/>
  <c r="R771" i="10"/>
  <c r="Q771" i="10"/>
  <c r="P771" i="10"/>
  <c r="C778" i="10"/>
  <c r="D778" i="10"/>
  <c r="I779" i="10"/>
  <c r="H779" i="10"/>
  <c r="F779" i="10"/>
  <c r="G779" i="10"/>
  <c r="R780" i="10"/>
  <c r="Q780" i="10"/>
  <c r="P780" i="10"/>
  <c r="I794" i="10"/>
  <c r="H794" i="10"/>
  <c r="G794" i="10"/>
  <c r="F794" i="10"/>
  <c r="R795" i="10"/>
  <c r="Q795" i="10"/>
  <c r="P795" i="10"/>
  <c r="D802" i="10"/>
  <c r="C802" i="10"/>
  <c r="I803" i="10"/>
  <c r="H803" i="10"/>
  <c r="G803" i="10"/>
  <c r="F803" i="10"/>
  <c r="R804" i="10"/>
  <c r="Q804" i="10"/>
  <c r="P804" i="10"/>
  <c r="C817" i="10"/>
  <c r="D817" i="10"/>
  <c r="L818" i="10"/>
  <c r="K818" i="10"/>
  <c r="N818" i="10"/>
  <c r="X818" i="10" s="1"/>
  <c r="Y818" i="10" s="1"/>
  <c r="Z818" i="10" s="1"/>
  <c r="M818" i="10"/>
  <c r="C825" i="10"/>
  <c r="D825" i="10"/>
  <c r="I826" i="10"/>
  <c r="H826" i="10"/>
  <c r="F826" i="10"/>
  <c r="G826" i="10"/>
  <c r="N827" i="10"/>
  <c r="X827" i="10" s="1"/>
  <c r="M827" i="10"/>
  <c r="K827" i="10"/>
  <c r="L827" i="10"/>
  <c r="D840" i="10"/>
  <c r="C840" i="10"/>
  <c r="N841" i="10"/>
  <c r="X841" i="10" s="1"/>
  <c r="M841" i="10"/>
  <c r="L841" i="10"/>
  <c r="K841" i="10"/>
  <c r="AA844" i="10"/>
  <c r="D863" i="10"/>
  <c r="C863" i="10"/>
  <c r="N864" i="10"/>
  <c r="X864" i="10" s="1"/>
  <c r="K864" i="10"/>
  <c r="L864" i="10"/>
  <c r="M864" i="10"/>
  <c r="N879" i="10"/>
  <c r="X879" i="10" s="1"/>
  <c r="Y879" i="10" s="1"/>
  <c r="Z879" i="10" s="1"/>
  <c r="M879" i="10"/>
  <c r="L879" i="10"/>
  <c r="K879" i="10"/>
  <c r="D885" i="10"/>
  <c r="C885" i="10"/>
  <c r="I886" i="10"/>
  <c r="H886" i="10"/>
  <c r="G886" i="10"/>
  <c r="F886" i="10"/>
  <c r="K887" i="10"/>
  <c r="N887" i="10"/>
  <c r="X887" i="10" s="1"/>
  <c r="M887" i="10"/>
  <c r="L887" i="10"/>
  <c r="C922" i="10"/>
  <c r="D922" i="10"/>
  <c r="K923" i="10"/>
  <c r="N923" i="10"/>
  <c r="X923" i="10" s="1"/>
  <c r="L923" i="10"/>
  <c r="M923" i="10"/>
  <c r="AA940" i="10"/>
  <c r="Y940" i="10"/>
  <c r="Z940" i="10" s="1"/>
  <c r="D950" i="10"/>
  <c r="C950" i="10"/>
  <c r="H951" i="10"/>
  <c r="G951" i="10"/>
  <c r="I951" i="10"/>
  <c r="F951" i="10"/>
  <c r="K952" i="10"/>
  <c r="M952" i="10"/>
  <c r="N952" i="10"/>
  <c r="X952" i="10" s="1"/>
  <c r="L952" i="10"/>
  <c r="Q953" i="10"/>
  <c r="P953" i="10"/>
  <c r="R953" i="10"/>
  <c r="AA1001" i="10"/>
  <c r="A1029" i="10"/>
  <c r="K1029" i="9"/>
  <c r="I1030" i="10"/>
  <c r="H1030" i="10"/>
  <c r="G1030" i="10"/>
  <c r="F1030" i="10"/>
  <c r="R1031" i="10"/>
  <c r="Q1031" i="10"/>
  <c r="P1031" i="10"/>
  <c r="D1070" i="10"/>
  <c r="C1070" i="10"/>
  <c r="AA1074" i="10"/>
  <c r="D1109" i="10"/>
  <c r="C1109" i="10"/>
  <c r="N1110" i="10"/>
  <c r="X1110" i="10" s="1"/>
  <c r="M1110" i="10"/>
  <c r="L1110" i="10"/>
  <c r="K1110" i="10"/>
  <c r="C1115" i="10"/>
  <c r="D1115" i="10"/>
  <c r="AA1170" i="10"/>
  <c r="D1173" i="10"/>
  <c r="C1173" i="10"/>
  <c r="N1174" i="10"/>
  <c r="X1174" i="10" s="1"/>
  <c r="M1174" i="10"/>
  <c r="L1174" i="10"/>
  <c r="K1174" i="10"/>
  <c r="AA1234" i="10"/>
  <c r="Y1234" i="10"/>
  <c r="Z1234" i="10" s="1"/>
  <c r="K1237" i="10"/>
  <c r="M1237" i="10"/>
  <c r="L1237" i="10"/>
  <c r="N1237" i="10"/>
  <c r="X1237" i="10" s="1"/>
  <c r="D1279" i="10"/>
  <c r="C1279" i="10"/>
  <c r="N1280" i="10"/>
  <c r="X1280" i="10" s="1"/>
  <c r="M1280" i="10"/>
  <c r="K1280" i="10"/>
  <c r="L1280" i="10"/>
  <c r="A1285" i="10"/>
  <c r="K1285" i="9"/>
  <c r="D1329" i="10"/>
  <c r="C1329" i="10"/>
  <c r="K1330" i="10"/>
  <c r="N1330" i="10"/>
  <c r="X1330" i="10" s="1"/>
  <c r="L1330" i="10"/>
  <c r="M1330" i="10"/>
  <c r="A1396" i="10"/>
  <c r="K1396" i="9"/>
  <c r="I1397" i="10"/>
  <c r="F1397" i="10"/>
  <c r="H1397" i="10"/>
  <c r="G1397" i="10"/>
  <c r="R1398" i="10"/>
  <c r="Q1398" i="10"/>
  <c r="P1398" i="10"/>
  <c r="C1494" i="10"/>
  <c r="D1494" i="10"/>
  <c r="K1495" i="10"/>
  <c r="L1495" i="10"/>
  <c r="M1495" i="10"/>
  <c r="N1495" i="10"/>
  <c r="X1495" i="10" s="1"/>
  <c r="AA1498" i="10"/>
  <c r="AA362" i="10"/>
  <c r="Y362" i="10"/>
  <c r="Z362" i="10" s="1"/>
  <c r="C366" i="10"/>
  <c r="D366" i="10"/>
  <c r="I367" i="10"/>
  <c r="G367" i="10"/>
  <c r="F367" i="10"/>
  <c r="H367" i="10"/>
  <c r="N368" i="10"/>
  <c r="X368" i="10" s="1"/>
  <c r="Y368" i="10" s="1"/>
  <c r="Z368" i="10" s="1"/>
  <c r="M368" i="10"/>
  <c r="L368" i="10"/>
  <c r="K368" i="10"/>
  <c r="R369" i="10"/>
  <c r="Q369" i="10"/>
  <c r="P369" i="10"/>
  <c r="Y374" i="10"/>
  <c r="Z374" i="10" s="1"/>
  <c r="C378" i="10"/>
  <c r="D378" i="10"/>
  <c r="I379" i="10"/>
  <c r="G379" i="10"/>
  <c r="F379" i="10"/>
  <c r="H379" i="10"/>
  <c r="N380" i="10"/>
  <c r="X380" i="10" s="1"/>
  <c r="Y380" i="10" s="1"/>
  <c r="Z380" i="10" s="1"/>
  <c r="M380" i="10"/>
  <c r="L380" i="10"/>
  <c r="K380" i="10"/>
  <c r="R381" i="10"/>
  <c r="Q381" i="10"/>
  <c r="P381" i="10"/>
  <c r="Y386" i="10"/>
  <c r="Z386" i="10" s="1"/>
  <c r="C390" i="10"/>
  <c r="D390" i="10"/>
  <c r="I391" i="10"/>
  <c r="G391" i="10"/>
  <c r="F391" i="10"/>
  <c r="H391" i="10"/>
  <c r="N392" i="10"/>
  <c r="X392" i="10" s="1"/>
  <c r="M392" i="10"/>
  <c r="L392" i="10"/>
  <c r="K392" i="10"/>
  <c r="R393" i="10"/>
  <c r="Q393" i="10"/>
  <c r="P393" i="10"/>
  <c r="C402" i="10"/>
  <c r="D402" i="10"/>
  <c r="I403" i="10"/>
  <c r="G403" i="10"/>
  <c r="F403" i="10"/>
  <c r="H403" i="10"/>
  <c r="N404" i="10"/>
  <c r="X404" i="10" s="1"/>
  <c r="M404" i="10"/>
  <c r="L404" i="10"/>
  <c r="K404" i="10"/>
  <c r="R405" i="10"/>
  <c r="Q405" i="10"/>
  <c r="P405" i="10"/>
  <c r="AA410" i="10"/>
  <c r="Y410" i="10"/>
  <c r="Z410" i="10" s="1"/>
  <c r="C414" i="10"/>
  <c r="D414" i="10"/>
  <c r="I415" i="10"/>
  <c r="G415" i="10"/>
  <c r="F415" i="10"/>
  <c r="H415" i="10"/>
  <c r="N416" i="10"/>
  <c r="X416" i="10" s="1"/>
  <c r="Y416" i="10" s="1"/>
  <c r="Z416" i="10" s="1"/>
  <c r="M416" i="10"/>
  <c r="L416" i="10"/>
  <c r="K416" i="10"/>
  <c r="R417" i="10"/>
  <c r="Q417" i="10"/>
  <c r="P417" i="10"/>
  <c r="K423" i="9"/>
  <c r="C426" i="10"/>
  <c r="D426" i="10"/>
  <c r="I427" i="10"/>
  <c r="G427" i="10"/>
  <c r="F427" i="10"/>
  <c r="H427" i="10"/>
  <c r="N428" i="10"/>
  <c r="X428" i="10" s="1"/>
  <c r="Y428" i="10" s="1"/>
  <c r="Z428" i="10" s="1"/>
  <c r="M428" i="10"/>
  <c r="L428" i="10"/>
  <c r="K428" i="10"/>
  <c r="R429" i="10"/>
  <c r="Q429" i="10"/>
  <c r="P429" i="10"/>
  <c r="AA434" i="10"/>
  <c r="Y434" i="10"/>
  <c r="Z434" i="10" s="1"/>
  <c r="K435" i="9"/>
  <c r="C438" i="10"/>
  <c r="D438" i="10"/>
  <c r="I439" i="10"/>
  <c r="G439" i="10"/>
  <c r="F439" i="10"/>
  <c r="H439" i="10"/>
  <c r="N440" i="10"/>
  <c r="X440" i="10" s="1"/>
  <c r="M440" i="10"/>
  <c r="L440" i="10"/>
  <c r="K440" i="10"/>
  <c r="R441" i="10"/>
  <c r="Q441" i="10"/>
  <c r="P441" i="10"/>
  <c r="AA446" i="10"/>
  <c r="Y446" i="10"/>
  <c r="Z446" i="10" s="1"/>
  <c r="K447" i="9"/>
  <c r="C450" i="10"/>
  <c r="D450" i="10"/>
  <c r="I451" i="10"/>
  <c r="G451" i="10"/>
  <c r="F451" i="10"/>
  <c r="H451" i="10"/>
  <c r="N452" i="10"/>
  <c r="X452" i="10" s="1"/>
  <c r="Y452" i="10" s="1"/>
  <c r="Z452" i="10" s="1"/>
  <c r="M452" i="10"/>
  <c r="L452" i="10"/>
  <c r="K452" i="10"/>
  <c r="R453" i="10"/>
  <c r="Q453" i="10"/>
  <c r="P453" i="10"/>
  <c r="K459" i="9"/>
  <c r="C462" i="10"/>
  <c r="D462" i="10"/>
  <c r="I463" i="10"/>
  <c r="G463" i="10"/>
  <c r="F463" i="10"/>
  <c r="H463" i="10"/>
  <c r="N464" i="10"/>
  <c r="X464" i="10" s="1"/>
  <c r="Y464" i="10" s="1"/>
  <c r="Z464" i="10" s="1"/>
  <c r="M464" i="10"/>
  <c r="L464" i="10"/>
  <c r="K464" i="10"/>
  <c r="R465" i="10"/>
  <c r="Q465" i="10"/>
  <c r="P465" i="10"/>
  <c r="AA470" i="10"/>
  <c r="Y470" i="10"/>
  <c r="Z470" i="10" s="1"/>
  <c r="K471" i="9"/>
  <c r="C474" i="10"/>
  <c r="D474" i="10"/>
  <c r="I475" i="10"/>
  <c r="G475" i="10"/>
  <c r="F475" i="10"/>
  <c r="H475" i="10"/>
  <c r="N476" i="10"/>
  <c r="X476" i="10" s="1"/>
  <c r="M476" i="10"/>
  <c r="L476" i="10"/>
  <c r="K476" i="10"/>
  <c r="R477" i="10"/>
  <c r="Q477" i="10"/>
  <c r="P477" i="10"/>
  <c r="AA482" i="10"/>
  <c r="Y482" i="10"/>
  <c r="Z482" i="10" s="1"/>
  <c r="K483" i="9"/>
  <c r="C486" i="10"/>
  <c r="D486" i="10"/>
  <c r="I487" i="10"/>
  <c r="G487" i="10"/>
  <c r="F487" i="10"/>
  <c r="H487" i="10"/>
  <c r="N488" i="10"/>
  <c r="X488" i="10" s="1"/>
  <c r="Y488" i="10" s="1"/>
  <c r="Z488" i="10" s="1"/>
  <c r="M488" i="10"/>
  <c r="L488" i="10"/>
  <c r="K488" i="10"/>
  <c r="R489" i="10"/>
  <c r="Q489" i="10"/>
  <c r="P489" i="10"/>
  <c r="K495" i="9"/>
  <c r="D497" i="10"/>
  <c r="C497" i="10"/>
  <c r="G498" i="10"/>
  <c r="I498" i="10"/>
  <c r="H498" i="10"/>
  <c r="F498" i="10"/>
  <c r="L499" i="10"/>
  <c r="K499" i="10"/>
  <c r="N499" i="10"/>
  <c r="X499" i="10" s="1"/>
  <c r="M499" i="10"/>
  <c r="R500" i="10"/>
  <c r="P500" i="10"/>
  <c r="Q500" i="10"/>
  <c r="Y505" i="10"/>
  <c r="Z505" i="10" s="1"/>
  <c r="AA505" i="10"/>
  <c r="K506" i="9"/>
  <c r="A508" i="10"/>
  <c r="K508" i="9"/>
  <c r="G509" i="10"/>
  <c r="F509" i="10"/>
  <c r="I509" i="10"/>
  <c r="H509" i="10"/>
  <c r="N510" i="10"/>
  <c r="X510" i="10" s="1"/>
  <c r="M510" i="10"/>
  <c r="L510" i="10"/>
  <c r="K510" i="10"/>
  <c r="R511" i="10"/>
  <c r="Q511" i="10"/>
  <c r="P511" i="10"/>
  <c r="AA516" i="10"/>
  <c r="Y516" i="10"/>
  <c r="Z516" i="10" s="1"/>
  <c r="K517" i="9"/>
  <c r="D520" i="10"/>
  <c r="C520" i="10"/>
  <c r="L521" i="10"/>
  <c r="N521" i="10"/>
  <c r="X521" i="10" s="1"/>
  <c r="M521" i="10"/>
  <c r="K521" i="10"/>
  <c r="P522" i="10"/>
  <c r="R522" i="10"/>
  <c r="Q522" i="10"/>
  <c r="Y527" i="10"/>
  <c r="Z527" i="10" s="1"/>
  <c r="AA527" i="10"/>
  <c r="K528" i="9"/>
  <c r="D531" i="10"/>
  <c r="C531" i="10"/>
  <c r="I532" i="10"/>
  <c r="H532" i="10"/>
  <c r="F532" i="10"/>
  <c r="G532" i="10"/>
  <c r="R533" i="10"/>
  <c r="Q533" i="10"/>
  <c r="P533" i="10"/>
  <c r="AA538" i="10"/>
  <c r="Y538" i="10"/>
  <c r="Z538" i="10" s="1"/>
  <c r="K539" i="9"/>
  <c r="A541" i="10"/>
  <c r="K541" i="9"/>
  <c r="I542" i="10"/>
  <c r="F542" i="10"/>
  <c r="G542" i="10"/>
  <c r="H542" i="10"/>
  <c r="L543" i="10"/>
  <c r="K543" i="10"/>
  <c r="N543" i="10"/>
  <c r="X543" i="10" s="1"/>
  <c r="M543" i="10"/>
  <c r="P544" i="10"/>
  <c r="R544" i="10"/>
  <c r="Q544" i="10"/>
  <c r="K549" i="9"/>
  <c r="A551" i="10"/>
  <c r="K551" i="9"/>
  <c r="I552" i="10"/>
  <c r="H552" i="10"/>
  <c r="F552" i="10"/>
  <c r="G552" i="10"/>
  <c r="M553" i="10"/>
  <c r="L553" i="10"/>
  <c r="K553" i="10"/>
  <c r="N553" i="10"/>
  <c r="X553" i="10" s="1"/>
  <c r="D561" i="10"/>
  <c r="C561" i="10"/>
  <c r="I562" i="10"/>
  <c r="H562" i="10"/>
  <c r="G562" i="10"/>
  <c r="F562" i="10"/>
  <c r="L563" i="10"/>
  <c r="K563" i="10"/>
  <c r="N563" i="10"/>
  <c r="X563" i="10" s="1"/>
  <c r="M563" i="10"/>
  <c r="C570" i="10"/>
  <c r="D570" i="10"/>
  <c r="F580" i="10"/>
  <c r="G580" i="10"/>
  <c r="I580" i="10"/>
  <c r="H580" i="10"/>
  <c r="A588" i="10"/>
  <c r="K588" i="9"/>
  <c r="I589" i="10"/>
  <c r="G589" i="10"/>
  <c r="F589" i="10"/>
  <c r="H589" i="10"/>
  <c r="R590" i="10"/>
  <c r="Q590" i="10"/>
  <c r="P590" i="10"/>
  <c r="C597" i="10"/>
  <c r="D597" i="10"/>
  <c r="I598" i="10"/>
  <c r="H598" i="10"/>
  <c r="F598" i="10"/>
  <c r="G598" i="10"/>
  <c r="L599" i="10"/>
  <c r="K599" i="10"/>
  <c r="N599" i="10"/>
  <c r="X599" i="10" s="1"/>
  <c r="M599" i="10"/>
  <c r="A604" i="10"/>
  <c r="K604" i="9"/>
  <c r="I614" i="10"/>
  <c r="H614" i="10"/>
  <c r="F614" i="10"/>
  <c r="G614" i="10"/>
  <c r="L615" i="10"/>
  <c r="K615" i="10"/>
  <c r="N615" i="10"/>
  <c r="X615" i="10" s="1"/>
  <c r="M615" i="10"/>
  <c r="AA619" i="10"/>
  <c r="Y619" i="10"/>
  <c r="Z619" i="10" s="1"/>
  <c r="K620" i="9"/>
  <c r="D623" i="10"/>
  <c r="C623" i="10"/>
  <c r="N624" i="10"/>
  <c r="X624" i="10" s="1"/>
  <c r="M624" i="10"/>
  <c r="L624" i="10"/>
  <c r="K624" i="10"/>
  <c r="K646" i="9"/>
  <c r="C648" i="10"/>
  <c r="D648" i="10"/>
  <c r="N649" i="10"/>
  <c r="X649" i="10" s="1"/>
  <c r="Y649" i="10" s="1"/>
  <c r="Z649" i="10" s="1"/>
  <c r="L649" i="10"/>
  <c r="K649" i="10"/>
  <c r="M649" i="10"/>
  <c r="C656" i="10"/>
  <c r="D656" i="10"/>
  <c r="I657" i="10"/>
  <c r="F657" i="10"/>
  <c r="H657" i="10"/>
  <c r="G657" i="10"/>
  <c r="L658" i="10"/>
  <c r="K658" i="10"/>
  <c r="N658" i="10"/>
  <c r="X658" i="10" s="1"/>
  <c r="M658" i="10"/>
  <c r="R659" i="10"/>
  <c r="Q659" i="10"/>
  <c r="P659" i="10"/>
  <c r="C673" i="10"/>
  <c r="D673" i="10"/>
  <c r="L674" i="10"/>
  <c r="K674" i="10"/>
  <c r="N674" i="10"/>
  <c r="X674" i="10" s="1"/>
  <c r="M674" i="10"/>
  <c r="AA677" i="10"/>
  <c r="C681" i="10"/>
  <c r="D681" i="10"/>
  <c r="I682" i="10"/>
  <c r="H682" i="10"/>
  <c r="G682" i="10"/>
  <c r="F682" i="10"/>
  <c r="L683" i="10"/>
  <c r="K683" i="10"/>
  <c r="N683" i="10"/>
  <c r="X683" i="10" s="1"/>
  <c r="M683" i="10"/>
  <c r="C697" i="10"/>
  <c r="D697" i="10"/>
  <c r="L698" i="10"/>
  <c r="K698" i="10"/>
  <c r="N698" i="10"/>
  <c r="X698" i="10" s="1"/>
  <c r="M698" i="10"/>
  <c r="C705" i="10"/>
  <c r="D705" i="10"/>
  <c r="I706" i="10"/>
  <c r="H706" i="10"/>
  <c r="F706" i="10"/>
  <c r="G706" i="10"/>
  <c r="L707" i="10"/>
  <c r="K707" i="10"/>
  <c r="M707" i="10"/>
  <c r="N707" i="10"/>
  <c r="X707" i="10" s="1"/>
  <c r="C721" i="10"/>
  <c r="D721" i="10"/>
  <c r="L722" i="10"/>
  <c r="K722" i="10"/>
  <c r="N722" i="10"/>
  <c r="X722" i="10" s="1"/>
  <c r="M722" i="10"/>
  <c r="AA725" i="10"/>
  <c r="C729" i="10"/>
  <c r="D729" i="10"/>
  <c r="I730" i="10"/>
  <c r="H730" i="10"/>
  <c r="G730" i="10"/>
  <c r="F730" i="10"/>
  <c r="L731" i="10"/>
  <c r="K731" i="10"/>
  <c r="M731" i="10"/>
  <c r="N731" i="10"/>
  <c r="X731" i="10" s="1"/>
  <c r="Y731" i="10" s="1"/>
  <c r="Z731" i="10" s="1"/>
  <c r="C745" i="10"/>
  <c r="D745" i="10"/>
  <c r="L746" i="10"/>
  <c r="K746" i="10"/>
  <c r="M746" i="10"/>
  <c r="N746" i="10"/>
  <c r="X746" i="10" s="1"/>
  <c r="Y746" i="10" s="1"/>
  <c r="Z746" i="10" s="1"/>
  <c r="C753" i="10"/>
  <c r="D753" i="10"/>
  <c r="I754" i="10"/>
  <c r="H754" i="10"/>
  <c r="G754" i="10"/>
  <c r="F754" i="10"/>
  <c r="L755" i="10"/>
  <c r="K755" i="10"/>
  <c r="M755" i="10"/>
  <c r="N755" i="10"/>
  <c r="X755" i="10" s="1"/>
  <c r="C769" i="10"/>
  <c r="D769" i="10"/>
  <c r="L770" i="10"/>
  <c r="K770" i="10"/>
  <c r="N770" i="10"/>
  <c r="X770" i="10" s="1"/>
  <c r="M770" i="10"/>
  <c r="AA773" i="10"/>
  <c r="C777" i="10"/>
  <c r="D777" i="10"/>
  <c r="I778" i="10"/>
  <c r="H778" i="10"/>
  <c r="G778" i="10"/>
  <c r="F778" i="10"/>
  <c r="L779" i="10"/>
  <c r="K779" i="10"/>
  <c r="N779" i="10"/>
  <c r="X779" i="10" s="1"/>
  <c r="M779" i="10"/>
  <c r="C793" i="10"/>
  <c r="D793" i="10"/>
  <c r="L794" i="10"/>
  <c r="K794" i="10"/>
  <c r="N794" i="10"/>
  <c r="X794" i="10" s="1"/>
  <c r="M794" i="10"/>
  <c r="C801" i="10"/>
  <c r="D801" i="10"/>
  <c r="I802" i="10"/>
  <c r="H802" i="10"/>
  <c r="G802" i="10"/>
  <c r="F802" i="10"/>
  <c r="N803" i="10"/>
  <c r="X803" i="10" s="1"/>
  <c r="M803" i="10"/>
  <c r="L803" i="10"/>
  <c r="K803" i="10"/>
  <c r="A816" i="10"/>
  <c r="K816" i="9"/>
  <c r="H817" i="10"/>
  <c r="F817" i="10"/>
  <c r="I817" i="10"/>
  <c r="G817" i="10"/>
  <c r="Q818" i="10"/>
  <c r="R818" i="10"/>
  <c r="P818" i="10"/>
  <c r="D824" i="10"/>
  <c r="C824" i="10"/>
  <c r="H825" i="10"/>
  <c r="I825" i="10"/>
  <c r="G825" i="10"/>
  <c r="F825" i="10"/>
  <c r="L826" i="10"/>
  <c r="K826" i="10"/>
  <c r="N826" i="10"/>
  <c r="X826" i="10" s="1"/>
  <c r="Y826" i="10" s="1"/>
  <c r="Z826" i="10" s="1"/>
  <c r="M826" i="10"/>
  <c r="R827" i="10"/>
  <c r="Q827" i="10"/>
  <c r="P827" i="10"/>
  <c r="AA836" i="10"/>
  <c r="Y836" i="10"/>
  <c r="Z836" i="10" s="1"/>
  <c r="A839" i="10"/>
  <c r="K839" i="9"/>
  <c r="F840" i="10"/>
  <c r="I840" i="10"/>
  <c r="G840" i="10"/>
  <c r="H840" i="10"/>
  <c r="Q841" i="10"/>
  <c r="R841" i="10"/>
  <c r="P841" i="10"/>
  <c r="R856" i="10"/>
  <c r="Q856" i="10"/>
  <c r="P856" i="10"/>
  <c r="A921" i="10"/>
  <c r="K921" i="9"/>
  <c r="I922" i="10"/>
  <c r="H922" i="10"/>
  <c r="G922" i="10"/>
  <c r="F922" i="10"/>
  <c r="R923" i="10"/>
  <c r="Q923" i="10"/>
  <c r="P923" i="10"/>
  <c r="Q936" i="10"/>
  <c r="P936" i="10"/>
  <c r="R936" i="10"/>
  <c r="C942" i="10"/>
  <c r="D942" i="10"/>
  <c r="H943" i="10"/>
  <c r="G943" i="10"/>
  <c r="I943" i="10"/>
  <c r="F943" i="10"/>
  <c r="Q944" i="10"/>
  <c r="P944" i="10"/>
  <c r="R944" i="10"/>
  <c r="H1023" i="10"/>
  <c r="G1023" i="10"/>
  <c r="I1023" i="10"/>
  <c r="F1023" i="10"/>
  <c r="A1042" i="10"/>
  <c r="K1042" i="9"/>
  <c r="G1043" i="10"/>
  <c r="F1043" i="10"/>
  <c r="I1043" i="10"/>
  <c r="H1043" i="10"/>
  <c r="P1044" i="10"/>
  <c r="R1044" i="10"/>
  <c r="Q1044" i="10"/>
  <c r="G1051" i="10"/>
  <c r="F1051" i="10"/>
  <c r="I1051" i="10"/>
  <c r="H1051" i="10"/>
  <c r="P1052" i="10"/>
  <c r="R1052" i="10"/>
  <c r="Q1052" i="10"/>
  <c r="R1065" i="10"/>
  <c r="Q1065" i="10"/>
  <c r="P1065" i="10"/>
  <c r="D1089" i="10"/>
  <c r="C1089" i="10"/>
  <c r="N1090" i="10"/>
  <c r="X1090" i="10" s="1"/>
  <c r="M1090" i="10"/>
  <c r="L1090" i="10"/>
  <c r="K1090" i="10"/>
  <c r="AA1093" i="10"/>
  <c r="A1108" i="10"/>
  <c r="K1108" i="9"/>
  <c r="I1109" i="10"/>
  <c r="H1109" i="10"/>
  <c r="G1109" i="10"/>
  <c r="F1109" i="10"/>
  <c r="AA1169" i="10"/>
  <c r="A1172" i="10"/>
  <c r="K1172" i="9"/>
  <c r="H1173" i="10"/>
  <c r="G1173" i="10"/>
  <c r="I1173" i="10"/>
  <c r="F1173" i="10"/>
  <c r="Q1174" i="10"/>
  <c r="P1174" i="10"/>
  <c r="R1174" i="10"/>
  <c r="H1218" i="10"/>
  <c r="G1218" i="10"/>
  <c r="I1218" i="10"/>
  <c r="F1218" i="10"/>
  <c r="A1278" i="10"/>
  <c r="K1278" i="9"/>
  <c r="G1279" i="10"/>
  <c r="F1279" i="10"/>
  <c r="I1279" i="10"/>
  <c r="H1279" i="10"/>
  <c r="A1328" i="10"/>
  <c r="K1328" i="9"/>
  <c r="I1329" i="10"/>
  <c r="G1329" i="10"/>
  <c r="F1329" i="10"/>
  <c r="H1329" i="10"/>
  <c r="R1330" i="10"/>
  <c r="P1330" i="10"/>
  <c r="Q1330" i="10"/>
  <c r="D1396" i="10"/>
  <c r="C1396" i="10"/>
  <c r="N1397" i="10"/>
  <c r="X1397" i="10" s="1"/>
  <c r="K1397" i="10"/>
  <c r="L1397" i="10"/>
  <c r="M1397" i="10"/>
  <c r="AA1400" i="10"/>
  <c r="R1410" i="10"/>
  <c r="P1410" i="10"/>
  <c r="Q1410" i="10"/>
  <c r="A1493" i="10"/>
  <c r="K1493" i="9"/>
  <c r="H1494" i="10"/>
  <c r="G1494" i="10"/>
  <c r="I1494" i="10"/>
  <c r="F1494" i="10"/>
  <c r="P1495" i="10"/>
  <c r="R1495" i="10"/>
  <c r="Q1495" i="10"/>
  <c r="D425" i="10"/>
  <c r="C425" i="10"/>
  <c r="G426" i="10"/>
  <c r="I426" i="10"/>
  <c r="H426" i="10"/>
  <c r="F426" i="10"/>
  <c r="L427" i="10"/>
  <c r="K427" i="10"/>
  <c r="N427" i="10"/>
  <c r="X427" i="10" s="1"/>
  <c r="Y427" i="10" s="1"/>
  <c r="Z427" i="10" s="1"/>
  <c r="M427" i="10"/>
  <c r="R428" i="10"/>
  <c r="P428" i="10"/>
  <c r="Q428" i="10"/>
  <c r="AA433" i="10"/>
  <c r="D437" i="10"/>
  <c r="C437" i="10"/>
  <c r="G438" i="10"/>
  <c r="I438" i="10"/>
  <c r="H438" i="10"/>
  <c r="F438" i="10"/>
  <c r="L439" i="10"/>
  <c r="K439" i="10"/>
  <c r="N439" i="10"/>
  <c r="X439" i="10" s="1"/>
  <c r="M439" i="10"/>
  <c r="R440" i="10"/>
  <c r="P440" i="10"/>
  <c r="Q440" i="10"/>
  <c r="D449" i="10"/>
  <c r="C449" i="10"/>
  <c r="G450" i="10"/>
  <c r="I450" i="10"/>
  <c r="H450" i="10"/>
  <c r="F450" i="10"/>
  <c r="L451" i="10"/>
  <c r="K451" i="10"/>
  <c r="N451" i="10"/>
  <c r="X451" i="10" s="1"/>
  <c r="M451" i="10"/>
  <c r="R452" i="10"/>
  <c r="P452" i="10"/>
  <c r="Q452" i="10"/>
  <c r="AA457" i="10"/>
  <c r="Y457" i="10"/>
  <c r="Z457" i="10" s="1"/>
  <c r="D461" i="10"/>
  <c r="C461" i="10"/>
  <c r="G462" i="10"/>
  <c r="I462" i="10"/>
  <c r="H462" i="10"/>
  <c r="F462" i="10"/>
  <c r="L463" i="10"/>
  <c r="K463" i="10"/>
  <c r="N463" i="10"/>
  <c r="X463" i="10" s="1"/>
  <c r="M463" i="10"/>
  <c r="R464" i="10"/>
  <c r="P464" i="10"/>
  <c r="Q464" i="10"/>
  <c r="Y469" i="10"/>
  <c r="Z469" i="10" s="1"/>
  <c r="D473" i="10"/>
  <c r="C473" i="10"/>
  <c r="G474" i="10"/>
  <c r="I474" i="10"/>
  <c r="H474" i="10"/>
  <c r="F474" i="10"/>
  <c r="L475" i="10"/>
  <c r="K475" i="10"/>
  <c r="N475" i="10"/>
  <c r="X475" i="10" s="1"/>
  <c r="Y475" i="10" s="1"/>
  <c r="Z475" i="10" s="1"/>
  <c r="M475" i="10"/>
  <c r="R476" i="10"/>
  <c r="P476" i="10"/>
  <c r="Q476" i="10"/>
  <c r="AA481" i="10"/>
  <c r="D485" i="10"/>
  <c r="C485" i="10"/>
  <c r="G486" i="10"/>
  <c r="I486" i="10"/>
  <c r="H486" i="10"/>
  <c r="F486" i="10"/>
  <c r="L487" i="10"/>
  <c r="K487" i="10"/>
  <c r="N487" i="10"/>
  <c r="X487" i="10" s="1"/>
  <c r="Y487" i="10" s="1"/>
  <c r="Z487" i="10" s="1"/>
  <c r="M487" i="10"/>
  <c r="R488" i="10"/>
  <c r="P488" i="10"/>
  <c r="Q488" i="10"/>
  <c r="A496" i="10"/>
  <c r="K496" i="9"/>
  <c r="F497" i="10"/>
  <c r="I497" i="10"/>
  <c r="H497" i="10"/>
  <c r="G497" i="10"/>
  <c r="N498" i="10"/>
  <c r="X498" i="10" s="1"/>
  <c r="Y498" i="10" s="1"/>
  <c r="Z498" i="10" s="1"/>
  <c r="M498" i="10"/>
  <c r="L498" i="10"/>
  <c r="K498" i="10"/>
  <c r="P499" i="10"/>
  <c r="Q499" i="10"/>
  <c r="R499" i="10"/>
  <c r="AA504" i="10"/>
  <c r="Y504" i="10"/>
  <c r="Z504" i="10" s="1"/>
  <c r="D508" i="10"/>
  <c r="C508" i="10"/>
  <c r="N509" i="10"/>
  <c r="X509" i="10" s="1"/>
  <c r="M509" i="10"/>
  <c r="L509" i="10"/>
  <c r="K509" i="10"/>
  <c r="P510" i="10"/>
  <c r="Q510" i="10"/>
  <c r="R510" i="10"/>
  <c r="AA515" i="10"/>
  <c r="D519" i="10"/>
  <c r="C519" i="10"/>
  <c r="I520" i="10"/>
  <c r="H520" i="10"/>
  <c r="G520" i="10"/>
  <c r="F520" i="10"/>
  <c r="R521" i="10"/>
  <c r="Q521" i="10"/>
  <c r="P521" i="10"/>
  <c r="D530" i="10"/>
  <c r="C530" i="10"/>
  <c r="I531" i="10"/>
  <c r="H531" i="10"/>
  <c r="G531" i="10"/>
  <c r="F531" i="10"/>
  <c r="M532" i="10"/>
  <c r="L532" i="10"/>
  <c r="K532" i="10"/>
  <c r="N532" i="10"/>
  <c r="X532" i="10" s="1"/>
  <c r="D541" i="10"/>
  <c r="C541" i="10"/>
  <c r="N542" i="10"/>
  <c r="X542" i="10" s="1"/>
  <c r="Y542" i="10" s="1"/>
  <c r="Z542" i="10" s="1"/>
  <c r="K542" i="10"/>
  <c r="M542" i="10"/>
  <c r="L542" i="10"/>
  <c r="R543" i="10"/>
  <c r="Q543" i="10"/>
  <c r="P543" i="10"/>
  <c r="D551" i="10"/>
  <c r="C551" i="10"/>
  <c r="N552" i="10"/>
  <c r="X552" i="10" s="1"/>
  <c r="K552" i="10"/>
  <c r="M552" i="10"/>
  <c r="L552" i="10"/>
  <c r="R553" i="10"/>
  <c r="Q553" i="10"/>
  <c r="P553" i="10"/>
  <c r="C560" i="10"/>
  <c r="D560" i="10"/>
  <c r="F561" i="10"/>
  <c r="G561" i="10"/>
  <c r="I561" i="10"/>
  <c r="H561" i="10"/>
  <c r="N562" i="10"/>
  <c r="X562" i="10" s="1"/>
  <c r="L562" i="10"/>
  <c r="K562" i="10"/>
  <c r="M562" i="10"/>
  <c r="R563" i="10"/>
  <c r="Q563" i="10"/>
  <c r="P563" i="10"/>
  <c r="C569" i="10"/>
  <c r="D569" i="10"/>
  <c r="F570" i="10"/>
  <c r="I570" i="10"/>
  <c r="H570" i="10"/>
  <c r="G570" i="10"/>
  <c r="L571" i="10"/>
  <c r="K571" i="10"/>
  <c r="M571" i="10"/>
  <c r="N571" i="10"/>
  <c r="X571" i="10" s="1"/>
  <c r="R572" i="10"/>
  <c r="Q572" i="10"/>
  <c r="P572" i="10"/>
  <c r="D579" i="10"/>
  <c r="C579" i="10"/>
  <c r="C588" i="10"/>
  <c r="D588" i="10"/>
  <c r="N589" i="10"/>
  <c r="X589" i="10" s="1"/>
  <c r="L589" i="10"/>
  <c r="K589" i="10"/>
  <c r="M589" i="10"/>
  <c r="C596" i="10"/>
  <c r="D596" i="10"/>
  <c r="I597" i="10"/>
  <c r="H597" i="10"/>
  <c r="G597" i="10"/>
  <c r="F597" i="10"/>
  <c r="L598" i="10"/>
  <c r="K598" i="10"/>
  <c r="N598" i="10"/>
  <c r="X598" i="10" s="1"/>
  <c r="M598" i="10"/>
  <c r="R599" i="10"/>
  <c r="Q599" i="10"/>
  <c r="P599" i="10"/>
  <c r="C613" i="10"/>
  <c r="D613" i="10"/>
  <c r="L614" i="10"/>
  <c r="K614" i="10"/>
  <c r="N614" i="10"/>
  <c r="X614" i="10" s="1"/>
  <c r="M614" i="10"/>
  <c r="R615" i="10"/>
  <c r="Q615" i="10"/>
  <c r="P615" i="10"/>
  <c r="C622" i="10"/>
  <c r="D622" i="10"/>
  <c r="I623" i="10"/>
  <c r="H623" i="10"/>
  <c r="F623" i="10"/>
  <c r="G623" i="10"/>
  <c r="R624" i="10"/>
  <c r="Q624" i="10"/>
  <c r="P624" i="10"/>
  <c r="C629" i="10"/>
  <c r="D629" i="10"/>
  <c r="I630" i="10"/>
  <c r="H630" i="10"/>
  <c r="G630" i="10"/>
  <c r="F630" i="10"/>
  <c r="L631" i="10"/>
  <c r="K631" i="10"/>
  <c r="N631" i="10"/>
  <c r="X631" i="10" s="1"/>
  <c r="M631" i="10"/>
  <c r="R632" i="10"/>
  <c r="Q632" i="10"/>
  <c r="P632" i="10"/>
  <c r="R640" i="10"/>
  <c r="Q640" i="10"/>
  <c r="P640" i="10"/>
  <c r="Y644" i="10"/>
  <c r="Z644" i="10" s="1"/>
  <c r="A647" i="10"/>
  <c r="K647" i="9"/>
  <c r="F648" i="10"/>
  <c r="G648" i="10"/>
  <c r="H648" i="10"/>
  <c r="I648" i="10"/>
  <c r="R649" i="10"/>
  <c r="Q649" i="10"/>
  <c r="P649" i="10"/>
  <c r="AA661" i="10"/>
  <c r="Y661" i="10"/>
  <c r="Z661" i="10" s="1"/>
  <c r="A672" i="10"/>
  <c r="K672" i="9"/>
  <c r="I673" i="10"/>
  <c r="F673" i="10"/>
  <c r="H673" i="10"/>
  <c r="G673" i="10"/>
  <c r="R674" i="10"/>
  <c r="Q674" i="10"/>
  <c r="P674" i="10"/>
  <c r="C680" i="10"/>
  <c r="D680" i="10"/>
  <c r="I681" i="10"/>
  <c r="G681" i="10"/>
  <c r="F681" i="10"/>
  <c r="H681" i="10"/>
  <c r="L682" i="10"/>
  <c r="K682" i="10"/>
  <c r="N682" i="10"/>
  <c r="X682" i="10" s="1"/>
  <c r="M682" i="10"/>
  <c r="R683" i="10"/>
  <c r="Q683" i="10"/>
  <c r="P683" i="10"/>
  <c r="A696" i="10"/>
  <c r="K696" i="9"/>
  <c r="I697" i="10"/>
  <c r="G697" i="10"/>
  <c r="F697" i="10"/>
  <c r="H697" i="10"/>
  <c r="R698" i="10"/>
  <c r="Q698" i="10"/>
  <c r="P698" i="10"/>
  <c r="C704" i="10"/>
  <c r="D704" i="10"/>
  <c r="I705" i="10"/>
  <c r="F705" i="10"/>
  <c r="H705" i="10"/>
  <c r="G705" i="10"/>
  <c r="L706" i="10"/>
  <c r="K706" i="10"/>
  <c r="N706" i="10"/>
  <c r="X706" i="10" s="1"/>
  <c r="M706" i="10"/>
  <c r="R707" i="10"/>
  <c r="Q707" i="10"/>
  <c r="P707" i="10"/>
  <c r="A720" i="10"/>
  <c r="K720" i="9"/>
  <c r="I721" i="10"/>
  <c r="H721" i="10"/>
  <c r="F721" i="10"/>
  <c r="G721" i="10"/>
  <c r="R722" i="10"/>
  <c r="Q722" i="10"/>
  <c r="P722" i="10"/>
  <c r="C728" i="10"/>
  <c r="D728" i="10"/>
  <c r="I729" i="10"/>
  <c r="H729" i="10"/>
  <c r="F729" i="10"/>
  <c r="G729" i="10"/>
  <c r="L730" i="10"/>
  <c r="K730" i="10"/>
  <c r="N730" i="10"/>
  <c r="X730" i="10" s="1"/>
  <c r="M730" i="10"/>
  <c r="R731" i="10"/>
  <c r="Q731" i="10"/>
  <c r="P731" i="10"/>
  <c r="A744" i="10"/>
  <c r="K744" i="9"/>
  <c r="I745" i="10"/>
  <c r="H745" i="10"/>
  <c r="F745" i="10"/>
  <c r="G745" i="10"/>
  <c r="R746" i="10"/>
  <c r="Q746" i="10"/>
  <c r="P746" i="10"/>
  <c r="C752" i="10"/>
  <c r="D752" i="10"/>
  <c r="I753" i="10"/>
  <c r="H753" i="10"/>
  <c r="F753" i="10"/>
  <c r="G753" i="10"/>
  <c r="L754" i="10"/>
  <c r="K754" i="10"/>
  <c r="N754" i="10"/>
  <c r="X754" i="10" s="1"/>
  <c r="M754" i="10"/>
  <c r="R755" i="10"/>
  <c r="Q755" i="10"/>
  <c r="P755" i="10"/>
  <c r="A768" i="10"/>
  <c r="K768" i="9"/>
  <c r="I769" i="10"/>
  <c r="H769" i="10"/>
  <c r="F769" i="10"/>
  <c r="G769" i="10"/>
  <c r="R770" i="10"/>
  <c r="Q770" i="10"/>
  <c r="P770" i="10"/>
  <c r="C776" i="10"/>
  <c r="D776" i="10"/>
  <c r="I777" i="10"/>
  <c r="H777" i="10"/>
  <c r="F777" i="10"/>
  <c r="G777" i="10"/>
  <c r="L778" i="10"/>
  <c r="K778" i="10"/>
  <c r="M778" i="10"/>
  <c r="N778" i="10"/>
  <c r="X778" i="10" s="1"/>
  <c r="R779" i="10"/>
  <c r="Q779" i="10"/>
  <c r="P779" i="10"/>
  <c r="A792" i="10"/>
  <c r="K792" i="9"/>
  <c r="I793" i="10"/>
  <c r="H793" i="10"/>
  <c r="F793" i="10"/>
  <c r="G793" i="10"/>
  <c r="R794" i="10"/>
  <c r="Q794" i="10"/>
  <c r="P794" i="10"/>
  <c r="D800" i="10"/>
  <c r="C800" i="10"/>
  <c r="H801" i="10"/>
  <c r="I801" i="10"/>
  <c r="F801" i="10"/>
  <c r="G801" i="10"/>
  <c r="L802" i="10"/>
  <c r="K802" i="10"/>
  <c r="N802" i="10"/>
  <c r="X802" i="10" s="1"/>
  <c r="M802" i="10"/>
  <c r="R803" i="10"/>
  <c r="Q803" i="10"/>
  <c r="P803" i="10"/>
  <c r="K814" i="9"/>
  <c r="D816" i="10"/>
  <c r="C816" i="10"/>
  <c r="N817" i="10"/>
  <c r="X817" i="10" s="1"/>
  <c r="M817" i="10"/>
  <c r="L817" i="10"/>
  <c r="K817" i="10"/>
  <c r="K836" i="9"/>
  <c r="D839" i="10"/>
  <c r="C839" i="10"/>
  <c r="N840" i="10"/>
  <c r="X840" i="10" s="1"/>
  <c r="K840" i="10"/>
  <c r="L840" i="10"/>
  <c r="M840" i="10"/>
  <c r="N855" i="10"/>
  <c r="X855" i="10" s="1"/>
  <c r="M855" i="10"/>
  <c r="L855" i="10"/>
  <c r="K855" i="10"/>
  <c r="C861" i="10"/>
  <c r="D861" i="10"/>
  <c r="I862" i="10"/>
  <c r="H862" i="10"/>
  <c r="G862" i="10"/>
  <c r="F862" i="10"/>
  <c r="N863" i="10"/>
  <c r="X863" i="10" s="1"/>
  <c r="K863" i="10"/>
  <c r="M863" i="10"/>
  <c r="L863" i="10"/>
  <c r="C877" i="10"/>
  <c r="D877" i="10"/>
  <c r="L878" i="10"/>
  <c r="K878" i="10"/>
  <c r="N878" i="10"/>
  <c r="X878" i="10" s="1"/>
  <c r="M878" i="10"/>
  <c r="AA881" i="10"/>
  <c r="Y897" i="10"/>
  <c r="Z897" i="10" s="1"/>
  <c r="A899" i="10"/>
  <c r="K899" i="9"/>
  <c r="H900" i="10"/>
  <c r="G900" i="10"/>
  <c r="I900" i="10"/>
  <c r="F900" i="10"/>
  <c r="Q901" i="10"/>
  <c r="P901" i="10"/>
  <c r="R901" i="10"/>
  <c r="R914" i="10"/>
  <c r="Q914" i="10"/>
  <c r="P914" i="10"/>
  <c r="K918" i="9"/>
  <c r="D921" i="10"/>
  <c r="C921" i="10"/>
  <c r="N922" i="10"/>
  <c r="X922" i="10" s="1"/>
  <c r="Y922" i="10" s="1"/>
  <c r="Z922" i="10" s="1"/>
  <c r="M922" i="10"/>
  <c r="K922" i="10"/>
  <c r="L922" i="10"/>
  <c r="K939" i="9"/>
  <c r="D963" i="10"/>
  <c r="C963" i="10"/>
  <c r="K964" i="10"/>
  <c r="N964" i="10"/>
  <c r="X964" i="10" s="1"/>
  <c r="L964" i="10"/>
  <c r="M964" i="10"/>
  <c r="N977" i="10"/>
  <c r="X977" i="10" s="1"/>
  <c r="M977" i="10"/>
  <c r="L977" i="10"/>
  <c r="K977" i="10"/>
  <c r="D983" i="10"/>
  <c r="C983" i="10"/>
  <c r="K984" i="10"/>
  <c r="M984" i="10"/>
  <c r="N984" i="10"/>
  <c r="X984" i="10" s="1"/>
  <c r="L984" i="10"/>
  <c r="D1050" i="10"/>
  <c r="C1050" i="10"/>
  <c r="N1051" i="10"/>
  <c r="X1051" i="10" s="1"/>
  <c r="M1051" i="10"/>
  <c r="K1051" i="10"/>
  <c r="L1051" i="10"/>
  <c r="A1088" i="10"/>
  <c r="K1088" i="9"/>
  <c r="D1101" i="10"/>
  <c r="C1101" i="10"/>
  <c r="N1102" i="10"/>
  <c r="X1102" i="10" s="1"/>
  <c r="M1102" i="10"/>
  <c r="L1102" i="10"/>
  <c r="K1102" i="10"/>
  <c r="AA1162" i="10"/>
  <c r="Y1162" i="10"/>
  <c r="Z1162" i="10" s="1"/>
  <c r="Q1166" i="10"/>
  <c r="P1166" i="10"/>
  <c r="R1166" i="10"/>
  <c r="D1172" i="10"/>
  <c r="C1172" i="10"/>
  <c r="D1217" i="10"/>
  <c r="C1217" i="10"/>
  <c r="AA1325" i="10"/>
  <c r="D1328" i="10"/>
  <c r="C1328" i="10"/>
  <c r="D1334" i="10"/>
  <c r="C1334" i="10"/>
  <c r="A1395" i="10"/>
  <c r="K1395" i="9"/>
  <c r="I1396" i="10"/>
  <c r="F1396" i="10"/>
  <c r="H1396" i="10"/>
  <c r="G1396" i="10"/>
  <c r="R1397" i="10"/>
  <c r="P1397" i="10"/>
  <c r="Q1397" i="10"/>
  <c r="AA1406" i="10"/>
  <c r="I1621" i="10"/>
  <c r="F1621" i="10"/>
  <c r="H1621" i="10"/>
  <c r="G1621" i="10"/>
  <c r="A1754" i="10"/>
  <c r="K1754" i="9"/>
  <c r="F1755" i="10"/>
  <c r="I1755" i="10"/>
  <c r="G1755" i="10"/>
  <c r="H1755" i="10"/>
  <c r="G1761" i="10"/>
  <c r="H1761" i="10"/>
  <c r="F1761" i="10"/>
  <c r="I1761" i="10"/>
  <c r="D424" i="10"/>
  <c r="C424" i="10"/>
  <c r="F425" i="10"/>
  <c r="I425" i="10"/>
  <c r="H425" i="10"/>
  <c r="G425" i="10"/>
  <c r="N426" i="10"/>
  <c r="X426" i="10" s="1"/>
  <c r="Y426" i="10" s="1"/>
  <c r="Z426" i="10" s="1"/>
  <c r="M426" i="10"/>
  <c r="L426" i="10"/>
  <c r="K426" i="10"/>
  <c r="P427" i="10"/>
  <c r="Q427" i="10"/>
  <c r="R427" i="10"/>
  <c r="AA432" i="10"/>
  <c r="D436" i="10"/>
  <c r="C436" i="10"/>
  <c r="F437" i="10"/>
  <c r="I437" i="10"/>
  <c r="H437" i="10"/>
  <c r="G437" i="10"/>
  <c r="N438" i="10"/>
  <c r="X438" i="10" s="1"/>
  <c r="M438" i="10"/>
  <c r="L438" i="10"/>
  <c r="K438" i="10"/>
  <c r="P439" i="10"/>
  <c r="Q439" i="10"/>
  <c r="R439" i="10"/>
  <c r="D448" i="10"/>
  <c r="C448" i="10"/>
  <c r="F449" i="10"/>
  <c r="I449" i="10"/>
  <c r="H449" i="10"/>
  <c r="G449" i="10"/>
  <c r="N450" i="10"/>
  <c r="X450" i="10" s="1"/>
  <c r="M450" i="10"/>
  <c r="L450" i="10"/>
  <c r="K450" i="10"/>
  <c r="P451" i="10"/>
  <c r="Q451" i="10"/>
  <c r="R451" i="10"/>
  <c r="AA456" i="10"/>
  <c r="D460" i="10"/>
  <c r="C460" i="10"/>
  <c r="F461" i="10"/>
  <c r="I461" i="10"/>
  <c r="H461" i="10"/>
  <c r="G461" i="10"/>
  <c r="N462" i="10"/>
  <c r="X462" i="10" s="1"/>
  <c r="Y462" i="10" s="1"/>
  <c r="Z462" i="10" s="1"/>
  <c r="M462" i="10"/>
  <c r="L462" i="10"/>
  <c r="K462" i="10"/>
  <c r="P463" i="10"/>
  <c r="Q463" i="10"/>
  <c r="R463" i="10"/>
  <c r="D472" i="10"/>
  <c r="C472" i="10"/>
  <c r="F473" i="10"/>
  <c r="I473" i="10"/>
  <c r="H473" i="10"/>
  <c r="G473" i="10"/>
  <c r="N474" i="10"/>
  <c r="X474" i="10" s="1"/>
  <c r="M474" i="10"/>
  <c r="L474" i="10"/>
  <c r="K474" i="10"/>
  <c r="P475" i="10"/>
  <c r="Q475" i="10"/>
  <c r="R475" i="10"/>
  <c r="AA480" i="10"/>
  <c r="D484" i="10"/>
  <c r="C484" i="10"/>
  <c r="F485" i="10"/>
  <c r="I485" i="10"/>
  <c r="H485" i="10"/>
  <c r="G485" i="10"/>
  <c r="N486" i="10"/>
  <c r="X486" i="10" s="1"/>
  <c r="M486" i="10"/>
  <c r="L486" i="10"/>
  <c r="K486" i="10"/>
  <c r="P487" i="10"/>
  <c r="Q487" i="10"/>
  <c r="R487" i="10"/>
  <c r="D496" i="10"/>
  <c r="C496" i="10"/>
  <c r="N497" i="10"/>
  <c r="X497" i="10" s="1"/>
  <c r="Y497" i="10" s="1"/>
  <c r="Z497" i="10" s="1"/>
  <c r="M497" i="10"/>
  <c r="L497" i="10"/>
  <c r="K497" i="10"/>
  <c r="R498" i="10"/>
  <c r="Q498" i="10"/>
  <c r="P498" i="10"/>
  <c r="D507" i="10"/>
  <c r="C507" i="10"/>
  <c r="I508" i="10"/>
  <c r="H508" i="10"/>
  <c r="F508" i="10"/>
  <c r="G508" i="10"/>
  <c r="R509" i="10"/>
  <c r="Q509" i="10"/>
  <c r="P509" i="10"/>
  <c r="AA514" i="10"/>
  <c r="Y514" i="10"/>
  <c r="Z514" i="10" s="1"/>
  <c r="D518" i="10"/>
  <c r="C518" i="10"/>
  <c r="I519" i="10"/>
  <c r="H519" i="10"/>
  <c r="G519" i="10"/>
  <c r="F519" i="10"/>
  <c r="N520" i="10"/>
  <c r="X520" i="10" s="1"/>
  <c r="M520" i="10"/>
  <c r="L520" i="10"/>
  <c r="K520" i="10"/>
  <c r="AA525" i="10"/>
  <c r="D529" i="10"/>
  <c r="C529" i="10"/>
  <c r="I530" i="10"/>
  <c r="H530" i="10"/>
  <c r="G530" i="10"/>
  <c r="F530" i="10"/>
  <c r="M531" i="10"/>
  <c r="L531" i="10"/>
  <c r="N531" i="10"/>
  <c r="X531" i="10" s="1"/>
  <c r="K531" i="10"/>
  <c r="Q532" i="10"/>
  <c r="R532" i="10"/>
  <c r="P532" i="10"/>
  <c r="D540" i="10"/>
  <c r="C540" i="10"/>
  <c r="F541" i="10"/>
  <c r="I541" i="10"/>
  <c r="H541" i="10"/>
  <c r="G541" i="10"/>
  <c r="R542" i="10"/>
  <c r="Q542" i="10"/>
  <c r="P542" i="10"/>
  <c r="C550" i="10"/>
  <c r="D550" i="10"/>
  <c r="H551" i="10"/>
  <c r="G551" i="10"/>
  <c r="F551" i="10"/>
  <c r="I551" i="10"/>
  <c r="R552" i="10"/>
  <c r="Q552" i="10"/>
  <c r="P552" i="10"/>
  <c r="AA556" i="10"/>
  <c r="Y556" i="10"/>
  <c r="Z556" i="10" s="1"/>
  <c r="A568" i="10"/>
  <c r="K568" i="9"/>
  <c r="R580" i="10"/>
  <c r="Q580" i="10"/>
  <c r="P580" i="10"/>
  <c r="A587" i="10"/>
  <c r="K587" i="9"/>
  <c r="F588" i="10"/>
  <c r="G588" i="10"/>
  <c r="I588" i="10"/>
  <c r="H588" i="10"/>
  <c r="Q589" i="10"/>
  <c r="R589" i="10"/>
  <c r="P589" i="10"/>
  <c r="A612" i="10"/>
  <c r="K612" i="9"/>
  <c r="I613" i="10"/>
  <c r="G613" i="10"/>
  <c r="F613" i="10"/>
  <c r="H613" i="10"/>
  <c r="R614" i="10"/>
  <c r="Q614" i="10"/>
  <c r="P614" i="10"/>
  <c r="C621" i="10"/>
  <c r="D621" i="10"/>
  <c r="I622" i="10"/>
  <c r="H622" i="10"/>
  <c r="G622" i="10"/>
  <c r="F622" i="10"/>
  <c r="L623" i="10"/>
  <c r="K623" i="10"/>
  <c r="N623" i="10"/>
  <c r="X623" i="10" s="1"/>
  <c r="Y623" i="10" s="1"/>
  <c r="Z623" i="10" s="1"/>
  <c r="M623" i="10"/>
  <c r="A628" i="10"/>
  <c r="K628" i="9"/>
  <c r="I638" i="10"/>
  <c r="H638" i="10"/>
  <c r="F638" i="10"/>
  <c r="G638" i="10"/>
  <c r="L639" i="10"/>
  <c r="K639" i="10"/>
  <c r="N639" i="10"/>
  <c r="X639" i="10" s="1"/>
  <c r="M639" i="10"/>
  <c r="AA643" i="10"/>
  <c r="C647" i="10"/>
  <c r="D647" i="10"/>
  <c r="N648" i="10"/>
  <c r="X648" i="10" s="1"/>
  <c r="M648" i="10"/>
  <c r="L648" i="10"/>
  <c r="K648" i="10"/>
  <c r="C672" i="10"/>
  <c r="D672" i="10"/>
  <c r="N673" i="10"/>
  <c r="X673" i="10" s="1"/>
  <c r="Y673" i="10" s="1"/>
  <c r="Z673" i="10" s="1"/>
  <c r="L673" i="10"/>
  <c r="K673" i="10"/>
  <c r="M673" i="10"/>
  <c r="AA693" i="10"/>
  <c r="Y693" i="10"/>
  <c r="Z693" i="10" s="1"/>
  <c r="C696" i="10"/>
  <c r="D696" i="10"/>
  <c r="N697" i="10"/>
  <c r="X697" i="10" s="1"/>
  <c r="L697" i="10"/>
  <c r="K697" i="10"/>
  <c r="M697" i="10"/>
  <c r="C720" i="10"/>
  <c r="D720" i="10"/>
  <c r="N721" i="10"/>
  <c r="X721" i="10" s="1"/>
  <c r="L721" i="10"/>
  <c r="K721" i="10"/>
  <c r="M721" i="10"/>
  <c r="AA724" i="10"/>
  <c r="C744" i="10"/>
  <c r="D744" i="10"/>
  <c r="N745" i="10"/>
  <c r="X745" i="10" s="1"/>
  <c r="Y745" i="10" s="1"/>
  <c r="Z745" i="10" s="1"/>
  <c r="L745" i="10"/>
  <c r="K745" i="10"/>
  <c r="M745" i="10"/>
  <c r="AA748" i="10"/>
  <c r="AA765" i="10"/>
  <c r="C768" i="10"/>
  <c r="D768" i="10"/>
  <c r="N769" i="10"/>
  <c r="X769" i="10" s="1"/>
  <c r="L769" i="10"/>
  <c r="K769" i="10"/>
  <c r="M769" i="10"/>
  <c r="AA789" i="10"/>
  <c r="Y789" i="10"/>
  <c r="Z789" i="10" s="1"/>
  <c r="C792" i="10"/>
  <c r="D792" i="10"/>
  <c r="N793" i="10"/>
  <c r="X793" i="10" s="1"/>
  <c r="L793" i="10"/>
  <c r="K793" i="10"/>
  <c r="M793" i="10"/>
  <c r="AA796" i="10"/>
  <c r="Y796" i="10"/>
  <c r="Z796" i="10" s="1"/>
  <c r="A815" i="10"/>
  <c r="K815" i="9"/>
  <c r="F816" i="10"/>
  <c r="I816" i="10"/>
  <c r="H816" i="10"/>
  <c r="G816" i="10"/>
  <c r="R817" i="10"/>
  <c r="P817" i="10"/>
  <c r="Q817" i="10"/>
  <c r="R832" i="10"/>
  <c r="Q832" i="10"/>
  <c r="P832" i="10"/>
  <c r="AA835" i="10"/>
  <c r="Y835" i="10"/>
  <c r="Z835" i="10" s="1"/>
  <c r="Q892" i="10"/>
  <c r="P892" i="10"/>
  <c r="R892" i="10"/>
  <c r="D899" i="10"/>
  <c r="C899" i="10"/>
  <c r="K900" i="10"/>
  <c r="N900" i="10"/>
  <c r="X900" i="10" s="1"/>
  <c r="L900" i="10"/>
  <c r="M900" i="10"/>
  <c r="N913" i="10"/>
  <c r="X913" i="10" s="1"/>
  <c r="M913" i="10"/>
  <c r="L913" i="10"/>
  <c r="K913" i="10"/>
  <c r="D920" i="10"/>
  <c r="C920" i="10"/>
  <c r="I921" i="10"/>
  <c r="H921" i="10"/>
  <c r="G921" i="10"/>
  <c r="F921" i="10"/>
  <c r="R922" i="10"/>
  <c r="Q922" i="10"/>
  <c r="P922" i="10"/>
  <c r="A933" i="10"/>
  <c r="K933" i="9"/>
  <c r="I934" i="10"/>
  <c r="H934" i="10"/>
  <c r="G934" i="10"/>
  <c r="F934" i="10"/>
  <c r="R935" i="10"/>
  <c r="Q935" i="10"/>
  <c r="P935" i="10"/>
  <c r="AA938" i="10"/>
  <c r="I941" i="10"/>
  <c r="H941" i="10"/>
  <c r="G941" i="10"/>
  <c r="F941" i="10"/>
  <c r="N942" i="10"/>
  <c r="X942" i="10" s="1"/>
  <c r="M942" i="10"/>
  <c r="K942" i="10"/>
  <c r="L942" i="10"/>
  <c r="R943" i="10"/>
  <c r="Q943" i="10"/>
  <c r="P943" i="10"/>
  <c r="A962" i="10"/>
  <c r="K962" i="9"/>
  <c r="K996" i="10"/>
  <c r="N996" i="10"/>
  <c r="X996" i="10" s="1"/>
  <c r="L996" i="10"/>
  <c r="M996" i="10"/>
  <c r="I1002" i="10"/>
  <c r="H1002" i="10"/>
  <c r="G1002" i="10"/>
  <c r="F1002" i="10"/>
  <c r="K1003" i="10"/>
  <c r="N1003" i="10"/>
  <c r="X1003" i="10" s="1"/>
  <c r="L1003" i="10"/>
  <c r="M1003" i="10"/>
  <c r="A1041" i="10"/>
  <c r="K1041" i="9"/>
  <c r="I1042" i="10"/>
  <c r="F1042" i="10"/>
  <c r="G1042" i="10"/>
  <c r="H1042" i="10"/>
  <c r="R1043" i="10"/>
  <c r="P1043" i="10"/>
  <c r="Q1043" i="10"/>
  <c r="AA1046" i="10"/>
  <c r="Y1046" i="10"/>
  <c r="Z1046" i="10" s="1"/>
  <c r="C1049" i="10"/>
  <c r="D1049" i="10"/>
  <c r="I1050" i="10"/>
  <c r="H1050" i="10"/>
  <c r="F1050" i="10"/>
  <c r="G1050" i="10"/>
  <c r="R1051" i="10"/>
  <c r="Q1051" i="10"/>
  <c r="P1051" i="10"/>
  <c r="A1100" i="10"/>
  <c r="K1100" i="9"/>
  <c r="I1101" i="10"/>
  <c r="H1101" i="10"/>
  <c r="G1101" i="10"/>
  <c r="F1101" i="10"/>
  <c r="R1102" i="10"/>
  <c r="Q1102" i="10"/>
  <c r="P1102" i="10"/>
  <c r="I1146" i="10"/>
  <c r="H1146" i="10"/>
  <c r="F1146" i="10"/>
  <c r="G1146" i="10"/>
  <c r="K1165" i="10"/>
  <c r="M1165" i="10"/>
  <c r="L1165" i="10"/>
  <c r="N1165" i="10"/>
  <c r="X1165" i="10" s="1"/>
  <c r="A1216" i="10"/>
  <c r="K1216" i="9"/>
  <c r="Q1322" i="10"/>
  <c r="P1322" i="10"/>
  <c r="R1322" i="10"/>
  <c r="A1327" i="10"/>
  <c r="K1327" i="9"/>
  <c r="D1620" i="10"/>
  <c r="C1620" i="10"/>
  <c r="C1626" i="10"/>
  <c r="D1626" i="10"/>
  <c r="K1627" i="10"/>
  <c r="L1627" i="10"/>
  <c r="N1627" i="10"/>
  <c r="X1627" i="10" s="1"/>
  <c r="M1627" i="10"/>
  <c r="D1754" i="10"/>
  <c r="C1754" i="10"/>
  <c r="A671" i="10"/>
  <c r="K671" i="9"/>
  <c r="F672" i="10"/>
  <c r="G672" i="10"/>
  <c r="H672" i="10"/>
  <c r="I672" i="10"/>
  <c r="Q673" i="10"/>
  <c r="P673" i="10"/>
  <c r="R673" i="10"/>
  <c r="R688" i="10"/>
  <c r="Q688" i="10"/>
  <c r="P688" i="10"/>
  <c r="A695" i="10"/>
  <c r="K695" i="9"/>
  <c r="F696" i="10"/>
  <c r="G696" i="10"/>
  <c r="I696" i="10"/>
  <c r="H696" i="10"/>
  <c r="Q697" i="10"/>
  <c r="R697" i="10"/>
  <c r="P697" i="10"/>
  <c r="M704" i="10"/>
  <c r="R712" i="10"/>
  <c r="Q712" i="10"/>
  <c r="P712" i="10"/>
  <c r="AA716" i="10"/>
  <c r="A719" i="10"/>
  <c r="K719" i="9"/>
  <c r="F720" i="10"/>
  <c r="I720" i="10"/>
  <c r="G720" i="10"/>
  <c r="H720" i="10"/>
  <c r="Q721" i="10"/>
  <c r="P721" i="10"/>
  <c r="R721" i="10"/>
  <c r="R736" i="10"/>
  <c r="Q736" i="10"/>
  <c r="P736" i="10"/>
  <c r="A743" i="10"/>
  <c r="K743" i="9"/>
  <c r="F744" i="10"/>
  <c r="I744" i="10"/>
  <c r="G744" i="10"/>
  <c r="H744" i="10"/>
  <c r="R745" i="10"/>
  <c r="P745" i="10"/>
  <c r="Q745" i="10"/>
  <c r="R760" i="10"/>
  <c r="Q760" i="10"/>
  <c r="P760" i="10"/>
  <c r="AA764" i="10"/>
  <c r="A767" i="10"/>
  <c r="K767" i="9"/>
  <c r="F768" i="10"/>
  <c r="I768" i="10"/>
  <c r="G768" i="10"/>
  <c r="H768" i="10"/>
  <c r="R769" i="10"/>
  <c r="Q769" i="10"/>
  <c r="P769" i="10"/>
  <c r="R784" i="10"/>
  <c r="Q784" i="10"/>
  <c r="P784" i="10"/>
  <c r="A791" i="10"/>
  <c r="K791" i="9"/>
  <c r="F792" i="10"/>
  <c r="I792" i="10"/>
  <c r="G792" i="10"/>
  <c r="H792" i="10"/>
  <c r="R793" i="10"/>
  <c r="Q793" i="10"/>
  <c r="P793" i="10"/>
  <c r="R808" i="10"/>
  <c r="Q808" i="10"/>
  <c r="P808" i="10"/>
  <c r="D815" i="10"/>
  <c r="C815" i="10"/>
  <c r="N816" i="10"/>
  <c r="X816" i="10" s="1"/>
  <c r="Y816" i="10" s="1"/>
  <c r="Z816" i="10" s="1"/>
  <c r="K816" i="10"/>
  <c r="M816" i="10"/>
  <c r="L816" i="10"/>
  <c r="N831" i="10"/>
  <c r="X831" i="10" s="1"/>
  <c r="Y831" i="10" s="1"/>
  <c r="Z831" i="10" s="1"/>
  <c r="K831" i="10"/>
  <c r="L831" i="10"/>
  <c r="M831" i="10"/>
  <c r="C837" i="10"/>
  <c r="D837" i="10"/>
  <c r="I838" i="10"/>
  <c r="H838" i="10"/>
  <c r="G838" i="10"/>
  <c r="F838" i="10"/>
  <c r="N839" i="10"/>
  <c r="X839" i="10" s="1"/>
  <c r="M839" i="10"/>
  <c r="K839" i="10"/>
  <c r="L839" i="10"/>
  <c r="C853" i="10"/>
  <c r="D853" i="10"/>
  <c r="L854" i="10"/>
  <c r="K854" i="10"/>
  <c r="M854" i="10"/>
  <c r="N854" i="10"/>
  <c r="X854" i="10" s="1"/>
  <c r="AA857" i="10"/>
  <c r="Y873" i="10"/>
  <c r="Z873" i="10" s="1"/>
  <c r="D876" i="10"/>
  <c r="C876" i="10"/>
  <c r="N877" i="10"/>
  <c r="X877" i="10" s="1"/>
  <c r="M877" i="10"/>
  <c r="L877" i="10"/>
  <c r="K877" i="10"/>
  <c r="K891" i="10"/>
  <c r="N891" i="10"/>
  <c r="X891" i="10" s="1"/>
  <c r="M891" i="10"/>
  <c r="L891" i="10"/>
  <c r="AA895" i="10"/>
  <c r="Y895" i="10"/>
  <c r="Z895" i="10" s="1"/>
  <c r="A898" i="10"/>
  <c r="K898" i="9"/>
  <c r="H899" i="10"/>
  <c r="G899" i="10"/>
  <c r="I899" i="10"/>
  <c r="F899" i="10"/>
  <c r="Q900" i="10"/>
  <c r="P900" i="10"/>
  <c r="R900" i="10"/>
  <c r="H912" i="10"/>
  <c r="G912" i="10"/>
  <c r="I912" i="10"/>
  <c r="F912" i="10"/>
  <c r="Q913" i="10"/>
  <c r="P913" i="10"/>
  <c r="R913" i="10"/>
  <c r="D919" i="10"/>
  <c r="C919" i="10"/>
  <c r="H920" i="10"/>
  <c r="G920" i="10"/>
  <c r="I920" i="10"/>
  <c r="F920" i="10"/>
  <c r="N921" i="10"/>
  <c r="X921" i="10" s="1"/>
  <c r="M921" i="10"/>
  <c r="L921" i="10"/>
  <c r="K921" i="10"/>
  <c r="D940" i="10"/>
  <c r="C940" i="10"/>
  <c r="D975" i="10"/>
  <c r="C975" i="10"/>
  <c r="K976" i="10"/>
  <c r="N976" i="10"/>
  <c r="X976" i="10" s="1"/>
  <c r="M976" i="10"/>
  <c r="L976" i="10"/>
  <c r="AA979" i="10"/>
  <c r="D982" i="10"/>
  <c r="C982" i="10"/>
  <c r="K983" i="10"/>
  <c r="N983" i="10"/>
  <c r="X983" i="10" s="1"/>
  <c r="M983" i="10"/>
  <c r="L983" i="10"/>
  <c r="D1001" i="10"/>
  <c r="C1001" i="10"/>
  <c r="H1015" i="10"/>
  <c r="G1015" i="10"/>
  <c r="I1015" i="10"/>
  <c r="F1015" i="10"/>
  <c r="Q1016" i="10"/>
  <c r="P1016" i="10"/>
  <c r="R1016" i="10"/>
  <c r="C1041" i="10"/>
  <c r="D1041" i="10"/>
  <c r="N1042" i="10"/>
  <c r="X1042" i="10" s="1"/>
  <c r="M1042" i="10"/>
  <c r="L1042" i="10"/>
  <c r="K1042" i="10"/>
  <c r="Y1045" i="10"/>
  <c r="Z1045" i="10" s="1"/>
  <c r="A1048" i="10"/>
  <c r="K1048" i="9"/>
  <c r="I1049" i="10"/>
  <c r="H1049" i="10"/>
  <c r="F1049" i="10"/>
  <c r="G1049" i="10"/>
  <c r="N1050" i="10"/>
  <c r="X1050" i="10" s="1"/>
  <c r="M1050" i="10"/>
  <c r="L1050" i="10"/>
  <c r="K1050" i="10"/>
  <c r="D1145" i="10"/>
  <c r="C1145" i="10"/>
  <c r="A1209" i="10"/>
  <c r="K1209" i="9"/>
  <c r="H1210" i="10"/>
  <c r="G1210" i="10"/>
  <c r="I1210" i="10"/>
  <c r="F1210" i="10"/>
  <c r="Q1211" i="10"/>
  <c r="P1211" i="10"/>
  <c r="R1211" i="10"/>
  <c r="N1321" i="10"/>
  <c r="X1321" i="10" s="1"/>
  <c r="K1321" i="10"/>
  <c r="L1321" i="10"/>
  <c r="M1321" i="10"/>
  <c r="Y1324" i="10"/>
  <c r="Z1324" i="10" s="1"/>
  <c r="R1389" i="10"/>
  <c r="P1389" i="10"/>
  <c r="Q1389" i="10"/>
  <c r="AA1466" i="10"/>
  <c r="P1615" i="10"/>
  <c r="R1615" i="10"/>
  <c r="Q1615" i="10"/>
  <c r="A1619" i="10"/>
  <c r="K1619" i="9"/>
  <c r="D1747" i="10"/>
  <c r="C1747" i="10"/>
  <c r="K1748" i="10"/>
  <c r="N1748" i="10"/>
  <c r="X1748" i="10" s="1"/>
  <c r="L1748" i="10"/>
  <c r="M1748" i="10"/>
  <c r="A1963" i="10"/>
  <c r="K1963" i="9"/>
  <c r="H1964" i="10"/>
  <c r="G1964" i="10"/>
  <c r="I1964" i="10"/>
  <c r="F1964" i="10"/>
  <c r="Q1965" i="10"/>
  <c r="P1965" i="10"/>
  <c r="R1965" i="10"/>
  <c r="R401" i="10"/>
  <c r="Q401" i="10"/>
  <c r="P401" i="10"/>
  <c r="Y406" i="10"/>
  <c r="Z406" i="10" s="1"/>
  <c r="K407" i="9"/>
  <c r="C410" i="10"/>
  <c r="D410" i="10"/>
  <c r="I411" i="10"/>
  <c r="G411" i="10"/>
  <c r="F411" i="10"/>
  <c r="H411" i="10"/>
  <c r="N412" i="10"/>
  <c r="X412" i="10" s="1"/>
  <c r="Y412" i="10" s="1"/>
  <c r="Z412" i="10" s="1"/>
  <c r="M412" i="10"/>
  <c r="L412" i="10"/>
  <c r="K412" i="10"/>
  <c r="R413" i="10"/>
  <c r="Q413" i="10"/>
  <c r="P413" i="10"/>
  <c r="AA418" i="10"/>
  <c r="K419" i="9"/>
  <c r="C422" i="10"/>
  <c r="D422" i="10"/>
  <c r="I423" i="10"/>
  <c r="G423" i="10"/>
  <c r="F423" i="10"/>
  <c r="H423" i="10"/>
  <c r="N424" i="10"/>
  <c r="X424" i="10" s="1"/>
  <c r="Y424" i="10" s="1"/>
  <c r="Z424" i="10" s="1"/>
  <c r="M424" i="10"/>
  <c r="L424" i="10"/>
  <c r="K424" i="10"/>
  <c r="R425" i="10"/>
  <c r="Q425" i="10"/>
  <c r="P425" i="10"/>
  <c r="AA430" i="10"/>
  <c r="Y430" i="10"/>
  <c r="Z430" i="10" s="1"/>
  <c r="K431" i="9"/>
  <c r="C434" i="10"/>
  <c r="D434" i="10"/>
  <c r="I435" i="10"/>
  <c r="G435" i="10"/>
  <c r="F435" i="10"/>
  <c r="H435" i="10"/>
  <c r="N436" i="10"/>
  <c r="X436" i="10" s="1"/>
  <c r="Y436" i="10" s="1"/>
  <c r="Z436" i="10" s="1"/>
  <c r="M436" i="10"/>
  <c r="L436" i="10"/>
  <c r="K436" i="10"/>
  <c r="R437" i="10"/>
  <c r="Q437" i="10"/>
  <c r="P437" i="10"/>
  <c r="K443" i="9"/>
  <c r="C446" i="10"/>
  <c r="D446" i="10"/>
  <c r="I447" i="10"/>
  <c r="G447" i="10"/>
  <c r="F447" i="10"/>
  <c r="H447" i="10"/>
  <c r="N448" i="10"/>
  <c r="X448" i="10" s="1"/>
  <c r="Y448" i="10" s="1"/>
  <c r="Z448" i="10" s="1"/>
  <c r="M448" i="10"/>
  <c r="L448" i="10"/>
  <c r="K448" i="10"/>
  <c r="R449" i="10"/>
  <c r="Q449" i="10"/>
  <c r="P449" i="10"/>
  <c r="AA454" i="10"/>
  <c r="Y454" i="10"/>
  <c r="Z454" i="10" s="1"/>
  <c r="K455" i="9"/>
  <c r="C458" i="10"/>
  <c r="D458" i="10"/>
  <c r="I459" i="10"/>
  <c r="G459" i="10"/>
  <c r="F459" i="10"/>
  <c r="H459" i="10"/>
  <c r="N460" i="10"/>
  <c r="X460" i="10" s="1"/>
  <c r="M460" i="10"/>
  <c r="L460" i="10"/>
  <c r="K460" i="10"/>
  <c r="R461" i="10"/>
  <c r="Q461" i="10"/>
  <c r="P461" i="10"/>
  <c r="AA466" i="10"/>
  <c r="Y466" i="10"/>
  <c r="Z466" i="10" s="1"/>
  <c r="K467" i="9"/>
  <c r="C470" i="10"/>
  <c r="D470" i="10"/>
  <c r="I471" i="10"/>
  <c r="G471" i="10"/>
  <c r="F471" i="10"/>
  <c r="H471" i="10"/>
  <c r="N472" i="10"/>
  <c r="X472" i="10" s="1"/>
  <c r="M472" i="10"/>
  <c r="L472" i="10"/>
  <c r="K472" i="10"/>
  <c r="R473" i="10"/>
  <c r="Q473" i="10"/>
  <c r="P473" i="10"/>
  <c r="K479" i="9"/>
  <c r="C482" i="10"/>
  <c r="D482" i="10"/>
  <c r="I483" i="10"/>
  <c r="G483" i="10"/>
  <c r="F483" i="10"/>
  <c r="H483" i="10"/>
  <c r="N484" i="10"/>
  <c r="X484" i="10" s="1"/>
  <c r="Y484" i="10" s="1"/>
  <c r="Z484" i="10" s="1"/>
  <c r="M484" i="10"/>
  <c r="L484" i="10"/>
  <c r="K484" i="10"/>
  <c r="R485" i="10"/>
  <c r="Q485" i="10"/>
  <c r="P485" i="10"/>
  <c r="AA490" i="10"/>
  <c r="K491" i="9"/>
  <c r="C494" i="10"/>
  <c r="D494" i="10"/>
  <c r="I495" i="10"/>
  <c r="G495" i="10"/>
  <c r="F495" i="10"/>
  <c r="H495" i="10"/>
  <c r="N496" i="10"/>
  <c r="X496" i="10" s="1"/>
  <c r="M496" i="10"/>
  <c r="L496" i="10"/>
  <c r="K496" i="10"/>
  <c r="K502" i="9"/>
  <c r="D505" i="10"/>
  <c r="C505" i="10"/>
  <c r="I506" i="10"/>
  <c r="H506" i="10"/>
  <c r="G506" i="10"/>
  <c r="F506" i="10"/>
  <c r="M507" i="10"/>
  <c r="L507" i="10"/>
  <c r="N507" i="10"/>
  <c r="X507" i="10" s="1"/>
  <c r="Y507" i="10" s="1"/>
  <c r="Z507" i="10" s="1"/>
  <c r="K507" i="10"/>
  <c r="Q508" i="10"/>
  <c r="R508" i="10"/>
  <c r="P508" i="10"/>
  <c r="AA512" i="10"/>
  <c r="K513" i="9"/>
  <c r="D516" i="10"/>
  <c r="C516" i="10"/>
  <c r="G517" i="10"/>
  <c r="F517" i="10"/>
  <c r="I517" i="10"/>
  <c r="H517" i="10"/>
  <c r="N518" i="10"/>
  <c r="X518" i="10" s="1"/>
  <c r="Y518" i="10" s="1"/>
  <c r="Z518" i="10" s="1"/>
  <c r="M518" i="10"/>
  <c r="L518" i="10"/>
  <c r="K518" i="10"/>
  <c r="R519" i="10"/>
  <c r="Q519" i="10"/>
  <c r="P519" i="10"/>
  <c r="K524" i="9"/>
  <c r="D527" i="10"/>
  <c r="C527" i="10"/>
  <c r="I528" i="10"/>
  <c r="H528" i="10"/>
  <c r="G528" i="10"/>
  <c r="F528" i="10"/>
  <c r="L529" i="10"/>
  <c r="N529" i="10"/>
  <c r="X529" i="10" s="1"/>
  <c r="M529" i="10"/>
  <c r="K529" i="10"/>
  <c r="P530" i="10"/>
  <c r="R530" i="10"/>
  <c r="Q530" i="10"/>
  <c r="K535" i="9"/>
  <c r="C538" i="10"/>
  <c r="D538" i="10"/>
  <c r="F539" i="10"/>
  <c r="I539" i="10"/>
  <c r="H539" i="10"/>
  <c r="G539" i="10"/>
  <c r="N540" i="10"/>
  <c r="X540" i="10" s="1"/>
  <c r="M540" i="10"/>
  <c r="L540" i="10"/>
  <c r="K540" i="10"/>
  <c r="R541" i="10"/>
  <c r="Q541" i="10"/>
  <c r="P541" i="10"/>
  <c r="K545" i="9"/>
  <c r="D548" i="10"/>
  <c r="C548" i="10"/>
  <c r="F549" i="10"/>
  <c r="I549" i="10"/>
  <c r="H549" i="10"/>
  <c r="G549" i="10"/>
  <c r="N550" i="10"/>
  <c r="X550" i="10" s="1"/>
  <c r="Y550" i="10" s="1"/>
  <c r="Z550" i="10" s="1"/>
  <c r="K550" i="10"/>
  <c r="M550" i="10"/>
  <c r="L550" i="10"/>
  <c r="Q551" i="10"/>
  <c r="P551" i="10"/>
  <c r="R551" i="10"/>
  <c r="AA554" i="10"/>
  <c r="Y554" i="10"/>
  <c r="Z554" i="10" s="1"/>
  <c r="D557" i="10"/>
  <c r="C557" i="10"/>
  <c r="I558" i="10"/>
  <c r="H558" i="10"/>
  <c r="G558" i="10"/>
  <c r="F558" i="10"/>
  <c r="L559" i="10"/>
  <c r="K559" i="10"/>
  <c r="N559" i="10"/>
  <c r="X559" i="10" s="1"/>
  <c r="Y559" i="10" s="1"/>
  <c r="Z559" i="10" s="1"/>
  <c r="M559" i="10"/>
  <c r="P560" i="10"/>
  <c r="R560" i="10"/>
  <c r="Q560" i="10"/>
  <c r="D567" i="10"/>
  <c r="C567" i="10"/>
  <c r="I568" i="10"/>
  <c r="H568" i="10"/>
  <c r="F568" i="10"/>
  <c r="G568" i="10"/>
  <c r="C577" i="10"/>
  <c r="D577" i="10"/>
  <c r="L578" i="10"/>
  <c r="K578" i="10"/>
  <c r="N578" i="10"/>
  <c r="X578" i="10" s="1"/>
  <c r="M578" i="10"/>
  <c r="R579" i="10"/>
  <c r="Q579" i="10"/>
  <c r="P579" i="10"/>
  <c r="K583" i="9"/>
  <c r="C586" i="10"/>
  <c r="D586" i="10"/>
  <c r="I587" i="10"/>
  <c r="H587" i="10"/>
  <c r="F587" i="10"/>
  <c r="G587" i="10"/>
  <c r="R588" i="10"/>
  <c r="Q588" i="10"/>
  <c r="P588" i="10"/>
  <c r="C593" i="10"/>
  <c r="D593" i="10"/>
  <c r="I594" i="10"/>
  <c r="H594" i="10"/>
  <c r="G594" i="10"/>
  <c r="F594" i="10"/>
  <c r="L595" i="10"/>
  <c r="K595" i="10"/>
  <c r="M595" i="10"/>
  <c r="N595" i="10"/>
  <c r="X595" i="10" s="1"/>
  <c r="R596" i="10"/>
  <c r="Q596" i="10"/>
  <c r="P596" i="10"/>
  <c r="AA600" i="10"/>
  <c r="R604" i="10"/>
  <c r="Q604" i="10"/>
  <c r="P604" i="10"/>
  <c r="AA608" i="10"/>
  <c r="K609" i="9"/>
  <c r="A611" i="10"/>
  <c r="K611" i="9"/>
  <c r="F612" i="10"/>
  <c r="G612" i="10"/>
  <c r="I612" i="10"/>
  <c r="H612" i="10"/>
  <c r="P613" i="10"/>
  <c r="R613" i="10"/>
  <c r="Q613" i="10"/>
  <c r="AA616" i="10"/>
  <c r="Y625" i="10"/>
  <c r="Z625" i="10" s="1"/>
  <c r="A636" i="10"/>
  <c r="K636" i="9"/>
  <c r="I637" i="10"/>
  <c r="G637" i="10"/>
  <c r="F637" i="10"/>
  <c r="H637" i="10"/>
  <c r="R638" i="10"/>
  <c r="P638" i="10"/>
  <c r="Q638" i="10"/>
  <c r="C645" i="10"/>
  <c r="D645" i="10"/>
  <c r="I646" i="10"/>
  <c r="H646" i="10"/>
  <c r="G646" i="10"/>
  <c r="F646" i="10"/>
  <c r="L647" i="10"/>
  <c r="K647" i="10"/>
  <c r="N647" i="10"/>
  <c r="X647" i="10" s="1"/>
  <c r="M647" i="10"/>
  <c r="A652" i="10"/>
  <c r="K652" i="9"/>
  <c r="M654" i="10"/>
  <c r="I662" i="10"/>
  <c r="H662" i="10"/>
  <c r="G662" i="10"/>
  <c r="F662" i="10"/>
  <c r="L663" i="10"/>
  <c r="K663" i="10"/>
  <c r="N663" i="10"/>
  <c r="X663" i="10" s="1"/>
  <c r="Y663" i="10" s="1"/>
  <c r="Z663" i="10" s="1"/>
  <c r="M663" i="10"/>
  <c r="AA667" i="10"/>
  <c r="Y667" i="10"/>
  <c r="Z667" i="10" s="1"/>
  <c r="K668" i="9"/>
  <c r="C671" i="10"/>
  <c r="D671" i="10"/>
  <c r="N672" i="10"/>
  <c r="X672" i="10" s="1"/>
  <c r="L672" i="10"/>
  <c r="M672" i="10"/>
  <c r="K672" i="10"/>
  <c r="L687" i="10"/>
  <c r="K687" i="10"/>
  <c r="N687" i="10"/>
  <c r="X687" i="10" s="1"/>
  <c r="M687" i="10"/>
  <c r="K692" i="9"/>
  <c r="C695" i="10"/>
  <c r="D695" i="10"/>
  <c r="N696" i="10"/>
  <c r="X696" i="10" s="1"/>
  <c r="M696" i="10"/>
  <c r="L696" i="10"/>
  <c r="K696" i="10"/>
  <c r="L711" i="10"/>
  <c r="K711" i="10"/>
  <c r="N711" i="10"/>
  <c r="X711" i="10" s="1"/>
  <c r="M711" i="10"/>
  <c r="K716" i="9"/>
  <c r="D719" i="10"/>
  <c r="C719" i="10"/>
  <c r="N720" i="10"/>
  <c r="X720" i="10" s="1"/>
  <c r="K720" i="10"/>
  <c r="L720" i="10"/>
  <c r="M720" i="10"/>
  <c r="L735" i="10"/>
  <c r="K735" i="10"/>
  <c r="N735" i="10"/>
  <c r="X735" i="10" s="1"/>
  <c r="M735" i="10"/>
  <c r="Y739" i="10"/>
  <c r="Z739" i="10" s="1"/>
  <c r="K740" i="9"/>
  <c r="D743" i="10"/>
  <c r="C743" i="10"/>
  <c r="N744" i="10"/>
  <c r="X744" i="10" s="1"/>
  <c r="M744" i="10"/>
  <c r="L744" i="10"/>
  <c r="K744" i="10"/>
  <c r="L759" i="10"/>
  <c r="K759" i="10"/>
  <c r="N759" i="10"/>
  <c r="X759" i="10" s="1"/>
  <c r="M759" i="10"/>
  <c r="AA763" i="10"/>
  <c r="D767" i="10"/>
  <c r="C767" i="10"/>
  <c r="N768" i="10"/>
  <c r="X768" i="10" s="1"/>
  <c r="M768" i="10"/>
  <c r="K768" i="10"/>
  <c r="L768" i="10"/>
  <c r="L783" i="10"/>
  <c r="K783" i="10"/>
  <c r="N783" i="10"/>
  <c r="X783" i="10" s="1"/>
  <c r="M783" i="10"/>
  <c r="AA787" i="10"/>
  <c r="Y787" i="10"/>
  <c r="Z787" i="10" s="1"/>
  <c r="D791" i="10"/>
  <c r="C791" i="10"/>
  <c r="N792" i="10"/>
  <c r="X792" i="10" s="1"/>
  <c r="M792" i="10"/>
  <c r="L792" i="10"/>
  <c r="K792" i="10"/>
  <c r="N807" i="10"/>
  <c r="X807" i="10" s="1"/>
  <c r="M807" i="10"/>
  <c r="K807" i="10"/>
  <c r="L807" i="10"/>
  <c r="AA810" i="10"/>
  <c r="D814" i="10"/>
  <c r="C814" i="10"/>
  <c r="R868" i="10"/>
  <c r="Q868" i="10"/>
  <c r="P868" i="10"/>
  <c r="A875" i="10"/>
  <c r="K875" i="9"/>
  <c r="F876" i="10"/>
  <c r="H876" i="10"/>
  <c r="G876" i="10"/>
  <c r="I876" i="10"/>
  <c r="Q877" i="10"/>
  <c r="P877" i="10"/>
  <c r="R877" i="10"/>
  <c r="I890" i="10"/>
  <c r="H890" i="10"/>
  <c r="G890" i="10"/>
  <c r="F890" i="10"/>
  <c r="R891" i="10"/>
  <c r="Q891" i="10"/>
  <c r="P891" i="10"/>
  <c r="Y894" i="10"/>
  <c r="Z894" i="10" s="1"/>
  <c r="AA894" i="10"/>
  <c r="D898" i="10"/>
  <c r="C898" i="10"/>
  <c r="K899" i="10"/>
  <c r="N899" i="10"/>
  <c r="X899" i="10" s="1"/>
  <c r="L899" i="10"/>
  <c r="M899" i="10"/>
  <c r="D911" i="10"/>
  <c r="C911" i="10"/>
  <c r="K912" i="10"/>
  <c r="N912" i="10"/>
  <c r="X912" i="10" s="1"/>
  <c r="M912" i="10"/>
  <c r="L912" i="10"/>
  <c r="AA915" i="10"/>
  <c r="AA930" i="10"/>
  <c r="I933" i="10"/>
  <c r="H933" i="10"/>
  <c r="F933" i="10"/>
  <c r="G933" i="10"/>
  <c r="R934" i="10"/>
  <c r="Q934" i="10"/>
  <c r="P934" i="10"/>
  <c r="D955" i="10"/>
  <c r="C955" i="10"/>
  <c r="K956" i="10"/>
  <c r="M956" i="10"/>
  <c r="L956" i="10"/>
  <c r="N956" i="10"/>
  <c r="X956" i="10" s="1"/>
  <c r="A974" i="10"/>
  <c r="K974" i="9"/>
  <c r="H975" i="10"/>
  <c r="G975" i="10"/>
  <c r="I975" i="10"/>
  <c r="F975" i="10"/>
  <c r="A981" i="10"/>
  <c r="K981" i="9"/>
  <c r="I982" i="10"/>
  <c r="H982" i="10"/>
  <c r="G982" i="10"/>
  <c r="F982" i="10"/>
  <c r="R983" i="10"/>
  <c r="Q983" i="10"/>
  <c r="P983" i="10"/>
  <c r="A1000" i="10"/>
  <c r="K1000" i="9"/>
  <c r="AA1037" i="10"/>
  <c r="A1040" i="10"/>
  <c r="K1040" i="9"/>
  <c r="F1041" i="10"/>
  <c r="I1041" i="10"/>
  <c r="G1041" i="10"/>
  <c r="H1041" i="10"/>
  <c r="R1042" i="10"/>
  <c r="Q1042" i="10"/>
  <c r="P1042" i="10"/>
  <c r="D1048" i="10"/>
  <c r="C1048" i="10"/>
  <c r="G1068" i="10"/>
  <c r="I1068" i="10"/>
  <c r="H1068" i="10"/>
  <c r="F1068" i="10"/>
  <c r="R1069" i="10"/>
  <c r="Q1069" i="10"/>
  <c r="P1069" i="10"/>
  <c r="R1082" i="10"/>
  <c r="Q1082" i="10"/>
  <c r="P1082" i="10"/>
  <c r="A1144" i="10"/>
  <c r="K1144" i="9"/>
  <c r="AA1206" i="10"/>
  <c r="D1209" i="10"/>
  <c r="C1209" i="10"/>
  <c r="N1210" i="10"/>
  <c r="X1210" i="10" s="1"/>
  <c r="M1210" i="10"/>
  <c r="L1210" i="10"/>
  <c r="K1210" i="10"/>
  <c r="AA1213" i="10"/>
  <c r="I1320" i="10"/>
  <c r="H1320" i="10"/>
  <c r="G1320" i="10"/>
  <c r="F1320" i="10"/>
  <c r="R1321" i="10"/>
  <c r="P1321" i="10"/>
  <c r="Q1321" i="10"/>
  <c r="D1363" i="10"/>
  <c r="C1363" i="10"/>
  <c r="N1364" i="10"/>
  <c r="X1364" i="10" s="1"/>
  <c r="Y1364" i="10" s="1"/>
  <c r="Z1364" i="10" s="1"/>
  <c r="M1364" i="10"/>
  <c r="L1364" i="10"/>
  <c r="K1364" i="10"/>
  <c r="AA1367" i="10"/>
  <c r="Y1367" i="10"/>
  <c r="Z1367" i="10" s="1"/>
  <c r="P1451" i="10"/>
  <c r="Q1451" i="10"/>
  <c r="R1451" i="10"/>
  <c r="H1456" i="10"/>
  <c r="I1456" i="10"/>
  <c r="G1456" i="10"/>
  <c r="F1456" i="10"/>
  <c r="A1564" i="10"/>
  <c r="K1564" i="9"/>
  <c r="I1565" i="10"/>
  <c r="G1565" i="10"/>
  <c r="F1565" i="10"/>
  <c r="H1565" i="10"/>
  <c r="Q1566" i="10"/>
  <c r="P1566" i="10"/>
  <c r="R1566" i="10"/>
  <c r="AA417" i="10"/>
  <c r="Y417" i="10"/>
  <c r="Z417" i="10" s="1"/>
  <c r="D421" i="10"/>
  <c r="C421" i="10"/>
  <c r="G422" i="10"/>
  <c r="I422" i="10"/>
  <c r="H422" i="10"/>
  <c r="F422" i="10"/>
  <c r="L423" i="10"/>
  <c r="K423" i="10"/>
  <c r="N423" i="10"/>
  <c r="X423" i="10" s="1"/>
  <c r="Y423" i="10" s="1"/>
  <c r="Z423" i="10" s="1"/>
  <c r="M423" i="10"/>
  <c r="R424" i="10"/>
  <c r="P424" i="10"/>
  <c r="Q424" i="10"/>
  <c r="AA429" i="10"/>
  <c r="Y429" i="10"/>
  <c r="Z429" i="10" s="1"/>
  <c r="D433" i="10"/>
  <c r="C433" i="10"/>
  <c r="G434" i="10"/>
  <c r="I434" i="10"/>
  <c r="H434" i="10"/>
  <c r="F434" i="10"/>
  <c r="L435" i="10"/>
  <c r="K435" i="10"/>
  <c r="N435" i="10"/>
  <c r="X435" i="10" s="1"/>
  <c r="Y435" i="10" s="1"/>
  <c r="Z435" i="10" s="1"/>
  <c r="M435" i="10"/>
  <c r="R436" i="10"/>
  <c r="P436" i="10"/>
  <c r="Q436" i="10"/>
  <c r="Y441" i="10"/>
  <c r="Z441" i="10" s="1"/>
  <c r="D445" i="10"/>
  <c r="C445" i="10"/>
  <c r="G446" i="10"/>
  <c r="I446" i="10"/>
  <c r="H446" i="10"/>
  <c r="F446" i="10"/>
  <c r="L447" i="10"/>
  <c r="K447" i="10"/>
  <c r="N447" i="10"/>
  <c r="X447" i="10" s="1"/>
  <c r="Y447" i="10" s="1"/>
  <c r="Z447" i="10" s="1"/>
  <c r="M447" i="10"/>
  <c r="R448" i="10"/>
  <c r="P448" i="10"/>
  <c r="Q448" i="10"/>
  <c r="D457" i="10"/>
  <c r="C457" i="10"/>
  <c r="G458" i="10"/>
  <c r="I458" i="10"/>
  <c r="H458" i="10"/>
  <c r="F458" i="10"/>
  <c r="L459" i="10"/>
  <c r="K459" i="10"/>
  <c r="N459" i="10"/>
  <c r="X459" i="10" s="1"/>
  <c r="Y459" i="10" s="1"/>
  <c r="Z459" i="10" s="1"/>
  <c r="M459" i="10"/>
  <c r="R460" i="10"/>
  <c r="P460" i="10"/>
  <c r="Q460" i="10"/>
  <c r="AA465" i="10"/>
  <c r="Y465" i="10"/>
  <c r="Z465" i="10" s="1"/>
  <c r="D469" i="10"/>
  <c r="C469" i="10"/>
  <c r="G470" i="10"/>
  <c r="I470" i="10"/>
  <c r="H470" i="10"/>
  <c r="F470" i="10"/>
  <c r="L471" i="10"/>
  <c r="K471" i="10"/>
  <c r="N471" i="10"/>
  <c r="X471" i="10" s="1"/>
  <c r="M471" i="10"/>
  <c r="R472" i="10"/>
  <c r="P472" i="10"/>
  <c r="Q472" i="10"/>
  <c r="AA477" i="10"/>
  <c r="Y477" i="10"/>
  <c r="Z477" i="10" s="1"/>
  <c r="D481" i="10"/>
  <c r="C481" i="10"/>
  <c r="G482" i="10"/>
  <c r="I482" i="10"/>
  <c r="H482" i="10"/>
  <c r="F482" i="10"/>
  <c r="L483" i="10"/>
  <c r="K483" i="10"/>
  <c r="N483" i="10"/>
  <c r="X483" i="10" s="1"/>
  <c r="Y483" i="10" s="1"/>
  <c r="Z483" i="10" s="1"/>
  <c r="M483" i="10"/>
  <c r="R484" i="10"/>
  <c r="P484" i="10"/>
  <c r="Q484" i="10"/>
  <c r="D493" i="10"/>
  <c r="C493" i="10"/>
  <c r="G494" i="10"/>
  <c r="I494" i="10"/>
  <c r="H494" i="10"/>
  <c r="F494" i="10"/>
  <c r="L495" i="10"/>
  <c r="K495" i="10"/>
  <c r="N495" i="10"/>
  <c r="X495" i="10" s="1"/>
  <c r="M495" i="10"/>
  <c r="R496" i="10"/>
  <c r="P496" i="10"/>
  <c r="Q496" i="10"/>
  <c r="D504" i="10"/>
  <c r="C504" i="10"/>
  <c r="G505" i="10"/>
  <c r="F505" i="10"/>
  <c r="H505" i="10"/>
  <c r="I505" i="10"/>
  <c r="N506" i="10"/>
  <c r="X506" i="10" s="1"/>
  <c r="Y506" i="10" s="1"/>
  <c r="Z506" i="10" s="1"/>
  <c r="M506" i="10"/>
  <c r="L506" i="10"/>
  <c r="K506" i="10"/>
  <c r="R507" i="10"/>
  <c r="Q507" i="10"/>
  <c r="P507" i="10"/>
  <c r="Y511" i="10"/>
  <c r="Z511" i="10" s="1"/>
  <c r="AA511" i="10"/>
  <c r="D515" i="10"/>
  <c r="C515" i="10"/>
  <c r="I516" i="10"/>
  <c r="H516" i="10"/>
  <c r="F516" i="10"/>
  <c r="G516" i="10"/>
  <c r="N517" i="10"/>
  <c r="X517" i="10" s="1"/>
  <c r="M517" i="10"/>
  <c r="L517" i="10"/>
  <c r="K517" i="10"/>
  <c r="P518" i="10"/>
  <c r="Q518" i="10"/>
  <c r="R518" i="10"/>
  <c r="AA522" i="10"/>
  <c r="Y522" i="10"/>
  <c r="Z522" i="10" s="1"/>
  <c r="D526" i="10"/>
  <c r="C526" i="10"/>
  <c r="I527" i="10"/>
  <c r="H527" i="10"/>
  <c r="G527" i="10"/>
  <c r="F527" i="10"/>
  <c r="N528" i="10"/>
  <c r="X528" i="10" s="1"/>
  <c r="Y528" i="10" s="1"/>
  <c r="Z528" i="10" s="1"/>
  <c r="L528" i="10"/>
  <c r="K528" i="10"/>
  <c r="M528" i="10"/>
  <c r="R529" i="10"/>
  <c r="Q529" i="10"/>
  <c r="P529" i="10"/>
  <c r="Y533" i="10"/>
  <c r="Z533" i="10" s="1"/>
  <c r="D537" i="10"/>
  <c r="C537" i="10"/>
  <c r="F538" i="10"/>
  <c r="I538" i="10"/>
  <c r="H538" i="10"/>
  <c r="G538" i="10"/>
  <c r="L539" i="10"/>
  <c r="K539" i="10"/>
  <c r="M539" i="10"/>
  <c r="N539" i="10"/>
  <c r="X539" i="10" s="1"/>
  <c r="Y539" i="10" s="1"/>
  <c r="Z539" i="10" s="1"/>
  <c r="R540" i="10"/>
  <c r="Q540" i="10"/>
  <c r="P540" i="10"/>
  <c r="R550" i="10"/>
  <c r="A556" i="10"/>
  <c r="K556" i="9"/>
  <c r="AA573" i="10"/>
  <c r="Y573" i="10"/>
  <c r="Z573" i="10" s="1"/>
  <c r="C576" i="10"/>
  <c r="D576" i="10"/>
  <c r="I577" i="10"/>
  <c r="H577" i="10"/>
  <c r="G577" i="10"/>
  <c r="F577" i="10"/>
  <c r="R578" i="10"/>
  <c r="Q578" i="10"/>
  <c r="P578" i="10"/>
  <c r="AA581" i="10"/>
  <c r="C585" i="10"/>
  <c r="D585" i="10"/>
  <c r="I586" i="10"/>
  <c r="H586" i="10"/>
  <c r="G586" i="10"/>
  <c r="F586" i="10"/>
  <c r="L587" i="10"/>
  <c r="K587" i="10"/>
  <c r="M587" i="10"/>
  <c r="N587" i="10"/>
  <c r="X587" i="10" s="1"/>
  <c r="A592" i="10"/>
  <c r="K592" i="9"/>
  <c r="I602" i="10"/>
  <c r="H602" i="10"/>
  <c r="G602" i="10"/>
  <c r="F602" i="10"/>
  <c r="L603" i="10"/>
  <c r="K603" i="10"/>
  <c r="N603" i="10"/>
  <c r="X603" i="10" s="1"/>
  <c r="M603" i="10"/>
  <c r="AA607" i="10"/>
  <c r="Y607" i="10"/>
  <c r="Z607" i="10" s="1"/>
  <c r="D611" i="10"/>
  <c r="C611" i="10"/>
  <c r="N612" i="10"/>
  <c r="X612" i="10" s="1"/>
  <c r="M612" i="10"/>
  <c r="L612" i="10"/>
  <c r="K612" i="10"/>
  <c r="AA633" i="10"/>
  <c r="C636" i="10"/>
  <c r="D636" i="10"/>
  <c r="N637" i="10"/>
  <c r="X637" i="10" s="1"/>
  <c r="Y637" i="10" s="1"/>
  <c r="Z637" i="10" s="1"/>
  <c r="L637" i="10"/>
  <c r="K637" i="10"/>
  <c r="M637" i="10"/>
  <c r="C644" i="10"/>
  <c r="D644" i="10"/>
  <c r="I645" i="10"/>
  <c r="F645" i="10"/>
  <c r="G645" i="10"/>
  <c r="H645" i="10"/>
  <c r="L646" i="10"/>
  <c r="K646" i="10"/>
  <c r="N646" i="10"/>
  <c r="X646" i="10" s="1"/>
  <c r="M646" i="10"/>
  <c r="R647" i="10"/>
  <c r="Q647" i="10"/>
  <c r="P647" i="10"/>
  <c r="C661" i="10"/>
  <c r="D661" i="10"/>
  <c r="L662" i="10"/>
  <c r="K662" i="10"/>
  <c r="N662" i="10"/>
  <c r="X662" i="10" s="1"/>
  <c r="M662" i="10"/>
  <c r="R663" i="10"/>
  <c r="Q663" i="10"/>
  <c r="P663" i="10"/>
  <c r="AA666" i="10"/>
  <c r="K667" i="9"/>
  <c r="C670" i="10"/>
  <c r="D670" i="10"/>
  <c r="I671" i="10"/>
  <c r="H671" i="10"/>
  <c r="F671" i="10"/>
  <c r="G671" i="10"/>
  <c r="R672" i="10"/>
  <c r="Q672" i="10"/>
  <c r="P672" i="10"/>
  <c r="I686" i="10"/>
  <c r="H686" i="10"/>
  <c r="F686" i="10"/>
  <c r="G686" i="10"/>
  <c r="R687" i="10"/>
  <c r="Q687" i="10"/>
  <c r="P687" i="10"/>
  <c r="K691" i="9"/>
  <c r="C694" i="10"/>
  <c r="D694" i="10"/>
  <c r="I695" i="10"/>
  <c r="H695" i="10"/>
  <c r="F695" i="10"/>
  <c r="G695" i="10"/>
  <c r="R696" i="10"/>
  <c r="Q696" i="10"/>
  <c r="P696" i="10"/>
  <c r="I710" i="10"/>
  <c r="H710" i="10"/>
  <c r="G710" i="10"/>
  <c r="F710" i="10"/>
  <c r="R711" i="10"/>
  <c r="Q711" i="10"/>
  <c r="P711" i="10"/>
  <c r="AA714" i="10"/>
  <c r="K715" i="9"/>
  <c r="C718" i="10"/>
  <c r="D718" i="10"/>
  <c r="I719" i="10"/>
  <c r="H719" i="10"/>
  <c r="F719" i="10"/>
  <c r="G719" i="10"/>
  <c r="R720" i="10"/>
  <c r="Q720" i="10"/>
  <c r="P720" i="10"/>
  <c r="I734" i="10"/>
  <c r="H734" i="10"/>
  <c r="G734" i="10"/>
  <c r="F734" i="10"/>
  <c r="R735" i="10"/>
  <c r="Q735" i="10"/>
  <c r="P735" i="10"/>
  <c r="K739" i="9"/>
  <c r="C742" i="10"/>
  <c r="D742" i="10"/>
  <c r="I743" i="10"/>
  <c r="H743" i="10"/>
  <c r="F743" i="10"/>
  <c r="G743" i="10"/>
  <c r="R744" i="10"/>
  <c r="Q744" i="10"/>
  <c r="P744" i="10"/>
  <c r="I758" i="10"/>
  <c r="H758" i="10"/>
  <c r="F758" i="10"/>
  <c r="G758" i="10"/>
  <c r="R759" i="10"/>
  <c r="Q759" i="10"/>
  <c r="P759" i="10"/>
  <c r="AA762" i="10"/>
  <c r="K763" i="9"/>
  <c r="C766" i="10"/>
  <c r="D766" i="10"/>
  <c r="I767" i="10"/>
  <c r="H767" i="10"/>
  <c r="F767" i="10"/>
  <c r="G767" i="10"/>
  <c r="R768" i="10"/>
  <c r="Q768" i="10"/>
  <c r="P768" i="10"/>
  <c r="I782" i="10"/>
  <c r="H782" i="10"/>
  <c r="F782" i="10"/>
  <c r="G782" i="10"/>
  <c r="R783" i="10"/>
  <c r="Q783" i="10"/>
  <c r="P783" i="10"/>
  <c r="AA786" i="10"/>
  <c r="C790" i="10"/>
  <c r="D790" i="10"/>
  <c r="I791" i="10"/>
  <c r="H791" i="10"/>
  <c r="F791" i="10"/>
  <c r="G791" i="10"/>
  <c r="R792" i="10"/>
  <c r="Q792" i="10"/>
  <c r="P792" i="10"/>
  <c r="I806" i="10"/>
  <c r="H806" i="10"/>
  <c r="G806" i="10"/>
  <c r="F806" i="10"/>
  <c r="R807" i="10"/>
  <c r="Q807" i="10"/>
  <c r="P807" i="10"/>
  <c r="C813" i="10"/>
  <c r="D813" i="10"/>
  <c r="I814" i="10"/>
  <c r="H814" i="10"/>
  <c r="G814" i="10"/>
  <c r="F814" i="10"/>
  <c r="N815" i="10"/>
  <c r="X815" i="10" s="1"/>
  <c r="L815" i="10"/>
  <c r="K815" i="10"/>
  <c r="M815" i="10"/>
  <c r="C829" i="10"/>
  <c r="D829" i="10"/>
  <c r="L830" i="10"/>
  <c r="K830" i="10"/>
  <c r="N830" i="10"/>
  <c r="X830" i="10" s="1"/>
  <c r="M830" i="10"/>
  <c r="AA849" i="10"/>
  <c r="D852" i="10"/>
  <c r="C852" i="10"/>
  <c r="N853" i="10"/>
  <c r="X853" i="10" s="1"/>
  <c r="M853" i="10"/>
  <c r="L853" i="10"/>
  <c r="K853" i="10"/>
  <c r="N867" i="10"/>
  <c r="X867" i="10" s="1"/>
  <c r="M867" i="10"/>
  <c r="L867" i="10"/>
  <c r="K867" i="10"/>
  <c r="AA871" i="10"/>
  <c r="C875" i="10"/>
  <c r="D875" i="10"/>
  <c r="N876" i="10"/>
  <c r="X876" i="10" s="1"/>
  <c r="K876" i="10"/>
  <c r="M876" i="10"/>
  <c r="L876" i="10"/>
  <c r="D889" i="10"/>
  <c r="C889" i="10"/>
  <c r="N890" i="10"/>
  <c r="X890" i="10" s="1"/>
  <c r="Y890" i="10" s="1"/>
  <c r="Z890" i="10" s="1"/>
  <c r="M890" i="10"/>
  <c r="K890" i="10"/>
  <c r="L890" i="10"/>
  <c r="AA893" i="10"/>
  <c r="D897" i="10"/>
  <c r="C897" i="10"/>
  <c r="I898" i="10"/>
  <c r="H898" i="10"/>
  <c r="G898" i="10"/>
  <c r="F898" i="10"/>
  <c r="R899" i="10"/>
  <c r="Q899" i="10"/>
  <c r="P899" i="10"/>
  <c r="D932" i="10"/>
  <c r="C932" i="10"/>
  <c r="AA971" i="10"/>
  <c r="C974" i="10"/>
  <c r="D974" i="10"/>
  <c r="A1013" i="10"/>
  <c r="K1013" i="9"/>
  <c r="I1014" i="10"/>
  <c r="H1014" i="10"/>
  <c r="G1014" i="10"/>
  <c r="F1014" i="10"/>
  <c r="R1015" i="10"/>
  <c r="Q1015" i="10"/>
  <c r="P1015" i="10"/>
  <c r="N1021" i="10"/>
  <c r="X1021" i="10" s="1"/>
  <c r="M1021" i="10"/>
  <c r="L1021" i="10"/>
  <c r="K1021" i="10"/>
  <c r="R1034" i="10"/>
  <c r="Q1034" i="10"/>
  <c r="P1034" i="10"/>
  <c r="D1040" i="10"/>
  <c r="C1040" i="10"/>
  <c r="D1061" i="10"/>
  <c r="C1061" i="10"/>
  <c r="N1062" i="10"/>
  <c r="X1062" i="10" s="1"/>
  <c r="M1062" i="10"/>
  <c r="L1062" i="10"/>
  <c r="K1062" i="10"/>
  <c r="C1067" i="10"/>
  <c r="D1067" i="10"/>
  <c r="A1137" i="10"/>
  <c r="K1137" i="9"/>
  <c r="I1138" i="10"/>
  <c r="H1138" i="10"/>
  <c r="F1138" i="10"/>
  <c r="G1138" i="10"/>
  <c r="R1139" i="10"/>
  <c r="Q1139" i="10"/>
  <c r="P1139" i="10"/>
  <c r="AA1205" i="10"/>
  <c r="A1208" i="10"/>
  <c r="K1208" i="9"/>
  <c r="H1209" i="10"/>
  <c r="G1209" i="10"/>
  <c r="I1209" i="10"/>
  <c r="F1209" i="10"/>
  <c r="Q1210" i="10"/>
  <c r="P1210" i="10"/>
  <c r="R1210" i="10"/>
  <c r="D1319" i="10"/>
  <c r="C1319" i="10"/>
  <c r="A1362" i="10"/>
  <c r="K1362" i="9"/>
  <c r="H1363" i="10"/>
  <c r="I1363" i="10"/>
  <c r="F1363" i="10"/>
  <c r="G1363" i="10"/>
  <c r="Q1364" i="10"/>
  <c r="R1364" i="10"/>
  <c r="P1364" i="10"/>
  <c r="N1450" i="10"/>
  <c r="X1450" i="10" s="1"/>
  <c r="M1450" i="10"/>
  <c r="L1450" i="10"/>
  <c r="K1450" i="10"/>
  <c r="D1455" i="10"/>
  <c r="C1455" i="10"/>
  <c r="N1462" i="10"/>
  <c r="X1462" i="10" s="1"/>
  <c r="K1462" i="10"/>
  <c r="M1462" i="10"/>
  <c r="L1462" i="10"/>
  <c r="P387" i="10"/>
  <c r="Q387" i="10"/>
  <c r="R387" i="10"/>
  <c r="Y392" i="10"/>
  <c r="Z392" i="10" s="1"/>
  <c r="D396" i="10"/>
  <c r="C396" i="10"/>
  <c r="F397" i="10"/>
  <c r="I397" i="10"/>
  <c r="H397" i="10"/>
  <c r="G397" i="10"/>
  <c r="N398" i="10"/>
  <c r="X398" i="10" s="1"/>
  <c r="Y398" i="10" s="1"/>
  <c r="Z398" i="10" s="1"/>
  <c r="M398" i="10"/>
  <c r="L398" i="10"/>
  <c r="K398" i="10"/>
  <c r="P399" i="10"/>
  <c r="Q399" i="10"/>
  <c r="R399" i="10"/>
  <c r="Y404" i="10"/>
  <c r="Z404" i="10" s="1"/>
  <c r="AA404" i="10"/>
  <c r="K405" i="9"/>
  <c r="D408" i="10"/>
  <c r="C408" i="10"/>
  <c r="F409" i="10"/>
  <c r="I409" i="10"/>
  <c r="H409" i="10"/>
  <c r="G409" i="10"/>
  <c r="N410" i="10"/>
  <c r="X410" i="10" s="1"/>
  <c r="M410" i="10"/>
  <c r="L410" i="10"/>
  <c r="K410" i="10"/>
  <c r="P411" i="10"/>
  <c r="Q411" i="10"/>
  <c r="R411" i="10"/>
  <c r="AA416" i="10"/>
  <c r="K417" i="9"/>
  <c r="D420" i="10"/>
  <c r="C420" i="10"/>
  <c r="F421" i="10"/>
  <c r="I421" i="10"/>
  <c r="H421" i="10"/>
  <c r="G421" i="10"/>
  <c r="N422" i="10"/>
  <c r="X422" i="10" s="1"/>
  <c r="Y422" i="10" s="1"/>
  <c r="Z422" i="10" s="1"/>
  <c r="M422" i="10"/>
  <c r="L422" i="10"/>
  <c r="K422" i="10"/>
  <c r="P423" i="10"/>
  <c r="Q423" i="10"/>
  <c r="R423" i="10"/>
  <c r="D432" i="10"/>
  <c r="C432" i="10"/>
  <c r="F433" i="10"/>
  <c r="I433" i="10"/>
  <c r="H433" i="10"/>
  <c r="G433" i="10"/>
  <c r="N434" i="10"/>
  <c r="X434" i="10" s="1"/>
  <c r="M434" i="10"/>
  <c r="L434" i="10"/>
  <c r="K434" i="10"/>
  <c r="P435" i="10"/>
  <c r="Q435" i="10"/>
  <c r="R435" i="10"/>
  <c r="Y440" i="10"/>
  <c r="Z440" i="10" s="1"/>
  <c r="AA440" i="10"/>
  <c r="K441" i="9"/>
  <c r="D444" i="10"/>
  <c r="C444" i="10"/>
  <c r="F445" i="10"/>
  <c r="I445" i="10"/>
  <c r="H445" i="10"/>
  <c r="G445" i="10"/>
  <c r="N446" i="10"/>
  <c r="X446" i="10" s="1"/>
  <c r="M446" i="10"/>
  <c r="L446" i="10"/>
  <c r="K446" i="10"/>
  <c r="P447" i="10"/>
  <c r="Q447" i="10"/>
  <c r="R447" i="10"/>
  <c r="AA452" i="10"/>
  <c r="K453" i="9"/>
  <c r="D456" i="10"/>
  <c r="C456" i="10"/>
  <c r="F457" i="10"/>
  <c r="I457" i="10"/>
  <c r="H457" i="10"/>
  <c r="G457" i="10"/>
  <c r="N458" i="10"/>
  <c r="X458" i="10" s="1"/>
  <c r="Y458" i="10" s="1"/>
  <c r="Z458" i="10" s="1"/>
  <c r="M458" i="10"/>
  <c r="L458" i="10"/>
  <c r="K458" i="10"/>
  <c r="P459" i="10"/>
  <c r="Q459" i="10"/>
  <c r="R459" i="10"/>
  <c r="K465" i="9"/>
  <c r="D468" i="10"/>
  <c r="C468" i="10"/>
  <c r="F469" i="10"/>
  <c r="I469" i="10"/>
  <c r="H469" i="10"/>
  <c r="G469" i="10"/>
  <c r="N470" i="10"/>
  <c r="X470" i="10" s="1"/>
  <c r="M470" i="10"/>
  <c r="L470" i="10"/>
  <c r="K470" i="10"/>
  <c r="P471" i="10"/>
  <c r="Q471" i="10"/>
  <c r="R471" i="10"/>
  <c r="Y476" i="10"/>
  <c r="Z476" i="10" s="1"/>
  <c r="AA476" i="10"/>
  <c r="D480" i="10"/>
  <c r="C480" i="10"/>
  <c r="F481" i="10"/>
  <c r="I481" i="10"/>
  <c r="H481" i="10"/>
  <c r="G481" i="10"/>
  <c r="N482" i="10"/>
  <c r="X482" i="10" s="1"/>
  <c r="M482" i="10"/>
  <c r="L482" i="10"/>
  <c r="K482" i="10"/>
  <c r="P483" i="10"/>
  <c r="Q483" i="10"/>
  <c r="R483" i="10"/>
  <c r="AA488" i="10"/>
  <c r="D492" i="10"/>
  <c r="C492" i="10"/>
  <c r="F493" i="10"/>
  <c r="I493" i="10"/>
  <c r="H493" i="10"/>
  <c r="G493" i="10"/>
  <c r="N494" i="10"/>
  <c r="X494" i="10" s="1"/>
  <c r="Y494" i="10" s="1"/>
  <c r="Z494" i="10" s="1"/>
  <c r="M494" i="10"/>
  <c r="L494" i="10"/>
  <c r="K494" i="10"/>
  <c r="P495" i="10"/>
  <c r="Q495" i="10"/>
  <c r="R495" i="10"/>
  <c r="AA499" i="10"/>
  <c r="Y499" i="10"/>
  <c r="Z499" i="10" s="1"/>
  <c r="D503" i="10"/>
  <c r="C503" i="10"/>
  <c r="I504" i="10"/>
  <c r="H504" i="10"/>
  <c r="G504" i="10"/>
  <c r="F504" i="10"/>
  <c r="L505" i="10"/>
  <c r="N505" i="10"/>
  <c r="X505" i="10" s="1"/>
  <c r="M505" i="10"/>
  <c r="K505" i="10"/>
  <c r="P506" i="10"/>
  <c r="R506" i="10"/>
  <c r="Q506" i="10"/>
  <c r="Y510" i="10"/>
  <c r="Z510" i="10" s="1"/>
  <c r="D514" i="10"/>
  <c r="C514" i="10"/>
  <c r="I515" i="10"/>
  <c r="H515" i="10"/>
  <c r="G515" i="10"/>
  <c r="F515" i="10"/>
  <c r="M516" i="10"/>
  <c r="L516" i="10"/>
  <c r="K516" i="10"/>
  <c r="N516" i="10"/>
  <c r="X516" i="10" s="1"/>
  <c r="R517" i="10"/>
  <c r="Q517" i="10"/>
  <c r="P517" i="10"/>
  <c r="Y521" i="10"/>
  <c r="Z521" i="10" s="1"/>
  <c r="AA521" i="10"/>
  <c r="C525" i="10"/>
  <c r="D525" i="10"/>
  <c r="G526" i="10"/>
  <c r="I526" i="10"/>
  <c r="H526" i="10"/>
  <c r="F526" i="10"/>
  <c r="M527" i="10"/>
  <c r="L527" i="10"/>
  <c r="K527" i="10"/>
  <c r="N527" i="10"/>
  <c r="X527" i="10" s="1"/>
  <c r="R528" i="10"/>
  <c r="Q528" i="10"/>
  <c r="P528" i="10"/>
  <c r="D536" i="10"/>
  <c r="C536" i="10"/>
  <c r="F537" i="10"/>
  <c r="I537" i="10"/>
  <c r="H537" i="10"/>
  <c r="G537" i="10"/>
  <c r="N538" i="10"/>
  <c r="X538" i="10" s="1"/>
  <c r="M538" i="10"/>
  <c r="K538" i="10"/>
  <c r="L538" i="10"/>
  <c r="R539" i="10"/>
  <c r="Q539" i="10"/>
  <c r="P539" i="10"/>
  <c r="C546" i="10"/>
  <c r="D546" i="10"/>
  <c r="F547" i="10"/>
  <c r="I547" i="10"/>
  <c r="H547" i="10"/>
  <c r="G547" i="10"/>
  <c r="L548" i="10"/>
  <c r="K548" i="10"/>
  <c r="N548" i="10"/>
  <c r="X548" i="10" s="1"/>
  <c r="Y548" i="10" s="1"/>
  <c r="Z548" i="10" s="1"/>
  <c r="M548" i="10"/>
  <c r="R549" i="10"/>
  <c r="Q549" i="10"/>
  <c r="P549" i="10"/>
  <c r="AA553" i="10"/>
  <c r="Y553" i="10"/>
  <c r="Z553" i="10" s="1"/>
  <c r="K557" i="10"/>
  <c r="N557" i="10"/>
  <c r="X557" i="10" s="1"/>
  <c r="Y557" i="10" s="1"/>
  <c r="Z557" i="10" s="1"/>
  <c r="M557" i="10"/>
  <c r="L557" i="10"/>
  <c r="R558" i="10"/>
  <c r="Q558" i="10"/>
  <c r="P558" i="10"/>
  <c r="Y563" i="10"/>
  <c r="Z563" i="10" s="1"/>
  <c r="AA563" i="10"/>
  <c r="H566" i="10"/>
  <c r="G566" i="10"/>
  <c r="F566" i="10"/>
  <c r="I566" i="10"/>
  <c r="L567" i="10"/>
  <c r="K567" i="10"/>
  <c r="N567" i="10"/>
  <c r="X567" i="10" s="1"/>
  <c r="M567" i="10"/>
  <c r="Q568" i="10"/>
  <c r="P568" i="10"/>
  <c r="R568" i="10"/>
  <c r="AA572" i="10"/>
  <c r="K573" i="9"/>
  <c r="A575" i="10"/>
  <c r="K575" i="9"/>
  <c r="F576" i="10"/>
  <c r="G576" i="10"/>
  <c r="I576" i="10"/>
  <c r="H576" i="10"/>
  <c r="N577" i="10"/>
  <c r="X577" i="10" s="1"/>
  <c r="Y577" i="10" s="1"/>
  <c r="Z577" i="10" s="1"/>
  <c r="L577" i="10"/>
  <c r="K577" i="10"/>
  <c r="M577" i="10"/>
  <c r="C584" i="10"/>
  <c r="D584" i="10"/>
  <c r="I585" i="10"/>
  <c r="H585" i="10"/>
  <c r="G585" i="10"/>
  <c r="F585" i="10"/>
  <c r="L586" i="10"/>
  <c r="K586" i="10"/>
  <c r="N586" i="10"/>
  <c r="X586" i="10" s="1"/>
  <c r="M586" i="10"/>
  <c r="R587" i="10"/>
  <c r="Q587" i="10"/>
  <c r="P587" i="10"/>
  <c r="C601" i="10"/>
  <c r="D601" i="10"/>
  <c r="L602" i="10"/>
  <c r="K602" i="10"/>
  <c r="N602" i="10"/>
  <c r="X602" i="10" s="1"/>
  <c r="M602" i="10"/>
  <c r="R603" i="10"/>
  <c r="Q603" i="10"/>
  <c r="P603" i="10"/>
  <c r="AA606" i="10"/>
  <c r="K607" i="9"/>
  <c r="C610" i="10"/>
  <c r="D610" i="10"/>
  <c r="I611" i="10"/>
  <c r="H611" i="10"/>
  <c r="F611" i="10"/>
  <c r="G611" i="10"/>
  <c r="R612" i="10"/>
  <c r="Q612" i="10"/>
  <c r="P612" i="10"/>
  <c r="C617" i="10"/>
  <c r="D617" i="10"/>
  <c r="I618" i="10"/>
  <c r="H618" i="10"/>
  <c r="G618" i="10"/>
  <c r="F618" i="10"/>
  <c r="L619" i="10"/>
  <c r="K619" i="10"/>
  <c r="N619" i="10"/>
  <c r="X619" i="10" s="1"/>
  <c r="M619" i="10"/>
  <c r="R620" i="10"/>
  <c r="Q620" i="10"/>
  <c r="P620" i="10"/>
  <c r="R628" i="10"/>
  <c r="Q628" i="10"/>
  <c r="P628" i="10"/>
  <c r="AA632" i="10"/>
  <c r="K633" i="9"/>
  <c r="A635" i="10"/>
  <c r="K635" i="9"/>
  <c r="F636" i="10"/>
  <c r="G636" i="10"/>
  <c r="I636" i="10"/>
  <c r="H636" i="10"/>
  <c r="R637" i="10"/>
  <c r="Q637" i="10"/>
  <c r="P637" i="10"/>
  <c r="AA640" i="10"/>
  <c r="AA649" i="10"/>
  <c r="A660" i="10"/>
  <c r="K660" i="9"/>
  <c r="I661" i="10"/>
  <c r="H661" i="10"/>
  <c r="G661" i="10"/>
  <c r="F661" i="10"/>
  <c r="R662" i="10"/>
  <c r="P662" i="10"/>
  <c r="Q662" i="10"/>
  <c r="C669" i="10"/>
  <c r="D669" i="10"/>
  <c r="I670" i="10"/>
  <c r="H670" i="10"/>
  <c r="F670" i="10"/>
  <c r="G670" i="10"/>
  <c r="L671" i="10"/>
  <c r="K671" i="10"/>
  <c r="N671" i="10"/>
  <c r="X671" i="10" s="1"/>
  <c r="M671" i="10"/>
  <c r="C685" i="10"/>
  <c r="D685" i="10"/>
  <c r="L686" i="10"/>
  <c r="K686" i="10"/>
  <c r="N686" i="10"/>
  <c r="X686" i="10" s="1"/>
  <c r="M686" i="10"/>
  <c r="AA689" i="10"/>
  <c r="C693" i="10"/>
  <c r="D693" i="10"/>
  <c r="I694" i="10"/>
  <c r="H694" i="10"/>
  <c r="G694" i="10"/>
  <c r="F694" i="10"/>
  <c r="L695" i="10"/>
  <c r="K695" i="10"/>
  <c r="N695" i="10"/>
  <c r="X695" i="10" s="1"/>
  <c r="M695" i="10"/>
  <c r="C709" i="10"/>
  <c r="D709" i="10"/>
  <c r="L710" i="10"/>
  <c r="K710" i="10"/>
  <c r="N710" i="10"/>
  <c r="X710" i="10" s="1"/>
  <c r="M710" i="10"/>
  <c r="C717" i="10"/>
  <c r="D717" i="10"/>
  <c r="I718" i="10"/>
  <c r="H718" i="10"/>
  <c r="F718" i="10"/>
  <c r="G718" i="10"/>
  <c r="L719" i="10"/>
  <c r="K719" i="10"/>
  <c r="N719" i="10"/>
  <c r="X719" i="10" s="1"/>
  <c r="M719" i="10"/>
  <c r="C733" i="10"/>
  <c r="D733" i="10"/>
  <c r="L734" i="10"/>
  <c r="K734" i="10"/>
  <c r="N734" i="10"/>
  <c r="X734" i="10" s="1"/>
  <c r="M734" i="10"/>
  <c r="AA737" i="10"/>
  <c r="C741" i="10"/>
  <c r="D741" i="10"/>
  <c r="I742" i="10"/>
  <c r="H742" i="10"/>
  <c r="G742" i="10"/>
  <c r="F742" i="10"/>
  <c r="L743" i="10"/>
  <c r="K743" i="10"/>
  <c r="N743" i="10"/>
  <c r="X743" i="10" s="1"/>
  <c r="M743" i="10"/>
  <c r="C757" i="10"/>
  <c r="D757" i="10"/>
  <c r="L758" i="10"/>
  <c r="K758" i="10"/>
  <c r="N758" i="10"/>
  <c r="X758" i="10" s="1"/>
  <c r="M758" i="10"/>
  <c r="C765" i="10"/>
  <c r="D765" i="10"/>
  <c r="I766" i="10"/>
  <c r="H766" i="10"/>
  <c r="G766" i="10"/>
  <c r="F766" i="10"/>
  <c r="L767" i="10"/>
  <c r="K767" i="10"/>
  <c r="N767" i="10"/>
  <c r="X767" i="10" s="1"/>
  <c r="M767" i="10"/>
  <c r="C781" i="10"/>
  <c r="D781" i="10"/>
  <c r="L782" i="10"/>
  <c r="K782" i="10"/>
  <c r="N782" i="10"/>
  <c r="X782" i="10" s="1"/>
  <c r="M782" i="10"/>
  <c r="AA785" i="10"/>
  <c r="C789" i="10"/>
  <c r="D789" i="10"/>
  <c r="I790" i="10"/>
  <c r="H790" i="10"/>
  <c r="F790" i="10"/>
  <c r="G790" i="10"/>
  <c r="L791" i="10"/>
  <c r="K791" i="10"/>
  <c r="N791" i="10"/>
  <c r="X791" i="10" s="1"/>
  <c r="M791" i="10"/>
  <c r="C805" i="10"/>
  <c r="D805" i="10"/>
  <c r="L806" i="10"/>
  <c r="K806" i="10"/>
  <c r="N806" i="10"/>
  <c r="X806" i="10" s="1"/>
  <c r="M806" i="10"/>
  <c r="R844" i="10"/>
  <c r="Q844" i="10"/>
  <c r="P844" i="10"/>
  <c r="AA848" i="10"/>
  <c r="Y848" i="10"/>
  <c r="Z848" i="10" s="1"/>
  <c r="A851" i="10"/>
  <c r="K851" i="9"/>
  <c r="F852" i="10"/>
  <c r="H852" i="10"/>
  <c r="G852" i="10"/>
  <c r="I852" i="10"/>
  <c r="Q853" i="10"/>
  <c r="R853" i="10"/>
  <c r="P853" i="10"/>
  <c r="I866" i="10"/>
  <c r="H866" i="10"/>
  <c r="G866" i="10"/>
  <c r="F866" i="10"/>
  <c r="R867" i="10"/>
  <c r="Q867" i="10"/>
  <c r="P867" i="10"/>
  <c r="AA870" i="10"/>
  <c r="C874" i="10"/>
  <c r="D874" i="10"/>
  <c r="I875" i="10"/>
  <c r="H875" i="10"/>
  <c r="G875" i="10"/>
  <c r="F875" i="10"/>
  <c r="R876" i="10"/>
  <c r="Q876" i="10"/>
  <c r="P876" i="10"/>
  <c r="A888" i="10"/>
  <c r="K888" i="9"/>
  <c r="I889" i="10"/>
  <c r="H889" i="10"/>
  <c r="G889" i="10"/>
  <c r="F889" i="10"/>
  <c r="R890" i="10"/>
  <c r="Q890" i="10"/>
  <c r="P890" i="10"/>
  <c r="D896" i="10"/>
  <c r="C896" i="10"/>
  <c r="I897" i="10"/>
  <c r="H897" i="10"/>
  <c r="F897" i="10"/>
  <c r="G897" i="10"/>
  <c r="N898" i="10"/>
  <c r="X898" i="10" s="1"/>
  <c r="M898" i="10"/>
  <c r="K898" i="10"/>
  <c r="L898" i="10"/>
  <c r="C910" i="10"/>
  <c r="D910" i="10"/>
  <c r="K911" i="10"/>
  <c r="N911" i="10"/>
  <c r="X911" i="10" s="1"/>
  <c r="L911" i="10"/>
  <c r="M911" i="10"/>
  <c r="R926" i="10"/>
  <c r="Q926" i="10"/>
  <c r="P926" i="10"/>
  <c r="C954" i="10"/>
  <c r="D954" i="10"/>
  <c r="K955" i="10"/>
  <c r="N955" i="10"/>
  <c r="X955" i="10" s="1"/>
  <c r="L955" i="10"/>
  <c r="M955" i="10"/>
  <c r="AA958" i="10"/>
  <c r="Q968" i="10"/>
  <c r="P968" i="10"/>
  <c r="R968" i="10"/>
  <c r="A973" i="10"/>
  <c r="K973" i="9"/>
  <c r="D993" i="10"/>
  <c r="C993" i="10"/>
  <c r="N994" i="10"/>
  <c r="X994" i="10" s="1"/>
  <c r="M994" i="10"/>
  <c r="K994" i="10"/>
  <c r="L994" i="10"/>
  <c r="Y997" i="10"/>
  <c r="Z997" i="10" s="1"/>
  <c r="D1013" i="10"/>
  <c r="C1013" i="10"/>
  <c r="N1014" i="10"/>
  <c r="X1014" i="10" s="1"/>
  <c r="Y1014" i="10" s="1"/>
  <c r="Z1014" i="10" s="1"/>
  <c r="M1014" i="10"/>
  <c r="K1014" i="10"/>
  <c r="L1014" i="10"/>
  <c r="D1019" i="10"/>
  <c r="C1019" i="10"/>
  <c r="H1020" i="10"/>
  <c r="G1020" i="10"/>
  <c r="I1020" i="10"/>
  <c r="F1020" i="10"/>
  <c r="Q1021" i="10"/>
  <c r="P1021" i="10"/>
  <c r="R1021" i="10"/>
  <c r="Y1030" i="10"/>
  <c r="Z1030" i="10" s="1"/>
  <c r="AA1030" i="10"/>
  <c r="N1033" i="10"/>
  <c r="X1033" i="10" s="1"/>
  <c r="M1033" i="10"/>
  <c r="L1033" i="10"/>
  <c r="K1033" i="10"/>
  <c r="D1137" i="10"/>
  <c r="C1137" i="10"/>
  <c r="N1138" i="10"/>
  <c r="X1138" i="10" s="1"/>
  <c r="M1138" i="10"/>
  <c r="L1138" i="10"/>
  <c r="K1138" i="10"/>
  <c r="AA1141" i="10"/>
  <c r="Q1202" i="10"/>
  <c r="P1202" i="10"/>
  <c r="R1202" i="10"/>
  <c r="D1208" i="10"/>
  <c r="C1208" i="10"/>
  <c r="A1245" i="10"/>
  <c r="K1245" i="9"/>
  <c r="H1246" i="10"/>
  <c r="G1246" i="10"/>
  <c r="I1246" i="10"/>
  <c r="F1246" i="10"/>
  <c r="Q1247" i="10"/>
  <c r="P1247" i="10"/>
  <c r="R1247" i="10"/>
  <c r="Q1253" i="10"/>
  <c r="P1253" i="10"/>
  <c r="R1253" i="10"/>
  <c r="D1362" i="10"/>
  <c r="C1362" i="10"/>
  <c r="N1363" i="10"/>
  <c r="X1363" i="10" s="1"/>
  <c r="M1363" i="10"/>
  <c r="L1363" i="10"/>
  <c r="K1363" i="10"/>
  <c r="A1442" i="10"/>
  <c r="K1442" i="9"/>
  <c r="F1443" i="10"/>
  <c r="G1443" i="10"/>
  <c r="I1443" i="10"/>
  <c r="H1443" i="10"/>
  <c r="I1449" i="10"/>
  <c r="G1449" i="10"/>
  <c r="H1449" i="10"/>
  <c r="F1449" i="10"/>
  <c r="A1454" i="10"/>
  <c r="K1454" i="9"/>
  <c r="I1461" i="10"/>
  <c r="H1461" i="10"/>
  <c r="F1461" i="10"/>
  <c r="G1461" i="10"/>
  <c r="AA1561" i="10"/>
  <c r="R1680" i="10"/>
  <c r="Q1680" i="10"/>
  <c r="P1680" i="10"/>
  <c r="R1686" i="10"/>
  <c r="Q1686" i="10"/>
  <c r="P1686" i="10"/>
  <c r="AA319" i="10"/>
  <c r="Y319" i="10"/>
  <c r="Z319" i="10" s="1"/>
  <c r="D323" i="10"/>
  <c r="C323" i="10"/>
  <c r="I324" i="10"/>
  <c r="H324" i="10"/>
  <c r="F324" i="10"/>
  <c r="G324" i="10"/>
  <c r="N325" i="10"/>
  <c r="X325" i="10" s="1"/>
  <c r="Y325" i="10" s="1"/>
  <c r="Z325" i="10" s="1"/>
  <c r="M325" i="10"/>
  <c r="K325" i="10"/>
  <c r="L325" i="10"/>
  <c r="P326" i="10"/>
  <c r="R326" i="10"/>
  <c r="Q326" i="10"/>
  <c r="Y331" i="10"/>
  <c r="Z331" i="10" s="1"/>
  <c r="AA331" i="10"/>
  <c r="D335" i="10"/>
  <c r="C335" i="10"/>
  <c r="I336" i="10"/>
  <c r="H336" i="10"/>
  <c r="F336" i="10"/>
  <c r="G336" i="10"/>
  <c r="N337" i="10"/>
  <c r="X337" i="10" s="1"/>
  <c r="Y337" i="10" s="1"/>
  <c r="Z337" i="10" s="1"/>
  <c r="M337" i="10"/>
  <c r="L337" i="10"/>
  <c r="K337" i="10"/>
  <c r="R338" i="10"/>
  <c r="Q338" i="10"/>
  <c r="P338" i="10"/>
  <c r="AA343" i="10"/>
  <c r="Y343" i="10"/>
  <c r="Z343" i="10" s="1"/>
  <c r="K344" i="9"/>
  <c r="D347" i="10"/>
  <c r="C347" i="10"/>
  <c r="I348" i="10"/>
  <c r="H348" i="10"/>
  <c r="G348" i="10"/>
  <c r="F348" i="10"/>
  <c r="N349" i="10"/>
  <c r="X349" i="10" s="1"/>
  <c r="Y349" i="10" s="1"/>
  <c r="Z349" i="10" s="1"/>
  <c r="M349" i="10"/>
  <c r="L349" i="10"/>
  <c r="K349" i="10"/>
  <c r="R350" i="10"/>
  <c r="Q350" i="10"/>
  <c r="P350" i="10"/>
  <c r="K356" i="9"/>
  <c r="D359" i="10"/>
  <c r="C359" i="10"/>
  <c r="I360" i="10"/>
  <c r="H360" i="10"/>
  <c r="G360" i="10"/>
  <c r="F360" i="10"/>
  <c r="N361" i="10"/>
  <c r="X361" i="10" s="1"/>
  <c r="Y361" i="10" s="1"/>
  <c r="Z361" i="10" s="1"/>
  <c r="M361" i="10"/>
  <c r="L361" i="10"/>
  <c r="K361" i="10"/>
  <c r="R362" i="10"/>
  <c r="Q362" i="10"/>
  <c r="P362" i="10"/>
  <c r="AA367" i="10"/>
  <c r="Y367" i="10"/>
  <c r="Z367" i="10" s="1"/>
  <c r="K368" i="9"/>
  <c r="D371" i="10"/>
  <c r="C371" i="10"/>
  <c r="I372" i="10"/>
  <c r="H372" i="10"/>
  <c r="G372" i="10"/>
  <c r="F372" i="10"/>
  <c r="N373" i="10"/>
  <c r="X373" i="10" s="1"/>
  <c r="Y373" i="10" s="1"/>
  <c r="Z373" i="10" s="1"/>
  <c r="M373" i="10"/>
  <c r="L373" i="10"/>
  <c r="K373" i="10"/>
  <c r="R374" i="10"/>
  <c r="Q374" i="10"/>
  <c r="P374" i="10"/>
  <c r="AA379" i="10"/>
  <c r="K380" i="9"/>
  <c r="D383" i="10"/>
  <c r="C383" i="10"/>
  <c r="I384" i="10"/>
  <c r="H384" i="10"/>
  <c r="G384" i="10"/>
  <c r="F384" i="10"/>
  <c r="N385" i="10"/>
  <c r="X385" i="10" s="1"/>
  <c r="M385" i="10"/>
  <c r="L385" i="10"/>
  <c r="K385" i="10"/>
  <c r="R386" i="10"/>
  <c r="Q386" i="10"/>
  <c r="P386" i="10"/>
  <c r="Y391" i="10"/>
  <c r="Z391" i="10" s="1"/>
  <c r="K392" i="9"/>
  <c r="D395" i="10"/>
  <c r="C395" i="10"/>
  <c r="I396" i="10"/>
  <c r="H396" i="10"/>
  <c r="G396" i="10"/>
  <c r="F396" i="10"/>
  <c r="N397" i="10"/>
  <c r="X397" i="10" s="1"/>
  <c r="M397" i="10"/>
  <c r="L397" i="10"/>
  <c r="K397" i="10"/>
  <c r="R398" i="10"/>
  <c r="Q398" i="10"/>
  <c r="P398" i="10"/>
  <c r="AA403" i="10"/>
  <c r="Y403" i="10"/>
  <c r="Z403" i="10" s="1"/>
  <c r="K404" i="9"/>
  <c r="D407" i="10"/>
  <c r="C407" i="10"/>
  <c r="I408" i="10"/>
  <c r="H408" i="10"/>
  <c r="G408" i="10"/>
  <c r="F408" i="10"/>
  <c r="N409" i="10"/>
  <c r="X409" i="10" s="1"/>
  <c r="M409" i="10"/>
  <c r="L409" i="10"/>
  <c r="K409" i="10"/>
  <c r="R410" i="10"/>
  <c r="Q410" i="10"/>
  <c r="P410" i="10"/>
  <c r="AA415" i="10"/>
  <c r="Y415" i="10"/>
  <c r="Z415" i="10" s="1"/>
  <c r="K416" i="9"/>
  <c r="D419" i="10"/>
  <c r="C419" i="10"/>
  <c r="I420" i="10"/>
  <c r="H420" i="10"/>
  <c r="G420" i="10"/>
  <c r="F420" i="10"/>
  <c r="N421" i="10"/>
  <c r="X421" i="10" s="1"/>
  <c r="Y421" i="10" s="1"/>
  <c r="Z421" i="10" s="1"/>
  <c r="M421" i="10"/>
  <c r="L421" i="10"/>
  <c r="K421" i="10"/>
  <c r="R422" i="10"/>
  <c r="Q422" i="10"/>
  <c r="P422" i="10"/>
  <c r="K428" i="9"/>
  <c r="D431" i="10"/>
  <c r="C431" i="10"/>
  <c r="I432" i="10"/>
  <c r="H432" i="10"/>
  <c r="G432" i="10"/>
  <c r="F432" i="10"/>
  <c r="N433" i="10"/>
  <c r="X433" i="10" s="1"/>
  <c r="Y433" i="10" s="1"/>
  <c r="Z433" i="10" s="1"/>
  <c r="M433" i="10"/>
  <c r="L433" i="10"/>
  <c r="K433" i="10"/>
  <c r="R434" i="10"/>
  <c r="Q434" i="10"/>
  <c r="P434" i="10"/>
  <c r="AA439" i="10"/>
  <c r="Y439" i="10"/>
  <c r="Z439" i="10" s="1"/>
  <c r="K440" i="9"/>
  <c r="D443" i="10"/>
  <c r="C443" i="10"/>
  <c r="I444" i="10"/>
  <c r="H444" i="10"/>
  <c r="G444" i="10"/>
  <c r="F444" i="10"/>
  <c r="N445" i="10"/>
  <c r="X445" i="10" s="1"/>
  <c r="Y445" i="10" s="1"/>
  <c r="Z445" i="10" s="1"/>
  <c r="M445" i="10"/>
  <c r="L445" i="10"/>
  <c r="K445" i="10"/>
  <c r="R446" i="10"/>
  <c r="Q446" i="10"/>
  <c r="P446" i="10"/>
  <c r="AA451" i="10"/>
  <c r="Y451" i="10"/>
  <c r="Z451" i="10" s="1"/>
  <c r="K452" i="9"/>
  <c r="D455" i="10"/>
  <c r="C455" i="10"/>
  <c r="I456" i="10"/>
  <c r="H456" i="10"/>
  <c r="G456" i="10"/>
  <c r="F456" i="10"/>
  <c r="N457" i="10"/>
  <c r="X457" i="10" s="1"/>
  <c r="M457" i="10"/>
  <c r="L457" i="10"/>
  <c r="K457" i="10"/>
  <c r="R458" i="10"/>
  <c r="Q458" i="10"/>
  <c r="P458" i="10"/>
  <c r="Y463" i="10"/>
  <c r="Z463" i="10" s="1"/>
  <c r="K464" i="9"/>
  <c r="D467" i="10"/>
  <c r="C467" i="10"/>
  <c r="I468" i="10"/>
  <c r="H468" i="10"/>
  <c r="G468" i="10"/>
  <c r="F468" i="10"/>
  <c r="N469" i="10"/>
  <c r="X469" i="10" s="1"/>
  <c r="M469" i="10"/>
  <c r="L469" i="10"/>
  <c r="K469" i="10"/>
  <c r="R470" i="10"/>
  <c r="Q470" i="10"/>
  <c r="P470" i="10"/>
  <c r="AA475" i="10"/>
  <c r="K476" i="9"/>
  <c r="D479" i="10"/>
  <c r="C479" i="10"/>
  <c r="I480" i="10"/>
  <c r="H480" i="10"/>
  <c r="G480" i="10"/>
  <c r="F480" i="10"/>
  <c r="N481" i="10"/>
  <c r="X481" i="10" s="1"/>
  <c r="Y481" i="10" s="1"/>
  <c r="Z481" i="10" s="1"/>
  <c r="M481" i="10"/>
  <c r="L481" i="10"/>
  <c r="K481" i="10"/>
  <c r="R482" i="10"/>
  <c r="Q482" i="10"/>
  <c r="P482" i="10"/>
  <c r="AA487" i="10"/>
  <c r="K488" i="9"/>
  <c r="D491" i="10"/>
  <c r="C491" i="10"/>
  <c r="I492" i="10"/>
  <c r="H492" i="10"/>
  <c r="G492" i="10"/>
  <c r="F492" i="10"/>
  <c r="N493" i="10"/>
  <c r="X493" i="10" s="1"/>
  <c r="Y493" i="10" s="1"/>
  <c r="Z493" i="10" s="1"/>
  <c r="M493" i="10"/>
  <c r="L493" i="10"/>
  <c r="K493" i="10"/>
  <c r="R494" i="10"/>
  <c r="Q494" i="10"/>
  <c r="P494" i="10"/>
  <c r="K499" i="9"/>
  <c r="C502" i="10"/>
  <c r="D502" i="10"/>
  <c r="I503" i="10"/>
  <c r="H503" i="10"/>
  <c r="G503" i="10"/>
  <c r="F503" i="10"/>
  <c r="N504" i="10"/>
  <c r="X504" i="10" s="1"/>
  <c r="M504" i="10"/>
  <c r="L504" i="10"/>
  <c r="K504" i="10"/>
  <c r="R505" i="10"/>
  <c r="Q505" i="10"/>
  <c r="P505" i="10"/>
  <c r="AA509" i="10"/>
  <c r="Y509" i="10"/>
  <c r="Z509" i="10" s="1"/>
  <c r="D513" i="10"/>
  <c r="C513" i="10"/>
  <c r="I514" i="10"/>
  <c r="H514" i="10"/>
  <c r="G514" i="10"/>
  <c r="F514" i="10"/>
  <c r="M515" i="10"/>
  <c r="L515" i="10"/>
  <c r="N515" i="10"/>
  <c r="X515" i="10" s="1"/>
  <c r="Y515" i="10" s="1"/>
  <c r="Z515" i="10" s="1"/>
  <c r="K515" i="10"/>
  <c r="Q516" i="10"/>
  <c r="R516" i="10"/>
  <c r="P516" i="10"/>
  <c r="K521" i="9"/>
  <c r="D524" i="10"/>
  <c r="C524" i="10"/>
  <c r="G525" i="10"/>
  <c r="F525" i="10"/>
  <c r="I525" i="10"/>
  <c r="H525" i="10"/>
  <c r="N526" i="10"/>
  <c r="X526" i="10" s="1"/>
  <c r="Y526" i="10" s="1"/>
  <c r="Z526" i="10" s="1"/>
  <c r="M526" i="10"/>
  <c r="L526" i="10"/>
  <c r="K526" i="10"/>
  <c r="R527" i="10"/>
  <c r="Q527" i="10"/>
  <c r="P527" i="10"/>
  <c r="Y532" i="10"/>
  <c r="Z532" i="10" s="1"/>
  <c r="D545" i="10"/>
  <c r="C545" i="10"/>
  <c r="I546" i="10"/>
  <c r="H546" i="10"/>
  <c r="G546" i="10"/>
  <c r="F546" i="10"/>
  <c r="L547" i="10"/>
  <c r="K547" i="10"/>
  <c r="N547" i="10"/>
  <c r="X547" i="10" s="1"/>
  <c r="Y547" i="10" s="1"/>
  <c r="Z547" i="10" s="1"/>
  <c r="M547" i="10"/>
  <c r="R548" i="10"/>
  <c r="Q548" i="10"/>
  <c r="P548" i="10"/>
  <c r="D555" i="10"/>
  <c r="C555" i="10"/>
  <c r="I556" i="10"/>
  <c r="H556" i="10"/>
  <c r="G556" i="10"/>
  <c r="F556" i="10"/>
  <c r="D565" i="10"/>
  <c r="C565" i="10"/>
  <c r="N566" i="10"/>
  <c r="X566" i="10" s="1"/>
  <c r="Y566" i="10" s="1"/>
  <c r="Z566" i="10" s="1"/>
  <c r="K566" i="10"/>
  <c r="M566" i="10"/>
  <c r="L566" i="10"/>
  <c r="Q567" i="10"/>
  <c r="P567" i="10"/>
  <c r="R567" i="10"/>
  <c r="AA571" i="10"/>
  <c r="Y571" i="10"/>
  <c r="Z571" i="10" s="1"/>
  <c r="K572" i="9"/>
  <c r="C575" i="10"/>
  <c r="D575" i="10"/>
  <c r="N576" i="10"/>
  <c r="X576" i="10" s="1"/>
  <c r="M576" i="10"/>
  <c r="L576" i="10"/>
  <c r="K576" i="10"/>
  <c r="R577" i="10"/>
  <c r="Q577" i="10"/>
  <c r="P577" i="10"/>
  <c r="AA580" i="10"/>
  <c r="AA589" i="10"/>
  <c r="Y589" i="10"/>
  <c r="Z589" i="10" s="1"/>
  <c r="A600" i="10"/>
  <c r="K600" i="9"/>
  <c r="I601" i="10"/>
  <c r="H601" i="10"/>
  <c r="G601" i="10"/>
  <c r="F601" i="10"/>
  <c r="R602" i="10"/>
  <c r="Q602" i="10"/>
  <c r="P602" i="10"/>
  <c r="AA605" i="10"/>
  <c r="Y605" i="10"/>
  <c r="Z605" i="10" s="1"/>
  <c r="C609" i="10"/>
  <c r="D609" i="10"/>
  <c r="I610" i="10"/>
  <c r="H610" i="10"/>
  <c r="G610" i="10"/>
  <c r="F610" i="10"/>
  <c r="L611" i="10"/>
  <c r="K611" i="10"/>
  <c r="M611" i="10"/>
  <c r="N611" i="10"/>
  <c r="X611" i="10" s="1"/>
  <c r="A616" i="10"/>
  <c r="K616" i="9"/>
  <c r="I626" i="10"/>
  <c r="H626" i="10"/>
  <c r="G626" i="10"/>
  <c r="F626" i="10"/>
  <c r="L627" i="10"/>
  <c r="K627" i="10"/>
  <c r="N627" i="10"/>
  <c r="X627" i="10" s="1"/>
  <c r="Y627" i="10" s="1"/>
  <c r="Z627" i="10" s="1"/>
  <c r="M627" i="10"/>
  <c r="AA631" i="10"/>
  <c r="Y631" i="10"/>
  <c r="Z631" i="10" s="1"/>
  <c r="K632" i="9"/>
  <c r="D635" i="10"/>
  <c r="C635" i="10"/>
  <c r="N636" i="10"/>
  <c r="X636" i="10" s="1"/>
  <c r="M636" i="10"/>
  <c r="L636" i="10"/>
  <c r="K636" i="10"/>
  <c r="Y657" i="10"/>
  <c r="Z657" i="10" s="1"/>
  <c r="K658" i="9"/>
  <c r="C660" i="10"/>
  <c r="D660" i="10"/>
  <c r="N661" i="10"/>
  <c r="X661" i="10" s="1"/>
  <c r="L661" i="10"/>
  <c r="K661" i="10"/>
  <c r="M661" i="10"/>
  <c r="C668" i="10"/>
  <c r="D668" i="10"/>
  <c r="I669" i="10"/>
  <c r="G669" i="10"/>
  <c r="H669" i="10"/>
  <c r="F669" i="10"/>
  <c r="L670" i="10"/>
  <c r="K670" i="10"/>
  <c r="N670" i="10"/>
  <c r="X670" i="10" s="1"/>
  <c r="M670" i="10"/>
  <c r="R671" i="10"/>
  <c r="Q671" i="10"/>
  <c r="P671" i="10"/>
  <c r="A684" i="10"/>
  <c r="K684" i="9"/>
  <c r="I685" i="10"/>
  <c r="G685" i="10"/>
  <c r="F685" i="10"/>
  <c r="H685" i="10"/>
  <c r="R686" i="10"/>
  <c r="Q686" i="10"/>
  <c r="P686" i="10"/>
  <c r="C692" i="10"/>
  <c r="D692" i="10"/>
  <c r="I693" i="10"/>
  <c r="H693" i="10"/>
  <c r="G693" i="10"/>
  <c r="F693" i="10"/>
  <c r="L694" i="10"/>
  <c r="K694" i="10"/>
  <c r="N694" i="10"/>
  <c r="X694" i="10" s="1"/>
  <c r="M694" i="10"/>
  <c r="R695" i="10"/>
  <c r="Q695" i="10"/>
  <c r="P695" i="10"/>
  <c r="A708" i="10"/>
  <c r="K708" i="9"/>
  <c r="I709" i="10"/>
  <c r="H709" i="10"/>
  <c r="G709" i="10"/>
  <c r="F709" i="10"/>
  <c r="R710" i="10"/>
  <c r="P710" i="10"/>
  <c r="Q710" i="10"/>
  <c r="C716" i="10"/>
  <c r="D716" i="10"/>
  <c r="I717" i="10"/>
  <c r="G717" i="10"/>
  <c r="F717" i="10"/>
  <c r="H717" i="10"/>
  <c r="L718" i="10"/>
  <c r="K718" i="10"/>
  <c r="N718" i="10"/>
  <c r="X718" i="10" s="1"/>
  <c r="Y718" i="10" s="1"/>
  <c r="Z718" i="10" s="1"/>
  <c r="M718" i="10"/>
  <c r="R719" i="10"/>
  <c r="Q719" i="10"/>
  <c r="P719" i="10"/>
  <c r="A732" i="10"/>
  <c r="K732" i="9"/>
  <c r="I733" i="10"/>
  <c r="H733" i="10"/>
  <c r="G733" i="10"/>
  <c r="F733" i="10"/>
  <c r="R734" i="10"/>
  <c r="Q734" i="10"/>
  <c r="P734" i="10"/>
  <c r="C740" i="10"/>
  <c r="D740" i="10"/>
  <c r="I741" i="10"/>
  <c r="H741" i="10"/>
  <c r="G741" i="10"/>
  <c r="F741" i="10"/>
  <c r="L742" i="10"/>
  <c r="K742" i="10"/>
  <c r="N742" i="10"/>
  <c r="X742" i="10" s="1"/>
  <c r="M742" i="10"/>
  <c r="R743" i="10"/>
  <c r="Q743" i="10"/>
  <c r="P743" i="10"/>
  <c r="A756" i="10"/>
  <c r="K756" i="9"/>
  <c r="I757" i="10"/>
  <c r="H757" i="10"/>
  <c r="G757" i="10"/>
  <c r="F757" i="10"/>
  <c r="R758" i="10"/>
  <c r="Q758" i="10"/>
  <c r="P758" i="10"/>
  <c r="C764" i="10"/>
  <c r="D764" i="10"/>
  <c r="I765" i="10"/>
  <c r="H765" i="10"/>
  <c r="G765" i="10"/>
  <c r="F765" i="10"/>
  <c r="L766" i="10"/>
  <c r="K766" i="10"/>
  <c r="N766" i="10"/>
  <c r="X766" i="10" s="1"/>
  <c r="M766" i="10"/>
  <c r="R767" i="10"/>
  <c r="Q767" i="10"/>
  <c r="P767" i="10"/>
  <c r="A780" i="10"/>
  <c r="K780" i="9"/>
  <c r="I781" i="10"/>
  <c r="H781" i="10"/>
  <c r="G781" i="10"/>
  <c r="F781" i="10"/>
  <c r="R782" i="10"/>
  <c r="Q782" i="10"/>
  <c r="P782" i="10"/>
  <c r="C788" i="10"/>
  <c r="D788" i="10"/>
  <c r="AA825" i="10"/>
  <c r="D828" i="10"/>
  <c r="C828" i="10"/>
  <c r="N829" i="10"/>
  <c r="X829" i="10" s="1"/>
  <c r="M829" i="10"/>
  <c r="L829" i="10"/>
  <c r="K829" i="10"/>
  <c r="AA832" i="10"/>
  <c r="N843" i="10"/>
  <c r="X843" i="10" s="1"/>
  <c r="M843" i="10"/>
  <c r="L843" i="10"/>
  <c r="K843" i="10"/>
  <c r="AA847" i="10"/>
  <c r="K848" i="9"/>
  <c r="C851" i="10"/>
  <c r="D851" i="10"/>
  <c r="N852" i="10"/>
  <c r="X852" i="10" s="1"/>
  <c r="K852" i="10"/>
  <c r="M852" i="10"/>
  <c r="L852" i="10"/>
  <c r="C865" i="10"/>
  <c r="D865" i="10"/>
  <c r="L866" i="10"/>
  <c r="K866" i="10"/>
  <c r="N866" i="10"/>
  <c r="X866" i="10" s="1"/>
  <c r="M866" i="10"/>
  <c r="AA869" i="10"/>
  <c r="C873" i="10"/>
  <c r="D873" i="10"/>
  <c r="I874" i="10"/>
  <c r="H874" i="10"/>
  <c r="G874" i="10"/>
  <c r="F874" i="10"/>
  <c r="N875" i="10"/>
  <c r="X875" i="10" s="1"/>
  <c r="Y875" i="10" s="1"/>
  <c r="Z875" i="10" s="1"/>
  <c r="M875" i="10"/>
  <c r="L875" i="10"/>
  <c r="K875" i="10"/>
  <c r="Y885" i="10"/>
  <c r="Z885" i="10" s="1"/>
  <c r="AA885" i="10"/>
  <c r="K886" i="9"/>
  <c r="D888" i="10"/>
  <c r="C888" i="10"/>
  <c r="N889" i="10"/>
  <c r="X889" i="10" s="1"/>
  <c r="M889" i="10"/>
  <c r="L889" i="10"/>
  <c r="K889" i="10"/>
  <c r="AA892" i="10"/>
  <c r="AA907" i="10"/>
  <c r="AA928" i="10"/>
  <c r="D945" i="10"/>
  <c r="C945" i="10"/>
  <c r="N946" i="10"/>
  <c r="X946" i="10" s="1"/>
  <c r="M946" i="10"/>
  <c r="K946" i="10"/>
  <c r="L946" i="10"/>
  <c r="AA950" i="10"/>
  <c r="K951" i="9"/>
  <c r="A953" i="10"/>
  <c r="K953" i="9"/>
  <c r="I954" i="10"/>
  <c r="H954" i="10"/>
  <c r="G954" i="10"/>
  <c r="F954" i="10"/>
  <c r="R955" i="10"/>
  <c r="Q955" i="10"/>
  <c r="P955" i="10"/>
  <c r="A992" i="10"/>
  <c r="K992" i="9"/>
  <c r="A1012" i="10"/>
  <c r="K1012" i="9"/>
  <c r="I1013" i="10"/>
  <c r="H1013" i="10"/>
  <c r="F1013" i="10"/>
  <c r="G1013" i="10"/>
  <c r="D1053" i="10"/>
  <c r="C1053" i="10"/>
  <c r="N1054" i="10"/>
  <c r="X1054" i="10" s="1"/>
  <c r="Y1054" i="10" s="1"/>
  <c r="Z1054" i="10" s="1"/>
  <c r="M1054" i="10"/>
  <c r="L1054" i="10"/>
  <c r="K1054" i="10"/>
  <c r="AA1133" i="10"/>
  <c r="A1136" i="10"/>
  <c r="K1136" i="9"/>
  <c r="I1137" i="10"/>
  <c r="H1137" i="10"/>
  <c r="G1137" i="10"/>
  <c r="F1137" i="10"/>
  <c r="R1138" i="10"/>
  <c r="Q1138" i="10"/>
  <c r="P1138" i="10"/>
  <c r="H1182" i="10"/>
  <c r="G1182" i="10"/>
  <c r="I1182" i="10"/>
  <c r="F1182" i="10"/>
  <c r="K1201" i="10"/>
  <c r="M1201" i="10"/>
  <c r="L1201" i="10"/>
  <c r="N1201" i="10"/>
  <c r="X1201" i="10" s="1"/>
  <c r="AA1204" i="10"/>
  <c r="AA1242" i="10"/>
  <c r="D1245" i="10"/>
  <c r="C1245" i="10"/>
  <c r="N1246" i="10"/>
  <c r="X1246" i="10" s="1"/>
  <c r="Y1246" i="10" s="1"/>
  <c r="Z1246" i="10" s="1"/>
  <c r="M1246" i="10"/>
  <c r="L1246" i="10"/>
  <c r="K1246" i="10"/>
  <c r="N1252" i="10"/>
  <c r="X1252" i="10" s="1"/>
  <c r="M1252" i="10"/>
  <c r="K1252" i="10"/>
  <c r="L1252" i="10"/>
  <c r="AA1359" i="10"/>
  <c r="D1672" i="10"/>
  <c r="C1672" i="10"/>
  <c r="N1673" i="10"/>
  <c r="X1673" i="10" s="1"/>
  <c r="M1673" i="10"/>
  <c r="L1673" i="10"/>
  <c r="K1673" i="10"/>
  <c r="N1679" i="10"/>
  <c r="X1679" i="10" s="1"/>
  <c r="M1679" i="10"/>
  <c r="L1679" i="10"/>
  <c r="K1679" i="10"/>
  <c r="N1685" i="10"/>
  <c r="X1685" i="10" s="1"/>
  <c r="M1685" i="10"/>
  <c r="L1685" i="10"/>
  <c r="K1685" i="10"/>
  <c r="I1878" i="10"/>
  <c r="G1878" i="10"/>
  <c r="H1878" i="10"/>
  <c r="F1878" i="10"/>
  <c r="Q1879" i="10"/>
  <c r="P1879" i="10"/>
  <c r="R1879" i="10"/>
  <c r="AA354" i="10"/>
  <c r="Y354" i="10"/>
  <c r="Z354" i="10" s="1"/>
  <c r="C358" i="10"/>
  <c r="D358" i="10"/>
  <c r="I359" i="10"/>
  <c r="G359" i="10"/>
  <c r="F359" i="10"/>
  <c r="H359" i="10"/>
  <c r="N360" i="10"/>
  <c r="X360" i="10" s="1"/>
  <c r="Y360" i="10" s="1"/>
  <c r="Z360" i="10" s="1"/>
  <c r="M360" i="10"/>
  <c r="L360" i="10"/>
  <c r="K360" i="10"/>
  <c r="R361" i="10"/>
  <c r="Q361" i="10"/>
  <c r="P361" i="10"/>
  <c r="AA366" i="10"/>
  <c r="Y366" i="10"/>
  <c r="Z366" i="10" s="1"/>
  <c r="C370" i="10"/>
  <c r="D370" i="10"/>
  <c r="I371" i="10"/>
  <c r="G371" i="10"/>
  <c r="F371" i="10"/>
  <c r="H371" i="10"/>
  <c r="N372" i="10"/>
  <c r="X372" i="10" s="1"/>
  <c r="Y372" i="10" s="1"/>
  <c r="Z372" i="10" s="1"/>
  <c r="M372" i="10"/>
  <c r="L372" i="10"/>
  <c r="K372" i="10"/>
  <c r="R373" i="10"/>
  <c r="Q373" i="10"/>
  <c r="P373" i="10"/>
  <c r="AA378" i="10"/>
  <c r="Y378" i="10"/>
  <c r="Z378" i="10" s="1"/>
  <c r="C382" i="10"/>
  <c r="D382" i="10"/>
  <c r="I383" i="10"/>
  <c r="G383" i="10"/>
  <c r="F383" i="10"/>
  <c r="H383" i="10"/>
  <c r="N384" i="10"/>
  <c r="X384" i="10" s="1"/>
  <c r="Y384" i="10" s="1"/>
  <c r="Z384" i="10" s="1"/>
  <c r="M384" i="10"/>
  <c r="L384" i="10"/>
  <c r="K384" i="10"/>
  <c r="R385" i="10"/>
  <c r="Q385" i="10"/>
  <c r="P385" i="10"/>
  <c r="Y390" i="10"/>
  <c r="Z390" i="10" s="1"/>
  <c r="C394" i="10"/>
  <c r="D394" i="10"/>
  <c r="I395" i="10"/>
  <c r="G395" i="10"/>
  <c r="F395" i="10"/>
  <c r="H395" i="10"/>
  <c r="N396" i="10"/>
  <c r="X396" i="10" s="1"/>
  <c r="Y396" i="10" s="1"/>
  <c r="Z396" i="10" s="1"/>
  <c r="M396" i="10"/>
  <c r="L396" i="10"/>
  <c r="K396" i="10"/>
  <c r="R397" i="10"/>
  <c r="Q397" i="10"/>
  <c r="P397" i="10"/>
  <c r="AA402" i="10"/>
  <c r="Y402" i="10"/>
  <c r="Z402" i="10" s="1"/>
  <c r="C406" i="10"/>
  <c r="D406" i="10"/>
  <c r="I407" i="10"/>
  <c r="G407" i="10"/>
  <c r="F407" i="10"/>
  <c r="H407" i="10"/>
  <c r="N408" i="10"/>
  <c r="X408" i="10" s="1"/>
  <c r="Y408" i="10" s="1"/>
  <c r="Z408" i="10" s="1"/>
  <c r="M408" i="10"/>
  <c r="L408" i="10"/>
  <c r="K408" i="10"/>
  <c r="R409" i="10"/>
  <c r="Q409" i="10"/>
  <c r="P409" i="10"/>
  <c r="AA414" i="10"/>
  <c r="Y414" i="10"/>
  <c r="Z414" i="10" s="1"/>
  <c r="C418" i="10"/>
  <c r="D418" i="10"/>
  <c r="I419" i="10"/>
  <c r="G419" i="10"/>
  <c r="F419" i="10"/>
  <c r="H419" i="10"/>
  <c r="N420" i="10"/>
  <c r="X420" i="10" s="1"/>
  <c r="Y420" i="10" s="1"/>
  <c r="Z420" i="10" s="1"/>
  <c r="M420" i="10"/>
  <c r="L420" i="10"/>
  <c r="K420" i="10"/>
  <c r="R421" i="10"/>
  <c r="Q421" i="10"/>
  <c r="P421" i="10"/>
  <c r="AA426" i="10"/>
  <c r="C430" i="10"/>
  <c r="D430" i="10"/>
  <c r="I431" i="10"/>
  <c r="G431" i="10"/>
  <c r="F431" i="10"/>
  <c r="H431" i="10"/>
  <c r="N432" i="10"/>
  <c r="X432" i="10" s="1"/>
  <c r="Y432" i="10" s="1"/>
  <c r="Z432" i="10" s="1"/>
  <c r="M432" i="10"/>
  <c r="L432" i="10"/>
  <c r="K432" i="10"/>
  <c r="R433" i="10"/>
  <c r="Q433" i="10"/>
  <c r="P433" i="10"/>
  <c r="Y438" i="10"/>
  <c r="Z438" i="10" s="1"/>
  <c r="K439" i="9"/>
  <c r="C442" i="10"/>
  <c r="D442" i="10"/>
  <c r="I443" i="10"/>
  <c r="G443" i="10"/>
  <c r="F443" i="10"/>
  <c r="H443" i="10"/>
  <c r="N444" i="10"/>
  <c r="X444" i="10" s="1"/>
  <c r="Y444" i="10" s="1"/>
  <c r="Z444" i="10" s="1"/>
  <c r="M444" i="10"/>
  <c r="L444" i="10"/>
  <c r="K444" i="10"/>
  <c r="R445" i="10"/>
  <c r="Q445" i="10"/>
  <c r="P445" i="10"/>
  <c r="AA450" i="10"/>
  <c r="Y450" i="10"/>
  <c r="Z450" i="10" s="1"/>
  <c r="K451" i="9"/>
  <c r="C454" i="10"/>
  <c r="D454" i="10"/>
  <c r="I455" i="10"/>
  <c r="G455" i="10"/>
  <c r="F455" i="10"/>
  <c r="H455" i="10"/>
  <c r="N456" i="10"/>
  <c r="X456" i="10" s="1"/>
  <c r="Y456" i="10" s="1"/>
  <c r="Z456" i="10" s="1"/>
  <c r="M456" i="10"/>
  <c r="L456" i="10"/>
  <c r="K456" i="10"/>
  <c r="R457" i="10"/>
  <c r="Q457" i="10"/>
  <c r="P457" i="10"/>
  <c r="K463" i="9"/>
  <c r="C466" i="10"/>
  <c r="D466" i="10"/>
  <c r="I467" i="10"/>
  <c r="G467" i="10"/>
  <c r="F467" i="10"/>
  <c r="H467" i="10"/>
  <c r="N468" i="10"/>
  <c r="X468" i="10" s="1"/>
  <c r="Y468" i="10" s="1"/>
  <c r="Z468" i="10" s="1"/>
  <c r="M468" i="10"/>
  <c r="L468" i="10"/>
  <c r="K468" i="10"/>
  <c r="R469" i="10"/>
  <c r="Q469" i="10"/>
  <c r="P469" i="10"/>
  <c r="Y474" i="10"/>
  <c r="Z474" i="10" s="1"/>
  <c r="K475" i="9"/>
  <c r="C478" i="10"/>
  <c r="D478" i="10"/>
  <c r="I479" i="10"/>
  <c r="G479" i="10"/>
  <c r="F479" i="10"/>
  <c r="H479" i="10"/>
  <c r="N480" i="10"/>
  <c r="X480" i="10" s="1"/>
  <c r="Y480" i="10" s="1"/>
  <c r="Z480" i="10" s="1"/>
  <c r="M480" i="10"/>
  <c r="L480" i="10"/>
  <c r="K480" i="10"/>
  <c r="R481" i="10"/>
  <c r="Q481" i="10"/>
  <c r="P481" i="10"/>
  <c r="AA486" i="10"/>
  <c r="Y486" i="10"/>
  <c r="Z486" i="10" s="1"/>
  <c r="K487" i="9"/>
  <c r="C490" i="10"/>
  <c r="D490" i="10"/>
  <c r="I491" i="10"/>
  <c r="G491" i="10"/>
  <c r="F491" i="10"/>
  <c r="H491" i="10"/>
  <c r="N492" i="10"/>
  <c r="X492" i="10" s="1"/>
  <c r="Y492" i="10" s="1"/>
  <c r="Z492" i="10" s="1"/>
  <c r="M492" i="10"/>
  <c r="L492" i="10"/>
  <c r="K492" i="10"/>
  <c r="R493" i="10"/>
  <c r="Q493" i="10"/>
  <c r="P493" i="10"/>
  <c r="D501" i="10"/>
  <c r="C501" i="10"/>
  <c r="G502" i="10"/>
  <c r="I502" i="10"/>
  <c r="H502" i="10"/>
  <c r="F502" i="10"/>
  <c r="M503" i="10"/>
  <c r="L503" i="10"/>
  <c r="K503" i="10"/>
  <c r="N503" i="10"/>
  <c r="X503" i="10" s="1"/>
  <c r="Y503" i="10" s="1"/>
  <c r="Z503" i="10" s="1"/>
  <c r="R504" i="10"/>
  <c r="Q504" i="10"/>
  <c r="P504" i="10"/>
  <c r="K509" i="9"/>
  <c r="D512" i="10"/>
  <c r="C512" i="10"/>
  <c r="G513" i="10"/>
  <c r="F513" i="10"/>
  <c r="H513" i="10"/>
  <c r="I513" i="10"/>
  <c r="N514" i="10"/>
  <c r="X514" i="10" s="1"/>
  <c r="M514" i="10"/>
  <c r="L514" i="10"/>
  <c r="K514" i="10"/>
  <c r="R515" i="10"/>
  <c r="Q515" i="10"/>
  <c r="P515" i="10"/>
  <c r="AA520" i="10"/>
  <c r="Y520" i="10"/>
  <c r="Z520" i="10" s="1"/>
  <c r="C534" i="10"/>
  <c r="D534" i="10"/>
  <c r="I535" i="10"/>
  <c r="H535" i="10"/>
  <c r="G535" i="10"/>
  <c r="F535" i="10"/>
  <c r="N536" i="10"/>
  <c r="X536" i="10" s="1"/>
  <c r="Y536" i="10" s="1"/>
  <c r="Z536" i="10" s="1"/>
  <c r="L536" i="10"/>
  <c r="M536" i="10"/>
  <c r="K536" i="10"/>
  <c r="R537" i="10"/>
  <c r="Q537" i="10"/>
  <c r="P537" i="10"/>
  <c r="K542" i="9"/>
  <c r="A544" i="10"/>
  <c r="K544" i="9"/>
  <c r="K552" i="9"/>
  <c r="N556" i="10"/>
  <c r="X556" i="10" s="1"/>
  <c r="M556" i="10"/>
  <c r="K556" i="10"/>
  <c r="L556" i="10"/>
  <c r="AA561" i="10"/>
  <c r="K562" i="9"/>
  <c r="D564" i="10"/>
  <c r="C564" i="10"/>
  <c r="F565" i="10"/>
  <c r="I565" i="10"/>
  <c r="G565" i="10"/>
  <c r="H565" i="10"/>
  <c r="R566" i="10"/>
  <c r="Q566" i="10"/>
  <c r="P566" i="10"/>
  <c r="K571" i="9"/>
  <c r="C574" i="10"/>
  <c r="D574" i="10"/>
  <c r="I575" i="10"/>
  <c r="H575" i="10"/>
  <c r="F575" i="10"/>
  <c r="G575" i="10"/>
  <c r="R576" i="10"/>
  <c r="Q576" i="10"/>
  <c r="P576" i="10"/>
  <c r="K598" i="9"/>
  <c r="C600" i="10"/>
  <c r="D600" i="10"/>
  <c r="N601" i="10"/>
  <c r="X601" i="10" s="1"/>
  <c r="Y601" i="10" s="1"/>
  <c r="Z601" i="10" s="1"/>
  <c r="L601" i="10"/>
  <c r="K601" i="10"/>
  <c r="M601" i="10"/>
  <c r="C608" i="10"/>
  <c r="D608" i="10"/>
  <c r="I609" i="10"/>
  <c r="H609" i="10"/>
  <c r="G609" i="10"/>
  <c r="F609" i="10"/>
  <c r="L610" i="10"/>
  <c r="K610" i="10"/>
  <c r="N610" i="10"/>
  <c r="X610" i="10" s="1"/>
  <c r="M610" i="10"/>
  <c r="R611" i="10"/>
  <c r="Q611" i="10"/>
  <c r="P611" i="10"/>
  <c r="C625" i="10"/>
  <c r="D625" i="10"/>
  <c r="L626" i="10"/>
  <c r="K626" i="10"/>
  <c r="N626" i="10"/>
  <c r="X626" i="10" s="1"/>
  <c r="M626" i="10"/>
  <c r="R627" i="10"/>
  <c r="Q627" i="10"/>
  <c r="P627" i="10"/>
  <c r="Y630" i="10"/>
  <c r="Z630" i="10" s="1"/>
  <c r="K631" i="9"/>
  <c r="C634" i="10"/>
  <c r="D634" i="10"/>
  <c r="I635" i="10"/>
  <c r="H635" i="10"/>
  <c r="F635" i="10"/>
  <c r="G635" i="10"/>
  <c r="R636" i="10"/>
  <c r="Q636" i="10"/>
  <c r="P636" i="10"/>
  <c r="C641" i="10"/>
  <c r="D641" i="10"/>
  <c r="I642" i="10"/>
  <c r="H642" i="10"/>
  <c r="G642" i="10"/>
  <c r="F642" i="10"/>
  <c r="L643" i="10"/>
  <c r="K643" i="10"/>
  <c r="N643" i="10"/>
  <c r="X643" i="10" s="1"/>
  <c r="Y643" i="10" s="1"/>
  <c r="Z643" i="10" s="1"/>
  <c r="M643" i="10"/>
  <c r="R644" i="10"/>
  <c r="Q644" i="10"/>
  <c r="P644" i="10"/>
  <c r="R652" i="10"/>
  <c r="Q652" i="10"/>
  <c r="P652" i="10"/>
  <c r="K657" i="9"/>
  <c r="A659" i="10"/>
  <c r="K659" i="9"/>
  <c r="F660" i="10"/>
  <c r="G660" i="10"/>
  <c r="I660" i="10"/>
  <c r="H660" i="10"/>
  <c r="Q661" i="10"/>
  <c r="R661" i="10"/>
  <c r="P661" i="10"/>
  <c r="AA681" i="10"/>
  <c r="Y681" i="10"/>
  <c r="Z681" i="10" s="1"/>
  <c r="K682" i="9"/>
  <c r="C684" i="10"/>
  <c r="D684" i="10"/>
  <c r="N685" i="10"/>
  <c r="X685" i="10" s="1"/>
  <c r="L685" i="10"/>
  <c r="K685" i="10"/>
  <c r="M685" i="10"/>
  <c r="Y705" i="10"/>
  <c r="Z705" i="10" s="1"/>
  <c r="K706" i="9"/>
  <c r="C708" i="10"/>
  <c r="D708" i="10"/>
  <c r="N709" i="10"/>
  <c r="X709" i="10" s="1"/>
  <c r="Y709" i="10" s="1"/>
  <c r="Z709" i="10" s="1"/>
  <c r="L709" i="10"/>
  <c r="K709" i="10"/>
  <c r="M709" i="10"/>
  <c r="AA712" i="10"/>
  <c r="K730" i="9"/>
  <c r="C732" i="10"/>
  <c r="D732" i="10"/>
  <c r="N733" i="10"/>
  <c r="X733" i="10" s="1"/>
  <c r="L733" i="10"/>
  <c r="K733" i="10"/>
  <c r="M733" i="10"/>
  <c r="K754" i="9"/>
  <c r="C756" i="10"/>
  <c r="D756" i="10"/>
  <c r="N757" i="10"/>
  <c r="X757" i="10" s="1"/>
  <c r="L757" i="10"/>
  <c r="K757" i="10"/>
  <c r="M757" i="10"/>
  <c r="AA760" i="10"/>
  <c r="AA777" i="10"/>
  <c r="K778" i="9"/>
  <c r="C780" i="10"/>
  <c r="D780" i="10"/>
  <c r="N781" i="10"/>
  <c r="X781" i="10" s="1"/>
  <c r="L781" i="10"/>
  <c r="K781" i="10"/>
  <c r="M781" i="10"/>
  <c r="AA784" i="10"/>
  <c r="Y784" i="10"/>
  <c r="Z784" i="10" s="1"/>
  <c r="Y801" i="10"/>
  <c r="Z801" i="10" s="1"/>
  <c r="K802" i="9"/>
  <c r="D804" i="10"/>
  <c r="C804" i="10"/>
  <c r="N805" i="10"/>
  <c r="X805" i="10" s="1"/>
  <c r="M805" i="10"/>
  <c r="L805" i="10"/>
  <c r="K805" i="10"/>
  <c r="AA808" i="10"/>
  <c r="R820" i="10"/>
  <c r="Q820" i="10"/>
  <c r="P820" i="10"/>
  <c r="K825" i="9"/>
  <c r="A827" i="10"/>
  <c r="K827" i="9"/>
  <c r="F828" i="10"/>
  <c r="I828" i="10"/>
  <c r="H828" i="10"/>
  <c r="G828" i="10"/>
  <c r="R829" i="10"/>
  <c r="Q829" i="10"/>
  <c r="P829" i="10"/>
  <c r="I842" i="10"/>
  <c r="H842" i="10"/>
  <c r="G842" i="10"/>
  <c r="F842" i="10"/>
  <c r="R843" i="10"/>
  <c r="Q843" i="10"/>
  <c r="P843" i="10"/>
  <c r="AA846" i="10"/>
  <c r="K847" i="9"/>
  <c r="D850" i="10"/>
  <c r="C850" i="10"/>
  <c r="I851" i="10"/>
  <c r="H851" i="10"/>
  <c r="G851" i="10"/>
  <c r="F851" i="10"/>
  <c r="R852" i="10"/>
  <c r="Q852" i="10"/>
  <c r="P852" i="10"/>
  <c r="A864" i="10"/>
  <c r="K864" i="9"/>
  <c r="H865" i="10"/>
  <c r="I865" i="10"/>
  <c r="G865" i="10"/>
  <c r="F865" i="10"/>
  <c r="Q866" i="10"/>
  <c r="R866" i="10"/>
  <c r="P866" i="10"/>
  <c r="D872" i="10"/>
  <c r="C872" i="10"/>
  <c r="H873" i="10"/>
  <c r="G873" i="10"/>
  <c r="F873" i="10"/>
  <c r="I873" i="10"/>
  <c r="L874" i="10"/>
  <c r="K874" i="10"/>
  <c r="M874" i="10"/>
  <c r="N874" i="10"/>
  <c r="X874" i="10" s="1"/>
  <c r="R875" i="10"/>
  <c r="Q875" i="10"/>
  <c r="P875" i="10"/>
  <c r="AA884" i="10"/>
  <c r="A887" i="10"/>
  <c r="K887" i="9"/>
  <c r="K903" i="10"/>
  <c r="N903" i="10"/>
  <c r="X903" i="10" s="1"/>
  <c r="M903" i="10"/>
  <c r="L903" i="10"/>
  <c r="D909" i="10"/>
  <c r="C909" i="10"/>
  <c r="N910" i="10"/>
  <c r="X910" i="10" s="1"/>
  <c r="M910" i="10"/>
  <c r="K910" i="10"/>
  <c r="L910" i="10"/>
  <c r="H924" i="10"/>
  <c r="G924" i="10"/>
  <c r="I924" i="10"/>
  <c r="F924" i="10"/>
  <c r="Q925" i="10"/>
  <c r="P925" i="10"/>
  <c r="R925" i="10"/>
  <c r="A944" i="10"/>
  <c r="K944" i="9"/>
  <c r="I945" i="10"/>
  <c r="H945" i="10"/>
  <c r="F945" i="10"/>
  <c r="G945" i="10"/>
  <c r="R946" i="10"/>
  <c r="Q946" i="10"/>
  <c r="P946" i="10"/>
  <c r="D953" i="10"/>
  <c r="C953" i="10"/>
  <c r="N954" i="10"/>
  <c r="X954" i="10" s="1"/>
  <c r="Y954" i="10" s="1"/>
  <c r="Z954" i="10" s="1"/>
  <c r="M954" i="10"/>
  <c r="K954" i="10"/>
  <c r="L954" i="10"/>
  <c r="I966" i="10"/>
  <c r="H966" i="10"/>
  <c r="G966" i="10"/>
  <c r="F966" i="10"/>
  <c r="R967" i="10"/>
  <c r="Q967" i="10"/>
  <c r="P967" i="10"/>
  <c r="R974" i="10"/>
  <c r="Q974" i="10"/>
  <c r="P974" i="10"/>
  <c r="D1005" i="10"/>
  <c r="C1005" i="10"/>
  <c r="N1006" i="10"/>
  <c r="X1006" i="10" s="1"/>
  <c r="M1006" i="10"/>
  <c r="K1006" i="10"/>
  <c r="L1006" i="10"/>
  <c r="R1061" i="10"/>
  <c r="Q1061" i="10"/>
  <c r="P1061" i="10"/>
  <c r="R1130" i="10"/>
  <c r="Q1130" i="10"/>
  <c r="P1130" i="10"/>
  <c r="D1136" i="10"/>
  <c r="C1136" i="10"/>
  <c r="D1181" i="10"/>
  <c r="C1181" i="10"/>
  <c r="A1244" i="10"/>
  <c r="K1244" i="9"/>
  <c r="H1245" i="10"/>
  <c r="G1245" i="10"/>
  <c r="I1245" i="10"/>
  <c r="F1245" i="10"/>
  <c r="Q1246" i="10"/>
  <c r="P1246" i="10"/>
  <c r="R1246" i="10"/>
  <c r="G1251" i="10"/>
  <c r="F1251" i="10"/>
  <c r="I1251" i="10"/>
  <c r="H1251" i="10"/>
  <c r="D1877" i="10"/>
  <c r="C1877" i="10"/>
  <c r="G334" i="10"/>
  <c r="I334" i="10"/>
  <c r="H334" i="10"/>
  <c r="F334" i="10"/>
  <c r="L335" i="10"/>
  <c r="K335" i="10"/>
  <c r="M335" i="10"/>
  <c r="N335" i="10"/>
  <c r="X335" i="10" s="1"/>
  <c r="Y335" i="10" s="1"/>
  <c r="Z335" i="10" s="1"/>
  <c r="R336" i="10"/>
  <c r="P336" i="10"/>
  <c r="Q336" i="10"/>
  <c r="Y341" i="10"/>
  <c r="Z341" i="10" s="1"/>
  <c r="D345" i="10"/>
  <c r="C345" i="10"/>
  <c r="G346" i="10"/>
  <c r="I346" i="10"/>
  <c r="H346" i="10"/>
  <c r="F346" i="10"/>
  <c r="L347" i="10"/>
  <c r="K347" i="10"/>
  <c r="N347" i="10"/>
  <c r="X347" i="10" s="1"/>
  <c r="Y347" i="10" s="1"/>
  <c r="Z347" i="10" s="1"/>
  <c r="M347" i="10"/>
  <c r="R348" i="10"/>
  <c r="P348" i="10"/>
  <c r="Q348" i="10"/>
  <c r="AA353" i="10"/>
  <c r="Y353" i="10"/>
  <c r="Z353" i="10" s="1"/>
  <c r="D357" i="10"/>
  <c r="C357" i="10"/>
  <c r="G358" i="10"/>
  <c r="I358" i="10"/>
  <c r="H358" i="10"/>
  <c r="F358" i="10"/>
  <c r="L359" i="10"/>
  <c r="K359" i="10"/>
  <c r="N359" i="10"/>
  <c r="X359" i="10" s="1"/>
  <c r="Y359" i="10" s="1"/>
  <c r="Z359" i="10" s="1"/>
  <c r="M359" i="10"/>
  <c r="R360" i="10"/>
  <c r="P360" i="10"/>
  <c r="Q360" i="10"/>
  <c r="AA365" i="10"/>
  <c r="Y365" i="10"/>
  <c r="Z365" i="10" s="1"/>
  <c r="D369" i="10"/>
  <c r="C369" i="10"/>
  <c r="G370" i="10"/>
  <c r="F370" i="10"/>
  <c r="I370" i="10"/>
  <c r="H370" i="10"/>
  <c r="L371" i="10"/>
  <c r="K371" i="10"/>
  <c r="N371" i="10"/>
  <c r="X371" i="10" s="1"/>
  <c r="Y371" i="10" s="1"/>
  <c r="Z371" i="10" s="1"/>
  <c r="M371" i="10"/>
  <c r="R372" i="10"/>
  <c r="P372" i="10"/>
  <c r="Q372" i="10"/>
  <c r="Y377" i="10"/>
  <c r="Z377" i="10" s="1"/>
  <c r="K378" i="9"/>
  <c r="D381" i="10"/>
  <c r="C381" i="10"/>
  <c r="G382" i="10"/>
  <c r="I382" i="10"/>
  <c r="H382" i="10"/>
  <c r="F382" i="10"/>
  <c r="L383" i="10"/>
  <c r="K383" i="10"/>
  <c r="N383" i="10"/>
  <c r="X383" i="10" s="1"/>
  <c r="Y383" i="10" s="1"/>
  <c r="Z383" i="10" s="1"/>
  <c r="M383" i="10"/>
  <c r="R384" i="10"/>
  <c r="P384" i="10"/>
  <c r="Q384" i="10"/>
  <c r="Y389" i="10"/>
  <c r="Z389" i="10" s="1"/>
  <c r="K390" i="9"/>
  <c r="D393" i="10"/>
  <c r="C393" i="10"/>
  <c r="G394" i="10"/>
  <c r="I394" i="10"/>
  <c r="H394" i="10"/>
  <c r="F394" i="10"/>
  <c r="L395" i="10"/>
  <c r="K395" i="10"/>
  <c r="N395" i="10"/>
  <c r="X395" i="10" s="1"/>
  <c r="Y395" i="10" s="1"/>
  <c r="Z395" i="10" s="1"/>
  <c r="M395" i="10"/>
  <c r="R396" i="10"/>
  <c r="P396" i="10"/>
  <c r="Q396" i="10"/>
  <c r="AA401" i="10"/>
  <c r="Y401" i="10"/>
  <c r="Z401" i="10" s="1"/>
  <c r="D405" i="10"/>
  <c r="C405" i="10"/>
  <c r="G406" i="10"/>
  <c r="I406" i="10"/>
  <c r="H406" i="10"/>
  <c r="F406" i="10"/>
  <c r="L407" i="10"/>
  <c r="K407" i="10"/>
  <c r="N407" i="10"/>
  <c r="X407" i="10" s="1"/>
  <c r="Y407" i="10" s="1"/>
  <c r="Z407" i="10" s="1"/>
  <c r="M407" i="10"/>
  <c r="R408" i="10"/>
  <c r="P408" i="10"/>
  <c r="Q408" i="10"/>
  <c r="AA413" i="10"/>
  <c r="Y413" i="10"/>
  <c r="Z413" i="10" s="1"/>
  <c r="D417" i="10"/>
  <c r="C417" i="10"/>
  <c r="G418" i="10"/>
  <c r="H418" i="10"/>
  <c r="F418" i="10"/>
  <c r="I418" i="10"/>
  <c r="L419" i="10"/>
  <c r="K419" i="10"/>
  <c r="N419" i="10"/>
  <c r="X419" i="10" s="1"/>
  <c r="Y419" i="10" s="1"/>
  <c r="Z419" i="10" s="1"/>
  <c r="M419" i="10"/>
  <c r="R420" i="10"/>
  <c r="P420" i="10"/>
  <c r="Q420" i="10"/>
  <c r="D429" i="10"/>
  <c r="C429" i="10"/>
  <c r="G430" i="10"/>
  <c r="I430" i="10"/>
  <c r="H430" i="10"/>
  <c r="F430" i="10"/>
  <c r="L431" i="10"/>
  <c r="K431" i="10"/>
  <c r="N431" i="10"/>
  <c r="X431" i="10" s="1"/>
  <c r="Y431" i="10" s="1"/>
  <c r="Z431" i="10" s="1"/>
  <c r="M431" i="10"/>
  <c r="R432" i="10"/>
  <c r="P432" i="10"/>
  <c r="Q432" i="10"/>
  <c r="AA437" i="10"/>
  <c r="Y437" i="10"/>
  <c r="Z437" i="10" s="1"/>
  <c r="D441" i="10"/>
  <c r="C441" i="10"/>
  <c r="G442" i="10"/>
  <c r="H442" i="10"/>
  <c r="F442" i="10"/>
  <c r="I442" i="10"/>
  <c r="L443" i="10"/>
  <c r="K443" i="10"/>
  <c r="N443" i="10"/>
  <c r="X443" i="10" s="1"/>
  <c r="Y443" i="10" s="1"/>
  <c r="Z443" i="10" s="1"/>
  <c r="M443" i="10"/>
  <c r="R444" i="10"/>
  <c r="P444" i="10"/>
  <c r="Q444" i="10"/>
  <c r="AA449" i="10"/>
  <c r="Y449" i="10"/>
  <c r="Z449" i="10" s="1"/>
  <c r="D453" i="10"/>
  <c r="C453" i="10"/>
  <c r="G454" i="10"/>
  <c r="I454" i="10"/>
  <c r="H454" i="10"/>
  <c r="F454" i="10"/>
  <c r="L455" i="10"/>
  <c r="K455" i="10"/>
  <c r="N455" i="10"/>
  <c r="X455" i="10" s="1"/>
  <c r="Y455" i="10" s="1"/>
  <c r="Z455" i="10" s="1"/>
  <c r="M455" i="10"/>
  <c r="R456" i="10"/>
  <c r="P456" i="10"/>
  <c r="Q456" i="10"/>
  <c r="AA461" i="10"/>
  <c r="Y461" i="10"/>
  <c r="Z461" i="10" s="1"/>
  <c r="D465" i="10"/>
  <c r="C465" i="10"/>
  <c r="G466" i="10"/>
  <c r="H466" i="10"/>
  <c r="F466" i="10"/>
  <c r="I466" i="10"/>
  <c r="L467" i="10"/>
  <c r="K467" i="10"/>
  <c r="N467" i="10"/>
  <c r="X467" i="10" s="1"/>
  <c r="Y467" i="10" s="1"/>
  <c r="Z467" i="10" s="1"/>
  <c r="M467" i="10"/>
  <c r="R468" i="10"/>
  <c r="P468" i="10"/>
  <c r="Q468" i="10"/>
  <c r="Y473" i="10"/>
  <c r="Z473" i="10" s="1"/>
  <c r="D477" i="10"/>
  <c r="C477" i="10"/>
  <c r="G478" i="10"/>
  <c r="I478" i="10"/>
  <c r="H478" i="10"/>
  <c r="F478" i="10"/>
  <c r="L479" i="10"/>
  <c r="K479" i="10"/>
  <c r="N479" i="10"/>
  <c r="X479" i="10" s="1"/>
  <c r="M479" i="10"/>
  <c r="R480" i="10"/>
  <c r="P480" i="10"/>
  <c r="Q480" i="10"/>
  <c r="AA485" i="10"/>
  <c r="Y485" i="10"/>
  <c r="Z485" i="10" s="1"/>
  <c r="D489" i="10"/>
  <c r="C489" i="10"/>
  <c r="G490" i="10"/>
  <c r="H490" i="10"/>
  <c r="F490" i="10"/>
  <c r="I490" i="10"/>
  <c r="L491" i="10"/>
  <c r="K491" i="10"/>
  <c r="N491" i="10"/>
  <c r="X491" i="10" s="1"/>
  <c r="Y491" i="10" s="1"/>
  <c r="Z491" i="10" s="1"/>
  <c r="M491" i="10"/>
  <c r="R492" i="10"/>
  <c r="P492" i="10"/>
  <c r="Q492" i="10"/>
  <c r="K497" i="9"/>
  <c r="D500" i="10"/>
  <c r="C500" i="10"/>
  <c r="F501" i="10"/>
  <c r="I501" i="10"/>
  <c r="H501" i="10"/>
  <c r="G501" i="10"/>
  <c r="N502" i="10"/>
  <c r="X502" i="10" s="1"/>
  <c r="Y502" i="10" s="1"/>
  <c r="Z502" i="10" s="1"/>
  <c r="M502" i="10"/>
  <c r="L502" i="10"/>
  <c r="K502" i="10"/>
  <c r="R503" i="10"/>
  <c r="Q503" i="10"/>
  <c r="P503" i="10"/>
  <c r="AA508" i="10"/>
  <c r="Y508" i="10"/>
  <c r="Z508" i="10" s="1"/>
  <c r="D522" i="10"/>
  <c r="C522" i="10"/>
  <c r="I523" i="10"/>
  <c r="H523" i="10"/>
  <c r="G523" i="10"/>
  <c r="F523" i="10"/>
  <c r="M524" i="10"/>
  <c r="L524" i="10"/>
  <c r="K524" i="10"/>
  <c r="N524" i="10"/>
  <c r="X524" i="10" s="1"/>
  <c r="Y524" i="10" s="1"/>
  <c r="Z524" i="10" s="1"/>
  <c r="R525" i="10"/>
  <c r="Q525" i="10"/>
  <c r="P525" i="10"/>
  <c r="AA530" i="10"/>
  <c r="Y530" i="10"/>
  <c r="Z530" i="10" s="1"/>
  <c r="K531" i="9"/>
  <c r="D533" i="10"/>
  <c r="C533" i="10"/>
  <c r="H534" i="10"/>
  <c r="G534" i="10"/>
  <c r="F534" i="10"/>
  <c r="I534" i="10"/>
  <c r="L535" i="10"/>
  <c r="K535" i="10"/>
  <c r="N535" i="10"/>
  <c r="X535" i="10" s="1"/>
  <c r="Y535" i="10" s="1"/>
  <c r="Z535" i="10" s="1"/>
  <c r="M535" i="10"/>
  <c r="R536" i="10"/>
  <c r="Q536" i="10"/>
  <c r="P536" i="10"/>
  <c r="AA541" i="10"/>
  <c r="Y541" i="10"/>
  <c r="Z541" i="10" s="1"/>
  <c r="N545" i="10"/>
  <c r="X545" i="10" s="1"/>
  <c r="Y545" i="10" s="1"/>
  <c r="Z545" i="10" s="1"/>
  <c r="M545" i="10"/>
  <c r="L545" i="10"/>
  <c r="K545" i="10"/>
  <c r="R546" i="10"/>
  <c r="Q546" i="10"/>
  <c r="P546" i="10"/>
  <c r="F554" i="10"/>
  <c r="I554" i="10"/>
  <c r="H554" i="10"/>
  <c r="G554" i="10"/>
  <c r="L555" i="10"/>
  <c r="K555" i="10"/>
  <c r="M555" i="10"/>
  <c r="N555" i="10"/>
  <c r="X555" i="10" s="1"/>
  <c r="Y555" i="10" s="1"/>
  <c r="Z555" i="10" s="1"/>
  <c r="R556" i="10"/>
  <c r="Q556" i="10"/>
  <c r="P556" i="10"/>
  <c r="Y560" i="10"/>
  <c r="Z560" i="10" s="1"/>
  <c r="K561" i="9"/>
  <c r="A563" i="10"/>
  <c r="K563" i="9"/>
  <c r="I564" i="10"/>
  <c r="H564" i="10"/>
  <c r="G564" i="10"/>
  <c r="F564" i="10"/>
  <c r="N565" i="10"/>
  <c r="X565" i="10" s="1"/>
  <c r="Y565" i="10" s="1"/>
  <c r="Z565" i="10" s="1"/>
  <c r="M565" i="10"/>
  <c r="L565" i="10"/>
  <c r="K565" i="10"/>
  <c r="Y569" i="10"/>
  <c r="Z569" i="10" s="1"/>
  <c r="D573" i="10"/>
  <c r="C573" i="10"/>
  <c r="I574" i="10"/>
  <c r="H574" i="10"/>
  <c r="F574" i="10"/>
  <c r="G574" i="10"/>
  <c r="L575" i="10"/>
  <c r="K575" i="10"/>
  <c r="N575" i="10"/>
  <c r="X575" i="10" s="1"/>
  <c r="Y575" i="10" s="1"/>
  <c r="Z575" i="10" s="1"/>
  <c r="M575" i="10"/>
  <c r="C581" i="10"/>
  <c r="D581" i="10"/>
  <c r="I582" i="10"/>
  <c r="H582" i="10"/>
  <c r="G582" i="10"/>
  <c r="F582" i="10"/>
  <c r="L583" i="10"/>
  <c r="K583" i="10"/>
  <c r="N583" i="10"/>
  <c r="X583" i="10" s="1"/>
  <c r="Y583" i="10" s="1"/>
  <c r="Z583" i="10" s="1"/>
  <c r="M583" i="10"/>
  <c r="R584" i="10"/>
  <c r="Q584" i="10"/>
  <c r="P584" i="10"/>
  <c r="R592" i="10"/>
  <c r="Q592" i="10"/>
  <c r="P592" i="10"/>
  <c r="AA596" i="10"/>
  <c r="Y596" i="10"/>
  <c r="Z596" i="10" s="1"/>
  <c r="K597" i="9"/>
  <c r="A599" i="10"/>
  <c r="K599" i="9"/>
  <c r="F600" i="10"/>
  <c r="G600" i="10"/>
  <c r="I600" i="10"/>
  <c r="H600" i="10"/>
  <c r="R601" i="10"/>
  <c r="Q601" i="10"/>
  <c r="P601" i="10"/>
  <c r="AA604" i="10"/>
  <c r="AA613" i="10"/>
  <c r="Y613" i="10"/>
  <c r="Z613" i="10" s="1"/>
  <c r="A624" i="10"/>
  <c r="K624" i="9"/>
  <c r="I625" i="10"/>
  <c r="H625" i="10"/>
  <c r="G625" i="10"/>
  <c r="F625" i="10"/>
  <c r="R626" i="10"/>
  <c r="Q626" i="10"/>
  <c r="P626" i="10"/>
  <c r="AA629" i="10"/>
  <c r="C633" i="10"/>
  <c r="D633" i="10"/>
  <c r="I634" i="10"/>
  <c r="H634" i="10"/>
  <c r="G634" i="10"/>
  <c r="F634" i="10"/>
  <c r="L635" i="10"/>
  <c r="K635" i="10"/>
  <c r="M635" i="10"/>
  <c r="N635" i="10"/>
  <c r="X635" i="10" s="1"/>
  <c r="A640" i="10"/>
  <c r="K640" i="9"/>
  <c r="I650" i="10"/>
  <c r="H650" i="10"/>
  <c r="G650" i="10"/>
  <c r="F650" i="10"/>
  <c r="L651" i="10"/>
  <c r="K651" i="10"/>
  <c r="N651" i="10"/>
  <c r="X651" i="10" s="1"/>
  <c r="Y651" i="10" s="1"/>
  <c r="Z651" i="10" s="1"/>
  <c r="M651" i="10"/>
  <c r="AA655" i="10"/>
  <c r="Y655" i="10"/>
  <c r="Z655" i="10" s="1"/>
  <c r="K656" i="9"/>
  <c r="C659" i="10"/>
  <c r="D659" i="10"/>
  <c r="N660" i="10"/>
  <c r="X660" i="10" s="1"/>
  <c r="K660" i="10"/>
  <c r="M660" i="10"/>
  <c r="L660" i="10"/>
  <c r="R676" i="10"/>
  <c r="Q676" i="10"/>
  <c r="P676" i="10"/>
  <c r="AA680" i="10"/>
  <c r="K681" i="9"/>
  <c r="A683" i="10"/>
  <c r="K683" i="9"/>
  <c r="F684" i="10"/>
  <c r="G684" i="10"/>
  <c r="I684" i="10"/>
  <c r="H684" i="10"/>
  <c r="Q685" i="10"/>
  <c r="R685" i="10"/>
  <c r="P685" i="10"/>
  <c r="R700" i="10"/>
  <c r="Q700" i="10"/>
  <c r="P700" i="10"/>
  <c r="AA704" i="10"/>
  <c r="K705" i="9"/>
  <c r="A707" i="10"/>
  <c r="K707" i="9"/>
  <c r="F708" i="10"/>
  <c r="G708" i="10"/>
  <c r="I708" i="10"/>
  <c r="H708" i="10"/>
  <c r="Q709" i="10"/>
  <c r="R709" i="10"/>
  <c r="P709" i="10"/>
  <c r="R724" i="10"/>
  <c r="Q724" i="10"/>
  <c r="P724" i="10"/>
  <c r="AA728" i="10"/>
  <c r="K729" i="9"/>
  <c r="A731" i="10"/>
  <c r="K731" i="9"/>
  <c r="F732" i="10"/>
  <c r="H732" i="10"/>
  <c r="G732" i="10"/>
  <c r="I732" i="10"/>
  <c r="R733" i="10"/>
  <c r="P733" i="10"/>
  <c r="Q733" i="10"/>
  <c r="R748" i="10"/>
  <c r="Q748" i="10"/>
  <c r="P748" i="10"/>
  <c r="Y752" i="10"/>
  <c r="Z752" i="10" s="1"/>
  <c r="K753" i="9"/>
  <c r="A755" i="10"/>
  <c r="K755" i="9"/>
  <c r="F756" i="10"/>
  <c r="I756" i="10"/>
  <c r="H756" i="10"/>
  <c r="G756" i="10"/>
  <c r="R757" i="10"/>
  <c r="P757" i="10"/>
  <c r="Q757" i="10"/>
  <c r="R772" i="10"/>
  <c r="Q772" i="10"/>
  <c r="P772" i="10"/>
  <c r="AA776" i="10"/>
  <c r="K777" i="9"/>
  <c r="A779" i="10"/>
  <c r="K779" i="9"/>
  <c r="F780" i="10"/>
  <c r="I780" i="10"/>
  <c r="H780" i="10"/>
  <c r="G780" i="10"/>
  <c r="R781" i="10"/>
  <c r="P781" i="10"/>
  <c r="Q781" i="10"/>
  <c r="R796" i="10"/>
  <c r="Q796" i="10"/>
  <c r="P796" i="10"/>
  <c r="AA800" i="10"/>
  <c r="Y800" i="10"/>
  <c r="Z800" i="10" s="1"/>
  <c r="K801" i="9"/>
  <c r="A803" i="10"/>
  <c r="K803" i="9"/>
  <c r="F804" i="10"/>
  <c r="I804" i="10"/>
  <c r="H804" i="10"/>
  <c r="G804" i="10"/>
  <c r="R805" i="10"/>
  <c r="Q805" i="10"/>
  <c r="P805" i="10"/>
  <c r="N819" i="10"/>
  <c r="X819" i="10" s="1"/>
  <c r="Y819" i="10" s="1"/>
  <c r="Z819" i="10" s="1"/>
  <c r="M819" i="10"/>
  <c r="K819" i="10"/>
  <c r="L819" i="10"/>
  <c r="K824" i="9"/>
  <c r="D827" i="10"/>
  <c r="C827" i="10"/>
  <c r="N828" i="10"/>
  <c r="X828" i="10" s="1"/>
  <c r="K828" i="10"/>
  <c r="M828" i="10"/>
  <c r="L828" i="10"/>
  <c r="C841" i="10"/>
  <c r="D841" i="10"/>
  <c r="L842" i="10"/>
  <c r="K842" i="10"/>
  <c r="N842" i="10"/>
  <c r="X842" i="10" s="1"/>
  <c r="M842" i="10"/>
  <c r="AA845" i="10"/>
  <c r="Y845" i="10"/>
  <c r="Z845" i="10" s="1"/>
  <c r="C849" i="10"/>
  <c r="D849" i="10"/>
  <c r="I850" i="10"/>
  <c r="H850" i="10"/>
  <c r="F850" i="10"/>
  <c r="G850" i="10"/>
  <c r="N851" i="10"/>
  <c r="X851" i="10" s="1"/>
  <c r="M851" i="10"/>
  <c r="K851" i="10"/>
  <c r="L851" i="10"/>
  <c r="AA861" i="10"/>
  <c r="Y861" i="10"/>
  <c r="Z861" i="10" s="1"/>
  <c r="K862" i="9"/>
  <c r="D864" i="10"/>
  <c r="C864" i="10"/>
  <c r="N865" i="10"/>
  <c r="X865" i="10" s="1"/>
  <c r="Y865" i="10" s="1"/>
  <c r="Z865" i="10" s="1"/>
  <c r="M865" i="10"/>
  <c r="L865" i="10"/>
  <c r="K865" i="10"/>
  <c r="K884" i="9"/>
  <c r="D887" i="10"/>
  <c r="C887" i="10"/>
  <c r="K888" i="10"/>
  <c r="M888" i="10"/>
  <c r="N888" i="10"/>
  <c r="X888" i="10" s="1"/>
  <c r="L888" i="10"/>
  <c r="Y941" i="10"/>
  <c r="Z941" i="10" s="1"/>
  <c r="D944" i="10"/>
  <c r="C944" i="10"/>
  <c r="N945" i="10"/>
  <c r="X945" i="10" s="1"/>
  <c r="M945" i="10"/>
  <c r="L945" i="10"/>
  <c r="K945" i="10"/>
  <c r="K949" i="9"/>
  <c r="D952" i="10"/>
  <c r="C952" i="10"/>
  <c r="I953" i="10"/>
  <c r="H953" i="10"/>
  <c r="G953" i="10"/>
  <c r="F953" i="10"/>
  <c r="R954" i="10"/>
  <c r="Q954" i="10"/>
  <c r="P954" i="10"/>
  <c r="Y989" i="10"/>
  <c r="Z989" i="10" s="1"/>
  <c r="AA989" i="10"/>
  <c r="A1004" i="10"/>
  <c r="K1004" i="9"/>
  <c r="I1005" i="10"/>
  <c r="H1005" i="10"/>
  <c r="G1005" i="10"/>
  <c r="F1005" i="10"/>
  <c r="R1006" i="10"/>
  <c r="Q1006" i="10"/>
  <c r="P1006" i="10"/>
  <c r="N1072" i="10"/>
  <c r="X1072" i="10" s="1"/>
  <c r="L1072" i="10"/>
  <c r="M1072" i="10"/>
  <c r="K1072" i="10"/>
  <c r="AA1075" i="10"/>
  <c r="D1078" i="10"/>
  <c r="C1078" i="10"/>
  <c r="N1079" i="10"/>
  <c r="X1079" i="10" s="1"/>
  <c r="M1079" i="10"/>
  <c r="K1079" i="10"/>
  <c r="L1079" i="10"/>
  <c r="M1117" i="10"/>
  <c r="L1117" i="10"/>
  <c r="K1117" i="10"/>
  <c r="N1117" i="10"/>
  <c r="X1117" i="10" s="1"/>
  <c r="AA1126" i="10"/>
  <c r="M1129" i="10"/>
  <c r="L1129" i="10"/>
  <c r="K1129" i="10"/>
  <c r="N1129" i="10"/>
  <c r="X1129" i="10" s="1"/>
  <c r="A1180" i="10"/>
  <c r="K1180" i="9"/>
  <c r="Y1241" i="10"/>
  <c r="Z1241" i="10" s="1"/>
  <c r="AA1241" i="10"/>
  <c r="D1293" i="10"/>
  <c r="C1293" i="10"/>
  <c r="N1294" i="10"/>
  <c r="X1294" i="10" s="1"/>
  <c r="M1294" i="10"/>
  <c r="L1294" i="10"/>
  <c r="K1294" i="10"/>
  <c r="M1355" i="10"/>
  <c r="L1355" i="10"/>
  <c r="N1355" i="10"/>
  <c r="X1355" i="10" s="1"/>
  <c r="K1355" i="10"/>
  <c r="A1519" i="10"/>
  <c r="K1519" i="9"/>
  <c r="H1520" i="10"/>
  <c r="G1520" i="10"/>
  <c r="I1520" i="10"/>
  <c r="F1520" i="10"/>
  <c r="Q1521" i="10"/>
  <c r="P1521" i="10"/>
  <c r="R1521" i="10"/>
  <c r="A1876" i="10"/>
  <c r="K1876" i="9"/>
  <c r="D1097" i="10"/>
  <c r="C1097" i="10"/>
  <c r="I1098" i="10"/>
  <c r="H1098" i="10"/>
  <c r="F1098" i="10"/>
  <c r="G1098" i="10"/>
  <c r="N1099" i="10"/>
  <c r="X1099" i="10" s="1"/>
  <c r="M1099" i="10"/>
  <c r="K1099" i="10"/>
  <c r="L1099" i="10"/>
  <c r="G1119" i="10"/>
  <c r="F1119" i="10"/>
  <c r="I1119" i="10"/>
  <c r="H1119" i="10"/>
  <c r="A1125" i="10"/>
  <c r="K1125" i="9"/>
  <c r="I1126" i="10"/>
  <c r="H1126" i="10"/>
  <c r="F1126" i="10"/>
  <c r="G1126" i="10"/>
  <c r="R1127" i="10"/>
  <c r="Q1127" i="10"/>
  <c r="P1127" i="10"/>
  <c r="D1148" i="10"/>
  <c r="C1148" i="10"/>
  <c r="M1149" i="10"/>
  <c r="L1149" i="10"/>
  <c r="K1149" i="10"/>
  <c r="N1149" i="10"/>
  <c r="X1149" i="10" s="1"/>
  <c r="G1155" i="10"/>
  <c r="F1155" i="10"/>
  <c r="I1155" i="10"/>
  <c r="H1155" i="10"/>
  <c r="D1184" i="10"/>
  <c r="C1184" i="10"/>
  <c r="K1185" i="10"/>
  <c r="M1185" i="10"/>
  <c r="L1185" i="10"/>
  <c r="N1185" i="10"/>
  <c r="X1185" i="10" s="1"/>
  <c r="G1191" i="10"/>
  <c r="F1191" i="10"/>
  <c r="I1191" i="10"/>
  <c r="H1191" i="10"/>
  <c r="D1220" i="10"/>
  <c r="C1220" i="10"/>
  <c r="K1221" i="10"/>
  <c r="M1221" i="10"/>
  <c r="L1221" i="10"/>
  <c r="N1221" i="10"/>
  <c r="X1221" i="10" s="1"/>
  <c r="Y1221" i="10" s="1"/>
  <c r="Z1221" i="10" s="1"/>
  <c r="G1227" i="10"/>
  <c r="F1227" i="10"/>
  <c r="I1227" i="10"/>
  <c r="H1227" i="10"/>
  <c r="A1233" i="10"/>
  <c r="K1233" i="9"/>
  <c r="H1234" i="10"/>
  <c r="G1234" i="10"/>
  <c r="I1234" i="10"/>
  <c r="F1234" i="10"/>
  <c r="Q1235" i="10"/>
  <c r="P1235" i="10"/>
  <c r="R1235" i="10"/>
  <c r="AA1258" i="10"/>
  <c r="Q1262" i="10"/>
  <c r="P1262" i="10"/>
  <c r="R1262" i="10"/>
  <c r="AA1265" i="10"/>
  <c r="D1269" i="10"/>
  <c r="C1269" i="10"/>
  <c r="N1270" i="10"/>
  <c r="X1270" i="10" s="1"/>
  <c r="M1270" i="10"/>
  <c r="L1270" i="10"/>
  <c r="K1270" i="10"/>
  <c r="I1296" i="10"/>
  <c r="H1296" i="10"/>
  <c r="G1296" i="10"/>
  <c r="F1296" i="10"/>
  <c r="R1297" i="10"/>
  <c r="Q1297" i="10"/>
  <c r="P1297" i="10"/>
  <c r="A1303" i="10"/>
  <c r="K1303" i="9"/>
  <c r="I1304" i="10"/>
  <c r="H1304" i="10"/>
  <c r="G1304" i="10"/>
  <c r="F1304" i="10"/>
  <c r="R1305" i="10"/>
  <c r="Q1305" i="10"/>
  <c r="P1305" i="10"/>
  <c r="C1310" i="10"/>
  <c r="D1310" i="10"/>
  <c r="D1338" i="10"/>
  <c r="C1338" i="10"/>
  <c r="A1344" i="10"/>
  <c r="K1344" i="9"/>
  <c r="AA1349" i="10"/>
  <c r="N1373" i="10"/>
  <c r="X1373" i="10" s="1"/>
  <c r="K1373" i="10"/>
  <c r="L1373" i="10"/>
  <c r="M1373" i="10"/>
  <c r="D1385" i="10"/>
  <c r="C1385" i="10"/>
  <c r="K1386" i="10"/>
  <c r="M1386" i="10"/>
  <c r="L1386" i="10"/>
  <c r="N1386" i="10"/>
  <c r="X1386" i="10" s="1"/>
  <c r="AA1389" i="10"/>
  <c r="K1426" i="10"/>
  <c r="L1426" i="10"/>
  <c r="N1426" i="10"/>
  <c r="X1426" i="10" s="1"/>
  <c r="M1426" i="10"/>
  <c r="D1433" i="10"/>
  <c r="C1433" i="10"/>
  <c r="K1434" i="10"/>
  <c r="M1434" i="10"/>
  <c r="L1434" i="10"/>
  <c r="N1434" i="10"/>
  <c r="X1434" i="10" s="1"/>
  <c r="C1478" i="10"/>
  <c r="D1478" i="10"/>
  <c r="A1529" i="10"/>
  <c r="K1529" i="9"/>
  <c r="G1530" i="10"/>
  <c r="H1530" i="10"/>
  <c r="F1530" i="10"/>
  <c r="I1530" i="10"/>
  <c r="Q1531" i="10"/>
  <c r="R1531" i="10"/>
  <c r="P1531" i="10"/>
  <c r="H1574" i="10"/>
  <c r="I1574" i="10"/>
  <c r="G1574" i="10"/>
  <c r="F1574" i="10"/>
  <c r="P1575" i="10"/>
  <c r="R1575" i="10"/>
  <c r="Q1575" i="10"/>
  <c r="D1586" i="10"/>
  <c r="C1586" i="10"/>
  <c r="M1587" i="10"/>
  <c r="K1587" i="10"/>
  <c r="N1587" i="10"/>
  <c r="X1587" i="10" s="1"/>
  <c r="L1587" i="10"/>
  <c r="I1636" i="10"/>
  <c r="H1636" i="10"/>
  <c r="G1636" i="10"/>
  <c r="F1636" i="10"/>
  <c r="Q1637" i="10"/>
  <c r="P1637" i="10"/>
  <c r="R1637" i="10"/>
  <c r="AA1640" i="10"/>
  <c r="Y1640" i="10"/>
  <c r="Z1640" i="10" s="1"/>
  <c r="Q1656" i="10"/>
  <c r="P1656" i="10"/>
  <c r="R1656" i="10"/>
  <c r="D1662" i="10"/>
  <c r="C1662" i="10"/>
  <c r="A1886" i="10"/>
  <c r="K1886" i="9"/>
  <c r="H1887" i="10"/>
  <c r="G1887" i="10"/>
  <c r="I1887" i="10"/>
  <c r="F1887" i="10"/>
  <c r="F1893" i="10"/>
  <c r="G1893" i="10"/>
  <c r="I1893" i="10"/>
  <c r="H1893" i="10"/>
  <c r="P1894" i="10"/>
  <c r="R1894" i="10"/>
  <c r="Q1894" i="10"/>
  <c r="A1899" i="10"/>
  <c r="K1899" i="9"/>
  <c r="I789" i="10"/>
  <c r="H789" i="10"/>
  <c r="G789" i="10"/>
  <c r="F789" i="10"/>
  <c r="L790" i="10"/>
  <c r="K790" i="10"/>
  <c r="N790" i="10"/>
  <c r="X790" i="10" s="1"/>
  <c r="M790" i="10"/>
  <c r="R791" i="10"/>
  <c r="Q791" i="10"/>
  <c r="P791" i="10"/>
  <c r="A804" i="10"/>
  <c r="K804" i="9"/>
  <c r="H805" i="10"/>
  <c r="I805" i="10"/>
  <c r="G805" i="10"/>
  <c r="F805" i="10"/>
  <c r="Q806" i="10"/>
  <c r="R806" i="10"/>
  <c r="P806" i="10"/>
  <c r="D812" i="10"/>
  <c r="C812" i="10"/>
  <c r="H813" i="10"/>
  <c r="I813" i="10"/>
  <c r="G813" i="10"/>
  <c r="F813" i="10"/>
  <c r="L814" i="10"/>
  <c r="K814" i="10"/>
  <c r="N814" i="10"/>
  <c r="X814" i="10" s="1"/>
  <c r="M814" i="10"/>
  <c r="R815" i="10"/>
  <c r="Q815" i="10"/>
  <c r="P815" i="10"/>
  <c r="A828" i="10"/>
  <c r="K828" i="9"/>
  <c r="H829" i="10"/>
  <c r="I829" i="10"/>
  <c r="G829" i="10"/>
  <c r="F829" i="10"/>
  <c r="Q830" i="10"/>
  <c r="P830" i="10"/>
  <c r="R830" i="10"/>
  <c r="D836" i="10"/>
  <c r="C836" i="10"/>
  <c r="H837" i="10"/>
  <c r="I837" i="10"/>
  <c r="G837" i="10"/>
  <c r="F837" i="10"/>
  <c r="L838" i="10"/>
  <c r="K838" i="10"/>
  <c r="N838" i="10"/>
  <c r="X838" i="10" s="1"/>
  <c r="Y838" i="10" s="1"/>
  <c r="Z838" i="10" s="1"/>
  <c r="M838" i="10"/>
  <c r="R839" i="10"/>
  <c r="Q839" i="10"/>
  <c r="P839" i="10"/>
  <c r="A852" i="10"/>
  <c r="K852" i="9"/>
  <c r="H853" i="10"/>
  <c r="I853" i="10"/>
  <c r="G853" i="10"/>
  <c r="F853" i="10"/>
  <c r="Q854" i="10"/>
  <c r="R854" i="10"/>
  <c r="P854" i="10"/>
  <c r="D860" i="10"/>
  <c r="C860" i="10"/>
  <c r="H861" i="10"/>
  <c r="I861" i="10"/>
  <c r="G861" i="10"/>
  <c r="F861" i="10"/>
  <c r="L862" i="10"/>
  <c r="K862" i="10"/>
  <c r="N862" i="10"/>
  <c r="X862" i="10" s="1"/>
  <c r="M862" i="10"/>
  <c r="R863" i="10"/>
  <c r="Q863" i="10"/>
  <c r="P863" i="10"/>
  <c r="K876" i="9"/>
  <c r="A876" i="10"/>
  <c r="H877" i="10"/>
  <c r="I877" i="10"/>
  <c r="G877" i="10"/>
  <c r="F877" i="10"/>
  <c r="Q878" i="10"/>
  <c r="R878" i="10"/>
  <c r="P878" i="10"/>
  <c r="D884" i="10"/>
  <c r="C884" i="10"/>
  <c r="I885" i="10"/>
  <c r="H885" i="10"/>
  <c r="F885" i="10"/>
  <c r="G885" i="10"/>
  <c r="N886" i="10"/>
  <c r="X886" i="10" s="1"/>
  <c r="Y886" i="10" s="1"/>
  <c r="Z886" i="10" s="1"/>
  <c r="M886" i="10"/>
  <c r="K886" i="10"/>
  <c r="L886" i="10"/>
  <c r="R887" i="10"/>
  <c r="Q887" i="10"/>
  <c r="P887" i="10"/>
  <c r="A900" i="10"/>
  <c r="K900" i="9"/>
  <c r="I901" i="10"/>
  <c r="H901" i="10"/>
  <c r="F901" i="10"/>
  <c r="G901" i="10"/>
  <c r="R902" i="10"/>
  <c r="Q902" i="10"/>
  <c r="P902" i="10"/>
  <c r="D908" i="10"/>
  <c r="C908" i="10"/>
  <c r="I909" i="10"/>
  <c r="H909" i="10"/>
  <c r="G909" i="10"/>
  <c r="F909" i="10"/>
  <c r="R910" i="10"/>
  <c r="Q910" i="10"/>
  <c r="P910" i="10"/>
  <c r="D923" i="10"/>
  <c r="C923" i="10"/>
  <c r="K924" i="10"/>
  <c r="M924" i="10"/>
  <c r="L924" i="10"/>
  <c r="N924" i="10"/>
  <c r="X924" i="10" s="1"/>
  <c r="Y924" i="10" s="1"/>
  <c r="Z924" i="10" s="1"/>
  <c r="AA927" i="10"/>
  <c r="D931" i="10"/>
  <c r="C931" i="10"/>
  <c r="H932" i="10"/>
  <c r="G932" i="10"/>
  <c r="I932" i="10"/>
  <c r="F932" i="10"/>
  <c r="N933" i="10"/>
  <c r="X933" i="10" s="1"/>
  <c r="M933" i="10"/>
  <c r="L933" i="10"/>
  <c r="K933" i="10"/>
  <c r="AA936" i="10"/>
  <c r="N957" i="10"/>
  <c r="X957" i="10" s="1"/>
  <c r="M957" i="10"/>
  <c r="L957" i="10"/>
  <c r="K957" i="10"/>
  <c r="AA961" i="10"/>
  <c r="D964" i="10"/>
  <c r="C964" i="10"/>
  <c r="N965" i="10"/>
  <c r="X965" i="10" s="1"/>
  <c r="M965" i="10"/>
  <c r="L965" i="10"/>
  <c r="K965" i="10"/>
  <c r="AA982" i="10"/>
  <c r="N985" i="10"/>
  <c r="X985" i="10" s="1"/>
  <c r="M985" i="10"/>
  <c r="L985" i="10"/>
  <c r="K985" i="10"/>
  <c r="D992" i="10"/>
  <c r="C992" i="10"/>
  <c r="I993" i="10"/>
  <c r="H993" i="10"/>
  <c r="F993" i="10"/>
  <c r="G993" i="10"/>
  <c r="R994" i="10"/>
  <c r="Q994" i="10"/>
  <c r="P994" i="10"/>
  <c r="D1000" i="10"/>
  <c r="C1000" i="10"/>
  <c r="I1001" i="10"/>
  <c r="H1001" i="10"/>
  <c r="G1001" i="10"/>
  <c r="F1001" i="10"/>
  <c r="N1002" i="10"/>
  <c r="X1002" i="10" s="1"/>
  <c r="M1002" i="10"/>
  <c r="K1002" i="10"/>
  <c r="L1002" i="10"/>
  <c r="R1003" i="10"/>
  <c r="Q1003" i="10"/>
  <c r="P1003" i="10"/>
  <c r="Q1017" i="10"/>
  <c r="P1017" i="10"/>
  <c r="R1017" i="10"/>
  <c r="AA1020" i="10"/>
  <c r="Y1020" i="10"/>
  <c r="Z1020" i="10" s="1"/>
  <c r="C1022" i="10"/>
  <c r="D1022" i="10"/>
  <c r="AA1026" i="10"/>
  <c r="A1052" i="10"/>
  <c r="K1052" i="9"/>
  <c r="I1053" i="10"/>
  <c r="H1053" i="10"/>
  <c r="G1053" i="10"/>
  <c r="F1053" i="10"/>
  <c r="R1054" i="10"/>
  <c r="Q1054" i="10"/>
  <c r="P1054" i="10"/>
  <c r="AA1057" i="10"/>
  <c r="A1060" i="10"/>
  <c r="K1060" i="9"/>
  <c r="I1061" i="10"/>
  <c r="H1061" i="10"/>
  <c r="G1061" i="10"/>
  <c r="F1061" i="10"/>
  <c r="AA1078" i="10"/>
  <c r="Y1078" i="10"/>
  <c r="Z1078" i="10" s="1"/>
  <c r="M1081" i="10"/>
  <c r="L1081" i="10"/>
  <c r="K1081" i="10"/>
  <c r="N1081" i="10"/>
  <c r="X1081" i="10" s="1"/>
  <c r="Y1081" i="10" s="1"/>
  <c r="Z1081" i="10" s="1"/>
  <c r="AA1084" i="10"/>
  <c r="Y1084" i="10"/>
  <c r="Z1084" i="10" s="1"/>
  <c r="D1088" i="10"/>
  <c r="C1088" i="10"/>
  <c r="I1089" i="10"/>
  <c r="H1089" i="10"/>
  <c r="G1089" i="10"/>
  <c r="F1089" i="10"/>
  <c r="R1090" i="10"/>
  <c r="Q1090" i="10"/>
  <c r="P1090" i="10"/>
  <c r="D1096" i="10"/>
  <c r="C1096" i="10"/>
  <c r="I1097" i="10"/>
  <c r="H1097" i="10"/>
  <c r="G1097" i="10"/>
  <c r="F1097" i="10"/>
  <c r="N1098" i="10"/>
  <c r="X1098" i="10" s="1"/>
  <c r="M1098" i="10"/>
  <c r="L1098" i="10"/>
  <c r="K1098" i="10"/>
  <c r="R1099" i="10"/>
  <c r="Q1099" i="10"/>
  <c r="P1099" i="10"/>
  <c r="Q1113" i="10"/>
  <c r="R1113" i="10"/>
  <c r="P1113" i="10"/>
  <c r="AA1116" i="10"/>
  <c r="D1118" i="10"/>
  <c r="C1118" i="10"/>
  <c r="AA1122" i="10"/>
  <c r="A1147" i="10"/>
  <c r="K1147" i="9"/>
  <c r="H1148" i="10"/>
  <c r="I1148" i="10"/>
  <c r="G1148" i="10"/>
  <c r="F1148" i="10"/>
  <c r="Q1149" i="10"/>
  <c r="P1149" i="10"/>
  <c r="R1149" i="10"/>
  <c r="D1154" i="10"/>
  <c r="C1154" i="10"/>
  <c r="A1183" i="10"/>
  <c r="K1183" i="9"/>
  <c r="H1184" i="10"/>
  <c r="I1184" i="10"/>
  <c r="G1184" i="10"/>
  <c r="F1184" i="10"/>
  <c r="Q1185" i="10"/>
  <c r="P1185" i="10"/>
  <c r="R1185" i="10"/>
  <c r="D1190" i="10"/>
  <c r="C1190" i="10"/>
  <c r="A1219" i="10"/>
  <c r="K1219" i="9"/>
  <c r="H1220" i="10"/>
  <c r="I1220" i="10"/>
  <c r="G1220" i="10"/>
  <c r="F1220" i="10"/>
  <c r="Q1221" i="10"/>
  <c r="P1221" i="10"/>
  <c r="R1221" i="10"/>
  <c r="D1226" i="10"/>
  <c r="C1226" i="10"/>
  <c r="AA1230" i="10"/>
  <c r="K1261" i="10"/>
  <c r="M1261" i="10"/>
  <c r="L1261" i="10"/>
  <c r="N1261" i="10"/>
  <c r="X1261" i="10" s="1"/>
  <c r="Y1264" i="10"/>
  <c r="Z1264" i="10" s="1"/>
  <c r="AA1264" i="10"/>
  <c r="D1268" i="10"/>
  <c r="C1268" i="10"/>
  <c r="H1269" i="10"/>
  <c r="G1269" i="10"/>
  <c r="I1269" i="10"/>
  <c r="F1269" i="10"/>
  <c r="Q1270" i="10"/>
  <c r="P1270" i="10"/>
  <c r="R1270" i="10"/>
  <c r="G1275" i="10"/>
  <c r="F1275" i="10"/>
  <c r="I1275" i="10"/>
  <c r="H1275" i="10"/>
  <c r="N1276" i="10"/>
  <c r="X1276" i="10" s="1"/>
  <c r="M1276" i="10"/>
  <c r="K1276" i="10"/>
  <c r="L1276" i="10"/>
  <c r="Q1277" i="10"/>
  <c r="P1277" i="10"/>
  <c r="R1277" i="10"/>
  <c r="D1295" i="10"/>
  <c r="C1295" i="10"/>
  <c r="N1296" i="10"/>
  <c r="X1296" i="10" s="1"/>
  <c r="M1296" i="10"/>
  <c r="K1296" i="10"/>
  <c r="L1296" i="10"/>
  <c r="AA1299" i="10"/>
  <c r="D1303" i="10"/>
  <c r="C1303" i="10"/>
  <c r="N1304" i="10"/>
  <c r="X1304" i="10" s="1"/>
  <c r="M1304" i="10"/>
  <c r="K1304" i="10"/>
  <c r="L1304" i="10"/>
  <c r="A1337" i="10"/>
  <c r="K1337" i="9"/>
  <c r="D1351" i="10"/>
  <c r="C1351" i="10"/>
  <c r="N1352" i="10"/>
  <c r="X1352" i="10" s="1"/>
  <c r="M1352" i="10"/>
  <c r="L1352" i="10"/>
  <c r="K1352" i="10"/>
  <c r="G1372" i="10"/>
  <c r="F1372" i="10"/>
  <c r="H1372" i="10"/>
  <c r="I1372" i="10"/>
  <c r="I1425" i="10"/>
  <c r="F1425" i="10"/>
  <c r="H1425" i="10"/>
  <c r="G1425" i="10"/>
  <c r="R1426" i="10"/>
  <c r="P1426" i="10"/>
  <c r="Q1426" i="10"/>
  <c r="C1432" i="10"/>
  <c r="D1432" i="10"/>
  <c r="G1433" i="10"/>
  <c r="F1433" i="10"/>
  <c r="I1433" i="10"/>
  <c r="H1433" i="10"/>
  <c r="D1471" i="10"/>
  <c r="C1471" i="10"/>
  <c r="M1472" i="10"/>
  <c r="L1472" i="10"/>
  <c r="N1472" i="10"/>
  <c r="X1472" i="10" s="1"/>
  <c r="K1472" i="10"/>
  <c r="AA1475" i="10"/>
  <c r="AA1526" i="10"/>
  <c r="G1542" i="10"/>
  <c r="I1542" i="10"/>
  <c r="F1542" i="10"/>
  <c r="H1542" i="10"/>
  <c r="Q1543" i="10"/>
  <c r="P1543" i="10"/>
  <c r="R1543" i="10"/>
  <c r="H1567" i="10"/>
  <c r="G1567" i="10"/>
  <c r="I1567" i="10"/>
  <c r="F1567" i="10"/>
  <c r="Q1568" i="10"/>
  <c r="P1568" i="10"/>
  <c r="R1568" i="10"/>
  <c r="D1573" i="10"/>
  <c r="C1573" i="10"/>
  <c r="K1574" i="10"/>
  <c r="N1574" i="10"/>
  <c r="X1574" i="10" s="1"/>
  <c r="M1574" i="10"/>
  <c r="L1574" i="10"/>
  <c r="D1592" i="10"/>
  <c r="C1592" i="10"/>
  <c r="N1593" i="10"/>
  <c r="X1593" i="10" s="1"/>
  <c r="M1593" i="10"/>
  <c r="L1593" i="10"/>
  <c r="K1593" i="10"/>
  <c r="N1655" i="10"/>
  <c r="X1655" i="10" s="1"/>
  <c r="M1655" i="10"/>
  <c r="L1655" i="10"/>
  <c r="K1655" i="10"/>
  <c r="AA1658" i="10"/>
  <c r="D1718" i="10"/>
  <c r="C1718" i="10"/>
  <c r="C1736" i="10"/>
  <c r="D1736" i="10"/>
  <c r="L1737" i="10"/>
  <c r="N1737" i="10"/>
  <c r="X1737" i="10" s="1"/>
  <c r="M1737" i="10"/>
  <c r="K1737" i="10"/>
  <c r="AA1740" i="10"/>
  <c r="C1886" i="10"/>
  <c r="D1886" i="10"/>
  <c r="D1892" i="10"/>
  <c r="C1892" i="10"/>
  <c r="N1893" i="10"/>
  <c r="X1893" i="10" s="1"/>
  <c r="L1893" i="10"/>
  <c r="M1893" i="10"/>
  <c r="K1893" i="10"/>
  <c r="AA1896" i="10"/>
  <c r="D1996" i="10"/>
  <c r="C1996" i="10"/>
  <c r="N1997" i="10"/>
  <c r="X1997" i="10" s="1"/>
  <c r="L1997" i="10"/>
  <c r="K1997" i="10"/>
  <c r="M1997" i="10"/>
  <c r="D900" i="10"/>
  <c r="C900" i="10"/>
  <c r="N901" i="10"/>
  <c r="X901" i="10" s="1"/>
  <c r="M901" i="10"/>
  <c r="L901" i="10"/>
  <c r="K901" i="10"/>
  <c r="AA904" i="10"/>
  <c r="A922" i="10"/>
  <c r="K922" i="9"/>
  <c r="H923" i="10"/>
  <c r="G923" i="10"/>
  <c r="I923" i="10"/>
  <c r="F923" i="10"/>
  <c r="Q924" i="10"/>
  <c r="P924" i="10"/>
  <c r="R924" i="10"/>
  <c r="D930" i="10"/>
  <c r="C930" i="10"/>
  <c r="H931" i="10"/>
  <c r="G931" i="10"/>
  <c r="I931" i="10"/>
  <c r="F931" i="10"/>
  <c r="K932" i="10"/>
  <c r="N932" i="10"/>
  <c r="X932" i="10" s="1"/>
  <c r="L932" i="10"/>
  <c r="M932" i="10"/>
  <c r="Q933" i="10"/>
  <c r="P933" i="10"/>
  <c r="R933" i="10"/>
  <c r="H956" i="10"/>
  <c r="G956" i="10"/>
  <c r="I956" i="10"/>
  <c r="F956" i="10"/>
  <c r="Q957" i="10"/>
  <c r="P957" i="10"/>
  <c r="R957" i="10"/>
  <c r="AA960" i="10"/>
  <c r="Y960" i="10"/>
  <c r="Z960" i="10" s="1"/>
  <c r="K961" i="9"/>
  <c r="A963" i="10"/>
  <c r="K963" i="9"/>
  <c r="H964" i="10"/>
  <c r="G964" i="10"/>
  <c r="I964" i="10"/>
  <c r="F964" i="10"/>
  <c r="Q965" i="10"/>
  <c r="P965" i="10"/>
  <c r="R965" i="10"/>
  <c r="R978" i="10"/>
  <c r="Q978" i="10"/>
  <c r="P978" i="10"/>
  <c r="H984" i="10"/>
  <c r="G984" i="10"/>
  <c r="I984" i="10"/>
  <c r="F984" i="10"/>
  <c r="Q985" i="10"/>
  <c r="P985" i="10"/>
  <c r="R985" i="10"/>
  <c r="D991" i="10"/>
  <c r="C991" i="10"/>
  <c r="H992" i="10"/>
  <c r="G992" i="10"/>
  <c r="I992" i="10"/>
  <c r="F992" i="10"/>
  <c r="N993" i="10"/>
  <c r="X993" i="10" s="1"/>
  <c r="M993" i="10"/>
  <c r="L993" i="10"/>
  <c r="K993" i="10"/>
  <c r="K1016" i="10"/>
  <c r="M1016" i="10"/>
  <c r="N1016" i="10"/>
  <c r="X1016" i="10" s="1"/>
  <c r="L1016" i="10"/>
  <c r="A1021" i="10"/>
  <c r="K1021" i="9"/>
  <c r="L1044" i="10"/>
  <c r="M1044" i="10"/>
  <c r="K1044" i="10"/>
  <c r="N1044" i="10"/>
  <c r="X1044" i="10" s="1"/>
  <c r="AA1049" i="10"/>
  <c r="D1052" i="10"/>
  <c r="C1052" i="10"/>
  <c r="M1053" i="10"/>
  <c r="L1053" i="10"/>
  <c r="K1053" i="10"/>
  <c r="N1053" i="10"/>
  <c r="X1053" i="10" s="1"/>
  <c r="D1060" i="10"/>
  <c r="C1060" i="10"/>
  <c r="G1080" i="10"/>
  <c r="I1080" i="10"/>
  <c r="H1080" i="10"/>
  <c r="F1080" i="10"/>
  <c r="R1081" i="10"/>
  <c r="Q1081" i="10"/>
  <c r="P1081" i="10"/>
  <c r="C1087" i="10"/>
  <c r="D1087" i="10"/>
  <c r="G1088" i="10"/>
  <c r="I1088" i="10"/>
  <c r="H1088" i="10"/>
  <c r="F1088" i="10"/>
  <c r="M1089" i="10"/>
  <c r="L1089" i="10"/>
  <c r="K1089" i="10"/>
  <c r="N1089" i="10"/>
  <c r="X1089" i="10" s="1"/>
  <c r="N1112" i="10"/>
  <c r="X1112" i="10" s="1"/>
  <c r="L1112" i="10"/>
  <c r="M1112" i="10"/>
  <c r="K1112" i="10"/>
  <c r="A1117" i="10"/>
  <c r="K1117" i="9"/>
  <c r="N1140" i="10"/>
  <c r="X1140" i="10" s="1"/>
  <c r="L1140" i="10"/>
  <c r="M1140" i="10"/>
  <c r="K1140" i="10"/>
  <c r="AA1144" i="10"/>
  <c r="C1147" i="10"/>
  <c r="D1147" i="10"/>
  <c r="N1148" i="10"/>
  <c r="X1148" i="10" s="1"/>
  <c r="L1148" i="10"/>
  <c r="M1148" i="10"/>
  <c r="K1148" i="10"/>
  <c r="A1153" i="10"/>
  <c r="K1153" i="9"/>
  <c r="N1176" i="10"/>
  <c r="X1176" i="10" s="1"/>
  <c r="M1176" i="10"/>
  <c r="K1176" i="10"/>
  <c r="L1176" i="10"/>
  <c r="Y1180" i="10"/>
  <c r="Z1180" i="10" s="1"/>
  <c r="AA1180" i="10"/>
  <c r="D1183" i="10"/>
  <c r="C1183" i="10"/>
  <c r="N1184" i="10"/>
  <c r="X1184" i="10" s="1"/>
  <c r="M1184" i="10"/>
  <c r="K1184" i="10"/>
  <c r="L1184" i="10"/>
  <c r="A1189" i="10"/>
  <c r="K1189" i="9"/>
  <c r="N1212" i="10"/>
  <c r="X1212" i="10" s="1"/>
  <c r="M1212" i="10"/>
  <c r="K1212" i="10"/>
  <c r="L1212" i="10"/>
  <c r="Y1216" i="10"/>
  <c r="Z1216" i="10" s="1"/>
  <c r="AA1216" i="10"/>
  <c r="D1219" i="10"/>
  <c r="C1219" i="10"/>
  <c r="N1220" i="10"/>
  <c r="X1220" i="10" s="1"/>
  <c r="M1220" i="10"/>
  <c r="K1220" i="10"/>
  <c r="L1220" i="10"/>
  <c r="A1225" i="10"/>
  <c r="K1225" i="9"/>
  <c r="D1259" i="10"/>
  <c r="C1259" i="10"/>
  <c r="H1260" i="10"/>
  <c r="I1260" i="10"/>
  <c r="G1260" i="10"/>
  <c r="F1260" i="10"/>
  <c r="Q1261" i="10"/>
  <c r="P1261" i="10"/>
  <c r="R1261" i="10"/>
  <c r="D1267" i="10"/>
  <c r="C1267" i="10"/>
  <c r="H1268" i="10"/>
  <c r="I1268" i="10"/>
  <c r="G1268" i="10"/>
  <c r="F1268" i="10"/>
  <c r="K1269" i="10"/>
  <c r="M1269" i="10"/>
  <c r="L1269" i="10"/>
  <c r="N1269" i="10"/>
  <c r="X1269" i="10" s="1"/>
  <c r="Y1269" i="10" s="1"/>
  <c r="Z1269" i="10" s="1"/>
  <c r="R1289" i="10"/>
  <c r="Q1289" i="10"/>
  <c r="P1289" i="10"/>
  <c r="A1294" i="10"/>
  <c r="K1294" i="9"/>
  <c r="G1295" i="10"/>
  <c r="F1295" i="10"/>
  <c r="I1295" i="10"/>
  <c r="H1295" i="10"/>
  <c r="P1296" i="10"/>
  <c r="R1296" i="10"/>
  <c r="Q1296" i="10"/>
  <c r="D1302" i="10"/>
  <c r="C1302" i="10"/>
  <c r="G1303" i="10"/>
  <c r="F1303" i="10"/>
  <c r="I1303" i="10"/>
  <c r="H1303" i="10"/>
  <c r="Q1332" i="10"/>
  <c r="R1332" i="10"/>
  <c r="P1332" i="10"/>
  <c r="AA1341" i="10"/>
  <c r="Y1341" i="10"/>
  <c r="Z1341" i="10" s="1"/>
  <c r="D1371" i="10"/>
  <c r="C1371" i="10"/>
  <c r="AA1375" i="10"/>
  <c r="AA1381" i="10"/>
  <c r="I1405" i="10"/>
  <c r="G1405" i="10"/>
  <c r="F1405" i="10"/>
  <c r="H1405" i="10"/>
  <c r="AA1415" i="10"/>
  <c r="Q1419" i="10"/>
  <c r="P1419" i="10"/>
  <c r="R1419" i="10"/>
  <c r="D1424" i="10"/>
  <c r="C1424" i="10"/>
  <c r="N1425" i="10"/>
  <c r="X1425" i="10" s="1"/>
  <c r="K1425" i="10"/>
  <c r="L1425" i="10"/>
  <c r="M1425" i="10"/>
  <c r="AA1428" i="10"/>
  <c r="AA1468" i="10"/>
  <c r="C1515" i="10"/>
  <c r="D1515" i="10"/>
  <c r="N1522" i="10"/>
  <c r="X1522" i="10" s="1"/>
  <c r="M1522" i="10"/>
  <c r="L1522" i="10"/>
  <c r="K1522" i="10"/>
  <c r="C1528" i="10"/>
  <c r="D1528" i="10"/>
  <c r="F1529" i="10"/>
  <c r="I1529" i="10"/>
  <c r="H1529" i="10"/>
  <c r="G1529" i="10"/>
  <c r="R1530" i="10"/>
  <c r="Q1530" i="10"/>
  <c r="P1530" i="10"/>
  <c r="A1572" i="10"/>
  <c r="K1572" i="9"/>
  <c r="F1573" i="10"/>
  <c r="I1573" i="10"/>
  <c r="H1573" i="10"/>
  <c r="G1573" i="10"/>
  <c r="D1585" i="10"/>
  <c r="C1585" i="10"/>
  <c r="K1586" i="10"/>
  <c r="N1586" i="10"/>
  <c r="X1586" i="10" s="1"/>
  <c r="M1586" i="10"/>
  <c r="L1586" i="10"/>
  <c r="AA1589" i="10"/>
  <c r="K1642" i="10"/>
  <c r="N1642" i="10"/>
  <c r="X1642" i="10" s="1"/>
  <c r="Y1642" i="10" s="1"/>
  <c r="Z1642" i="10" s="1"/>
  <c r="M1642" i="10"/>
  <c r="L1642" i="10"/>
  <c r="G1654" i="10"/>
  <c r="I1654" i="10"/>
  <c r="H1654" i="10"/>
  <c r="F1654" i="10"/>
  <c r="AA1715" i="10"/>
  <c r="D1879" i="10"/>
  <c r="C1879" i="10"/>
  <c r="N1880" i="10"/>
  <c r="X1880" i="10" s="1"/>
  <c r="M1880" i="10"/>
  <c r="K1880" i="10"/>
  <c r="L1880" i="10"/>
  <c r="AA1883" i="10"/>
  <c r="H1929" i="10"/>
  <c r="G1929" i="10"/>
  <c r="F1929" i="10"/>
  <c r="I1929" i="10"/>
  <c r="P1930" i="10"/>
  <c r="R1930" i="10"/>
  <c r="Q1930" i="10"/>
  <c r="C1079" i="10"/>
  <c r="D1079" i="10"/>
  <c r="N1080" i="10"/>
  <c r="X1080" i="10" s="1"/>
  <c r="L1080" i="10"/>
  <c r="M1080" i="10"/>
  <c r="K1080" i="10"/>
  <c r="AA1083" i="10"/>
  <c r="G1111" i="10"/>
  <c r="F1111" i="10"/>
  <c r="I1111" i="10"/>
  <c r="H1111" i="10"/>
  <c r="P1112" i="10"/>
  <c r="R1112" i="10"/>
  <c r="Q1112" i="10"/>
  <c r="A1138" i="10"/>
  <c r="K1138" i="9"/>
  <c r="G1139" i="10"/>
  <c r="F1139" i="10"/>
  <c r="I1139" i="10"/>
  <c r="H1139" i="10"/>
  <c r="P1140" i="10"/>
  <c r="R1140" i="10"/>
  <c r="Q1140" i="10"/>
  <c r="AA1143" i="10"/>
  <c r="A1146" i="10"/>
  <c r="K1146" i="9"/>
  <c r="G1147" i="10"/>
  <c r="F1147" i="10"/>
  <c r="I1147" i="10"/>
  <c r="H1147" i="10"/>
  <c r="P1148" i="10"/>
  <c r="R1148" i="10"/>
  <c r="Q1148" i="10"/>
  <c r="A1174" i="10"/>
  <c r="K1174" i="9"/>
  <c r="G1175" i="10"/>
  <c r="F1175" i="10"/>
  <c r="I1175" i="10"/>
  <c r="H1175" i="10"/>
  <c r="P1176" i="10"/>
  <c r="R1176" i="10"/>
  <c r="Q1176" i="10"/>
  <c r="AA1179" i="10"/>
  <c r="A1182" i="10"/>
  <c r="K1182" i="9"/>
  <c r="G1183" i="10"/>
  <c r="F1183" i="10"/>
  <c r="I1183" i="10"/>
  <c r="H1183" i="10"/>
  <c r="P1184" i="10"/>
  <c r="R1184" i="10"/>
  <c r="Q1184" i="10"/>
  <c r="A1210" i="10"/>
  <c r="K1210" i="9"/>
  <c r="G1211" i="10"/>
  <c r="F1211" i="10"/>
  <c r="I1211" i="10"/>
  <c r="H1211" i="10"/>
  <c r="P1212" i="10"/>
  <c r="R1212" i="10"/>
  <c r="Q1212" i="10"/>
  <c r="AA1215" i="10"/>
  <c r="A1218" i="10"/>
  <c r="K1218" i="9"/>
  <c r="G1219" i="10"/>
  <c r="F1219" i="10"/>
  <c r="I1219" i="10"/>
  <c r="H1219" i="10"/>
  <c r="P1220" i="10"/>
  <c r="R1220" i="10"/>
  <c r="Q1220" i="10"/>
  <c r="A1258" i="10"/>
  <c r="K1258" i="9"/>
  <c r="G1259" i="10"/>
  <c r="F1259" i="10"/>
  <c r="I1259" i="10"/>
  <c r="H1259" i="10"/>
  <c r="N1260" i="10"/>
  <c r="X1260" i="10" s="1"/>
  <c r="M1260" i="10"/>
  <c r="K1260" i="10"/>
  <c r="L1260" i="10"/>
  <c r="AA1263" i="10"/>
  <c r="N1288" i="10"/>
  <c r="X1288" i="10" s="1"/>
  <c r="M1288" i="10"/>
  <c r="K1288" i="10"/>
  <c r="L1288" i="10"/>
  <c r="D1294" i="10"/>
  <c r="C1294" i="10"/>
  <c r="N1295" i="10"/>
  <c r="X1295" i="10" s="1"/>
  <c r="M1295" i="10"/>
  <c r="L1295" i="10"/>
  <c r="K1295" i="10"/>
  <c r="AA1327" i="10"/>
  <c r="D1330" i="10"/>
  <c r="C1330" i="10"/>
  <c r="L1331" i="10"/>
  <c r="K1331" i="10"/>
  <c r="N1331" i="10"/>
  <c r="X1331" i="10" s="1"/>
  <c r="M1331" i="10"/>
  <c r="AA1334" i="10"/>
  <c r="Y1347" i="10"/>
  <c r="Z1347" i="10" s="1"/>
  <c r="AA1347" i="10"/>
  <c r="A1370" i="10"/>
  <c r="K1370" i="9"/>
  <c r="C1404" i="10"/>
  <c r="D1404" i="10"/>
  <c r="D1410" i="10"/>
  <c r="C1410" i="10"/>
  <c r="L1411" i="10"/>
  <c r="K1411" i="10"/>
  <c r="M1411" i="10"/>
  <c r="N1411" i="10"/>
  <c r="X1411" i="10" s="1"/>
  <c r="K1418" i="10"/>
  <c r="M1418" i="10"/>
  <c r="L1418" i="10"/>
  <c r="N1418" i="10"/>
  <c r="X1418" i="10" s="1"/>
  <c r="A1423" i="10"/>
  <c r="K1423" i="9"/>
  <c r="I1424" i="10"/>
  <c r="G1424" i="10"/>
  <c r="F1424" i="10"/>
  <c r="H1424" i="10"/>
  <c r="P1425" i="10"/>
  <c r="R1425" i="10"/>
  <c r="Q1425" i="10"/>
  <c r="R1458" i="10"/>
  <c r="Q1458" i="10"/>
  <c r="P1458" i="10"/>
  <c r="D1470" i="10"/>
  <c r="C1470" i="10"/>
  <c r="N1471" i="10"/>
  <c r="X1471" i="10" s="1"/>
  <c r="M1471" i="10"/>
  <c r="K1471" i="10"/>
  <c r="L1471" i="10"/>
  <c r="AA1474" i="10"/>
  <c r="A1514" i="10"/>
  <c r="K1514" i="9"/>
  <c r="F1521" i="10"/>
  <c r="H1521" i="10"/>
  <c r="G1521" i="10"/>
  <c r="I1521" i="10"/>
  <c r="R1522" i="10"/>
  <c r="Q1522" i="10"/>
  <c r="P1522" i="10"/>
  <c r="AA1582" i="10"/>
  <c r="P1623" i="10"/>
  <c r="Q1623" i="10"/>
  <c r="R1623" i="10"/>
  <c r="A1710" i="10"/>
  <c r="K1710" i="9"/>
  <c r="H1711" i="10"/>
  <c r="I1711" i="10"/>
  <c r="G1711" i="10"/>
  <c r="F1711" i="10"/>
  <c r="Q1712" i="10"/>
  <c r="R1712" i="10"/>
  <c r="P1712" i="10"/>
  <c r="C1792" i="10"/>
  <c r="D1792" i="10"/>
  <c r="L1793" i="10"/>
  <c r="K1793" i="10"/>
  <c r="N1793" i="10"/>
  <c r="X1793" i="10" s="1"/>
  <c r="M1793" i="10"/>
  <c r="AA1796" i="10"/>
  <c r="AA1876" i="10"/>
  <c r="C1971" i="10"/>
  <c r="D1971" i="10"/>
  <c r="L1972" i="10"/>
  <c r="N1972" i="10"/>
  <c r="X1972" i="10" s="1"/>
  <c r="M1972" i="10"/>
  <c r="K1972" i="10"/>
  <c r="N1978" i="10"/>
  <c r="X1978" i="10" s="1"/>
  <c r="M1978" i="10"/>
  <c r="K1978" i="10"/>
  <c r="L1978" i="10"/>
  <c r="AA1981" i="10"/>
  <c r="A954" i="10"/>
  <c r="K954" i="9"/>
  <c r="H955" i="10"/>
  <c r="G955" i="10"/>
  <c r="I955" i="10"/>
  <c r="F955" i="10"/>
  <c r="Q956" i="10"/>
  <c r="P956" i="10"/>
  <c r="R956" i="10"/>
  <c r="D962" i="10"/>
  <c r="C962" i="10"/>
  <c r="H963" i="10"/>
  <c r="G963" i="10"/>
  <c r="I963" i="10"/>
  <c r="F963" i="10"/>
  <c r="H976" i="10"/>
  <c r="G976" i="10"/>
  <c r="I976" i="10"/>
  <c r="F976" i="10"/>
  <c r="Q977" i="10"/>
  <c r="P977" i="10"/>
  <c r="R977" i="10"/>
  <c r="A982" i="10"/>
  <c r="K982" i="9"/>
  <c r="H983" i="10"/>
  <c r="G983" i="10"/>
  <c r="I983" i="10"/>
  <c r="F983" i="10"/>
  <c r="Q984" i="10"/>
  <c r="P984" i="10"/>
  <c r="R984" i="10"/>
  <c r="D1014" i="10"/>
  <c r="C1014" i="10"/>
  <c r="K1015" i="10"/>
  <c r="N1015" i="10"/>
  <c r="X1015" i="10" s="1"/>
  <c r="M1015" i="10"/>
  <c r="L1015" i="10"/>
  <c r="AA1018" i="10"/>
  <c r="R1022" i="10"/>
  <c r="Q1022" i="10"/>
  <c r="P1022" i="10"/>
  <c r="AA1039" i="10"/>
  <c r="Y1039" i="10"/>
  <c r="Z1039" i="10" s="1"/>
  <c r="C1042" i="10"/>
  <c r="D1042" i="10"/>
  <c r="L1043" i="10"/>
  <c r="K1043" i="10"/>
  <c r="N1043" i="10"/>
  <c r="X1043" i="10" s="1"/>
  <c r="M1043" i="10"/>
  <c r="AA1047" i="10"/>
  <c r="Y1047" i="10"/>
  <c r="Z1047" i="10" s="1"/>
  <c r="C1051" i="10"/>
  <c r="D1051" i="10"/>
  <c r="N1052" i="10"/>
  <c r="X1052" i="10" s="1"/>
  <c r="L1052" i="10"/>
  <c r="M1052" i="10"/>
  <c r="K1052" i="10"/>
  <c r="D1058" i="10"/>
  <c r="C1058" i="10"/>
  <c r="G1059" i="10"/>
  <c r="F1059" i="10"/>
  <c r="I1059" i="10"/>
  <c r="H1059" i="10"/>
  <c r="N1060" i="10"/>
  <c r="X1060" i="10" s="1"/>
  <c r="Y1060" i="10" s="1"/>
  <c r="Z1060" i="10" s="1"/>
  <c r="L1060" i="10"/>
  <c r="M1060" i="10"/>
  <c r="K1060" i="10"/>
  <c r="R1073" i="10"/>
  <c r="Q1073" i="10"/>
  <c r="P1073" i="10"/>
  <c r="A1078" i="10"/>
  <c r="K1078" i="9"/>
  <c r="G1079" i="10"/>
  <c r="F1079" i="10"/>
  <c r="I1079" i="10"/>
  <c r="H1079" i="10"/>
  <c r="P1080" i="10"/>
  <c r="R1080" i="10"/>
  <c r="Q1080" i="10"/>
  <c r="C1110" i="10"/>
  <c r="D1110" i="10"/>
  <c r="N1111" i="10"/>
  <c r="X1111" i="10" s="1"/>
  <c r="M1111" i="10"/>
  <c r="L1111" i="10"/>
  <c r="K1111" i="10"/>
  <c r="AA1114" i="10"/>
  <c r="Y1114" i="10"/>
  <c r="Z1114" i="10" s="1"/>
  <c r="R1118" i="10"/>
  <c r="Q1118" i="10"/>
  <c r="P1118" i="10"/>
  <c r="AA1135" i="10"/>
  <c r="C1138" i="10"/>
  <c r="D1138" i="10"/>
  <c r="N1139" i="10"/>
  <c r="X1139" i="10" s="1"/>
  <c r="M1139" i="10"/>
  <c r="L1139" i="10"/>
  <c r="K1139" i="10"/>
  <c r="AA1142" i="10"/>
  <c r="C1146" i="10"/>
  <c r="D1146" i="10"/>
  <c r="N1147" i="10"/>
  <c r="X1147" i="10" s="1"/>
  <c r="Y1147" i="10" s="1"/>
  <c r="Z1147" i="10" s="1"/>
  <c r="K1147" i="10"/>
  <c r="M1147" i="10"/>
  <c r="L1147" i="10"/>
  <c r="AA1150" i="10"/>
  <c r="Q1154" i="10"/>
  <c r="P1154" i="10"/>
  <c r="R1154" i="10"/>
  <c r="Y1171" i="10"/>
  <c r="Z1171" i="10" s="1"/>
  <c r="AA1171" i="10"/>
  <c r="D1174" i="10"/>
  <c r="C1174" i="10"/>
  <c r="N1175" i="10"/>
  <c r="X1175" i="10" s="1"/>
  <c r="Y1175" i="10" s="1"/>
  <c r="Z1175" i="10" s="1"/>
  <c r="M1175" i="10"/>
  <c r="K1175" i="10"/>
  <c r="L1175" i="10"/>
  <c r="AA1178" i="10"/>
  <c r="D1182" i="10"/>
  <c r="C1182" i="10"/>
  <c r="N1183" i="10"/>
  <c r="X1183" i="10" s="1"/>
  <c r="Y1183" i="10" s="1"/>
  <c r="Z1183" i="10" s="1"/>
  <c r="M1183" i="10"/>
  <c r="K1183" i="10"/>
  <c r="L1183" i="10"/>
  <c r="AA1186" i="10"/>
  <c r="Q1190" i="10"/>
  <c r="P1190" i="10"/>
  <c r="R1190" i="10"/>
  <c r="AA1207" i="10"/>
  <c r="D1210" i="10"/>
  <c r="C1210" i="10"/>
  <c r="N1211" i="10"/>
  <c r="X1211" i="10" s="1"/>
  <c r="M1211" i="10"/>
  <c r="K1211" i="10"/>
  <c r="L1211" i="10"/>
  <c r="AA1214" i="10"/>
  <c r="D1218" i="10"/>
  <c r="C1218" i="10"/>
  <c r="N1219" i="10"/>
  <c r="X1219" i="10" s="1"/>
  <c r="M1219" i="10"/>
  <c r="K1219" i="10"/>
  <c r="L1219" i="10"/>
  <c r="AA1222" i="10"/>
  <c r="Q1226" i="10"/>
  <c r="P1226" i="10"/>
  <c r="R1226" i="10"/>
  <c r="AA1250" i="10"/>
  <c r="K1281" i="10"/>
  <c r="M1281" i="10"/>
  <c r="L1281" i="10"/>
  <c r="N1281" i="10"/>
  <c r="X1281" i="10" s="1"/>
  <c r="G1287" i="10"/>
  <c r="F1287" i="10"/>
  <c r="I1287" i="10"/>
  <c r="H1287" i="10"/>
  <c r="AA1291" i="10"/>
  <c r="AA1326" i="10"/>
  <c r="A1329" i="10"/>
  <c r="K1329" i="9"/>
  <c r="H1330" i="10"/>
  <c r="G1330" i="10"/>
  <c r="F1330" i="10"/>
  <c r="I1330" i="10"/>
  <c r="Q1331" i="10"/>
  <c r="P1331" i="10"/>
  <c r="R1331" i="10"/>
  <c r="Q1344" i="10"/>
  <c r="P1344" i="10"/>
  <c r="R1344" i="10"/>
  <c r="R1365" i="10"/>
  <c r="P1365" i="10"/>
  <c r="Q1365" i="10"/>
  <c r="N1377" i="10"/>
  <c r="X1377" i="10" s="1"/>
  <c r="Y1377" i="10" s="1"/>
  <c r="Z1377" i="10" s="1"/>
  <c r="K1377" i="10"/>
  <c r="L1377" i="10"/>
  <c r="M1377" i="10"/>
  <c r="A1403" i="10"/>
  <c r="K1403" i="9"/>
  <c r="A1409" i="10"/>
  <c r="K1409" i="9"/>
  <c r="C1416" i="10"/>
  <c r="D1416" i="10"/>
  <c r="G1417" i="10"/>
  <c r="F1417" i="10"/>
  <c r="I1417" i="10"/>
  <c r="H1417" i="10"/>
  <c r="AA1427" i="10"/>
  <c r="M1457" i="10"/>
  <c r="N1457" i="10"/>
  <c r="X1457" i="10" s="1"/>
  <c r="K1457" i="10"/>
  <c r="L1457" i="10"/>
  <c r="AA1524" i="10"/>
  <c r="A1571" i="10"/>
  <c r="K1571" i="9"/>
  <c r="K1622" i="10"/>
  <c r="N1622" i="10"/>
  <c r="X1622" i="10" s="1"/>
  <c r="Y1622" i="10" s="1"/>
  <c r="Z1622" i="10" s="1"/>
  <c r="M1622" i="10"/>
  <c r="L1622" i="10"/>
  <c r="A1633" i="10"/>
  <c r="K1633" i="9"/>
  <c r="Q1635" i="10"/>
  <c r="P1635" i="10"/>
  <c r="R1635" i="10"/>
  <c r="D1640" i="10"/>
  <c r="C1640" i="10"/>
  <c r="N1641" i="10"/>
  <c r="X1641" i="10" s="1"/>
  <c r="M1641" i="10"/>
  <c r="L1641" i="10"/>
  <c r="K1641" i="10"/>
  <c r="A1652" i="10"/>
  <c r="K1652" i="9"/>
  <c r="I1653" i="10"/>
  <c r="H1653" i="10"/>
  <c r="G1653" i="10"/>
  <c r="F1653" i="10"/>
  <c r="R1654" i="10"/>
  <c r="Q1654" i="10"/>
  <c r="P1654" i="10"/>
  <c r="D1755" i="10"/>
  <c r="C1755" i="10"/>
  <c r="N1756" i="10"/>
  <c r="X1756" i="10" s="1"/>
  <c r="L1756" i="10"/>
  <c r="M1756" i="10"/>
  <c r="K1756" i="10"/>
  <c r="M1762" i="10"/>
  <c r="L1762" i="10"/>
  <c r="N1762" i="10"/>
  <c r="X1762" i="10" s="1"/>
  <c r="K1762" i="10"/>
  <c r="N1774" i="10"/>
  <c r="X1774" i="10" s="1"/>
  <c r="L1774" i="10"/>
  <c r="K1774" i="10"/>
  <c r="M1774" i="10"/>
  <c r="AA1789" i="10"/>
  <c r="AA1968" i="10"/>
  <c r="Y1743" i="10"/>
  <c r="Z1743" i="10" s="1"/>
  <c r="AA1743" i="10"/>
  <c r="A1746" i="10"/>
  <c r="K1746" i="9"/>
  <c r="F1747" i="10"/>
  <c r="I1747" i="10"/>
  <c r="G1747" i="10"/>
  <c r="H1747" i="10"/>
  <c r="R1748" i="10"/>
  <c r="Q1748" i="10"/>
  <c r="P1748" i="10"/>
  <c r="A1753" i="10"/>
  <c r="K1753" i="9"/>
  <c r="I1852" i="10"/>
  <c r="H1852" i="10"/>
  <c r="G1852" i="10"/>
  <c r="F1852" i="10"/>
  <c r="R1853" i="10"/>
  <c r="Q1853" i="10"/>
  <c r="P1853" i="10"/>
  <c r="Q1859" i="10"/>
  <c r="P1859" i="10"/>
  <c r="R1859" i="10"/>
  <c r="R1871" i="10"/>
  <c r="Q1871" i="10"/>
  <c r="P1871" i="10"/>
  <c r="D1012" i="10"/>
  <c r="C1012" i="10"/>
  <c r="H1032" i="10"/>
  <c r="G1032" i="10"/>
  <c r="I1032" i="10"/>
  <c r="F1032" i="10"/>
  <c r="Q1033" i="10"/>
  <c r="P1033" i="10"/>
  <c r="R1033" i="10"/>
  <c r="D1039" i="10"/>
  <c r="C1039" i="10"/>
  <c r="H1040" i="10"/>
  <c r="G1040" i="10"/>
  <c r="I1040" i="10"/>
  <c r="F1040" i="10"/>
  <c r="L1041" i="10"/>
  <c r="N1041" i="10"/>
  <c r="X1041" i="10" s="1"/>
  <c r="M1041" i="10"/>
  <c r="K1041" i="10"/>
  <c r="N1064" i="10"/>
  <c r="X1064" i="10" s="1"/>
  <c r="L1064" i="10"/>
  <c r="M1064" i="10"/>
  <c r="K1064" i="10"/>
  <c r="A1069" i="10"/>
  <c r="K1069" i="9"/>
  <c r="N1092" i="10"/>
  <c r="X1092" i="10" s="1"/>
  <c r="L1092" i="10"/>
  <c r="M1092" i="10"/>
  <c r="K1092" i="10"/>
  <c r="Y1097" i="10"/>
  <c r="Z1097" i="10" s="1"/>
  <c r="AA1097" i="10"/>
  <c r="D1100" i="10"/>
  <c r="C1100" i="10"/>
  <c r="M1101" i="10"/>
  <c r="L1101" i="10"/>
  <c r="K1101" i="10"/>
  <c r="N1101" i="10"/>
  <c r="X1101" i="10" s="1"/>
  <c r="D1108" i="10"/>
  <c r="C1108" i="10"/>
  <c r="H1128" i="10"/>
  <c r="G1128" i="10"/>
  <c r="I1128" i="10"/>
  <c r="F1128" i="10"/>
  <c r="Q1129" i="10"/>
  <c r="R1129" i="10"/>
  <c r="P1129" i="10"/>
  <c r="C1135" i="10"/>
  <c r="D1135" i="10"/>
  <c r="H1136" i="10"/>
  <c r="G1136" i="10"/>
  <c r="I1136" i="10"/>
  <c r="F1136" i="10"/>
  <c r="M1137" i="10"/>
  <c r="L1137" i="10"/>
  <c r="K1137" i="10"/>
  <c r="N1137" i="10"/>
  <c r="X1137" i="10" s="1"/>
  <c r="D1163" i="10"/>
  <c r="C1163" i="10"/>
  <c r="H1164" i="10"/>
  <c r="I1164" i="10"/>
  <c r="G1164" i="10"/>
  <c r="F1164" i="10"/>
  <c r="Q1165" i="10"/>
  <c r="P1165" i="10"/>
  <c r="R1165" i="10"/>
  <c r="D1171" i="10"/>
  <c r="C1171" i="10"/>
  <c r="H1172" i="10"/>
  <c r="I1172" i="10"/>
  <c r="G1172" i="10"/>
  <c r="F1172" i="10"/>
  <c r="K1173" i="10"/>
  <c r="M1173" i="10"/>
  <c r="L1173" i="10"/>
  <c r="N1173" i="10"/>
  <c r="X1173" i="10" s="1"/>
  <c r="D1199" i="10"/>
  <c r="C1199" i="10"/>
  <c r="H1200" i="10"/>
  <c r="I1200" i="10"/>
  <c r="G1200" i="10"/>
  <c r="F1200" i="10"/>
  <c r="Q1201" i="10"/>
  <c r="P1201" i="10"/>
  <c r="R1201" i="10"/>
  <c r="D1207" i="10"/>
  <c r="C1207" i="10"/>
  <c r="H1208" i="10"/>
  <c r="I1208" i="10"/>
  <c r="G1208" i="10"/>
  <c r="F1208" i="10"/>
  <c r="K1209" i="10"/>
  <c r="M1209" i="10"/>
  <c r="L1209" i="10"/>
  <c r="N1209" i="10"/>
  <c r="X1209" i="10" s="1"/>
  <c r="H1236" i="10"/>
  <c r="I1236" i="10"/>
  <c r="G1236" i="10"/>
  <c r="F1236" i="10"/>
  <c r="Q1237" i="10"/>
  <c r="P1237" i="10"/>
  <c r="R1237" i="10"/>
  <c r="Y1240" i="10"/>
  <c r="Z1240" i="10" s="1"/>
  <c r="AA1240" i="10"/>
  <c r="D1244" i="10"/>
  <c r="C1244" i="10"/>
  <c r="K1245" i="10"/>
  <c r="M1245" i="10"/>
  <c r="L1245" i="10"/>
  <c r="N1245" i="10"/>
  <c r="X1245" i="10" s="1"/>
  <c r="D1250" i="10"/>
  <c r="C1250" i="10"/>
  <c r="N1272" i="10"/>
  <c r="X1272" i="10" s="1"/>
  <c r="M1272" i="10"/>
  <c r="K1272" i="10"/>
  <c r="L1272" i="10"/>
  <c r="AA1275" i="10"/>
  <c r="D1278" i="10"/>
  <c r="C1278" i="10"/>
  <c r="AA1282" i="10"/>
  <c r="Q1286" i="10"/>
  <c r="P1286" i="10"/>
  <c r="R1286" i="10"/>
  <c r="D1326" i="10"/>
  <c r="C1326" i="10"/>
  <c r="H1327" i="10"/>
  <c r="F1327" i="10"/>
  <c r="I1327" i="10"/>
  <c r="G1327" i="10"/>
  <c r="N1328" i="10"/>
  <c r="X1328" i="10" s="1"/>
  <c r="Y1328" i="10" s="1"/>
  <c r="Z1328" i="10" s="1"/>
  <c r="M1328" i="10"/>
  <c r="L1328" i="10"/>
  <c r="K1328" i="10"/>
  <c r="P1329" i="10"/>
  <c r="R1329" i="10"/>
  <c r="Q1329" i="10"/>
  <c r="H1354" i="10"/>
  <c r="G1354" i="10"/>
  <c r="I1354" i="10"/>
  <c r="F1354" i="10"/>
  <c r="Q1355" i="10"/>
  <c r="P1355" i="10"/>
  <c r="R1355" i="10"/>
  <c r="AA1358" i="10"/>
  <c r="K1359" i="9"/>
  <c r="A1361" i="10"/>
  <c r="K1361" i="9"/>
  <c r="H1362" i="10"/>
  <c r="G1362" i="10"/>
  <c r="I1362" i="10"/>
  <c r="F1362" i="10"/>
  <c r="Q1363" i="10"/>
  <c r="P1363" i="10"/>
  <c r="R1363" i="10"/>
  <c r="D1387" i="10"/>
  <c r="C1387" i="10"/>
  <c r="N1388" i="10"/>
  <c r="X1388" i="10" s="1"/>
  <c r="M1388" i="10"/>
  <c r="L1388" i="10"/>
  <c r="K1388" i="10"/>
  <c r="AA1391" i="10"/>
  <c r="D1395" i="10"/>
  <c r="C1395" i="10"/>
  <c r="N1396" i="10"/>
  <c r="X1396" i="10" s="1"/>
  <c r="M1396" i="10"/>
  <c r="L1396" i="10"/>
  <c r="K1396" i="10"/>
  <c r="AA1439" i="10"/>
  <c r="C1442" i="10"/>
  <c r="D1442" i="10"/>
  <c r="N1481" i="10"/>
  <c r="X1481" i="10" s="1"/>
  <c r="M1481" i="10"/>
  <c r="K1481" i="10"/>
  <c r="L1481" i="10"/>
  <c r="AA1490" i="10"/>
  <c r="D1493" i="10"/>
  <c r="C1493" i="10"/>
  <c r="C1544" i="10"/>
  <c r="D1544" i="10"/>
  <c r="N1545" i="10"/>
  <c r="X1545" i="10" s="1"/>
  <c r="L1545" i="10"/>
  <c r="K1545" i="10"/>
  <c r="M1545" i="10"/>
  <c r="Q1552" i="10"/>
  <c r="R1552" i="10"/>
  <c r="P1552" i="10"/>
  <c r="Q1596" i="10"/>
  <c r="P1596" i="10"/>
  <c r="R1596" i="10"/>
  <c r="K1614" i="10"/>
  <c r="N1614" i="10"/>
  <c r="X1614" i="10" s="1"/>
  <c r="M1614" i="10"/>
  <c r="L1614" i="10"/>
  <c r="A1671" i="10"/>
  <c r="K1671" i="9"/>
  <c r="F1672" i="10"/>
  <c r="I1672" i="10"/>
  <c r="H1672" i="10"/>
  <c r="G1672" i="10"/>
  <c r="R1673" i="10"/>
  <c r="Q1673" i="10"/>
  <c r="P1673" i="10"/>
  <c r="D1746" i="10"/>
  <c r="C1746" i="10"/>
  <c r="N1747" i="10"/>
  <c r="X1747" i="10" s="1"/>
  <c r="L1747" i="10"/>
  <c r="K1747" i="10"/>
  <c r="M1747" i="10"/>
  <c r="AA1750" i="10"/>
  <c r="AA1824" i="10"/>
  <c r="C1827" i="10"/>
  <c r="D1827" i="10"/>
  <c r="N1828" i="10"/>
  <c r="X1828" i="10" s="1"/>
  <c r="L1828" i="10"/>
  <c r="K1828" i="10"/>
  <c r="M1828" i="10"/>
  <c r="K1834" i="10"/>
  <c r="N1834" i="10"/>
  <c r="X1834" i="10" s="1"/>
  <c r="M1834" i="10"/>
  <c r="L1834" i="10"/>
  <c r="AA1837" i="10"/>
  <c r="H888" i="10"/>
  <c r="G888" i="10"/>
  <c r="I888" i="10"/>
  <c r="F888" i="10"/>
  <c r="Q889" i="10"/>
  <c r="P889" i="10"/>
  <c r="R889" i="10"/>
  <c r="Q904" i="10"/>
  <c r="P904" i="10"/>
  <c r="R904" i="10"/>
  <c r="A910" i="10"/>
  <c r="K910" i="9"/>
  <c r="H911" i="10"/>
  <c r="G911" i="10"/>
  <c r="I911" i="10"/>
  <c r="F911" i="10"/>
  <c r="Q912" i="10"/>
  <c r="P912" i="10"/>
  <c r="R912" i="10"/>
  <c r="AA931" i="10"/>
  <c r="K932" i="9"/>
  <c r="D934" i="10"/>
  <c r="C934" i="10"/>
  <c r="K935" i="10"/>
  <c r="N935" i="10"/>
  <c r="X935" i="10" s="1"/>
  <c r="M935" i="10"/>
  <c r="L935" i="10"/>
  <c r="AA939" i="10"/>
  <c r="K940" i="9"/>
  <c r="D943" i="10"/>
  <c r="C943" i="10"/>
  <c r="K944" i="10"/>
  <c r="N944" i="10"/>
  <c r="X944" i="10" s="1"/>
  <c r="M944" i="10"/>
  <c r="L944" i="10"/>
  <c r="AA947" i="10"/>
  <c r="D951" i="10"/>
  <c r="C951" i="10"/>
  <c r="H952" i="10"/>
  <c r="G952" i="10"/>
  <c r="I952" i="10"/>
  <c r="F952" i="10"/>
  <c r="N953" i="10"/>
  <c r="X953" i="10" s="1"/>
  <c r="Y953" i="10" s="1"/>
  <c r="Z953" i="10" s="1"/>
  <c r="M953" i="10"/>
  <c r="L953" i="10"/>
  <c r="K953" i="10"/>
  <c r="K967" i="10"/>
  <c r="N967" i="10"/>
  <c r="X967" i="10" s="1"/>
  <c r="M967" i="10"/>
  <c r="L967" i="10"/>
  <c r="AA970" i="10"/>
  <c r="A994" i="10"/>
  <c r="K994" i="9"/>
  <c r="H995" i="10"/>
  <c r="G995" i="10"/>
  <c r="I995" i="10"/>
  <c r="F995" i="10"/>
  <c r="Q996" i="10"/>
  <c r="P996" i="10"/>
  <c r="R996" i="10"/>
  <c r="AA1000" i="10"/>
  <c r="A1003" i="10"/>
  <c r="K1003" i="9"/>
  <c r="H1004" i="10"/>
  <c r="G1004" i="10"/>
  <c r="I1004" i="10"/>
  <c r="F1004" i="10"/>
  <c r="Q1005" i="10"/>
  <c r="P1005" i="10"/>
  <c r="R1005" i="10"/>
  <c r="AA1008" i="10"/>
  <c r="Q1013" i="10"/>
  <c r="P1013" i="10"/>
  <c r="R1013" i="10"/>
  <c r="D1031" i="10"/>
  <c r="C1031" i="10"/>
  <c r="K1032" i="10"/>
  <c r="M1032" i="10"/>
  <c r="N1032" i="10"/>
  <c r="X1032" i="10" s="1"/>
  <c r="L1032" i="10"/>
  <c r="AA1035" i="10"/>
  <c r="Y1035" i="10"/>
  <c r="Z1035" i="10" s="1"/>
  <c r="G1063" i="10"/>
  <c r="F1063" i="10"/>
  <c r="I1063" i="10"/>
  <c r="H1063" i="10"/>
  <c r="P1064" i="10"/>
  <c r="R1064" i="10"/>
  <c r="Q1064" i="10"/>
  <c r="A1090" i="10"/>
  <c r="K1090" i="9"/>
  <c r="G1091" i="10"/>
  <c r="F1091" i="10"/>
  <c r="I1091" i="10"/>
  <c r="H1091" i="10"/>
  <c r="P1092" i="10"/>
  <c r="R1092" i="10"/>
  <c r="Q1092" i="10"/>
  <c r="AA1096" i="10"/>
  <c r="Y1096" i="10"/>
  <c r="Z1096" i="10" s="1"/>
  <c r="A1099" i="10"/>
  <c r="K1099" i="9"/>
  <c r="G1100" i="10"/>
  <c r="I1100" i="10"/>
  <c r="H1100" i="10"/>
  <c r="F1100" i="10"/>
  <c r="R1101" i="10"/>
  <c r="Q1101" i="10"/>
  <c r="P1101" i="10"/>
  <c r="AA1104" i="10"/>
  <c r="Y1104" i="10"/>
  <c r="Z1104" i="10" s="1"/>
  <c r="Q1109" i="10"/>
  <c r="R1109" i="10"/>
  <c r="P1109" i="10"/>
  <c r="C1127" i="10"/>
  <c r="D1127" i="10"/>
  <c r="N1128" i="10"/>
  <c r="X1128" i="10" s="1"/>
  <c r="L1128" i="10"/>
  <c r="M1128" i="10"/>
  <c r="K1128" i="10"/>
  <c r="AA1131" i="10"/>
  <c r="A1162" i="10"/>
  <c r="K1162" i="9"/>
  <c r="G1163" i="10"/>
  <c r="F1163" i="10"/>
  <c r="I1163" i="10"/>
  <c r="H1163" i="10"/>
  <c r="N1164" i="10"/>
  <c r="X1164" i="10" s="1"/>
  <c r="M1164" i="10"/>
  <c r="K1164" i="10"/>
  <c r="L1164" i="10"/>
  <c r="AA1167" i="10"/>
  <c r="A1198" i="10"/>
  <c r="K1198" i="9"/>
  <c r="G1199" i="10"/>
  <c r="F1199" i="10"/>
  <c r="I1199" i="10"/>
  <c r="H1199" i="10"/>
  <c r="N1200" i="10"/>
  <c r="X1200" i="10" s="1"/>
  <c r="M1200" i="10"/>
  <c r="K1200" i="10"/>
  <c r="L1200" i="10"/>
  <c r="AA1203" i="10"/>
  <c r="D1235" i="10"/>
  <c r="C1235" i="10"/>
  <c r="N1236" i="10"/>
  <c r="X1236" i="10" s="1"/>
  <c r="M1236" i="10"/>
  <c r="K1236" i="10"/>
  <c r="L1236" i="10"/>
  <c r="AA1239" i="10"/>
  <c r="D1243" i="10"/>
  <c r="C1243" i="10"/>
  <c r="H1244" i="10"/>
  <c r="I1244" i="10"/>
  <c r="G1244" i="10"/>
  <c r="F1244" i="10"/>
  <c r="Q1245" i="10"/>
  <c r="P1245" i="10"/>
  <c r="R1245" i="10"/>
  <c r="A1249" i="10"/>
  <c r="K1249" i="9"/>
  <c r="A1270" i="10"/>
  <c r="K1270" i="9"/>
  <c r="G1271" i="10"/>
  <c r="F1271" i="10"/>
  <c r="I1271" i="10"/>
  <c r="H1271" i="10"/>
  <c r="P1272" i="10"/>
  <c r="R1272" i="10"/>
  <c r="Q1272" i="10"/>
  <c r="A1277" i="10"/>
  <c r="K1277" i="9"/>
  <c r="K1285" i="10"/>
  <c r="M1285" i="10"/>
  <c r="L1285" i="10"/>
  <c r="N1285" i="10"/>
  <c r="X1285" i="10" s="1"/>
  <c r="D1305" i="10"/>
  <c r="C1305" i="10"/>
  <c r="N1306" i="10"/>
  <c r="X1306" i="10" s="1"/>
  <c r="Y1306" i="10" s="1"/>
  <c r="Z1306" i="10" s="1"/>
  <c r="M1306" i="10"/>
  <c r="L1306" i="10"/>
  <c r="K1306" i="10"/>
  <c r="P1313" i="10"/>
  <c r="R1313" i="10"/>
  <c r="Q1313" i="10"/>
  <c r="D1318" i="10"/>
  <c r="C1318" i="10"/>
  <c r="M1319" i="10"/>
  <c r="L1319" i="10"/>
  <c r="N1319" i="10"/>
  <c r="X1319" i="10" s="1"/>
  <c r="K1319" i="10"/>
  <c r="Q1320" i="10"/>
  <c r="R1320" i="10"/>
  <c r="P1320" i="10"/>
  <c r="D1353" i="10"/>
  <c r="C1353" i="10"/>
  <c r="K1354" i="10"/>
  <c r="M1354" i="10"/>
  <c r="L1354" i="10"/>
  <c r="N1354" i="10"/>
  <c r="X1354" i="10" s="1"/>
  <c r="AA1357" i="10"/>
  <c r="D1361" i="10"/>
  <c r="C1361" i="10"/>
  <c r="K1362" i="10"/>
  <c r="L1362" i="10"/>
  <c r="N1362" i="10"/>
  <c r="X1362" i="10" s="1"/>
  <c r="M1362" i="10"/>
  <c r="D1367" i="10"/>
  <c r="C1367" i="10"/>
  <c r="A1386" i="10"/>
  <c r="K1386" i="9"/>
  <c r="H1387" i="10"/>
  <c r="I1387" i="10"/>
  <c r="G1387" i="10"/>
  <c r="F1387" i="10"/>
  <c r="Q1388" i="10"/>
  <c r="R1388" i="10"/>
  <c r="P1388" i="10"/>
  <c r="D1394" i="10"/>
  <c r="C1394" i="10"/>
  <c r="H1395" i="10"/>
  <c r="I1395" i="10"/>
  <c r="F1395" i="10"/>
  <c r="G1395" i="10"/>
  <c r="A1434" i="10"/>
  <c r="K1434" i="9"/>
  <c r="H1435" i="10"/>
  <c r="I1435" i="10"/>
  <c r="G1435" i="10"/>
  <c r="F1435" i="10"/>
  <c r="Q1436" i="10"/>
  <c r="R1436" i="10"/>
  <c r="P1436" i="10"/>
  <c r="A1441" i="10"/>
  <c r="K1441" i="9"/>
  <c r="P1443" i="10"/>
  <c r="Q1443" i="10"/>
  <c r="R1443" i="10"/>
  <c r="P1455" i="10"/>
  <c r="R1455" i="10"/>
  <c r="Q1455" i="10"/>
  <c r="H1480" i="10"/>
  <c r="G1480" i="10"/>
  <c r="I1480" i="10"/>
  <c r="F1480" i="10"/>
  <c r="Q1481" i="10"/>
  <c r="P1481" i="10"/>
  <c r="R1481" i="10"/>
  <c r="P1487" i="10"/>
  <c r="R1487" i="10"/>
  <c r="Q1487" i="10"/>
  <c r="A1492" i="10"/>
  <c r="K1492" i="9"/>
  <c r="A1537" i="10"/>
  <c r="K1537" i="9"/>
  <c r="A1543" i="10"/>
  <c r="K1543" i="9"/>
  <c r="I1544" i="10"/>
  <c r="F1544" i="10"/>
  <c r="H1544" i="10"/>
  <c r="G1544" i="10"/>
  <c r="P1545" i="10"/>
  <c r="Q1545" i="10"/>
  <c r="R1545" i="10"/>
  <c r="K1551" i="10"/>
  <c r="L1551" i="10"/>
  <c r="N1551" i="10"/>
  <c r="X1551" i="10" s="1"/>
  <c r="M1551" i="10"/>
  <c r="AA1592" i="10"/>
  <c r="N1595" i="10"/>
  <c r="X1595" i="10" s="1"/>
  <c r="M1595" i="10"/>
  <c r="L1595" i="10"/>
  <c r="K1595" i="10"/>
  <c r="AA1598" i="10"/>
  <c r="Q1608" i="10"/>
  <c r="P1608" i="10"/>
  <c r="R1608" i="10"/>
  <c r="I1613" i="10"/>
  <c r="H1613" i="10"/>
  <c r="F1613" i="10"/>
  <c r="G1613" i="10"/>
  <c r="A1663" i="10"/>
  <c r="K1663" i="9"/>
  <c r="F1664" i="10"/>
  <c r="I1664" i="10"/>
  <c r="G1664" i="10"/>
  <c r="H1664" i="10"/>
  <c r="R1665" i="10"/>
  <c r="Q1665" i="10"/>
  <c r="P1665" i="10"/>
  <c r="AA1668" i="10"/>
  <c r="D1671" i="10"/>
  <c r="C1671" i="10"/>
  <c r="L1672" i="10"/>
  <c r="K1672" i="10"/>
  <c r="N1672" i="10"/>
  <c r="X1672" i="10" s="1"/>
  <c r="M1672" i="10"/>
  <c r="AA1742" i="10"/>
  <c r="A1819" i="10"/>
  <c r="K1819" i="9"/>
  <c r="I1820" i="10"/>
  <c r="H1820" i="10"/>
  <c r="G1820" i="10"/>
  <c r="F1820" i="10"/>
  <c r="R1821" i="10"/>
  <c r="Q1821" i="10"/>
  <c r="P1821" i="10"/>
  <c r="A1826" i="10"/>
  <c r="K1826" i="9"/>
  <c r="F1827" i="10"/>
  <c r="I1827" i="10"/>
  <c r="H1827" i="10"/>
  <c r="G1827" i="10"/>
  <c r="G1833" i="10"/>
  <c r="F1833" i="10"/>
  <c r="I1833" i="10"/>
  <c r="H1833" i="10"/>
  <c r="R1834" i="10"/>
  <c r="Q1834" i="10"/>
  <c r="P1834" i="10"/>
  <c r="A1937" i="10"/>
  <c r="K1937" i="9"/>
  <c r="H1938" i="10"/>
  <c r="G1938" i="10"/>
  <c r="I1938" i="10"/>
  <c r="F1938" i="10"/>
  <c r="R1939" i="10"/>
  <c r="Q1939" i="10"/>
  <c r="P1939" i="10"/>
  <c r="AA991" i="10"/>
  <c r="Y991" i="10"/>
  <c r="Z991" i="10" s="1"/>
  <c r="D994" i="10"/>
  <c r="C994" i="10"/>
  <c r="K995" i="10"/>
  <c r="N995" i="10"/>
  <c r="X995" i="10" s="1"/>
  <c r="L995" i="10"/>
  <c r="M995" i="10"/>
  <c r="AA999" i="10"/>
  <c r="D1003" i="10"/>
  <c r="C1003" i="10"/>
  <c r="K1004" i="10"/>
  <c r="M1004" i="10"/>
  <c r="L1004" i="10"/>
  <c r="N1004" i="10"/>
  <c r="X1004" i="10" s="1"/>
  <c r="D1010" i="10"/>
  <c r="C1010" i="10"/>
  <c r="H1011" i="10"/>
  <c r="G1011" i="10"/>
  <c r="I1011" i="10"/>
  <c r="F1011" i="10"/>
  <c r="K1012" i="10"/>
  <c r="N1012" i="10"/>
  <c r="X1012" i="10" s="1"/>
  <c r="L1012" i="10"/>
  <c r="M1012" i="10"/>
  <c r="Q1025" i="10"/>
  <c r="P1025" i="10"/>
  <c r="R1025" i="10"/>
  <c r="A1030" i="10"/>
  <c r="K1030" i="9"/>
  <c r="H1031" i="10"/>
  <c r="G1031" i="10"/>
  <c r="I1031" i="10"/>
  <c r="F1031" i="10"/>
  <c r="Q1032" i="10"/>
  <c r="P1032" i="10"/>
  <c r="R1032" i="10"/>
  <c r="D1062" i="10"/>
  <c r="C1062" i="10"/>
  <c r="N1063" i="10"/>
  <c r="X1063" i="10" s="1"/>
  <c r="M1063" i="10"/>
  <c r="L1063" i="10"/>
  <c r="K1063" i="10"/>
  <c r="AA1066" i="10"/>
  <c r="R1070" i="10"/>
  <c r="Q1070" i="10"/>
  <c r="P1070" i="10"/>
  <c r="AA1087" i="10"/>
  <c r="D1090" i="10"/>
  <c r="C1090" i="10"/>
  <c r="N1091" i="10"/>
  <c r="X1091" i="10" s="1"/>
  <c r="M1091" i="10"/>
  <c r="K1091" i="10"/>
  <c r="L1091" i="10"/>
  <c r="AA1095" i="10"/>
  <c r="K1096" i="9"/>
  <c r="C1099" i="10"/>
  <c r="D1099" i="10"/>
  <c r="N1100" i="10"/>
  <c r="X1100" i="10" s="1"/>
  <c r="L1100" i="10"/>
  <c r="M1100" i="10"/>
  <c r="K1100" i="10"/>
  <c r="C1106" i="10"/>
  <c r="D1106" i="10"/>
  <c r="G1107" i="10"/>
  <c r="F1107" i="10"/>
  <c r="I1107" i="10"/>
  <c r="H1107" i="10"/>
  <c r="N1108" i="10"/>
  <c r="X1108" i="10" s="1"/>
  <c r="Y1108" i="10" s="1"/>
  <c r="Z1108" i="10" s="1"/>
  <c r="L1108" i="10"/>
  <c r="M1108" i="10"/>
  <c r="K1108" i="10"/>
  <c r="Q1121" i="10"/>
  <c r="R1121" i="10"/>
  <c r="P1121" i="10"/>
  <c r="A1126" i="10"/>
  <c r="K1126" i="9"/>
  <c r="G1127" i="10"/>
  <c r="F1127" i="10"/>
  <c r="I1127" i="10"/>
  <c r="H1127" i="10"/>
  <c r="P1128" i="10"/>
  <c r="R1128" i="10"/>
  <c r="Q1128" i="10"/>
  <c r="Q1157" i="10"/>
  <c r="P1157" i="10"/>
  <c r="R1157" i="10"/>
  <c r="D1162" i="10"/>
  <c r="C1162" i="10"/>
  <c r="N1163" i="10"/>
  <c r="X1163" i="10" s="1"/>
  <c r="M1163" i="10"/>
  <c r="K1163" i="10"/>
  <c r="L1163" i="10"/>
  <c r="P1164" i="10"/>
  <c r="R1164" i="10"/>
  <c r="Q1164" i="10"/>
  <c r="Q1193" i="10"/>
  <c r="P1193" i="10"/>
  <c r="R1193" i="10"/>
  <c r="D1198" i="10"/>
  <c r="C1198" i="10"/>
  <c r="N1199" i="10"/>
  <c r="X1199" i="10" s="1"/>
  <c r="M1199" i="10"/>
  <c r="K1199" i="10"/>
  <c r="L1199" i="10"/>
  <c r="P1200" i="10"/>
  <c r="R1200" i="10"/>
  <c r="Q1200" i="10"/>
  <c r="Q1229" i="10"/>
  <c r="P1229" i="10"/>
  <c r="R1229" i="10"/>
  <c r="A1234" i="10"/>
  <c r="K1234" i="9"/>
  <c r="G1235" i="10"/>
  <c r="F1235" i="10"/>
  <c r="I1235" i="10"/>
  <c r="H1235" i="10"/>
  <c r="P1236" i="10"/>
  <c r="R1236" i="10"/>
  <c r="Q1236" i="10"/>
  <c r="D1242" i="10"/>
  <c r="C1242" i="10"/>
  <c r="G1243" i="10"/>
  <c r="F1243" i="10"/>
  <c r="I1243" i="10"/>
  <c r="H1243" i="10"/>
  <c r="N1244" i="10"/>
  <c r="X1244" i="10" s="1"/>
  <c r="M1244" i="10"/>
  <c r="K1244" i="10"/>
  <c r="L1244" i="10"/>
  <c r="A1261" i="10"/>
  <c r="K1261" i="9"/>
  <c r="AA1267" i="10"/>
  <c r="K1268" i="9"/>
  <c r="D1270" i="10"/>
  <c r="C1270" i="10"/>
  <c r="N1271" i="10"/>
  <c r="X1271" i="10" s="1"/>
  <c r="M1271" i="10"/>
  <c r="K1271" i="10"/>
  <c r="L1271" i="10"/>
  <c r="AA1274" i="10"/>
  <c r="A1304" i="10"/>
  <c r="K1304" i="9"/>
  <c r="H1305" i="10"/>
  <c r="G1305" i="10"/>
  <c r="I1305" i="10"/>
  <c r="F1305" i="10"/>
  <c r="Q1306" i="10"/>
  <c r="P1306" i="10"/>
  <c r="R1306" i="10"/>
  <c r="N1312" i="10"/>
  <c r="X1312" i="10" s="1"/>
  <c r="Y1312" i="10" s="1"/>
  <c r="Z1312" i="10" s="1"/>
  <c r="M1312" i="10"/>
  <c r="L1312" i="10"/>
  <c r="K1312" i="10"/>
  <c r="AA1315" i="10"/>
  <c r="A1352" i="10"/>
  <c r="K1352" i="9"/>
  <c r="G1353" i="10"/>
  <c r="F1353" i="10"/>
  <c r="I1353" i="10"/>
  <c r="H1353" i="10"/>
  <c r="R1354" i="10"/>
  <c r="P1354" i="10"/>
  <c r="Q1354" i="10"/>
  <c r="D1360" i="10"/>
  <c r="C1360" i="10"/>
  <c r="I1361" i="10"/>
  <c r="F1361" i="10"/>
  <c r="H1361" i="10"/>
  <c r="G1361" i="10"/>
  <c r="K1384" i="9"/>
  <c r="C1386" i="10"/>
  <c r="D1386" i="10"/>
  <c r="M1387" i="10"/>
  <c r="L1387" i="10"/>
  <c r="K1387" i="10"/>
  <c r="N1387" i="10"/>
  <c r="X1387" i="10" s="1"/>
  <c r="AA1390" i="10"/>
  <c r="AA1431" i="10"/>
  <c r="Y1431" i="10"/>
  <c r="Z1431" i="10" s="1"/>
  <c r="K1432" i="9"/>
  <c r="C1434" i="10"/>
  <c r="D1434" i="10"/>
  <c r="M1435" i="10"/>
  <c r="L1435" i="10"/>
  <c r="N1435" i="10"/>
  <c r="X1435" i="10" s="1"/>
  <c r="K1435" i="10"/>
  <c r="AA1438" i="10"/>
  <c r="N1442" i="10"/>
  <c r="X1442" i="10" s="1"/>
  <c r="M1442" i="10"/>
  <c r="L1442" i="10"/>
  <c r="K1442" i="10"/>
  <c r="AA1451" i="10"/>
  <c r="I1473" i="10"/>
  <c r="H1473" i="10"/>
  <c r="G1473" i="10"/>
  <c r="F1473" i="10"/>
  <c r="R1474" i="10"/>
  <c r="Q1474" i="10"/>
  <c r="P1474" i="10"/>
  <c r="D1479" i="10"/>
  <c r="C1479" i="10"/>
  <c r="K1480" i="10"/>
  <c r="L1480" i="10"/>
  <c r="N1480" i="10"/>
  <c r="X1480" i="10" s="1"/>
  <c r="M1480" i="10"/>
  <c r="N1486" i="10"/>
  <c r="X1486" i="10" s="1"/>
  <c r="M1486" i="10"/>
  <c r="K1486" i="10"/>
  <c r="L1486" i="10"/>
  <c r="AA1489" i="10"/>
  <c r="A1530" i="10"/>
  <c r="K1530" i="9"/>
  <c r="H1531" i="10"/>
  <c r="F1531" i="10"/>
  <c r="G1531" i="10"/>
  <c r="I1531" i="10"/>
  <c r="Q1532" i="10"/>
  <c r="R1532" i="10"/>
  <c r="P1532" i="10"/>
  <c r="F1550" i="10"/>
  <c r="I1550" i="10"/>
  <c r="G1550" i="10"/>
  <c r="H1550" i="10"/>
  <c r="I1556" i="10"/>
  <c r="H1556" i="10"/>
  <c r="F1556" i="10"/>
  <c r="G1556" i="10"/>
  <c r="Q1557" i="10"/>
  <c r="R1557" i="10"/>
  <c r="P1557" i="10"/>
  <c r="K1588" i="10"/>
  <c r="N1588" i="10"/>
  <c r="X1588" i="10" s="1"/>
  <c r="L1588" i="10"/>
  <c r="M1588" i="10"/>
  <c r="G1594" i="10"/>
  <c r="F1594" i="10"/>
  <c r="H1594" i="10"/>
  <c r="I1594" i="10"/>
  <c r="P1595" i="10"/>
  <c r="R1595" i="10"/>
  <c r="Q1595" i="10"/>
  <c r="N1607" i="10"/>
  <c r="X1607" i="10" s="1"/>
  <c r="K1607" i="10"/>
  <c r="M1607" i="10"/>
  <c r="L1607" i="10"/>
  <c r="AA1660" i="10"/>
  <c r="K1661" i="9"/>
  <c r="D1663" i="10"/>
  <c r="C1663" i="10"/>
  <c r="N1664" i="10"/>
  <c r="X1664" i="10" s="1"/>
  <c r="M1664" i="10"/>
  <c r="L1664" i="10"/>
  <c r="K1664" i="10"/>
  <c r="AA1667" i="10"/>
  <c r="A1670" i="10"/>
  <c r="K1670" i="9"/>
  <c r="I1671" i="10"/>
  <c r="H1671" i="10"/>
  <c r="G1671" i="10"/>
  <c r="F1671" i="10"/>
  <c r="R1727" i="10"/>
  <c r="Q1727" i="10"/>
  <c r="P1727" i="10"/>
  <c r="R1739" i="10"/>
  <c r="Q1739" i="10"/>
  <c r="P1739" i="10"/>
  <c r="A1806" i="10"/>
  <c r="K1806" i="9"/>
  <c r="F1807" i="10"/>
  <c r="H1807" i="10"/>
  <c r="G1807" i="10"/>
  <c r="I1807" i="10"/>
  <c r="R1808" i="10"/>
  <c r="P1808" i="10"/>
  <c r="Q1808" i="10"/>
  <c r="D1819" i="10"/>
  <c r="C1819" i="10"/>
  <c r="N1820" i="10"/>
  <c r="X1820" i="10" s="1"/>
  <c r="L1820" i="10"/>
  <c r="M1820" i="10"/>
  <c r="K1820" i="10"/>
  <c r="AA1823" i="10"/>
  <c r="I815" i="10"/>
  <c r="H815" i="10"/>
  <c r="G815" i="10"/>
  <c r="F815" i="10"/>
  <c r="R816" i="10"/>
  <c r="Q816" i="10"/>
  <c r="P816" i="10"/>
  <c r="I830" i="10"/>
  <c r="H830" i="10"/>
  <c r="G830" i="10"/>
  <c r="F830" i="10"/>
  <c r="R831" i="10"/>
  <c r="Q831" i="10"/>
  <c r="P831" i="10"/>
  <c r="AA834" i="10"/>
  <c r="D838" i="10"/>
  <c r="C838" i="10"/>
  <c r="I839" i="10"/>
  <c r="H839" i="10"/>
  <c r="G839" i="10"/>
  <c r="F839" i="10"/>
  <c r="R840" i="10"/>
  <c r="Q840" i="10"/>
  <c r="P840" i="10"/>
  <c r="I854" i="10"/>
  <c r="H854" i="10"/>
  <c r="G854" i="10"/>
  <c r="F854" i="10"/>
  <c r="R855" i="10"/>
  <c r="Q855" i="10"/>
  <c r="P855" i="10"/>
  <c r="AA858" i="10"/>
  <c r="D862" i="10"/>
  <c r="C862" i="10"/>
  <c r="I863" i="10"/>
  <c r="H863" i="10"/>
  <c r="G863" i="10"/>
  <c r="F863" i="10"/>
  <c r="R864" i="10"/>
  <c r="Q864" i="10"/>
  <c r="P864" i="10"/>
  <c r="I878" i="10"/>
  <c r="H878" i="10"/>
  <c r="G878" i="10"/>
  <c r="F878" i="10"/>
  <c r="R879" i="10"/>
  <c r="Q879" i="10"/>
  <c r="P879" i="10"/>
  <c r="AA882" i="10"/>
  <c r="D886" i="10"/>
  <c r="C886" i="10"/>
  <c r="H887" i="10"/>
  <c r="G887" i="10"/>
  <c r="I887" i="10"/>
  <c r="F887" i="10"/>
  <c r="Q888" i="10"/>
  <c r="P888" i="10"/>
  <c r="R888" i="10"/>
  <c r="I902" i="10"/>
  <c r="H902" i="10"/>
  <c r="G902" i="10"/>
  <c r="F902" i="10"/>
  <c r="R903" i="10"/>
  <c r="Q903" i="10"/>
  <c r="P903" i="10"/>
  <c r="AA906" i="10"/>
  <c r="A909" i="10"/>
  <c r="K909" i="9"/>
  <c r="I910" i="10"/>
  <c r="H910" i="10"/>
  <c r="G910" i="10"/>
  <c r="F910" i="10"/>
  <c r="R911" i="10"/>
  <c r="Q911" i="10"/>
  <c r="P911" i="10"/>
  <c r="N925" i="10"/>
  <c r="X925" i="10" s="1"/>
  <c r="M925" i="10"/>
  <c r="L925" i="10"/>
  <c r="K925" i="10"/>
  <c r="Y929" i="10"/>
  <c r="Z929" i="10" s="1"/>
  <c r="AA929" i="10"/>
  <c r="D933" i="10"/>
  <c r="C933" i="10"/>
  <c r="N934" i="10"/>
  <c r="X934" i="10" s="1"/>
  <c r="Y934" i="10" s="1"/>
  <c r="Z934" i="10" s="1"/>
  <c r="M934" i="10"/>
  <c r="K934" i="10"/>
  <c r="L934" i="10"/>
  <c r="AA937" i="10"/>
  <c r="D941" i="10"/>
  <c r="C941" i="10"/>
  <c r="I942" i="10"/>
  <c r="H942" i="10"/>
  <c r="G942" i="10"/>
  <c r="F942" i="10"/>
  <c r="K943" i="10"/>
  <c r="N943" i="10"/>
  <c r="X943" i="10" s="1"/>
  <c r="Y943" i="10" s="1"/>
  <c r="Z943" i="10" s="1"/>
  <c r="L943" i="10"/>
  <c r="M943" i="10"/>
  <c r="D965" i="10"/>
  <c r="C965" i="10"/>
  <c r="N966" i="10"/>
  <c r="X966" i="10" s="1"/>
  <c r="M966" i="10"/>
  <c r="K966" i="10"/>
  <c r="L966" i="10"/>
  <c r="D971" i="10"/>
  <c r="C971" i="10"/>
  <c r="H972" i="10"/>
  <c r="G972" i="10"/>
  <c r="I972" i="10"/>
  <c r="F972" i="10"/>
  <c r="N973" i="10"/>
  <c r="X973" i="10" s="1"/>
  <c r="M973" i="10"/>
  <c r="L973" i="10"/>
  <c r="K973" i="10"/>
  <c r="AA990" i="10"/>
  <c r="K991" i="9"/>
  <c r="A993" i="10"/>
  <c r="K993" i="9"/>
  <c r="I994" i="10"/>
  <c r="H994" i="10"/>
  <c r="G994" i="10"/>
  <c r="F994" i="10"/>
  <c r="R995" i="10"/>
  <c r="Q995" i="10"/>
  <c r="P995" i="10"/>
  <c r="AA998" i="10"/>
  <c r="K999" i="9"/>
  <c r="C1002" i="10"/>
  <c r="D1002" i="10"/>
  <c r="H1003" i="10"/>
  <c r="G1003" i="10"/>
  <c r="I1003" i="10"/>
  <c r="F1003" i="10"/>
  <c r="Q1004" i="10"/>
  <c r="P1004" i="10"/>
  <c r="R1004" i="10"/>
  <c r="K1024" i="10"/>
  <c r="N1024" i="10"/>
  <c r="X1024" i="10" s="1"/>
  <c r="M1024" i="10"/>
  <c r="L1024" i="10"/>
  <c r="AA1027" i="10"/>
  <c r="D1030" i="10"/>
  <c r="C1030" i="10"/>
  <c r="K1031" i="10"/>
  <c r="N1031" i="10"/>
  <c r="X1031" i="10" s="1"/>
  <c r="M1031" i="10"/>
  <c r="L1031" i="10"/>
  <c r="A1061" i="10"/>
  <c r="K1061" i="9"/>
  <c r="I1062" i="10"/>
  <c r="H1062" i="10"/>
  <c r="F1062" i="10"/>
  <c r="G1062" i="10"/>
  <c r="R1063" i="10"/>
  <c r="Q1063" i="10"/>
  <c r="P1063" i="10"/>
  <c r="M1069" i="10"/>
  <c r="L1069" i="10"/>
  <c r="K1069" i="10"/>
  <c r="N1069" i="10"/>
  <c r="X1069" i="10" s="1"/>
  <c r="AA1086" i="10"/>
  <c r="A1089" i="10"/>
  <c r="K1089" i="9"/>
  <c r="I1090" i="10"/>
  <c r="H1090" i="10"/>
  <c r="F1090" i="10"/>
  <c r="G1090" i="10"/>
  <c r="R1091" i="10"/>
  <c r="Q1091" i="10"/>
  <c r="P1091" i="10"/>
  <c r="AA1094" i="10"/>
  <c r="D1098" i="10"/>
  <c r="C1098" i="10"/>
  <c r="G1099" i="10"/>
  <c r="F1099" i="10"/>
  <c r="I1099" i="10"/>
  <c r="H1099" i="10"/>
  <c r="P1100" i="10"/>
  <c r="R1100" i="10"/>
  <c r="Q1100" i="10"/>
  <c r="N1120" i="10"/>
  <c r="X1120" i="10" s="1"/>
  <c r="L1120" i="10"/>
  <c r="M1120" i="10"/>
  <c r="K1120" i="10"/>
  <c r="AA1123" i="10"/>
  <c r="Y1123" i="10"/>
  <c r="Z1123" i="10" s="1"/>
  <c r="C1126" i="10"/>
  <c r="D1126" i="10"/>
  <c r="N1127" i="10"/>
  <c r="X1127" i="10" s="1"/>
  <c r="M1127" i="10"/>
  <c r="L1127" i="10"/>
  <c r="K1127" i="10"/>
  <c r="I1149" i="10"/>
  <c r="H1149" i="10"/>
  <c r="G1149" i="10"/>
  <c r="F1149" i="10"/>
  <c r="R1150" i="10"/>
  <c r="Q1150" i="10"/>
  <c r="P1150" i="10"/>
  <c r="AA1153" i="10"/>
  <c r="N1156" i="10"/>
  <c r="X1156" i="10" s="1"/>
  <c r="M1156" i="10"/>
  <c r="K1156" i="10"/>
  <c r="L1156" i="10"/>
  <c r="Y1159" i="10"/>
  <c r="Z1159" i="10" s="1"/>
  <c r="AA1159" i="10"/>
  <c r="H1185" i="10"/>
  <c r="G1185" i="10"/>
  <c r="I1185" i="10"/>
  <c r="F1185" i="10"/>
  <c r="Q1186" i="10"/>
  <c r="P1186" i="10"/>
  <c r="R1186" i="10"/>
  <c r="AA1189" i="10"/>
  <c r="N1192" i="10"/>
  <c r="X1192" i="10" s="1"/>
  <c r="M1192" i="10"/>
  <c r="K1192" i="10"/>
  <c r="L1192" i="10"/>
  <c r="AA1195" i="10"/>
  <c r="H1221" i="10"/>
  <c r="G1221" i="10"/>
  <c r="I1221" i="10"/>
  <c r="F1221" i="10"/>
  <c r="Q1222" i="10"/>
  <c r="P1222" i="10"/>
  <c r="R1222" i="10"/>
  <c r="Y1225" i="10"/>
  <c r="Z1225" i="10" s="1"/>
  <c r="AA1225" i="10"/>
  <c r="N1228" i="10"/>
  <c r="X1228" i="10" s="1"/>
  <c r="Y1228" i="10" s="1"/>
  <c r="Z1228" i="10" s="1"/>
  <c r="M1228" i="10"/>
  <c r="K1228" i="10"/>
  <c r="L1228" i="10"/>
  <c r="AA1231" i="10"/>
  <c r="D1234" i="10"/>
  <c r="C1234" i="10"/>
  <c r="N1235" i="10"/>
  <c r="X1235" i="10" s="1"/>
  <c r="M1235" i="10"/>
  <c r="K1235" i="10"/>
  <c r="L1235" i="10"/>
  <c r="AA1238" i="10"/>
  <c r="AA1266" i="10"/>
  <c r="K1267" i="9"/>
  <c r="A1269" i="10"/>
  <c r="K1269" i="9"/>
  <c r="H1270" i="10"/>
  <c r="G1270" i="10"/>
  <c r="I1270" i="10"/>
  <c r="F1270" i="10"/>
  <c r="Q1271" i="10"/>
  <c r="P1271" i="10"/>
  <c r="R1271" i="10"/>
  <c r="K1297" i="10"/>
  <c r="N1297" i="10"/>
  <c r="X1297" i="10" s="1"/>
  <c r="Y1297" i="10" s="1"/>
  <c r="Z1297" i="10" s="1"/>
  <c r="M1297" i="10"/>
  <c r="L1297" i="10"/>
  <c r="AA1301" i="10"/>
  <c r="K1302" i="9"/>
  <c r="D1304" i="10"/>
  <c r="C1304" i="10"/>
  <c r="K1305" i="10"/>
  <c r="N1305" i="10"/>
  <c r="X1305" i="10" s="1"/>
  <c r="M1305" i="10"/>
  <c r="L1305" i="10"/>
  <c r="H1311" i="10"/>
  <c r="F1311" i="10"/>
  <c r="I1311" i="10"/>
  <c r="G1311" i="10"/>
  <c r="H1339" i="10"/>
  <c r="F1339" i="10"/>
  <c r="G1339" i="10"/>
  <c r="I1339" i="10"/>
  <c r="Q1340" i="10"/>
  <c r="R1340" i="10"/>
  <c r="P1340" i="10"/>
  <c r="D1345" i="10"/>
  <c r="C1345" i="10"/>
  <c r="K1350" i="9"/>
  <c r="C1352" i="10"/>
  <c r="D1352" i="10"/>
  <c r="N1353" i="10"/>
  <c r="X1353" i="10" s="1"/>
  <c r="K1353" i="10"/>
  <c r="M1353" i="10"/>
  <c r="L1353" i="10"/>
  <c r="P1374" i="10"/>
  <c r="R1374" i="10"/>
  <c r="Q1374" i="10"/>
  <c r="AA1383" i="10"/>
  <c r="Q1427" i="10"/>
  <c r="P1427" i="10"/>
  <c r="R1427" i="10"/>
  <c r="AA1430" i="10"/>
  <c r="K1431" i="9"/>
  <c r="A1433" i="10"/>
  <c r="K1433" i="9"/>
  <c r="H1434" i="10"/>
  <c r="G1434" i="10"/>
  <c r="I1434" i="10"/>
  <c r="F1434" i="10"/>
  <c r="Q1435" i="10"/>
  <c r="P1435" i="10"/>
  <c r="R1435" i="10"/>
  <c r="C1440" i="10"/>
  <c r="D1440" i="10"/>
  <c r="I1441" i="10"/>
  <c r="G1441" i="10"/>
  <c r="F1441" i="10"/>
  <c r="H1441" i="10"/>
  <c r="A1446" i="10"/>
  <c r="K1446" i="9"/>
  <c r="I1447" i="10"/>
  <c r="H1447" i="10"/>
  <c r="F1447" i="10"/>
  <c r="G1447" i="10"/>
  <c r="R1448" i="10"/>
  <c r="Q1448" i="10"/>
  <c r="P1448" i="10"/>
  <c r="A1478" i="10"/>
  <c r="K1478" i="9"/>
  <c r="H1479" i="10"/>
  <c r="G1479" i="10"/>
  <c r="I1479" i="10"/>
  <c r="F1479" i="10"/>
  <c r="I1485" i="10"/>
  <c r="H1485" i="10"/>
  <c r="G1485" i="10"/>
  <c r="F1485" i="10"/>
  <c r="Q1486" i="10"/>
  <c r="P1486" i="10"/>
  <c r="R1486" i="10"/>
  <c r="P1499" i="10"/>
  <c r="Q1499" i="10"/>
  <c r="R1499" i="10"/>
  <c r="AA1527" i="10"/>
  <c r="C1530" i="10"/>
  <c r="D1530" i="10"/>
  <c r="K1531" i="10"/>
  <c r="N1531" i="10"/>
  <c r="X1531" i="10" s="1"/>
  <c r="M1531" i="10"/>
  <c r="L1531" i="10"/>
  <c r="AA1534" i="10"/>
  <c r="C1549" i="10"/>
  <c r="D1549" i="10"/>
  <c r="AA1572" i="10"/>
  <c r="H1587" i="10"/>
  <c r="G1587" i="10"/>
  <c r="I1587" i="10"/>
  <c r="F1587" i="10"/>
  <c r="Q1588" i="10"/>
  <c r="P1588" i="10"/>
  <c r="R1588" i="10"/>
  <c r="D1593" i="10"/>
  <c r="C1593" i="10"/>
  <c r="K1594" i="10"/>
  <c r="M1594" i="10"/>
  <c r="L1594" i="10"/>
  <c r="N1594" i="10"/>
  <c r="X1594" i="10" s="1"/>
  <c r="A1611" i="10"/>
  <c r="K1611" i="9"/>
  <c r="Q1644" i="10"/>
  <c r="P1644" i="10"/>
  <c r="R1644" i="10"/>
  <c r="AA1659" i="10"/>
  <c r="A1662" i="10"/>
  <c r="K1662" i="9"/>
  <c r="H1663" i="10"/>
  <c r="G1663" i="10"/>
  <c r="F1663" i="10"/>
  <c r="I1663" i="10"/>
  <c r="R1664" i="10"/>
  <c r="Q1664" i="10"/>
  <c r="P1664" i="10"/>
  <c r="C1670" i="10"/>
  <c r="D1670" i="10"/>
  <c r="D1887" i="10"/>
  <c r="C1887" i="10"/>
  <c r="N1888" i="10"/>
  <c r="X1888" i="10" s="1"/>
  <c r="M1888" i="10"/>
  <c r="L1888" i="10"/>
  <c r="K1888" i="10"/>
  <c r="N1894" i="10"/>
  <c r="X1894" i="10" s="1"/>
  <c r="M1894" i="10"/>
  <c r="L1894" i="10"/>
  <c r="K1894" i="10"/>
  <c r="Y1897" i="10"/>
  <c r="Z1897" i="10" s="1"/>
  <c r="AA1897" i="10"/>
  <c r="D1900" i="10"/>
  <c r="C1900" i="10"/>
  <c r="AA1934" i="10"/>
  <c r="AA831" i="10"/>
  <c r="I581" i="10"/>
  <c r="H581" i="10"/>
  <c r="G581" i="10"/>
  <c r="F581" i="10"/>
  <c r="P1655" i="10"/>
  <c r="Q1655" i="10"/>
  <c r="R1655" i="10"/>
  <c r="C1661" i="10"/>
  <c r="D1661" i="10"/>
  <c r="H1662" i="10"/>
  <c r="G1662" i="10"/>
  <c r="F1662" i="10"/>
  <c r="I1662" i="10"/>
  <c r="N1663" i="10"/>
  <c r="X1663" i="10" s="1"/>
  <c r="M1663" i="10"/>
  <c r="K1663" i="10"/>
  <c r="L1663" i="10"/>
  <c r="AA1666" i="10"/>
  <c r="D1719" i="10"/>
  <c r="C1719" i="10"/>
  <c r="K1720" i="10"/>
  <c r="N1720" i="10"/>
  <c r="X1720" i="10" s="1"/>
  <c r="L1720" i="10"/>
  <c r="M1720" i="10"/>
  <c r="K1726" i="10"/>
  <c r="N1726" i="10"/>
  <c r="X1726" i="10" s="1"/>
  <c r="M1726" i="10"/>
  <c r="L1726" i="10"/>
  <c r="N1738" i="10"/>
  <c r="X1738" i="10" s="1"/>
  <c r="M1738" i="10"/>
  <c r="L1738" i="10"/>
  <c r="K1738" i="10"/>
  <c r="AA1741" i="10"/>
  <c r="D1745" i="10"/>
  <c r="C1745" i="10"/>
  <c r="I1746" i="10"/>
  <c r="G1746" i="10"/>
  <c r="H1746" i="10"/>
  <c r="F1746" i="10"/>
  <c r="R1747" i="10"/>
  <c r="Q1747" i="10"/>
  <c r="P1747" i="10"/>
  <c r="C1752" i="10"/>
  <c r="D1752" i="10"/>
  <c r="G1753" i="10"/>
  <c r="F1753" i="10"/>
  <c r="I1753" i="10"/>
  <c r="H1753" i="10"/>
  <c r="M1754" i="10"/>
  <c r="L1754" i="10"/>
  <c r="K1754" i="10"/>
  <c r="N1754" i="10"/>
  <c r="X1754" i="10" s="1"/>
  <c r="Y1754" i="10" s="1"/>
  <c r="Z1754" i="10" s="1"/>
  <c r="R1755" i="10"/>
  <c r="Q1755" i="10"/>
  <c r="P1755" i="10"/>
  <c r="C1793" i="10"/>
  <c r="D1793" i="10"/>
  <c r="M1794" i="10"/>
  <c r="L1794" i="10"/>
  <c r="K1794" i="10"/>
  <c r="N1794" i="10"/>
  <c r="X1794" i="10" s="1"/>
  <c r="A1799" i="10"/>
  <c r="K1799" i="9"/>
  <c r="AA1816" i="10"/>
  <c r="AA1875" i="10"/>
  <c r="A1878" i="10"/>
  <c r="K1878" i="9"/>
  <c r="H1879" i="10"/>
  <c r="F1879" i="10"/>
  <c r="I1879" i="10"/>
  <c r="G1879" i="10"/>
  <c r="R1880" i="10"/>
  <c r="Q1880" i="10"/>
  <c r="P1880" i="10"/>
  <c r="A1885" i="10"/>
  <c r="K1885" i="9"/>
  <c r="A1891" i="10"/>
  <c r="K1891" i="9"/>
  <c r="I1892" i="10"/>
  <c r="H1892" i="10"/>
  <c r="G1892" i="10"/>
  <c r="F1892" i="10"/>
  <c r="R1893" i="10"/>
  <c r="P1893" i="10"/>
  <c r="Q1893" i="10"/>
  <c r="C1951" i="10"/>
  <c r="D1951" i="10"/>
  <c r="L1952" i="10"/>
  <c r="M1952" i="10"/>
  <c r="N1952" i="10"/>
  <c r="X1952" i="10" s="1"/>
  <c r="K1952" i="10"/>
  <c r="AA1955" i="10"/>
  <c r="AA1290" i="10"/>
  <c r="A1293" i="10"/>
  <c r="K1293" i="9"/>
  <c r="H1294" i="10"/>
  <c r="G1294" i="10"/>
  <c r="I1294" i="10"/>
  <c r="F1294" i="10"/>
  <c r="Q1295" i="10"/>
  <c r="P1295" i="10"/>
  <c r="R1295" i="10"/>
  <c r="AA1298" i="10"/>
  <c r="A1309" i="10"/>
  <c r="K1309" i="9"/>
  <c r="A1318" i="10"/>
  <c r="K1318" i="9"/>
  <c r="H1319" i="10"/>
  <c r="I1319" i="10"/>
  <c r="G1319" i="10"/>
  <c r="F1319" i="10"/>
  <c r="N1320" i="10"/>
  <c r="X1320" i="10" s="1"/>
  <c r="Y1320" i="10" s="1"/>
  <c r="Z1320" i="10" s="1"/>
  <c r="M1320" i="10"/>
  <c r="L1320" i="10"/>
  <c r="K1320" i="10"/>
  <c r="AA1323" i="10"/>
  <c r="D1327" i="10"/>
  <c r="C1327" i="10"/>
  <c r="I1328" i="10"/>
  <c r="G1328" i="10"/>
  <c r="F1328" i="10"/>
  <c r="H1328" i="10"/>
  <c r="N1329" i="10"/>
  <c r="X1329" i="10" s="1"/>
  <c r="Y1329" i="10" s="1"/>
  <c r="Z1329" i="10" s="1"/>
  <c r="K1329" i="10"/>
  <c r="L1329" i="10"/>
  <c r="M1329" i="10"/>
  <c r="H1335" i="10"/>
  <c r="I1335" i="10"/>
  <c r="G1335" i="10"/>
  <c r="F1335" i="10"/>
  <c r="N1336" i="10"/>
  <c r="X1336" i="10" s="1"/>
  <c r="M1336" i="10"/>
  <c r="L1336" i="10"/>
  <c r="K1336" i="10"/>
  <c r="R1337" i="10"/>
  <c r="Q1337" i="10"/>
  <c r="P1337" i="10"/>
  <c r="AA1348" i="10"/>
  <c r="A1351" i="10"/>
  <c r="K1351" i="9"/>
  <c r="I1352" i="10"/>
  <c r="H1352" i="10"/>
  <c r="G1352" i="10"/>
  <c r="F1352" i="10"/>
  <c r="R1353" i="10"/>
  <c r="P1353" i="10"/>
  <c r="Q1353" i="10"/>
  <c r="AA1356" i="10"/>
  <c r="I1368" i="10"/>
  <c r="G1368" i="10"/>
  <c r="F1368" i="10"/>
  <c r="H1368" i="10"/>
  <c r="N1369" i="10"/>
  <c r="X1369" i="10" s="1"/>
  <c r="K1369" i="10"/>
  <c r="M1369" i="10"/>
  <c r="L1369" i="10"/>
  <c r="R1370" i="10"/>
  <c r="Q1370" i="10"/>
  <c r="P1370" i="10"/>
  <c r="R1378" i="10"/>
  <c r="P1378" i="10"/>
  <c r="Q1378" i="10"/>
  <c r="Y1382" i="10"/>
  <c r="Z1382" i="10" s="1"/>
  <c r="AA1382" i="10"/>
  <c r="A1385" i="10"/>
  <c r="K1385" i="9"/>
  <c r="H1386" i="10"/>
  <c r="G1386" i="10"/>
  <c r="I1386" i="10"/>
  <c r="F1386" i="10"/>
  <c r="Q1387" i="10"/>
  <c r="P1387" i="10"/>
  <c r="R1387" i="10"/>
  <c r="D1393" i="10"/>
  <c r="C1393" i="10"/>
  <c r="H1394" i="10"/>
  <c r="G1394" i="10"/>
  <c r="F1394" i="10"/>
  <c r="I1394" i="10"/>
  <c r="N1395" i="10"/>
  <c r="X1395" i="10" s="1"/>
  <c r="K1395" i="10"/>
  <c r="M1395" i="10"/>
  <c r="L1395" i="10"/>
  <c r="Q1396" i="10"/>
  <c r="R1396" i="10"/>
  <c r="P1396" i="10"/>
  <c r="A1415" i="10"/>
  <c r="K1415" i="9"/>
  <c r="AA1420" i="10"/>
  <c r="D1423" i="10"/>
  <c r="C1423" i="10"/>
  <c r="N1424" i="10"/>
  <c r="X1424" i="10" s="1"/>
  <c r="M1424" i="10"/>
  <c r="L1424" i="10"/>
  <c r="K1424" i="10"/>
  <c r="D1431" i="10"/>
  <c r="C1431" i="10"/>
  <c r="I1432" i="10"/>
  <c r="F1432" i="10"/>
  <c r="H1432" i="10"/>
  <c r="G1432" i="10"/>
  <c r="N1433" i="10"/>
  <c r="X1433" i="10" s="1"/>
  <c r="K1433" i="10"/>
  <c r="M1433" i="10"/>
  <c r="L1433" i="10"/>
  <c r="R1434" i="10"/>
  <c r="Q1434" i="10"/>
  <c r="P1434" i="10"/>
  <c r="P1463" i="10"/>
  <c r="Q1463" i="10"/>
  <c r="R1463" i="10"/>
  <c r="AA1467" i="10"/>
  <c r="A1470" i="10"/>
  <c r="K1470" i="9"/>
  <c r="G1471" i="10"/>
  <c r="I1471" i="10"/>
  <c r="H1471" i="10"/>
  <c r="F1471" i="10"/>
  <c r="P1472" i="10"/>
  <c r="R1472" i="10"/>
  <c r="Q1472" i="10"/>
  <c r="A1477" i="10"/>
  <c r="K1477" i="9"/>
  <c r="D1484" i="10"/>
  <c r="C1484" i="10"/>
  <c r="L1485" i="10"/>
  <c r="K1485" i="10"/>
  <c r="N1485" i="10"/>
  <c r="X1485" i="10" s="1"/>
  <c r="M1485" i="10"/>
  <c r="AA1504" i="10"/>
  <c r="C1520" i="10"/>
  <c r="D1520" i="10"/>
  <c r="M1521" i="10"/>
  <c r="N1521" i="10"/>
  <c r="X1521" i="10" s="1"/>
  <c r="L1521" i="10"/>
  <c r="K1521" i="10"/>
  <c r="AA1525" i="10"/>
  <c r="D1529" i="10"/>
  <c r="C1529" i="10"/>
  <c r="N1530" i="10"/>
  <c r="X1530" i="10" s="1"/>
  <c r="M1530" i="10"/>
  <c r="L1530" i="10"/>
  <c r="K1530" i="10"/>
  <c r="A1548" i="10"/>
  <c r="K1548" i="9"/>
  <c r="AA1562" i="10"/>
  <c r="C1565" i="10"/>
  <c r="D1565" i="10"/>
  <c r="K1566" i="10"/>
  <c r="N1566" i="10"/>
  <c r="X1566" i="10" s="1"/>
  <c r="M1566" i="10"/>
  <c r="L1566" i="10"/>
  <c r="AA1569" i="10"/>
  <c r="D1572" i="10"/>
  <c r="C1572" i="10"/>
  <c r="A1585" i="10"/>
  <c r="K1585" i="9"/>
  <c r="G1586" i="10"/>
  <c r="F1586" i="10"/>
  <c r="I1586" i="10"/>
  <c r="H1586" i="10"/>
  <c r="R1587" i="10"/>
  <c r="P1587" i="10"/>
  <c r="Q1587" i="10"/>
  <c r="A1592" i="10"/>
  <c r="K1592" i="9"/>
  <c r="F1593" i="10"/>
  <c r="H1593" i="10"/>
  <c r="I1593" i="10"/>
  <c r="G1593" i="10"/>
  <c r="R1594" i="10"/>
  <c r="P1594" i="10"/>
  <c r="Q1594" i="10"/>
  <c r="D1612" i="10"/>
  <c r="C1612" i="10"/>
  <c r="H1627" i="10"/>
  <c r="G1627" i="10"/>
  <c r="I1627" i="10"/>
  <c r="F1627" i="10"/>
  <c r="Q1628" i="10"/>
  <c r="P1628" i="10"/>
  <c r="R1628" i="10"/>
  <c r="AA1631" i="10"/>
  <c r="D1634" i="10"/>
  <c r="C1634" i="10"/>
  <c r="A1640" i="10"/>
  <c r="K1640" i="9"/>
  <c r="F1641" i="10"/>
  <c r="I1641" i="10"/>
  <c r="H1641" i="10"/>
  <c r="G1641" i="10"/>
  <c r="R1642" i="10"/>
  <c r="Q1642" i="10"/>
  <c r="P1642" i="10"/>
  <c r="D1653" i="10"/>
  <c r="C1653" i="10"/>
  <c r="K1654" i="10"/>
  <c r="N1654" i="10"/>
  <c r="X1654" i="10" s="1"/>
  <c r="M1654" i="10"/>
  <c r="L1654" i="10"/>
  <c r="Y1657" i="10"/>
  <c r="Z1657" i="10" s="1"/>
  <c r="AA1657" i="10"/>
  <c r="A1718" i="10"/>
  <c r="K1718" i="9"/>
  <c r="H1719" i="10"/>
  <c r="I1719" i="10"/>
  <c r="G1719" i="10"/>
  <c r="F1719" i="10"/>
  <c r="H1725" i="10"/>
  <c r="I1725" i="10"/>
  <c r="F1725" i="10"/>
  <c r="G1725" i="10"/>
  <c r="I1737" i="10"/>
  <c r="H1737" i="10"/>
  <c r="G1737" i="10"/>
  <c r="F1737" i="10"/>
  <c r="P1738" i="10"/>
  <c r="R1738" i="10"/>
  <c r="Q1738" i="10"/>
  <c r="C1744" i="10"/>
  <c r="D1744" i="10"/>
  <c r="H1745" i="10"/>
  <c r="I1745" i="10"/>
  <c r="F1745" i="10"/>
  <c r="G1745" i="10"/>
  <c r="K1746" i="10"/>
  <c r="N1746" i="10"/>
  <c r="X1746" i="10" s="1"/>
  <c r="L1746" i="10"/>
  <c r="M1746" i="10"/>
  <c r="A1792" i="10"/>
  <c r="K1792" i="9"/>
  <c r="G1793" i="10"/>
  <c r="I1793" i="10"/>
  <c r="H1793" i="10"/>
  <c r="F1793" i="10"/>
  <c r="R1794" i="10"/>
  <c r="Q1794" i="10"/>
  <c r="P1794" i="10"/>
  <c r="AA1803" i="10"/>
  <c r="AA1874" i="10"/>
  <c r="C1878" i="10"/>
  <c r="D1878" i="10"/>
  <c r="L1879" i="10"/>
  <c r="N1879" i="10"/>
  <c r="X1879" i="10" s="1"/>
  <c r="K1879" i="10"/>
  <c r="M1879" i="10"/>
  <c r="AA1882" i="10"/>
  <c r="N1930" i="10"/>
  <c r="X1930" i="10" s="1"/>
  <c r="K1930" i="10"/>
  <c r="L1930" i="10"/>
  <c r="M1930" i="10"/>
  <c r="AA1935" i="10"/>
  <c r="D1938" i="10"/>
  <c r="C1938" i="10"/>
  <c r="K1939" i="10"/>
  <c r="M1939" i="10"/>
  <c r="L1939" i="10"/>
  <c r="N1939" i="10"/>
  <c r="X1939" i="10" s="1"/>
  <c r="AA1942" i="10"/>
  <c r="AA1948" i="10"/>
  <c r="M1073" i="10"/>
  <c r="L1073" i="10"/>
  <c r="K1073" i="10"/>
  <c r="N1073" i="10"/>
  <c r="X1073" i="10" s="1"/>
  <c r="D487" i="10"/>
  <c r="C487" i="10"/>
  <c r="I488" i="10"/>
  <c r="H488" i="10"/>
  <c r="G488" i="10"/>
  <c r="F488" i="10"/>
  <c r="N489" i="10"/>
  <c r="X489" i="10" s="1"/>
  <c r="Y489" i="10" s="1"/>
  <c r="Z489" i="10" s="1"/>
  <c r="M489" i="10"/>
  <c r="L489" i="10"/>
  <c r="K489" i="10"/>
  <c r="R490" i="10"/>
  <c r="Q490" i="10"/>
  <c r="P490" i="10"/>
  <c r="AA495" i="10"/>
  <c r="Y495" i="10"/>
  <c r="Z495" i="10" s="1"/>
  <c r="D499" i="10"/>
  <c r="C499" i="10"/>
  <c r="I500" i="10"/>
  <c r="H500" i="10"/>
  <c r="G500" i="10"/>
  <c r="F500" i="10"/>
  <c r="N501" i="10"/>
  <c r="X501" i="10" s="1"/>
  <c r="Y501" i="10" s="1"/>
  <c r="Z501" i="10" s="1"/>
  <c r="M501" i="10"/>
  <c r="L501" i="10"/>
  <c r="K501" i="10"/>
  <c r="P502" i="10"/>
  <c r="Q502" i="10"/>
  <c r="R502" i="10"/>
  <c r="AA507" i="10"/>
  <c r="D511" i="10"/>
  <c r="C511" i="10"/>
  <c r="I512" i="10"/>
  <c r="H512" i="10"/>
  <c r="G512" i="10"/>
  <c r="F512" i="10"/>
  <c r="L513" i="10"/>
  <c r="M513" i="10"/>
  <c r="K513" i="10"/>
  <c r="P514" i="10"/>
  <c r="R514" i="10"/>
  <c r="Q514" i="10"/>
  <c r="Y519" i="10"/>
  <c r="Z519" i="10" s="1"/>
  <c r="AA519" i="10"/>
  <c r="C523" i="10"/>
  <c r="D523" i="10"/>
  <c r="I524" i="10"/>
  <c r="H524" i="10"/>
  <c r="F524" i="10"/>
  <c r="G524" i="10"/>
  <c r="N525" i="10"/>
  <c r="X525" i="10" s="1"/>
  <c r="Y525" i="10" s="1"/>
  <c r="Z525" i="10" s="1"/>
  <c r="M525" i="10"/>
  <c r="L525" i="10"/>
  <c r="K525" i="10"/>
  <c r="P526" i="10"/>
  <c r="Q526" i="10"/>
  <c r="R526" i="10"/>
  <c r="Y531" i="10"/>
  <c r="Z531" i="10" s="1"/>
  <c r="AA531" i="10"/>
  <c r="D535" i="10"/>
  <c r="C535" i="10"/>
  <c r="I536" i="10"/>
  <c r="H536" i="10"/>
  <c r="F536" i="10"/>
  <c r="M537" i="10"/>
  <c r="L537" i="10"/>
  <c r="K537" i="10"/>
  <c r="N537" i="10"/>
  <c r="X537" i="10" s="1"/>
  <c r="Y537" i="10" s="1"/>
  <c r="Z537" i="10" s="1"/>
  <c r="R538" i="10"/>
  <c r="Q538" i="10"/>
  <c r="P538" i="10"/>
  <c r="AA543" i="10"/>
  <c r="Y543" i="10"/>
  <c r="Z543" i="10" s="1"/>
  <c r="C547" i="10"/>
  <c r="D547" i="10"/>
  <c r="I548" i="10"/>
  <c r="H548" i="10"/>
  <c r="G548" i="10"/>
  <c r="F548" i="10"/>
  <c r="N549" i="10"/>
  <c r="X549" i="10" s="1"/>
  <c r="Y549" i="10" s="1"/>
  <c r="Z549" i="10" s="1"/>
  <c r="L549" i="10"/>
  <c r="K549" i="10"/>
  <c r="M549" i="10"/>
  <c r="AA555" i="10"/>
  <c r="D559" i="10"/>
  <c r="C559" i="10"/>
  <c r="I560" i="10"/>
  <c r="H560" i="10"/>
  <c r="G560" i="10"/>
  <c r="F560" i="10"/>
  <c r="N561" i="10"/>
  <c r="X561" i="10" s="1"/>
  <c r="Y561" i="10" s="1"/>
  <c r="Z561" i="10" s="1"/>
  <c r="K561" i="10"/>
  <c r="L561" i="10"/>
  <c r="M561" i="10"/>
  <c r="R562" i="10"/>
  <c r="Q562" i="10"/>
  <c r="P562" i="10"/>
  <c r="AA567" i="10"/>
  <c r="Y567" i="10"/>
  <c r="Z567" i="10" s="1"/>
  <c r="I572" i="10"/>
  <c r="H572" i="10"/>
  <c r="G572" i="10"/>
  <c r="F572" i="10"/>
  <c r="L573" i="10"/>
  <c r="K573" i="10"/>
  <c r="M573" i="10"/>
  <c r="N573" i="10"/>
  <c r="X573" i="10" s="1"/>
  <c r="P574" i="10"/>
  <c r="R574" i="10"/>
  <c r="Q574" i="10"/>
  <c r="AA579" i="10"/>
  <c r="Y579" i="10"/>
  <c r="Z579" i="10" s="1"/>
  <c r="D583" i="10"/>
  <c r="C583" i="10"/>
  <c r="F584" i="10"/>
  <c r="G584" i="10"/>
  <c r="I584" i="10"/>
  <c r="H584" i="10"/>
  <c r="N585" i="10"/>
  <c r="X585" i="10" s="1"/>
  <c r="Y585" i="10" s="1"/>
  <c r="Z585" i="10" s="1"/>
  <c r="L585" i="10"/>
  <c r="K585" i="10"/>
  <c r="M585" i="10"/>
  <c r="R586" i="10"/>
  <c r="Q586" i="10"/>
  <c r="P586" i="10"/>
  <c r="AA591" i="10"/>
  <c r="Y591" i="10"/>
  <c r="Z591" i="10" s="1"/>
  <c r="D595" i="10"/>
  <c r="C595" i="10"/>
  <c r="F596" i="10"/>
  <c r="G596" i="10"/>
  <c r="I596" i="10"/>
  <c r="H596" i="10"/>
  <c r="N597" i="10"/>
  <c r="X597" i="10" s="1"/>
  <c r="Y597" i="10" s="1"/>
  <c r="Z597" i="10" s="1"/>
  <c r="L597" i="10"/>
  <c r="K597" i="10"/>
  <c r="M597" i="10"/>
  <c r="R598" i="10"/>
  <c r="Q598" i="10"/>
  <c r="P598" i="10"/>
  <c r="AA603" i="10"/>
  <c r="Y603" i="10"/>
  <c r="Z603" i="10" s="1"/>
  <c r="D607" i="10"/>
  <c r="C607" i="10"/>
  <c r="F608" i="10"/>
  <c r="G608" i="10"/>
  <c r="I608" i="10"/>
  <c r="H608" i="10"/>
  <c r="N609" i="10"/>
  <c r="X609" i="10" s="1"/>
  <c r="Y609" i="10" s="1"/>
  <c r="Z609" i="10" s="1"/>
  <c r="L609" i="10"/>
  <c r="K609" i="10"/>
  <c r="M609" i="10"/>
  <c r="R610" i="10"/>
  <c r="Q610" i="10"/>
  <c r="P610" i="10"/>
  <c r="AA615" i="10"/>
  <c r="Y615" i="10"/>
  <c r="Z615" i="10" s="1"/>
  <c r="D619" i="10"/>
  <c r="C619" i="10"/>
  <c r="F620" i="10"/>
  <c r="G620" i="10"/>
  <c r="I620" i="10"/>
  <c r="H620" i="10"/>
  <c r="N621" i="10"/>
  <c r="X621" i="10" s="1"/>
  <c r="Y621" i="10" s="1"/>
  <c r="Z621" i="10" s="1"/>
  <c r="L621" i="10"/>
  <c r="K621" i="10"/>
  <c r="R622" i="10"/>
  <c r="Q622" i="10"/>
  <c r="P622" i="10"/>
  <c r="AA627" i="10"/>
  <c r="D631" i="10"/>
  <c r="C631" i="10"/>
  <c r="F632" i="10"/>
  <c r="G632" i="10"/>
  <c r="I632" i="10"/>
  <c r="H632" i="10"/>
  <c r="N633" i="10"/>
  <c r="X633" i="10" s="1"/>
  <c r="Y633" i="10" s="1"/>
  <c r="Z633" i="10" s="1"/>
  <c r="L633" i="10"/>
  <c r="K633" i="10"/>
  <c r="M633" i="10"/>
  <c r="R634" i="10"/>
  <c r="Q634" i="10"/>
  <c r="P634" i="10"/>
  <c r="AA639" i="10"/>
  <c r="Y639" i="10"/>
  <c r="Z639" i="10" s="1"/>
  <c r="D643" i="10"/>
  <c r="C643" i="10"/>
  <c r="F644" i="10"/>
  <c r="G644" i="10"/>
  <c r="I644" i="10"/>
  <c r="N645" i="10"/>
  <c r="X645" i="10" s="1"/>
  <c r="Y645" i="10" s="1"/>
  <c r="Z645" i="10" s="1"/>
  <c r="L645" i="10"/>
  <c r="K645" i="10"/>
  <c r="M645" i="10"/>
  <c r="R646" i="10"/>
  <c r="Q646" i="10"/>
  <c r="P646" i="10"/>
  <c r="AA651" i="10"/>
  <c r="C655" i="10"/>
  <c r="D655" i="10"/>
  <c r="F656" i="10"/>
  <c r="G656" i="10"/>
  <c r="H656" i="10"/>
  <c r="I656" i="10"/>
  <c r="N657" i="10"/>
  <c r="X657" i="10" s="1"/>
  <c r="L657" i="10"/>
  <c r="K657" i="10"/>
  <c r="M657" i="10"/>
  <c r="R658" i="10"/>
  <c r="Q658" i="10"/>
  <c r="P658" i="10"/>
  <c r="AA663" i="10"/>
  <c r="F668" i="10"/>
  <c r="G668" i="10"/>
  <c r="I668" i="10"/>
  <c r="H668" i="10"/>
  <c r="N669" i="10"/>
  <c r="X669" i="10" s="1"/>
  <c r="Y669" i="10" s="1"/>
  <c r="Z669" i="10" s="1"/>
  <c r="L669" i="10"/>
  <c r="K669" i="10"/>
  <c r="M669" i="10"/>
  <c r="R670" i="10"/>
  <c r="Q670" i="10"/>
  <c r="P670" i="10"/>
  <c r="AA675" i="10"/>
  <c r="Y675" i="10"/>
  <c r="Z675" i="10" s="1"/>
  <c r="K676" i="9"/>
  <c r="C679" i="10"/>
  <c r="D679" i="10"/>
  <c r="F680" i="10"/>
  <c r="G680" i="10"/>
  <c r="I680" i="10"/>
  <c r="H680" i="10"/>
  <c r="N681" i="10"/>
  <c r="X681" i="10" s="1"/>
  <c r="L681" i="10"/>
  <c r="K681" i="10"/>
  <c r="M681" i="10"/>
  <c r="R682" i="10"/>
  <c r="Q682" i="10"/>
  <c r="P682" i="10"/>
  <c r="AA687" i="10"/>
  <c r="Y687" i="10"/>
  <c r="Z687" i="10" s="1"/>
  <c r="K688" i="9"/>
  <c r="C691" i="10"/>
  <c r="D691" i="10"/>
  <c r="F692" i="10"/>
  <c r="G692" i="10"/>
  <c r="I692" i="10"/>
  <c r="H692" i="10"/>
  <c r="N693" i="10"/>
  <c r="X693" i="10" s="1"/>
  <c r="L693" i="10"/>
  <c r="K693" i="10"/>
  <c r="M693" i="10"/>
  <c r="R694" i="10"/>
  <c r="P694" i="10"/>
  <c r="Q694" i="10"/>
  <c r="AA699" i="10"/>
  <c r="K700" i="9"/>
  <c r="C703" i="10"/>
  <c r="D703" i="10"/>
  <c r="F704" i="10"/>
  <c r="G704" i="10"/>
  <c r="H704" i="10"/>
  <c r="I704" i="10"/>
  <c r="N705" i="10"/>
  <c r="X705" i="10" s="1"/>
  <c r="L705" i="10"/>
  <c r="K705" i="10"/>
  <c r="M705" i="10"/>
  <c r="R706" i="10"/>
  <c r="Q706" i="10"/>
  <c r="P706" i="10"/>
  <c r="AA711" i="10"/>
  <c r="Y711" i="10"/>
  <c r="Z711" i="10" s="1"/>
  <c r="K712" i="9"/>
  <c r="C715" i="10"/>
  <c r="D715" i="10"/>
  <c r="F716" i="10"/>
  <c r="G716" i="10"/>
  <c r="I716" i="10"/>
  <c r="H716" i="10"/>
  <c r="N717" i="10"/>
  <c r="X717" i="10" s="1"/>
  <c r="Y717" i="10" s="1"/>
  <c r="Z717" i="10" s="1"/>
  <c r="L717" i="10"/>
  <c r="K717" i="10"/>
  <c r="M717" i="10"/>
  <c r="R718" i="10"/>
  <c r="Q718" i="10"/>
  <c r="P718" i="10"/>
  <c r="AA723" i="10"/>
  <c r="Y723" i="10"/>
  <c r="Z723" i="10" s="1"/>
  <c r="K724" i="9"/>
  <c r="D727" i="10"/>
  <c r="C727" i="10"/>
  <c r="F728" i="10"/>
  <c r="I728" i="10"/>
  <c r="G728" i="10"/>
  <c r="H728" i="10"/>
  <c r="N729" i="10"/>
  <c r="X729" i="10" s="1"/>
  <c r="Y729" i="10" s="1"/>
  <c r="Z729" i="10" s="1"/>
  <c r="L729" i="10"/>
  <c r="K729" i="10"/>
  <c r="M729" i="10"/>
  <c r="R730" i="10"/>
  <c r="Q730" i="10"/>
  <c r="P730" i="10"/>
  <c r="AA735" i="10"/>
  <c r="Y735" i="10"/>
  <c r="Z735" i="10" s="1"/>
  <c r="K736" i="9"/>
  <c r="D739" i="10"/>
  <c r="C739" i="10"/>
  <c r="F740" i="10"/>
  <c r="I740" i="10"/>
  <c r="H740" i="10"/>
  <c r="G740" i="10"/>
  <c r="N741" i="10"/>
  <c r="X741" i="10" s="1"/>
  <c r="Y741" i="10" s="1"/>
  <c r="Z741" i="10" s="1"/>
  <c r="L741" i="10"/>
  <c r="K741" i="10"/>
  <c r="M741" i="10"/>
  <c r="R742" i="10"/>
  <c r="Q742" i="10"/>
  <c r="P742" i="10"/>
  <c r="AA747" i="10"/>
  <c r="K748" i="9"/>
  <c r="D751" i="10"/>
  <c r="C751" i="10"/>
  <c r="F752" i="10"/>
  <c r="I752" i="10"/>
  <c r="G752" i="10"/>
  <c r="H752" i="10"/>
  <c r="N753" i="10"/>
  <c r="X753" i="10" s="1"/>
  <c r="Y753" i="10" s="1"/>
  <c r="Z753" i="10" s="1"/>
  <c r="L753" i="10"/>
  <c r="K753" i="10"/>
  <c r="M753" i="10"/>
  <c r="R754" i="10"/>
  <c r="Q754" i="10"/>
  <c r="P754" i="10"/>
  <c r="AA759" i="10"/>
  <c r="Y759" i="10"/>
  <c r="Z759" i="10" s="1"/>
  <c r="K760" i="9"/>
  <c r="D763" i="10"/>
  <c r="C763" i="10"/>
  <c r="F764" i="10"/>
  <c r="H764" i="10"/>
  <c r="G764" i="10"/>
  <c r="I764" i="10"/>
  <c r="N765" i="10"/>
  <c r="X765" i="10" s="1"/>
  <c r="Y765" i="10" s="1"/>
  <c r="Z765" i="10" s="1"/>
  <c r="L765" i="10"/>
  <c r="K765" i="10"/>
  <c r="M765" i="10"/>
  <c r="R766" i="10"/>
  <c r="Q766" i="10"/>
  <c r="P766" i="10"/>
  <c r="AA771" i="10"/>
  <c r="K772" i="9"/>
  <c r="D775" i="10"/>
  <c r="C775" i="10"/>
  <c r="F776" i="10"/>
  <c r="I776" i="10"/>
  <c r="G776" i="10"/>
  <c r="H776" i="10"/>
  <c r="N777" i="10"/>
  <c r="X777" i="10" s="1"/>
  <c r="Y777" i="10" s="1"/>
  <c r="Z777" i="10" s="1"/>
  <c r="L777" i="10"/>
  <c r="K777" i="10"/>
  <c r="M777" i="10"/>
  <c r="R778" i="10"/>
  <c r="Q778" i="10"/>
  <c r="P778" i="10"/>
  <c r="AA783" i="10"/>
  <c r="Y783" i="10"/>
  <c r="Z783" i="10" s="1"/>
  <c r="K784" i="9"/>
  <c r="D787" i="10"/>
  <c r="C787" i="10"/>
  <c r="F788" i="10"/>
  <c r="I788" i="10"/>
  <c r="G788" i="10"/>
  <c r="H788" i="10"/>
  <c r="N789" i="10"/>
  <c r="X789" i="10" s="1"/>
  <c r="L789" i="10"/>
  <c r="K789" i="10"/>
  <c r="M789" i="10"/>
  <c r="R790" i="10"/>
  <c r="Q790" i="10"/>
  <c r="P790" i="10"/>
  <c r="AA795" i="10"/>
  <c r="Y795" i="10"/>
  <c r="Z795" i="10" s="1"/>
  <c r="K796" i="9"/>
  <c r="D799" i="10"/>
  <c r="C799" i="10"/>
  <c r="F800" i="10"/>
  <c r="H800" i="10"/>
  <c r="G800" i="10"/>
  <c r="I800" i="10"/>
  <c r="N801" i="10"/>
  <c r="X801" i="10" s="1"/>
  <c r="M801" i="10"/>
  <c r="L801" i="10"/>
  <c r="K801" i="10"/>
  <c r="Q802" i="10"/>
  <c r="R802" i="10"/>
  <c r="P802" i="10"/>
  <c r="K808" i="9"/>
  <c r="C811" i="10"/>
  <c r="D811" i="10"/>
  <c r="F812" i="10"/>
  <c r="H812" i="10"/>
  <c r="G812" i="10"/>
  <c r="I812" i="10"/>
  <c r="N813" i="10"/>
  <c r="X813" i="10" s="1"/>
  <c r="Y813" i="10" s="1"/>
  <c r="Z813" i="10" s="1"/>
  <c r="M813" i="10"/>
  <c r="L813" i="10"/>
  <c r="K813" i="10"/>
  <c r="Q814" i="10"/>
  <c r="R814" i="10"/>
  <c r="P814" i="10"/>
  <c r="AA819" i="10"/>
  <c r="K820" i="9"/>
  <c r="D823" i="10"/>
  <c r="C823" i="10"/>
  <c r="F824" i="10"/>
  <c r="H824" i="10"/>
  <c r="G824" i="10"/>
  <c r="I824" i="10"/>
  <c r="N825" i="10"/>
  <c r="X825" i="10" s="1"/>
  <c r="Y825" i="10" s="1"/>
  <c r="Z825" i="10" s="1"/>
  <c r="M825" i="10"/>
  <c r="L825" i="10"/>
  <c r="K825" i="10"/>
  <c r="Q826" i="10"/>
  <c r="R826" i="10"/>
  <c r="P826" i="10"/>
  <c r="K832" i="9"/>
  <c r="D835" i="10"/>
  <c r="C835" i="10"/>
  <c r="F836" i="10"/>
  <c r="I836" i="10"/>
  <c r="H836" i="10"/>
  <c r="G836" i="10"/>
  <c r="N837" i="10"/>
  <c r="X837" i="10" s="1"/>
  <c r="Y837" i="10" s="1"/>
  <c r="Z837" i="10" s="1"/>
  <c r="M837" i="10"/>
  <c r="L837" i="10"/>
  <c r="K837" i="10"/>
  <c r="Q838" i="10"/>
  <c r="R838" i="10"/>
  <c r="P838" i="10"/>
  <c r="AA843" i="10"/>
  <c r="Y843" i="10"/>
  <c r="Z843" i="10" s="1"/>
  <c r="K844" i="9"/>
  <c r="D847" i="10"/>
  <c r="C847" i="10"/>
  <c r="F848" i="10"/>
  <c r="I848" i="10"/>
  <c r="H848" i="10"/>
  <c r="G848" i="10"/>
  <c r="N849" i="10"/>
  <c r="X849" i="10" s="1"/>
  <c r="Y849" i="10" s="1"/>
  <c r="Z849" i="10" s="1"/>
  <c r="M849" i="10"/>
  <c r="L849" i="10"/>
  <c r="K849" i="10"/>
  <c r="Q850" i="10"/>
  <c r="R850" i="10"/>
  <c r="P850" i="10"/>
  <c r="AA855" i="10"/>
  <c r="Y855" i="10"/>
  <c r="Z855" i="10" s="1"/>
  <c r="K856" i="9"/>
  <c r="D859" i="10"/>
  <c r="C859" i="10"/>
  <c r="F860" i="10"/>
  <c r="I860" i="10"/>
  <c r="G860" i="10"/>
  <c r="H860" i="10"/>
  <c r="N861" i="10"/>
  <c r="X861" i="10" s="1"/>
  <c r="M861" i="10"/>
  <c r="L861" i="10"/>
  <c r="K861" i="10"/>
  <c r="Q862" i="10"/>
  <c r="R862" i="10"/>
  <c r="P862" i="10"/>
  <c r="AA867" i="10"/>
  <c r="Y867" i="10"/>
  <c r="Z867" i="10" s="1"/>
  <c r="K868" i="9"/>
  <c r="D871" i="10"/>
  <c r="C871" i="10"/>
  <c r="F872" i="10"/>
  <c r="I872" i="10"/>
  <c r="H872" i="10"/>
  <c r="G872" i="10"/>
  <c r="N873" i="10"/>
  <c r="X873" i="10" s="1"/>
  <c r="M873" i="10"/>
  <c r="L873" i="10"/>
  <c r="K873" i="10"/>
  <c r="Q874" i="10"/>
  <c r="R874" i="10"/>
  <c r="P874" i="10"/>
  <c r="AA879" i="10"/>
  <c r="K880" i="9"/>
  <c r="D883" i="10"/>
  <c r="C883" i="10"/>
  <c r="H884" i="10"/>
  <c r="G884" i="10"/>
  <c r="I884" i="10"/>
  <c r="F884" i="10"/>
  <c r="N885" i="10"/>
  <c r="X885" i="10" s="1"/>
  <c r="M885" i="10"/>
  <c r="L885" i="10"/>
  <c r="K885" i="10"/>
  <c r="R886" i="10"/>
  <c r="Q886" i="10"/>
  <c r="P886" i="10"/>
  <c r="AA891" i="10"/>
  <c r="Y891" i="10"/>
  <c r="Z891" i="10" s="1"/>
  <c r="K892" i="9"/>
  <c r="D895" i="10"/>
  <c r="C895" i="10"/>
  <c r="H896" i="10"/>
  <c r="G896" i="10"/>
  <c r="I896" i="10"/>
  <c r="F896" i="10"/>
  <c r="N897" i="10"/>
  <c r="X897" i="10" s="1"/>
  <c r="M897" i="10"/>
  <c r="L897" i="10"/>
  <c r="K897" i="10"/>
  <c r="R898" i="10"/>
  <c r="Q898" i="10"/>
  <c r="P898" i="10"/>
  <c r="AA903" i="10"/>
  <c r="Y903" i="10"/>
  <c r="Z903" i="10" s="1"/>
  <c r="K904" i="9"/>
  <c r="D907" i="10"/>
  <c r="C907" i="10"/>
  <c r="H908" i="10"/>
  <c r="G908" i="10"/>
  <c r="I908" i="10"/>
  <c r="F908" i="10"/>
  <c r="N909" i="10"/>
  <c r="X909" i="10" s="1"/>
  <c r="Y909" i="10" s="1"/>
  <c r="Z909" i="10" s="1"/>
  <c r="M909" i="10"/>
  <c r="L909" i="10"/>
  <c r="K909" i="10"/>
  <c r="AA914" i="10"/>
  <c r="K915" i="9"/>
  <c r="D918" i="10"/>
  <c r="C918" i="10"/>
  <c r="H919" i="10"/>
  <c r="G919" i="10"/>
  <c r="I919" i="10"/>
  <c r="F919" i="10"/>
  <c r="K920" i="10"/>
  <c r="M920" i="10"/>
  <c r="N920" i="10"/>
  <c r="X920" i="10" s="1"/>
  <c r="L920" i="10"/>
  <c r="Q921" i="10"/>
  <c r="P921" i="10"/>
  <c r="R921" i="10"/>
  <c r="Y925" i="10"/>
  <c r="Z925" i="10" s="1"/>
  <c r="AA925" i="10"/>
  <c r="K926" i="9"/>
  <c r="D929" i="10"/>
  <c r="C929" i="10"/>
  <c r="I930" i="10"/>
  <c r="H930" i="10"/>
  <c r="G930" i="10"/>
  <c r="F930" i="10"/>
  <c r="K931" i="10"/>
  <c r="N931" i="10"/>
  <c r="X931" i="10" s="1"/>
  <c r="Y931" i="10" s="1"/>
  <c r="Z931" i="10" s="1"/>
  <c r="L931" i="10"/>
  <c r="M931" i="10"/>
  <c r="Q932" i="10"/>
  <c r="P932" i="10"/>
  <c r="R932" i="10"/>
  <c r="AA935" i="10"/>
  <c r="Y935" i="10"/>
  <c r="Z935" i="10" s="1"/>
  <c r="D939" i="10"/>
  <c r="C939" i="10"/>
  <c r="H940" i="10"/>
  <c r="G940" i="10"/>
  <c r="I940" i="10"/>
  <c r="F940" i="10"/>
  <c r="N941" i="10"/>
  <c r="X941" i="10" s="1"/>
  <c r="M941" i="10"/>
  <c r="L941" i="10"/>
  <c r="K941" i="10"/>
  <c r="R942" i="10"/>
  <c r="Q942" i="10"/>
  <c r="P942" i="10"/>
  <c r="Y946" i="10"/>
  <c r="Z946" i="10" s="1"/>
  <c r="AA946" i="10"/>
  <c r="D959" i="10"/>
  <c r="C959" i="10"/>
  <c r="H960" i="10"/>
  <c r="G960" i="10"/>
  <c r="I960" i="10"/>
  <c r="F960" i="10"/>
  <c r="N961" i="10"/>
  <c r="X961" i="10" s="1"/>
  <c r="Y961" i="10" s="1"/>
  <c r="Z961" i="10" s="1"/>
  <c r="M961" i="10"/>
  <c r="L961" i="10"/>
  <c r="K961" i="10"/>
  <c r="R962" i="10"/>
  <c r="Q962" i="10"/>
  <c r="P962" i="10"/>
  <c r="AA967" i="10"/>
  <c r="Y967" i="10"/>
  <c r="Z967" i="10" s="1"/>
  <c r="K968" i="9"/>
  <c r="C970" i="10"/>
  <c r="D970" i="10"/>
  <c r="K971" i="10"/>
  <c r="N971" i="10"/>
  <c r="X971" i="10" s="1"/>
  <c r="Y971" i="10" s="1"/>
  <c r="Z971" i="10" s="1"/>
  <c r="L971" i="10"/>
  <c r="M971" i="10"/>
  <c r="Q972" i="10"/>
  <c r="P972" i="10"/>
  <c r="R972" i="10"/>
  <c r="Y977" i="10"/>
  <c r="Z977" i="10" s="1"/>
  <c r="AA977" i="10"/>
  <c r="K978" i="9"/>
  <c r="D981" i="10"/>
  <c r="C981" i="10"/>
  <c r="N982" i="10"/>
  <c r="X982" i="10" s="1"/>
  <c r="Y982" i="10" s="1"/>
  <c r="Z982" i="10" s="1"/>
  <c r="M982" i="10"/>
  <c r="K982" i="10"/>
  <c r="L982" i="10"/>
  <c r="AA986" i="10"/>
  <c r="K987" i="9"/>
  <c r="C990" i="10"/>
  <c r="D990" i="10"/>
  <c r="H991" i="10"/>
  <c r="G991" i="10"/>
  <c r="I991" i="10"/>
  <c r="K992" i="10"/>
  <c r="N992" i="10"/>
  <c r="X992" i="10" s="1"/>
  <c r="M992" i="10"/>
  <c r="L992" i="10"/>
  <c r="Q993" i="10"/>
  <c r="P993" i="10"/>
  <c r="R993" i="10"/>
  <c r="AA996" i="10"/>
  <c r="Y996" i="10"/>
  <c r="Z996" i="10" s="1"/>
  <c r="Y1006" i="10"/>
  <c r="Z1006" i="10" s="1"/>
  <c r="AA1006" i="10"/>
  <c r="A1018" i="10"/>
  <c r="K1018" i="9"/>
  <c r="H1019" i="10"/>
  <c r="G1019" i="10"/>
  <c r="I1019" i="10"/>
  <c r="F1019" i="10"/>
  <c r="K1020" i="10"/>
  <c r="M1020" i="10"/>
  <c r="L1020" i="10"/>
  <c r="N1020" i="10"/>
  <c r="X1020" i="10" s="1"/>
  <c r="AA1025" i="10"/>
  <c r="K1026" i="9"/>
  <c r="D1029" i="10"/>
  <c r="C1029" i="10"/>
  <c r="N1030" i="10"/>
  <c r="X1030" i="10" s="1"/>
  <c r="M1030" i="10"/>
  <c r="K1030" i="10"/>
  <c r="L1030" i="10"/>
  <c r="AA1034" i="10"/>
  <c r="K1035" i="9"/>
  <c r="C1038" i="10"/>
  <c r="D1038" i="10"/>
  <c r="H1039" i="10"/>
  <c r="G1039" i="10"/>
  <c r="I1039" i="10"/>
  <c r="F1039" i="10"/>
  <c r="K1040" i="10"/>
  <c r="N1040" i="10"/>
  <c r="X1040" i="10" s="1"/>
  <c r="M1040" i="10"/>
  <c r="L1040" i="10"/>
  <c r="R1041" i="10"/>
  <c r="P1041" i="10"/>
  <c r="Q1041" i="10"/>
  <c r="AA1044" i="10"/>
  <c r="Y1044" i="10"/>
  <c r="Z1044" i="10" s="1"/>
  <c r="AA1054" i="10"/>
  <c r="A1066" i="10"/>
  <c r="K1066" i="9"/>
  <c r="G1067" i="10"/>
  <c r="F1067" i="10"/>
  <c r="I1067" i="10"/>
  <c r="H1067" i="10"/>
  <c r="N1068" i="10"/>
  <c r="X1068" i="10" s="1"/>
  <c r="Y1068" i="10" s="1"/>
  <c r="Z1068" i="10" s="1"/>
  <c r="L1068" i="10"/>
  <c r="M1068" i="10"/>
  <c r="K1068" i="10"/>
  <c r="Y1073" i="10"/>
  <c r="Z1073" i="10" s="1"/>
  <c r="AA1073" i="10"/>
  <c r="K1074" i="9"/>
  <c r="D1077" i="10"/>
  <c r="C1077" i="10"/>
  <c r="N1078" i="10"/>
  <c r="X1078" i="10" s="1"/>
  <c r="M1078" i="10"/>
  <c r="L1078" i="10"/>
  <c r="K1078" i="10"/>
  <c r="AA1082" i="10"/>
  <c r="K1083" i="9"/>
  <c r="D1086" i="10"/>
  <c r="C1086" i="10"/>
  <c r="G1087" i="10"/>
  <c r="F1087" i="10"/>
  <c r="I1087" i="10"/>
  <c r="H1087" i="10"/>
  <c r="N1088" i="10"/>
  <c r="X1088" i="10" s="1"/>
  <c r="Y1088" i="10" s="1"/>
  <c r="Z1088" i="10" s="1"/>
  <c r="L1088" i="10"/>
  <c r="M1088" i="10"/>
  <c r="K1088" i="10"/>
  <c r="R1089" i="10"/>
  <c r="Q1089" i="10"/>
  <c r="P1089" i="10"/>
  <c r="AA1092" i="10"/>
  <c r="Y1092" i="10"/>
  <c r="Z1092" i="10" s="1"/>
  <c r="AA1102" i="10"/>
  <c r="Y1102" i="10"/>
  <c r="Z1102" i="10" s="1"/>
  <c r="A1114" i="10"/>
  <c r="K1114" i="9"/>
  <c r="G1115" i="10"/>
  <c r="F1115" i="10"/>
  <c r="I1115" i="10"/>
  <c r="H1115" i="10"/>
  <c r="N1116" i="10"/>
  <c r="X1116" i="10" s="1"/>
  <c r="Y1116" i="10" s="1"/>
  <c r="Z1116" i="10" s="1"/>
  <c r="L1116" i="10"/>
  <c r="M1116" i="10"/>
  <c r="K1116" i="10"/>
  <c r="AA1121" i="10"/>
  <c r="K1122" i="9"/>
  <c r="D1125" i="10"/>
  <c r="C1125" i="10"/>
  <c r="N1126" i="10"/>
  <c r="X1126" i="10" s="1"/>
  <c r="Y1126" i="10" s="1"/>
  <c r="Z1126" i="10" s="1"/>
  <c r="M1126" i="10"/>
  <c r="L1126" i="10"/>
  <c r="K1126" i="10"/>
  <c r="AA1130" i="10"/>
  <c r="D1134" i="10"/>
  <c r="C1134" i="10"/>
  <c r="G1135" i="10"/>
  <c r="F1135" i="10"/>
  <c r="I1135" i="10"/>
  <c r="H1135" i="10"/>
  <c r="N1136" i="10"/>
  <c r="X1136" i="10" s="1"/>
  <c r="L1136" i="10"/>
  <c r="M1136" i="10"/>
  <c r="K1136" i="10"/>
  <c r="Q1137" i="10"/>
  <c r="R1137" i="10"/>
  <c r="P1137" i="10"/>
  <c r="D1142" i="10"/>
  <c r="C1142" i="10"/>
  <c r="G1143" i="10"/>
  <c r="F1143" i="10"/>
  <c r="I1143" i="10"/>
  <c r="H1143" i="10"/>
  <c r="N1144" i="10"/>
  <c r="X1144" i="10" s="1"/>
  <c r="Y1144" i="10" s="1"/>
  <c r="Z1144" i="10" s="1"/>
  <c r="L1144" i="10"/>
  <c r="M1144" i="10"/>
  <c r="K1144" i="10"/>
  <c r="Q1145" i="10"/>
  <c r="R1145" i="10"/>
  <c r="P1145" i="10"/>
  <c r="K1153" i="10"/>
  <c r="M1153" i="10"/>
  <c r="L1153" i="10"/>
  <c r="N1153" i="10"/>
  <c r="X1153" i="10" s="1"/>
  <c r="Y1153" i="10" s="1"/>
  <c r="Z1153" i="10" s="1"/>
  <c r="AA1158" i="10"/>
  <c r="K1159" i="9"/>
  <c r="A1161" i="10"/>
  <c r="K1161" i="9"/>
  <c r="H1162" i="10"/>
  <c r="G1162" i="10"/>
  <c r="I1162" i="10"/>
  <c r="F1162" i="10"/>
  <c r="Q1163" i="10"/>
  <c r="P1163" i="10"/>
  <c r="R1163" i="10"/>
  <c r="AA1166" i="10"/>
  <c r="D1170" i="10"/>
  <c r="C1170" i="10"/>
  <c r="G1171" i="10"/>
  <c r="F1171" i="10"/>
  <c r="I1171" i="10"/>
  <c r="H1171" i="10"/>
  <c r="N1172" i="10"/>
  <c r="X1172" i="10" s="1"/>
  <c r="M1172" i="10"/>
  <c r="K1172" i="10"/>
  <c r="L1172" i="10"/>
  <c r="Q1173" i="10"/>
  <c r="P1173" i="10"/>
  <c r="R1173" i="10"/>
  <c r="D1178" i="10"/>
  <c r="C1178" i="10"/>
  <c r="G1179" i="10"/>
  <c r="F1179" i="10"/>
  <c r="I1179" i="10"/>
  <c r="H1179" i="10"/>
  <c r="N1180" i="10"/>
  <c r="X1180" i="10" s="1"/>
  <c r="M1180" i="10"/>
  <c r="K1180" i="10"/>
  <c r="L1180" i="10"/>
  <c r="Q1181" i="10"/>
  <c r="P1181" i="10"/>
  <c r="R1181" i="10"/>
  <c r="K1189" i="10"/>
  <c r="M1189" i="10"/>
  <c r="L1189" i="10"/>
  <c r="N1189" i="10"/>
  <c r="X1189" i="10" s="1"/>
  <c r="Y1189" i="10" s="1"/>
  <c r="Z1189" i="10" s="1"/>
  <c r="AA1194" i="10"/>
  <c r="K1195" i="9"/>
  <c r="A1197" i="10"/>
  <c r="K1197" i="9"/>
  <c r="H1198" i="10"/>
  <c r="G1198" i="10"/>
  <c r="I1198" i="10"/>
  <c r="F1198" i="10"/>
  <c r="Q1199" i="10"/>
  <c r="P1199" i="10"/>
  <c r="R1199" i="10"/>
  <c r="AA1202" i="10"/>
  <c r="D1206" i="10"/>
  <c r="C1206" i="10"/>
  <c r="G1207" i="10"/>
  <c r="F1207" i="10"/>
  <c r="I1207" i="10"/>
  <c r="H1207" i="10"/>
  <c r="N1208" i="10"/>
  <c r="X1208" i="10" s="1"/>
  <c r="M1208" i="10"/>
  <c r="K1208" i="10"/>
  <c r="L1208" i="10"/>
  <c r="Q1209" i="10"/>
  <c r="P1209" i="10"/>
  <c r="R1209" i="10"/>
  <c r="D1214" i="10"/>
  <c r="C1214" i="10"/>
  <c r="G1215" i="10"/>
  <c r="F1215" i="10"/>
  <c r="I1215" i="10"/>
  <c r="H1215" i="10"/>
  <c r="N1216" i="10"/>
  <c r="X1216" i="10" s="1"/>
  <c r="M1216" i="10"/>
  <c r="K1216" i="10"/>
  <c r="L1216" i="10"/>
  <c r="Q1217" i="10"/>
  <c r="P1217" i="10"/>
  <c r="R1217" i="10"/>
  <c r="K1225" i="10"/>
  <c r="M1225" i="10"/>
  <c r="L1225" i="10"/>
  <c r="N1225" i="10"/>
  <c r="X1225" i="10" s="1"/>
  <c r="Y1229" i="10"/>
  <c r="Z1229" i="10" s="1"/>
  <c r="AA1229" i="10"/>
  <c r="K1230" i="9"/>
  <c r="D1233" i="10"/>
  <c r="C1233" i="10"/>
  <c r="N1234" i="10"/>
  <c r="X1234" i="10" s="1"/>
  <c r="M1234" i="10"/>
  <c r="L1234" i="10"/>
  <c r="K1234" i="10"/>
  <c r="AA1255" i="10"/>
  <c r="K1256" i="9"/>
  <c r="D1258" i="10"/>
  <c r="C1258" i="10"/>
  <c r="N1259" i="10"/>
  <c r="X1259" i="10" s="1"/>
  <c r="M1259" i="10"/>
  <c r="K1259" i="10"/>
  <c r="L1259" i="10"/>
  <c r="P1260" i="10"/>
  <c r="R1260" i="10"/>
  <c r="Q1260" i="10"/>
  <c r="D1266" i="10"/>
  <c r="C1266" i="10"/>
  <c r="G1267" i="10"/>
  <c r="F1267" i="10"/>
  <c r="I1267" i="10"/>
  <c r="H1267" i="10"/>
  <c r="N1268" i="10"/>
  <c r="X1268" i="10" s="1"/>
  <c r="M1268" i="10"/>
  <c r="K1268" i="10"/>
  <c r="L1268" i="10"/>
  <c r="Q1269" i="10"/>
  <c r="P1269" i="10"/>
  <c r="R1269" i="10"/>
  <c r="D1274" i="10"/>
  <c r="C1274" i="10"/>
  <c r="D1283" i="10"/>
  <c r="C1283" i="10"/>
  <c r="I1284" i="10"/>
  <c r="H1284" i="10"/>
  <c r="F1284" i="10"/>
  <c r="G1284" i="10"/>
  <c r="R1285" i="10"/>
  <c r="Q1285" i="10"/>
  <c r="P1285" i="10"/>
  <c r="Y1288" i="10"/>
  <c r="Z1288" i="10" s="1"/>
  <c r="AA1288" i="10"/>
  <c r="K1289" i="9"/>
  <c r="D1292" i="10"/>
  <c r="C1292" i="10"/>
  <c r="H1293" i="10"/>
  <c r="G1293" i="10"/>
  <c r="I1293" i="10"/>
  <c r="F1293" i="10"/>
  <c r="Q1294" i="10"/>
  <c r="P1294" i="10"/>
  <c r="R1294" i="10"/>
  <c r="AA1306" i="10"/>
  <c r="P1310" i="10"/>
  <c r="R1310" i="10"/>
  <c r="Q1310" i="10"/>
  <c r="AA1314" i="10"/>
  <c r="K1315" i="9"/>
  <c r="A1317" i="10"/>
  <c r="K1317" i="9"/>
  <c r="H1318" i="10"/>
  <c r="G1318" i="10"/>
  <c r="I1318" i="10"/>
  <c r="F1318" i="10"/>
  <c r="Q1319" i="10"/>
  <c r="P1319" i="10"/>
  <c r="R1319" i="10"/>
  <c r="AA1322" i="10"/>
  <c r="A1333" i="10"/>
  <c r="K1333" i="9"/>
  <c r="H1342" i="10"/>
  <c r="G1342" i="10"/>
  <c r="I1342" i="10"/>
  <c r="F1342" i="10"/>
  <c r="M1343" i="10"/>
  <c r="L1343" i="10"/>
  <c r="K1343" i="10"/>
  <c r="N1343" i="10"/>
  <c r="X1343" i="10" s="1"/>
  <c r="AA1346" i="10"/>
  <c r="D1350" i="10"/>
  <c r="C1350" i="10"/>
  <c r="H1351" i="10"/>
  <c r="I1351" i="10"/>
  <c r="G1351" i="10"/>
  <c r="F1351" i="10"/>
  <c r="Q1352" i="10"/>
  <c r="R1352" i="10"/>
  <c r="P1352" i="10"/>
  <c r="A1366" i="10"/>
  <c r="K1366" i="9"/>
  <c r="A1375" i="10"/>
  <c r="K1375" i="9"/>
  <c r="I1376" i="10"/>
  <c r="G1376" i="10"/>
  <c r="F1376" i="10"/>
  <c r="H1376" i="10"/>
  <c r="P1377" i="10"/>
  <c r="R1377" i="10"/>
  <c r="Q1377" i="10"/>
  <c r="Y1380" i="10"/>
  <c r="Z1380" i="10" s="1"/>
  <c r="AA1380" i="10"/>
  <c r="K1381" i="9"/>
  <c r="C1384" i="10"/>
  <c r="D1384" i="10"/>
  <c r="G1385" i="10"/>
  <c r="F1385" i="10"/>
  <c r="H1385" i="10"/>
  <c r="I1385" i="10"/>
  <c r="R1386" i="10"/>
  <c r="Q1386" i="10"/>
  <c r="P1386" i="10"/>
  <c r="A1399" i="10"/>
  <c r="K1399" i="9"/>
  <c r="I1400" i="10"/>
  <c r="G1400" i="10"/>
  <c r="F1400" i="10"/>
  <c r="H1400" i="10"/>
  <c r="R1401" i="10"/>
  <c r="Q1401" i="10"/>
  <c r="P1401" i="10"/>
  <c r="N1409" i="10"/>
  <c r="X1409" i="10" s="1"/>
  <c r="K1409" i="10"/>
  <c r="L1409" i="10"/>
  <c r="M1409" i="10"/>
  <c r="AA1412" i="10"/>
  <c r="AA1419" i="10"/>
  <c r="K1454" i="10"/>
  <c r="M1454" i="10"/>
  <c r="L1454" i="10"/>
  <c r="N1454" i="10"/>
  <c r="X1454" i="10" s="1"/>
  <c r="D1460" i="10"/>
  <c r="C1460" i="10"/>
  <c r="M1461" i="10"/>
  <c r="N1461" i="10"/>
  <c r="X1461" i="10" s="1"/>
  <c r="Y1461" i="10" s="1"/>
  <c r="Z1461" i="10" s="1"/>
  <c r="K1461" i="10"/>
  <c r="L1461" i="10"/>
  <c r="R1462" i="10"/>
  <c r="Q1462" i="10"/>
  <c r="P1462" i="10"/>
  <c r="Y1465" i="10"/>
  <c r="Z1465" i="10" s="1"/>
  <c r="AA1465" i="10"/>
  <c r="K1466" i="9"/>
  <c r="D1469" i="10"/>
  <c r="C1469" i="10"/>
  <c r="G1470" i="10"/>
  <c r="F1470" i="10"/>
  <c r="I1470" i="10"/>
  <c r="H1470" i="10"/>
  <c r="P1471" i="10"/>
  <c r="R1471" i="10"/>
  <c r="Q1471" i="10"/>
  <c r="D1505" i="10"/>
  <c r="C1505" i="10"/>
  <c r="G1506" i="10"/>
  <c r="F1506" i="10"/>
  <c r="I1506" i="10"/>
  <c r="H1506" i="10"/>
  <c r="P1507" i="10"/>
  <c r="Q1507" i="10"/>
  <c r="R1507" i="10"/>
  <c r="AA1516" i="10"/>
  <c r="D1519" i="10"/>
  <c r="C1519" i="10"/>
  <c r="K1520" i="10"/>
  <c r="N1520" i="10"/>
  <c r="X1520" i="10" s="1"/>
  <c r="M1520" i="10"/>
  <c r="L1520" i="10"/>
  <c r="AA1523" i="10"/>
  <c r="C1527" i="10"/>
  <c r="D1527" i="10"/>
  <c r="H1528" i="10"/>
  <c r="G1528" i="10"/>
  <c r="I1528" i="10"/>
  <c r="F1528" i="10"/>
  <c r="N1529" i="10"/>
  <c r="X1529" i="10" s="1"/>
  <c r="Y1529" i="10" s="1"/>
  <c r="Z1529" i="10" s="1"/>
  <c r="M1529" i="10"/>
  <c r="L1529" i="10"/>
  <c r="K1529" i="10"/>
  <c r="D1541" i="10"/>
  <c r="C1541" i="10"/>
  <c r="C1555" i="10"/>
  <c r="D1555" i="10"/>
  <c r="K1556" i="10"/>
  <c r="N1556" i="10"/>
  <c r="X1556" i="10" s="1"/>
  <c r="M1556" i="10"/>
  <c r="L1556" i="10"/>
  <c r="AA1560" i="10"/>
  <c r="K1561" i="9"/>
  <c r="D1564" i="10"/>
  <c r="C1564" i="10"/>
  <c r="N1565" i="10"/>
  <c r="X1565" i="10" s="1"/>
  <c r="Y1565" i="10" s="1"/>
  <c r="Z1565" i="10" s="1"/>
  <c r="M1565" i="10"/>
  <c r="L1565" i="10"/>
  <c r="K1565" i="10"/>
  <c r="AA1568" i="10"/>
  <c r="P1579" i="10"/>
  <c r="R1579" i="10"/>
  <c r="Q1579" i="10"/>
  <c r="A1584" i="10"/>
  <c r="K1584" i="9"/>
  <c r="F1585" i="10"/>
  <c r="I1585" i="10"/>
  <c r="G1585" i="10"/>
  <c r="H1585" i="10"/>
  <c r="A1591" i="10"/>
  <c r="K1591" i="9"/>
  <c r="I1592" i="10"/>
  <c r="H1592" i="10"/>
  <c r="F1592" i="10"/>
  <c r="G1592" i="10"/>
  <c r="R1593" i="10"/>
  <c r="Q1593" i="10"/>
  <c r="P1593" i="10"/>
  <c r="A1625" i="10"/>
  <c r="K1625" i="9"/>
  <c r="G1626" i="10"/>
  <c r="F1626" i="10"/>
  <c r="I1626" i="10"/>
  <c r="H1626" i="10"/>
  <c r="R1627" i="10"/>
  <c r="Q1627" i="10"/>
  <c r="P1627" i="10"/>
  <c r="AA1630" i="10"/>
  <c r="K1634" i="10"/>
  <c r="L1634" i="10"/>
  <c r="N1634" i="10"/>
  <c r="X1634" i="10" s="1"/>
  <c r="M1634" i="10"/>
  <c r="AA1637" i="10"/>
  <c r="P1647" i="10"/>
  <c r="R1647" i="10"/>
  <c r="Q1647" i="10"/>
  <c r="F1702" i="10"/>
  <c r="I1702" i="10"/>
  <c r="H1702" i="10"/>
  <c r="G1702" i="10"/>
  <c r="R1703" i="10"/>
  <c r="Q1703" i="10"/>
  <c r="P1703" i="10"/>
  <c r="AA1707" i="10"/>
  <c r="C1710" i="10"/>
  <c r="D1710" i="10"/>
  <c r="L1711" i="10"/>
  <c r="K1711" i="10"/>
  <c r="N1711" i="10"/>
  <c r="X1711" i="10" s="1"/>
  <c r="M1711" i="10"/>
  <c r="A1717" i="10"/>
  <c r="K1717" i="9"/>
  <c r="R1719" i="10"/>
  <c r="Q1719" i="10"/>
  <c r="P1719" i="10"/>
  <c r="R1731" i="10"/>
  <c r="P1731" i="10"/>
  <c r="Q1731" i="10"/>
  <c r="A1783" i="10"/>
  <c r="K1783" i="9"/>
  <c r="F1784" i="10"/>
  <c r="G1784" i="10"/>
  <c r="I1784" i="10"/>
  <c r="H1784" i="10"/>
  <c r="R1785" i="10"/>
  <c r="Q1785" i="10"/>
  <c r="P1785" i="10"/>
  <c r="AA1788" i="10"/>
  <c r="A1791" i="10"/>
  <c r="K1791" i="9"/>
  <c r="F1792" i="10"/>
  <c r="G1792" i="10"/>
  <c r="I1792" i="10"/>
  <c r="H1792" i="10"/>
  <c r="Q1793" i="10"/>
  <c r="P1793" i="10"/>
  <c r="R1793" i="10"/>
  <c r="C1851" i="10"/>
  <c r="D1851" i="10"/>
  <c r="M1852" i="10"/>
  <c r="L1852" i="10"/>
  <c r="N1852" i="10"/>
  <c r="X1852" i="10" s="1"/>
  <c r="K1852" i="10"/>
  <c r="L1858" i="10"/>
  <c r="K1858" i="10"/>
  <c r="N1858" i="10"/>
  <c r="X1858" i="10" s="1"/>
  <c r="M1858" i="10"/>
  <c r="M1870" i="10"/>
  <c r="N1870" i="10"/>
  <c r="X1870" i="10" s="1"/>
  <c r="L1870" i="10"/>
  <c r="K1870" i="10"/>
  <c r="AA1873" i="10"/>
  <c r="D1928" i="10"/>
  <c r="C1928" i="10"/>
  <c r="L1929" i="10"/>
  <c r="M1929" i="10"/>
  <c r="N1929" i="10"/>
  <c r="X1929" i="10" s="1"/>
  <c r="K1929" i="10"/>
  <c r="AA1933" i="10"/>
  <c r="D1937" i="10"/>
  <c r="C1937" i="10"/>
  <c r="N1938" i="10"/>
  <c r="X1938" i="10" s="1"/>
  <c r="M1938" i="10"/>
  <c r="L1938" i="10"/>
  <c r="K1938" i="10"/>
  <c r="A1995" i="10"/>
  <c r="K1995" i="9"/>
  <c r="I1996" i="10"/>
  <c r="H1996" i="10"/>
  <c r="G1996" i="10"/>
  <c r="F1996" i="10"/>
  <c r="R1997" i="10"/>
  <c r="P1997" i="10"/>
  <c r="Q1997" i="10"/>
  <c r="M621" i="10"/>
  <c r="F571" i="10"/>
  <c r="I571" i="10"/>
  <c r="H571" i="10"/>
  <c r="G571" i="10"/>
  <c r="M572" i="10"/>
  <c r="L572" i="10"/>
  <c r="K572" i="10"/>
  <c r="N572" i="10"/>
  <c r="X572" i="10" s="1"/>
  <c r="Y572" i="10" s="1"/>
  <c r="Z572" i="10" s="1"/>
  <c r="P573" i="10"/>
  <c r="R573" i="10"/>
  <c r="Q573" i="10"/>
  <c r="AA578" i="10"/>
  <c r="Y578" i="10"/>
  <c r="Z578" i="10" s="1"/>
  <c r="C582" i="10"/>
  <c r="D582" i="10"/>
  <c r="I583" i="10"/>
  <c r="H583" i="10"/>
  <c r="F583" i="10"/>
  <c r="G583" i="10"/>
  <c r="N584" i="10"/>
  <c r="X584" i="10" s="1"/>
  <c r="Y584" i="10" s="1"/>
  <c r="Z584" i="10" s="1"/>
  <c r="L584" i="10"/>
  <c r="K584" i="10"/>
  <c r="M584" i="10"/>
  <c r="R585" i="10"/>
  <c r="Q585" i="10"/>
  <c r="P585" i="10"/>
  <c r="AA590" i="10"/>
  <c r="Y590" i="10"/>
  <c r="Z590" i="10" s="1"/>
  <c r="C594" i="10"/>
  <c r="D594" i="10"/>
  <c r="I595" i="10"/>
  <c r="H595" i="10"/>
  <c r="F595" i="10"/>
  <c r="G595" i="10"/>
  <c r="N596" i="10"/>
  <c r="X596" i="10" s="1"/>
  <c r="M596" i="10"/>
  <c r="L596" i="10"/>
  <c r="K596" i="10"/>
  <c r="R597" i="10"/>
  <c r="P597" i="10"/>
  <c r="Q597" i="10"/>
  <c r="AA602" i="10"/>
  <c r="Y602" i="10"/>
  <c r="Z602" i="10" s="1"/>
  <c r="C606" i="10"/>
  <c r="D606" i="10"/>
  <c r="I607" i="10"/>
  <c r="H607" i="10"/>
  <c r="F607" i="10"/>
  <c r="G607" i="10"/>
  <c r="N608" i="10"/>
  <c r="X608" i="10" s="1"/>
  <c r="Y608" i="10" s="1"/>
  <c r="Z608" i="10" s="1"/>
  <c r="L608" i="10"/>
  <c r="K608" i="10"/>
  <c r="M608" i="10"/>
  <c r="R609" i="10"/>
  <c r="Q609" i="10"/>
  <c r="P609" i="10"/>
  <c r="AA614" i="10"/>
  <c r="Y614" i="10"/>
  <c r="Z614" i="10" s="1"/>
  <c r="C618" i="10"/>
  <c r="D618" i="10"/>
  <c r="I619" i="10"/>
  <c r="H619" i="10"/>
  <c r="F619" i="10"/>
  <c r="G619" i="10"/>
  <c r="N620" i="10"/>
  <c r="X620" i="10" s="1"/>
  <c r="Y620" i="10" s="1"/>
  <c r="Z620" i="10" s="1"/>
  <c r="M620" i="10"/>
  <c r="L620" i="10"/>
  <c r="K620" i="10"/>
  <c r="R621" i="10"/>
  <c r="Q621" i="10"/>
  <c r="P621" i="10"/>
  <c r="AA626" i="10"/>
  <c r="Y626" i="10"/>
  <c r="Z626" i="10" s="1"/>
  <c r="I631" i="10"/>
  <c r="H631" i="10"/>
  <c r="F631" i="10"/>
  <c r="G631" i="10"/>
  <c r="N632" i="10"/>
  <c r="X632" i="10" s="1"/>
  <c r="Y632" i="10" s="1"/>
  <c r="Z632" i="10" s="1"/>
  <c r="L632" i="10"/>
  <c r="K632" i="10"/>
  <c r="M632" i="10"/>
  <c r="R633" i="10"/>
  <c r="Q633" i="10"/>
  <c r="P633" i="10"/>
  <c r="AA638" i="10"/>
  <c r="Y638" i="10"/>
  <c r="Z638" i="10" s="1"/>
  <c r="C642" i="10"/>
  <c r="D642" i="10"/>
  <c r="I643" i="10"/>
  <c r="H643" i="10"/>
  <c r="F643" i="10"/>
  <c r="G643" i="10"/>
  <c r="N644" i="10"/>
  <c r="X644" i="10" s="1"/>
  <c r="M644" i="10"/>
  <c r="L644" i="10"/>
  <c r="K644" i="10"/>
  <c r="R645" i="10"/>
  <c r="Q645" i="10"/>
  <c r="P645" i="10"/>
  <c r="Y650" i="10"/>
  <c r="Z650" i="10" s="1"/>
  <c r="AA650" i="10"/>
  <c r="C654" i="10"/>
  <c r="D654" i="10"/>
  <c r="I655" i="10"/>
  <c r="H655" i="10"/>
  <c r="F655" i="10"/>
  <c r="G655" i="10"/>
  <c r="N656" i="10"/>
  <c r="X656" i="10" s="1"/>
  <c r="Y656" i="10" s="1"/>
  <c r="Z656" i="10" s="1"/>
  <c r="L656" i="10"/>
  <c r="M656" i="10"/>
  <c r="K656" i="10"/>
  <c r="Q657" i="10"/>
  <c r="P657" i="10"/>
  <c r="R657" i="10"/>
  <c r="AA662" i="10"/>
  <c r="Y662" i="10"/>
  <c r="Z662" i="10" s="1"/>
  <c r="C666" i="10"/>
  <c r="D666" i="10"/>
  <c r="I667" i="10"/>
  <c r="H667" i="10"/>
  <c r="F667" i="10"/>
  <c r="G667" i="10"/>
  <c r="N668" i="10"/>
  <c r="X668" i="10" s="1"/>
  <c r="Y668" i="10" s="1"/>
  <c r="Z668" i="10" s="1"/>
  <c r="L668" i="10"/>
  <c r="K668" i="10"/>
  <c r="M668" i="10"/>
  <c r="Q669" i="10"/>
  <c r="R669" i="10"/>
  <c r="P669" i="10"/>
  <c r="Y674" i="10"/>
  <c r="Z674" i="10" s="1"/>
  <c r="AA674" i="10"/>
  <c r="C678" i="10"/>
  <c r="D678" i="10"/>
  <c r="I679" i="10"/>
  <c r="H679" i="10"/>
  <c r="F679" i="10"/>
  <c r="G679" i="10"/>
  <c r="N680" i="10"/>
  <c r="X680" i="10" s="1"/>
  <c r="Y680" i="10" s="1"/>
  <c r="Z680" i="10" s="1"/>
  <c r="M680" i="10"/>
  <c r="L680" i="10"/>
  <c r="K680" i="10"/>
  <c r="Q681" i="10"/>
  <c r="R681" i="10"/>
  <c r="P681" i="10"/>
  <c r="AA686" i="10"/>
  <c r="Y686" i="10"/>
  <c r="Z686" i="10" s="1"/>
  <c r="C690" i="10"/>
  <c r="D690" i="10"/>
  <c r="I691" i="10"/>
  <c r="H691" i="10"/>
  <c r="F691" i="10"/>
  <c r="G691" i="10"/>
  <c r="N692" i="10"/>
  <c r="X692" i="10" s="1"/>
  <c r="Y692" i="10" s="1"/>
  <c r="Z692" i="10" s="1"/>
  <c r="K692" i="10"/>
  <c r="M692" i="10"/>
  <c r="L692" i="10"/>
  <c r="Q693" i="10"/>
  <c r="R693" i="10"/>
  <c r="P693" i="10"/>
  <c r="Y698" i="10"/>
  <c r="Z698" i="10" s="1"/>
  <c r="AA698" i="10"/>
  <c r="C702" i="10"/>
  <c r="D702" i="10"/>
  <c r="I703" i="10"/>
  <c r="H703" i="10"/>
  <c r="F703" i="10"/>
  <c r="G703" i="10"/>
  <c r="N704" i="10"/>
  <c r="X704" i="10" s="1"/>
  <c r="Y704" i="10" s="1"/>
  <c r="Z704" i="10" s="1"/>
  <c r="L704" i="10"/>
  <c r="Q705" i="10"/>
  <c r="R705" i="10"/>
  <c r="P705" i="10"/>
  <c r="AA710" i="10"/>
  <c r="Y710" i="10"/>
  <c r="Z710" i="10" s="1"/>
  <c r="C714" i="10"/>
  <c r="D714" i="10"/>
  <c r="I715" i="10"/>
  <c r="H715" i="10"/>
  <c r="F715" i="10"/>
  <c r="G715" i="10"/>
  <c r="N716" i="10"/>
  <c r="X716" i="10" s="1"/>
  <c r="Y716" i="10" s="1"/>
  <c r="Z716" i="10" s="1"/>
  <c r="L716" i="10"/>
  <c r="K716" i="10"/>
  <c r="M716" i="10"/>
  <c r="Q717" i="10"/>
  <c r="R717" i="10"/>
  <c r="P717" i="10"/>
  <c r="AA722" i="10"/>
  <c r="Y722" i="10"/>
  <c r="Z722" i="10" s="1"/>
  <c r="C726" i="10"/>
  <c r="D726" i="10"/>
  <c r="I727" i="10"/>
  <c r="H727" i="10"/>
  <c r="F727" i="10"/>
  <c r="G727" i="10"/>
  <c r="N728" i="10"/>
  <c r="X728" i="10" s="1"/>
  <c r="Y728" i="10" s="1"/>
  <c r="Z728" i="10" s="1"/>
  <c r="M728" i="10"/>
  <c r="L728" i="10"/>
  <c r="K728" i="10"/>
  <c r="R729" i="10"/>
  <c r="Q729" i="10"/>
  <c r="P729" i="10"/>
  <c r="AA734" i="10"/>
  <c r="Y734" i="10"/>
  <c r="Z734" i="10" s="1"/>
  <c r="C738" i="10"/>
  <c r="D738" i="10"/>
  <c r="I739" i="10"/>
  <c r="H739" i="10"/>
  <c r="F739" i="10"/>
  <c r="G739" i="10"/>
  <c r="N740" i="10"/>
  <c r="X740" i="10" s="1"/>
  <c r="Y740" i="10" s="1"/>
  <c r="Z740" i="10" s="1"/>
  <c r="M740" i="10"/>
  <c r="K740" i="10"/>
  <c r="L740" i="10"/>
  <c r="R741" i="10"/>
  <c r="P741" i="10"/>
  <c r="Q741" i="10"/>
  <c r="AA746" i="10"/>
  <c r="C750" i="10"/>
  <c r="D750" i="10"/>
  <c r="I751" i="10"/>
  <c r="H751" i="10"/>
  <c r="F751" i="10"/>
  <c r="G751" i="10"/>
  <c r="N752" i="10"/>
  <c r="X752" i="10" s="1"/>
  <c r="K752" i="10"/>
  <c r="M752" i="10"/>
  <c r="L752" i="10"/>
  <c r="Q753" i="10"/>
  <c r="P753" i="10"/>
  <c r="R753" i="10"/>
  <c r="AA758" i="10"/>
  <c r="Y758" i="10"/>
  <c r="Z758" i="10" s="1"/>
  <c r="C762" i="10"/>
  <c r="D762" i="10"/>
  <c r="I763" i="10"/>
  <c r="H763" i="10"/>
  <c r="F763" i="10"/>
  <c r="G763" i="10"/>
  <c r="N764" i="10"/>
  <c r="X764" i="10" s="1"/>
  <c r="Y764" i="10" s="1"/>
  <c r="Z764" i="10" s="1"/>
  <c r="M764" i="10"/>
  <c r="K764" i="10"/>
  <c r="L764" i="10"/>
  <c r="R765" i="10"/>
  <c r="P765" i="10"/>
  <c r="Q765" i="10"/>
  <c r="AA770" i="10"/>
  <c r="Y770" i="10"/>
  <c r="Z770" i="10" s="1"/>
  <c r="C774" i="10"/>
  <c r="D774" i="10"/>
  <c r="I775" i="10"/>
  <c r="H775" i="10"/>
  <c r="F775" i="10"/>
  <c r="G775" i="10"/>
  <c r="N776" i="10"/>
  <c r="X776" i="10" s="1"/>
  <c r="Y776" i="10" s="1"/>
  <c r="Z776" i="10" s="1"/>
  <c r="M776" i="10"/>
  <c r="L776" i="10"/>
  <c r="K776" i="10"/>
  <c r="R777" i="10"/>
  <c r="Q777" i="10"/>
  <c r="P777" i="10"/>
  <c r="AA782" i="10"/>
  <c r="Y782" i="10"/>
  <c r="Z782" i="10" s="1"/>
  <c r="C786" i="10"/>
  <c r="D786" i="10"/>
  <c r="I787" i="10"/>
  <c r="H787" i="10"/>
  <c r="F787" i="10"/>
  <c r="G787" i="10"/>
  <c r="N788" i="10"/>
  <c r="X788" i="10" s="1"/>
  <c r="Y788" i="10" s="1"/>
  <c r="Z788" i="10" s="1"/>
  <c r="M788" i="10"/>
  <c r="L788" i="10"/>
  <c r="K788" i="10"/>
  <c r="R789" i="10"/>
  <c r="P789" i="10"/>
  <c r="Q789" i="10"/>
  <c r="AA794" i="10"/>
  <c r="Y794" i="10"/>
  <c r="Z794" i="10" s="1"/>
  <c r="C798" i="10"/>
  <c r="D798" i="10"/>
  <c r="I799" i="10"/>
  <c r="H799" i="10"/>
  <c r="G799" i="10"/>
  <c r="F799" i="10"/>
  <c r="N800" i="10"/>
  <c r="X800" i="10" s="1"/>
  <c r="M800" i="10"/>
  <c r="L800" i="10"/>
  <c r="K800" i="10"/>
  <c r="Q801" i="10"/>
  <c r="P801" i="10"/>
  <c r="R801" i="10"/>
  <c r="AA806" i="10"/>
  <c r="Y806" i="10"/>
  <c r="Z806" i="10" s="1"/>
  <c r="D810" i="10"/>
  <c r="C810" i="10"/>
  <c r="I811" i="10"/>
  <c r="H811" i="10"/>
  <c r="G811" i="10"/>
  <c r="F811" i="10"/>
  <c r="N812" i="10"/>
  <c r="X812" i="10" s="1"/>
  <c r="Y812" i="10" s="1"/>
  <c r="Z812" i="10" s="1"/>
  <c r="K812" i="10"/>
  <c r="M812" i="10"/>
  <c r="L812" i="10"/>
  <c r="Q813" i="10"/>
  <c r="P813" i="10"/>
  <c r="R813" i="10"/>
  <c r="AA818" i="10"/>
  <c r="D822" i="10"/>
  <c r="C822" i="10"/>
  <c r="I823" i="10"/>
  <c r="H823" i="10"/>
  <c r="G823" i="10"/>
  <c r="F823" i="10"/>
  <c r="N824" i="10"/>
  <c r="X824" i="10" s="1"/>
  <c r="Y824" i="10" s="1"/>
  <c r="Z824" i="10" s="1"/>
  <c r="K824" i="10"/>
  <c r="M824" i="10"/>
  <c r="L824" i="10"/>
  <c r="R825" i="10"/>
  <c r="Q825" i="10"/>
  <c r="P825" i="10"/>
  <c r="AA830" i="10"/>
  <c r="Y830" i="10"/>
  <c r="Z830" i="10" s="1"/>
  <c r="D834" i="10"/>
  <c r="C834" i="10"/>
  <c r="I835" i="10"/>
  <c r="H835" i="10"/>
  <c r="G835" i="10"/>
  <c r="F835" i="10"/>
  <c r="N836" i="10"/>
  <c r="X836" i="10" s="1"/>
  <c r="K836" i="10"/>
  <c r="M836" i="10"/>
  <c r="L836" i="10"/>
  <c r="R837" i="10"/>
  <c r="Q837" i="10"/>
  <c r="P837" i="10"/>
  <c r="AA842" i="10"/>
  <c r="Y842" i="10"/>
  <c r="Z842" i="10" s="1"/>
  <c r="D846" i="10"/>
  <c r="C846" i="10"/>
  <c r="I847" i="10"/>
  <c r="H847" i="10"/>
  <c r="G847" i="10"/>
  <c r="F847" i="10"/>
  <c r="N848" i="10"/>
  <c r="X848" i="10" s="1"/>
  <c r="K848" i="10"/>
  <c r="M848" i="10"/>
  <c r="L848" i="10"/>
  <c r="R849" i="10"/>
  <c r="P849" i="10"/>
  <c r="Q849" i="10"/>
  <c r="Y854" i="10"/>
  <c r="Z854" i="10" s="1"/>
  <c r="AA854" i="10"/>
  <c r="C858" i="10"/>
  <c r="D858" i="10"/>
  <c r="I859" i="10"/>
  <c r="H859" i="10"/>
  <c r="G859" i="10"/>
  <c r="F859" i="10"/>
  <c r="N860" i="10"/>
  <c r="X860" i="10" s="1"/>
  <c r="Y860" i="10" s="1"/>
  <c r="Z860" i="10" s="1"/>
  <c r="K860" i="10"/>
  <c r="M860" i="10"/>
  <c r="L860" i="10"/>
  <c r="R861" i="10"/>
  <c r="Q861" i="10"/>
  <c r="P861" i="10"/>
  <c r="Y866" i="10"/>
  <c r="Z866" i="10" s="1"/>
  <c r="AA866" i="10"/>
  <c r="D870" i="10"/>
  <c r="C870" i="10"/>
  <c r="I871" i="10"/>
  <c r="H871" i="10"/>
  <c r="G871" i="10"/>
  <c r="F871" i="10"/>
  <c r="N872" i="10"/>
  <c r="X872" i="10" s="1"/>
  <c r="Y872" i="10" s="1"/>
  <c r="Z872" i="10" s="1"/>
  <c r="K872" i="10"/>
  <c r="L872" i="10"/>
  <c r="M872" i="10"/>
  <c r="Q873" i="10"/>
  <c r="R873" i="10"/>
  <c r="P873" i="10"/>
  <c r="AA878" i="10"/>
  <c r="Y878" i="10"/>
  <c r="Z878" i="10" s="1"/>
  <c r="D882" i="10"/>
  <c r="C882" i="10"/>
  <c r="H883" i="10"/>
  <c r="G883" i="10"/>
  <c r="I883" i="10"/>
  <c r="F883" i="10"/>
  <c r="K884" i="10"/>
  <c r="N884" i="10"/>
  <c r="X884" i="10" s="1"/>
  <c r="Y884" i="10" s="1"/>
  <c r="Z884" i="10" s="1"/>
  <c r="L884" i="10"/>
  <c r="M884" i="10"/>
  <c r="Q885" i="10"/>
  <c r="P885" i="10"/>
  <c r="R885" i="10"/>
  <c r="AA890" i="10"/>
  <c r="C894" i="10"/>
  <c r="D894" i="10"/>
  <c r="H895" i="10"/>
  <c r="G895" i="10"/>
  <c r="I895" i="10"/>
  <c r="F895" i="10"/>
  <c r="K896" i="10"/>
  <c r="N896" i="10"/>
  <c r="X896" i="10" s="1"/>
  <c r="Y896" i="10" s="1"/>
  <c r="Z896" i="10" s="1"/>
  <c r="M896" i="10"/>
  <c r="L896" i="10"/>
  <c r="Q897" i="10"/>
  <c r="P897" i="10"/>
  <c r="R897" i="10"/>
  <c r="Y902" i="10"/>
  <c r="Z902" i="10" s="1"/>
  <c r="AA902" i="10"/>
  <c r="C906" i="10"/>
  <c r="D906" i="10"/>
  <c r="H907" i="10"/>
  <c r="G907" i="10"/>
  <c r="I907" i="10"/>
  <c r="F907" i="10"/>
  <c r="K908" i="10"/>
  <c r="M908" i="10"/>
  <c r="L908" i="10"/>
  <c r="N908" i="10"/>
  <c r="X908" i="10" s="1"/>
  <c r="Q909" i="10"/>
  <c r="P909" i="10"/>
  <c r="R909" i="10"/>
  <c r="Y913" i="10"/>
  <c r="Z913" i="10" s="1"/>
  <c r="AA913" i="10"/>
  <c r="D917" i="10"/>
  <c r="C917" i="10"/>
  <c r="I918" i="10"/>
  <c r="H918" i="10"/>
  <c r="G918" i="10"/>
  <c r="F918" i="10"/>
  <c r="K919" i="10"/>
  <c r="N919" i="10"/>
  <c r="X919" i="10" s="1"/>
  <c r="Y919" i="10" s="1"/>
  <c r="Z919" i="10" s="1"/>
  <c r="M919" i="10"/>
  <c r="Q920" i="10"/>
  <c r="P920" i="10"/>
  <c r="R920" i="10"/>
  <c r="AA924" i="10"/>
  <c r="D928" i="10"/>
  <c r="C928" i="10"/>
  <c r="I929" i="10"/>
  <c r="H929" i="10"/>
  <c r="F929" i="10"/>
  <c r="G929" i="10"/>
  <c r="N930" i="10"/>
  <c r="X930" i="10" s="1"/>
  <c r="Y930" i="10" s="1"/>
  <c r="Z930" i="10" s="1"/>
  <c r="M930" i="10"/>
  <c r="K930" i="10"/>
  <c r="L930" i="10"/>
  <c r="R931" i="10"/>
  <c r="Q931" i="10"/>
  <c r="P931" i="10"/>
  <c r="C938" i="10"/>
  <c r="D938" i="10"/>
  <c r="H939" i="10"/>
  <c r="G939" i="10"/>
  <c r="I939" i="10"/>
  <c r="F939" i="10"/>
  <c r="K940" i="10"/>
  <c r="M940" i="10"/>
  <c r="L940" i="10"/>
  <c r="N940" i="10"/>
  <c r="X940" i="10" s="1"/>
  <c r="Q941" i="10"/>
  <c r="P941" i="10"/>
  <c r="R941" i="10"/>
  <c r="A958" i="10"/>
  <c r="K958" i="9"/>
  <c r="H959" i="10"/>
  <c r="G959" i="10"/>
  <c r="I959" i="10"/>
  <c r="F959" i="10"/>
  <c r="K960" i="10"/>
  <c r="N960" i="10"/>
  <c r="X960" i="10" s="1"/>
  <c r="M960" i="10"/>
  <c r="L960" i="10"/>
  <c r="Q961" i="10"/>
  <c r="P961" i="10"/>
  <c r="R961" i="10"/>
  <c r="Y966" i="10"/>
  <c r="Z966" i="10" s="1"/>
  <c r="AA966" i="10"/>
  <c r="A969" i="10"/>
  <c r="K969" i="9"/>
  <c r="I970" i="10"/>
  <c r="H970" i="10"/>
  <c r="G970" i="10"/>
  <c r="F970" i="10"/>
  <c r="R971" i="10"/>
  <c r="Q971" i="10"/>
  <c r="P971" i="10"/>
  <c r="AA976" i="10"/>
  <c r="Y976" i="10"/>
  <c r="Z976" i="10" s="1"/>
  <c r="D980" i="10"/>
  <c r="C980" i="10"/>
  <c r="I981" i="10"/>
  <c r="H981" i="10"/>
  <c r="F981" i="10"/>
  <c r="G981" i="10"/>
  <c r="R982" i="10"/>
  <c r="Q982" i="10"/>
  <c r="P982" i="10"/>
  <c r="Y985" i="10"/>
  <c r="Z985" i="10" s="1"/>
  <c r="AA985" i="10"/>
  <c r="D989" i="10"/>
  <c r="C989" i="10"/>
  <c r="I990" i="10"/>
  <c r="H990" i="10"/>
  <c r="G990" i="10"/>
  <c r="F990" i="10"/>
  <c r="K991" i="10"/>
  <c r="N991" i="10"/>
  <c r="X991" i="10" s="1"/>
  <c r="L991" i="10"/>
  <c r="M991" i="10"/>
  <c r="Q992" i="10"/>
  <c r="P992" i="10"/>
  <c r="R992" i="10"/>
  <c r="D998" i="10"/>
  <c r="C998" i="10"/>
  <c r="H999" i="10"/>
  <c r="G999" i="10"/>
  <c r="I999" i="10"/>
  <c r="F999" i="10"/>
  <c r="K1000" i="10"/>
  <c r="M1000" i="10"/>
  <c r="N1000" i="10"/>
  <c r="X1000" i="10" s="1"/>
  <c r="Y1000" i="10" s="1"/>
  <c r="Z1000" i="10" s="1"/>
  <c r="L1000" i="10"/>
  <c r="Q1001" i="10"/>
  <c r="P1001" i="10"/>
  <c r="R1001" i="10"/>
  <c r="N1009" i="10"/>
  <c r="X1009" i="10" s="1"/>
  <c r="Y1009" i="10" s="1"/>
  <c r="Z1009" i="10" s="1"/>
  <c r="M1009" i="10"/>
  <c r="L1009" i="10"/>
  <c r="K1009" i="10"/>
  <c r="R1010" i="10"/>
  <c r="Q1010" i="10"/>
  <c r="P1010" i="10"/>
  <c r="AA1015" i="10"/>
  <c r="Y1015" i="10"/>
  <c r="Z1015" i="10" s="1"/>
  <c r="C1018" i="10"/>
  <c r="D1018" i="10"/>
  <c r="K1019" i="10"/>
  <c r="N1019" i="10"/>
  <c r="X1019" i="10" s="1"/>
  <c r="Y1019" i="10" s="1"/>
  <c r="Z1019" i="10" s="1"/>
  <c r="L1019" i="10"/>
  <c r="M1019" i="10"/>
  <c r="Q1020" i="10"/>
  <c r="P1020" i="10"/>
  <c r="R1020" i="10"/>
  <c r="AA1024" i="10"/>
  <c r="Y1024" i="10"/>
  <c r="Z1024" i="10" s="1"/>
  <c r="D1028" i="10"/>
  <c r="C1028" i="10"/>
  <c r="I1029" i="10"/>
  <c r="H1029" i="10"/>
  <c r="F1029" i="10"/>
  <c r="G1029" i="10"/>
  <c r="R1030" i="10"/>
  <c r="Q1030" i="10"/>
  <c r="P1030" i="10"/>
  <c r="Y1033" i="10"/>
  <c r="Z1033" i="10" s="1"/>
  <c r="AA1033" i="10"/>
  <c r="D1037" i="10"/>
  <c r="C1037" i="10"/>
  <c r="I1038" i="10"/>
  <c r="H1038" i="10"/>
  <c r="G1038" i="10"/>
  <c r="F1038" i="10"/>
  <c r="K1039" i="10"/>
  <c r="N1039" i="10"/>
  <c r="X1039" i="10" s="1"/>
  <c r="L1039" i="10"/>
  <c r="M1039" i="10"/>
  <c r="Q1040" i="10"/>
  <c r="P1040" i="10"/>
  <c r="R1040" i="10"/>
  <c r="D1046" i="10"/>
  <c r="C1046" i="10"/>
  <c r="G1047" i="10"/>
  <c r="F1047" i="10"/>
  <c r="I1047" i="10"/>
  <c r="H1047" i="10"/>
  <c r="L1048" i="10"/>
  <c r="N1048" i="10"/>
  <c r="X1048" i="10" s="1"/>
  <c r="Y1048" i="10" s="1"/>
  <c r="Z1048" i="10" s="1"/>
  <c r="M1048" i="10"/>
  <c r="K1048" i="10"/>
  <c r="R1049" i="10"/>
  <c r="Q1049" i="10"/>
  <c r="P1049" i="10"/>
  <c r="M1057" i="10"/>
  <c r="L1057" i="10"/>
  <c r="K1057" i="10"/>
  <c r="N1057" i="10"/>
  <c r="X1057" i="10" s="1"/>
  <c r="Y1057" i="10" s="1"/>
  <c r="Z1057" i="10" s="1"/>
  <c r="R1058" i="10"/>
  <c r="Q1058" i="10"/>
  <c r="P1058" i="10"/>
  <c r="AA1063" i="10"/>
  <c r="Y1063" i="10"/>
  <c r="Z1063" i="10" s="1"/>
  <c r="D1066" i="10"/>
  <c r="C1066" i="10"/>
  <c r="N1067" i="10"/>
  <c r="X1067" i="10" s="1"/>
  <c r="Y1067" i="10" s="1"/>
  <c r="Z1067" i="10" s="1"/>
  <c r="M1067" i="10"/>
  <c r="K1067" i="10"/>
  <c r="L1067" i="10"/>
  <c r="P1068" i="10"/>
  <c r="R1068" i="10"/>
  <c r="Q1068" i="10"/>
  <c r="AA1072" i="10"/>
  <c r="Y1072" i="10"/>
  <c r="Z1072" i="10" s="1"/>
  <c r="D1076" i="10"/>
  <c r="C1076" i="10"/>
  <c r="I1077" i="10"/>
  <c r="H1077" i="10"/>
  <c r="G1077" i="10"/>
  <c r="F1077" i="10"/>
  <c r="R1078" i="10"/>
  <c r="Q1078" i="10"/>
  <c r="P1078" i="10"/>
  <c r="AA1081" i="10"/>
  <c r="D1085" i="10"/>
  <c r="C1085" i="10"/>
  <c r="I1086" i="10"/>
  <c r="H1086" i="10"/>
  <c r="F1086" i="10"/>
  <c r="G1086" i="10"/>
  <c r="N1087" i="10"/>
  <c r="X1087" i="10" s="1"/>
  <c r="Y1087" i="10" s="1"/>
  <c r="Z1087" i="10" s="1"/>
  <c r="M1087" i="10"/>
  <c r="L1087" i="10"/>
  <c r="K1087" i="10"/>
  <c r="P1088" i="10"/>
  <c r="R1088" i="10"/>
  <c r="Q1088" i="10"/>
  <c r="D1094" i="10"/>
  <c r="C1094" i="10"/>
  <c r="G1095" i="10"/>
  <c r="F1095" i="10"/>
  <c r="I1095" i="10"/>
  <c r="H1095" i="10"/>
  <c r="N1096" i="10"/>
  <c r="X1096" i="10" s="1"/>
  <c r="L1096" i="10"/>
  <c r="M1096" i="10"/>
  <c r="K1096" i="10"/>
  <c r="R1097" i="10"/>
  <c r="Q1097" i="10"/>
  <c r="P1097" i="10"/>
  <c r="M1105" i="10"/>
  <c r="L1105" i="10"/>
  <c r="K1105" i="10"/>
  <c r="N1105" i="10"/>
  <c r="X1105" i="10" s="1"/>
  <c r="Y1105" i="10" s="1"/>
  <c r="Z1105" i="10" s="1"/>
  <c r="R1106" i="10"/>
  <c r="Q1106" i="10"/>
  <c r="P1106" i="10"/>
  <c r="AA1111" i="10"/>
  <c r="Y1111" i="10"/>
  <c r="Z1111" i="10" s="1"/>
  <c r="C1114" i="10"/>
  <c r="D1114" i="10"/>
  <c r="N1115" i="10"/>
  <c r="X1115" i="10" s="1"/>
  <c r="M1115" i="10"/>
  <c r="L1115" i="10"/>
  <c r="K1115" i="10"/>
  <c r="P1116" i="10"/>
  <c r="R1116" i="10"/>
  <c r="Q1116" i="10"/>
  <c r="AA1120" i="10"/>
  <c r="Y1120" i="10"/>
  <c r="Z1120" i="10" s="1"/>
  <c r="D1124" i="10"/>
  <c r="C1124" i="10"/>
  <c r="I1125" i="10"/>
  <c r="H1125" i="10"/>
  <c r="G1125" i="10"/>
  <c r="F1125" i="10"/>
  <c r="R1126" i="10"/>
  <c r="Q1126" i="10"/>
  <c r="P1126" i="10"/>
  <c r="Y1129" i="10"/>
  <c r="Z1129" i="10" s="1"/>
  <c r="AA1129" i="10"/>
  <c r="D1133" i="10"/>
  <c r="C1133" i="10"/>
  <c r="I1134" i="10"/>
  <c r="H1134" i="10"/>
  <c r="F1134" i="10"/>
  <c r="G1134" i="10"/>
  <c r="N1135" i="10"/>
  <c r="X1135" i="10" s="1"/>
  <c r="Y1135" i="10" s="1"/>
  <c r="Z1135" i="10" s="1"/>
  <c r="M1135" i="10"/>
  <c r="L1135" i="10"/>
  <c r="K1135" i="10"/>
  <c r="P1136" i="10"/>
  <c r="R1136" i="10"/>
  <c r="Q1136" i="10"/>
  <c r="A1141" i="10"/>
  <c r="K1141" i="9"/>
  <c r="C1151" i="10"/>
  <c r="D1151" i="10"/>
  <c r="H1152" i="10"/>
  <c r="G1152" i="10"/>
  <c r="I1152" i="10"/>
  <c r="F1152" i="10"/>
  <c r="Q1153" i="10"/>
  <c r="P1153" i="10"/>
  <c r="R1153" i="10"/>
  <c r="Y1157" i="10"/>
  <c r="Z1157" i="10" s="1"/>
  <c r="AA1157" i="10"/>
  <c r="D1161" i="10"/>
  <c r="C1161" i="10"/>
  <c r="N1162" i="10"/>
  <c r="X1162" i="10" s="1"/>
  <c r="M1162" i="10"/>
  <c r="L1162" i="10"/>
  <c r="K1162" i="10"/>
  <c r="D1169" i="10"/>
  <c r="C1169" i="10"/>
  <c r="H1170" i="10"/>
  <c r="G1170" i="10"/>
  <c r="I1170" i="10"/>
  <c r="F1170" i="10"/>
  <c r="N1171" i="10"/>
  <c r="X1171" i="10" s="1"/>
  <c r="M1171" i="10"/>
  <c r="K1171" i="10"/>
  <c r="L1171" i="10"/>
  <c r="P1172" i="10"/>
  <c r="R1172" i="10"/>
  <c r="Q1172" i="10"/>
  <c r="A1177" i="10"/>
  <c r="K1177" i="9"/>
  <c r="D1187" i="10"/>
  <c r="C1187" i="10"/>
  <c r="H1188" i="10"/>
  <c r="I1188" i="10"/>
  <c r="G1188" i="10"/>
  <c r="F1188" i="10"/>
  <c r="Q1189" i="10"/>
  <c r="P1189" i="10"/>
  <c r="R1189" i="10"/>
  <c r="AA1193" i="10"/>
  <c r="D1197" i="10"/>
  <c r="C1197" i="10"/>
  <c r="N1198" i="10"/>
  <c r="X1198" i="10" s="1"/>
  <c r="Y1198" i="10" s="1"/>
  <c r="Z1198" i="10" s="1"/>
  <c r="M1198" i="10"/>
  <c r="L1198" i="10"/>
  <c r="K1198" i="10"/>
  <c r="D1205" i="10"/>
  <c r="C1205" i="10"/>
  <c r="H1206" i="10"/>
  <c r="G1206" i="10"/>
  <c r="I1206" i="10"/>
  <c r="F1206" i="10"/>
  <c r="N1207" i="10"/>
  <c r="X1207" i="10" s="1"/>
  <c r="Y1207" i="10" s="1"/>
  <c r="Z1207" i="10" s="1"/>
  <c r="M1207" i="10"/>
  <c r="K1207" i="10"/>
  <c r="L1207" i="10"/>
  <c r="P1208" i="10"/>
  <c r="R1208" i="10"/>
  <c r="Q1208" i="10"/>
  <c r="A1213" i="10"/>
  <c r="K1213" i="9"/>
  <c r="D1223" i="10"/>
  <c r="C1223" i="10"/>
  <c r="H1224" i="10"/>
  <c r="I1224" i="10"/>
  <c r="G1224" i="10"/>
  <c r="F1224" i="10"/>
  <c r="Q1225" i="10"/>
  <c r="P1225" i="10"/>
  <c r="R1225" i="10"/>
  <c r="AA1228" i="10"/>
  <c r="D1232" i="10"/>
  <c r="C1232" i="10"/>
  <c r="H1233" i="10"/>
  <c r="G1233" i="10"/>
  <c r="I1233" i="10"/>
  <c r="F1233" i="10"/>
  <c r="Q1234" i="10"/>
  <c r="P1234" i="10"/>
  <c r="R1234" i="10"/>
  <c r="AA1246" i="10"/>
  <c r="Q1250" i="10"/>
  <c r="P1250" i="10"/>
  <c r="R1250" i="10"/>
  <c r="AA1254" i="10"/>
  <c r="A1257" i="10"/>
  <c r="K1257" i="9"/>
  <c r="H1258" i="10"/>
  <c r="G1258" i="10"/>
  <c r="I1258" i="10"/>
  <c r="F1258" i="10"/>
  <c r="Q1259" i="10"/>
  <c r="P1259" i="10"/>
  <c r="R1259" i="10"/>
  <c r="AA1262" i="10"/>
  <c r="A1273" i="10"/>
  <c r="K1273" i="9"/>
  <c r="A1282" i="10"/>
  <c r="K1282" i="9"/>
  <c r="G1283" i="10"/>
  <c r="F1283" i="10"/>
  <c r="H1283" i="10"/>
  <c r="I1283" i="10"/>
  <c r="N1284" i="10"/>
  <c r="X1284" i="10" s="1"/>
  <c r="M1284" i="10"/>
  <c r="K1284" i="10"/>
  <c r="L1284" i="10"/>
  <c r="AA1287" i="10"/>
  <c r="D1291" i="10"/>
  <c r="C1291" i="10"/>
  <c r="I1292" i="10"/>
  <c r="H1292" i="10"/>
  <c r="F1292" i="10"/>
  <c r="G1292" i="10"/>
  <c r="K1293" i="10"/>
  <c r="M1293" i="10"/>
  <c r="L1293" i="10"/>
  <c r="N1293" i="10"/>
  <c r="X1293" i="10" s="1"/>
  <c r="G1299" i="10"/>
  <c r="F1299" i="10"/>
  <c r="H1299" i="10"/>
  <c r="I1299" i="10"/>
  <c r="N1300" i="10"/>
  <c r="X1300" i="10" s="1"/>
  <c r="Y1300" i="10" s="1"/>
  <c r="Z1300" i="10" s="1"/>
  <c r="M1300" i="10"/>
  <c r="K1300" i="10"/>
  <c r="L1300" i="10"/>
  <c r="R1301" i="10"/>
  <c r="Q1301" i="10"/>
  <c r="P1301" i="10"/>
  <c r="N1309" i="10"/>
  <c r="X1309" i="10" s="1"/>
  <c r="Y1309" i="10" s="1"/>
  <c r="Z1309" i="10" s="1"/>
  <c r="K1309" i="10"/>
  <c r="L1309" i="10"/>
  <c r="M1309" i="10"/>
  <c r="AA1313" i="10"/>
  <c r="K1314" i="9"/>
  <c r="D1317" i="10"/>
  <c r="C1317" i="10"/>
  <c r="K1318" i="10"/>
  <c r="N1318" i="10"/>
  <c r="X1318" i="10" s="1"/>
  <c r="Y1318" i="10" s="1"/>
  <c r="Z1318" i="10" s="1"/>
  <c r="M1318" i="10"/>
  <c r="L1318" i="10"/>
  <c r="AA1339" i="10"/>
  <c r="C1341" i="10"/>
  <c r="D1341" i="10"/>
  <c r="K1342" i="10"/>
  <c r="M1342" i="10"/>
  <c r="L1342" i="10"/>
  <c r="N1342" i="10"/>
  <c r="X1342" i="10" s="1"/>
  <c r="Q1343" i="10"/>
  <c r="P1343" i="10"/>
  <c r="R1343" i="10"/>
  <c r="D1349" i="10"/>
  <c r="C1349" i="10"/>
  <c r="H1350" i="10"/>
  <c r="G1350" i="10"/>
  <c r="I1350" i="10"/>
  <c r="F1350" i="10"/>
  <c r="M1351" i="10"/>
  <c r="L1351" i="10"/>
  <c r="N1351" i="10"/>
  <c r="X1351" i="10" s="1"/>
  <c r="K1351" i="10"/>
  <c r="I1357" i="10"/>
  <c r="G1357" i="10"/>
  <c r="F1357" i="10"/>
  <c r="H1357" i="10"/>
  <c r="K1358" i="10"/>
  <c r="M1358" i="10"/>
  <c r="L1358" i="10"/>
  <c r="N1358" i="10"/>
  <c r="X1358" i="10" s="1"/>
  <c r="Y1358" i="10" s="1"/>
  <c r="Z1358" i="10" s="1"/>
  <c r="Q1359" i="10"/>
  <c r="P1359" i="10"/>
  <c r="R1359" i="10"/>
  <c r="AA1372" i="10"/>
  <c r="K1373" i="9"/>
  <c r="D1375" i="10"/>
  <c r="C1375" i="10"/>
  <c r="N1376" i="10"/>
  <c r="X1376" i="10" s="1"/>
  <c r="Y1376" i="10" s="1"/>
  <c r="Z1376" i="10" s="1"/>
  <c r="M1376" i="10"/>
  <c r="K1376" i="10"/>
  <c r="L1376" i="10"/>
  <c r="AA1379" i="10"/>
  <c r="D1383" i="10"/>
  <c r="C1383" i="10"/>
  <c r="I1384" i="10"/>
  <c r="H1384" i="10"/>
  <c r="F1384" i="10"/>
  <c r="G1384" i="10"/>
  <c r="N1385" i="10"/>
  <c r="X1385" i="10" s="1"/>
  <c r="K1385" i="10"/>
  <c r="M1385" i="10"/>
  <c r="L1385" i="10"/>
  <c r="D1407" i="10"/>
  <c r="C1407" i="10"/>
  <c r="I1408" i="10"/>
  <c r="G1408" i="10"/>
  <c r="F1408" i="10"/>
  <c r="H1408" i="10"/>
  <c r="P1409" i="10"/>
  <c r="R1409" i="10"/>
  <c r="Q1409" i="10"/>
  <c r="AA1443" i="10"/>
  <c r="Y1443" i="10"/>
  <c r="Z1443" i="10" s="1"/>
  <c r="D1452" i="10"/>
  <c r="C1452" i="10"/>
  <c r="I1453" i="10"/>
  <c r="H1453" i="10"/>
  <c r="G1453" i="10"/>
  <c r="F1453" i="10"/>
  <c r="A1459" i="10"/>
  <c r="K1459" i="9"/>
  <c r="F1460" i="10"/>
  <c r="I1460" i="10"/>
  <c r="G1460" i="10"/>
  <c r="H1460" i="10"/>
  <c r="R1461" i="10"/>
  <c r="Q1461" i="10"/>
  <c r="P1461" i="10"/>
  <c r="AA1464" i="10"/>
  <c r="D1468" i="10"/>
  <c r="C1468" i="10"/>
  <c r="I1469" i="10"/>
  <c r="F1469" i="10"/>
  <c r="H1469" i="10"/>
  <c r="G1469" i="10"/>
  <c r="K1470" i="10"/>
  <c r="M1470" i="10"/>
  <c r="L1470" i="10"/>
  <c r="N1470" i="10"/>
  <c r="X1470" i="10" s="1"/>
  <c r="A1504" i="10"/>
  <c r="K1504" i="9"/>
  <c r="F1505" i="10"/>
  <c r="G1505" i="10"/>
  <c r="H1505" i="10"/>
  <c r="I1505" i="10"/>
  <c r="N1506" i="10"/>
  <c r="X1506" i="10" s="1"/>
  <c r="M1506" i="10"/>
  <c r="K1506" i="10"/>
  <c r="L1506" i="10"/>
  <c r="A1518" i="10"/>
  <c r="K1518" i="9"/>
  <c r="I1519" i="10"/>
  <c r="H1519" i="10"/>
  <c r="G1519" i="10"/>
  <c r="F1519" i="10"/>
  <c r="Q1520" i="10"/>
  <c r="R1520" i="10"/>
  <c r="P1520" i="10"/>
  <c r="C1526" i="10"/>
  <c r="D1526" i="10"/>
  <c r="H1527" i="10"/>
  <c r="G1527" i="10"/>
  <c r="I1527" i="10"/>
  <c r="F1527" i="10"/>
  <c r="L1528" i="10"/>
  <c r="N1528" i="10"/>
  <c r="X1528" i="10" s="1"/>
  <c r="Y1528" i="10" s="1"/>
  <c r="Z1528" i="10" s="1"/>
  <c r="K1528" i="10"/>
  <c r="M1528" i="10"/>
  <c r="Q1529" i="10"/>
  <c r="P1529" i="10"/>
  <c r="R1529" i="10"/>
  <c r="A1540" i="10"/>
  <c r="K1540" i="9"/>
  <c r="A1554" i="10"/>
  <c r="K1554" i="9"/>
  <c r="H1555" i="10"/>
  <c r="G1555" i="10"/>
  <c r="I1555" i="10"/>
  <c r="F1555" i="10"/>
  <c r="Q1556" i="10"/>
  <c r="P1556" i="10"/>
  <c r="R1556" i="10"/>
  <c r="AA1559" i="10"/>
  <c r="K1560" i="9"/>
  <c r="C1563" i="10"/>
  <c r="D1563" i="10"/>
  <c r="I1564" i="10"/>
  <c r="H1564" i="10"/>
  <c r="G1564" i="10"/>
  <c r="F1564" i="10"/>
  <c r="R1565" i="10"/>
  <c r="P1565" i="10"/>
  <c r="Q1565" i="10"/>
  <c r="K1578" i="10"/>
  <c r="M1578" i="10"/>
  <c r="L1578" i="10"/>
  <c r="N1578" i="10"/>
  <c r="X1578" i="10" s="1"/>
  <c r="AA1581" i="10"/>
  <c r="D1604" i="10"/>
  <c r="C1604" i="10"/>
  <c r="N1605" i="10"/>
  <c r="X1605" i="10" s="1"/>
  <c r="M1605" i="10"/>
  <c r="L1605" i="10"/>
  <c r="K1605" i="10"/>
  <c r="Y1608" i="10"/>
  <c r="Z1608" i="10" s="1"/>
  <c r="AA1608" i="10"/>
  <c r="AA1622" i="10"/>
  <c r="K1623" i="9"/>
  <c r="D1625" i="10"/>
  <c r="C1625" i="10"/>
  <c r="K1626" i="10"/>
  <c r="M1626" i="10"/>
  <c r="L1626" i="10"/>
  <c r="N1626" i="10"/>
  <c r="X1626" i="10" s="1"/>
  <c r="D1632" i="10"/>
  <c r="C1632" i="10"/>
  <c r="F1633" i="10"/>
  <c r="I1633" i="10"/>
  <c r="H1633" i="10"/>
  <c r="G1633" i="10"/>
  <c r="K1646" i="10"/>
  <c r="N1646" i="10"/>
  <c r="X1646" i="10" s="1"/>
  <c r="M1646" i="10"/>
  <c r="L1646" i="10"/>
  <c r="R1695" i="10"/>
  <c r="Q1695" i="10"/>
  <c r="P1695" i="10"/>
  <c r="D1701" i="10"/>
  <c r="C1701" i="10"/>
  <c r="K1702" i="10"/>
  <c r="M1702" i="10"/>
  <c r="N1702" i="10"/>
  <c r="X1702" i="10" s="1"/>
  <c r="L1702" i="10"/>
  <c r="AA1706" i="10"/>
  <c r="Y1706" i="10"/>
  <c r="Z1706" i="10" s="1"/>
  <c r="K1707" i="9"/>
  <c r="A1709" i="10"/>
  <c r="K1709" i="9"/>
  <c r="F1710" i="10"/>
  <c r="G1710" i="10"/>
  <c r="I1710" i="10"/>
  <c r="H1710" i="10"/>
  <c r="R1711" i="10"/>
  <c r="Q1711" i="10"/>
  <c r="P1711" i="10"/>
  <c r="AA1714" i="10"/>
  <c r="K1718" i="10"/>
  <c r="M1718" i="10"/>
  <c r="L1718" i="10"/>
  <c r="N1718" i="10"/>
  <c r="X1718" i="10" s="1"/>
  <c r="K1730" i="10"/>
  <c r="N1730" i="10"/>
  <c r="X1730" i="10" s="1"/>
  <c r="M1730" i="10"/>
  <c r="L1730" i="10"/>
  <c r="AA1780" i="10"/>
  <c r="K1781" i="9"/>
  <c r="C1783" i="10"/>
  <c r="D1783" i="10"/>
  <c r="N1784" i="10"/>
  <c r="X1784" i="10" s="1"/>
  <c r="M1784" i="10"/>
  <c r="L1784" i="10"/>
  <c r="K1784" i="10"/>
  <c r="Y1787" i="10"/>
  <c r="Z1787" i="10" s="1"/>
  <c r="AA1787" i="10"/>
  <c r="C1791" i="10"/>
  <c r="D1791" i="10"/>
  <c r="N1792" i="10"/>
  <c r="X1792" i="10" s="1"/>
  <c r="M1792" i="10"/>
  <c r="K1792" i="10"/>
  <c r="L1792" i="10"/>
  <c r="R1799" i="10"/>
  <c r="Q1799" i="10"/>
  <c r="P1799" i="10"/>
  <c r="A1850" i="10"/>
  <c r="K1850" i="9"/>
  <c r="I1851" i="10"/>
  <c r="H1851" i="10"/>
  <c r="G1851" i="10"/>
  <c r="F1851" i="10"/>
  <c r="F1869" i="10"/>
  <c r="I1869" i="10"/>
  <c r="H1869" i="10"/>
  <c r="G1869" i="10"/>
  <c r="P1870" i="10"/>
  <c r="Q1870" i="10"/>
  <c r="R1870" i="10"/>
  <c r="A1927" i="10"/>
  <c r="K1927" i="9"/>
  <c r="H1928" i="10"/>
  <c r="F1928" i="10"/>
  <c r="I1928" i="10"/>
  <c r="G1928" i="10"/>
  <c r="Q1929" i="10"/>
  <c r="R1929" i="10"/>
  <c r="P1929" i="10"/>
  <c r="AA1932" i="10"/>
  <c r="K1933" i="9"/>
  <c r="D1936" i="10"/>
  <c r="C1936" i="10"/>
  <c r="F1937" i="10"/>
  <c r="G1937" i="10"/>
  <c r="I1937" i="10"/>
  <c r="H1937" i="10"/>
  <c r="R1938" i="10"/>
  <c r="P1938" i="10"/>
  <c r="Q1938" i="10"/>
  <c r="A1987" i="10"/>
  <c r="K1987" i="9"/>
  <c r="H1988" i="10"/>
  <c r="F1988" i="10"/>
  <c r="G1988" i="10"/>
  <c r="I1988" i="10"/>
  <c r="R1989" i="10"/>
  <c r="Q1989" i="10"/>
  <c r="P1989" i="10"/>
  <c r="Y1992" i="10"/>
  <c r="Z1992" i="10" s="1"/>
  <c r="AA1992" i="10"/>
  <c r="C1995" i="10"/>
  <c r="D1995" i="10"/>
  <c r="L1996" i="10"/>
  <c r="M1996" i="10"/>
  <c r="K1996" i="10"/>
  <c r="N1996" i="10"/>
  <c r="X1996" i="10" s="1"/>
  <c r="D667" i="10"/>
  <c r="AA673" i="10"/>
  <c r="C677" i="10"/>
  <c r="D677" i="10"/>
  <c r="I678" i="10"/>
  <c r="H678" i="10"/>
  <c r="G678" i="10"/>
  <c r="F678" i="10"/>
  <c r="L679" i="10"/>
  <c r="K679" i="10"/>
  <c r="N679" i="10"/>
  <c r="X679" i="10" s="1"/>
  <c r="Y679" i="10" s="1"/>
  <c r="Z679" i="10" s="1"/>
  <c r="M679" i="10"/>
  <c r="R680" i="10"/>
  <c r="Q680" i="10"/>
  <c r="P680" i="10"/>
  <c r="AA685" i="10"/>
  <c r="Y685" i="10"/>
  <c r="Z685" i="10" s="1"/>
  <c r="C689" i="10"/>
  <c r="D689" i="10"/>
  <c r="I690" i="10"/>
  <c r="H690" i="10"/>
  <c r="F690" i="10"/>
  <c r="G690" i="10"/>
  <c r="L691" i="10"/>
  <c r="K691" i="10"/>
  <c r="M691" i="10"/>
  <c r="N691" i="10"/>
  <c r="X691" i="10" s="1"/>
  <c r="Y691" i="10" s="1"/>
  <c r="Z691" i="10" s="1"/>
  <c r="R692" i="10"/>
  <c r="Q692" i="10"/>
  <c r="P692" i="10"/>
  <c r="AA697" i="10"/>
  <c r="Y697" i="10"/>
  <c r="Z697" i="10" s="1"/>
  <c r="C701" i="10"/>
  <c r="D701" i="10"/>
  <c r="I702" i="10"/>
  <c r="H702" i="10"/>
  <c r="F702" i="10"/>
  <c r="G702" i="10"/>
  <c r="L703" i="10"/>
  <c r="K703" i="10"/>
  <c r="N703" i="10"/>
  <c r="X703" i="10" s="1"/>
  <c r="Y703" i="10" s="1"/>
  <c r="Z703" i="10" s="1"/>
  <c r="M703" i="10"/>
  <c r="R704" i="10"/>
  <c r="Q704" i="10"/>
  <c r="P704" i="10"/>
  <c r="AA709" i="10"/>
  <c r="C713" i="10"/>
  <c r="D713" i="10"/>
  <c r="I714" i="10"/>
  <c r="H714" i="10"/>
  <c r="G714" i="10"/>
  <c r="F714" i="10"/>
  <c r="L715" i="10"/>
  <c r="K715" i="10"/>
  <c r="M715" i="10"/>
  <c r="N715" i="10"/>
  <c r="X715" i="10" s="1"/>
  <c r="Y715" i="10" s="1"/>
  <c r="Z715" i="10" s="1"/>
  <c r="R716" i="10"/>
  <c r="Q716" i="10"/>
  <c r="P716" i="10"/>
  <c r="AA721" i="10"/>
  <c r="C725" i="10"/>
  <c r="D725" i="10"/>
  <c r="I726" i="10"/>
  <c r="H726" i="10"/>
  <c r="F726" i="10"/>
  <c r="G726" i="10"/>
  <c r="L727" i="10"/>
  <c r="K727" i="10"/>
  <c r="N727" i="10"/>
  <c r="X727" i="10" s="1"/>
  <c r="Y727" i="10" s="1"/>
  <c r="Z727" i="10" s="1"/>
  <c r="M727" i="10"/>
  <c r="R728" i="10"/>
  <c r="Q728" i="10"/>
  <c r="P728" i="10"/>
  <c r="AA733" i="10"/>
  <c r="Y733" i="10"/>
  <c r="Z733" i="10" s="1"/>
  <c r="C737" i="10"/>
  <c r="D737" i="10"/>
  <c r="I738" i="10"/>
  <c r="H738" i="10"/>
  <c r="F738" i="10"/>
  <c r="G738" i="10"/>
  <c r="L739" i="10"/>
  <c r="K739" i="10"/>
  <c r="N739" i="10"/>
  <c r="X739" i="10" s="1"/>
  <c r="M739" i="10"/>
  <c r="R740" i="10"/>
  <c r="Q740" i="10"/>
  <c r="P740" i="10"/>
  <c r="AA745" i="10"/>
  <c r="C749" i="10"/>
  <c r="D749" i="10"/>
  <c r="I750" i="10"/>
  <c r="H750" i="10"/>
  <c r="F750" i="10"/>
  <c r="G750" i="10"/>
  <c r="L751" i="10"/>
  <c r="K751" i="10"/>
  <c r="N751" i="10"/>
  <c r="X751" i="10" s="1"/>
  <c r="Y751" i="10" s="1"/>
  <c r="Z751" i="10" s="1"/>
  <c r="M751" i="10"/>
  <c r="R752" i="10"/>
  <c r="Q752" i="10"/>
  <c r="P752" i="10"/>
  <c r="AA757" i="10"/>
  <c r="Y757" i="10"/>
  <c r="Z757" i="10" s="1"/>
  <c r="C761" i="10"/>
  <c r="D761" i="10"/>
  <c r="I762" i="10"/>
  <c r="H762" i="10"/>
  <c r="G762" i="10"/>
  <c r="F762" i="10"/>
  <c r="L763" i="10"/>
  <c r="K763" i="10"/>
  <c r="M763" i="10"/>
  <c r="N763" i="10"/>
  <c r="X763" i="10" s="1"/>
  <c r="Y763" i="10" s="1"/>
  <c r="Z763" i="10" s="1"/>
  <c r="R764" i="10"/>
  <c r="Q764" i="10"/>
  <c r="P764" i="10"/>
  <c r="AA769" i="10"/>
  <c r="Y769" i="10"/>
  <c r="Z769" i="10" s="1"/>
  <c r="C773" i="10"/>
  <c r="D773" i="10"/>
  <c r="I774" i="10"/>
  <c r="H774" i="10"/>
  <c r="G774" i="10"/>
  <c r="F774" i="10"/>
  <c r="L775" i="10"/>
  <c r="K775" i="10"/>
  <c r="N775" i="10"/>
  <c r="X775" i="10" s="1"/>
  <c r="Y775" i="10" s="1"/>
  <c r="Z775" i="10" s="1"/>
  <c r="M775" i="10"/>
  <c r="R776" i="10"/>
  <c r="Q776" i="10"/>
  <c r="P776" i="10"/>
  <c r="AA781" i="10"/>
  <c r="Y781" i="10"/>
  <c r="Z781" i="10" s="1"/>
  <c r="C785" i="10"/>
  <c r="D785" i="10"/>
  <c r="I786" i="10"/>
  <c r="H786" i="10"/>
  <c r="G786" i="10"/>
  <c r="F786" i="10"/>
  <c r="L787" i="10"/>
  <c r="K787" i="10"/>
  <c r="M787" i="10"/>
  <c r="N787" i="10"/>
  <c r="X787" i="10" s="1"/>
  <c r="R788" i="10"/>
  <c r="Q788" i="10"/>
  <c r="P788" i="10"/>
  <c r="AA793" i="10"/>
  <c r="Y793" i="10"/>
  <c r="Z793" i="10" s="1"/>
  <c r="C797" i="10"/>
  <c r="D797" i="10"/>
  <c r="I798" i="10"/>
  <c r="H798" i="10"/>
  <c r="G798" i="10"/>
  <c r="F798" i="10"/>
  <c r="M799" i="10"/>
  <c r="L799" i="10"/>
  <c r="K799" i="10"/>
  <c r="N799" i="10"/>
  <c r="X799" i="10" s="1"/>
  <c r="Y799" i="10" s="1"/>
  <c r="Z799" i="10" s="1"/>
  <c r="R800" i="10"/>
  <c r="Q800" i="10"/>
  <c r="P800" i="10"/>
  <c r="AA805" i="10"/>
  <c r="Y805" i="10"/>
  <c r="Z805" i="10" s="1"/>
  <c r="C809" i="10"/>
  <c r="D809" i="10"/>
  <c r="I810" i="10"/>
  <c r="H810" i="10"/>
  <c r="G810" i="10"/>
  <c r="F810" i="10"/>
  <c r="N811" i="10"/>
  <c r="X811" i="10" s="1"/>
  <c r="Y811" i="10" s="1"/>
  <c r="Z811" i="10" s="1"/>
  <c r="M811" i="10"/>
  <c r="L811" i="10"/>
  <c r="K811" i="10"/>
  <c r="R812" i="10"/>
  <c r="Q812" i="10"/>
  <c r="P812" i="10"/>
  <c r="AA817" i="10"/>
  <c r="Y817" i="10"/>
  <c r="Z817" i="10" s="1"/>
  <c r="C821" i="10"/>
  <c r="D821" i="10"/>
  <c r="I822" i="10"/>
  <c r="H822" i="10"/>
  <c r="G822" i="10"/>
  <c r="F822" i="10"/>
  <c r="N823" i="10"/>
  <c r="X823" i="10" s="1"/>
  <c r="Y823" i="10" s="1"/>
  <c r="Z823" i="10" s="1"/>
  <c r="L823" i="10"/>
  <c r="K823" i="10"/>
  <c r="M823" i="10"/>
  <c r="R824" i="10"/>
  <c r="Q824" i="10"/>
  <c r="P824" i="10"/>
  <c r="AA829" i="10"/>
  <c r="Y829" i="10"/>
  <c r="Z829" i="10" s="1"/>
  <c r="C833" i="10"/>
  <c r="D833" i="10"/>
  <c r="I834" i="10"/>
  <c r="H834" i="10"/>
  <c r="G834" i="10"/>
  <c r="F834" i="10"/>
  <c r="N835" i="10"/>
  <c r="X835" i="10" s="1"/>
  <c r="M835" i="10"/>
  <c r="L835" i="10"/>
  <c r="K835" i="10"/>
  <c r="R836" i="10"/>
  <c r="Q836" i="10"/>
  <c r="P836" i="10"/>
  <c r="AA841" i="10"/>
  <c r="Y841" i="10"/>
  <c r="Z841" i="10" s="1"/>
  <c r="C845" i="10"/>
  <c r="D845" i="10"/>
  <c r="I846" i="10"/>
  <c r="H846" i="10"/>
  <c r="G846" i="10"/>
  <c r="F846" i="10"/>
  <c r="N847" i="10"/>
  <c r="X847" i="10" s="1"/>
  <c r="Y847" i="10" s="1"/>
  <c r="Z847" i="10" s="1"/>
  <c r="L847" i="10"/>
  <c r="K847" i="10"/>
  <c r="M847" i="10"/>
  <c r="R848" i="10"/>
  <c r="Q848" i="10"/>
  <c r="P848" i="10"/>
  <c r="AA853" i="10"/>
  <c r="Y853" i="10"/>
  <c r="Z853" i="10" s="1"/>
  <c r="C857" i="10"/>
  <c r="D857" i="10"/>
  <c r="I858" i="10"/>
  <c r="H858" i="10"/>
  <c r="F858" i="10"/>
  <c r="G858" i="10"/>
  <c r="N859" i="10"/>
  <c r="X859" i="10" s="1"/>
  <c r="Y859" i="10" s="1"/>
  <c r="Z859" i="10" s="1"/>
  <c r="M859" i="10"/>
  <c r="K859" i="10"/>
  <c r="L859" i="10"/>
  <c r="R860" i="10"/>
  <c r="Q860" i="10"/>
  <c r="P860" i="10"/>
  <c r="AA865" i="10"/>
  <c r="C869" i="10"/>
  <c r="D869" i="10"/>
  <c r="I870" i="10"/>
  <c r="H870" i="10"/>
  <c r="G870" i="10"/>
  <c r="F870" i="10"/>
  <c r="N871" i="10"/>
  <c r="X871" i="10" s="1"/>
  <c r="Y871" i="10" s="1"/>
  <c r="Z871" i="10" s="1"/>
  <c r="M871" i="10"/>
  <c r="K871" i="10"/>
  <c r="L871" i="10"/>
  <c r="R872" i="10"/>
  <c r="Q872" i="10"/>
  <c r="P872" i="10"/>
  <c r="AA877" i="10"/>
  <c r="Y877" i="10"/>
  <c r="Z877" i="10" s="1"/>
  <c r="D881" i="10"/>
  <c r="C881" i="10"/>
  <c r="I882" i="10"/>
  <c r="H882" i="10"/>
  <c r="G882" i="10"/>
  <c r="F882" i="10"/>
  <c r="K883" i="10"/>
  <c r="N883" i="10"/>
  <c r="X883" i="10" s="1"/>
  <c r="Y883" i="10" s="1"/>
  <c r="Z883" i="10" s="1"/>
  <c r="L883" i="10"/>
  <c r="M883" i="10"/>
  <c r="Q884" i="10"/>
  <c r="P884" i="10"/>
  <c r="R884" i="10"/>
  <c r="Y889" i="10"/>
  <c r="Z889" i="10" s="1"/>
  <c r="AA889" i="10"/>
  <c r="D893" i="10"/>
  <c r="C893" i="10"/>
  <c r="I894" i="10"/>
  <c r="H894" i="10"/>
  <c r="G894" i="10"/>
  <c r="F894" i="10"/>
  <c r="K895" i="10"/>
  <c r="N895" i="10"/>
  <c r="X895" i="10" s="1"/>
  <c r="L895" i="10"/>
  <c r="M895" i="10"/>
  <c r="Q896" i="10"/>
  <c r="P896" i="10"/>
  <c r="R896" i="10"/>
  <c r="Y901" i="10"/>
  <c r="Z901" i="10" s="1"/>
  <c r="AA901" i="10"/>
  <c r="D905" i="10"/>
  <c r="C905" i="10"/>
  <c r="I906" i="10"/>
  <c r="H906" i="10"/>
  <c r="G906" i="10"/>
  <c r="F906" i="10"/>
  <c r="K907" i="10"/>
  <c r="N907" i="10"/>
  <c r="X907" i="10" s="1"/>
  <c r="Y907" i="10" s="1"/>
  <c r="Z907" i="10" s="1"/>
  <c r="L907" i="10"/>
  <c r="M907" i="10"/>
  <c r="Q908" i="10"/>
  <c r="P908" i="10"/>
  <c r="R908" i="10"/>
  <c r="AA912" i="10"/>
  <c r="Y912" i="10"/>
  <c r="Z912" i="10" s="1"/>
  <c r="D916" i="10"/>
  <c r="C916" i="10"/>
  <c r="I917" i="10"/>
  <c r="H917" i="10"/>
  <c r="F917" i="10"/>
  <c r="G917" i="10"/>
  <c r="N918" i="10"/>
  <c r="X918" i="10" s="1"/>
  <c r="Y918" i="10" s="1"/>
  <c r="Z918" i="10" s="1"/>
  <c r="M918" i="10"/>
  <c r="K918" i="10"/>
  <c r="L918" i="10"/>
  <c r="R919" i="10"/>
  <c r="Q919" i="10"/>
  <c r="P919" i="10"/>
  <c r="AA923" i="10"/>
  <c r="Y923" i="10"/>
  <c r="Z923" i="10" s="1"/>
  <c r="D927" i="10"/>
  <c r="C927" i="10"/>
  <c r="H928" i="10"/>
  <c r="G928" i="10"/>
  <c r="I928" i="10"/>
  <c r="F928" i="10"/>
  <c r="N929" i="10"/>
  <c r="X929" i="10" s="1"/>
  <c r="M929" i="10"/>
  <c r="L929" i="10"/>
  <c r="K929" i="10"/>
  <c r="R930" i="10"/>
  <c r="Q930" i="10"/>
  <c r="P930" i="10"/>
  <c r="AA934" i="10"/>
  <c r="D947" i="10"/>
  <c r="C947" i="10"/>
  <c r="H948" i="10"/>
  <c r="G948" i="10"/>
  <c r="I948" i="10"/>
  <c r="F948" i="10"/>
  <c r="N949" i="10"/>
  <c r="X949" i="10" s="1"/>
  <c r="Y949" i="10" s="1"/>
  <c r="Z949" i="10" s="1"/>
  <c r="M949" i="10"/>
  <c r="L949" i="10"/>
  <c r="K949" i="10"/>
  <c r="R950" i="10"/>
  <c r="Q950" i="10"/>
  <c r="P950" i="10"/>
  <c r="AA955" i="10"/>
  <c r="Y955" i="10"/>
  <c r="Z955" i="10" s="1"/>
  <c r="C958" i="10"/>
  <c r="D958" i="10"/>
  <c r="K959" i="10"/>
  <c r="N959" i="10"/>
  <c r="X959" i="10" s="1"/>
  <c r="Y959" i="10" s="1"/>
  <c r="Z959" i="10" s="1"/>
  <c r="L959" i="10"/>
  <c r="M959" i="10"/>
  <c r="Q960" i="10"/>
  <c r="P960" i="10"/>
  <c r="R960" i="10"/>
  <c r="Y965" i="10"/>
  <c r="Z965" i="10" s="1"/>
  <c r="AA965" i="10"/>
  <c r="D969" i="10"/>
  <c r="C969" i="10"/>
  <c r="N970" i="10"/>
  <c r="X970" i="10" s="1"/>
  <c r="Y970" i="10" s="1"/>
  <c r="Z970" i="10" s="1"/>
  <c r="M970" i="10"/>
  <c r="K970" i="10"/>
  <c r="L970" i="10"/>
  <c r="AA975" i="10"/>
  <c r="Y975" i="10"/>
  <c r="Z975" i="10" s="1"/>
  <c r="D979" i="10"/>
  <c r="C979" i="10"/>
  <c r="H980" i="10"/>
  <c r="G980" i="10"/>
  <c r="I980" i="10"/>
  <c r="F980" i="10"/>
  <c r="N981" i="10"/>
  <c r="X981" i="10" s="1"/>
  <c r="M981" i="10"/>
  <c r="L981" i="10"/>
  <c r="K981" i="10"/>
  <c r="D988" i="10"/>
  <c r="C988" i="10"/>
  <c r="I989" i="10"/>
  <c r="H989" i="10"/>
  <c r="G989" i="10"/>
  <c r="F989" i="10"/>
  <c r="N990" i="10"/>
  <c r="X990" i="10" s="1"/>
  <c r="Y990" i="10" s="1"/>
  <c r="Z990" i="10" s="1"/>
  <c r="M990" i="10"/>
  <c r="K990" i="10"/>
  <c r="L990" i="10"/>
  <c r="R991" i="10"/>
  <c r="Q991" i="10"/>
  <c r="P991" i="10"/>
  <c r="D1007" i="10"/>
  <c r="C1007" i="10"/>
  <c r="H1008" i="10"/>
  <c r="G1008" i="10"/>
  <c r="I1008" i="10"/>
  <c r="F1008" i="10"/>
  <c r="Q1009" i="10"/>
  <c r="P1009" i="10"/>
  <c r="R1009" i="10"/>
  <c r="AA1014" i="10"/>
  <c r="A1017" i="10"/>
  <c r="K1017" i="9"/>
  <c r="I1018" i="10"/>
  <c r="H1018" i="10"/>
  <c r="G1018" i="10"/>
  <c r="F1018" i="10"/>
  <c r="R1019" i="10"/>
  <c r="Q1019" i="10"/>
  <c r="P1019" i="10"/>
  <c r="AA1023" i="10"/>
  <c r="D1027" i="10"/>
  <c r="C1027" i="10"/>
  <c r="H1028" i="10"/>
  <c r="G1028" i="10"/>
  <c r="I1028" i="10"/>
  <c r="F1028" i="10"/>
  <c r="N1029" i="10"/>
  <c r="X1029" i="10" s="1"/>
  <c r="M1029" i="10"/>
  <c r="L1029" i="10"/>
  <c r="K1029" i="10"/>
  <c r="D1036" i="10"/>
  <c r="C1036" i="10"/>
  <c r="I1037" i="10"/>
  <c r="H1037" i="10"/>
  <c r="G1037" i="10"/>
  <c r="F1037" i="10"/>
  <c r="N1038" i="10"/>
  <c r="X1038" i="10" s="1"/>
  <c r="Y1038" i="10" s="1"/>
  <c r="Z1038" i="10" s="1"/>
  <c r="M1038" i="10"/>
  <c r="K1038" i="10"/>
  <c r="L1038" i="10"/>
  <c r="R1039" i="10"/>
  <c r="Q1039" i="10"/>
  <c r="P1039" i="10"/>
  <c r="C1055" i="10"/>
  <c r="D1055" i="10"/>
  <c r="G1056" i="10"/>
  <c r="I1056" i="10"/>
  <c r="H1056" i="10"/>
  <c r="F1056" i="10"/>
  <c r="R1057" i="10"/>
  <c r="Q1057" i="10"/>
  <c r="P1057" i="10"/>
  <c r="AA1062" i="10"/>
  <c r="Y1062" i="10"/>
  <c r="Z1062" i="10" s="1"/>
  <c r="A1065" i="10"/>
  <c r="K1065" i="9"/>
  <c r="I1066" i="10"/>
  <c r="H1066" i="10"/>
  <c r="F1066" i="10"/>
  <c r="G1066" i="10"/>
  <c r="R1067" i="10"/>
  <c r="Q1067" i="10"/>
  <c r="P1067" i="10"/>
  <c r="AA1071" i="10"/>
  <c r="C1075" i="10"/>
  <c r="D1075" i="10"/>
  <c r="G1076" i="10"/>
  <c r="I1076" i="10"/>
  <c r="H1076" i="10"/>
  <c r="F1076" i="10"/>
  <c r="M1077" i="10"/>
  <c r="L1077" i="10"/>
  <c r="K1077" i="10"/>
  <c r="N1077" i="10"/>
  <c r="X1077" i="10" s="1"/>
  <c r="Y1077" i="10" s="1"/>
  <c r="Z1077" i="10" s="1"/>
  <c r="D1084" i="10"/>
  <c r="C1084" i="10"/>
  <c r="I1085" i="10"/>
  <c r="H1085" i="10"/>
  <c r="G1085" i="10"/>
  <c r="F1085" i="10"/>
  <c r="N1086" i="10"/>
  <c r="X1086" i="10" s="1"/>
  <c r="Y1086" i="10" s="1"/>
  <c r="Z1086" i="10" s="1"/>
  <c r="M1086" i="10"/>
  <c r="L1086" i="10"/>
  <c r="K1086" i="10"/>
  <c r="R1087" i="10"/>
  <c r="Q1087" i="10"/>
  <c r="P1087" i="10"/>
  <c r="C1103" i="10"/>
  <c r="D1103" i="10"/>
  <c r="H1104" i="10"/>
  <c r="G1104" i="10"/>
  <c r="I1104" i="10"/>
  <c r="F1104" i="10"/>
  <c r="Q1105" i="10"/>
  <c r="R1105" i="10"/>
  <c r="P1105" i="10"/>
  <c r="AA1110" i="10"/>
  <c r="Y1110" i="10"/>
  <c r="Z1110" i="10" s="1"/>
  <c r="A1113" i="10"/>
  <c r="K1113" i="9"/>
  <c r="I1114" i="10"/>
  <c r="H1114" i="10"/>
  <c r="F1114" i="10"/>
  <c r="G1114" i="10"/>
  <c r="R1115" i="10"/>
  <c r="Q1115" i="10"/>
  <c r="P1115" i="10"/>
  <c r="AA1119" i="10"/>
  <c r="C1123" i="10"/>
  <c r="D1123" i="10"/>
  <c r="H1124" i="10"/>
  <c r="I1124" i="10"/>
  <c r="G1124" i="10"/>
  <c r="F1124" i="10"/>
  <c r="M1125" i="10"/>
  <c r="L1125" i="10"/>
  <c r="K1125" i="10"/>
  <c r="N1125" i="10"/>
  <c r="X1125" i="10" s="1"/>
  <c r="A1150" i="10"/>
  <c r="K1150" i="9"/>
  <c r="G1151" i="10"/>
  <c r="F1151" i="10"/>
  <c r="I1151" i="10"/>
  <c r="H1151" i="10"/>
  <c r="N1152" i="10"/>
  <c r="X1152" i="10" s="1"/>
  <c r="L1152" i="10"/>
  <c r="M1152" i="10"/>
  <c r="K1152" i="10"/>
  <c r="Y1156" i="10"/>
  <c r="Z1156" i="10" s="1"/>
  <c r="AA1156" i="10"/>
  <c r="D1160" i="10"/>
  <c r="C1160" i="10"/>
  <c r="H1161" i="10"/>
  <c r="G1161" i="10"/>
  <c r="I1161" i="10"/>
  <c r="F1161" i="10"/>
  <c r="Q1162" i="10"/>
  <c r="P1162" i="10"/>
  <c r="R1162" i="10"/>
  <c r="Y1165" i="10"/>
  <c r="Z1165" i="10" s="1"/>
  <c r="AA1165" i="10"/>
  <c r="A1186" i="10"/>
  <c r="K1186" i="9"/>
  <c r="G1187" i="10"/>
  <c r="F1187" i="10"/>
  <c r="I1187" i="10"/>
  <c r="H1187" i="10"/>
  <c r="N1188" i="10"/>
  <c r="X1188" i="10" s="1"/>
  <c r="Y1188" i="10" s="1"/>
  <c r="Z1188" i="10" s="1"/>
  <c r="M1188" i="10"/>
  <c r="K1188" i="10"/>
  <c r="L1188" i="10"/>
  <c r="Y1192" i="10"/>
  <c r="Z1192" i="10" s="1"/>
  <c r="AA1192" i="10"/>
  <c r="D1196" i="10"/>
  <c r="C1196" i="10"/>
  <c r="H1197" i="10"/>
  <c r="G1197" i="10"/>
  <c r="I1197" i="10"/>
  <c r="F1197" i="10"/>
  <c r="Q1198" i="10"/>
  <c r="P1198" i="10"/>
  <c r="R1198" i="10"/>
  <c r="Y1201" i="10"/>
  <c r="Z1201" i="10" s="1"/>
  <c r="AA1201" i="10"/>
  <c r="A1222" i="10"/>
  <c r="K1222" i="9"/>
  <c r="G1223" i="10"/>
  <c r="F1223" i="10"/>
  <c r="I1223" i="10"/>
  <c r="H1223" i="10"/>
  <c r="N1224" i="10"/>
  <c r="X1224" i="10" s="1"/>
  <c r="M1224" i="10"/>
  <c r="K1224" i="10"/>
  <c r="L1224" i="10"/>
  <c r="AA1227" i="10"/>
  <c r="D1231" i="10"/>
  <c r="C1231" i="10"/>
  <c r="H1232" i="10"/>
  <c r="I1232" i="10"/>
  <c r="G1232" i="10"/>
  <c r="F1232" i="10"/>
  <c r="K1233" i="10"/>
  <c r="M1233" i="10"/>
  <c r="L1233" i="10"/>
  <c r="N1233" i="10"/>
  <c r="X1233" i="10" s="1"/>
  <c r="G1239" i="10"/>
  <c r="F1239" i="10"/>
  <c r="I1239" i="10"/>
  <c r="H1239" i="10"/>
  <c r="N1240" i="10"/>
  <c r="X1240" i="10" s="1"/>
  <c r="M1240" i="10"/>
  <c r="K1240" i="10"/>
  <c r="L1240" i="10"/>
  <c r="Q1241" i="10"/>
  <c r="P1241" i="10"/>
  <c r="R1241" i="10"/>
  <c r="K1249" i="10"/>
  <c r="M1249" i="10"/>
  <c r="L1249" i="10"/>
  <c r="N1249" i="10"/>
  <c r="X1249" i="10" s="1"/>
  <c r="Y1249" i="10" s="1"/>
  <c r="Z1249" i="10" s="1"/>
  <c r="AA1253" i="10"/>
  <c r="D1257" i="10"/>
  <c r="C1257" i="10"/>
  <c r="N1258" i="10"/>
  <c r="X1258" i="10" s="1"/>
  <c r="Y1258" i="10" s="1"/>
  <c r="Z1258" i="10" s="1"/>
  <c r="M1258" i="10"/>
  <c r="L1258" i="10"/>
  <c r="K1258" i="10"/>
  <c r="AA1279" i="10"/>
  <c r="D1282" i="10"/>
  <c r="C1282" i="10"/>
  <c r="N1283" i="10"/>
  <c r="X1283" i="10" s="1"/>
  <c r="Y1283" i="10" s="1"/>
  <c r="Z1283" i="10" s="1"/>
  <c r="M1283" i="10"/>
  <c r="L1283" i="10"/>
  <c r="K1283" i="10"/>
  <c r="P1284" i="10"/>
  <c r="R1284" i="10"/>
  <c r="Q1284" i="10"/>
  <c r="D1290" i="10"/>
  <c r="C1290" i="10"/>
  <c r="G1291" i="10"/>
  <c r="F1291" i="10"/>
  <c r="H1291" i="10"/>
  <c r="I1291" i="10"/>
  <c r="N1292" i="10"/>
  <c r="X1292" i="10" s="1"/>
  <c r="M1292" i="10"/>
  <c r="K1292" i="10"/>
  <c r="L1292" i="10"/>
  <c r="R1293" i="10"/>
  <c r="Q1293" i="10"/>
  <c r="P1293" i="10"/>
  <c r="D1298" i="10"/>
  <c r="C1298" i="10"/>
  <c r="D1307" i="10"/>
  <c r="C1307" i="10"/>
  <c r="G1308" i="10"/>
  <c r="F1308" i="10"/>
  <c r="H1308" i="10"/>
  <c r="I1308" i="10"/>
  <c r="R1309" i="10"/>
  <c r="Q1309" i="10"/>
  <c r="P1309" i="10"/>
  <c r="AA1312" i="10"/>
  <c r="D1316" i="10"/>
  <c r="C1316" i="10"/>
  <c r="G1317" i="10"/>
  <c r="F1317" i="10"/>
  <c r="H1317" i="10"/>
  <c r="I1317" i="10"/>
  <c r="R1318" i="10"/>
  <c r="P1318" i="10"/>
  <c r="Q1318" i="10"/>
  <c r="AA1330" i="10"/>
  <c r="Y1330" i="10"/>
  <c r="Z1330" i="10" s="1"/>
  <c r="R1334" i="10"/>
  <c r="P1334" i="10"/>
  <c r="Q1334" i="10"/>
  <c r="A1340" i="10"/>
  <c r="K1340" i="9"/>
  <c r="I1341" i="10"/>
  <c r="G1341" i="10"/>
  <c r="F1341" i="10"/>
  <c r="H1341" i="10"/>
  <c r="P1342" i="10"/>
  <c r="R1342" i="10"/>
  <c r="Q1342" i="10"/>
  <c r="AA1345" i="10"/>
  <c r="C1356" i="10"/>
  <c r="D1356" i="10"/>
  <c r="Q1367" i="10"/>
  <c r="P1367" i="10"/>
  <c r="R1367" i="10"/>
  <c r="AA1371" i="10"/>
  <c r="A1374" i="10"/>
  <c r="K1374" i="9"/>
  <c r="H1375" i="10"/>
  <c r="F1375" i="10"/>
  <c r="I1375" i="10"/>
  <c r="G1375" i="10"/>
  <c r="Q1376" i="10"/>
  <c r="R1376" i="10"/>
  <c r="P1376" i="10"/>
  <c r="D1382" i="10"/>
  <c r="C1382" i="10"/>
  <c r="H1383" i="10"/>
  <c r="I1383" i="10"/>
  <c r="F1383" i="10"/>
  <c r="G1383" i="10"/>
  <c r="N1384" i="10"/>
  <c r="X1384" i="10" s="1"/>
  <c r="M1384" i="10"/>
  <c r="L1384" i="10"/>
  <c r="K1384" i="10"/>
  <c r="R1385" i="10"/>
  <c r="Q1385" i="10"/>
  <c r="P1385" i="10"/>
  <c r="P1400" i="10"/>
  <c r="A1406" i="10"/>
  <c r="K1406" i="9"/>
  <c r="H1407" i="10"/>
  <c r="F1407" i="10"/>
  <c r="I1407" i="10"/>
  <c r="G1407" i="10"/>
  <c r="N1408" i="10"/>
  <c r="X1408" i="10" s="1"/>
  <c r="Y1408" i="10" s="1"/>
  <c r="Z1408" i="10" s="1"/>
  <c r="M1408" i="10"/>
  <c r="K1408" i="10"/>
  <c r="L1408" i="10"/>
  <c r="Q1415" i="10"/>
  <c r="P1415" i="10"/>
  <c r="R1415" i="10"/>
  <c r="I1437" i="10"/>
  <c r="G1437" i="10"/>
  <c r="F1437" i="10"/>
  <c r="H1437" i="10"/>
  <c r="K1438" i="10"/>
  <c r="M1438" i="10"/>
  <c r="L1438" i="10"/>
  <c r="N1438" i="10"/>
  <c r="X1438" i="10" s="1"/>
  <c r="Y1438" i="10" s="1"/>
  <c r="Z1438" i="10" s="1"/>
  <c r="K1446" i="10"/>
  <c r="M1446" i="10"/>
  <c r="L1446" i="10"/>
  <c r="N1446" i="10"/>
  <c r="X1446" i="10" s="1"/>
  <c r="Y1446" i="10" s="1"/>
  <c r="Z1446" i="10" s="1"/>
  <c r="A1451" i="10"/>
  <c r="K1451" i="9"/>
  <c r="AA1456" i="10"/>
  <c r="D1459" i="10"/>
  <c r="C1459" i="10"/>
  <c r="M1460" i="10"/>
  <c r="L1460" i="10"/>
  <c r="K1460" i="10"/>
  <c r="N1460" i="10"/>
  <c r="X1460" i="10" s="1"/>
  <c r="D1467" i="10"/>
  <c r="C1467" i="10"/>
  <c r="H1468" i="10"/>
  <c r="G1468" i="10"/>
  <c r="I1468" i="10"/>
  <c r="F1468" i="10"/>
  <c r="M1469" i="10"/>
  <c r="N1469" i="10"/>
  <c r="X1469" i="10" s="1"/>
  <c r="L1469" i="10"/>
  <c r="K1469" i="10"/>
  <c r="R1470" i="10"/>
  <c r="P1470" i="10"/>
  <c r="Q1470" i="10"/>
  <c r="C1482" i="10"/>
  <c r="D1482" i="10"/>
  <c r="K1483" i="10"/>
  <c r="L1483" i="10"/>
  <c r="N1483" i="10"/>
  <c r="X1483" i="10" s="1"/>
  <c r="M1483" i="10"/>
  <c r="Y1486" i="10"/>
  <c r="Z1486" i="10" s="1"/>
  <c r="AA1486" i="10"/>
  <c r="C1496" i="10"/>
  <c r="D1496" i="10"/>
  <c r="M1497" i="10"/>
  <c r="N1497" i="10"/>
  <c r="X1497" i="10" s="1"/>
  <c r="Y1497" i="10" s="1"/>
  <c r="Z1497" i="10" s="1"/>
  <c r="L1497" i="10"/>
  <c r="K1497" i="10"/>
  <c r="AA1501" i="10"/>
  <c r="C1504" i="10"/>
  <c r="D1504" i="10"/>
  <c r="L1505" i="10"/>
  <c r="K1505" i="10"/>
  <c r="N1505" i="10"/>
  <c r="X1505" i="10" s="1"/>
  <c r="M1505" i="10"/>
  <c r="R1506" i="10"/>
  <c r="P1506" i="10"/>
  <c r="Q1506" i="10"/>
  <c r="AA1515" i="10"/>
  <c r="AA1551" i="10"/>
  <c r="Y1551" i="10"/>
  <c r="Z1551" i="10" s="1"/>
  <c r="D1554" i="10"/>
  <c r="C1554" i="10"/>
  <c r="N1555" i="10"/>
  <c r="X1555" i="10" s="1"/>
  <c r="Y1555" i="10" s="1"/>
  <c r="Z1555" i="10" s="1"/>
  <c r="L1555" i="10"/>
  <c r="K1555" i="10"/>
  <c r="M1555" i="10"/>
  <c r="AA1558" i="10"/>
  <c r="Y1558" i="10"/>
  <c r="Z1558" i="10" s="1"/>
  <c r="C1562" i="10"/>
  <c r="D1562" i="10"/>
  <c r="H1563" i="10"/>
  <c r="G1563" i="10"/>
  <c r="I1563" i="10"/>
  <c r="F1563" i="10"/>
  <c r="K1564" i="10"/>
  <c r="N1564" i="10"/>
  <c r="X1564" i="10" s="1"/>
  <c r="L1564" i="10"/>
  <c r="M1564" i="10"/>
  <c r="AA1601" i="10"/>
  <c r="AA1621" i="10"/>
  <c r="A1624" i="10"/>
  <c r="K1624" i="9"/>
  <c r="F1625" i="10"/>
  <c r="I1625" i="10"/>
  <c r="G1625" i="10"/>
  <c r="H1625" i="10"/>
  <c r="R1626" i="10"/>
  <c r="P1626" i="10"/>
  <c r="Q1626" i="10"/>
  <c r="I1645" i="10"/>
  <c r="G1645" i="10"/>
  <c r="F1645" i="10"/>
  <c r="H1645" i="10"/>
  <c r="I1681" i="10"/>
  <c r="H1681" i="10"/>
  <c r="G1681" i="10"/>
  <c r="F1681" i="10"/>
  <c r="L1694" i="10"/>
  <c r="K1694" i="10"/>
  <c r="N1694" i="10"/>
  <c r="X1694" i="10" s="1"/>
  <c r="M1694" i="10"/>
  <c r="A1700" i="10"/>
  <c r="K1700" i="9"/>
  <c r="G1701" i="10"/>
  <c r="F1701" i="10"/>
  <c r="H1701" i="10"/>
  <c r="I1701" i="10"/>
  <c r="R1702" i="10"/>
  <c r="Q1702" i="10"/>
  <c r="P1702" i="10"/>
  <c r="AA1705" i="10"/>
  <c r="D1709" i="10"/>
  <c r="C1709" i="10"/>
  <c r="K1710" i="10"/>
  <c r="M1710" i="10"/>
  <c r="L1710" i="10"/>
  <c r="N1710" i="10"/>
  <c r="X1710" i="10" s="1"/>
  <c r="D1716" i="10"/>
  <c r="C1716" i="10"/>
  <c r="G1717" i="10"/>
  <c r="F1717" i="10"/>
  <c r="H1717" i="10"/>
  <c r="I1717" i="10"/>
  <c r="Y1779" i="10"/>
  <c r="Z1779" i="10" s="1"/>
  <c r="AA1779" i="10"/>
  <c r="A1782" i="10"/>
  <c r="K1782" i="9"/>
  <c r="F1783" i="10"/>
  <c r="H1783" i="10"/>
  <c r="G1783" i="10"/>
  <c r="I1783" i="10"/>
  <c r="R1784" i="10"/>
  <c r="P1784" i="10"/>
  <c r="Q1784" i="10"/>
  <c r="D1790" i="10"/>
  <c r="C1790" i="10"/>
  <c r="F1791" i="10"/>
  <c r="I1791" i="10"/>
  <c r="H1791" i="10"/>
  <c r="G1791" i="10"/>
  <c r="H1797" i="10"/>
  <c r="G1797" i="10"/>
  <c r="F1797" i="10"/>
  <c r="I1797" i="10"/>
  <c r="N1798" i="10"/>
  <c r="X1798" i="10" s="1"/>
  <c r="M1798" i="10"/>
  <c r="L1798" i="10"/>
  <c r="K1798" i="10"/>
  <c r="N1830" i="10"/>
  <c r="X1830" i="10" s="1"/>
  <c r="Y1830" i="10" s="1"/>
  <c r="Z1830" i="10" s="1"/>
  <c r="M1830" i="10"/>
  <c r="L1830" i="10"/>
  <c r="K1830" i="10"/>
  <c r="AA1840" i="10"/>
  <c r="C1843" i="10"/>
  <c r="D1843" i="10"/>
  <c r="N1844" i="10"/>
  <c r="X1844" i="10" s="1"/>
  <c r="K1844" i="10"/>
  <c r="M1844" i="10"/>
  <c r="L1844" i="10"/>
  <c r="AA1847" i="10"/>
  <c r="C1850" i="10"/>
  <c r="D1850" i="10"/>
  <c r="D1868" i="10"/>
  <c r="C1868" i="10"/>
  <c r="N1869" i="10"/>
  <c r="X1869" i="10" s="1"/>
  <c r="M1869" i="10"/>
  <c r="L1869" i="10"/>
  <c r="K1869" i="10"/>
  <c r="AA1924" i="10"/>
  <c r="D1927" i="10"/>
  <c r="C1927" i="10"/>
  <c r="M1928" i="10"/>
  <c r="L1928" i="10"/>
  <c r="K1928" i="10"/>
  <c r="N1928" i="10"/>
  <c r="X1928" i="10" s="1"/>
  <c r="Y1931" i="10"/>
  <c r="Z1931" i="10" s="1"/>
  <c r="AA1931" i="10"/>
  <c r="C1935" i="10"/>
  <c r="D1935" i="10"/>
  <c r="H1936" i="10"/>
  <c r="F1936" i="10"/>
  <c r="I1936" i="10"/>
  <c r="G1936" i="10"/>
  <c r="M1937" i="10"/>
  <c r="N1937" i="10"/>
  <c r="X1937" i="10" s="1"/>
  <c r="L1937" i="10"/>
  <c r="K1937" i="10"/>
  <c r="M1974" i="10"/>
  <c r="L1974" i="10"/>
  <c r="N1974" i="10"/>
  <c r="X1974" i="10" s="1"/>
  <c r="K1974" i="10"/>
  <c r="AA1984" i="10"/>
  <c r="K1985" i="9"/>
  <c r="C1987" i="10"/>
  <c r="D1987" i="10"/>
  <c r="L1988" i="10"/>
  <c r="M1988" i="10"/>
  <c r="K1988" i="10"/>
  <c r="N1988" i="10"/>
  <c r="X1988" i="10" s="1"/>
  <c r="AA1991" i="10"/>
  <c r="A1994" i="10"/>
  <c r="K1994" i="9"/>
  <c r="F1995" i="10"/>
  <c r="G1995" i="10"/>
  <c r="H1995" i="10"/>
  <c r="I1995" i="10"/>
  <c r="P550" i="10"/>
  <c r="D630" i="10"/>
  <c r="Y721" i="10"/>
  <c r="Z721" i="10" s="1"/>
  <c r="L919" i="10"/>
  <c r="C1222" i="10"/>
  <c r="F533" i="10"/>
  <c r="I533" i="10"/>
  <c r="H533" i="10"/>
  <c r="G533" i="10"/>
  <c r="N534" i="10"/>
  <c r="X534" i="10" s="1"/>
  <c r="Y534" i="10" s="1"/>
  <c r="Z534" i="10" s="1"/>
  <c r="K534" i="10"/>
  <c r="M534" i="10"/>
  <c r="L534" i="10"/>
  <c r="Q535" i="10"/>
  <c r="P535" i="10"/>
  <c r="R535" i="10"/>
  <c r="Y540" i="10"/>
  <c r="Z540" i="10" s="1"/>
  <c r="AA540" i="10"/>
  <c r="D544" i="10"/>
  <c r="C544" i="10"/>
  <c r="F545" i="10"/>
  <c r="G545" i="10"/>
  <c r="I545" i="10"/>
  <c r="H545" i="10"/>
  <c r="N546" i="10"/>
  <c r="X546" i="10" s="1"/>
  <c r="Y546" i="10" s="1"/>
  <c r="Z546" i="10" s="1"/>
  <c r="L546" i="10"/>
  <c r="K546" i="10"/>
  <c r="M546" i="10"/>
  <c r="R547" i="10"/>
  <c r="Q547" i="10"/>
  <c r="P547" i="10"/>
  <c r="AA552" i="10"/>
  <c r="Y552" i="10"/>
  <c r="Z552" i="10" s="1"/>
  <c r="D556" i="10"/>
  <c r="C556" i="10"/>
  <c r="F557" i="10"/>
  <c r="I557" i="10"/>
  <c r="H557" i="10"/>
  <c r="G557" i="10"/>
  <c r="N558" i="10"/>
  <c r="X558" i="10" s="1"/>
  <c r="Y558" i="10" s="1"/>
  <c r="Z558" i="10" s="1"/>
  <c r="K558" i="10"/>
  <c r="M558" i="10"/>
  <c r="L558" i="10"/>
  <c r="R559" i="10"/>
  <c r="Q559" i="10"/>
  <c r="P559" i="10"/>
  <c r="AA564" i="10"/>
  <c r="Y564" i="10"/>
  <c r="Z564" i="10" s="1"/>
  <c r="K565" i="9"/>
  <c r="D568" i="10"/>
  <c r="C568" i="10"/>
  <c r="F569" i="10"/>
  <c r="I569" i="10"/>
  <c r="H569" i="10"/>
  <c r="G569" i="10"/>
  <c r="N570" i="10"/>
  <c r="X570" i="10" s="1"/>
  <c r="Y570" i="10" s="1"/>
  <c r="Z570" i="10" s="1"/>
  <c r="M570" i="10"/>
  <c r="L570" i="10"/>
  <c r="K570" i="10"/>
  <c r="P571" i="10"/>
  <c r="R571" i="10"/>
  <c r="Q571" i="10"/>
  <c r="AA576" i="10"/>
  <c r="Y576" i="10"/>
  <c r="Z576" i="10" s="1"/>
  <c r="K577" i="9"/>
  <c r="C580" i="10"/>
  <c r="D580" i="10"/>
  <c r="L582" i="10"/>
  <c r="K582" i="10"/>
  <c r="N582" i="10"/>
  <c r="X582" i="10" s="1"/>
  <c r="Y582" i="10" s="1"/>
  <c r="Z582" i="10" s="1"/>
  <c r="M582" i="10"/>
  <c r="R583" i="10"/>
  <c r="Q583" i="10"/>
  <c r="P583" i="10"/>
  <c r="AA588" i="10"/>
  <c r="Y588" i="10"/>
  <c r="Z588" i="10" s="1"/>
  <c r="K589" i="9"/>
  <c r="C592" i="10"/>
  <c r="D592" i="10"/>
  <c r="I593" i="10"/>
  <c r="H593" i="10"/>
  <c r="G593" i="10"/>
  <c r="F593" i="10"/>
  <c r="L594" i="10"/>
  <c r="K594" i="10"/>
  <c r="N594" i="10"/>
  <c r="X594" i="10" s="1"/>
  <c r="Y594" i="10" s="1"/>
  <c r="Z594" i="10" s="1"/>
  <c r="M594" i="10"/>
  <c r="R595" i="10"/>
  <c r="Q595" i="10"/>
  <c r="P595" i="10"/>
  <c r="K601" i="9"/>
  <c r="C604" i="10"/>
  <c r="D604" i="10"/>
  <c r="I605" i="10"/>
  <c r="H605" i="10"/>
  <c r="G605" i="10"/>
  <c r="F605" i="10"/>
  <c r="L606" i="10"/>
  <c r="K606" i="10"/>
  <c r="N606" i="10"/>
  <c r="X606" i="10" s="1"/>
  <c r="Y606" i="10" s="1"/>
  <c r="Z606" i="10" s="1"/>
  <c r="M606" i="10"/>
  <c r="R607" i="10"/>
  <c r="Q607" i="10"/>
  <c r="P607" i="10"/>
  <c r="AA612" i="10"/>
  <c r="Y612" i="10"/>
  <c r="Z612" i="10" s="1"/>
  <c r="K613" i="9"/>
  <c r="C616" i="10"/>
  <c r="D616" i="10"/>
  <c r="I617" i="10"/>
  <c r="H617" i="10"/>
  <c r="G617" i="10"/>
  <c r="F617" i="10"/>
  <c r="L618" i="10"/>
  <c r="K618" i="10"/>
  <c r="N618" i="10"/>
  <c r="X618" i="10" s="1"/>
  <c r="Y618" i="10" s="1"/>
  <c r="Z618" i="10" s="1"/>
  <c r="M618" i="10"/>
  <c r="R619" i="10"/>
  <c r="Q619" i="10"/>
  <c r="P619" i="10"/>
  <c r="AA624" i="10"/>
  <c r="Y624" i="10"/>
  <c r="Z624" i="10" s="1"/>
  <c r="K625" i="9"/>
  <c r="C628" i="10"/>
  <c r="D628" i="10"/>
  <c r="I629" i="10"/>
  <c r="H629" i="10"/>
  <c r="F629" i="10"/>
  <c r="G629" i="10"/>
  <c r="L630" i="10"/>
  <c r="K630" i="10"/>
  <c r="N630" i="10"/>
  <c r="X630" i="10" s="1"/>
  <c r="M630" i="10"/>
  <c r="R631" i="10"/>
  <c r="Q631" i="10"/>
  <c r="P631" i="10"/>
  <c r="AA636" i="10"/>
  <c r="Y636" i="10"/>
  <c r="Z636" i="10" s="1"/>
  <c r="K637" i="9"/>
  <c r="C640" i="10"/>
  <c r="D640" i="10"/>
  <c r="I641" i="10"/>
  <c r="H641" i="10"/>
  <c r="G641" i="10"/>
  <c r="F641" i="10"/>
  <c r="L642" i="10"/>
  <c r="K642" i="10"/>
  <c r="N642" i="10"/>
  <c r="X642" i="10" s="1"/>
  <c r="Y642" i="10" s="1"/>
  <c r="Z642" i="10" s="1"/>
  <c r="M642" i="10"/>
  <c r="R643" i="10"/>
  <c r="Q643" i="10"/>
  <c r="P643" i="10"/>
  <c r="AA648" i="10"/>
  <c r="Y648" i="10"/>
  <c r="Z648" i="10" s="1"/>
  <c r="K649" i="9"/>
  <c r="C652" i="10"/>
  <c r="D652" i="10"/>
  <c r="I653" i="10"/>
  <c r="G653" i="10"/>
  <c r="H653" i="10"/>
  <c r="L654" i="10"/>
  <c r="K654" i="10"/>
  <c r="N654" i="10"/>
  <c r="X654" i="10" s="1"/>
  <c r="Y654" i="10" s="1"/>
  <c r="Z654" i="10" s="1"/>
  <c r="R655" i="10"/>
  <c r="Q655" i="10"/>
  <c r="P655" i="10"/>
  <c r="AA660" i="10"/>
  <c r="Y660" i="10"/>
  <c r="Z660" i="10" s="1"/>
  <c r="K661" i="9"/>
  <c r="C664" i="10"/>
  <c r="D664" i="10"/>
  <c r="I665" i="10"/>
  <c r="G665" i="10"/>
  <c r="F665" i="10"/>
  <c r="H665" i="10"/>
  <c r="L666" i="10"/>
  <c r="K666" i="10"/>
  <c r="N666" i="10"/>
  <c r="X666" i="10" s="1"/>
  <c r="Y666" i="10" s="1"/>
  <c r="Z666" i="10" s="1"/>
  <c r="M666" i="10"/>
  <c r="R667" i="10"/>
  <c r="Q667" i="10"/>
  <c r="P667" i="10"/>
  <c r="AA672" i="10"/>
  <c r="Y672" i="10"/>
  <c r="Z672" i="10" s="1"/>
  <c r="K673" i="9"/>
  <c r="C676" i="10"/>
  <c r="D676" i="10"/>
  <c r="I677" i="10"/>
  <c r="H677" i="10"/>
  <c r="G677" i="10"/>
  <c r="F677" i="10"/>
  <c r="L678" i="10"/>
  <c r="K678" i="10"/>
  <c r="N678" i="10"/>
  <c r="X678" i="10" s="1"/>
  <c r="Y678" i="10" s="1"/>
  <c r="Z678" i="10" s="1"/>
  <c r="M678" i="10"/>
  <c r="R679" i="10"/>
  <c r="Q679" i="10"/>
  <c r="P679" i="10"/>
  <c r="AA684" i="10"/>
  <c r="Y684" i="10"/>
  <c r="Z684" i="10" s="1"/>
  <c r="K685" i="9"/>
  <c r="C688" i="10"/>
  <c r="D688" i="10"/>
  <c r="I689" i="10"/>
  <c r="F689" i="10"/>
  <c r="H689" i="10"/>
  <c r="G689" i="10"/>
  <c r="L690" i="10"/>
  <c r="K690" i="10"/>
  <c r="N690" i="10"/>
  <c r="X690" i="10" s="1"/>
  <c r="Y690" i="10" s="1"/>
  <c r="Z690" i="10" s="1"/>
  <c r="M690" i="10"/>
  <c r="R691" i="10"/>
  <c r="Q691" i="10"/>
  <c r="P691" i="10"/>
  <c r="AA696" i="10"/>
  <c r="Y696" i="10"/>
  <c r="Z696" i="10" s="1"/>
  <c r="K697" i="9"/>
  <c r="C700" i="10"/>
  <c r="D700" i="10"/>
  <c r="I701" i="10"/>
  <c r="G701" i="10"/>
  <c r="H701" i="10"/>
  <c r="F701" i="10"/>
  <c r="L702" i="10"/>
  <c r="K702" i="10"/>
  <c r="N702" i="10"/>
  <c r="X702" i="10" s="1"/>
  <c r="Y702" i="10" s="1"/>
  <c r="Z702" i="10" s="1"/>
  <c r="M702" i="10"/>
  <c r="R703" i="10"/>
  <c r="Q703" i="10"/>
  <c r="P703" i="10"/>
  <c r="AA708" i="10"/>
  <c r="Y708" i="10"/>
  <c r="Z708" i="10" s="1"/>
  <c r="K709" i="9"/>
  <c r="C712" i="10"/>
  <c r="D712" i="10"/>
  <c r="I713" i="10"/>
  <c r="G713" i="10"/>
  <c r="F713" i="10"/>
  <c r="H713" i="10"/>
  <c r="L714" i="10"/>
  <c r="K714" i="10"/>
  <c r="N714" i="10"/>
  <c r="X714" i="10" s="1"/>
  <c r="Y714" i="10" s="1"/>
  <c r="Z714" i="10" s="1"/>
  <c r="M714" i="10"/>
  <c r="R715" i="10"/>
  <c r="Q715" i="10"/>
  <c r="P715" i="10"/>
  <c r="AA720" i="10"/>
  <c r="Y720" i="10"/>
  <c r="Z720" i="10" s="1"/>
  <c r="K721" i="9"/>
  <c r="C724" i="10"/>
  <c r="D724" i="10"/>
  <c r="I725" i="10"/>
  <c r="H725" i="10"/>
  <c r="G725" i="10"/>
  <c r="F725" i="10"/>
  <c r="L726" i="10"/>
  <c r="K726" i="10"/>
  <c r="N726" i="10"/>
  <c r="X726" i="10" s="1"/>
  <c r="Y726" i="10" s="1"/>
  <c r="Z726" i="10" s="1"/>
  <c r="M726" i="10"/>
  <c r="R727" i="10"/>
  <c r="Q727" i="10"/>
  <c r="P727" i="10"/>
  <c r="AA732" i="10"/>
  <c r="Y732" i="10"/>
  <c r="Z732" i="10" s="1"/>
  <c r="K733" i="9"/>
  <c r="C736" i="10"/>
  <c r="D736" i="10"/>
  <c r="I737" i="10"/>
  <c r="H737" i="10"/>
  <c r="F737" i="10"/>
  <c r="G737" i="10"/>
  <c r="L738" i="10"/>
  <c r="K738" i="10"/>
  <c r="N738" i="10"/>
  <c r="X738" i="10" s="1"/>
  <c r="Y738" i="10" s="1"/>
  <c r="Z738" i="10" s="1"/>
  <c r="M738" i="10"/>
  <c r="R739" i="10"/>
  <c r="Q739" i="10"/>
  <c r="P739" i="10"/>
  <c r="AA744" i="10"/>
  <c r="Y744" i="10"/>
  <c r="Z744" i="10" s="1"/>
  <c r="K745" i="9"/>
  <c r="C748" i="10"/>
  <c r="D748" i="10"/>
  <c r="I749" i="10"/>
  <c r="H749" i="10"/>
  <c r="G749" i="10"/>
  <c r="F749" i="10"/>
  <c r="L750" i="10"/>
  <c r="K750" i="10"/>
  <c r="N750" i="10"/>
  <c r="X750" i="10" s="1"/>
  <c r="Y750" i="10" s="1"/>
  <c r="Z750" i="10" s="1"/>
  <c r="M750" i="10"/>
  <c r="R751" i="10"/>
  <c r="Q751" i="10"/>
  <c r="P751" i="10"/>
  <c r="AA756" i="10"/>
  <c r="Y756" i="10"/>
  <c r="Z756" i="10" s="1"/>
  <c r="K757" i="9"/>
  <c r="C760" i="10"/>
  <c r="D760" i="10"/>
  <c r="I761" i="10"/>
  <c r="H761" i="10"/>
  <c r="F761" i="10"/>
  <c r="G761" i="10"/>
  <c r="L762" i="10"/>
  <c r="K762" i="10"/>
  <c r="N762" i="10"/>
  <c r="X762" i="10" s="1"/>
  <c r="Y762" i="10" s="1"/>
  <c r="Z762" i="10" s="1"/>
  <c r="M762" i="10"/>
  <c r="R763" i="10"/>
  <c r="Q763" i="10"/>
  <c r="P763" i="10"/>
  <c r="AA768" i="10"/>
  <c r="Y768" i="10"/>
  <c r="Z768" i="10" s="1"/>
  <c r="K769" i="9"/>
  <c r="C772" i="10"/>
  <c r="D772" i="10"/>
  <c r="I773" i="10"/>
  <c r="H773" i="10"/>
  <c r="G773" i="10"/>
  <c r="L774" i="10"/>
  <c r="K774" i="10"/>
  <c r="N774" i="10"/>
  <c r="X774" i="10" s="1"/>
  <c r="Y774" i="10" s="1"/>
  <c r="Z774" i="10" s="1"/>
  <c r="M774" i="10"/>
  <c r="R775" i="10"/>
  <c r="Q775" i="10"/>
  <c r="P775" i="10"/>
  <c r="AA780" i="10"/>
  <c r="K781" i="9"/>
  <c r="C784" i="10"/>
  <c r="D784" i="10"/>
  <c r="I785" i="10"/>
  <c r="H785" i="10"/>
  <c r="F785" i="10"/>
  <c r="G785" i="10"/>
  <c r="L786" i="10"/>
  <c r="K786" i="10"/>
  <c r="N786" i="10"/>
  <c r="X786" i="10" s="1"/>
  <c r="Y786" i="10" s="1"/>
  <c r="Z786" i="10" s="1"/>
  <c r="M786" i="10"/>
  <c r="R787" i="10"/>
  <c r="Q787" i="10"/>
  <c r="P787" i="10"/>
  <c r="AA792" i="10"/>
  <c r="Y792" i="10"/>
  <c r="Z792" i="10" s="1"/>
  <c r="K793" i="9"/>
  <c r="C796" i="10"/>
  <c r="D796" i="10"/>
  <c r="I797" i="10"/>
  <c r="H797" i="10"/>
  <c r="G797" i="10"/>
  <c r="F797" i="10"/>
  <c r="L798" i="10"/>
  <c r="K798" i="10"/>
  <c r="N798" i="10"/>
  <c r="X798" i="10" s="1"/>
  <c r="Y798" i="10" s="1"/>
  <c r="Z798" i="10" s="1"/>
  <c r="M798" i="10"/>
  <c r="R799" i="10"/>
  <c r="Q799" i="10"/>
  <c r="P799" i="10"/>
  <c r="AA804" i="10"/>
  <c r="K805" i="9"/>
  <c r="D808" i="10"/>
  <c r="C808" i="10"/>
  <c r="H809" i="10"/>
  <c r="F809" i="10"/>
  <c r="I809" i="10"/>
  <c r="G809" i="10"/>
  <c r="L810" i="10"/>
  <c r="K810" i="10"/>
  <c r="N810" i="10"/>
  <c r="X810" i="10" s="1"/>
  <c r="Y810" i="10" s="1"/>
  <c r="Z810" i="10" s="1"/>
  <c r="M810" i="10"/>
  <c r="R811" i="10"/>
  <c r="Q811" i="10"/>
  <c r="P811" i="10"/>
  <c r="AA816" i="10"/>
  <c r="K817" i="9"/>
  <c r="D820" i="10"/>
  <c r="C820" i="10"/>
  <c r="H821" i="10"/>
  <c r="I821" i="10"/>
  <c r="G821" i="10"/>
  <c r="F821" i="10"/>
  <c r="L822" i="10"/>
  <c r="K822" i="10"/>
  <c r="M822" i="10"/>
  <c r="N822" i="10"/>
  <c r="X822" i="10" s="1"/>
  <c r="R823" i="10"/>
  <c r="Q823" i="10"/>
  <c r="P823" i="10"/>
  <c r="AA828" i="10"/>
  <c r="Y828" i="10"/>
  <c r="Z828" i="10" s="1"/>
  <c r="K829" i="9"/>
  <c r="D832" i="10"/>
  <c r="C832" i="10"/>
  <c r="H833" i="10"/>
  <c r="I833" i="10"/>
  <c r="F833" i="10"/>
  <c r="G833" i="10"/>
  <c r="L834" i="10"/>
  <c r="K834" i="10"/>
  <c r="N834" i="10"/>
  <c r="X834" i="10" s="1"/>
  <c r="Y834" i="10" s="1"/>
  <c r="Z834" i="10" s="1"/>
  <c r="M834" i="10"/>
  <c r="R835" i="10"/>
  <c r="Q835" i="10"/>
  <c r="P835" i="10"/>
  <c r="AA840" i="10"/>
  <c r="Y840" i="10"/>
  <c r="Z840" i="10" s="1"/>
  <c r="K841" i="9"/>
  <c r="D844" i="10"/>
  <c r="C844" i="10"/>
  <c r="H845" i="10"/>
  <c r="I845" i="10"/>
  <c r="G845" i="10"/>
  <c r="F845" i="10"/>
  <c r="L846" i="10"/>
  <c r="K846" i="10"/>
  <c r="N846" i="10"/>
  <c r="X846" i="10" s="1"/>
  <c r="Y846" i="10" s="1"/>
  <c r="Z846" i="10" s="1"/>
  <c r="M846" i="10"/>
  <c r="R847" i="10"/>
  <c r="Q847" i="10"/>
  <c r="P847" i="10"/>
  <c r="AA852" i="10"/>
  <c r="Y852" i="10"/>
  <c r="Z852" i="10" s="1"/>
  <c r="K853" i="9"/>
  <c r="D856" i="10"/>
  <c r="C856" i="10"/>
  <c r="H857" i="10"/>
  <c r="I857" i="10"/>
  <c r="G857" i="10"/>
  <c r="F857" i="10"/>
  <c r="L858" i="10"/>
  <c r="K858" i="10"/>
  <c r="N858" i="10"/>
  <c r="X858" i="10" s="1"/>
  <c r="Y858" i="10" s="1"/>
  <c r="Z858" i="10" s="1"/>
  <c r="M858" i="10"/>
  <c r="R859" i="10"/>
  <c r="Q859" i="10"/>
  <c r="P859" i="10"/>
  <c r="AA864" i="10"/>
  <c r="Y864" i="10"/>
  <c r="Z864" i="10" s="1"/>
  <c r="K865" i="9"/>
  <c r="D868" i="10"/>
  <c r="C868" i="10"/>
  <c r="H869" i="10"/>
  <c r="I869" i="10"/>
  <c r="G869" i="10"/>
  <c r="F869" i="10"/>
  <c r="L870" i="10"/>
  <c r="K870" i="10"/>
  <c r="N870" i="10"/>
  <c r="X870" i="10" s="1"/>
  <c r="Y870" i="10" s="1"/>
  <c r="Z870" i="10" s="1"/>
  <c r="M870" i="10"/>
  <c r="R871" i="10"/>
  <c r="Q871" i="10"/>
  <c r="P871" i="10"/>
  <c r="AA876" i="10"/>
  <c r="Y876" i="10"/>
  <c r="Z876" i="10" s="1"/>
  <c r="K877" i="9"/>
  <c r="D880" i="10"/>
  <c r="C880" i="10"/>
  <c r="I881" i="10"/>
  <c r="H881" i="10"/>
  <c r="F881" i="10"/>
  <c r="G881" i="10"/>
  <c r="N882" i="10"/>
  <c r="X882" i="10" s="1"/>
  <c r="Y882" i="10" s="1"/>
  <c r="Z882" i="10" s="1"/>
  <c r="M882" i="10"/>
  <c r="K882" i="10"/>
  <c r="L882" i="10"/>
  <c r="R883" i="10"/>
  <c r="Q883" i="10"/>
  <c r="P883" i="10"/>
  <c r="AA888" i="10"/>
  <c r="Y888" i="10"/>
  <c r="Z888" i="10" s="1"/>
  <c r="K889" i="9"/>
  <c r="D892" i="10"/>
  <c r="C892" i="10"/>
  <c r="I893" i="10"/>
  <c r="H893" i="10"/>
  <c r="G893" i="10"/>
  <c r="F893" i="10"/>
  <c r="N894" i="10"/>
  <c r="X894" i="10" s="1"/>
  <c r="M894" i="10"/>
  <c r="K894" i="10"/>
  <c r="L894" i="10"/>
  <c r="R895" i="10"/>
  <c r="Q895" i="10"/>
  <c r="P895" i="10"/>
  <c r="AA900" i="10"/>
  <c r="Y900" i="10"/>
  <c r="Z900" i="10" s="1"/>
  <c r="K901" i="9"/>
  <c r="D904" i="10"/>
  <c r="C904" i="10"/>
  <c r="I905" i="10"/>
  <c r="H905" i="10"/>
  <c r="G905" i="10"/>
  <c r="F905" i="10"/>
  <c r="N906" i="10"/>
  <c r="X906" i="10" s="1"/>
  <c r="Y906" i="10" s="1"/>
  <c r="Z906" i="10" s="1"/>
  <c r="M906" i="10"/>
  <c r="K906" i="10"/>
  <c r="L906" i="10"/>
  <c r="R907" i="10"/>
  <c r="Q907" i="10"/>
  <c r="P907" i="10"/>
  <c r="AA911" i="10"/>
  <c r="Y911" i="10"/>
  <c r="Z911" i="10" s="1"/>
  <c r="K912" i="9"/>
  <c r="D915" i="10"/>
  <c r="C915" i="10"/>
  <c r="H916" i="10"/>
  <c r="G916" i="10"/>
  <c r="I916" i="10"/>
  <c r="F916" i="10"/>
  <c r="N917" i="10"/>
  <c r="X917" i="10" s="1"/>
  <c r="Y917" i="10" s="1"/>
  <c r="Z917" i="10" s="1"/>
  <c r="M917" i="10"/>
  <c r="L917" i="10"/>
  <c r="K917" i="10"/>
  <c r="R918" i="10"/>
  <c r="Q918" i="10"/>
  <c r="P918" i="10"/>
  <c r="AA922" i="10"/>
  <c r="C926" i="10"/>
  <c r="D926" i="10"/>
  <c r="H927" i="10"/>
  <c r="G927" i="10"/>
  <c r="I927" i="10"/>
  <c r="F927" i="10"/>
  <c r="K928" i="10"/>
  <c r="N928" i="10"/>
  <c r="X928" i="10" s="1"/>
  <c r="Y928" i="10" s="1"/>
  <c r="Z928" i="10" s="1"/>
  <c r="M928" i="10"/>
  <c r="L928" i="10"/>
  <c r="Q929" i="10"/>
  <c r="P929" i="10"/>
  <c r="R929" i="10"/>
  <c r="A946" i="10"/>
  <c r="K946" i="9"/>
  <c r="H947" i="10"/>
  <c r="G947" i="10"/>
  <c r="I947" i="10"/>
  <c r="F947" i="10"/>
  <c r="K948" i="10"/>
  <c r="N948" i="10"/>
  <c r="X948" i="10" s="1"/>
  <c r="Y948" i="10" s="1"/>
  <c r="Z948" i="10" s="1"/>
  <c r="L948" i="10"/>
  <c r="M948" i="10"/>
  <c r="Q949" i="10"/>
  <c r="P949" i="10"/>
  <c r="R949" i="10"/>
  <c r="AA954" i="10"/>
  <c r="K955" i="9"/>
  <c r="A957" i="10"/>
  <c r="K957" i="9"/>
  <c r="I958" i="10"/>
  <c r="H958" i="10"/>
  <c r="G958" i="10"/>
  <c r="F958" i="10"/>
  <c r="R959" i="10"/>
  <c r="Q959" i="10"/>
  <c r="P959" i="10"/>
  <c r="AA964" i="10"/>
  <c r="Y964" i="10"/>
  <c r="Z964" i="10" s="1"/>
  <c r="K965" i="9"/>
  <c r="D968" i="10"/>
  <c r="C968" i="10"/>
  <c r="I969" i="10"/>
  <c r="H969" i="10"/>
  <c r="G969" i="10"/>
  <c r="F969" i="10"/>
  <c r="R970" i="10"/>
  <c r="Q970" i="10"/>
  <c r="P970" i="10"/>
  <c r="Y974" i="10"/>
  <c r="Z974" i="10" s="1"/>
  <c r="AA974" i="10"/>
  <c r="K975" i="9"/>
  <c r="D978" i="10"/>
  <c r="C978" i="10"/>
  <c r="H979" i="10"/>
  <c r="G979" i="10"/>
  <c r="I979" i="10"/>
  <c r="F979" i="10"/>
  <c r="K980" i="10"/>
  <c r="N980" i="10"/>
  <c r="X980" i="10" s="1"/>
  <c r="L980" i="10"/>
  <c r="M980" i="10"/>
  <c r="Q981" i="10"/>
  <c r="P981" i="10"/>
  <c r="R981" i="10"/>
  <c r="AA984" i="10"/>
  <c r="Y984" i="10"/>
  <c r="Z984" i="10" s="1"/>
  <c r="Y994" i="10"/>
  <c r="Z994" i="10" s="1"/>
  <c r="AA994" i="10"/>
  <c r="A1006" i="10"/>
  <c r="K1006" i="9"/>
  <c r="H1007" i="10"/>
  <c r="G1007" i="10"/>
  <c r="I1007" i="10"/>
  <c r="F1007" i="10"/>
  <c r="K1008" i="10"/>
  <c r="N1008" i="10"/>
  <c r="X1008" i="10" s="1"/>
  <c r="Y1008" i="10" s="1"/>
  <c r="Z1008" i="10" s="1"/>
  <c r="M1008" i="10"/>
  <c r="L1008" i="10"/>
  <c r="AA1013" i="10"/>
  <c r="K1014" i="9"/>
  <c r="D1017" i="10"/>
  <c r="C1017" i="10"/>
  <c r="N1018" i="10"/>
  <c r="X1018" i="10" s="1"/>
  <c r="Y1018" i="10" s="1"/>
  <c r="Z1018" i="10" s="1"/>
  <c r="M1018" i="10"/>
  <c r="K1018" i="10"/>
  <c r="L1018" i="10"/>
  <c r="Y1022" i="10"/>
  <c r="Z1022" i="10" s="1"/>
  <c r="AA1022" i="10"/>
  <c r="K1023" i="9"/>
  <c r="D1026" i="10"/>
  <c r="C1026" i="10"/>
  <c r="H1027" i="10"/>
  <c r="G1027" i="10"/>
  <c r="I1027" i="10"/>
  <c r="F1027" i="10"/>
  <c r="K1028" i="10"/>
  <c r="N1028" i="10"/>
  <c r="X1028" i="10" s="1"/>
  <c r="L1028" i="10"/>
  <c r="M1028" i="10"/>
  <c r="Q1029" i="10"/>
  <c r="P1029" i="10"/>
  <c r="R1029" i="10"/>
  <c r="AA1032" i="10"/>
  <c r="Y1032" i="10"/>
  <c r="Z1032" i="10" s="1"/>
  <c r="AA1042" i="10"/>
  <c r="Y1042" i="10"/>
  <c r="Z1042" i="10" s="1"/>
  <c r="A1054" i="10"/>
  <c r="K1054" i="9"/>
  <c r="G1055" i="10"/>
  <c r="F1055" i="10"/>
  <c r="I1055" i="10"/>
  <c r="H1055" i="10"/>
  <c r="N1056" i="10"/>
  <c r="X1056" i="10" s="1"/>
  <c r="Y1056" i="10" s="1"/>
  <c r="Z1056" i="10" s="1"/>
  <c r="L1056" i="10"/>
  <c r="M1056" i="10"/>
  <c r="K1056" i="10"/>
  <c r="AA1061" i="10"/>
  <c r="K1062" i="9"/>
  <c r="D1065" i="10"/>
  <c r="C1065" i="10"/>
  <c r="N1066" i="10"/>
  <c r="X1066" i="10" s="1"/>
  <c r="Y1066" i="10" s="1"/>
  <c r="Z1066" i="10" s="1"/>
  <c r="M1066" i="10"/>
  <c r="L1066" i="10"/>
  <c r="K1066" i="10"/>
  <c r="AA1070" i="10"/>
  <c r="K1071" i="9"/>
  <c r="D1074" i="10"/>
  <c r="C1074" i="10"/>
  <c r="G1075" i="10"/>
  <c r="F1075" i="10"/>
  <c r="I1075" i="10"/>
  <c r="H1075" i="10"/>
  <c r="N1076" i="10"/>
  <c r="X1076" i="10" s="1"/>
  <c r="L1076" i="10"/>
  <c r="M1076" i="10"/>
  <c r="K1076" i="10"/>
  <c r="R1077" i="10"/>
  <c r="Q1077" i="10"/>
  <c r="P1077" i="10"/>
  <c r="AA1080" i="10"/>
  <c r="Y1080" i="10"/>
  <c r="Z1080" i="10" s="1"/>
  <c r="AA1090" i="10"/>
  <c r="Y1090" i="10"/>
  <c r="Z1090" i="10" s="1"/>
  <c r="A1102" i="10"/>
  <c r="K1102" i="9"/>
  <c r="G1103" i="10"/>
  <c r="F1103" i="10"/>
  <c r="I1103" i="10"/>
  <c r="H1103" i="10"/>
  <c r="N1104" i="10"/>
  <c r="X1104" i="10" s="1"/>
  <c r="L1104" i="10"/>
  <c r="M1104" i="10"/>
  <c r="K1104" i="10"/>
  <c r="AA1109" i="10"/>
  <c r="K1110" i="9"/>
  <c r="D1113" i="10"/>
  <c r="C1113" i="10"/>
  <c r="N1114" i="10"/>
  <c r="X1114" i="10" s="1"/>
  <c r="M1114" i="10"/>
  <c r="L1114" i="10"/>
  <c r="K1114" i="10"/>
  <c r="AA1118" i="10"/>
  <c r="Y1118" i="10"/>
  <c r="Z1118" i="10" s="1"/>
  <c r="K1119" i="9"/>
  <c r="C1122" i="10"/>
  <c r="D1122" i="10"/>
  <c r="G1123" i="10"/>
  <c r="F1123" i="10"/>
  <c r="I1123" i="10"/>
  <c r="H1123" i="10"/>
  <c r="N1124" i="10"/>
  <c r="X1124" i="10" s="1"/>
  <c r="L1124" i="10"/>
  <c r="M1124" i="10"/>
  <c r="K1124" i="10"/>
  <c r="Q1125" i="10"/>
  <c r="R1125" i="10"/>
  <c r="P1125" i="10"/>
  <c r="AA1128" i="10"/>
  <c r="Y1128" i="10"/>
  <c r="Z1128" i="10" s="1"/>
  <c r="AA1138" i="10"/>
  <c r="Y1138" i="10"/>
  <c r="Z1138" i="10" s="1"/>
  <c r="R1142" i="10"/>
  <c r="Q1142" i="10"/>
  <c r="P1142" i="10"/>
  <c r="AA1147" i="10"/>
  <c r="K1148" i="9"/>
  <c r="D1150" i="10"/>
  <c r="C1150" i="10"/>
  <c r="N1151" i="10"/>
  <c r="X1151" i="10" s="1"/>
  <c r="M1151" i="10"/>
  <c r="L1151" i="10"/>
  <c r="K1151" i="10"/>
  <c r="P1152" i="10"/>
  <c r="R1152" i="10"/>
  <c r="Q1152" i="10"/>
  <c r="AA1155" i="10"/>
  <c r="K1156" i="9"/>
  <c r="D1159" i="10"/>
  <c r="C1159" i="10"/>
  <c r="H1160" i="10"/>
  <c r="I1160" i="10"/>
  <c r="G1160" i="10"/>
  <c r="F1160" i="10"/>
  <c r="K1161" i="10"/>
  <c r="M1161" i="10"/>
  <c r="L1161" i="10"/>
  <c r="N1161" i="10"/>
  <c r="X1161" i="10" s="1"/>
  <c r="AA1174" i="10"/>
  <c r="Y1174" i="10"/>
  <c r="Z1174" i="10" s="1"/>
  <c r="Q1178" i="10"/>
  <c r="P1178" i="10"/>
  <c r="R1178" i="10"/>
  <c r="AA1183" i="10"/>
  <c r="K1184" i="9"/>
  <c r="D1186" i="10"/>
  <c r="C1186" i="10"/>
  <c r="N1187" i="10"/>
  <c r="X1187" i="10" s="1"/>
  <c r="M1187" i="10"/>
  <c r="K1187" i="10"/>
  <c r="L1187" i="10"/>
  <c r="P1188" i="10"/>
  <c r="R1188" i="10"/>
  <c r="Q1188" i="10"/>
  <c r="Y1191" i="10"/>
  <c r="Z1191" i="10" s="1"/>
  <c r="AA1191" i="10"/>
  <c r="K1192" i="9"/>
  <c r="D1195" i="10"/>
  <c r="C1195" i="10"/>
  <c r="H1196" i="10"/>
  <c r="I1196" i="10"/>
  <c r="G1196" i="10"/>
  <c r="F1196" i="10"/>
  <c r="K1197" i="10"/>
  <c r="M1197" i="10"/>
  <c r="L1197" i="10"/>
  <c r="N1197" i="10"/>
  <c r="X1197" i="10" s="1"/>
  <c r="AA1210" i="10"/>
  <c r="Y1210" i="10"/>
  <c r="Z1210" i="10" s="1"/>
  <c r="Q1214" i="10"/>
  <c r="P1214" i="10"/>
  <c r="R1214" i="10"/>
  <c r="Y1219" i="10"/>
  <c r="Z1219" i="10" s="1"/>
  <c r="AA1219" i="10"/>
  <c r="K1220" i="9"/>
  <c r="N1223" i="10"/>
  <c r="X1223" i="10" s="1"/>
  <c r="Y1223" i="10" s="1"/>
  <c r="Z1223" i="10" s="1"/>
  <c r="M1223" i="10"/>
  <c r="K1223" i="10"/>
  <c r="L1223" i="10"/>
  <c r="P1224" i="10"/>
  <c r="R1224" i="10"/>
  <c r="Q1224" i="10"/>
  <c r="D1230" i="10"/>
  <c r="C1230" i="10"/>
  <c r="G1231" i="10"/>
  <c r="F1231" i="10"/>
  <c r="I1231" i="10"/>
  <c r="H1231" i="10"/>
  <c r="N1232" i="10"/>
  <c r="X1232" i="10" s="1"/>
  <c r="Y1232" i="10" s="1"/>
  <c r="Z1232" i="10" s="1"/>
  <c r="M1232" i="10"/>
  <c r="K1232" i="10"/>
  <c r="L1232" i="10"/>
  <c r="Q1233" i="10"/>
  <c r="P1233" i="10"/>
  <c r="R1233" i="10"/>
  <c r="D1238" i="10"/>
  <c r="C1238" i="10"/>
  <c r="D1247" i="10"/>
  <c r="C1247" i="10"/>
  <c r="H1248" i="10"/>
  <c r="I1248" i="10"/>
  <c r="G1248" i="10"/>
  <c r="F1248" i="10"/>
  <c r="Q1249" i="10"/>
  <c r="P1249" i="10"/>
  <c r="R1249" i="10"/>
  <c r="Y1252" i="10"/>
  <c r="Z1252" i="10" s="1"/>
  <c r="AA1252" i="10"/>
  <c r="K1253" i="9"/>
  <c r="D1256" i="10"/>
  <c r="C1256" i="10"/>
  <c r="H1257" i="10"/>
  <c r="G1257" i="10"/>
  <c r="I1257" i="10"/>
  <c r="F1257" i="10"/>
  <c r="Q1258" i="10"/>
  <c r="P1258" i="10"/>
  <c r="R1258" i="10"/>
  <c r="AA1270" i="10"/>
  <c r="Y1270" i="10"/>
  <c r="Z1270" i="10" s="1"/>
  <c r="Q1274" i="10"/>
  <c r="P1274" i="10"/>
  <c r="R1274" i="10"/>
  <c r="AA1278" i="10"/>
  <c r="K1279" i="9"/>
  <c r="A1281" i="10"/>
  <c r="K1281" i="9"/>
  <c r="H1282" i="10"/>
  <c r="G1282" i="10"/>
  <c r="I1282" i="10"/>
  <c r="F1282" i="10"/>
  <c r="Q1283" i="10"/>
  <c r="P1283" i="10"/>
  <c r="R1283" i="10"/>
  <c r="AA1286" i="10"/>
  <c r="A1297" i="10"/>
  <c r="K1297" i="9"/>
  <c r="A1306" i="10"/>
  <c r="K1306" i="9"/>
  <c r="G1307" i="10"/>
  <c r="F1307" i="10"/>
  <c r="H1307" i="10"/>
  <c r="I1307" i="10"/>
  <c r="N1308" i="10"/>
  <c r="X1308" i="10" s="1"/>
  <c r="M1308" i="10"/>
  <c r="K1308" i="10"/>
  <c r="L1308" i="10"/>
  <c r="AA1311" i="10"/>
  <c r="D1315" i="10"/>
  <c r="C1315" i="10"/>
  <c r="I1316" i="10"/>
  <c r="F1316" i="10"/>
  <c r="H1316" i="10"/>
  <c r="G1316" i="10"/>
  <c r="N1317" i="10"/>
  <c r="X1317" i="10" s="1"/>
  <c r="K1317" i="10"/>
  <c r="M1317" i="10"/>
  <c r="L1317" i="10"/>
  <c r="H1323" i="10"/>
  <c r="G1323" i="10"/>
  <c r="F1323" i="10"/>
  <c r="I1323" i="10"/>
  <c r="N1324" i="10"/>
  <c r="X1324" i="10" s="1"/>
  <c r="M1324" i="10"/>
  <c r="L1324" i="10"/>
  <c r="K1324" i="10"/>
  <c r="R1325" i="10"/>
  <c r="Q1325" i="10"/>
  <c r="P1325" i="10"/>
  <c r="N1333" i="10"/>
  <c r="X1333" i="10" s="1"/>
  <c r="K1333" i="10"/>
  <c r="M1333" i="10"/>
  <c r="L1333" i="10"/>
  <c r="AA1337" i="10"/>
  <c r="K1338" i="9"/>
  <c r="C1340" i="10"/>
  <c r="D1340" i="10"/>
  <c r="N1341" i="10"/>
  <c r="X1341" i="10" s="1"/>
  <c r="K1341" i="10"/>
  <c r="L1341" i="10"/>
  <c r="M1341" i="10"/>
  <c r="A1355" i="10"/>
  <c r="K1355" i="9"/>
  <c r="K1366" i="10"/>
  <c r="N1366" i="10"/>
  <c r="X1366" i="10" s="1"/>
  <c r="Y1366" i="10" s="1"/>
  <c r="Z1366" i="10" s="1"/>
  <c r="M1366" i="10"/>
  <c r="L1366" i="10"/>
  <c r="AA1370" i="10"/>
  <c r="K1371" i="9"/>
  <c r="C1374" i="10"/>
  <c r="D1374" i="10"/>
  <c r="L1375" i="10"/>
  <c r="N1375" i="10"/>
  <c r="X1375" i="10" s="1"/>
  <c r="Y1375" i="10" s="1"/>
  <c r="Z1375" i="10" s="1"/>
  <c r="M1375" i="10"/>
  <c r="K1375" i="10"/>
  <c r="AA1378" i="10"/>
  <c r="D1398" i="10"/>
  <c r="C1398" i="10"/>
  <c r="M1399" i="10"/>
  <c r="L1399" i="10"/>
  <c r="N1399" i="10"/>
  <c r="X1399" i="10" s="1"/>
  <c r="Y1399" i="10" s="1"/>
  <c r="Z1399" i="10" s="1"/>
  <c r="K1399" i="10"/>
  <c r="AA1403" i="10"/>
  <c r="K1404" i="9"/>
  <c r="D1406" i="10"/>
  <c r="C1406" i="10"/>
  <c r="L1407" i="10"/>
  <c r="K1407" i="10"/>
  <c r="N1407" i="10"/>
  <c r="X1407" i="10" s="1"/>
  <c r="M1407" i="10"/>
  <c r="Q1408" i="10"/>
  <c r="R1408" i="10"/>
  <c r="P1408" i="10"/>
  <c r="I1413" i="10"/>
  <c r="H1413" i="10"/>
  <c r="G1413" i="10"/>
  <c r="F1413" i="10"/>
  <c r="K1414" i="10"/>
  <c r="M1414" i="10"/>
  <c r="L1414" i="10"/>
  <c r="N1414" i="10"/>
  <c r="X1414" i="10" s="1"/>
  <c r="G1420" i="10"/>
  <c r="F1420" i="10"/>
  <c r="I1420" i="10"/>
  <c r="H1420" i="10"/>
  <c r="N1421" i="10"/>
  <c r="X1421" i="10" s="1"/>
  <c r="K1421" i="10"/>
  <c r="L1421" i="10"/>
  <c r="M1421" i="10"/>
  <c r="P1422" i="10"/>
  <c r="Q1422" i="10"/>
  <c r="R1422" i="10"/>
  <c r="D1444" i="10"/>
  <c r="C1444" i="10"/>
  <c r="I1445" i="10"/>
  <c r="H1445" i="10"/>
  <c r="G1445" i="10"/>
  <c r="F1445" i="10"/>
  <c r="R1446" i="10"/>
  <c r="Q1446" i="10"/>
  <c r="P1446" i="10"/>
  <c r="A1458" i="10"/>
  <c r="K1458" i="9"/>
  <c r="G1459" i="10"/>
  <c r="H1459" i="10"/>
  <c r="I1459" i="10"/>
  <c r="F1459" i="10"/>
  <c r="P1460" i="10"/>
  <c r="R1460" i="10"/>
  <c r="Q1460" i="10"/>
  <c r="AA1463" i="10"/>
  <c r="A1481" i="10"/>
  <c r="K1481" i="9"/>
  <c r="A1495" i="10"/>
  <c r="K1495" i="9"/>
  <c r="H1496" i="10"/>
  <c r="G1496" i="10"/>
  <c r="I1496" i="10"/>
  <c r="F1496" i="10"/>
  <c r="Q1497" i="10"/>
  <c r="P1497" i="10"/>
  <c r="R1497" i="10"/>
  <c r="AA1500" i="10"/>
  <c r="K1501" i="9"/>
  <c r="A1503" i="10"/>
  <c r="K1503" i="9"/>
  <c r="H1504" i="10"/>
  <c r="G1504" i="10"/>
  <c r="F1504" i="10"/>
  <c r="I1504" i="10"/>
  <c r="Q1505" i="10"/>
  <c r="P1505" i="10"/>
  <c r="R1505" i="10"/>
  <c r="AA1537" i="10"/>
  <c r="R1541" i="10"/>
  <c r="P1541" i="10"/>
  <c r="Q1541" i="10"/>
  <c r="AA1550" i="10"/>
  <c r="A1553" i="10"/>
  <c r="K1553" i="9"/>
  <c r="H1554" i="10"/>
  <c r="G1554" i="10"/>
  <c r="I1554" i="10"/>
  <c r="F1554" i="10"/>
  <c r="Q1555" i="10"/>
  <c r="P1555" i="10"/>
  <c r="R1555" i="10"/>
  <c r="D1561" i="10"/>
  <c r="C1561" i="10"/>
  <c r="G1562" i="10"/>
  <c r="F1562" i="10"/>
  <c r="I1562" i="10"/>
  <c r="H1562" i="10"/>
  <c r="N1563" i="10"/>
  <c r="X1563" i="10" s="1"/>
  <c r="M1563" i="10"/>
  <c r="L1563" i="10"/>
  <c r="K1563" i="10"/>
  <c r="Q1564" i="10"/>
  <c r="P1564" i="10"/>
  <c r="R1564" i="10"/>
  <c r="D1596" i="10"/>
  <c r="C1596" i="10"/>
  <c r="R1618" i="10"/>
  <c r="P1618" i="10"/>
  <c r="Q1618" i="10"/>
  <c r="D1624" i="10"/>
  <c r="C1624" i="10"/>
  <c r="N1625" i="10"/>
  <c r="X1625" i="10" s="1"/>
  <c r="M1625" i="10"/>
  <c r="K1625" i="10"/>
  <c r="L1625" i="10"/>
  <c r="AA1628" i="10"/>
  <c r="H1651" i="10"/>
  <c r="G1651" i="10"/>
  <c r="I1651" i="10"/>
  <c r="F1651" i="10"/>
  <c r="Q1652" i="10"/>
  <c r="P1652" i="10"/>
  <c r="R1652" i="10"/>
  <c r="D1680" i="10"/>
  <c r="C1680" i="10"/>
  <c r="F1693" i="10"/>
  <c r="I1693" i="10"/>
  <c r="H1693" i="10"/>
  <c r="G1693" i="10"/>
  <c r="AA1697" i="10"/>
  <c r="K1698" i="9"/>
  <c r="D1700" i="10"/>
  <c r="C1700" i="10"/>
  <c r="N1701" i="10"/>
  <c r="X1701" i="10" s="1"/>
  <c r="M1701" i="10"/>
  <c r="K1701" i="10"/>
  <c r="L1701" i="10"/>
  <c r="AA1704" i="10"/>
  <c r="D1708" i="10"/>
  <c r="C1708" i="10"/>
  <c r="I1709" i="10"/>
  <c r="H1709" i="10"/>
  <c r="G1709" i="10"/>
  <c r="F1709" i="10"/>
  <c r="R1710" i="10"/>
  <c r="Q1710" i="10"/>
  <c r="P1710" i="10"/>
  <c r="D1782" i="10"/>
  <c r="C1782" i="10"/>
  <c r="K1783" i="10"/>
  <c r="N1783" i="10"/>
  <c r="X1783" i="10" s="1"/>
  <c r="L1783" i="10"/>
  <c r="M1783" i="10"/>
  <c r="I1829" i="10"/>
  <c r="H1829" i="10"/>
  <c r="G1829" i="10"/>
  <c r="F1829" i="10"/>
  <c r="P1830" i="10"/>
  <c r="R1830" i="10"/>
  <c r="Q1830" i="10"/>
  <c r="AA1839" i="10"/>
  <c r="K1840" i="9"/>
  <c r="A1842" i="10"/>
  <c r="K1842" i="9"/>
  <c r="I1843" i="10"/>
  <c r="H1843" i="10"/>
  <c r="G1843" i="10"/>
  <c r="F1843" i="10"/>
  <c r="Q1844" i="10"/>
  <c r="P1844" i="10"/>
  <c r="R1844" i="10"/>
  <c r="A1849" i="10"/>
  <c r="K1849" i="9"/>
  <c r="I1902" i="10"/>
  <c r="H1902" i="10"/>
  <c r="G1902" i="10"/>
  <c r="F1902" i="10"/>
  <c r="R1903" i="10"/>
  <c r="P1903" i="10"/>
  <c r="Q1903" i="10"/>
  <c r="I1914" i="10"/>
  <c r="H1914" i="10"/>
  <c r="G1914" i="10"/>
  <c r="F1914" i="10"/>
  <c r="R1915" i="10"/>
  <c r="Q1915" i="10"/>
  <c r="P1915" i="10"/>
  <c r="A1926" i="10"/>
  <c r="K1926" i="9"/>
  <c r="F1927" i="10"/>
  <c r="I1927" i="10"/>
  <c r="H1927" i="10"/>
  <c r="G1927" i="10"/>
  <c r="Q1928" i="10"/>
  <c r="R1928" i="10"/>
  <c r="P1928" i="10"/>
  <c r="C1934" i="10"/>
  <c r="D1934" i="10"/>
  <c r="G1935" i="10"/>
  <c r="I1935" i="10"/>
  <c r="F1935" i="10"/>
  <c r="H1935" i="10"/>
  <c r="K1936" i="10"/>
  <c r="L1936" i="10"/>
  <c r="N1936" i="10"/>
  <c r="X1936" i="10" s="1"/>
  <c r="M1936" i="10"/>
  <c r="Q1937" i="10"/>
  <c r="P1937" i="10"/>
  <c r="R1937" i="10"/>
  <c r="R1943" i="10"/>
  <c r="P1943" i="10"/>
  <c r="Q1943" i="10"/>
  <c r="I1973" i="10"/>
  <c r="G1973" i="10"/>
  <c r="H1973" i="10"/>
  <c r="F1973" i="10"/>
  <c r="R1974" i="10"/>
  <c r="Q1974" i="10"/>
  <c r="P1974" i="10"/>
  <c r="AA1983" i="10"/>
  <c r="K1984" i="9"/>
  <c r="A1986" i="10"/>
  <c r="K1986" i="9"/>
  <c r="I1987" i="10"/>
  <c r="G1987" i="10"/>
  <c r="F1987" i="10"/>
  <c r="H1987" i="10"/>
  <c r="R1988" i="10"/>
  <c r="Q1988" i="10"/>
  <c r="P1988" i="10"/>
  <c r="C1994" i="10"/>
  <c r="D1994" i="10"/>
  <c r="N513" i="10"/>
  <c r="X513" i="10" s="1"/>
  <c r="Y513" i="10" s="1"/>
  <c r="Z513" i="10" s="1"/>
  <c r="Q550" i="10"/>
  <c r="AA587" i="10"/>
  <c r="Y587" i="10"/>
  <c r="Z587" i="10" s="1"/>
  <c r="C591" i="10"/>
  <c r="D591" i="10"/>
  <c r="F592" i="10"/>
  <c r="G592" i="10"/>
  <c r="H592" i="10"/>
  <c r="I592" i="10"/>
  <c r="N593" i="10"/>
  <c r="X593" i="10" s="1"/>
  <c r="Y593" i="10" s="1"/>
  <c r="Z593" i="10" s="1"/>
  <c r="L593" i="10"/>
  <c r="K593" i="10"/>
  <c r="M593" i="10"/>
  <c r="R594" i="10"/>
  <c r="Q594" i="10"/>
  <c r="P594" i="10"/>
  <c r="AA599" i="10"/>
  <c r="Y599" i="10"/>
  <c r="Z599" i="10" s="1"/>
  <c r="D603" i="10"/>
  <c r="C603" i="10"/>
  <c r="F604" i="10"/>
  <c r="G604" i="10"/>
  <c r="I604" i="10"/>
  <c r="H604" i="10"/>
  <c r="N605" i="10"/>
  <c r="X605" i="10" s="1"/>
  <c r="L605" i="10"/>
  <c r="K605" i="10"/>
  <c r="M605" i="10"/>
  <c r="R606" i="10"/>
  <c r="P606" i="10"/>
  <c r="Q606" i="10"/>
  <c r="AA611" i="10"/>
  <c r="Y611" i="10"/>
  <c r="Z611" i="10" s="1"/>
  <c r="C615" i="10"/>
  <c r="D615" i="10"/>
  <c r="F616" i="10"/>
  <c r="G616" i="10"/>
  <c r="H616" i="10"/>
  <c r="I616" i="10"/>
  <c r="N617" i="10"/>
  <c r="X617" i="10" s="1"/>
  <c r="Y617" i="10" s="1"/>
  <c r="Z617" i="10" s="1"/>
  <c r="L617" i="10"/>
  <c r="K617" i="10"/>
  <c r="M617" i="10"/>
  <c r="R618" i="10"/>
  <c r="Q618" i="10"/>
  <c r="P618" i="10"/>
  <c r="AA623" i="10"/>
  <c r="D627" i="10"/>
  <c r="C627" i="10"/>
  <c r="F628" i="10"/>
  <c r="G628" i="10"/>
  <c r="I628" i="10"/>
  <c r="H628" i="10"/>
  <c r="N629" i="10"/>
  <c r="X629" i="10" s="1"/>
  <c r="Y629" i="10" s="1"/>
  <c r="Z629" i="10" s="1"/>
  <c r="L629" i="10"/>
  <c r="K629" i="10"/>
  <c r="M629" i="10"/>
  <c r="R630" i="10"/>
  <c r="P630" i="10"/>
  <c r="Q630" i="10"/>
  <c r="AA635" i="10"/>
  <c r="Y635" i="10"/>
  <c r="Z635" i="10" s="1"/>
  <c r="C639" i="10"/>
  <c r="D639" i="10"/>
  <c r="F640" i="10"/>
  <c r="G640" i="10"/>
  <c r="H640" i="10"/>
  <c r="I640" i="10"/>
  <c r="N641" i="10"/>
  <c r="X641" i="10" s="1"/>
  <c r="Y641" i="10" s="1"/>
  <c r="Z641" i="10" s="1"/>
  <c r="L641" i="10"/>
  <c r="K641" i="10"/>
  <c r="M641" i="10"/>
  <c r="R642" i="10"/>
  <c r="Q642" i="10"/>
  <c r="AA647" i="10"/>
  <c r="Y647" i="10"/>
  <c r="Z647" i="10" s="1"/>
  <c r="C651" i="10"/>
  <c r="D651" i="10"/>
  <c r="F652" i="10"/>
  <c r="G652" i="10"/>
  <c r="I652" i="10"/>
  <c r="H652" i="10"/>
  <c r="N653" i="10"/>
  <c r="X653" i="10" s="1"/>
  <c r="Y653" i="10" s="1"/>
  <c r="Z653" i="10" s="1"/>
  <c r="L653" i="10"/>
  <c r="K653" i="10"/>
  <c r="M653" i="10"/>
  <c r="R654" i="10"/>
  <c r="Q654" i="10"/>
  <c r="AA659" i="10"/>
  <c r="Y659" i="10"/>
  <c r="Z659" i="10" s="1"/>
  <c r="C663" i="10"/>
  <c r="D663" i="10"/>
  <c r="F664" i="10"/>
  <c r="G664" i="10"/>
  <c r="I664" i="10"/>
  <c r="H664" i="10"/>
  <c r="N665" i="10"/>
  <c r="X665" i="10" s="1"/>
  <c r="Y665" i="10" s="1"/>
  <c r="Z665" i="10" s="1"/>
  <c r="L665" i="10"/>
  <c r="K665" i="10"/>
  <c r="M665" i="10"/>
  <c r="R666" i="10"/>
  <c r="Q666" i="10"/>
  <c r="P666" i="10"/>
  <c r="AA671" i="10"/>
  <c r="Y671" i="10"/>
  <c r="Z671" i="10" s="1"/>
  <c r="C675" i="10"/>
  <c r="D675" i="10"/>
  <c r="F676" i="10"/>
  <c r="G676" i="10"/>
  <c r="I676" i="10"/>
  <c r="H676" i="10"/>
  <c r="N677" i="10"/>
  <c r="X677" i="10" s="1"/>
  <c r="Y677" i="10" s="1"/>
  <c r="Z677" i="10" s="1"/>
  <c r="L677" i="10"/>
  <c r="K677" i="10"/>
  <c r="M677" i="10"/>
  <c r="R678" i="10"/>
  <c r="P678" i="10"/>
  <c r="Q678" i="10"/>
  <c r="AA683" i="10"/>
  <c r="Y683" i="10"/>
  <c r="Z683" i="10" s="1"/>
  <c r="C687" i="10"/>
  <c r="D687" i="10"/>
  <c r="F688" i="10"/>
  <c r="G688" i="10"/>
  <c r="H688" i="10"/>
  <c r="I688" i="10"/>
  <c r="N689" i="10"/>
  <c r="X689" i="10" s="1"/>
  <c r="Y689" i="10" s="1"/>
  <c r="Z689" i="10" s="1"/>
  <c r="L689" i="10"/>
  <c r="K689" i="10"/>
  <c r="M689" i="10"/>
  <c r="R690" i="10"/>
  <c r="Q690" i="10"/>
  <c r="P690" i="10"/>
  <c r="AA695" i="10"/>
  <c r="Y695" i="10"/>
  <c r="Z695" i="10" s="1"/>
  <c r="C699" i="10"/>
  <c r="D699" i="10"/>
  <c r="F700" i="10"/>
  <c r="G700" i="10"/>
  <c r="I700" i="10"/>
  <c r="H700" i="10"/>
  <c r="N701" i="10"/>
  <c r="X701" i="10" s="1"/>
  <c r="Y701" i="10" s="1"/>
  <c r="Z701" i="10" s="1"/>
  <c r="L701" i="10"/>
  <c r="K701" i="10"/>
  <c r="M701" i="10"/>
  <c r="R702" i="10"/>
  <c r="Q702" i="10"/>
  <c r="P702" i="10"/>
  <c r="AA707" i="10"/>
  <c r="Y707" i="10"/>
  <c r="Z707" i="10" s="1"/>
  <c r="C711" i="10"/>
  <c r="D711" i="10"/>
  <c r="F712" i="10"/>
  <c r="G712" i="10"/>
  <c r="I712" i="10"/>
  <c r="H712" i="10"/>
  <c r="N713" i="10"/>
  <c r="X713" i="10" s="1"/>
  <c r="Y713" i="10" s="1"/>
  <c r="Z713" i="10" s="1"/>
  <c r="L713" i="10"/>
  <c r="K713" i="10"/>
  <c r="M713" i="10"/>
  <c r="R714" i="10"/>
  <c r="Q714" i="10"/>
  <c r="P714" i="10"/>
  <c r="AA719" i="10"/>
  <c r="Y719" i="10"/>
  <c r="Z719" i="10" s="1"/>
  <c r="D723" i="10"/>
  <c r="C723" i="10"/>
  <c r="F724" i="10"/>
  <c r="I724" i="10"/>
  <c r="H724" i="10"/>
  <c r="G724" i="10"/>
  <c r="N725" i="10"/>
  <c r="X725" i="10" s="1"/>
  <c r="Y725" i="10" s="1"/>
  <c r="Z725" i="10" s="1"/>
  <c r="L725" i="10"/>
  <c r="K725" i="10"/>
  <c r="M725" i="10"/>
  <c r="R726" i="10"/>
  <c r="Q726" i="10"/>
  <c r="P726" i="10"/>
  <c r="AA731" i="10"/>
  <c r="D735" i="10"/>
  <c r="C735" i="10"/>
  <c r="F736" i="10"/>
  <c r="I736" i="10"/>
  <c r="G736" i="10"/>
  <c r="H736" i="10"/>
  <c r="N737" i="10"/>
  <c r="X737" i="10" s="1"/>
  <c r="Y737" i="10" s="1"/>
  <c r="Z737" i="10" s="1"/>
  <c r="L737" i="10"/>
  <c r="K737" i="10"/>
  <c r="M737" i="10"/>
  <c r="R738" i="10"/>
  <c r="Q738" i="10"/>
  <c r="P738" i="10"/>
  <c r="AA743" i="10"/>
  <c r="Y743" i="10"/>
  <c r="Z743" i="10" s="1"/>
  <c r="F748" i="10"/>
  <c r="I748" i="10"/>
  <c r="H748" i="10"/>
  <c r="G748" i="10"/>
  <c r="N749" i="10"/>
  <c r="X749" i="10" s="1"/>
  <c r="Y749" i="10" s="1"/>
  <c r="Z749" i="10" s="1"/>
  <c r="L749" i="10"/>
  <c r="K749" i="10"/>
  <c r="M749" i="10"/>
  <c r="R750" i="10"/>
  <c r="Q750" i="10"/>
  <c r="P750" i="10"/>
  <c r="AA755" i="10"/>
  <c r="Y755" i="10"/>
  <c r="Z755" i="10" s="1"/>
  <c r="D759" i="10"/>
  <c r="C759" i="10"/>
  <c r="F760" i="10"/>
  <c r="I760" i="10"/>
  <c r="G760" i="10"/>
  <c r="H760" i="10"/>
  <c r="N761" i="10"/>
  <c r="X761" i="10" s="1"/>
  <c r="Y761" i="10" s="1"/>
  <c r="Z761" i="10" s="1"/>
  <c r="L761" i="10"/>
  <c r="K761" i="10"/>
  <c r="M761" i="10"/>
  <c r="R762" i="10"/>
  <c r="Q762" i="10"/>
  <c r="P762" i="10"/>
  <c r="AA767" i="10"/>
  <c r="Y767" i="10"/>
  <c r="Z767" i="10" s="1"/>
  <c r="D771" i="10"/>
  <c r="C771" i="10"/>
  <c r="F772" i="10"/>
  <c r="I772" i="10"/>
  <c r="H772" i="10"/>
  <c r="G772" i="10"/>
  <c r="N773" i="10"/>
  <c r="X773" i="10" s="1"/>
  <c r="Y773" i="10" s="1"/>
  <c r="Z773" i="10" s="1"/>
  <c r="L773" i="10"/>
  <c r="K773" i="10"/>
  <c r="M773" i="10"/>
  <c r="R774" i="10"/>
  <c r="Q774" i="10"/>
  <c r="P774" i="10"/>
  <c r="AA779" i="10"/>
  <c r="Y779" i="10"/>
  <c r="Z779" i="10" s="1"/>
  <c r="D783" i="10"/>
  <c r="C783" i="10"/>
  <c r="F784" i="10"/>
  <c r="I784" i="10"/>
  <c r="G784" i="10"/>
  <c r="H784" i="10"/>
  <c r="N785" i="10"/>
  <c r="X785" i="10" s="1"/>
  <c r="Y785" i="10" s="1"/>
  <c r="Z785" i="10" s="1"/>
  <c r="L785" i="10"/>
  <c r="K785" i="10"/>
  <c r="M785" i="10"/>
  <c r="R786" i="10"/>
  <c r="Q786" i="10"/>
  <c r="P786" i="10"/>
  <c r="AA791" i="10"/>
  <c r="Y791" i="10"/>
  <c r="Z791" i="10" s="1"/>
  <c r="D795" i="10"/>
  <c r="C795" i="10"/>
  <c r="F796" i="10"/>
  <c r="H796" i="10"/>
  <c r="G796" i="10"/>
  <c r="I796" i="10"/>
  <c r="N797" i="10"/>
  <c r="X797" i="10" s="1"/>
  <c r="Y797" i="10" s="1"/>
  <c r="Z797" i="10" s="1"/>
  <c r="L797" i="10"/>
  <c r="K797" i="10"/>
  <c r="M797" i="10"/>
  <c r="R798" i="10"/>
  <c r="Q798" i="10"/>
  <c r="P798" i="10"/>
  <c r="AA803" i="10"/>
  <c r="Y803" i="10"/>
  <c r="Z803" i="10" s="1"/>
  <c r="D807" i="10"/>
  <c r="C807" i="10"/>
  <c r="F808" i="10"/>
  <c r="I808" i="10"/>
  <c r="G808" i="10"/>
  <c r="H808" i="10"/>
  <c r="N809" i="10"/>
  <c r="X809" i="10" s="1"/>
  <c r="Y809" i="10" s="1"/>
  <c r="Z809" i="10" s="1"/>
  <c r="M809" i="10"/>
  <c r="L809" i="10"/>
  <c r="K809" i="10"/>
  <c r="Q810" i="10"/>
  <c r="R810" i="10"/>
  <c r="P810" i="10"/>
  <c r="AA815" i="10"/>
  <c r="Y815" i="10"/>
  <c r="Z815" i="10" s="1"/>
  <c r="C819" i="10"/>
  <c r="D819" i="10"/>
  <c r="F820" i="10"/>
  <c r="H820" i="10"/>
  <c r="I820" i="10"/>
  <c r="G820" i="10"/>
  <c r="N821" i="10"/>
  <c r="X821" i="10" s="1"/>
  <c r="Y821" i="10" s="1"/>
  <c r="Z821" i="10" s="1"/>
  <c r="M821" i="10"/>
  <c r="L821" i="10"/>
  <c r="K821" i="10"/>
  <c r="Q822" i="10"/>
  <c r="R822" i="10"/>
  <c r="P822" i="10"/>
  <c r="AA827" i="10"/>
  <c r="Y827" i="10"/>
  <c r="Z827" i="10" s="1"/>
  <c r="D831" i="10"/>
  <c r="C831" i="10"/>
  <c r="F832" i="10"/>
  <c r="H832" i="10"/>
  <c r="I832" i="10"/>
  <c r="G832" i="10"/>
  <c r="N833" i="10"/>
  <c r="X833" i="10" s="1"/>
  <c r="Y833" i="10" s="1"/>
  <c r="Z833" i="10" s="1"/>
  <c r="M833" i="10"/>
  <c r="L833" i="10"/>
  <c r="K833" i="10"/>
  <c r="Q834" i="10"/>
  <c r="R834" i="10"/>
  <c r="P834" i="10"/>
  <c r="AA839" i="10"/>
  <c r="Y839" i="10"/>
  <c r="Z839" i="10" s="1"/>
  <c r="C843" i="10"/>
  <c r="D843" i="10"/>
  <c r="F844" i="10"/>
  <c r="H844" i="10"/>
  <c r="G844" i="10"/>
  <c r="I844" i="10"/>
  <c r="N845" i="10"/>
  <c r="X845" i="10" s="1"/>
  <c r="M845" i="10"/>
  <c r="L845" i="10"/>
  <c r="K845" i="10"/>
  <c r="Q846" i="10"/>
  <c r="R846" i="10"/>
  <c r="P846" i="10"/>
  <c r="AA851" i="10"/>
  <c r="Y851" i="10"/>
  <c r="Z851" i="10" s="1"/>
  <c r="D855" i="10"/>
  <c r="C855" i="10"/>
  <c r="F856" i="10"/>
  <c r="H856" i="10"/>
  <c r="G856" i="10"/>
  <c r="I856" i="10"/>
  <c r="N857" i="10"/>
  <c r="X857" i="10" s="1"/>
  <c r="Y857" i="10" s="1"/>
  <c r="Z857" i="10" s="1"/>
  <c r="M857" i="10"/>
  <c r="L857" i="10"/>
  <c r="K857" i="10"/>
  <c r="Q858" i="10"/>
  <c r="R858" i="10"/>
  <c r="P858" i="10"/>
  <c r="AA863" i="10"/>
  <c r="Y863" i="10"/>
  <c r="Z863" i="10" s="1"/>
  <c r="D867" i="10"/>
  <c r="C867" i="10"/>
  <c r="F868" i="10"/>
  <c r="I868" i="10"/>
  <c r="H868" i="10"/>
  <c r="G868" i="10"/>
  <c r="N869" i="10"/>
  <c r="X869" i="10" s="1"/>
  <c r="Y869" i="10" s="1"/>
  <c r="Z869" i="10" s="1"/>
  <c r="M869" i="10"/>
  <c r="L869" i="10"/>
  <c r="K869" i="10"/>
  <c r="Q870" i="10"/>
  <c r="R870" i="10"/>
  <c r="P870" i="10"/>
  <c r="AA875" i="10"/>
  <c r="D879" i="10"/>
  <c r="C879" i="10"/>
  <c r="H880" i="10"/>
  <c r="G880" i="10"/>
  <c r="I880" i="10"/>
  <c r="F880" i="10"/>
  <c r="N881" i="10"/>
  <c r="X881" i="10" s="1"/>
  <c r="Y881" i="10" s="1"/>
  <c r="Z881" i="10" s="1"/>
  <c r="M881" i="10"/>
  <c r="L881" i="10"/>
  <c r="K881" i="10"/>
  <c r="R882" i="10"/>
  <c r="Q882" i="10"/>
  <c r="P882" i="10"/>
  <c r="AA887" i="10"/>
  <c r="Y887" i="10"/>
  <c r="Z887" i="10" s="1"/>
  <c r="D891" i="10"/>
  <c r="C891" i="10"/>
  <c r="H892" i="10"/>
  <c r="G892" i="10"/>
  <c r="I892" i="10"/>
  <c r="F892" i="10"/>
  <c r="N893" i="10"/>
  <c r="X893" i="10" s="1"/>
  <c r="Y893" i="10" s="1"/>
  <c r="Z893" i="10" s="1"/>
  <c r="M893" i="10"/>
  <c r="L893" i="10"/>
  <c r="K893" i="10"/>
  <c r="R894" i="10"/>
  <c r="Q894" i="10"/>
  <c r="P894" i="10"/>
  <c r="AA899" i="10"/>
  <c r="Y899" i="10"/>
  <c r="Z899" i="10" s="1"/>
  <c r="D903" i="10"/>
  <c r="C903" i="10"/>
  <c r="H904" i="10"/>
  <c r="G904" i="10"/>
  <c r="I904" i="10"/>
  <c r="F904" i="10"/>
  <c r="N905" i="10"/>
  <c r="X905" i="10" s="1"/>
  <c r="Y905" i="10" s="1"/>
  <c r="Z905" i="10" s="1"/>
  <c r="M905" i="10"/>
  <c r="L905" i="10"/>
  <c r="K905" i="10"/>
  <c r="R906" i="10"/>
  <c r="Q906" i="10"/>
  <c r="P906" i="10"/>
  <c r="Y910" i="10"/>
  <c r="Z910" i="10" s="1"/>
  <c r="AA910" i="10"/>
  <c r="D914" i="10"/>
  <c r="C914" i="10"/>
  <c r="H915" i="10"/>
  <c r="G915" i="10"/>
  <c r="I915" i="10"/>
  <c r="F915" i="10"/>
  <c r="K916" i="10"/>
  <c r="N916" i="10"/>
  <c r="X916" i="10" s="1"/>
  <c r="Y916" i="10" s="1"/>
  <c r="Z916" i="10" s="1"/>
  <c r="L916" i="10"/>
  <c r="M916" i="10"/>
  <c r="Q917" i="10"/>
  <c r="P917" i="10"/>
  <c r="R917" i="10"/>
  <c r="D925" i="10"/>
  <c r="C925" i="10"/>
  <c r="I926" i="10"/>
  <c r="H926" i="10"/>
  <c r="G926" i="10"/>
  <c r="F926" i="10"/>
  <c r="K927" i="10"/>
  <c r="N927" i="10"/>
  <c r="X927" i="10" s="1"/>
  <c r="Y927" i="10" s="1"/>
  <c r="Z927" i="10" s="1"/>
  <c r="L927" i="10"/>
  <c r="M927" i="10"/>
  <c r="Q928" i="10"/>
  <c r="P928" i="10"/>
  <c r="R928" i="10"/>
  <c r="D935" i="10"/>
  <c r="C935" i="10"/>
  <c r="H936" i="10"/>
  <c r="G936" i="10"/>
  <c r="I936" i="10"/>
  <c r="F936" i="10"/>
  <c r="N937" i="10"/>
  <c r="X937" i="10" s="1"/>
  <c r="Y937" i="10" s="1"/>
  <c r="Z937" i="10" s="1"/>
  <c r="M937" i="10"/>
  <c r="L937" i="10"/>
  <c r="K937" i="10"/>
  <c r="R938" i="10"/>
  <c r="Q938" i="10"/>
  <c r="P938" i="10"/>
  <c r="AA943" i="10"/>
  <c r="D946" i="10"/>
  <c r="C946" i="10"/>
  <c r="K947" i="10"/>
  <c r="N947" i="10"/>
  <c r="X947" i="10" s="1"/>
  <c r="Y947" i="10" s="1"/>
  <c r="Z947" i="10" s="1"/>
  <c r="L947" i="10"/>
  <c r="M947" i="10"/>
  <c r="Q948" i="10"/>
  <c r="P948" i="10"/>
  <c r="R948" i="10"/>
  <c r="AA953" i="10"/>
  <c r="D957" i="10"/>
  <c r="C957" i="10"/>
  <c r="N958" i="10"/>
  <c r="X958" i="10" s="1"/>
  <c r="Y958" i="10" s="1"/>
  <c r="Z958" i="10" s="1"/>
  <c r="M958" i="10"/>
  <c r="K958" i="10"/>
  <c r="L958" i="10"/>
  <c r="AA963" i="10"/>
  <c r="D967" i="10"/>
  <c r="C967" i="10"/>
  <c r="H968" i="10"/>
  <c r="G968" i="10"/>
  <c r="I968" i="10"/>
  <c r="F968" i="10"/>
  <c r="N969" i="10"/>
  <c r="X969" i="10" s="1"/>
  <c r="Y969" i="10" s="1"/>
  <c r="Z969" i="10" s="1"/>
  <c r="M969" i="10"/>
  <c r="L969" i="10"/>
  <c r="K969" i="10"/>
  <c r="Y973" i="10"/>
  <c r="Z973" i="10" s="1"/>
  <c r="AA973" i="10"/>
  <c r="D977" i="10"/>
  <c r="C977" i="10"/>
  <c r="I978" i="10"/>
  <c r="H978" i="10"/>
  <c r="G978" i="10"/>
  <c r="F978" i="10"/>
  <c r="K979" i="10"/>
  <c r="N979" i="10"/>
  <c r="X979" i="10" s="1"/>
  <c r="Y979" i="10" s="1"/>
  <c r="Z979" i="10" s="1"/>
  <c r="L979" i="10"/>
  <c r="M979" i="10"/>
  <c r="Q980" i="10"/>
  <c r="P980" i="10"/>
  <c r="R980" i="10"/>
  <c r="AA983" i="10"/>
  <c r="Y983" i="10"/>
  <c r="Z983" i="10" s="1"/>
  <c r="C986" i="10"/>
  <c r="D986" i="10"/>
  <c r="H987" i="10"/>
  <c r="G987" i="10"/>
  <c r="I987" i="10"/>
  <c r="F987" i="10"/>
  <c r="K988" i="10"/>
  <c r="M988" i="10"/>
  <c r="L988" i="10"/>
  <c r="N988" i="10"/>
  <c r="X988" i="10" s="1"/>
  <c r="Y988" i="10" s="1"/>
  <c r="Z988" i="10" s="1"/>
  <c r="Q989" i="10"/>
  <c r="P989" i="10"/>
  <c r="R989" i="10"/>
  <c r="N997" i="10"/>
  <c r="X997" i="10" s="1"/>
  <c r="M997" i="10"/>
  <c r="L997" i="10"/>
  <c r="K997" i="10"/>
  <c r="R998" i="10"/>
  <c r="Q998" i="10"/>
  <c r="P998" i="10"/>
  <c r="AA1003" i="10"/>
  <c r="Y1003" i="10"/>
  <c r="Z1003" i="10" s="1"/>
  <c r="C1006" i="10"/>
  <c r="D1006" i="10"/>
  <c r="K1007" i="10"/>
  <c r="N1007" i="10"/>
  <c r="X1007" i="10" s="1"/>
  <c r="L1007" i="10"/>
  <c r="M1007" i="10"/>
  <c r="Q1008" i="10"/>
  <c r="P1008" i="10"/>
  <c r="R1008" i="10"/>
  <c r="AA1012" i="10"/>
  <c r="Y1012" i="10"/>
  <c r="Z1012" i="10" s="1"/>
  <c r="D1016" i="10"/>
  <c r="C1016" i="10"/>
  <c r="I1017" i="10"/>
  <c r="H1017" i="10"/>
  <c r="G1017" i="10"/>
  <c r="F1017" i="10"/>
  <c r="R1018" i="10"/>
  <c r="Q1018" i="10"/>
  <c r="P1018" i="10"/>
  <c r="Y1021" i="10"/>
  <c r="Z1021" i="10" s="1"/>
  <c r="AA1021" i="10"/>
  <c r="D1025" i="10"/>
  <c r="C1025" i="10"/>
  <c r="I1026" i="10"/>
  <c r="H1026" i="10"/>
  <c r="G1026" i="10"/>
  <c r="F1026" i="10"/>
  <c r="K1027" i="10"/>
  <c r="N1027" i="10"/>
  <c r="X1027" i="10" s="1"/>
  <c r="Y1027" i="10" s="1"/>
  <c r="Z1027" i="10" s="1"/>
  <c r="L1027" i="10"/>
  <c r="M1027" i="10"/>
  <c r="Q1028" i="10"/>
  <c r="P1028" i="10"/>
  <c r="R1028" i="10"/>
  <c r="C1034" i="10"/>
  <c r="D1034" i="10"/>
  <c r="H1035" i="10"/>
  <c r="G1035" i="10"/>
  <c r="I1035" i="10"/>
  <c r="F1035" i="10"/>
  <c r="K1036" i="10"/>
  <c r="M1036" i="10"/>
  <c r="L1036" i="10"/>
  <c r="N1036" i="10"/>
  <c r="X1036" i="10" s="1"/>
  <c r="Y1036" i="10" s="1"/>
  <c r="Z1036" i="10" s="1"/>
  <c r="Q1037" i="10"/>
  <c r="P1037" i="10"/>
  <c r="R1037" i="10"/>
  <c r="M1045" i="10"/>
  <c r="L1045" i="10"/>
  <c r="K1045" i="10"/>
  <c r="N1045" i="10"/>
  <c r="X1045" i="10" s="1"/>
  <c r="R1046" i="10"/>
  <c r="P1046" i="10"/>
  <c r="Q1046" i="10"/>
  <c r="AA1051" i="10"/>
  <c r="Y1051" i="10"/>
  <c r="Z1051" i="10" s="1"/>
  <c r="D1054" i="10"/>
  <c r="C1054" i="10"/>
  <c r="N1055" i="10"/>
  <c r="X1055" i="10" s="1"/>
  <c r="Y1055" i="10" s="1"/>
  <c r="Z1055" i="10" s="1"/>
  <c r="M1055" i="10"/>
  <c r="K1055" i="10"/>
  <c r="L1055" i="10"/>
  <c r="P1056" i="10"/>
  <c r="R1056" i="10"/>
  <c r="Q1056" i="10"/>
  <c r="AA1060" i="10"/>
  <c r="D1064" i="10"/>
  <c r="C1064" i="10"/>
  <c r="I1065" i="10"/>
  <c r="H1065" i="10"/>
  <c r="G1065" i="10"/>
  <c r="F1065" i="10"/>
  <c r="R1066" i="10"/>
  <c r="Q1066" i="10"/>
  <c r="P1066" i="10"/>
  <c r="Y1069" i="10"/>
  <c r="Z1069" i="10" s="1"/>
  <c r="AA1069" i="10"/>
  <c r="D1073" i="10"/>
  <c r="C1073" i="10"/>
  <c r="I1074" i="10"/>
  <c r="H1074" i="10"/>
  <c r="F1074" i="10"/>
  <c r="G1074" i="10"/>
  <c r="N1075" i="10"/>
  <c r="X1075" i="10" s="1"/>
  <c r="Y1075" i="10" s="1"/>
  <c r="Z1075" i="10" s="1"/>
  <c r="M1075" i="10"/>
  <c r="K1075" i="10"/>
  <c r="L1075" i="10"/>
  <c r="P1076" i="10"/>
  <c r="R1076" i="10"/>
  <c r="Q1076" i="10"/>
  <c r="D1082" i="10"/>
  <c r="C1082" i="10"/>
  <c r="G1083" i="10"/>
  <c r="F1083" i="10"/>
  <c r="I1083" i="10"/>
  <c r="H1083" i="10"/>
  <c r="N1084" i="10"/>
  <c r="X1084" i="10" s="1"/>
  <c r="L1084" i="10"/>
  <c r="M1084" i="10"/>
  <c r="K1084" i="10"/>
  <c r="R1085" i="10"/>
  <c r="Q1085" i="10"/>
  <c r="P1085" i="10"/>
  <c r="M1093" i="10"/>
  <c r="L1093" i="10"/>
  <c r="K1093" i="10"/>
  <c r="N1093" i="10"/>
  <c r="X1093" i="10" s="1"/>
  <c r="Y1093" i="10" s="1"/>
  <c r="Z1093" i="10" s="1"/>
  <c r="R1094" i="10"/>
  <c r="Q1094" i="10"/>
  <c r="P1094" i="10"/>
  <c r="AA1099" i="10"/>
  <c r="Y1099" i="10"/>
  <c r="Z1099" i="10" s="1"/>
  <c r="D1102" i="10"/>
  <c r="C1102" i="10"/>
  <c r="N1103" i="10"/>
  <c r="X1103" i="10" s="1"/>
  <c r="M1103" i="10"/>
  <c r="K1103" i="10"/>
  <c r="P1104" i="10"/>
  <c r="R1104" i="10"/>
  <c r="Q1104" i="10"/>
  <c r="AA1108" i="10"/>
  <c r="D1112" i="10"/>
  <c r="C1112" i="10"/>
  <c r="I1113" i="10"/>
  <c r="H1113" i="10"/>
  <c r="G1113" i="10"/>
  <c r="F1113" i="10"/>
  <c r="R1114" i="10"/>
  <c r="Q1114" i="10"/>
  <c r="P1114" i="10"/>
  <c r="Y1117" i="10"/>
  <c r="Z1117" i="10" s="1"/>
  <c r="AA1117" i="10"/>
  <c r="D1121" i="10"/>
  <c r="C1121" i="10"/>
  <c r="I1122" i="10"/>
  <c r="H1122" i="10"/>
  <c r="F1122" i="10"/>
  <c r="G1122" i="10"/>
  <c r="L1123" i="10"/>
  <c r="K1123" i="10"/>
  <c r="M1123" i="10"/>
  <c r="N1123" i="10"/>
  <c r="X1123" i="10" s="1"/>
  <c r="P1124" i="10"/>
  <c r="R1124" i="10"/>
  <c r="Q1124" i="10"/>
  <c r="C1130" i="10"/>
  <c r="D1130" i="10"/>
  <c r="G1131" i="10"/>
  <c r="F1131" i="10"/>
  <c r="I1131" i="10"/>
  <c r="H1131" i="10"/>
  <c r="N1132" i="10"/>
  <c r="X1132" i="10" s="1"/>
  <c r="Y1132" i="10" s="1"/>
  <c r="Z1132" i="10" s="1"/>
  <c r="L1132" i="10"/>
  <c r="M1132" i="10"/>
  <c r="K1132" i="10"/>
  <c r="Q1133" i="10"/>
  <c r="R1133" i="10"/>
  <c r="P1133" i="10"/>
  <c r="M1141" i="10"/>
  <c r="L1141" i="10"/>
  <c r="K1141" i="10"/>
  <c r="N1141" i="10"/>
  <c r="X1141" i="10" s="1"/>
  <c r="Y1141" i="10" s="1"/>
  <c r="Z1141" i="10" s="1"/>
  <c r="AA1146" i="10"/>
  <c r="Y1146" i="10"/>
  <c r="Z1146" i="10" s="1"/>
  <c r="A1149" i="10"/>
  <c r="K1149" i="9"/>
  <c r="I1150" i="10"/>
  <c r="H1150" i="10"/>
  <c r="F1150" i="10"/>
  <c r="G1150" i="10"/>
  <c r="R1151" i="10"/>
  <c r="Q1151" i="10"/>
  <c r="P1151" i="10"/>
  <c r="AA1154" i="10"/>
  <c r="D1158" i="10"/>
  <c r="C1158" i="10"/>
  <c r="G1159" i="10"/>
  <c r="F1159" i="10"/>
  <c r="I1159" i="10"/>
  <c r="H1159" i="10"/>
  <c r="N1160" i="10"/>
  <c r="X1160" i="10" s="1"/>
  <c r="M1160" i="10"/>
  <c r="K1160" i="10"/>
  <c r="L1160" i="10"/>
  <c r="Q1161" i="10"/>
  <c r="P1161" i="10"/>
  <c r="R1161" i="10"/>
  <c r="D1166" i="10"/>
  <c r="C1166" i="10"/>
  <c r="G1167" i="10"/>
  <c r="F1167" i="10"/>
  <c r="I1167" i="10"/>
  <c r="H1167" i="10"/>
  <c r="N1168" i="10"/>
  <c r="X1168" i="10" s="1"/>
  <c r="Y1168" i="10" s="1"/>
  <c r="Z1168" i="10" s="1"/>
  <c r="M1168" i="10"/>
  <c r="K1168" i="10"/>
  <c r="L1168" i="10"/>
  <c r="Q1169" i="10"/>
  <c r="P1169" i="10"/>
  <c r="R1169" i="10"/>
  <c r="K1177" i="10"/>
  <c r="M1177" i="10"/>
  <c r="L1177" i="10"/>
  <c r="N1177" i="10"/>
  <c r="X1177" i="10" s="1"/>
  <c r="Y1177" i="10" s="1"/>
  <c r="Z1177" i="10" s="1"/>
  <c r="AA1182" i="10"/>
  <c r="Y1182" i="10"/>
  <c r="Z1182" i="10" s="1"/>
  <c r="A1185" i="10"/>
  <c r="K1185" i="9"/>
  <c r="H1186" i="10"/>
  <c r="G1186" i="10"/>
  <c r="I1186" i="10"/>
  <c r="F1186" i="10"/>
  <c r="Q1187" i="10"/>
  <c r="P1187" i="10"/>
  <c r="R1187" i="10"/>
  <c r="AA1190" i="10"/>
  <c r="D1194" i="10"/>
  <c r="C1194" i="10"/>
  <c r="G1195" i="10"/>
  <c r="F1195" i="10"/>
  <c r="I1195" i="10"/>
  <c r="H1195" i="10"/>
  <c r="N1196" i="10"/>
  <c r="X1196" i="10" s="1"/>
  <c r="Y1196" i="10" s="1"/>
  <c r="Z1196" i="10" s="1"/>
  <c r="M1196" i="10"/>
  <c r="K1196" i="10"/>
  <c r="L1196" i="10"/>
  <c r="Q1197" i="10"/>
  <c r="P1197" i="10"/>
  <c r="R1197" i="10"/>
  <c r="D1202" i="10"/>
  <c r="C1202" i="10"/>
  <c r="G1203" i="10"/>
  <c r="F1203" i="10"/>
  <c r="I1203" i="10"/>
  <c r="H1203" i="10"/>
  <c r="N1204" i="10"/>
  <c r="X1204" i="10" s="1"/>
  <c r="Y1204" i="10" s="1"/>
  <c r="Z1204" i="10" s="1"/>
  <c r="M1204" i="10"/>
  <c r="K1204" i="10"/>
  <c r="L1204" i="10"/>
  <c r="Q1205" i="10"/>
  <c r="P1205" i="10"/>
  <c r="R1205" i="10"/>
  <c r="K1213" i="10"/>
  <c r="M1213" i="10"/>
  <c r="L1213" i="10"/>
  <c r="N1213" i="10"/>
  <c r="X1213" i="10" s="1"/>
  <c r="Y1213" i="10" s="1"/>
  <c r="Z1213" i="10" s="1"/>
  <c r="AA1218" i="10"/>
  <c r="A1221" i="10"/>
  <c r="K1221" i="9"/>
  <c r="H1222" i="10"/>
  <c r="G1222" i="10"/>
  <c r="I1222" i="10"/>
  <c r="F1222" i="10"/>
  <c r="Q1223" i="10"/>
  <c r="P1223" i="10"/>
  <c r="R1223" i="10"/>
  <c r="AA1226" i="10"/>
  <c r="Y1226" i="10"/>
  <c r="Z1226" i="10" s="1"/>
  <c r="A1237" i="10"/>
  <c r="K1237" i="9"/>
  <c r="A1246" i="10"/>
  <c r="K1246" i="9"/>
  <c r="G1247" i="10"/>
  <c r="F1247" i="10"/>
  <c r="I1247" i="10"/>
  <c r="H1247" i="10"/>
  <c r="N1248" i="10"/>
  <c r="X1248" i="10" s="1"/>
  <c r="M1248" i="10"/>
  <c r="K1248" i="10"/>
  <c r="L1248" i="10"/>
  <c r="AA1251" i="10"/>
  <c r="D1255" i="10"/>
  <c r="C1255" i="10"/>
  <c r="H1256" i="10"/>
  <c r="I1256" i="10"/>
  <c r="G1256" i="10"/>
  <c r="F1256" i="10"/>
  <c r="K1257" i="10"/>
  <c r="M1257" i="10"/>
  <c r="L1257" i="10"/>
  <c r="N1257" i="10"/>
  <c r="X1257" i="10" s="1"/>
  <c r="Y1257" i="10" s="1"/>
  <c r="Z1257" i="10" s="1"/>
  <c r="G1263" i="10"/>
  <c r="F1263" i="10"/>
  <c r="I1263" i="10"/>
  <c r="H1263" i="10"/>
  <c r="N1264" i="10"/>
  <c r="X1264" i="10" s="1"/>
  <c r="M1264" i="10"/>
  <c r="K1264" i="10"/>
  <c r="L1264" i="10"/>
  <c r="Q1265" i="10"/>
  <c r="P1265" i="10"/>
  <c r="R1265" i="10"/>
  <c r="K1273" i="10"/>
  <c r="M1273" i="10"/>
  <c r="L1273" i="10"/>
  <c r="N1273" i="10"/>
  <c r="X1273" i="10" s="1"/>
  <c r="AA1277" i="10"/>
  <c r="D1281" i="10"/>
  <c r="C1281" i="10"/>
  <c r="N1282" i="10"/>
  <c r="X1282" i="10" s="1"/>
  <c r="Y1282" i="10" s="1"/>
  <c r="Z1282" i="10" s="1"/>
  <c r="M1282" i="10"/>
  <c r="L1282" i="10"/>
  <c r="K1282" i="10"/>
  <c r="Y1303" i="10"/>
  <c r="Z1303" i="10" s="1"/>
  <c r="AA1303" i="10"/>
  <c r="D1306" i="10"/>
  <c r="C1306" i="10"/>
  <c r="N1307" i="10"/>
  <c r="X1307" i="10" s="1"/>
  <c r="M1307" i="10"/>
  <c r="L1307" i="10"/>
  <c r="K1307" i="10"/>
  <c r="Q1308" i="10"/>
  <c r="R1308" i="10"/>
  <c r="P1308" i="10"/>
  <c r="D1314" i="10"/>
  <c r="C1314" i="10"/>
  <c r="H1315" i="10"/>
  <c r="I1315" i="10"/>
  <c r="F1315" i="10"/>
  <c r="G1315" i="10"/>
  <c r="N1316" i="10"/>
  <c r="X1316" i="10" s="1"/>
  <c r="M1316" i="10"/>
  <c r="L1316" i="10"/>
  <c r="K1316" i="10"/>
  <c r="R1317" i="10"/>
  <c r="P1317" i="10"/>
  <c r="Q1317" i="10"/>
  <c r="D1322" i="10"/>
  <c r="C1322" i="10"/>
  <c r="D1331" i="10"/>
  <c r="C1331" i="10"/>
  <c r="I1332" i="10"/>
  <c r="G1332" i="10"/>
  <c r="F1332" i="10"/>
  <c r="H1332" i="10"/>
  <c r="R1333" i="10"/>
  <c r="P1333" i="10"/>
  <c r="Q1333" i="10"/>
  <c r="Y1336" i="10"/>
  <c r="Z1336" i="10" s="1"/>
  <c r="AA1336" i="10"/>
  <c r="A1339" i="10"/>
  <c r="K1339" i="9"/>
  <c r="G1340" i="10"/>
  <c r="F1340" i="10"/>
  <c r="I1340" i="10"/>
  <c r="H1340" i="10"/>
  <c r="R1341" i="10"/>
  <c r="Q1341" i="10"/>
  <c r="P1341" i="10"/>
  <c r="AA1361" i="10"/>
  <c r="Y1361" i="10"/>
  <c r="Z1361" i="10" s="1"/>
  <c r="D1364" i="10"/>
  <c r="C1364" i="10"/>
  <c r="I1365" i="10"/>
  <c r="H1365" i="10"/>
  <c r="F1365" i="10"/>
  <c r="G1365" i="10"/>
  <c r="R1366" i="10"/>
  <c r="Q1366" i="10"/>
  <c r="P1366" i="10"/>
  <c r="AA1369" i="10"/>
  <c r="Y1369" i="10"/>
  <c r="Z1369" i="10" s="1"/>
  <c r="C1373" i="10"/>
  <c r="D1373" i="10"/>
  <c r="H1374" i="10"/>
  <c r="G1374" i="10"/>
  <c r="F1374" i="10"/>
  <c r="I1374" i="10"/>
  <c r="Q1375" i="10"/>
  <c r="P1375" i="10"/>
  <c r="R1375" i="10"/>
  <c r="A1397" i="10"/>
  <c r="K1397" i="9"/>
  <c r="H1398" i="10"/>
  <c r="G1398" i="10"/>
  <c r="I1398" i="10"/>
  <c r="F1398" i="10"/>
  <c r="Q1399" i="10"/>
  <c r="P1399" i="10"/>
  <c r="R1399" i="10"/>
  <c r="AA1402" i="10"/>
  <c r="Y1402" i="10"/>
  <c r="Z1402" i="10" s="1"/>
  <c r="A1405" i="10"/>
  <c r="K1405" i="9"/>
  <c r="H1406" i="10"/>
  <c r="G1406" i="10"/>
  <c r="F1406" i="10"/>
  <c r="I1406" i="10"/>
  <c r="Q1407" i="10"/>
  <c r="P1407" i="10"/>
  <c r="R1407" i="10"/>
  <c r="D1412" i="10"/>
  <c r="C1412" i="10"/>
  <c r="N1413" i="10"/>
  <c r="X1413" i="10" s="1"/>
  <c r="Y1413" i="10" s="1"/>
  <c r="Z1413" i="10" s="1"/>
  <c r="K1413" i="10"/>
  <c r="L1413" i="10"/>
  <c r="M1413" i="10"/>
  <c r="R1414" i="10"/>
  <c r="Q1414" i="10"/>
  <c r="P1414" i="10"/>
  <c r="D1419" i="10"/>
  <c r="C1419" i="10"/>
  <c r="A1443" i="10"/>
  <c r="K1443" i="9"/>
  <c r="G1444" i="10"/>
  <c r="I1444" i="10"/>
  <c r="H1444" i="10"/>
  <c r="F1444" i="10"/>
  <c r="N1445" i="10"/>
  <c r="X1445" i="10" s="1"/>
  <c r="K1445" i="10"/>
  <c r="M1445" i="10"/>
  <c r="L1445" i="10"/>
  <c r="AA1448" i="10"/>
  <c r="AA1455" i="10"/>
  <c r="AA1492" i="10"/>
  <c r="D1495" i="10"/>
  <c r="C1495" i="10"/>
  <c r="M1496" i="10"/>
  <c r="L1496" i="10"/>
  <c r="K1496" i="10"/>
  <c r="N1496" i="10"/>
  <c r="X1496" i="10" s="1"/>
  <c r="Y1496" i="10" s="1"/>
  <c r="Z1496" i="10" s="1"/>
  <c r="AA1499" i="10"/>
  <c r="D1503" i="10"/>
  <c r="C1503" i="10"/>
  <c r="M1504" i="10"/>
  <c r="N1504" i="10"/>
  <c r="X1504" i="10" s="1"/>
  <c r="Y1504" i="10" s="1"/>
  <c r="Z1504" i="10" s="1"/>
  <c r="L1504" i="10"/>
  <c r="K1504" i="10"/>
  <c r="P1511" i="10"/>
  <c r="Q1511" i="10"/>
  <c r="R1511" i="10"/>
  <c r="D1532" i="10"/>
  <c r="C1532" i="10"/>
  <c r="L1533" i="10"/>
  <c r="M1533" i="10"/>
  <c r="K1533" i="10"/>
  <c r="N1533" i="10"/>
  <c r="X1533" i="10" s="1"/>
  <c r="K1540" i="10"/>
  <c r="N1540" i="10"/>
  <c r="X1540" i="10" s="1"/>
  <c r="Y1540" i="10" s="1"/>
  <c r="Z1540" i="10" s="1"/>
  <c r="M1540" i="10"/>
  <c r="L1540" i="10"/>
  <c r="D1553" i="10"/>
  <c r="C1553" i="10"/>
  <c r="K1554" i="10"/>
  <c r="M1554" i="10"/>
  <c r="L1554" i="10"/>
  <c r="N1554" i="10"/>
  <c r="X1554" i="10" s="1"/>
  <c r="AA1557" i="10"/>
  <c r="H1582" i="10"/>
  <c r="G1582" i="10"/>
  <c r="F1582" i="10"/>
  <c r="I1582" i="10"/>
  <c r="N1583" i="10"/>
  <c r="X1583" i="10" s="1"/>
  <c r="Y1583" i="10" s="1"/>
  <c r="Z1583" i="10" s="1"/>
  <c r="M1583" i="10"/>
  <c r="L1583" i="10"/>
  <c r="K1583" i="10"/>
  <c r="Q1584" i="10"/>
  <c r="P1584" i="10"/>
  <c r="R1584" i="10"/>
  <c r="D1602" i="10"/>
  <c r="C1602" i="10"/>
  <c r="H1603" i="10"/>
  <c r="G1603" i="10"/>
  <c r="I1603" i="10"/>
  <c r="F1603" i="10"/>
  <c r="Q1604" i="10"/>
  <c r="P1604" i="10"/>
  <c r="R1604" i="10"/>
  <c r="Y1613" i="10"/>
  <c r="Z1613" i="10" s="1"/>
  <c r="AA1613" i="10"/>
  <c r="D1616" i="10"/>
  <c r="C1616" i="10"/>
  <c r="N1617" i="10"/>
  <c r="X1617" i="10" s="1"/>
  <c r="Y1617" i="10" s="1"/>
  <c r="Z1617" i="10" s="1"/>
  <c r="M1617" i="10"/>
  <c r="L1617" i="10"/>
  <c r="K1617" i="10"/>
  <c r="AA1620" i="10"/>
  <c r="C1650" i="10"/>
  <c r="D1650" i="10"/>
  <c r="R1666" i="10"/>
  <c r="P1666" i="10"/>
  <c r="Q1666" i="10"/>
  <c r="AA1670" i="10"/>
  <c r="Y1670" i="10"/>
  <c r="Z1670" i="10" s="1"/>
  <c r="C1673" i="10"/>
  <c r="D1673" i="10"/>
  <c r="L1674" i="10"/>
  <c r="K1674" i="10"/>
  <c r="M1674" i="10"/>
  <c r="N1674" i="10"/>
  <c r="X1674" i="10" s="1"/>
  <c r="Y1674" i="10" s="1"/>
  <c r="Z1674" i="10" s="1"/>
  <c r="A1679" i="10"/>
  <c r="K1679" i="9"/>
  <c r="D1692" i="10"/>
  <c r="C1692" i="10"/>
  <c r="AA1696" i="10"/>
  <c r="A1699" i="10"/>
  <c r="K1699" i="9"/>
  <c r="H1700" i="10"/>
  <c r="G1700" i="10"/>
  <c r="F1700" i="10"/>
  <c r="I1700" i="10"/>
  <c r="R1701" i="10"/>
  <c r="Q1701" i="10"/>
  <c r="P1701" i="10"/>
  <c r="D1707" i="10"/>
  <c r="C1707" i="10"/>
  <c r="I1708" i="10"/>
  <c r="H1708" i="10"/>
  <c r="G1708" i="10"/>
  <c r="F1708" i="10"/>
  <c r="N1709" i="10"/>
  <c r="X1709" i="10" s="1"/>
  <c r="M1709" i="10"/>
  <c r="L1709" i="10"/>
  <c r="K1709" i="10"/>
  <c r="AA1753" i="10"/>
  <c r="C1756" i="10"/>
  <c r="D1756" i="10"/>
  <c r="L1757" i="10"/>
  <c r="K1757" i="10"/>
  <c r="M1757" i="10"/>
  <c r="N1757" i="10"/>
  <c r="X1757" i="10" s="1"/>
  <c r="AA1760" i="10"/>
  <c r="AA1778" i="10"/>
  <c r="C1828" i="10"/>
  <c r="D1828" i="10"/>
  <c r="L1829" i="10"/>
  <c r="K1829" i="10"/>
  <c r="N1829" i="10"/>
  <c r="X1829" i="10" s="1"/>
  <c r="M1829" i="10"/>
  <c r="AA1838" i="10"/>
  <c r="C1842" i="10"/>
  <c r="D1842" i="10"/>
  <c r="L1843" i="10"/>
  <c r="M1843" i="10"/>
  <c r="K1843" i="10"/>
  <c r="N1843" i="10"/>
  <c r="X1843" i="10" s="1"/>
  <c r="AA1846" i="10"/>
  <c r="D1901" i="10"/>
  <c r="C1901" i="10"/>
  <c r="K1902" i="10"/>
  <c r="L1902" i="10"/>
  <c r="N1902" i="10"/>
  <c r="X1902" i="10" s="1"/>
  <c r="M1902" i="10"/>
  <c r="D1913" i="10"/>
  <c r="C1913" i="10"/>
  <c r="L1914" i="10"/>
  <c r="K1914" i="10"/>
  <c r="M1914" i="10"/>
  <c r="N1914" i="10"/>
  <c r="X1914" i="10" s="1"/>
  <c r="AA1923" i="10"/>
  <c r="Y1923" i="10"/>
  <c r="Z1923" i="10" s="1"/>
  <c r="D1972" i="10"/>
  <c r="C1972" i="10"/>
  <c r="K1973" i="10"/>
  <c r="N1973" i="10"/>
  <c r="X1973" i="10" s="1"/>
  <c r="M1973" i="10"/>
  <c r="L1973" i="10"/>
  <c r="AA1982" i="10"/>
  <c r="C1986" i="10"/>
  <c r="D1986" i="10"/>
  <c r="L1987" i="10"/>
  <c r="K1987" i="10"/>
  <c r="M1987" i="10"/>
  <c r="N1987" i="10"/>
  <c r="X1987" i="10" s="1"/>
  <c r="AA1990" i="10"/>
  <c r="AA550" i="10"/>
  <c r="C554" i="10"/>
  <c r="D554" i="10"/>
  <c r="F555" i="10"/>
  <c r="I555" i="10"/>
  <c r="H555" i="10"/>
  <c r="G555" i="10"/>
  <c r="R557" i="10"/>
  <c r="Q557" i="10"/>
  <c r="P557" i="10"/>
  <c r="AA562" i="10"/>
  <c r="Y562" i="10"/>
  <c r="Z562" i="10" s="1"/>
  <c r="C566" i="10"/>
  <c r="D566" i="10"/>
  <c r="I567" i="10"/>
  <c r="H567" i="10"/>
  <c r="F567" i="10"/>
  <c r="G567" i="10"/>
  <c r="N568" i="10"/>
  <c r="X568" i="10" s="1"/>
  <c r="Y568" i="10" s="1"/>
  <c r="Z568" i="10" s="1"/>
  <c r="M568" i="10"/>
  <c r="L568" i="10"/>
  <c r="K568" i="10"/>
  <c r="R569" i="10"/>
  <c r="Q569" i="10"/>
  <c r="P569" i="10"/>
  <c r="Y574" i="10"/>
  <c r="Z574" i="10" s="1"/>
  <c r="AA574" i="10"/>
  <c r="C578" i="10"/>
  <c r="D578" i="10"/>
  <c r="I579" i="10"/>
  <c r="H579" i="10"/>
  <c r="F579" i="10"/>
  <c r="G579" i="10"/>
  <c r="N580" i="10"/>
  <c r="X580" i="10" s="1"/>
  <c r="Y580" i="10" s="1"/>
  <c r="Z580" i="10" s="1"/>
  <c r="M580" i="10"/>
  <c r="L580" i="10"/>
  <c r="K580" i="10"/>
  <c r="Q581" i="10"/>
  <c r="P581" i="10"/>
  <c r="R581" i="10"/>
  <c r="AA586" i="10"/>
  <c r="Y586" i="10"/>
  <c r="Z586" i="10" s="1"/>
  <c r="C590" i="10"/>
  <c r="D590" i="10"/>
  <c r="I591" i="10"/>
  <c r="H591" i="10"/>
  <c r="F591" i="10"/>
  <c r="G591" i="10"/>
  <c r="N592" i="10"/>
  <c r="X592" i="10" s="1"/>
  <c r="Y592" i="10" s="1"/>
  <c r="Z592" i="10" s="1"/>
  <c r="L592" i="10"/>
  <c r="M592" i="10"/>
  <c r="K592" i="10"/>
  <c r="R593" i="10"/>
  <c r="Q593" i="10"/>
  <c r="P593" i="10"/>
  <c r="Y598" i="10"/>
  <c r="Z598" i="10" s="1"/>
  <c r="AA598" i="10"/>
  <c r="C602" i="10"/>
  <c r="D602" i="10"/>
  <c r="I603" i="10"/>
  <c r="H603" i="10"/>
  <c r="F603" i="10"/>
  <c r="G603" i="10"/>
  <c r="N604" i="10"/>
  <c r="X604" i="10" s="1"/>
  <c r="Y604" i="10" s="1"/>
  <c r="Z604" i="10" s="1"/>
  <c r="M604" i="10"/>
  <c r="L604" i="10"/>
  <c r="K604" i="10"/>
  <c r="Q605" i="10"/>
  <c r="P605" i="10"/>
  <c r="R605" i="10"/>
  <c r="AA610" i="10"/>
  <c r="Y610" i="10"/>
  <c r="Z610" i="10" s="1"/>
  <c r="C614" i="10"/>
  <c r="D614" i="10"/>
  <c r="I615" i="10"/>
  <c r="H615" i="10"/>
  <c r="F615" i="10"/>
  <c r="G615" i="10"/>
  <c r="N616" i="10"/>
  <c r="X616" i="10" s="1"/>
  <c r="Y616" i="10" s="1"/>
  <c r="Z616" i="10" s="1"/>
  <c r="K616" i="10"/>
  <c r="M616" i="10"/>
  <c r="L616" i="10"/>
  <c r="R617" i="10"/>
  <c r="Q617" i="10"/>
  <c r="P617" i="10"/>
  <c r="Y622" i="10"/>
  <c r="Z622" i="10" s="1"/>
  <c r="AA622" i="10"/>
  <c r="C626" i="10"/>
  <c r="D626" i="10"/>
  <c r="I627" i="10"/>
  <c r="H627" i="10"/>
  <c r="F627" i="10"/>
  <c r="G627" i="10"/>
  <c r="N628" i="10"/>
  <c r="X628" i="10" s="1"/>
  <c r="Y628" i="10" s="1"/>
  <c r="Z628" i="10" s="1"/>
  <c r="M628" i="10"/>
  <c r="L628" i="10"/>
  <c r="K628" i="10"/>
  <c r="Q629" i="10"/>
  <c r="P629" i="10"/>
  <c r="R629" i="10"/>
  <c r="AA634" i="10"/>
  <c r="Y634" i="10"/>
  <c r="Z634" i="10" s="1"/>
  <c r="C638" i="10"/>
  <c r="D638" i="10"/>
  <c r="I639" i="10"/>
  <c r="H639" i="10"/>
  <c r="F639" i="10"/>
  <c r="G639" i="10"/>
  <c r="N640" i="10"/>
  <c r="X640" i="10" s="1"/>
  <c r="Y640" i="10" s="1"/>
  <c r="Z640" i="10" s="1"/>
  <c r="M640" i="10"/>
  <c r="L640" i="10"/>
  <c r="K640" i="10"/>
  <c r="R641" i="10"/>
  <c r="Q641" i="10"/>
  <c r="P641" i="10"/>
  <c r="Y646" i="10"/>
  <c r="Z646" i="10" s="1"/>
  <c r="AA646" i="10"/>
  <c r="C650" i="10"/>
  <c r="D650" i="10"/>
  <c r="I651" i="10"/>
  <c r="H651" i="10"/>
  <c r="F651" i="10"/>
  <c r="G651" i="10"/>
  <c r="N652" i="10"/>
  <c r="X652" i="10" s="1"/>
  <c r="Y652" i="10" s="1"/>
  <c r="Z652" i="10" s="1"/>
  <c r="L652" i="10"/>
  <c r="K652" i="10"/>
  <c r="M652" i="10"/>
  <c r="Q653" i="10"/>
  <c r="R653" i="10"/>
  <c r="P653" i="10"/>
  <c r="Y658" i="10"/>
  <c r="Z658" i="10" s="1"/>
  <c r="AA658" i="10"/>
  <c r="C662" i="10"/>
  <c r="D662" i="10"/>
  <c r="I663" i="10"/>
  <c r="H663" i="10"/>
  <c r="F663" i="10"/>
  <c r="G663" i="10"/>
  <c r="N664" i="10"/>
  <c r="X664" i="10" s="1"/>
  <c r="Y664" i="10" s="1"/>
  <c r="Z664" i="10" s="1"/>
  <c r="M664" i="10"/>
  <c r="L664" i="10"/>
  <c r="K664" i="10"/>
  <c r="Q665" i="10"/>
  <c r="R665" i="10"/>
  <c r="P665" i="10"/>
  <c r="AA670" i="10"/>
  <c r="Y670" i="10"/>
  <c r="Z670" i="10" s="1"/>
  <c r="C674" i="10"/>
  <c r="D674" i="10"/>
  <c r="I675" i="10"/>
  <c r="H675" i="10"/>
  <c r="F675" i="10"/>
  <c r="G675" i="10"/>
  <c r="N676" i="10"/>
  <c r="X676" i="10" s="1"/>
  <c r="Y676" i="10" s="1"/>
  <c r="Z676" i="10" s="1"/>
  <c r="K676" i="10"/>
  <c r="M676" i="10"/>
  <c r="L676" i="10"/>
  <c r="Q677" i="10"/>
  <c r="R677" i="10"/>
  <c r="P677" i="10"/>
  <c r="Y682" i="10"/>
  <c r="Z682" i="10" s="1"/>
  <c r="AA682" i="10"/>
  <c r="C686" i="10"/>
  <c r="D686" i="10"/>
  <c r="I687" i="10"/>
  <c r="H687" i="10"/>
  <c r="F687" i="10"/>
  <c r="G687" i="10"/>
  <c r="N688" i="10"/>
  <c r="X688" i="10" s="1"/>
  <c r="Y688" i="10" s="1"/>
  <c r="Z688" i="10" s="1"/>
  <c r="L688" i="10"/>
  <c r="M688" i="10"/>
  <c r="K688" i="10"/>
  <c r="Q689" i="10"/>
  <c r="P689" i="10"/>
  <c r="R689" i="10"/>
  <c r="AA694" i="10"/>
  <c r="Y694" i="10"/>
  <c r="Z694" i="10" s="1"/>
  <c r="C698" i="10"/>
  <c r="D698" i="10"/>
  <c r="I699" i="10"/>
  <c r="H699" i="10"/>
  <c r="F699" i="10"/>
  <c r="G699" i="10"/>
  <c r="N700" i="10"/>
  <c r="X700" i="10" s="1"/>
  <c r="Y700" i="10" s="1"/>
  <c r="Z700" i="10" s="1"/>
  <c r="L700" i="10"/>
  <c r="K700" i="10"/>
  <c r="M700" i="10"/>
  <c r="Q701" i="10"/>
  <c r="R701" i="10"/>
  <c r="P701" i="10"/>
  <c r="Y706" i="10"/>
  <c r="Z706" i="10" s="1"/>
  <c r="AA706" i="10"/>
  <c r="C710" i="10"/>
  <c r="D710" i="10"/>
  <c r="I711" i="10"/>
  <c r="H711" i="10"/>
  <c r="F711" i="10"/>
  <c r="G711" i="10"/>
  <c r="N712" i="10"/>
  <c r="X712" i="10" s="1"/>
  <c r="Y712" i="10" s="1"/>
  <c r="Z712" i="10" s="1"/>
  <c r="M712" i="10"/>
  <c r="L712" i="10"/>
  <c r="K712" i="10"/>
  <c r="Q713" i="10"/>
  <c r="R713" i="10"/>
  <c r="P713" i="10"/>
  <c r="AA718" i="10"/>
  <c r="C722" i="10"/>
  <c r="D722" i="10"/>
  <c r="I723" i="10"/>
  <c r="H723" i="10"/>
  <c r="F723" i="10"/>
  <c r="G723" i="10"/>
  <c r="N724" i="10"/>
  <c r="X724" i="10" s="1"/>
  <c r="Y724" i="10" s="1"/>
  <c r="Z724" i="10" s="1"/>
  <c r="M724" i="10"/>
  <c r="L724" i="10"/>
  <c r="K724" i="10"/>
  <c r="R725" i="10"/>
  <c r="P725" i="10"/>
  <c r="Q725" i="10"/>
  <c r="AA730" i="10"/>
  <c r="Y730" i="10"/>
  <c r="Z730" i="10" s="1"/>
  <c r="C734" i="10"/>
  <c r="D734" i="10"/>
  <c r="I735" i="10"/>
  <c r="H735" i="10"/>
  <c r="F735" i="10"/>
  <c r="G735" i="10"/>
  <c r="N736" i="10"/>
  <c r="X736" i="10" s="1"/>
  <c r="Y736" i="10" s="1"/>
  <c r="Z736" i="10" s="1"/>
  <c r="M736" i="10"/>
  <c r="K736" i="10"/>
  <c r="L736" i="10"/>
  <c r="R737" i="10"/>
  <c r="Q737" i="10"/>
  <c r="P737" i="10"/>
  <c r="Y742" i="10"/>
  <c r="Z742" i="10" s="1"/>
  <c r="AA742" i="10"/>
  <c r="C746" i="10"/>
  <c r="D746" i="10"/>
  <c r="I747" i="10"/>
  <c r="H747" i="10"/>
  <c r="F747" i="10"/>
  <c r="G747" i="10"/>
  <c r="N748" i="10"/>
  <c r="X748" i="10" s="1"/>
  <c r="Y748" i="10" s="1"/>
  <c r="Z748" i="10" s="1"/>
  <c r="M748" i="10"/>
  <c r="L748" i="10"/>
  <c r="K748" i="10"/>
  <c r="R749" i="10"/>
  <c r="P749" i="10"/>
  <c r="Q749" i="10"/>
  <c r="AA754" i="10"/>
  <c r="Y754" i="10"/>
  <c r="Z754" i="10" s="1"/>
  <c r="C758" i="10"/>
  <c r="D758" i="10"/>
  <c r="I759" i="10"/>
  <c r="H759" i="10"/>
  <c r="F759" i="10"/>
  <c r="G759" i="10"/>
  <c r="N760" i="10"/>
  <c r="X760" i="10" s="1"/>
  <c r="Y760" i="10" s="1"/>
  <c r="Z760" i="10" s="1"/>
  <c r="M760" i="10"/>
  <c r="L760" i="10"/>
  <c r="K760" i="10"/>
  <c r="R761" i="10"/>
  <c r="Q761" i="10"/>
  <c r="P761" i="10"/>
  <c r="AA766" i="10"/>
  <c r="Y766" i="10"/>
  <c r="Z766" i="10" s="1"/>
  <c r="C770" i="10"/>
  <c r="D770" i="10"/>
  <c r="I771" i="10"/>
  <c r="H771" i="10"/>
  <c r="F771" i="10"/>
  <c r="G771" i="10"/>
  <c r="N772" i="10"/>
  <c r="X772" i="10" s="1"/>
  <c r="Y772" i="10" s="1"/>
  <c r="Z772" i="10" s="1"/>
  <c r="M772" i="10"/>
  <c r="K772" i="10"/>
  <c r="L772" i="10"/>
  <c r="R773" i="10"/>
  <c r="P773" i="10"/>
  <c r="Q773" i="10"/>
  <c r="AA778" i="10"/>
  <c r="Y778" i="10"/>
  <c r="Z778" i="10" s="1"/>
  <c r="C782" i="10"/>
  <c r="D782" i="10"/>
  <c r="I783" i="10"/>
  <c r="H783" i="10"/>
  <c r="F783" i="10"/>
  <c r="G783" i="10"/>
  <c r="N784" i="10"/>
  <c r="X784" i="10" s="1"/>
  <c r="K784" i="10"/>
  <c r="M784" i="10"/>
  <c r="L784" i="10"/>
  <c r="Q785" i="10"/>
  <c r="P785" i="10"/>
  <c r="R785" i="10"/>
  <c r="AA790" i="10"/>
  <c r="Y790" i="10"/>
  <c r="Z790" i="10" s="1"/>
  <c r="C794" i="10"/>
  <c r="D794" i="10"/>
  <c r="I795" i="10"/>
  <c r="H795" i="10"/>
  <c r="F795" i="10"/>
  <c r="G795" i="10"/>
  <c r="N796" i="10"/>
  <c r="X796" i="10" s="1"/>
  <c r="M796" i="10"/>
  <c r="K796" i="10"/>
  <c r="L796" i="10"/>
  <c r="R797" i="10"/>
  <c r="P797" i="10"/>
  <c r="Q797" i="10"/>
  <c r="Y802" i="10"/>
  <c r="Z802" i="10" s="1"/>
  <c r="AA802" i="10"/>
  <c r="D806" i="10"/>
  <c r="C806" i="10"/>
  <c r="I807" i="10"/>
  <c r="H807" i="10"/>
  <c r="G807" i="10"/>
  <c r="F807" i="10"/>
  <c r="N808" i="10"/>
  <c r="X808" i="10" s="1"/>
  <c r="Y808" i="10" s="1"/>
  <c r="Z808" i="10" s="1"/>
  <c r="K808" i="10"/>
  <c r="L808" i="10"/>
  <c r="M808" i="10"/>
  <c r="Q809" i="10"/>
  <c r="P809" i="10"/>
  <c r="R809" i="10"/>
  <c r="AA814" i="10"/>
  <c r="Y814" i="10"/>
  <c r="Z814" i="10" s="1"/>
  <c r="D818" i="10"/>
  <c r="C818" i="10"/>
  <c r="I819" i="10"/>
  <c r="H819" i="10"/>
  <c r="G819" i="10"/>
  <c r="F819" i="10"/>
  <c r="N820" i="10"/>
  <c r="X820" i="10" s="1"/>
  <c r="Y820" i="10" s="1"/>
  <c r="Z820" i="10" s="1"/>
  <c r="K820" i="10"/>
  <c r="M820" i="10"/>
  <c r="L820" i="10"/>
  <c r="Q821" i="10"/>
  <c r="R821" i="10"/>
  <c r="P821" i="10"/>
  <c r="AA826" i="10"/>
  <c r="D830" i="10"/>
  <c r="C830" i="10"/>
  <c r="I831" i="10"/>
  <c r="H831" i="10"/>
  <c r="G831" i="10"/>
  <c r="F831" i="10"/>
  <c r="N832" i="10"/>
  <c r="X832" i="10" s="1"/>
  <c r="Y832" i="10" s="1"/>
  <c r="Z832" i="10" s="1"/>
  <c r="K832" i="10"/>
  <c r="L832" i="10"/>
  <c r="M832" i="10"/>
  <c r="Q833" i="10"/>
  <c r="P833" i="10"/>
  <c r="R833" i="10"/>
  <c r="AA838" i="10"/>
  <c r="D842" i="10"/>
  <c r="C842" i="10"/>
  <c r="I843" i="10"/>
  <c r="H843" i="10"/>
  <c r="G843" i="10"/>
  <c r="F843" i="10"/>
  <c r="N844" i="10"/>
  <c r="X844" i="10" s="1"/>
  <c r="Y844" i="10" s="1"/>
  <c r="Z844" i="10" s="1"/>
  <c r="K844" i="10"/>
  <c r="M844" i="10"/>
  <c r="L844" i="10"/>
  <c r="Q845" i="10"/>
  <c r="P845" i="10"/>
  <c r="R845" i="10"/>
  <c r="AA850" i="10"/>
  <c r="Y850" i="10"/>
  <c r="Z850" i="10" s="1"/>
  <c r="D854" i="10"/>
  <c r="C854" i="10"/>
  <c r="I855" i="10"/>
  <c r="H855" i="10"/>
  <c r="G855" i="10"/>
  <c r="F855" i="10"/>
  <c r="N856" i="10"/>
  <c r="X856" i="10" s="1"/>
  <c r="Y856" i="10" s="1"/>
  <c r="Z856" i="10" s="1"/>
  <c r="K856" i="10"/>
  <c r="M856" i="10"/>
  <c r="L856" i="10"/>
  <c r="R857" i="10"/>
  <c r="Q857" i="10"/>
  <c r="P857" i="10"/>
  <c r="AA862" i="10"/>
  <c r="Y862" i="10"/>
  <c r="Z862" i="10" s="1"/>
  <c r="C866" i="10"/>
  <c r="D866" i="10"/>
  <c r="I867" i="10"/>
  <c r="H867" i="10"/>
  <c r="G867" i="10"/>
  <c r="F867" i="10"/>
  <c r="N868" i="10"/>
  <c r="X868" i="10" s="1"/>
  <c r="Y868" i="10" s="1"/>
  <c r="Z868" i="10" s="1"/>
  <c r="K868" i="10"/>
  <c r="M868" i="10"/>
  <c r="L868" i="10"/>
  <c r="P869" i="10"/>
  <c r="R869" i="10"/>
  <c r="Q869" i="10"/>
  <c r="AA874" i="10"/>
  <c r="Y874" i="10"/>
  <c r="Z874" i="10" s="1"/>
  <c r="D878" i="10"/>
  <c r="C878" i="10"/>
  <c r="I879" i="10"/>
  <c r="H879" i="10"/>
  <c r="G879" i="10"/>
  <c r="F879" i="10"/>
  <c r="K880" i="10"/>
  <c r="N880" i="10"/>
  <c r="X880" i="10" s="1"/>
  <c r="Y880" i="10" s="1"/>
  <c r="Z880" i="10" s="1"/>
  <c r="M880" i="10"/>
  <c r="L880" i="10"/>
  <c r="Q881" i="10"/>
  <c r="P881" i="10"/>
  <c r="R881" i="10"/>
  <c r="AA886" i="10"/>
  <c r="C890" i="10"/>
  <c r="D890" i="10"/>
  <c r="H891" i="10"/>
  <c r="G891" i="10"/>
  <c r="I891" i="10"/>
  <c r="F891" i="10"/>
  <c r="K892" i="10"/>
  <c r="M892" i="10"/>
  <c r="L892" i="10"/>
  <c r="N892" i="10"/>
  <c r="X892" i="10" s="1"/>
  <c r="Y892" i="10" s="1"/>
  <c r="Z892" i="10" s="1"/>
  <c r="Q893" i="10"/>
  <c r="P893" i="10"/>
  <c r="R893" i="10"/>
  <c r="Y898" i="10"/>
  <c r="Z898" i="10" s="1"/>
  <c r="AA898" i="10"/>
  <c r="D902" i="10"/>
  <c r="C902" i="10"/>
  <c r="H903" i="10"/>
  <c r="G903" i="10"/>
  <c r="I903" i="10"/>
  <c r="F903" i="10"/>
  <c r="K904" i="10"/>
  <c r="M904" i="10"/>
  <c r="N904" i="10"/>
  <c r="X904" i="10" s="1"/>
  <c r="Y904" i="10" s="1"/>
  <c r="Z904" i="10" s="1"/>
  <c r="L904" i="10"/>
  <c r="Q905" i="10"/>
  <c r="P905" i="10"/>
  <c r="R905" i="10"/>
  <c r="D913" i="10"/>
  <c r="C913" i="10"/>
  <c r="I914" i="10"/>
  <c r="H914" i="10"/>
  <c r="G914" i="10"/>
  <c r="F914" i="10"/>
  <c r="K915" i="10"/>
  <c r="N915" i="10"/>
  <c r="X915" i="10" s="1"/>
  <c r="Y915" i="10" s="1"/>
  <c r="Z915" i="10" s="1"/>
  <c r="L915" i="10"/>
  <c r="M915" i="10"/>
  <c r="Q916" i="10"/>
  <c r="P916" i="10"/>
  <c r="R916" i="10"/>
  <c r="Y921" i="10"/>
  <c r="Z921" i="10" s="1"/>
  <c r="AA921" i="10"/>
  <c r="A934" i="10"/>
  <c r="K934" i="9"/>
  <c r="H935" i="10"/>
  <c r="G935" i="10"/>
  <c r="I935" i="10"/>
  <c r="F935" i="10"/>
  <c r="K936" i="10"/>
  <c r="M936" i="10"/>
  <c r="N936" i="10"/>
  <c r="X936" i="10" s="1"/>
  <c r="Y936" i="10" s="1"/>
  <c r="Z936" i="10" s="1"/>
  <c r="L936" i="10"/>
  <c r="Q937" i="10"/>
  <c r="P937" i="10"/>
  <c r="R937" i="10"/>
  <c r="Y942" i="10"/>
  <c r="Z942" i="10" s="1"/>
  <c r="AA942" i="10"/>
  <c r="A945" i="10"/>
  <c r="K945" i="9"/>
  <c r="I946" i="10"/>
  <c r="H946" i="10"/>
  <c r="G946" i="10"/>
  <c r="F946" i="10"/>
  <c r="R947" i="10"/>
  <c r="Q947" i="10"/>
  <c r="P947" i="10"/>
  <c r="AA952" i="10"/>
  <c r="Y952" i="10"/>
  <c r="Z952" i="10" s="1"/>
  <c r="D956" i="10"/>
  <c r="C956" i="10"/>
  <c r="I957" i="10"/>
  <c r="H957" i="10"/>
  <c r="G957" i="10"/>
  <c r="F957" i="10"/>
  <c r="R958" i="10"/>
  <c r="Q958" i="10"/>
  <c r="P958" i="10"/>
  <c r="AA962" i="10"/>
  <c r="D966" i="10"/>
  <c r="C966" i="10"/>
  <c r="H967" i="10"/>
  <c r="G967" i="10"/>
  <c r="I967" i="10"/>
  <c r="F967" i="10"/>
  <c r="K968" i="10"/>
  <c r="M968" i="10"/>
  <c r="N968" i="10"/>
  <c r="X968" i="10" s="1"/>
  <c r="L968" i="10"/>
  <c r="Q969" i="10"/>
  <c r="P969" i="10"/>
  <c r="R969" i="10"/>
  <c r="AA972" i="10"/>
  <c r="Y972" i="10"/>
  <c r="Z972" i="10" s="1"/>
  <c r="D976" i="10"/>
  <c r="C976" i="10"/>
  <c r="I977" i="10"/>
  <c r="H977" i="10"/>
  <c r="F977" i="10"/>
  <c r="G977" i="10"/>
  <c r="N978" i="10"/>
  <c r="X978" i="10" s="1"/>
  <c r="Y978" i="10" s="1"/>
  <c r="Z978" i="10" s="1"/>
  <c r="M978" i="10"/>
  <c r="K978" i="10"/>
  <c r="L978" i="10"/>
  <c r="R979" i="10"/>
  <c r="Q979" i="10"/>
  <c r="P979" i="10"/>
  <c r="D995" i="10"/>
  <c r="C995" i="10"/>
  <c r="H996" i="10"/>
  <c r="G996" i="10"/>
  <c r="I996" i="10"/>
  <c r="F996" i="10"/>
  <c r="Q997" i="10"/>
  <c r="P997" i="10"/>
  <c r="R997" i="10"/>
  <c r="Y1002" i="10"/>
  <c r="Z1002" i="10" s="1"/>
  <c r="AA1002" i="10"/>
  <c r="A1005" i="10"/>
  <c r="K1005" i="9"/>
  <c r="I1006" i="10"/>
  <c r="H1006" i="10"/>
  <c r="G1006" i="10"/>
  <c r="F1006" i="10"/>
  <c r="R1007" i="10"/>
  <c r="Q1007" i="10"/>
  <c r="P1007" i="10"/>
  <c r="AA1011" i="10"/>
  <c r="Y1011" i="10"/>
  <c r="Z1011" i="10" s="1"/>
  <c r="D1015" i="10"/>
  <c r="C1015" i="10"/>
  <c r="H1016" i="10"/>
  <c r="G1016" i="10"/>
  <c r="I1016" i="10"/>
  <c r="F1016" i="10"/>
  <c r="N1017" i="10"/>
  <c r="X1017" i="10" s="1"/>
  <c r="Y1017" i="10" s="1"/>
  <c r="Z1017" i="10" s="1"/>
  <c r="M1017" i="10"/>
  <c r="L1017" i="10"/>
  <c r="K1017" i="10"/>
  <c r="D1024" i="10"/>
  <c r="C1024" i="10"/>
  <c r="I1025" i="10"/>
  <c r="H1025" i="10"/>
  <c r="F1025" i="10"/>
  <c r="G1025" i="10"/>
  <c r="N1026" i="10"/>
  <c r="X1026" i="10" s="1"/>
  <c r="Y1026" i="10" s="1"/>
  <c r="Z1026" i="10" s="1"/>
  <c r="M1026" i="10"/>
  <c r="K1026" i="10"/>
  <c r="L1026" i="10"/>
  <c r="R1027" i="10"/>
  <c r="Q1027" i="10"/>
  <c r="P1027" i="10"/>
  <c r="M1035" i="10"/>
  <c r="C1043" i="10"/>
  <c r="D1043" i="10"/>
  <c r="I1044" i="10"/>
  <c r="H1044" i="10"/>
  <c r="G1044" i="10"/>
  <c r="F1044" i="10"/>
  <c r="R1045" i="10"/>
  <c r="Q1045" i="10"/>
  <c r="P1045" i="10"/>
  <c r="AA1050" i="10"/>
  <c r="Y1050" i="10"/>
  <c r="Z1050" i="10" s="1"/>
  <c r="A1053" i="10"/>
  <c r="K1053" i="9"/>
  <c r="I1054" i="10"/>
  <c r="H1054" i="10"/>
  <c r="F1054" i="10"/>
  <c r="G1054" i="10"/>
  <c r="R1055" i="10"/>
  <c r="Q1055" i="10"/>
  <c r="P1055" i="10"/>
  <c r="AA1059" i="10"/>
  <c r="C1063" i="10"/>
  <c r="D1063" i="10"/>
  <c r="G1064" i="10"/>
  <c r="I1064" i="10"/>
  <c r="H1064" i="10"/>
  <c r="F1064" i="10"/>
  <c r="M1065" i="10"/>
  <c r="L1065" i="10"/>
  <c r="K1065" i="10"/>
  <c r="N1065" i="10"/>
  <c r="X1065" i="10" s="1"/>
  <c r="D1072" i="10"/>
  <c r="C1072" i="10"/>
  <c r="I1073" i="10"/>
  <c r="H1073" i="10"/>
  <c r="G1073" i="10"/>
  <c r="F1073" i="10"/>
  <c r="N1074" i="10"/>
  <c r="X1074" i="10" s="1"/>
  <c r="Y1074" i="10" s="1"/>
  <c r="Z1074" i="10" s="1"/>
  <c r="M1074" i="10"/>
  <c r="L1074" i="10"/>
  <c r="K1074" i="10"/>
  <c r="R1075" i="10"/>
  <c r="Q1075" i="10"/>
  <c r="P1075" i="10"/>
  <c r="C1091" i="10"/>
  <c r="D1091" i="10"/>
  <c r="G1092" i="10"/>
  <c r="I1092" i="10"/>
  <c r="H1092" i="10"/>
  <c r="F1092" i="10"/>
  <c r="R1093" i="10"/>
  <c r="Q1093" i="10"/>
  <c r="P1093" i="10"/>
  <c r="AA1098" i="10"/>
  <c r="Y1098" i="10"/>
  <c r="Z1098" i="10" s="1"/>
  <c r="A1101" i="10"/>
  <c r="K1101" i="9"/>
  <c r="I1102" i="10"/>
  <c r="H1102" i="10"/>
  <c r="F1102" i="10"/>
  <c r="G1102" i="10"/>
  <c r="R1103" i="10"/>
  <c r="Q1103" i="10"/>
  <c r="P1103" i="10"/>
  <c r="AA1107" i="10"/>
  <c r="C1111" i="10"/>
  <c r="D1111" i="10"/>
  <c r="H1112" i="10"/>
  <c r="G1112" i="10"/>
  <c r="F1112" i="10"/>
  <c r="I1112" i="10"/>
  <c r="M1113" i="10"/>
  <c r="L1113" i="10"/>
  <c r="K1113" i="10"/>
  <c r="N1113" i="10"/>
  <c r="X1113" i="10" s="1"/>
  <c r="Y1113" i="10" s="1"/>
  <c r="Z1113" i="10" s="1"/>
  <c r="D1120" i="10"/>
  <c r="C1120" i="10"/>
  <c r="I1121" i="10"/>
  <c r="H1121" i="10"/>
  <c r="G1121" i="10"/>
  <c r="F1121" i="10"/>
  <c r="N1122" i="10"/>
  <c r="X1122" i="10" s="1"/>
  <c r="Y1122" i="10" s="1"/>
  <c r="Z1122" i="10" s="1"/>
  <c r="M1122" i="10"/>
  <c r="L1122" i="10"/>
  <c r="K1122" i="10"/>
  <c r="R1123" i="10"/>
  <c r="Q1123" i="10"/>
  <c r="P1123" i="10"/>
  <c r="C1139" i="10"/>
  <c r="D1139" i="10"/>
  <c r="H1140" i="10"/>
  <c r="I1140" i="10"/>
  <c r="G1140" i="10"/>
  <c r="F1140" i="10"/>
  <c r="Q1141" i="10"/>
  <c r="P1141" i="10"/>
  <c r="R1141" i="10"/>
  <c r="Y1145" i="10"/>
  <c r="Z1145" i="10" s="1"/>
  <c r="AA1145" i="10"/>
  <c r="D1149" i="10"/>
  <c r="C1149" i="10"/>
  <c r="N1150" i="10"/>
  <c r="X1150" i="10" s="1"/>
  <c r="Y1150" i="10" s="1"/>
  <c r="Z1150" i="10" s="1"/>
  <c r="M1150" i="10"/>
  <c r="L1150" i="10"/>
  <c r="K1150" i="10"/>
  <c r="D1157" i="10"/>
  <c r="C1157" i="10"/>
  <c r="H1158" i="10"/>
  <c r="G1158" i="10"/>
  <c r="I1158" i="10"/>
  <c r="F1158" i="10"/>
  <c r="N1159" i="10"/>
  <c r="X1159" i="10" s="1"/>
  <c r="M1159" i="10"/>
  <c r="K1159" i="10"/>
  <c r="L1159" i="10"/>
  <c r="P1160" i="10"/>
  <c r="R1160" i="10"/>
  <c r="Q1160" i="10"/>
  <c r="A1165" i="10"/>
  <c r="K1165" i="9"/>
  <c r="D1175" i="10"/>
  <c r="C1175" i="10"/>
  <c r="H1176" i="10"/>
  <c r="I1176" i="10"/>
  <c r="G1176" i="10"/>
  <c r="F1176" i="10"/>
  <c r="Q1177" i="10"/>
  <c r="P1177" i="10"/>
  <c r="R1177" i="10"/>
  <c r="Y1181" i="10"/>
  <c r="Z1181" i="10" s="1"/>
  <c r="AA1181" i="10"/>
  <c r="D1185" i="10"/>
  <c r="C1185" i="10"/>
  <c r="N1186" i="10"/>
  <c r="X1186" i="10" s="1"/>
  <c r="Y1186" i="10" s="1"/>
  <c r="Z1186" i="10" s="1"/>
  <c r="M1186" i="10"/>
  <c r="L1186" i="10"/>
  <c r="K1186" i="10"/>
  <c r="D1193" i="10"/>
  <c r="C1193" i="10"/>
  <c r="H1194" i="10"/>
  <c r="G1194" i="10"/>
  <c r="I1194" i="10"/>
  <c r="F1194" i="10"/>
  <c r="N1195" i="10"/>
  <c r="X1195" i="10" s="1"/>
  <c r="Y1195" i="10" s="1"/>
  <c r="Z1195" i="10" s="1"/>
  <c r="M1195" i="10"/>
  <c r="K1195" i="10"/>
  <c r="L1195" i="10"/>
  <c r="P1196" i="10"/>
  <c r="R1196" i="10"/>
  <c r="Q1196" i="10"/>
  <c r="A1201" i="10"/>
  <c r="K1201" i="9"/>
  <c r="D1211" i="10"/>
  <c r="C1211" i="10"/>
  <c r="H1212" i="10"/>
  <c r="I1212" i="10"/>
  <c r="G1212" i="10"/>
  <c r="F1212" i="10"/>
  <c r="Q1213" i="10"/>
  <c r="P1213" i="10"/>
  <c r="R1213" i="10"/>
  <c r="AA1217" i="10"/>
  <c r="D1221" i="10"/>
  <c r="C1221" i="10"/>
  <c r="N1222" i="10"/>
  <c r="X1222" i="10" s="1"/>
  <c r="Y1222" i="10" s="1"/>
  <c r="Z1222" i="10" s="1"/>
  <c r="M1222" i="10"/>
  <c r="L1222" i="10"/>
  <c r="K1222" i="10"/>
  <c r="Y1243" i="10"/>
  <c r="Z1243" i="10" s="1"/>
  <c r="AA1243" i="10"/>
  <c r="D1246" i="10"/>
  <c r="C1246" i="10"/>
  <c r="N1247" i="10"/>
  <c r="X1247" i="10" s="1"/>
  <c r="M1247" i="10"/>
  <c r="K1247" i="10"/>
  <c r="L1247" i="10"/>
  <c r="P1248" i="10"/>
  <c r="R1248" i="10"/>
  <c r="Q1248" i="10"/>
  <c r="D1254" i="10"/>
  <c r="C1254" i="10"/>
  <c r="G1255" i="10"/>
  <c r="F1255" i="10"/>
  <c r="I1255" i="10"/>
  <c r="H1255" i="10"/>
  <c r="N1256" i="10"/>
  <c r="X1256" i="10" s="1"/>
  <c r="M1256" i="10"/>
  <c r="K1256" i="10"/>
  <c r="L1256" i="10"/>
  <c r="Q1257" i="10"/>
  <c r="P1257" i="10"/>
  <c r="R1257" i="10"/>
  <c r="D1262" i="10"/>
  <c r="C1262" i="10"/>
  <c r="D1271" i="10"/>
  <c r="C1271" i="10"/>
  <c r="H1272" i="10"/>
  <c r="I1272" i="10"/>
  <c r="G1272" i="10"/>
  <c r="F1272" i="10"/>
  <c r="Q1273" i="10"/>
  <c r="P1273" i="10"/>
  <c r="R1273" i="10"/>
  <c r="Y1276" i="10"/>
  <c r="Z1276" i="10" s="1"/>
  <c r="AA1276" i="10"/>
  <c r="D1280" i="10"/>
  <c r="C1280" i="10"/>
  <c r="H1281" i="10"/>
  <c r="G1281" i="10"/>
  <c r="I1281" i="10"/>
  <c r="F1281" i="10"/>
  <c r="Q1282" i="10"/>
  <c r="P1282" i="10"/>
  <c r="R1282" i="10"/>
  <c r="AA1294" i="10"/>
  <c r="Y1294" i="10"/>
  <c r="Z1294" i="10" s="1"/>
  <c r="Q1298" i="10"/>
  <c r="P1298" i="10"/>
  <c r="R1298" i="10"/>
  <c r="AA1302" i="10"/>
  <c r="A1305" i="10"/>
  <c r="K1305" i="9"/>
  <c r="H1306" i="10"/>
  <c r="G1306" i="10"/>
  <c r="I1306" i="10"/>
  <c r="F1306" i="10"/>
  <c r="P1307" i="10"/>
  <c r="R1307" i="10"/>
  <c r="Q1307" i="10"/>
  <c r="AA1310" i="10"/>
  <c r="A1321" i="10"/>
  <c r="K1321" i="9"/>
  <c r="A1330" i="10"/>
  <c r="K1330" i="9"/>
  <c r="H1331" i="10"/>
  <c r="I1331" i="10"/>
  <c r="F1331" i="10"/>
  <c r="G1331" i="10"/>
  <c r="N1332" i="10"/>
  <c r="X1332" i="10" s="1"/>
  <c r="Y1332" i="10" s="1"/>
  <c r="Z1332" i="10" s="1"/>
  <c r="M1332" i="10"/>
  <c r="L1332" i="10"/>
  <c r="K1332" i="10"/>
  <c r="AA1335" i="10"/>
  <c r="D1339" i="10"/>
  <c r="C1339" i="10"/>
  <c r="N1340" i="10"/>
  <c r="X1340" i="10" s="1"/>
  <c r="Y1340" i="10" s="1"/>
  <c r="Z1340" i="10" s="1"/>
  <c r="M1340" i="10"/>
  <c r="K1340" i="10"/>
  <c r="L1340" i="10"/>
  <c r="H1346" i="10"/>
  <c r="G1346" i="10"/>
  <c r="I1346" i="10"/>
  <c r="F1346" i="10"/>
  <c r="L1347" i="10"/>
  <c r="K1347" i="10"/>
  <c r="N1347" i="10"/>
  <c r="X1347" i="10" s="1"/>
  <c r="M1347" i="10"/>
  <c r="Q1348" i="10"/>
  <c r="R1348" i="10"/>
  <c r="P1348" i="10"/>
  <c r="Y1352" i="10"/>
  <c r="Z1352" i="10" s="1"/>
  <c r="AA1352" i="10"/>
  <c r="Q1356" i="10"/>
  <c r="R1356" i="10"/>
  <c r="P1356" i="10"/>
  <c r="AA1360" i="10"/>
  <c r="A1363" i="10"/>
  <c r="K1363" i="9"/>
  <c r="I1364" i="10"/>
  <c r="F1364" i="10"/>
  <c r="H1364" i="10"/>
  <c r="G1364" i="10"/>
  <c r="N1365" i="10"/>
  <c r="X1365" i="10" s="1"/>
  <c r="Y1365" i="10" s="1"/>
  <c r="Z1365" i="10" s="1"/>
  <c r="K1365" i="10"/>
  <c r="M1365" i="10"/>
  <c r="L1365" i="10"/>
  <c r="AA1368" i="10"/>
  <c r="C1372" i="10"/>
  <c r="D1372" i="10"/>
  <c r="I1373" i="10"/>
  <c r="G1373" i="10"/>
  <c r="F1373" i="10"/>
  <c r="H1373" i="10"/>
  <c r="K1374" i="10"/>
  <c r="M1374" i="10"/>
  <c r="L1374" i="10"/>
  <c r="N1374" i="10"/>
  <c r="X1374" i="10" s="1"/>
  <c r="AA1394" i="10"/>
  <c r="D1397" i="10"/>
  <c r="C1397" i="10"/>
  <c r="K1398" i="10"/>
  <c r="M1398" i="10"/>
  <c r="L1398" i="10"/>
  <c r="N1398" i="10"/>
  <c r="X1398" i="10" s="1"/>
  <c r="Y1398" i="10" s="1"/>
  <c r="Z1398" i="10" s="1"/>
  <c r="AA1401" i="10"/>
  <c r="Y1401" i="10"/>
  <c r="Z1401" i="10" s="1"/>
  <c r="C1405" i="10"/>
  <c r="D1405" i="10"/>
  <c r="K1406" i="10"/>
  <c r="M1406" i="10"/>
  <c r="L1406" i="10"/>
  <c r="N1406" i="10"/>
  <c r="X1406" i="10" s="1"/>
  <c r="Y1406" i="10" s="1"/>
  <c r="Z1406" i="10" s="1"/>
  <c r="A1418" i="10"/>
  <c r="K1418" i="9"/>
  <c r="AA1432" i="10"/>
  <c r="D1435" i="10"/>
  <c r="C1435" i="10"/>
  <c r="N1436" i="10"/>
  <c r="X1436" i="10" s="1"/>
  <c r="M1436" i="10"/>
  <c r="L1436" i="10"/>
  <c r="K1436" i="10"/>
  <c r="AA1440" i="10"/>
  <c r="D1443" i="10"/>
  <c r="C1443" i="10"/>
  <c r="M1444" i="10"/>
  <c r="L1444" i="10"/>
  <c r="N1444" i="10"/>
  <c r="X1444" i="10" s="1"/>
  <c r="K1444" i="10"/>
  <c r="R1445" i="10"/>
  <c r="Q1445" i="10"/>
  <c r="P1445" i="10"/>
  <c r="AA1478" i="10"/>
  <c r="R1482" i="10"/>
  <c r="Q1482" i="10"/>
  <c r="P1482" i="10"/>
  <c r="AA1491" i="10"/>
  <c r="A1494" i="10"/>
  <c r="K1494" i="9"/>
  <c r="H1495" i="10"/>
  <c r="I1495" i="10"/>
  <c r="G1495" i="10"/>
  <c r="F1495" i="10"/>
  <c r="Q1496" i="10"/>
  <c r="P1496" i="10"/>
  <c r="R1496" i="10"/>
  <c r="D1502" i="10"/>
  <c r="C1502" i="10"/>
  <c r="H1503" i="10"/>
  <c r="I1503" i="10"/>
  <c r="G1503" i="10"/>
  <c r="F1503" i="10"/>
  <c r="N1510" i="10"/>
  <c r="X1510" i="10" s="1"/>
  <c r="M1510" i="10"/>
  <c r="K1510" i="10"/>
  <c r="L1510" i="10"/>
  <c r="H1516" i="10"/>
  <c r="G1516" i="10"/>
  <c r="F1516" i="10"/>
  <c r="I1516" i="10"/>
  <c r="L1517" i="10"/>
  <c r="K1517" i="10"/>
  <c r="N1517" i="10"/>
  <c r="X1517" i="10" s="1"/>
  <c r="Y1517" i="10" s="1"/>
  <c r="Z1517" i="10" s="1"/>
  <c r="M1517" i="10"/>
  <c r="Q1518" i="10"/>
  <c r="R1518" i="10"/>
  <c r="P1518" i="10"/>
  <c r="D1538" i="10"/>
  <c r="C1538" i="10"/>
  <c r="H1539" i="10"/>
  <c r="F1539" i="10"/>
  <c r="I1539" i="10"/>
  <c r="G1539" i="10"/>
  <c r="R1546" i="10"/>
  <c r="P1546" i="10"/>
  <c r="Q1546" i="10"/>
  <c r="AA1549" i="10"/>
  <c r="D1575" i="10"/>
  <c r="C1575" i="10"/>
  <c r="L1576" i="10"/>
  <c r="N1576" i="10"/>
  <c r="X1576" i="10" s="1"/>
  <c r="K1576" i="10"/>
  <c r="M1576" i="10"/>
  <c r="C1581" i="10"/>
  <c r="D1581" i="10"/>
  <c r="A1601" i="10"/>
  <c r="K1601" i="9"/>
  <c r="A1615" i="10"/>
  <c r="K1615" i="9"/>
  <c r="I1616" i="10"/>
  <c r="H1616" i="10"/>
  <c r="G1616" i="10"/>
  <c r="F1616" i="10"/>
  <c r="R1617" i="10"/>
  <c r="P1617" i="10"/>
  <c r="Q1617" i="10"/>
  <c r="A1649" i="10"/>
  <c r="K1649" i="9"/>
  <c r="AA1661" i="10"/>
  <c r="D1664" i="10"/>
  <c r="C1664" i="10"/>
  <c r="N1665" i="10"/>
  <c r="X1665" i="10" s="1"/>
  <c r="M1665" i="10"/>
  <c r="L1665" i="10"/>
  <c r="K1665" i="10"/>
  <c r="AA1669" i="10"/>
  <c r="Y1669" i="10"/>
  <c r="Z1669" i="10" s="1"/>
  <c r="A1672" i="10"/>
  <c r="K1672" i="9"/>
  <c r="I1673" i="10"/>
  <c r="H1673" i="10"/>
  <c r="G1673" i="10"/>
  <c r="F1673" i="10"/>
  <c r="P1674" i="10"/>
  <c r="R1674" i="10"/>
  <c r="Q1674" i="10"/>
  <c r="A1691" i="10"/>
  <c r="K1691" i="9"/>
  <c r="C1699" i="10"/>
  <c r="D1699" i="10"/>
  <c r="K1700" i="10"/>
  <c r="N1700" i="10"/>
  <c r="X1700" i="10" s="1"/>
  <c r="M1700" i="10"/>
  <c r="L1700" i="10"/>
  <c r="AA1703" i="10"/>
  <c r="A1747" i="10"/>
  <c r="K1747" i="9"/>
  <c r="H1748" i="10"/>
  <c r="F1748" i="10"/>
  <c r="I1748" i="10"/>
  <c r="G1748" i="10"/>
  <c r="R1749" i="10"/>
  <c r="P1749" i="10"/>
  <c r="Q1749" i="10"/>
  <c r="AA1752" i="10"/>
  <c r="A1755" i="10"/>
  <c r="K1755" i="9"/>
  <c r="I1756" i="10"/>
  <c r="H1756" i="10"/>
  <c r="G1756" i="10"/>
  <c r="F1756" i="10"/>
  <c r="R1757" i="10"/>
  <c r="Q1757" i="10"/>
  <c r="P1757" i="10"/>
  <c r="R1763" i="10"/>
  <c r="Q1763" i="10"/>
  <c r="P1763" i="10"/>
  <c r="R1775" i="10"/>
  <c r="Q1775" i="10"/>
  <c r="P1775" i="10"/>
  <c r="A1827" i="10"/>
  <c r="K1827" i="9"/>
  <c r="I1828" i="10"/>
  <c r="H1828" i="10"/>
  <c r="G1828" i="10"/>
  <c r="F1828" i="10"/>
  <c r="P1829" i="10"/>
  <c r="R1829" i="10"/>
  <c r="Q1829" i="10"/>
  <c r="R1835" i="10"/>
  <c r="Q1835" i="10"/>
  <c r="P1835" i="10"/>
  <c r="D1841" i="10"/>
  <c r="C1841" i="10"/>
  <c r="I1842" i="10"/>
  <c r="H1842" i="10"/>
  <c r="G1842" i="10"/>
  <c r="F1842" i="10"/>
  <c r="P1843" i="10"/>
  <c r="R1843" i="10"/>
  <c r="Q1843" i="10"/>
  <c r="A1900" i="10"/>
  <c r="K1900" i="9"/>
  <c r="F1901" i="10"/>
  <c r="I1901" i="10"/>
  <c r="H1901" i="10"/>
  <c r="G1901" i="10"/>
  <c r="A1971" i="10"/>
  <c r="K1971" i="9"/>
  <c r="H1972" i="10"/>
  <c r="F1972" i="10"/>
  <c r="G1972" i="10"/>
  <c r="I1972" i="10"/>
  <c r="R1973" i="10"/>
  <c r="Q1973" i="10"/>
  <c r="P1973" i="10"/>
  <c r="P1979" i="10"/>
  <c r="Q1979" i="10"/>
  <c r="R1979" i="10"/>
  <c r="D1985" i="10"/>
  <c r="C1985" i="10"/>
  <c r="F1986" i="10"/>
  <c r="H1986" i="10"/>
  <c r="G1986" i="10"/>
  <c r="I1986" i="10"/>
  <c r="Q1987" i="10"/>
  <c r="P1987" i="10"/>
  <c r="R1987" i="10"/>
  <c r="G536" i="10"/>
  <c r="D1229" i="10"/>
  <c r="C1229" i="10"/>
  <c r="H1230" i="10"/>
  <c r="G1230" i="10"/>
  <c r="I1230" i="10"/>
  <c r="F1230" i="10"/>
  <c r="N1231" i="10"/>
  <c r="X1231" i="10" s="1"/>
  <c r="Y1231" i="10" s="1"/>
  <c r="Z1231" i="10" s="1"/>
  <c r="M1231" i="10"/>
  <c r="K1231" i="10"/>
  <c r="L1231" i="10"/>
  <c r="P1232" i="10"/>
  <c r="R1232" i="10"/>
  <c r="Q1232" i="10"/>
  <c r="Y1237" i="10"/>
  <c r="Z1237" i="10" s="1"/>
  <c r="AA1237" i="10"/>
  <c r="D1241" i="10"/>
  <c r="C1241" i="10"/>
  <c r="H1242" i="10"/>
  <c r="G1242" i="10"/>
  <c r="I1242" i="10"/>
  <c r="F1242" i="10"/>
  <c r="N1243" i="10"/>
  <c r="X1243" i="10" s="1"/>
  <c r="M1243" i="10"/>
  <c r="K1243" i="10"/>
  <c r="L1243" i="10"/>
  <c r="P1244" i="10"/>
  <c r="R1244" i="10"/>
  <c r="Q1244" i="10"/>
  <c r="AA1249" i="10"/>
  <c r="D1253" i="10"/>
  <c r="C1253" i="10"/>
  <c r="H1254" i="10"/>
  <c r="G1254" i="10"/>
  <c r="I1254" i="10"/>
  <c r="F1254" i="10"/>
  <c r="N1255" i="10"/>
  <c r="X1255" i="10" s="1"/>
  <c r="Y1255" i="10" s="1"/>
  <c r="Z1255" i="10" s="1"/>
  <c r="M1255" i="10"/>
  <c r="K1255" i="10"/>
  <c r="L1255" i="10"/>
  <c r="P1256" i="10"/>
  <c r="R1256" i="10"/>
  <c r="Q1256" i="10"/>
  <c r="Y1261" i="10"/>
  <c r="Z1261" i="10" s="1"/>
  <c r="AA1261" i="10"/>
  <c r="D1265" i="10"/>
  <c r="C1265" i="10"/>
  <c r="H1266" i="10"/>
  <c r="G1266" i="10"/>
  <c r="I1266" i="10"/>
  <c r="F1266" i="10"/>
  <c r="N1267" i="10"/>
  <c r="X1267" i="10" s="1"/>
  <c r="Y1267" i="10" s="1"/>
  <c r="Z1267" i="10" s="1"/>
  <c r="M1267" i="10"/>
  <c r="K1267" i="10"/>
  <c r="L1267" i="10"/>
  <c r="P1268" i="10"/>
  <c r="R1268" i="10"/>
  <c r="Q1268" i="10"/>
  <c r="Y1273" i="10"/>
  <c r="Z1273" i="10" s="1"/>
  <c r="AA1273" i="10"/>
  <c r="D1277" i="10"/>
  <c r="C1277" i="10"/>
  <c r="H1278" i="10"/>
  <c r="G1278" i="10"/>
  <c r="I1278" i="10"/>
  <c r="F1278" i="10"/>
  <c r="N1279" i="10"/>
  <c r="X1279" i="10" s="1"/>
  <c r="Y1279" i="10" s="1"/>
  <c r="Z1279" i="10" s="1"/>
  <c r="M1279" i="10"/>
  <c r="K1279" i="10"/>
  <c r="L1279" i="10"/>
  <c r="P1280" i="10"/>
  <c r="R1280" i="10"/>
  <c r="Q1280" i="10"/>
  <c r="Y1285" i="10"/>
  <c r="Z1285" i="10" s="1"/>
  <c r="AA1285" i="10"/>
  <c r="D1289" i="10"/>
  <c r="C1289" i="10"/>
  <c r="H1290" i="10"/>
  <c r="G1290" i="10"/>
  <c r="I1290" i="10"/>
  <c r="F1290" i="10"/>
  <c r="N1291" i="10"/>
  <c r="X1291" i="10" s="1"/>
  <c r="Y1291" i="10" s="1"/>
  <c r="Z1291" i="10" s="1"/>
  <c r="M1291" i="10"/>
  <c r="L1291" i="10"/>
  <c r="K1291" i="10"/>
  <c r="P1292" i="10"/>
  <c r="R1292" i="10"/>
  <c r="Q1292" i="10"/>
  <c r="AA1297" i="10"/>
  <c r="D1301" i="10"/>
  <c r="C1301" i="10"/>
  <c r="H1302" i="10"/>
  <c r="G1302" i="10"/>
  <c r="I1302" i="10"/>
  <c r="F1302" i="10"/>
  <c r="N1303" i="10"/>
  <c r="X1303" i="10" s="1"/>
  <c r="M1303" i="10"/>
  <c r="L1303" i="10"/>
  <c r="K1303" i="10"/>
  <c r="P1304" i="10"/>
  <c r="R1304" i="10"/>
  <c r="Q1304" i="10"/>
  <c r="AA1309" i="10"/>
  <c r="D1313" i="10"/>
  <c r="C1313" i="10"/>
  <c r="H1314" i="10"/>
  <c r="G1314" i="10"/>
  <c r="F1314" i="10"/>
  <c r="I1314" i="10"/>
  <c r="M1315" i="10"/>
  <c r="L1315" i="10"/>
  <c r="N1315" i="10"/>
  <c r="X1315" i="10" s="1"/>
  <c r="Y1315" i="10" s="1"/>
  <c r="Z1315" i="10" s="1"/>
  <c r="K1315" i="10"/>
  <c r="Q1316" i="10"/>
  <c r="R1316" i="10"/>
  <c r="P1316" i="10"/>
  <c r="AA1321" i="10"/>
  <c r="Y1321" i="10"/>
  <c r="Z1321" i="10" s="1"/>
  <c r="C1325" i="10"/>
  <c r="D1325" i="10"/>
  <c r="H1326" i="10"/>
  <c r="G1326" i="10"/>
  <c r="I1326" i="10"/>
  <c r="F1326" i="10"/>
  <c r="M1327" i="10"/>
  <c r="L1327" i="10"/>
  <c r="K1327" i="10"/>
  <c r="N1327" i="10"/>
  <c r="X1327" i="10" s="1"/>
  <c r="Y1327" i="10" s="1"/>
  <c r="Z1327" i="10" s="1"/>
  <c r="Q1328" i="10"/>
  <c r="R1328" i="10"/>
  <c r="P1328" i="10"/>
  <c r="Y1333" i="10"/>
  <c r="Z1333" i="10" s="1"/>
  <c r="AA1333" i="10"/>
  <c r="D1337" i="10"/>
  <c r="C1337" i="10"/>
  <c r="H1338" i="10"/>
  <c r="G1338" i="10"/>
  <c r="I1338" i="10"/>
  <c r="F1338" i="10"/>
  <c r="M1339" i="10"/>
  <c r="L1339" i="10"/>
  <c r="K1339" i="10"/>
  <c r="N1339" i="10"/>
  <c r="X1339" i="10" s="1"/>
  <c r="Y1339" i="10" s="1"/>
  <c r="Z1339" i="10" s="1"/>
  <c r="AA1344" i="10"/>
  <c r="D1348" i="10"/>
  <c r="C1348" i="10"/>
  <c r="I1349" i="10"/>
  <c r="H1349" i="10"/>
  <c r="G1349" i="10"/>
  <c r="F1349" i="10"/>
  <c r="K1350" i="10"/>
  <c r="M1350" i="10"/>
  <c r="L1350" i="10"/>
  <c r="N1350" i="10"/>
  <c r="X1350" i="10" s="1"/>
  <c r="Y1350" i="10" s="1"/>
  <c r="Z1350" i="10" s="1"/>
  <c r="Q1351" i="10"/>
  <c r="P1351" i="10"/>
  <c r="R1351" i="10"/>
  <c r="AA1355" i="10"/>
  <c r="Y1355" i="10"/>
  <c r="Z1355" i="10" s="1"/>
  <c r="D1359" i="10"/>
  <c r="C1359" i="10"/>
  <c r="I1360" i="10"/>
  <c r="G1360" i="10"/>
  <c r="F1360" i="10"/>
  <c r="H1360" i="10"/>
  <c r="N1361" i="10"/>
  <c r="X1361" i="10" s="1"/>
  <c r="K1361" i="10"/>
  <c r="L1361" i="10"/>
  <c r="M1361" i="10"/>
  <c r="R1362" i="10"/>
  <c r="P1362" i="10"/>
  <c r="Q1362" i="10"/>
  <c r="AA1366" i="10"/>
  <c r="C1370" i="10"/>
  <c r="D1370" i="10"/>
  <c r="H1371" i="10"/>
  <c r="I1371" i="10"/>
  <c r="F1371" i="10"/>
  <c r="G1371" i="10"/>
  <c r="N1372" i="10"/>
  <c r="X1372" i="10" s="1"/>
  <c r="Y1372" i="10" s="1"/>
  <c r="Z1372" i="10" s="1"/>
  <c r="M1372" i="10"/>
  <c r="L1372" i="10"/>
  <c r="K1372" i="10"/>
  <c r="R1373" i="10"/>
  <c r="Q1373" i="10"/>
  <c r="P1373" i="10"/>
  <c r="AA1377" i="10"/>
  <c r="D1381" i="10"/>
  <c r="C1381" i="10"/>
  <c r="H1382" i="10"/>
  <c r="G1382" i="10"/>
  <c r="I1382" i="10"/>
  <c r="F1382" i="10"/>
  <c r="M1383" i="10"/>
  <c r="L1383" i="10"/>
  <c r="K1383" i="10"/>
  <c r="N1383" i="10"/>
  <c r="X1383" i="10" s="1"/>
  <c r="Y1383" i="10" s="1"/>
  <c r="Z1383" i="10" s="1"/>
  <c r="Q1384" i="10"/>
  <c r="R1384" i="10"/>
  <c r="P1384" i="10"/>
  <c r="Y1388" i="10"/>
  <c r="Z1388" i="10" s="1"/>
  <c r="AA1388" i="10"/>
  <c r="C1392" i="10"/>
  <c r="D1392" i="10"/>
  <c r="I1393" i="10"/>
  <c r="F1393" i="10"/>
  <c r="G1393" i="10"/>
  <c r="H1393" i="10"/>
  <c r="K1394" i="10"/>
  <c r="L1394" i="10"/>
  <c r="M1394" i="10"/>
  <c r="N1394" i="10"/>
  <c r="X1394" i="10" s="1"/>
  <c r="Y1394" i="10" s="1"/>
  <c r="Z1394" i="10" s="1"/>
  <c r="Q1395" i="10"/>
  <c r="P1395" i="10"/>
  <c r="R1395" i="10"/>
  <c r="A1411" i="10"/>
  <c r="K1411" i="9"/>
  <c r="I1412" i="10"/>
  <c r="F1412" i="10"/>
  <c r="H1412" i="10"/>
  <c r="G1412" i="10"/>
  <c r="R1413" i="10"/>
  <c r="P1413" i="10"/>
  <c r="Q1413" i="10"/>
  <c r="AA1418" i="10"/>
  <c r="Y1418" i="10"/>
  <c r="Z1418" i="10" s="1"/>
  <c r="D1422" i="10"/>
  <c r="C1422" i="10"/>
  <c r="L1423" i="10"/>
  <c r="N1423" i="10"/>
  <c r="X1423" i="10" s="1"/>
  <c r="M1423" i="10"/>
  <c r="K1423" i="10"/>
  <c r="D1430" i="10"/>
  <c r="C1430" i="10"/>
  <c r="H1431" i="10"/>
  <c r="I1431" i="10"/>
  <c r="G1431" i="10"/>
  <c r="F1431" i="10"/>
  <c r="N1432" i="10"/>
  <c r="X1432" i="10" s="1"/>
  <c r="Y1432" i="10" s="1"/>
  <c r="Z1432" i="10" s="1"/>
  <c r="M1432" i="10"/>
  <c r="L1432" i="10"/>
  <c r="K1432" i="10"/>
  <c r="R1433" i="10"/>
  <c r="Q1433" i="10"/>
  <c r="P1433" i="10"/>
  <c r="Y1436" i="10"/>
  <c r="Z1436" i="10" s="1"/>
  <c r="AA1436" i="10"/>
  <c r="C1448" i="10"/>
  <c r="D1448" i="10"/>
  <c r="M1449" i="10"/>
  <c r="L1449" i="10"/>
  <c r="K1449" i="10"/>
  <c r="N1449" i="10"/>
  <c r="X1449" i="10" s="1"/>
  <c r="Y1449" i="10" s="1"/>
  <c r="Z1449" i="10" s="1"/>
  <c r="R1450" i="10"/>
  <c r="Q1450" i="10"/>
  <c r="P1450" i="10"/>
  <c r="Y1454" i="10"/>
  <c r="Z1454" i="10" s="1"/>
  <c r="AA1454" i="10"/>
  <c r="C1458" i="10"/>
  <c r="D1458" i="10"/>
  <c r="N1459" i="10"/>
  <c r="X1459" i="10" s="1"/>
  <c r="L1459" i="10"/>
  <c r="K1459" i="10"/>
  <c r="M1459" i="10"/>
  <c r="D1466" i="10"/>
  <c r="C1466" i="10"/>
  <c r="G1467" i="10"/>
  <c r="I1467" i="10"/>
  <c r="F1467" i="10"/>
  <c r="H1467" i="10"/>
  <c r="M1468" i="10"/>
  <c r="L1468" i="10"/>
  <c r="K1468" i="10"/>
  <c r="N1468" i="10"/>
  <c r="X1468" i="10" s="1"/>
  <c r="Y1468" i="10" s="1"/>
  <c r="Z1468" i="10" s="1"/>
  <c r="R1469" i="10"/>
  <c r="Q1469" i="10"/>
  <c r="P1469" i="10"/>
  <c r="A1483" i="10"/>
  <c r="K1483" i="9"/>
  <c r="H1484" i="10"/>
  <c r="G1484" i="10"/>
  <c r="I1484" i="10"/>
  <c r="F1484" i="10"/>
  <c r="Q1485" i="10"/>
  <c r="P1485" i="10"/>
  <c r="R1485" i="10"/>
  <c r="Y1488" i="10"/>
  <c r="Z1488" i="10" s="1"/>
  <c r="AA1488" i="10"/>
  <c r="D1492" i="10"/>
  <c r="C1492" i="10"/>
  <c r="H1493" i="10"/>
  <c r="G1493" i="10"/>
  <c r="F1493" i="10"/>
  <c r="I1493" i="10"/>
  <c r="N1494" i="10"/>
  <c r="X1494" i="10" s="1"/>
  <c r="M1494" i="10"/>
  <c r="L1494" i="10"/>
  <c r="K1494" i="10"/>
  <c r="H1509" i="10"/>
  <c r="F1509" i="10"/>
  <c r="G1509" i="10"/>
  <c r="I1509" i="10"/>
  <c r="P1510" i="10"/>
  <c r="R1510" i="10"/>
  <c r="Q1510" i="10"/>
  <c r="Y1514" i="10"/>
  <c r="Z1514" i="10" s="1"/>
  <c r="AA1514" i="10"/>
  <c r="C1518" i="10"/>
  <c r="D1518" i="10"/>
  <c r="K1519" i="10"/>
  <c r="L1519" i="10"/>
  <c r="M1519" i="10"/>
  <c r="N1519" i="10"/>
  <c r="X1519" i="10" s="1"/>
  <c r="Y1522" i="10"/>
  <c r="Z1522" i="10" s="1"/>
  <c r="AA1522" i="10"/>
  <c r="P1535" i="10"/>
  <c r="R1535" i="10"/>
  <c r="Q1535" i="10"/>
  <c r="AA1540" i="10"/>
  <c r="D1543" i="10"/>
  <c r="C1543" i="10"/>
  <c r="K1544" i="10"/>
  <c r="N1544" i="10"/>
  <c r="X1544" i="10" s="1"/>
  <c r="L1544" i="10"/>
  <c r="M1544" i="10"/>
  <c r="AA1548" i="10"/>
  <c r="D1552" i="10"/>
  <c r="C1552" i="10"/>
  <c r="I1553" i="10"/>
  <c r="H1553" i="10"/>
  <c r="F1553" i="10"/>
  <c r="G1553" i="10"/>
  <c r="R1554" i="10"/>
  <c r="Q1554" i="10"/>
  <c r="P1554" i="10"/>
  <c r="D1560" i="10"/>
  <c r="C1560" i="10"/>
  <c r="F1561" i="10"/>
  <c r="G1561" i="10"/>
  <c r="I1561" i="10"/>
  <c r="H1561" i="10"/>
  <c r="K1562" i="10"/>
  <c r="M1562" i="10"/>
  <c r="L1562" i="10"/>
  <c r="N1562" i="10"/>
  <c r="X1562" i="10" s="1"/>
  <c r="Y1562" i="10" s="1"/>
  <c r="Z1562" i="10" s="1"/>
  <c r="Q1563" i="10"/>
  <c r="P1563" i="10"/>
  <c r="R1563" i="10"/>
  <c r="F1577" i="10"/>
  <c r="I1577" i="10"/>
  <c r="G1577" i="10"/>
  <c r="H1577" i="10"/>
  <c r="R1578" i="10"/>
  <c r="Q1578" i="10"/>
  <c r="P1578" i="10"/>
  <c r="D1584" i="10"/>
  <c r="C1584" i="10"/>
  <c r="Y1588" i="10"/>
  <c r="Z1588" i="10" s="1"/>
  <c r="AA1588" i="10"/>
  <c r="P1599" i="10"/>
  <c r="Q1599" i="10"/>
  <c r="R1599" i="10"/>
  <c r="G1606" i="10"/>
  <c r="H1606" i="10"/>
  <c r="I1606" i="10"/>
  <c r="F1606" i="10"/>
  <c r="P1607" i="10"/>
  <c r="R1607" i="10"/>
  <c r="Q1607" i="10"/>
  <c r="AA1611" i="10"/>
  <c r="C1615" i="10"/>
  <c r="D1615" i="10"/>
  <c r="N1616" i="10"/>
  <c r="X1616" i="10" s="1"/>
  <c r="L1616" i="10"/>
  <c r="K1616" i="10"/>
  <c r="M1616" i="10"/>
  <c r="AA1619" i="10"/>
  <c r="Y1619" i="10"/>
  <c r="Z1619" i="10" s="1"/>
  <c r="D1623" i="10"/>
  <c r="C1623" i="10"/>
  <c r="I1624" i="10"/>
  <c r="H1624" i="10"/>
  <c r="G1624" i="10"/>
  <c r="F1624" i="10"/>
  <c r="R1625" i="10"/>
  <c r="Q1625" i="10"/>
  <c r="P1625" i="10"/>
  <c r="N1631" i="10"/>
  <c r="X1631" i="10" s="1"/>
  <c r="Y1631" i="10" s="1"/>
  <c r="Z1631" i="10" s="1"/>
  <c r="M1631" i="10"/>
  <c r="K1631" i="10"/>
  <c r="L1631" i="10"/>
  <c r="Q1632" i="10"/>
  <c r="P1632" i="10"/>
  <c r="R1632" i="10"/>
  <c r="D1644" i="10"/>
  <c r="C1644" i="10"/>
  <c r="AA1649" i="10"/>
  <c r="D1652" i="10"/>
  <c r="C1652" i="10"/>
  <c r="N1653" i="10"/>
  <c r="X1653" i="10" s="1"/>
  <c r="M1653" i="10"/>
  <c r="L1653" i="10"/>
  <c r="K1653" i="10"/>
  <c r="AA1656" i="10"/>
  <c r="D1660" i="10"/>
  <c r="C1660" i="10"/>
  <c r="I1661" i="10"/>
  <c r="G1661" i="10"/>
  <c r="F1661" i="10"/>
  <c r="H1661" i="10"/>
  <c r="K1662" i="10"/>
  <c r="N1662" i="10"/>
  <c r="X1662" i="10" s="1"/>
  <c r="M1662" i="10"/>
  <c r="L1662" i="10"/>
  <c r="P1663" i="10"/>
  <c r="R1663" i="10"/>
  <c r="Q1663" i="10"/>
  <c r="D1668" i="10"/>
  <c r="C1668" i="10"/>
  <c r="F1669" i="10"/>
  <c r="H1669" i="10"/>
  <c r="I1669" i="10"/>
  <c r="G1669" i="10"/>
  <c r="L1670" i="10"/>
  <c r="K1670" i="10"/>
  <c r="M1670" i="10"/>
  <c r="N1670" i="10"/>
  <c r="X1670" i="10" s="1"/>
  <c r="R1671" i="10"/>
  <c r="Q1671" i="10"/>
  <c r="P1671" i="10"/>
  <c r="F1684" i="10"/>
  <c r="I1684" i="10"/>
  <c r="H1684" i="10"/>
  <c r="G1684" i="10"/>
  <c r="R1685" i="10"/>
  <c r="P1685" i="10"/>
  <c r="Q1685" i="10"/>
  <c r="AA1688" i="10"/>
  <c r="R1692" i="10"/>
  <c r="Q1692" i="10"/>
  <c r="P1692" i="10"/>
  <c r="D1698" i="10"/>
  <c r="C1698" i="10"/>
  <c r="I1699" i="10"/>
  <c r="H1699" i="10"/>
  <c r="G1699" i="10"/>
  <c r="F1699" i="10"/>
  <c r="Q1700" i="10"/>
  <c r="R1700" i="10"/>
  <c r="P1700" i="10"/>
  <c r="G1729" i="10"/>
  <c r="F1729" i="10"/>
  <c r="I1729" i="10"/>
  <c r="H1729" i="10"/>
  <c r="A1735" i="10"/>
  <c r="K1735" i="9"/>
  <c r="F1736" i="10"/>
  <c r="I1736" i="10"/>
  <c r="H1736" i="10"/>
  <c r="G1736" i="10"/>
  <c r="Q1737" i="10"/>
  <c r="R1737" i="10"/>
  <c r="P1737" i="10"/>
  <c r="D1743" i="10"/>
  <c r="C1743" i="10"/>
  <c r="I1744" i="10"/>
  <c r="H1744" i="10"/>
  <c r="G1744" i="10"/>
  <c r="F1744" i="10"/>
  <c r="L1745" i="10"/>
  <c r="N1745" i="10"/>
  <c r="X1745" i="10" s="1"/>
  <c r="M1745" i="10"/>
  <c r="K1745" i="10"/>
  <c r="Q1746" i="10"/>
  <c r="P1746" i="10"/>
  <c r="R1746" i="10"/>
  <c r="R1767" i="10"/>
  <c r="Q1767" i="10"/>
  <c r="P1767" i="10"/>
  <c r="H1773" i="10"/>
  <c r="F1773" i="10"/>
  <c r="I1773" i="10"/>
  <c r="G1773" i="10"/>
  <c r="P1774" i="10"/>
  <c r="R1774" i="10"/>
  <c r="Q1774" i="10"/>
  <c r="AA1777" i="10"/>
  <c r="C1781" i="10"/>
  <c r="D1781" i="10"/>
  <c r="I1782" i="10"/>
  <c r="H1782" i="10"/>
  <c r="G1782" i="10"/>
  <c r="F1782" i="10"/>
  <c r="R1783" i="10"/>
  <c r="Q1783" i="10"/>
  <c r="P1783" i="10"/>
  <c r="AA1786" i="10"/>
  <c r="R1811" i="10"/>
  <c r="Q1811" i="10"/>
  <c r="P1811" i="10"/>
  <c r="AA1815" i="10"/>
  <c r="Y1815" i="10"/>
  <c r="Z1815" i="10" s="1"/>
  <c r="A1818" i="10"/>
  <c r="K1818" i="9"/>
  <c r="F1819" i="10"/>
  <c r="I1819" i="10"/>
  <c r="G1819" i="10"/>
  <c r="H1819" i="10"/>
  <c r="R1820" i="10"/>
  <c r="Q1820" i="10"/>
  <c r="P1820" i="10"/>
  <c r="D1826" i="10"/>
  <c r="C1826" i="10"/>
  <c r="C1832" i="10"/>
  <c r="D1832" i="10"/>
  <c r="L1833" i="10"/>
  <c r="K1833" i="10"/>
  <c r="M1833" i="10"/>
  <c r="N1833" i="10"/>
  <c r="X1833" i="10" s="1"/>
  <c r="Y1833" i="10" s="1"/>
  <c r="Z1833" i="10" s="1"/>
  <c r="A1867" i="10"/>
  <c r="K1867" i="9"/>
  <c r="I1868" i="10"/>
  <c r="G1868" i="10"/>
  <c r="F1868" i="10"/>
  <c r="H1868" i="10"/>
  <c r="R1869" i="10"/>
  <c r="P1869" i="10"/>
  <c r="Q1869" i="10"/>
  <c r="AA1872" i="10"/>
  <c r="D1876" i="10"/>
  <c r="C1876" i="10"/>
  <c r="F1877" i="10"/>
  <c r="H1877" i="10"/>
  <c r="I1877" i="10"/>
  <c r="G1877" i="10"/>
  <c r="M1878" i="10"/>
  <c r="L1878" i="10"/>
  <c r="N1878" i="10"/>
  <c r="X1878" i="10" s="1"/>
  <c r="K1878" i="10"/>
  <c r="A1912" i="10"/>
  <c r="K1912" i="9"/>
  <c r="F1913" i="10"/>
  <c r="G1913" i="10"/>
  <c r="I1913" i="10"/>
  <c r="H1913" i="10"/>
  <c r="P1914" i="10"/>
  <c r="R1914" i="10"/>
  <c r="Q1914" i="10"/>
  <c r="D1926" i="10"/>
  <c r="C1926" i="10"/>
  <c r="K1927" i="10"/>
  <c r="N1927" i="10"/>
  <c r="X1927" i="10" s="1"/>
  <c r="L1927" i="10"/>
  <c r="M1927" i="10"/>
  <c r="AA1930" i="10"/>
  <c r="Y1930" i="10"/>
  <c r="Z1930" i="10" s="1"/>
  <c r="Q1949" i="10"/>
  <c r="P1949" i="10"/>
  <c r="R1949" i="10"/>
  <c r="Y1960" i="10"/>
  <c r="Z1960" i="10" s="1"/>
  <c r="AA1960" i="10"/>
  <c r="D1963" i="10"/>
  <c r="C1963" i="10"/>
  <c r="M1964" i="10"/>
  <c r="L1964" i="10"/>
  <c r="K1964" i="10"/>
  <c r="N1964" i="10"/>
  <c r="X1964" i="10" s="1"/>
  <c r="AA1967" i="10"/>
  <c r="A1970" i="10"/>
  <c r="K1970" i="9"/>
  <c r="I1971" i="10"/>
  <c r="H1971" i="10"/>
  <c r="G1971" i="10"/>
  <c r="F1971" i="10"/>
  <c r="I1977" i="10"/>
  <c r="H1977" i="10"/>
  <c r="G1977" i="10"/>
  <c r="F1977" i="10"/>
  <c r="R1978" i="10"/>
  <c r="P1978" i="10"/>
  <c r="Q1978" i="10"/>
  <c r="D1132" i="10"/>
  <c r="C1132" i="10"/>
  <c r="I1133" i="10"/>
  <c r="H1133" i="10"/>
  <c r="G1133" i="10"/>
  <c r="F1133" i="10"/>
  <c r="N1134" i="10"/>
  <c r="X1134" i="10" s="1"/>
  <c r="Y1134" i="10" s="1"/>
  <c r="Z1134" i="10" s="1"/>
  <c r="M1134" i="10"/>
  <c r="L1134" i="10"/>
  <c r="K1134" i="10"/>
  <c r="R1135" i="10"/>
  <c r="Q1135" i="10"/>
  <c r="P1135" i="10"/>
  <c r="AA1140" i="10"/>
  <c r="Y1140" i="10"/>
  <c r="Z1140" i="10" s="1"/>
  <c r="D1144" i="10"/>
  <c r="C1144" i="10"/>
  <c r="I1145" i="10"/>
  <c r="H1145" i="10"/>
  <c r="G1145" i="10"/>
  <c r="F1145" i="10"/>
  <c r="N1146" i="10"/>
  <c r="X1146" i="10" s="1"/>
  <c r="M1146" i="10"/>
  <c r="L1146" i="10"/>
  <c r="R1147" i="10"/>
  <c r="Q1147" i="10"/>
  <c r="P1147" i="10"/>
  <c r="Y1152" i="10"/>
  <c r="Z1152" i="10" s="1"/>
  <c r="AA1152" i="10"/>
  <c r="D1156" i="10"/>
  <c r="C1156" i="10"/>
  <c r="H1157" i="10"/>
  <c r="G1157" i="10"/>
  <c r="F1157" i="10"/>
  <c r="I1157" i="10"/>
  <c r="N1158" i="10"/>
  <c r="X1158" i="10" s="1"/>
  <c r="Y1158" i="10" s="1"/>
  <c r="Z1158" i="10" s="1"/>
  <c r="M1158" i="10"/>
  <c r="L1158" i="10"/>
  <c r="K1158" i="10"/>
  <c r="Q1159" i="10"/>
  <c r="P1159" i="10"/>
  <c r="R1159" i="10"/>
  <c r="Y1164" i="10"/>
  <c r="Z1164" i="10" s="1"/>
  <c r="AA1164" i="10"/>
  <c r="D1168" i="10"/>
  <c r="C1168" i="10"/>
  <c r="H1169" i="10"/>
  <c r="G1169" i="10"/>
  <c r="F1169" i="10"/>
  <c r="I1169" i="10"/>
  <c r="N1170" i="10"/>
  <c r="X1170" i="10" s="1"/>
  <c r="Y1170" i="10" s="1"/>
  <c r="Z1170" i="10" s="1"/>
  <c r="M1170" i="10"/>
  <c r="L1170" i="10"/>
  <c r="K1170" i="10"/>
  <c r="Q1171" i="10"/>
  <c r="P1171" i="10"/>
  <c r="R1171" i="10"/>
  <c r="Y1176" i="10"/>
  <c r="Z1176" i="10" s="1"/>
  <c r="AA1176" i="10"/>
  <c r="D1180" i="10"/>
  <c r="C1180" i="10"/>
  <c r="H1181" i="10"/>
  <c r="G1181" i="10"/>
  <c r="F1181" i="10"/>
  <c r="I1181" i="10"/>
  <c r="N1182" i="10"/>
  <c r="X1182" i="10" s="1"/>
  <c r="M1182" i="10"/>
  <c r="L1182" i="10"/>
  <c r="K1182" i="10"/>
  <c r="Q1183" i="10"/>
  <c r="P1183" i="10"/>
  <c r="R1183" i="10"/>
  <c r="AA1188" i="10"/>
  <c r="D1192" i="10"/>
  <c r="C1192" i="10"/>
  <c r="H1193" i="10"/>
  <c r="G1193" i="10"/>
  <c r="F1193" i="10"/>
  <c r="I1193" i="10"/>
  <c r="N1194" i="10"/>
  <c r="X1194" i="10" s="1"/>
  <c r="Y1194" i="10" s="1"/>
  <c r="Z1194" i="10" s="1"/>
  <c r="M1194" i="10"/>
  <c r="L1194" i="10"/>
  <c r="K1194" i="10"/>
  <c r="Q1195" i="10"/>
  <c r="P1195" i="10"/>
  <c r="R1195" i="10"/>
  <c r="Y1200" i="10"/>
  <c r="Z1200" i="10" s="1"/>
  <c r="AA1200" i="10"/>
  <c r="D1204" i="10"/>
  <c r="C1204" i="10"/>
  <c r="H1205" i="10"/>
  <c r="G1205" i="10"/>
  <c r="F1205" i="10"/>
  <c r="I1205" i="10"/>
  <c r="N1206" i="10"/>
  <c r="X1206" i="10" s="1"/>
  <c r="Y1206" i="10" s="1"/>
  <c r="Z1206" i="10" s="1"/>
  <c r="M1206" i="10"/>
  <c r="L1206" i="10"/>
  <c r="K1206" i="10"/>
  <c r="Q1207" i="10"/>
  <c r="P1207" i="10"/>
  <c r="R1207" i="10"/>
  <c r="Y1212" i="10"/>
  <c r="Z1212" i="10" s="1"/>
  <c r="AA1212" i="10"/>
  <c r="D1216" i="10"/>
  <c r="C1216" i="10"/>
  <c r="H1217" i="10"/>
  <c r="G1217" i="10"/>
  <c r="F1217" i="10"/>
  <c r="I1217" i="10"/>
  <c r="N1218" i="10"/>
  <c r="X1218" i="10" s="1"/>
  <c r="Y1218" i="10" s="1"/>
  <c r="Z1218" i="10" s="1"/>
  <c r="M1218" i="10"/>
  <c r="L1218" i="10"/>
  <c r="K1218" i="10"/>
  <c r="Q1219" i="10"/>
  <c r="P1219" i="10"/>
  <c r="R1219" i="10"/>
  <c r="Y1224" i="10"/>
  <c r="Z1224" i="10" s="1"/>
  <c r="AA1224" i="10"/>
  <c r="D1228" i="10"/>
  <c r="C1228" i="10"/>
  <c r="H1229" i="10"/>
  <c r="G1229" i="10"/>
  <c r="F1229" i="10"/>
  <c r="I1229" i="10"/>
  <c r="N1230" i="10"/>
  <c r="X1230" i="10" s="1"/>
  <c r="Y1230" i="10" s="1"/>
  <c r="Z1230" i="10" s="1"/>
  <c r="M1230" i="10"/>
  <c r="L1230" i="10"/>
  <c r="K1230" i="10"/>
  <c r="Q1231" i="10"/>
  <c r="P1231" i="10"/>
  <c r="R1231" i="10"/>
  <c r="Y1236" i="10"/>
  <c r="Z1236" i="10" s="1"/>
  <c r="AA1236" i="10"/>
  <c r="D1240" i="10"/>
  <c r="C1240" i="10"/>
  <c r="H1241" i="10"/>
  <c r="G1241" i="10"/>
  <c r="F1241" i="10"/>
  <c r="I1241" i="10"/>
  <c r="N1242" i="10"/>
  <c r="X1242" i="10" s="1"/>
  <c r="Y1242" i="10" s="1"/>
  <c r="Z1242" i="10" s="1"/>
  <c r="M1242" i="10"/>
  <c r="L1242" i="10"/>
  <c r="K1242" i="10"/>
  <c r="Q1243" i="10"/>
  <c r="P1243" i="10"/>
  <c r="R1243" i="10"/>
  <c r="Y1248" i="10"/>
  <c r="Z1248" i="10" s="1"/>
  <c r="AA1248" i="10"/>
  <c r="D1252" i="10"/>
  <c r="C1252" i="10"/>
  <c r="H1253" i="10"/>
  <c r="G1253" i="10"/>
  <c r="F1253" i="10"/>
  <c r="I1253" i="10"/>
  <c r="N1254" i="10"/>
  <c r="X1254" i="10" s="1"/>
  <c r="Y1254" i="10" s="1"/>
  <c r="Z1254" i="10" s="1"/>
  <c r="M1254" i="10"/>
  <c r="L1254" i="10"/>
  <c r="K1254" i="10"/>
  <c r="Q1255" i="10"/>
  <c r="P1255" i="10"/>
  <c r="R1255" i="10"/>
  <c r="Y1260" i="10"/>
  <c r="Z1260" i="10" s="1"/>
  <c r="AA1260" i="10"/>
  <c r="D1264" i="10"/>
  <c r="C1264" i="10"/>
  <c r="H1265" i="10"/>
  <c r="G1265" i="10"/>
  <c r="F1265" i="10"/>
  <c r="I1265" i="10"/>
  <c r="N1266" i="10"/>
  <c r="X1266" i="10" s="1"/>
  <c r="Y1266" i="10" s="1"/>
  <c r="Z1266" i="10" s="1"/>
  <c r="M1266" i="10"/>
  <c r="L1266" i="10"/>
  <c r="K1266" i="10"/>
  <c r="Q1267" i="10"/>
  <c r="P1267" i="10"/>
  <c r="R1267" i="10"/>
  <c r="Y1272" i="10"/>
  <c r="Z1272" i="10" s="1"/>
  <c r="AA1272" i="10"/>
  <c r="D1276" i="10"/>
  <c r="C1276" i="10"/>
  <c r="H1277" i="10"/>
  <c r="G1277" i="10"/>
  <c r="F1277" i="10"/>
  <c r="I1277" i="10"/>
  <c r="N1278" i="10"/>
  <c r="X1278" i="10" s="1"/>
  <c r="Y1278" i="10" s="1"/>
  <c r="Z1278" i="10" s="1"/>
  <c r="M1278" i="10"/>
  <c r="L1278" i="10"/>
  <c r="K1278" i="10"/>
  <c r="Q1279" i="10"/>
  <c r="P1279" i="10"/>
  <c r="R1279" i="10"/>
  <c r="Y1284" i="10"/>
  <c r="Z1284" i="10" s="1"/>
  <c r="AA1284" i="10"/>
  <c r="D1288" i="10"/>
  <c r="C1288" i="10"/>
  <c r="H1289" i="10"/>
  <c r="G1289" i="10"/>
  <c r="I1289" i="10"/>
  <c r="F1289" i="10"/>
  <c r="N1290" i="10"/>
  <c r="X1290" i="10" s="1"/>
  <c r="Y1290" i="10" s="1"/>
  <c r="Z1290" i="10" s="1"/>
  <c r="M1290" i="10"/>
  <c r="L1290" i="10"/>
  <c r="K1290" i="10"/>
  <c r="Q1291" i="10"/>
  <c r="P1291" i="10"/>
  <c r="R1291" i="10"/>
  <c r="Y1296" i="10"/>
  <c r="Z1296" i="10" s="1"/>
  <c r="AA1296" i="10"/>
  <c r="C1300" i="10"/>
  <c r="D1300" i="10"/>
  <c r="H1301" i="10"/>
  <c r="G1301" i="10"/>
  <c r="F1301" i="10"/>
  <c r="I1301" i="10"/>
  <c r="N1302" i="10"/>
  <c r="X1302" i="10" s="1"/>
  <c r="Y1302" i="10" s="1"/>
  <c r="Z1302" i="10" s="1"/>
  <c r="M1302" i="10"/>
  <c r="L1302" i="10"/>
  <c r="K1302" i="10"/>
  <c r="Q1303" i="10"/>
  <c r="P1303" i="10"/>
  <c r="R1303" i="10"/>
  <c r="Y1308" i="10"/>
  <c r="Z1308" i="10" s="1"/>
  <c r="AA1308" i="10"/>
  <c r="D1312" i="10"/>
  <c r="C1312" i="10"/>
  <c r="I1313" i="10"/>
  <c r="G1313" i="10"/>
  <c r="F1313" i="10"/>
  <c r="H1313" i="10"/>
  <c r="K1314" i="10"/>
  <c r="N1314" i="10"/>
  <c r="X1314" i="10" s="1"/>
  <c r="Y1314" i="10" s="1"/>
  <c r="Z1314" i="10" s="1"/>
  <c r="M1314" i="10"/>
  <c r="L1314" i="10"/>
  <c r="Q1315" i="10"/>
  <c r="P1315" i="10"/>
  <c r="R1315" i="10"/>
  <c r="AA1320" i="10"/>
  <c r="C1324" i="10"/>
  <c r="D1324" i="10"/>
  <c r="I1325" i="10"/>
  <c r="G1325" i="10"/>
  <c r="F1325" i="10"/>
  <c r="H1325" i="10"/>
  <c r="K1326" i="10"/>
  <c r="M1326" i="10"/>
  <c r="L1326" i="10"/>
  <c r="N1326" i="10"/>
  <c r="X1326" i="10" s="1"/>
  <c r="Y1326" i="10" s="1"/>
  <c r="Z1326" i="10" s="1"/>
  <c r="Q1327" i="10"/>
  <c r="P1327" i="10"/>
  <c r="R1327" i="10"/>
  <c r="AA1332" i="10"/>
  <c r="C1336" i="10"/>
  <c r="D1336" i="10"/>
  <c r="G1337" i="10"/>
  <c r="F1337" i="10"/>
  <c r="I1337" i="10"/>
  <c r="H1337" i="10"/>
  <c r="K1338" i="10"/>
  <c r="M1338" i="10"/>
  <c r="L1338" i="10"/>
  <c r="N1338" i="10"/>
  <c r="X1338" i="10" s="1"/>
  <c r="Q1339" i="10"/>
  <c r="P1339" i="10"/>
  <c r="R1339" i="10"/>
  <c r="Y1343" i="10"/>
  <c r="Z1343" i="10" s="1"/>
  <c r="AA1343" i="10"/>
  <c r="D1347" i="10"/>
  <c r="C1347" i="10"/>
  <c r="I1348" i="10"/>
  <c r="F1348" i="10"/>
  <c r="H1348" i="10"/>
  <c r="G1348" i="10"/>
  <c r="N1349" i="10"/>
  <c r="X1349" i="10" s="1"/>
  <c r="Y1349" i="10" s="1"/>
  <c r="Z1349" i="10" s="1"/>
  <c r="K1349" i="10"/>
  <c r="L1349" i="10"/>
  <c r="M1349" i="10"/>
  <c r="R1350" i="10"/>
  <c r="Q1350" i="10"/>
  <c r="P1350" i="10"/>
  <c r="AA1354" i="10"/>
  <c r="Y1354" i="10"/>
  <c r="Z1354" i="10" s="1"/>
  <c r="D1358" i="10"/>
  <c r="C1358" i="10"/>
  <c r="H1359" i="10"/>
  <c r="F1359" i="10"/>
  <c r="I1359" i="10"/>
  <c r="G1359" i="10"/>
  <c r="N1360" i="10"/>
  <c r="X1360" i="10" s="1"/>
  <c r="Y1360" i="10" s="1"/>
  <c r="Z1360" i="10" s="1"/>
  <c r="M1360" i="10"/>
  <c r="L1360" i="10"/>
  <c r="K1360" i="10"/>
  <c r="P1361" i="10"/>
  <c r="R1361" i="10"/>
  <c r="Q1361" i="10"/>
  <c r="AA1365" i="10"/>
  <c r="D1369" i="10"/>
  <c r="C1369" i="10"/>
  <c r="H1370" i="10"/>
  <c r="G1370" i="10"/>
  <c r="I1370" i="10"/>
  <c r="F1370" i="10"/>
  <c r="M1371" i="10"/>
  <c r="L1371" i="10"/>
  <c r="N1371" i="10"/>
  <c r="X1371" i="10" s="1"/>
  <c r="Y1371" i="10" s="1"/>
  <c r="Z1371" i="10" s="1"/>
  <c r="K1371" i="10"/>
  <c r="Q1372" i="10"/>
  <c r="R1372" i="10"/>
  <c r="P1372" i="10"/>
  <c r="AA1376" i="10"/>
  <c r="C1380" i="10"/>
  <c r="D1380" i="10"/>
  <c r="I1381" i="10"/>
  <c r="H1381" i="10"/>
  <c r="G1381" i="10"/>
  <c r="F1381" i="10"/>
  <c r="K1382" i="10"/>
  <c r="N1382" i="10"/>
  <c r="X1382" i="10" s="1"/>
  <c r="M1382" i="10"/>
  <c r="Q1383" i="10"/>
  <c r="P1383" i="10"/>
  <c r="R1383" i="10"/>
  <c r="D1391" i="10"/>
  <c r="C1391" i="10"/>
  <c r="G1401" i="10"/>
  <c r="F1401" i="10"/>
  <c r="H1401" i="10"/>
  <c r="I1401" i="10"/>
  <c r="K1402" i="10"/>
  <c r="M1402" i="10"/>
  <c r="L1402" i="10"/>
  <c r="N1402" i="10"/>
  <c r="X1402" i="10" s="1"/>
  <c r="Q1403" i="10"/>
  <c r="P1403" i="10"/>
  <c r="R1403" i="10"/>
  <c r="AA1408" i="10"/>
  <c r="D1411" i="10"/>
  <c r="C1411" i="10"/>
  <c r="N1412" i="10"/>
  <c r="X1412" i="10" s="1"/>
  <c r="Y1412" i="10" s="1"/>
  <c r="Z1412" i="10" s="1"/>
  <c r="M1412" i="10"/>
  <c r="L1412" i="10"/>
  <c r="K1412" i="10"/>
  <c r="AA1417" i="10"/>
  <c r="C1421" i="10"/>
  <c r="D1421" i="10"/>
  <c r="H1422" i="10"/>
  <c r="G1422" i="10"/>
  <c r="F1422" i="10"/>
  <c r="I1422" i="10"/>
  <c r="Q1423" i="10"/>
  <c r="P1423" i="10"/>
  <c r="R1423" i="10"/>
  <c r="AA1426" i="10"/>
  <c r="Y1426" i="10"/>
  <c r="Z1426" i="10" s="1"/>
  <c r="A1447" i="10"/>
  <c r="K1447" i="9"/>
  <c r="I1448" i="10"/>
  <c r="F1448" i="10"/>
  <c r="H1448" i="10"/>
  <c r="G1448" i="10"/>
  <c r="P1449" i="10"/>
  <c r="R1449" i="10"/>
  <c r="Q1449" i="10"/>
  <c r="AA1453" i="10"/>
  <c r="C1457" i="10"/>
  <c r="D1457" i="10"/>
  <c r="G1458" i="10"/>
  <c r="F1458" i="10"/>
  <c r="H1458" i="10"/>
  <c r="I1458" i="10"/>
  <c r="P1459" i="10"/>
  <c r="Q1459" i="10"/>
  <c r="R1459" i="10"/>
  <c r="AA1462" i="10"/>
  <c r="Y1462" i="10"/>
  <c r="Z1462" i="10" s="1"/>
  <c r="P1475" i="10"/>
  <c r="R1475" i="10"/>
  <c r="Q1475" i="10"/>
  <c r="AA1480" i="10"/>
  <c r="Y1480" i="10"/>
  <c r="Z1480" i="10" s="1"/>
  <c r="D1483" i="10"/>
  <c r="C1483" i="10"/>
  <c r="M1484" i="10"/>
  <c r="L1484" i="10"/>
  <c r="K1484" i="10"/>
  <c r="N1484" i="10"/>
  <c r="X1484" i="10" s="1"/>
  <c r="AA1487" i="10"/>
  <c r="D1491" i="10"/>
  <c r="C1491" i="10"/>
  <c r="H1492" i="10"/>
  <c r="G1492" i="10"/>
  <c r="F1492" i="10"/>
  <c r="I1492" i="10"/>
  <c r="L1493" i="10"/>
  <c r="K1493" i="10"/>
  <c r="M1493" i="10"/>
  <c r="N1493" i="10"/>
  <c r="X1493" i="10" s="1"/>
  <c r="P1494" i="10"/>
  <c r="Q1494" i="10"/>
  <c r="R1494" i="10"/>
  <c r="C1508" i="10"/>
  <c r="D1508" i="10"/>
  <c r="L1509" i="10"/>
  <c r="N1509" i="10"/>
  <c r="X1509" i="10" s="1"/>
  <c r="M1509" i="10"/>
  <c r="K1509" i="10"/>
  <c r="Y1513" i="10"/>
  <c r="Z1513" i="10" s="1"/>
  <c r="AA1513" i="10"/>
  <c r="D1517" i="10"/>
  <c r="C1517" i="10"/>
  <c r="F1518" i="10"/>
  <c r="G1518" i="10"/>
  <c r="I1518" i="10"/>
  <c r="H1518" i="10"/>
  <c r="P1519" i="10"/>
  <c r="Q1519" i="10"/>
  <c r="R1519" i="10"/>
  <c r="N1534" i="10"/>
  <c r="X1534" i="10" s="1"/>
  <c r="Y1534" i="10" s="1"/>
  <c r="Z1534" i="10" s="1"/>
  <c r="M1534" i="10"/>
  <c r="K1534" i="10"/>
  <c r="L1534" i="10"/>
  <c r="AA1539" i="10"/>
  <c r="A1542" i="10"/>
  <c r="K1542" i="9"/>
  <c r="H1543" i="10"/>
  <c r="G1543" i="10"/>
  <c r="I1543" i="10"/>
  <c r="F1543" i="10"/>
  <c r="Q1544" i="10"/>
  <c r="P1544" i="10"/>
  <c r="R1544" i="10"/>
  <c r="AA1547" i="10"/>
  <c r="D1551" i="10"/>
  <c r="C1551" i="10"/>
  <c r="I1552" i="10"/>
  <c r="H1552" i="10"/>
  <c r="G1552" i="10"/>
  <c r="F1552" i="10"/>
  <c r="N1553" i="10"/>
  <c r="X1553" i="10" s="1"/>
  <c r="K1553" i="10"/>
  <c r="M1553" i="10"/>
  <c r="L1553" i="10"/>
  <c r="D1576" i="10"/>
  <c r="C1576" i="10"/>
  <c r="N1577" i="10"/>
  <c r="X1577" i="10" s="1"/>
  <c r="M1577" i="10"/>
  <c r="L1577" i="10"/>
  <c r="K1577" i="10"/>
  <c r="AA1580" i="10"/>
  <c r="K1598" i="10"/>
  <c r="N1598" i="10"/>
  <c r="X1598" i="10" s="1"/>
  <c r="Y1598" i="10" s="1"/>
  <c r="Z1598" i="10" s="1"/>
  <c r="M1598" i="10"/>
  <c r="L1598" i="10"/>
  <c r="D1605" i="10"/>
  <c r="C1605" i="10"/>
  <c r="K1606" i="10"/>
  <c r="N1606" i="10"/>
  <c r="X1606" i="10" s="1"/>
  <c r="M1606" i="10"/>
  <c r="L1606" i="10"/>
  <c r="AA1610" i="10"/>
  <c r="D1614" i="10"/>
  <c r="C1614" i="10"/>
  <c r="H1615" i="10"/>
  <c r="G1615" i="10"/>
  <c r="F1615" i="10"/>
  <c r="I1615" i="10"/>
  <c r="Q1616" i="10"/>
  <c r="P1616" i="10"/>
  <c r="R1616" i="10"/>
  <c r="D1622" i="10"/>
  <c r="C1622" i="10"/>
  <c r="H1623" i="10"/>
  <c r="G1623" i="10"/>
  <c r="I1623" i="10"/>
  <c r="F1623" i="10"/>
  <c r="K1624" i="10"/>
  <c r="L1624" i="10"/>
  <c r="N1624" i="10"/>
  <c r="X1624" i="10" s="1"/>
  <c r="M1624" i="10"/>
  <c r="R1638" i="10"/>
  <c r="P1638" i="10"/>
  <c r="Q1638" i="10"/>
  <c r="A1643" i="10"/>
  <c r="K1643" i="9"/>
  <c r="AA1648" i="10"/>
  <c r="A1651" i="10"/>
  <c r="K1651" i="9"/>
  <c r="I1652" i="10"/>
  <c r="H1652" i="10"/>
  <c r="G1652" i="10"/>
  <c r="F1652" i="10"/>
  <c r="Q1653" i="10"/>
  <c r="P1653" i="10"/>
  <c r="R1653" i="10"/>
  <c r="C1659" i="10"/>
  <c r="D1659" i="10"/>
  <c r="I1660" i="10"/>
  <c r="G1660" i="10"/>
  <c r="H1660" i="10"/>
  <c r="F1660" i="10"/>
  <c r="N1661" i="10"/>
  <c r="X1661" i="10" s="1"/>
  <c r="Y1661" i="10" s="1"/>
  <c r="Z1661" i="10" s="1"/>
  <c r="M1661" i="10"/>
  <c r="L1661" i="10"/>
  <c r="K1661" i="10"/>
  <c r="R1662" i="10"/>
  <c r="Q1662" i="10"/>
  <c r="P1662" i="10"/>
  <c r="C1683" i="10"/>
  <c r="D1683" i="10"/>
  <c r="N1684" i="10"/>
  <c r="X1684" i="10" s="1"/>
  <c r="Y1684" i="10" s="1"/>
  <c r="Z1684" i="10" s="1"/>
  <c r="M1684" i="10"/>
  <c r="L1684" i="10"/>
  <c r="K1684" i="10"/>
  <c r="L1691" i="10"/>
  <c r="K1691" i="10"/>
  <c r="N1691" i="10"/>
  <c r="X1691" i="10" s="1"/>
  <c r="M1691" i="10"/>
  <c r="AA1694" i="10"/>
  <c r="Y1694" i="10"/>
  <c r="Z1694" i="10" s="1"/>
  <c r="I1722" i="10"/>
  <c r="H1722" i="10"/>
  <c r="G1722" i="10"/>
  <c r="F1722" i="10"/>
  <c r="R1723" i="10"/>
  <c r="Q1723" i="10"/>
  <c r="P1723" i="10"/>
  <c r="AA1726" i="10"/>
  <c r="Y1726" i="10"/>
  <c r="Z1726" i="10" s="1"/>
  <c r="C1728" i="10"/>
  <c r="D1728" i="10"/>
  <c r="AA1732" i="10"/>
  <c r="C1735" i="10"/>
  <c r="D1735" i="10"/>
  <c r="L1736" i="10"/>
  <c r="K1736" i="10"/>
  <c r="N1736" i="10"/>
  <c r="X1736" i="10" s="1"/>
  <c r="M1736" i="10"/>
  <c r="AA1739" i="10"/>
  <c r="N1766" i="10"/>
  <c r="X1766" i="10" s="1"/>
  <c r="M1766" i="10"/>
  <c r="L1766" i="10"/>
  <c r="K1766" i="10"/>
  <c r="C1772" i="10"/>
  <c r="D1772" i="10"/>
  <c r="L1773" i="10"/>
  <c r="K1773" i="10"/>
  <c r="M1773" i="10"/>
  <c r="N1773" i="10"/>
  <c r="X1773" i="10" s="1"/>
  <c r="AA1776" i="10"/>
  <c r="C1780" i="10"/>
  <c r="D1780" i="10"/>
  <c r="H1781" i="10"/>
  <c r="G1781" i="10"/>
  <c r="F1781" i="10"/>
  <c r="I1781" i="10"/>
  <c r="N1782" i="10"/>
  <c r="X1782" i="10" s="1"/>
  <c r="Y1782" i="10" s="1"/>
  <c r="Z1782" i="10" s="1"/>
  <c r="M1782" i="10"/>
  <c r="L1782" i="10"/>
  <c r="K1782" i="10"/>
  <c r="C1788" i="10"/>
  <c r="D1788" i="10"/>
  <c r="H1789" i="10"/>
  <c r="G1789" i="10"/>
  <c r="F1789" i="10"/>
  <c r="I1789" i="10"/>
  <c r="N1790" i="10"/>
  <c r="X1790" i="10" s="1"/>
  <c r="L1790" i="10"/>
  <c r="K1790" i="10"/>
  <c r="M1790" i="10"/>
  <c r="R1791" i="10"/>
  <c r="Q1791" i="10"/>
  <c r="P1791" i="10"/>
  <c r="N1810" i="10"/>
  <c r="X1810" i="10" s="1"/>
  <c r="M1810" i="10"/>
  <c r="L1810" i="10"/>
  <c r="K1810" i="10"/>
  <c r="AA1814" i="10"/>
  <c r="D1818" i="10"/>
  <c r="C1818" i="10"/>
  <c r="K1819" i="10"/>
  <c r="N1819" i="10"/>
  <c r="X1819" i="10" s="1"/>
  <c r="M1819" i="10"/>
  <c r="L1819" i="10"/>
  <c r="AA1822" i="10"/>
  <c r="C1854" i="10"/>
  <c r="D1854" i="10"/>
  <c r="L1855" i="10"/>
  <c r="N1855" i="10"/>
  <c r="X1855" i="10" s="1"/>
  <c r="K1855" i="10"/>
  <c r="M1855" i="10"/>
  <c r="AA1858" i="10"/>
  <c r="Y1858" i="10"/>
  <c r="Z1858" i="10" s="1"/>
  <c r="AA1864" i="10"/>
  <c r="C1867" i="10"/>
  <c r="D1867" i="10"/>
  <c r="N1868" i="10"/>
  <c r="X1868" i="10" s="1"/>
  <c r="L1868" i="10"/>
  <c r="M1868" i="10"/>
  <c r="K1868" i="10"/>
  <c r="AA1871" i="10"/>
  <c r="D1875" i="10"/>
  <c r="C1875" i="10"/>
  <c r="I1876" i="10"/>
  <c r="H1876" i="10"/>
  <c r="G1876" i="10"/>
  <c r="F1876" i="10"/>
  <c r="N1877" i="10"/>
  <c r="X1877" i="10" s="1"/>
  <c r="M1877" i="10"/>
  <c r="L1877" i="10"/>
  <c r="K1877" i="10"/>
  <c r="R1878" i="10"/>
  <c r="Q1878" i="10"/>
  <c r="P1878" i="10"/>
  <c r="D1904" i="10"/>
  <c r="C1904" i="10"/>
  <c r="M1905" i="10"/>
  <c r="K1905" i="10"/>
  <c r="L1905" i="10"/>
  <c r="N1905" i="10"/>
  <c r="X1905" i="10" s="1"/>
  <c r="Y1905" i="10" s="1"/>
  <c r="Z1905" i="10" s="1"/>
  <c r="AA1909" i="10"/>
  <c r="D1912" i="10"/>
  <c r="C1912" i="10"/>
  <c r="M1913" i="10"/>
  <c r="L1913" i="10"/>
  <c r="K1913" i="10"/>
  <c r="N1913" i="10"/>
  <c r="X1913" i="10" s="1"/>
  <c r="AA1922" i="10"/>
  <c r="N1948" i="10"/>
  <c r="X1948" i="10" s="1"/>
  <c r="Y1948" i="10" s="1"/>
  <c r="Z1948" i="10" s="1"/>
  <c r="M1948" i="10"/>
  <c r="K1948" i="10"/>
  <c r="L1948" i="10"/>
  <c r="R1955" i="10"/>
  <c r="P1955" i="10"/>
  <c r="Q1955" i="10"/>
  <c r="AA1959" i="10"/>
  <c r="A1962" i="10"/>
  <c r="K1962" i="9"/>
  <c r="F1963" i="10"/>
  <c r="H1963" i="10"/>
  <c r="G1963" i="10"/>
  <c r="I1963" i="10"/>
  <c r="R1964" i="10"/>
  <c r="Q1964" i="10"/>
  <c r="P1964" i="10"/>
  <c r="C1970" i="10"/>
  <c r="D1970" i="10"/>
  <c r="C1976" i="10"/>
  <c r="D1976" i="10"/>
  <c r="K1977" i="10"/>
  <c r="N1977" i="10"/>
  <c r="X1977" i="10" s="1"/>
  <c r="M1977" i="10"/>
  <c r="L1977" i="10"/>
  <c r="L1382" i="10"/>
  <c r="D987" i="10"/>
  <c r="C987" i="10"/>
  <c r="H988" i="10"/>
  <c r="G988" i="10"/>
  <c r="I988" i="10"/>
  <c r="F988" i="10"/>
  <c r="N989" i="10"/>
  <c r="X989" i="10" s="1"/>
  <c r="M989" i="10"/>
  <c r="L989" i="10"/>
  <c r="K989" i="10"/>
  <c r="R990" i="10"/>
  <c r="Q990" i="10"/>
  <c r="P990" i="10"/>
  <c r="AA995" i="10"/>
  <c r="Y995" i="10"/>
  <c r="Z995" i="10" s="1"/>
  <c r="D999" i="10"/>
  <c r="C999" i="10"/>
  <c r="H1000" i="10"/>
  <c r="G1000" i="10"/>
  <c r="I1000" i="10"/>
  <c r="F1000" i="10"/>
  <c r="N1001" i="10"/>
  <c r="X1001" i="10" s="1"/>
  <c r="Y1001" i="10" s="1"/>
  <c r="Z1001" i="10" s="1"/>
  <c r="M1001" i="10"/>
  <c r="L1001" i="10"/>
  <c r="K1001" i="10"/>
  <c r="R1002" i="10"/>
  <c r="Q1002" i="10"/>
  <c r="P1002" i="10"/>
  <c r="AA1007" i="10"/>
  <c r="Y1007" i="10"/>
  <c r="Z1007" i="10" s="1"/>
  <c r="D1011" i="10"/>
  <c r="C1011" i="10"/>
  <c r="H1012" i="10"/>
  <c r="G1012" i="10"/>
  <c r="I1012" i="10"/>
  <c r="F1012" i="10"/>
  <c r="N1013" i="10"/>
  <c r="X1013" i="10" s="1"/>
  <c r="Y1013" i="10" s="1"/>
  <c r="Z1013" i="10" s="1"/>
  <c r="M1013" i="10"/>
  <c r="L1013" i="10"/>
  <c r="K1013" i="10"/>
  <c r="R1014" i="10"/>
  <c r="Q1014" i="10"/>
  <c r="P1014" i="10"/>
  <c r="AA1019" i="10"/>
  <c r="D1023" i="10"/>
  <c r="C1023" i="10"/>
  <c r="H1024" i="10"/>
  <c r="G1024" i="10"/>
  <c r="I1024" i="10"/>
  <c r="F1024" i="10"/>
  <c r="N1025" i="10"/>
  <c r="X1025" i="10" s="1"/>
  <c r="Y1025" i="10" s="1"/>
  <c r="Z1025" i="10" s="1"/>
  <c r="M1025" i="10"/>
  <c r="L1025" i="10"/>
  <c r="K1025" i="10"/>
  <c r="R1026" i="10"/>
  <c r="Q1026" i="10"/>
  <c r="P1026" i="10"/>
  <c r="AA1031" i="10"/>
  <c r="Y1031" i="10"/>
  <c r="Z1031" i="10" s="1"/>
  <c r="D1035" i="10"/>
  <c r="C1035" i="10"/>
  <c r="H1036" i="10"/>
  <c r="G1036" i="10"/>
  <c r="I1036" i="10"/>
  <c r="F1036" i="10"/>
  <c r="N1037" i="10"/>
  <c r="X1037" i="10" s="1"/>
  <c r="Y1037" i="10" s="1"/>
  <c r="Z1037" i="10" s="1"/>
  <c r="M1037" i="10"/>
  <c r="L1037" i="10"/>
  <c r="K1037" i="10"/>
  <c r="R1038" i="10"/>
  <c r="Q1038" i="10"/>
  <c r="P1038" i="10"/>
  <c r="AA1043" i="10"/>
  <c r="Y1043" i="10"/>
  <c r="Z1043" i="10" s="1"/>
  <c r="C1047" i="10"/>
  <c r="D1047" i="10"/>
  <c r="F1048" i="10"/>
  <c r="I1048" i="10"/>
  <c r="G1048" i="10"/>
  <c r="H1048" i="10"/>
  <c r="M1049" i="10"/>
  <c r="L1049" i="10"/>
  <c r="N1049" i="10"/>
  <c r="X1049" i="10" s="1"/>
  <c r="Y1049" i="10" s="1"/>
  <c r="Z1049" i="10" s="1"/>
  <c r="K1049" i="10"/>
  <c r="R1050" i="10"/>
  <c r="Q1050" i="10"/>
  <c r="P1050" i="10"/>
  <c r="AA1055" i="10"/>
  <c r="C1059" i="10"/>
  <c r="D1059" i="10"/>
  <c r="G1060" i="10"/>
  <c r="I1060" i="10"/>
  <c r="H1060" i="10"/>
  <c r="F1060" i="10"/>
  <c r="M1061" i="10"/>
  <c r="L1061" i="10"/>
  <c r="K1061" i="10"/>
  <c r="N1061" i="10"/>
  <c r="X1061" i="10" s="1"/>
  <c r="Y1061" i="10" s="1"/>
  <c r="Z1061" i="10" s="1"/>
  <c r="R1062" i="10"/>
  <c r="Q1062" i="10"/>
  <c r="P1062" i="10"/>
  <c r="AA1067" i="10"/>
  <c r="C1071" i="10"/>
  <c r="D1071" i="10"/>
  <c r="G1072" i="10"/>
  <c r="I1072" i="10"/>
  <c r="H1072" i="10"/>
  <c r="F1072" i="10"/>
  <c r="R1074" i="10"/>
  <c r="Q1074" i="10"/>
  <c r="P1074" i="10"/>
  <c r="AA1079" i="10"/>
  <c r="Y1079" i="10"/>
  <c r="Z1079" i="10" s="1"/>
  <c r="C1083" i="10"/>
  <c r="D1083" i="10"/>
  <c r="G1084" i="10"/>
  <c r="I1084" i="10"/>
  <c r="H1084" i="10"/>
  <c r="F1084" i="10"/>
  <c r="M1085" i="10"/>
  <c r="L1085" i="10"/>
  <c r="K1085" i="10"/>
  <c r="N1085" i="10"/>
  <c r="X1085" i="10" s="1"/>
  <c r="Y1085" i="10" s="1"/>
  <c r="Z1085" i="10" s="1"/>
  <c r="R1086" i="10"/>
  <c r="Q1086" i="10"/>
  <c r="P1086" i="10"/>
  <c r="AA1091" i="10"/>
  <c r="Y1091" i="10"/>
  <c r="Z1091" i="10" s="1"/>
  <c r="C1095" i="10"/>
  <c r="D1095" i="10"/>
  <c r="G1096" i="10"/>
  <c r="I1096" i="10"/>
  <c r="H1096" i="10"/>
  <c r="F1096" i="10"/>
  <c r="M1097" i="10"/>
  <c r="L1097" i="10"/>
  <c r="K1097" i="10"/>
  <c r="N1097" i="10"/>
  <c r="X1097" i="10" s="1"/>
  <c r="R1098" i="10"/>
  <c r="Q1098" i="10"/>
  <c r="P1098" i="10"/>
  <c r="AA1103" i="10"/>
  <c r="Y1103" i="10"/>
  <c r="Z1103" i="10" s="1"/>
  <c r="C1107" i="10"/>
  <c r="D1107" i="10"/>
  <c r="H1108" i="10"/>
  <c r="I1108" i="10"/>
  <c r="G1108" i="10"/>
  <c r="F1108" i="10"/>
  <c r="M1109" i="10"/>
  <c r="L1109" i="10"/>
  <c r="K1109" i="10"/>
  <c r="N1109" i="10"/>
  <c r="X1109" i="10" s="1"/>
  <c r="Y1109" i="10" s="1"/>
  <c r="Z1109" i="10" s="1"/>
  <c r="R1110" i="10"/>
  <c r="Q1110" i="10"/>
  <c r="P1110" i="10"/>
  <c r="AA1115" i="10"/>
  <c r="Y1115" i="10"/>
  <c r="Z1115" i="10" s="1"/>
  <c r="C1119" i="10"/>
  <c r="D1119" i="10"/>
  <c r="H1120" i="10"/>
  <c r="G1120" i="10"/>
  <c r="I1120" i="10"/>
  <c r="F1120" i="10"/>
  <c r="M1121" i="10"/>
  <c r="L1121" i="10"/>
  <c r="K1121" i="10"/>
  <c r="N1121" i="10"/>
  <c r="X1121" i="10" s="1"/>
  <c r="Y1121" i="10" s="1"/>
  <c r="Z1121" i="10" s="1"/>
  <c r="R1122" i="10"/>
  <c r="Q1122" i="10"/>
  <c r="P1122" i="10"/>
  <c r="AA1127" i="10"/>
  <c r="Y1127" i="10"/>
  <c r="Z1127" i="10" s="1"/>
  <c r="C1131" i="10"/>
  <c r="D1131" i="10"/>
  <c r="H1132" i="10"/>
  <c r="I1132" i="10"/>
  <c r="G1132" i="10"/>
  <c r="F1132" i="10"/>
  <c r="M1133" i="10"/>
  <c r="L1133" i="10"/>
  <c r="K1133" i="10"/>
  <c r="N1133" i="10"/>
  <c r="X1133" i="10" s="1"/>
  <c r="Y1133" i="10" s="1"/>
  <c r="Z1133" i="10" s="1"/>
  <c r="R1134" i="10"/>
  <c r="Q1134" i="10"/>
  <c r="P1134" i="10"/>
  <c r="AA1139" i="10"/>
  <c r="Y1139" i="10"/>
  <c r="Z1139" i="10" s="1"/>
  <c r="C1143" i="10"/>
  <c r="D1143" i="10"/>
  <c r="H1144" i="10"/>
  <c r="G1144" i="10"/>
  <c r="I1144" i="10"/>
  <c r="F1144" i="10"/>
  <c r="M1145" i="10"/>
  <c r="L1145" i="10"/>
  <c r="K1145" i="10"/>
  <c r="N1145" i="10"/>
  <c r="X1145" i="10" s="1"/>
  <c r="R1146" i="10"/>
  <c r="Q1146" i="10"/>
  <c r="P1146" i="10"/>
  <c r="AA1151" i="10"/>
  <c r="Y1151" i="10"/>
  <c r="Z1151" i="10" s="1"/>
  <c r="D1155" i="10"/>
  <c r="C1155" i="10"/>
  <c r="H1156" i="10"/>
  <c r="I1156" i="10"/>
  <c r="G1156" i="10"/>
  <c r="F1156" i="10"/>
  <c r="K1157" i="10"/>
  <c r="M1157" i="10"/>
  <c r="L1157" i="10"/>
  <c r="N1157" i="10"/>
  <c r="X1157" i="10" s="1"/>
  <c r="Q1158" i="10"/>
  <c r="P1158" i="10"/>
  <c r="R1158" i="10"/>
  <c r="Y1163" i="10"/>
  <c r="Z1163" i="10" s="1"/>
  <c r="AA1163" i="10"/>
  <c r="D1167" i="10"/>
  <c r="C1167" i="10"/>
  <c r="H1168" i="10"/>
  <c r="I1168" i="10"/>
  <c r="G1168" i="10"/>
  <c r="F1168" i="10"/>
  <c r="K1169" i="10"/>
  <c r="M1169" i="10"/>
  <c r="L1169" i="10"/>
  <c r="N1169" i="10"/>
  <c r="X1169" i="10" s="1"/>
  <c r="Y1169" i="10" s="1"/>
  <c r="Z1169" i="10" s="1"/>
  <c r="Q1170" i="10"/>
  <c r="P1170" i="10"/>
  <c r="R1170" i="10"/>
  <c r="AA1175" i="10"/>
  <c r="D1179" i="10"/>
  <c r="C1179" i="10"/>
  <c r="H1180" i="10"/>
  <c r="I1180" i="10"/>
  <c r="G1180" i="10"/>
  <c r="F1180" i="10"/>
  <c r="K1181" i="10"/>
  <c r="M1181" i="10"/>
  <c r="L1181" i="10"/>
  <c r="N1181" i="10"/>
  <c r="X1181" i="10" s="1"/>
  <c r="Q1182" i="10"/>
  <c r="P1182" i="10"/>
  <c r="R1182" i="10"/>
  <c r="Y1187" i="10"/>
  <c r="Z1187" i="10" s="1"/>
  <c r="AA1187" i="10"/>
  <c r="D1191" i="10"/>
  <c r="C1191" i="10"/>
  <c r="H1192" i="10"/>
  <c r="I1192" i="10"/>
  <c r="G1192" i="10"/>
  <c r="F1192" i="10"/>
  <c r="K1193" i="10"/>
  <c r="M1193" i="10"/>
  <c r="L1193" i="10"/>
  <c r="N1193" i="10"/>
  <c r="X1193" i="10" s="1"/>
  <c r="Y1193" i="10" s="1"/>
  <c r="Z1193" i="10" s="1"/>
  <c r="Q1194" i="10"/>
  <c r="P1194" i="10"/>
  <c r="R1194" i="10"/>
  <c r="Y1199" i="10"/>
  <c r="Z1199" i="10" s="1"/>
  <c r="AA1199" i="10"/>
  <c r="D1203" i="10"/>
  <c r="C1203" i="10"/>
  <c r="H1204" i="10"/>
  <c r="I1204" i="10"/>
  <c r="G1204" i="10"/>
  <c r="F1204" i="10"/>
  <c r="K1205" i="10"/>
  <c r="M1205" i="10"/>
  <c r="L1205" i="10"/>
  <c r="N1205" i="10"/>
  <c r="X1205" i="10" s="1"/>
  <c r="Y1205" i="10" s="1"/>
  <c r="Z1205" i="10" s="1"/>
  <c r="Q1206" i="10"/>
  <c r="P1206" i="10"/>
  <c r="R1206" i="10"/>
  <c r="Y1211" i="10"/>
  <c r="Z1211" i="10" s="1"/>
  <c r="D1215" i="10"/>
  <c r="C1215" i="10"/>
  <c r="H1216" i="10"/>
  <c r="I1216" i="10"/>
  <c r="G1216" i="10"/>
  <c r="F1216" i="10"/>
  <c r="K1217" i="10"/>
  <c r="M1217" i="10"/>
  <c r="L1217" i="10"/>
  <c r="N1217" i="10"/>
  <c r="X1217" i="10" s="1"/>
  <c r="Y1217" i="10" s="1"/>
  <c r="Z1217" i="10" s="1"/>
  <c r="Q1218" i="10"/>
  <c r="P1218" i="10"/>
  <c r="R1218" i="10"/>
  <c r="AA1223" i="10"/>
  <c r="D1227" i="10"/>
  <c r="C1227" i="10"/>
  <c r="H1228" i="10"/>
  <c r="I1228" i="10"/>
  <c r="G1228" i="10"/>
  <c r="F1228" i="10"/>
  <c r="K1229" i="10"/>
  <c r="M1229" i="10"/>
  <c r="L1229" i="10"/>
  <c r="N1229" i="10"/>
  <c r="X1229" i="10" s="1"/>
  <c r="Q1230" i="10"/>
  <c r="P1230" i="10"/>
  <c r="R1230" i="10"/>
  <c r="Y1235" i="10"/>
  <c r="Z1235" i="10" s="1"/>
  <c r="AA1235" i="10"/>
  <c r="D1239" i="10"/>
  <c r="C1239" i="10"/>
  <c r="H1240" i="10"/>
  <c r="I1240" i="10"/>
  <c r="G1240" i="10"/>
  <c r="F1240" i="10"/>
  <c r="K1241" i="10"/>
  <c r="M1241" i="10"/>
  <c r="L1241" i="10"/>
  <c r="N1241" i="10"/>
  <c r="X1241" i="10" s="1"/>
  <c r="Q1242" i="10"/>
  <c r="P1242" i="10"/>
  <c r="R1242" i="10"/>
  <c r="Y1247" i="10"/>
  <c r="Z1247" i="10" s="1"/>
  <c r="AA1247" i="10"/>
  <c r="D1251" i="10"/>
  <c r="C1251" i="10"/>
  <c r="H1252" i="10"/>
  <c r="I1252" i="10"/>
  <c r="G1252" i="10"/>
  <c r="F1252" i="10"/>
  <c r="K1253" i="10"/>
  <c r="M1253" i="10"/>
  <c r="L1253" i="10"/>
  <c r="N1253" i="10"/>
  <c r="X1253" i="10" s="1"/>
  <c r="Y1253" i="10" s="1"/>
  <c r="Z1253" i="10" s="1"/>
  <c r="Q1254" i="10"/>
  <c r="P1254" i="10"/>
  <c r="R1254" i="10"/>
  <c r="Y1259" i="10"/>
  <c r="Z1259" i="10" s="1"/>
  <c r="AA1259" i="10"/>
  <c r="D1263" i="10"/>
  <c r="C1263" i="10"/>
  <c r="H1264" i="10"/>
  <c r="I1264" i="10"/>
  <c r="G1264" i="10"/>
  <c r="F1264" i="10"/>
  <c r="K1265" i="10"/>
  <c r="M1265" i="10"/>
  <c r="L1265" i="10"/>
  <c r="N1265" i="10"/>
  <c r="X1265" i="10" s="1"/>
  <c r="Y1265" i="10" s="1"/>
  <c r="Z1265" i="10" s="1"/>
  <c r="Q1266" i="10"/>
  <c r="P1266" i="10"/>
  <c r="R1266" i="10"/>
  <c r="Y1271" i="10"/>
  <c r="Z1271" i="10" s="1"/>
  <c r="AA1271" i="10"/>
  <c r="D1275" i="10"/>
  <c r="C1275" i="10"/>
  <c r="H1276" i="10"/>
  <c r="I1276" i="10"/>
  <c r="G1276" i="10"/>
  <c r="F1276" i="10"/>
  <c r="K1277" i="10"/>
  <c r="M1277" i="10"/>
  <c r="L1277" i="10"/>
  <c r="N1277" i="10"/>
  <c r="X1277" i="10" s="1"/>
  <c r="Y1277" i="10" s="1"/>
  <c r="Z1277" i="10" s="1"/>
  <c r="Q1278" i="10"/>
  <c r="P1278" i="10"/>
  <c r="R1278" i="10"/>
  <c r="D1287" i="10"/>
  <c r="C1287" i="10"/>
  <c r="I1288" i="10"/>
  <c r="H1288" i="10"/>
  <c r="G1288" i="10"/>
  <c r="F1288" i="10"/>
  <c r="K1289" i="10"/>
  <c r="N1289" i="10"/>
  <c r="X1289" i="10" s="1"/>
  <c r="Y1289" i="10" s="1"/>
  <c r="Z1289" i="10" s="1"/>
  <c r="M1289" i="10"/>
  <c r="L1289" i="10"/>
  <c r="Q1290" i="10"/>
  <c r="P1290" i="10"/>
  <c r="R1290" i="10"/>
  <c r="Y1295" i="10"/>
  <c r="Z1295" i="10" s="1"/>
  <c r="AA1295" i="10"/>
  <c r="D1299" i="10"/>
  <c r="C1299" i="10"/>
  <c r="I1300" i="10"/>
  <c r="H1300" i="10"/>
  <c r="F1300" i="10"/>
  <c r="G1300" i="10"/>
  <c r="K1301" i="10"/>
  <c r="M1301" i="10"/>
  <c r="N1301" i="10"/>
  <c r="X1301" i="10" s="1"/>
  <c r="Y1301" i="10" s="1"/>
  <c r="Z1301" i="10" s="1"/>
  <c r="L1301" i="10"/>
  <c r="Q1302" i="10"/>
  <c r="P1302" i="10"/>
  <c r="R1302" i="10"/>
  <c r="AA1307" i="10"/>
  <c r="Y1307" i="10"/>
  <c r="Z1307" i="10" s="1"/>
  <c r="D1311" i="10"/>
  <c r="C1311" i="10"/>
  <c r="I1312" i="10"/>
  <c r="G1312" i="10"/>
  <c r="F1312" i="10"/>
  <c r="H1312" i="10"/>
  <c r="N1313" i="10"/>
  <c r="X1313" i="10" s="1"/>
  <c r="Y1313" i="10" s="1"/>
  <c r="Z1313" i="10" s="1"/>
  <c r="K1313" i="10"/>
  <c r="L1313" i="10"/>
  <c r="M1313" i="10"/>
  <c r="R1314" i="10"/>
  <c r="P1314" i="10"/>
  <c r="Q1314" i="10"/>
  <c r="AA1319" i="10"/>
  <c r="Y1319" i="10"/>
  <c r="Z1319" i="10" s="1"/>
  <c r="D1323" i="10"/>
  <c r="C1323" i="10"/>
  <c r="G1324" i="10"/>
  <c r="F1324" i="10"/>
  <c r="I1324" i="10"/>
  <c r="H1324" i="10"/>
  <c r="N1325" i="10"/>
  <c r="X1325" i="10" s="1"/>
  <c r="Y1325" i="10" s="1"/>
  <c r="Z1325" i="10" s="1"/>
  <c r="K1325" i="10"/>
  <c r="L1325" i="10"/>
  <c r="M1325" i="10"/>
  <c r="P1326" i="10"/>
  <c r="R1326" i="10"/>
  <c r="Q1326" i="10"/>
  <c r="Y1331" i="10"/>
  <c r="Z1331" i="10" s="1"/>
  <c r="AA1331" i="10"/>
  <c r="D1335" i="10"/>
  <c r="C1335" i="10"/>
  <c r="I1336" i="10"/>
  <c r="H1336" i="10"/>
  <c r="G1336" i="10"/>
  <c r="F1336" i="10"/>
  <c r="N1337" i="10"/>
  <c r="X1337" i="10" s="1"/>
  <c r="Y1337" i="10" s="1"/>
  <c r="Z1337" i="10" s="1"/>
  <c r="K1337" i="10"/>
  <c r="M1337" i="10"/>
  <c r="L1337" i="10"/>
  <c r="R1338" i="10"/>
  <c r="Q1338" i="10"/>
  <c r="P1338" i="10"/>
  <c r="AA1342" i="10"/>
  <c r="Y1342" i="10"/>
  <c r="Z1342" i="10" s="1"/>
  <c r="D1346" i="10"/>
  <c r="C1346" i="10"/>
  <c r="H1347" i="10"/>
  <c r="I1347" i="10"/>
  <c r="F1347" i="10"/>
  <c r="G1347" i="10"/>
  <c r="N1348" i="10"/>
  <c r="X1348" i="10" s="1"/>
  <c r="Y1348" i="10" s="1"/>
  <c r="Z1348" i="10" s="1"/>
  <c r="M1348" i="10"/>
  <c r="L1348" i="10"/>
  <c r="K1348" i="10"/>
  <c r="R1349" i="10"/>
  <c r="P1349" i="10"/>
  <c r="Q1349" i="10"/>
  <c r="Y1353" i="10"/>
  <c r="Z1353" i="10" s="1"/>
  <c r="AA1353" i="10"/>
  <c r="C1357" i="10"/>
  <c r="D1357" i="10"/>
  <c r="H1358" i="10"/>
  <c r="G1358" i="10"/>
  <c r="F1358" i="10"/>
  <c r="I1358" i="10"/>
  <c r="L1359" i="10"/>
  <c r="N1359" i="10"/>
  <c r="X1359" i="10" s="1"/>
  <c r="Y1359" i="10" s="1"/>
  <c r="Z1359" i="10" s="1"/>
  <c r="M1359" i="10"/>
  <c r="K1359" i="10"/>
  <c r="Q1360" i="10"/>
  <c r="R1360" i="10"/>
  <c r="P1360" i="10"/>
  <c r="AA1364" i="10"/>
  <c r="C1368" i="10"/>
  <c r="D1368" i="10"/>
  <c r="G1369" i="10"/>
  <c r="F1369" i="10"/>
  <c r="I1369" i="10"/>
  <c r="H1369" i="10"/>
  <c r="K1370" i="10"/>
  <c r="M1370" i="10"/>
  <c r="L1370" i="10"/>
  <c r="N1370" i="10"/>
  <c r="X1370" i="10" s="1"/>
  <c r="Y1370" i="10" s="1"/>
  <c r="Z1370" i="10" s="1"/>
  <c r="Q1371" i="10"/>
  <c r="P1371" i="10"/>
  <c r="R1371" i="10"/>
  <c r="D1379" i="10"/>
  <c r="C1379" i="10"/>
  <c r="I1380" i="10"/>
  <c r="F1380" i="10"/>
  <c r="H1380" i="10"/>
  <c r="G1380" i="10"/>
  <c r="N1381" i="10"/>
  <c r="X1381" i="10" s="1"/>
  <c r="Y1381" i="10" s="1"/>
  <c r="Z1381" i="10" s="1"/>
  <c r="K1381" i="10"/>
  <c r="M1381" i="10"/>
  <c r="L1381" i="10"/>
  <c r="R1382" i="10"/>
  <c r="Q1382" i="10"/>
  <c r="P1382" i="10"/>
  <c r="AA1387" i="10"/>
  <c r="Y1387" i="10"/>
  <c r="Z1387" i="10" s="1"/>
  <c r="C1400" i="10"/>
  <c r="D1400" i="10"/>
  <c r="N1401" i="10"/>
  <c r="X1401" i="10" s="1"/>
  <c r="K1401" i="10"/>
  <c r="M1401" i="10"/>
  <c r="L1401" i="10"/>
  <c r="R1402" i="10"/>
  <c r="P1402" i="10"/>
  <c r="Q1402" i="10"/>
  <c r="AA1407" i="10"/>
  <c r="Y1407" i="10"/>
  <c r="Z1407" i="10" s="1"/>
  <c r="A1410" i="10"/>
  <c r="K1410" i="9"/>
  <c r="H1411" i="10"/>
  <c r="I1411" i="10"/>
  <c r="F1411" i="10"/>
  <c r="G1411" i="10"/>
  <c r="Q1412" i="10"/>
  <c r="P1412" i="10"/>
  <c r="R1412" i="10"/>
  <c r="AA1416" i="10"/>
  <c r="C1420" i="10"/>
  <c r="D1420" i="10"/>
  <c r="I1421" i="10"/>
  <c r="G1421" i="10"/>
  <c r="F1421" i="10"/>
  <c r="H1421" i="10"/>
  <c r="K1422" i="10"/>
  <c r="M1422" i="10"/>
  <c r="L1422" i="10"/>
  <c r="N1422" i="10"/>
  <c r="X1422" i="10" s="1"/>
  <c r="C1428" i="10"/>
  <c r="D1428" i="10"/>
  <c r="I1429" i="10"/>
  <c r="H1429" i="10"/>
  <c r="F1429" i="10"/>
  <c r="G1429" i="10"/>
  <c r="K1430" i="10"/>
  <c r="N1430" i="10"/>
  <c r="X1430" i="10" s="1"/>
  <c r="Y1430" i="10" s="1"/>
  <c r="Z1430" i="10" s="1"/>
  <c r="M1430" i="10"/>
  <c r="L1430" i="10"/>
  <c r="Q1431" i="10"/>
  <c r="P1431" i="10"/>
  <c r="R1431" i="10"/>
  <c r="P1439" i="10"/>
  <c r="R1439" i="10"/>
  <c r="Q1439" i="10"/>
  <c r="Y1444" i="10"/>
  <c r="Z1444" i="10" s="1"/>
  <c r="AA1444" i="10"/>
  <c r="D1447" i="10"/>
  <c r="C1447" i="10"/>
  <c r="M1448" i="10"/>
  <c r="L1448" i="10"/>
  <c r="N1448" i="10"/>
  <c r="X1448" i="10" s="1"/>
  <c r="Y1448" i="10" s="1"/>
  <c r="Z1448" i="10" s="1"/>
  <c r="K1448" i="10"/>
  <c r="AA1452" i="10"/>
  <c r="D1456" i="10"/>
  <c r="C1456" i="10"/>
  <c r="I1457" i="10"/>
  <c r="F1457" i="10"/>
  <c r="H1457" i="10"/>
  <c r="G1457" i="10"/>
  <c r="L1458" i="10"/>
  <c r="K1458" i="10"/>
  <c r="M1458" i="10"/>
  <c r="N1458" i="10"/>
  <c r="X1458" i="10" s="1"/>
  <c r="D1464" i="10"/>
  <c r="C1464" i="10"/>
  <c r="I1465" i="10"/>
  <c r="F1465" i="10"/>
  <c r="H1465" i="10"/>
  <c r="G1465" i="10"/>
  <c r="K1466" i="10"/>
  <c r="L1466" i="10"/>
  <c r="N1466" i="10"/>
  <c r="X1466" i="10" s="1"/>
  <c r="Y1466" i="10" s="1"/>
  <c r="Z1466" i="10" s="1"/>
  <c r="M1466" i="10"/>
  <c r="P1467" i="10"/>
  <c r="Q1467" i="10"/>
  <c r="R1467" i="10"/>
  <c r="N1474" i="10"/>
  <c r="X1474" i="10" s="1"/>
  <c r="Y1474" i="10" s="1"/>
  <c r="Z1474" i="10" s="1"/>
  <c r="M1474" i="10"/>
  <c r="L1474" i="10"/>
  <c r="K1474" i="10"/>
  <c r="Y1479" i="10"/>
  <c r="Z1479" i="10" s="1"/>
  <c r="AA1479" i="10"/>
  <c r="A1482" i="10"/>
  <c r="K1482" i="9"/>
  <c r="G1483" i="10"/>
  <c r="F1483" i="10"/>
  <c r="I1483" i="10"/>
  <c r="H1483" i="10"/>
  <c r="Q1484" i="10"/>
  <c r="P1484" i="10"/>
  <c r="R1484" i="10"/>
  <c r="C1490" i="10"/>
  <c r="D1490" i="10"/>
  <c r="H1491" i="10"/>
  <c r="F1491" i="10"/>
  <c r="I1491" i="10"/>
  <c r="G1491" i="10"/>
  <c r="K1492" i="10"/>
  <c r="L1492" i="10"/>
  <c r="N1492" i="10"/>
  <c r="X1492" i="10" s="1"/>
  <c r="Y1492" i="10" s="1"/>
  <c r="Z1492" i="10" s="1"/>
  <c r="M1492" i="10"/>
  <c r="Q1493" i="10"/>
  <c r="P1493" i="10"/>
  <c r="R1493" i="10"/>
  <c r="A1507" i="10"/>
  <c r="K1507" i="9"/>
  <c r="H1508" i="10"/>
  <c r="G1508" i="10"/>
  <c r="F1508" i="10"/>
  <c r="I1508" i="10"/>
  <c r="Q1509" i="10"/>
  <c r="P1509" i="10"/>
  <c r="R1509" i="10"/>
  <c r="AA1512" i="10"/>
  <c r="Y1512" i="10"/>
  <c r="Z1512" i="10" s="1"/>
  <c r="C1516" i="10"/>
  <c r="D1516" i="10"/>
  <c r="H1517" i="10"/>
  <c r="I1517" i="10"/>
  <c r="G1517" i="10"/>
  <c r="F1517" i="10"/>
  <c r="N1518" i="10"/>
  <c r="X1518" i="10" s="1"/>
  <c r="M1518" i="10"/>
  <c r="K1518" i="10"/>
  <c r="L1518" i="10"/>
  <c r="H1533" i="10"/>
  <c r="G1533" i="10"/>
  <c r="I1533" i="10"/>
  <c r="F1533" i="10"/>
  <c r="R1534" i="10"/>
  <c r="Q1534" i="10"/>
  <c r="P1534" i="10"/>
  <c r="Y1538" i="10"/>
  <c r="Z1538" i="10" s="1"/>
  <c r="AA1538" i="10"/>
  <c r="D1542" i="10"/>
  <c r="C1542" i="10"/>
  <c r="K1543" i="10"/>
  <c r="M1543" i="10"/>
  <c r="L1543" i="10"/>
  <c r="N1543" i="10"/>
  <c r="X1543" i="10" s="1"/>
  <c r="Y1543" i="10" s="1"/>
  <c r="Z1543" i="10" s="1"/>
  <c r="AA1546" i="10"/>
  <c r="Y1546" i="10"/>
  <c r="Z1546" i="10" s="1"/>
  <c r="D1550" i="10"/>
  <c r="C1550" i="10"/>
  <c r="H1551" i="10"/>
  <c r="G1551" i="10"/>
  <c r="F1551" i="10"/>
  <c r="I1551" i="10"/>
  <c r="M1552" i="10"/>
  <c r="L1552" i="10"/>
  <c r="N1552" i="10"/>
  <c r="X1552" i="10" s="1"/>
  <c r="K1552" i="10"/>
  <c r="Q1553" i="10"/>
  <c r="R1553" i="10"/>
  <c r="P1553" i="10"/>
  <c r="A1575" i="10"/>
  <c r="K1575" i="9"/>
  <c r="I1576" i="10"/>
  <c r="F1576" i="10"/>
  <c r="H1576" i="10"/>
  <c r="G1576" i="10"/>
  <c r="R1577" i="10"/>
  <c r="Q1577" i="10"/>
  <c r="P1577" i="10"/>
  <c r="I1597" i="10"/>
  <c r="G1597" i="10"/>
  <c r="F1597" i="10"/>
  <c r="H1597" i="10"/>
  <c r="A1604" i="10"/>
  <c r="K1604" i="9"/>
  <c r="F1605" i="10"/>
  <c r="G1605" i="10"/>
  <c r="I1605" i="10"/>
  <c r="H1605" i="10"/>
  <c r="R1606" i="10"/>
  <c r="P1606" i="10"/>
  <c r="Q1606" i="10"/>
  <c r="Y1609" i="10"/>
  <c r="Z1609" i="10" s="1"/>
  <c r="AA1609" i="10"/>
  <c r="C1613" i="10"/>
  <c r="D1613" i="10"/>
  <c r="H1614" i="10"/>
  <c r="G1614" i="10"/>
  <c r="I1614" i="10"/>
  <c r="F1614" i="10"/>
  <c r="N1615" i="10"/>
  <c r="X1615" i="10" s="1"/>
  <c r="M1615" i="10"/>
  <c r="L1615" i="10"/>
  <c r="K1615" i="10"/>
  <c r="Y1618" i="10"/>
  <c r="Z1618" i="10" s="1"/>
  <c r="AA1618" i="10"/>
  <c r="N1637" i="10"/>
  <c r="X1637" i="10" s="1"/>
  <c r="Y1637" i="10" s="1"/>
  <c r="Z1637" i="10" s="1"/>
  <c r="M1637" i="10"/>
  <c r="L1637" i="10"/>
  <c r="K1637" i="10"/>
  <c r="AA1647" i="10"/>
  <c r="D1651" i="10"/>
  <c r="C1651" i="10"/>
  <c r="K1652" i="10"/>
  <c r="N1652" i="10"/>
  <c r="X1652" i="10" s="1"/>
  <c r="Y1652" i="10" s="1"/>
  <c r="Z1652" i="10" s="1"/>
  <c r="M1652" i="10"/>
  <c r="L1652" i="10"/>
  <c r="AA1655" i="10"/>
  <c r="Y1655" i="10"/>
  <c r="Z1655" i="10" s="1"/>
  <c r="A1682" i="10"/>
  <c r="K1682" i="9"/>
  <c r="I1683" i="10"/>
  <c r="H1683" i="10"/>
  <c r="G1683" i="10"/>
  <c r="F1683" i="10"/>
  <c r="C1689" i="10"/>
  <c r="D1689" i="10"/>
  <c r="F1690" i="10"/>
  <c r="I1690" i="10"/>
  <c r="G1690" i="10"/>
  <c r="H1690" i="10"/>
  <c r="R1691" i="10"/>
  <c r="P1691" i="10"/>
  <c r="Q1691" i="10"/>
  <c r="D1721" i="10"/>
  <c r="C1721" i="10"/>
  <c r="K1722" i="10"/>
  <c r="N1722" i="10"/>
  <c r="X1722" i="10" s="1"/>
  <c r="Y1722" i="10" s="1"/>
  <c r="Z1722" i="10" s="1"/>
  <c r="M1722" i="10"/>
  <c r="L1722" i="10"/>
  <c r="A1727" i="10"/>
  <c r="K1727" i="9"/>
  <c r="A1734" i="10"/>
  <c r="K1734" i="9"/>
  <c r="H1735" i="10"/>
  <c r="F1735" i="10"/>
  <c r="G1735" i="10"/>
  <c r="I1735" i="10"/>
  <c r="R1736" i="10"/>
  <c r="P1736" i="10"/>
  <c r="Q1736" i="10"/>
  <c r="H1765" i="10"/>
  <c r="G1765" i="10"/>
  <c r="F1765" i="10"/>
  <c r="I1765" i="10"/>
  <c r="A1771" i="10"/>
  <c r="K1771" i="9"/>
  <c r="I1772" i="10"/>
  <c r="H1772" i="10"/>
  <c r="G1772" i="10"/>
  <c r="F1772" i="10"/>
  <c r="R1773" i="10"/>
  <c r="Q1773" i="10"/>
  <c r="P1773" i="10"/>
  <c r="D1779" i="10"/>
  <c r="C1779" i="10"/>
  <c r="F1780" i="10"/>
  <c r="I1780" i="10"/>
  <c r="H1780" i="10"/>
  <c r="G1780" i="10"/>
  <c r="L1781" i="10"/>
  <c r="K1781" i="10"/>
  <c r="M1781" i="10"/>
  <c r="N1781" i="10"/>
  <c r="X1781" i="10" s="1"/>
  <c r="P1782" i="10"/>
  <c r="Q1782" i="10"/>
  <c r="R1782" i="10"/>
  <c r="R1803" i="10"/>
  <c r="Q1803" i="10"/>
  <c r="P1803" i="10"/>
  <c r="G1809" i="10"/>
  <c r="I1809" i="10"/>
  <c r="H1809" i="10"/>
  <c r="F1809" i="10"/>
  <c r="R1810" i="10"/>
  <c r="Q1810" i="10"/>
  <c r="P1810" i="10"/>
  <c r="AA1813" i="10"/>
  <c r="Y1813" i="10"/>
  <c r="Z1813" i="10" s="1"/>
  <c r="D1817" i="10"/>
  <c r="C1817" i="10"/>
  <c r="I1818" i="10"/>
  <c r="H1818" i="10"/>
  <c r="F1818" i="10"/>
  <c r="G1818" i="10"/>
  <c r="R1819" i="10"/>
  <c r="Q1819" i="10"/>
  <c r="P1819" i="10"/>
  <c r="A1853" i="10"/>
  <c r="K1853" i="9"/>
  <c r="H1854" i="10"/>
  <c r="G1854" i="10"/>
  <c r="F1854" i="10"/>
  <c r="I1854" i="10"/>
  <c r="P1855" i="10"/>
  <c r="R1855" i="10"/>
  <c r="Q1855" i="10"/>
  <c r="A1866" i="10"/>
  <c r="K1866" i="9"/>
  <c r="H1867" i="10"/>
  <c r="I1867" i="10"/>
  <c r="G1867" i="10"/>
  <c r="F1867" i="10"/>
  <c r="Q1868" i="10"/>
  <c r="P1868" i="10"/>
  <c r="R1868" i="10"/>
  <c r="C1874" i="10"/>
  <c r="D1874" i="10"/>
  <c r="I1875" i="10"/>
  <c r="F1875" i="10"/>
  <c r="H1875" i="10"/>
  <c r="G1875" i="10"/>
  <c r="K1876" i="10"/>
  <c r="N1876" i="10"/>
  <c r="X1876" i="10" s="1"/>
  <c r="Y1876" i="10" s="1"/>
  <c r="Z1876" i="10" s="1"/>
  <c r="M1876" i="10"/>
  <c r="L1876" i="10"/>
  <c r="R1877" i="10"/>
  <c r="Q1877" i="10"/>
  <c r="P1877" i="10"/>
  <c r="A1903" i="10"/>
  <c r="K1903" i="9"/>
  <c r="I1904" i="10"/>
  <c r="G1904" i="10"/>
  <c r="F1904" i="10"/>
  <c r="H1904" i="10"/>
  <c r="R1905" i="10"/>
  <c r="Q1905" i="10"/>
  <c r="P1905" i="10"/>
  <c r="AA1908" i="10"/>
  <c r="K1909" i="9"/>
  <c r="A1911" i="10"/>
  <c r="K1911" i="9"/>
  <c r="I1912" i="10"/>
  <c r="G1912" i="10"/>
  <c r="F1912" i="10"/>
  <c r="H1912" i="10"/>
  <c r="R1913" i="10"/>
  <c r="Q1913" i="10"/>
  <c r="P1913" i="10"/>
  <c r="R1919" i="10"/>
  <c r="P1919" i="10"/>
  <c r="Q1919" i="10"/>
  <c r="F1947" i="10"/>
  <c r="H1947" i="10"/>
  <c r="G1947" i="10"/>
  <c r="I1947" i="10"/>
  <c r="N1954" i="10"/>
  <c r="X1954" i="10" s="1"/>
  <c r="Y1954" i="10" s="1"/>
  <c r="Z1954" i="10" s="1"/>
  <c r="M1954" i="10"/>
  <c r="K1954" i="10"/>
  <c r="L1954" i="10"/>
  <c r="Y1958" i="10"/>
  <c r="Z1958" i="10" s="1"/>
  <c r="AA1958" i="10"/>
  <c r="K1959" i="9"/>
  <c r="D1962" i="10"/>
  <c r="C1962" i="10"/>
  <c r="K1963" i="10"/>
  <c r="L1963" i="10"/>
  <c r="N1963" i="10"/>
  <c r="X1963" i="10" s="1"/>
  <c r="M1963" i="10"/>
  <c r="AA1966" i="10"/>
  <c r="D1998" i="10"/>
  <c r="C1998" i="10"/>
  <c r="L1999" i="10"/>
  <c r="M1999" i="10"/>
  <c r="K1999" i="10"/>
  <c r="N1999" i="10"/>
  <c r="X1999" i="10" s="1"/>
  <c r="K1146" i="10"/>
  <c r="I1675" i="10"/>
  <c r="H1675" i="10"/>
  <c r="G1675" i="10"/>
  <c r="F1675" i="10"/>
  <c r="R1676" i="10"/>
  <c r="Q1676" i="10"/>
  <c r="P1676" i="10"/>
  <c r="AA1679" i="10"/>
  <c r="Y1679" i="10"/>
  <c r="Z1679" i="10" s="1"/>
  <c r="C1682" i="10"/>
  <c r="D1682" i="10"/>
  <c r="A1688" i="10"/>
  <c r="K1688" i="9"/>
  <c r="I1689" i="10"/>
  <c r="F1689" i="10"/>
  <c r="H1689" i="10"/>
  <c r="G1689" i="10"/>
  <c r="L1690" i="10"/>
  <c r="K1690" i="10"/>
  <c r="M1690" i="10"/>
  <c r="N1690" i="10"/>
  <c r="X1690" i="10" s="1"/>
  <c r="A1720" i="10"/>
  <c r="K1720" i="9"/>
  <c r="H1721" i="10"/>
  <c r="G1721" i="10"/>
  <c r="I1721" i="10"/>
  <c r="F1721" i="10"/>
  <c r="P1722" i="10"/>
  <c r="R1722" i="10"/>
  <c r="Q1722" i="10"/>
  <c r="AA1731" i="10"/>
  <c r="I1758" i="10"/>
  <c r="H1758" i="10"/>
  <c r="G1758" i="10"/>
  <c r="F1758" i="10"/>
  <c r="R1759" i="10"/>
  <c r="Q1759" i="10"/>
  <c r="P1759" i="10"/>
  <c r="Y1762" i="10"/>
  <c r="Z1762" i="10" s="1"/>
  <c r="AA1762" i="10"/>
  <c r="C1764" i="10"/>
  <c r="D1764" i="10"/>
  <c r="AA1768" i="10"/>
  <c r="D1771" i="10"/>
  <c r="C1771" i="10"/>
  <c r="N1772" i="10"/>
  <c r="X1772" i="10" s="1"/>
  <c r="L1772" i="10"/>
  <c r="M1772" i="10"/>
  <c r="K1772" i="10"/>
  <c r="AA1775" i="10"/>
  <c r="M1802" i="10"/>
  <c r="L1802" i="10"/>
  <c r="K1802" i="10"/>
  <c r="N1802" i="10"/>
  <c r="X1802" i="10" s="1"/>
  <c r="C1808" i="10"/>
  <c r="D1808" i="10"/>
  <c r="L1809" i="10"/>
  <c r="K1809" i="10"/>
  <c r="N1809" i="10"/>
  <c r="X1809" i="10" s="1"/>
  <c r="Y1809" i="10" s="1"/>
  <c r="Z1809" i="10" s="1"/>
  <c r="M1809" i="10"/>
  <c r="AA1812" i="10"/>
  <c r="C1816" i="10"/>
  <c r="D1816" i="10"/>
  <c r="G1817" i="10"/>
  <c r="I1817" i="10"/>
  <c r="H1817" i="10"/>
  <c r="F1817" i="10"/>
  <c r="M1818" i="10"/>
  <c r="L1818" i="10"/>
  <c r="K1818" i="10"/>
  <c r="N1818" i="10"/>
  <c r="X1818" i="10" s="1"/>
  <c r="Y1818" i="10" s="1"/>
  <c r="Z1818" i="10" s="1"/>
  <c r="F1845" i="10"/>
  <c r="I1845" i="10"/>
  <c r="H1845" i="10"/>
  <c r="G1845" i="10"/>
  <c r="Q1846" i="10"/>
  <c r="P1846" i="10"/>
  <c r="R1846" i="10"/>
  <c r="AA1850" i="10"/>
  <c r="K1851" i="9"/>
  <c r="D1853" i="10"/>
  <c r="C1853" i="10"/>
  <c r="K1854" i="10"/>
  <c r="N1854" i="10"/>
  <c r="X1854" i="10" s="1"/>
  <c r="M1854" i="10"/>
  <c r="L1854" i="10"/>
  <c r="Y1863" i="10"/>
  <c r="Z1863" i="10" s="1"/>
  <c r="AA1863" i="10"/>
  <c r="R1890" i="10"/>
  <c r="Q1890" i="10"/>
  <c r="P1890" i="10"/>
  <c r="AA1900" i="10"/>
  <c r="K1901" i="9"/>
  <c r="D1903" i="10"/>
  <c r="C1903" i="10"/>
  <c r="N1904" i="10"/>
  <c r="X1904" i="10" s="1"/>
  <c r="M1904" i="10"/>
  <c r="K1904" i="10"/>
  <c r="L1904" i="10"/>
  <c r="AA1907" i="10"/>
  <c r="D1911" i="10"/>
  <c r="C1911" i="10"/>
  <c r="N1912" i="10"/>
  <c r="X1912" i="10" s="1"/>
  <c r="Y1912" i="10" s="1"/>
  <c r="Z1912" i="10" s="1"/>
  <c r="M1912" i="10"/>
  <c r="L1912" i="10"/>
  <c r="K1912" i="10"/>
  <c r="L1918" i="10"/>
  <c r="N1918" i="10"/>
  <c r="X1918" i="10" s="1"/>
  <c r="Y1918" i="10" s="1"/>
  <c r="Z1918" i="10" s="1"/>
  <c r="M1918" i="10"/>
  <c r="K1918" i="10"/>
  <c r="D1946" i="10"/>
  <c r="C1946" i="10"/>
  <c r="H1953" i="10"/>
  <c r="I1953" i="10"/>
  <c r="G1953" i="10"/>
  <c r="F1953" i="10"/>
  <c r="P1954" i="10"/>
  <c r="Q1954" i="10"/>
  <c r="R1954" i="10"/>
  <c r="AA1957" i="10"/>
  <c r="Y1957" i="10"/>
  <c r="Z1957" i="10" s="1"/>
  <c r="K1958" i="9"/>
  <c r="D1961" i="10"/>
  <c r="C1961" i="10"/>
  <c r="G1962" i="10"/>
  <c r="I1962" i="10"/>
  <c r="H1962" i="10"/>
  <c r="F1962" i="10"/>
  <c r="R1963" i="10"/>
  <c r="P1963" i="10"/>
  <c r="Q1963" i="10"/>
  <c r="A1997" i="10"/>
  <c r="K1997" i="9"/>
  <c r="F1998" i="10"/>
  <c r="I1998" i="10"/>
  <c r="G1998" i="10"/>
  <c r="H1998" i="10"/>
  <c r="R1999" i="10"/>
  <c r="Q1999" i="10"/>
  <c r="P1999" i="10"/>
  <c r="Y933" i="10"/>
  <c r="Z933" i="10" s="1"/>
  <c r="AA933" i="10"/>
  <c r="D937" i="10"/>
  <c r="C937" i="10"/>
  <c r="I938" i="10"/>
  <c r="H938" i="10"/>
  <c r="G938" i="10"/>
  <c r="F938" i="10"/>
  <c r="K939" i="10"/>
  <c r="N939" i="10"/>
  <c r="X939" i="10" s="1"/>
  <c r="Y939" i="10" s="1"/>
  <c r="Z939" i="10" s="1"/>
  <c r="L939" i="10"/>
  <c r="Q940" i="10"/>
  <c r="P940" i="10"/>
  <c r="R940" i="10"/>
  <c r="Y945" i="10"/>
  <c r="Z945" i="10" s="1"/>
  <c r="AA945" i="10"/>
  <c r="D949" i="10"/>
  <c r="C949" i="10"/>
  <c r="I950" i="10"/>
  <c r="H950" i="10"/>
  <c r="G950" i="10"/>
  <c r="F950" i="10"/>
  <c r="K951" i="10"/>
  <c r="N951" i="10"/>
  <c r="X951" i="10" s="1"/>
  <c r="Y951" i="10" s="1"/>
  <c r="Z951" i="10" s="1"/>
  <c r="M951" i="10"/>
  <c r="L951" i="10"/>
  <c r="Q952" i="10"/>
  <c r="P952" i="10"/>
  <c r="R952" i="10"/>
  <c r="Y957" i="10"/>
  <c r="Z957" i="10" s="1"/>
  <c r="AA957" i="10"/>
  <c r="D961" i="10"/>
  <c r="C961" i="10"/>
  <c r="I962" i="10"/>
  <c r="H962" i="10"/>
  <c r="G962" i="10"/>
  <c r="F962" i="10"/>
  <c r="K963" i="10"/>
  <c r="N963" i="10"/>
  <c r="X963" i="10" s="1"/>
  <c r="Y963" i="10" s="1"/>
  <c r="Z963" i="10" s="1"/>
  <c r="L963" i="10"/>
  <c r="M963" i="10"/>
  <c r="Q964" i="10"/>
  <c r="P964" i="10"/>
  <c r="R964" i="10"/>
  <c r="AA969" i="10"/>
  <c r="D973" i="10"/>
  <c r="C973" i="10"/>
  <c r="I974" i="10"/>
  <c r="H974" i="10"/>
  <c r="G974" i="10"/>
  <c r="F974" i="10"/>
  <c r="K975" i="10"/>
  <c r="N975" i="10"/>
  <c r="X975" i="10" s="1"/>
  <c r="L975" i="10"/>
  <c r="M975" i="10"/>
  <c r="Q976" i="10"/>
  <c r="P976" i="10"/>
  <c r="R976" i="10"/>
  <c r="Y981" i="10"/>
  <c r="Z981" i="10" s="1"/>
  <c r="AA981" i="10"/>
  <c r="D985" i="10"/>
  <c r="C985" i="10"/>
  <c r="I986" i="10"/>
  <c r="H986" i="10"/>
  <c r="G986" i="10"/>
  <c r="F986" i="10"/>
  <c r="K987" i="10"/>
  <c r="N987" i="10"/>
  <c r="X987" i="10" s="1"/>
  <c r="Y987" i="10" s="1"/>
  <c r="Z987" i="10" s="1"/>
  <c r="L987" i="10"/>
  <c r="Q988" i="10"/>
  <c r="P988" i="10"/>
  <c r="R988" i="10"/>
  <c r="Y993" i="10"/>
  <c r="Z993" i="10" s="1"/>
  <c r="AA993" i="10"/>
  <c r="D997" i="10"/>
  <c r="C997" i="10"/>
  <c r="I998" i="10"/>
  <c r="H998" i="10"/>
  <c r="G998" i="10"/>
  <c r="F998" i="10"/>
  <c r="K999" i="10"/>
  <c r="N999" i="10"/>
  <c r="X999" i="10" s="1"/>
  <c r="Y999" i="10" s="1"/>
  <c r="Z999" i="10" s="1"/>
  <c r="M999" i="10"/>
  <c r="L999" i="10"/>
  <c r="Q1000" i="10"/>
  <c r="P1000" i="10"/>
  <c r="R1000" i="10"/>
  <c r="Y1005" i="10"/>
  <c r="Z1005" i="10" s="1"/>
  <c r="AA1005" i="10"/>
  <c r="D1009" i="10"/>
  <c r="C1009" i="10"/>
  <c r="I1010" i="10"/>
  <c r="H1010" i="10"/>
  <c r="G1010" i="10"/>
  <c r="F1010" i="10"/>
  <c r="K1011" i="10"/>
  <c r="N1011" i="10"/>
  <c r="X1011" i="10" s="1"/>
  <c r="L1011" i="10"/>
  <c r="M1011" i="10"/>
  <c r="Q1012" i="10"/>
  <c r="P1012" i="10"/>
  <c r="R1012" i="10"/>
  <c r="AA1017" i="10"/>
  <c r="D1021" i="10"/>
  <c r="C1021" i="10"/>
  <c r="I1022" i="10"/>
  <c r="H1022" i="10"/>
  <c r="G1022" i="10"/>
  <c r="F1022" i="10"/>
  <c r="K1023" i="10"/>
  <c r="N1023" i="10"/>
  <c r="X1023" i="10" s="1"/>
  <c r="Y1023" i="10" s="1"/>
  <c r="Z1023" i="10" s="1"/>
  <c r="L1023" i="10"/>
  <c r="M1023" i="10"/>
  <c r="Q1024" i="10"/>
  <c r="P1024" i="10"/>
  <c r="R1024" i="10"/>
  <c r="Y1029" i="10"/>
  <c r="Z1029" i="10" s="1"/>
  <c r="AA1029" i="10"/>
  <c r="D1033" i="10"/>
  <c r="C1033" i="10"/>
  <c r="I1034" i="10"/>
  <c r="H1034" i="10"/>
  <c r="G1034" i="10"/>
  <c r="F1034" i="10"/>
  <c r="K1035" i="10"/>
  <c r="N1035" i="10"/>
  <c r="X1035" i="10" s="1"/>
  <c r="L1035" i="10"/>
  <c r="Q1036" i="10"/>
  <c r="P1036" i="10"/>
  <c r="R1036" i="10"/>
  <c r="Y1041" i="10"/>
  <c r="Z1041" i="10" s="1"/>
  <c r="AA1041" i="10"/>
  <c r="C1045" i="10"/>
  <c r="D1045" i="10"/>
  <c r="I1046" i="10"/>
  <c r="F1046" i="10"/>
  <c r="G1046" i="10"/>
  <c r="H1046" i="10"/>
  <c r="N1047" i="10"/>
  <c r="X1047" i="10" s="1"/>
  <c r="L1047" i="10"/>
  <c r="K1047" i="10"/>
  <c r="M1047" i="10"/>
  <c r="P1048" i="10"/>
  <c r="R1048" i="10"/>
  <c r="Q1048" i="10"/>
  <c r="Y1053" i="10"/>
  <c r="Z1053" i="10" s="1"/>
  <c r="AA1053" i="10"/>
  <c r="D1057" i="10"/>
  <c r="C1057" i="10"/>
  <c r="I1058" i="10"/>
  <c r="H1058" i="10"/>
  <c r="F1058" i="10"/>
  <c r="G1058" i="10"/>
  <c r="N1059" i="10"/>
  <c r="X1059" i="10" s="1"/>
  <c r="Y1059" i="10" s="1"/>
  <c r="Z1059" i="10" s="1"/>
  <c r="M1059" i="10"/>
  <c r="K1059" i="10"/>
  <c r="L1059" i="10"/>
  <c r="P1060" i="10"/>
  <c r="R1060" i="10"/>
  <c r="Q1060" i="10"/>
  <c r="Y1065" i="10"/>
  <c r="Z1065" i="10" s="1"/>
  <c r="AA1065" i="10"/>
  <c r="D1069" i="10"/>
  <c r="C1069" i="10"/>
  <c r="I1070" i="10"/>
  <c r="H1070" i="10"/>
  <c r="F1070" i="10"/>
  <c r="G1070" i="10"/>
  <c r="N1071" i="10"/>
  <c r="X1071" i="10" s="1"/>
  <c r="Y1071" i="10" s="1"/>
  <c r="Z1071" i="10" s="1"/>
  <c r="M1071" i="10"/>
  <c r="L1071" i="10"/>
  <c r="K1071" i="10"/>
  <c r="P1072" i="10"/>
  <c r="R1072" i="10"/>
  <c r="Q1072" i="10"/>
  <c r="AA1077" i="10"/>
  <c r="D1081" i="10"/>
  <c r="C1081" i="10"/>
  <c r="I1082" i="10"/>
  <c r="H1082" i="10"/>
  <c r="F1082" i="10"/>
  <c r="G1082" i="10"/>
  <c r="N1083" i="10"/>
  <c r="X1083" i="10" s="1"/>
  <c r="Y1083" i="10" s="1"/>
  <c r="Z1083" i="10" s="1"/>
  <c r="M1083" i="10"/>
  <c r="K1083" i="10"/>
  <c r="L1083" i="10"/>
  <c r="P1084" i="10"/>
  <c r="R1084" i="10"/>
  <c r="Q1084" i="10"/>
  <c r="Y1089" i="10"/>
  <c r="Z1089" i="10" s="1"/>
  <c r="AA1089" i="10"/>
  <c r="D1093" i="10"/>
  <c r="C1093" i="10"/>
  <c r="I1094" i="10"/>
  <c r="H1094" i="10"/>
  <c r="F1094" i="10"/>
  <c r="G1094" i="10"/>
  <c r="N1095" i="10"/>
  <c r="X1095" i="10" s="1"/>
  <c r="Y1095" i="10" s="1"/>
  <c r="Z1095" i="10" s="1"/>
  <c r="M1095" i="10"/>
  <c r="L1095" i="10"/>
  <c r="K1095" i="10"/>
  <c r="P1096" i="10"/>
  <c r="R1096" i="10"/>
  <c r="Q1096" i="10"/>
  <c r="Y1101" i="10"/>
  <c r="Z1101" i="10" s="1"/>
  <c r="AA1101" i="10"/>
  <c r="D1105" i="10"/>
  <c r="C1105" i="10"/>
  <c r="I1106" i="10"/>
  <c r="H1106" i="10"/>
  <c r="F1106" i="10"/>
  <c r="G1106" i="10"/>
  <c r="N1107" i="10"/>
  <c r="X1107" i="10" s="1"/>
  <c r="Y1107" i="10" s="1"/>
  <c r="Z1107" i="10" s="1"/>
  <c r="L1107" i="10"/>
  <c r="M1107" i="10"/>
  <c r="K1107" i="10"/>
  <c r="P1108" i="10"/>
  <c r="R1108" i="10"/>
  <c r="Q1108" i="10"/>
  <c r="AA1113" i="10"/>
  <c r="D1117" i="10"/>
  <c r="C1117" i="10"/>
  <c r="I1118" i="10"/>
  <c r="H1118" i="10"/>
  <c r="F1118" i="10"/>
  <c r="G1118" i="10"/>
  <c r="N1119" i="10"/>
  <c r="X1119" i="10" s="1"/>
  <c r="Y1119" i="10" s="1"/>
  <c r="Z1119" i="10" s="1"/>
  <c r="M1119" i="10"/>
  <c r="L1119" i="10"/>
  <c r="K1119" i="10"/>
  <c r="P1120" i="10"/>
  <c r="R1120" i="10"/>
  <c r="Q1120" i="10"/>
  <c r="Y1125" i="10"/>
  <c r="Z1125" i="10" s="1"/>
  <c r="AA1125" i="10"/>
  <c r="D1129" i="10"/>
  <c r="C1129" i="10"/>
  <c r="I1130" i="10"/>
  <c r="H1130" i="10"/>
  <c r="F1130" i="10"/>
  <c r="G1130" i="10"/>
  <c r="N1131" i="10"/>
  <c r="X1131" i="10" s="1"/>
  <c r="Y1131" i="10" s="1"/>
  <c r="Z1131" i="10" s="1"/>
  <c r="L1131" i="10"/>
  <c r="M1131" i="10"/>
  <c r="K1131" i="10"/>
  <c r="P1132" i="10"/>
  <c r="R1132" i="10"/>
  <c r="Q1132" i="10"/>
  <c r="Y1137" i="10"/>
  <c r="Z1137" i="10" s="1"/>
  <c r="AA1137" i="10"/>
  <c r="D1141" i="10"/>
  <c r="C1141" i="10"/>
  <c r="I1142" i="10"/>
  <c r="H1142" i="10"/>
  <c r="F1142" i="10"/>
  <c r="G1142" i="10"/>
  <c r="N1143" i="10"/>
  <c r="X1143" i="10" s="1"/>
  <c r="Y1143" i="10" s="1"/>
  <c r="Z1143" i="10" s="1"/>
  <c r="M1143" i="10"/>
  <c r="L1143" i="10"/>
  <c r="K1143" i="10"/>
  <c r="P1144" i="10"/>
  <c r="R1144" i="10"/>
  <c r="Q1144" i="10"/>
  <c r="Y1149" i="10"/>
  <c r="Z1149" i="10" s="1"/>
  <c r="AA1149" i="10"/>
  <c r="D1153" i="10"/>
  <c r="C1153" i="10"/>
  <c r="H1154" i="10"/>
  <c r="G1154" i="10"/>
  <c r="I1154" i="10"/>
  <c r="F1154" i="10"/>
  <c r="N1155" i="10"/>
  <c r="X1155" i="10" s="1"/>
  <c r="Y1155" i="10" s="1"/>
  <c r="Z1155" i="10" s="1"/>
  <c r="M1155" i="10"/>
  <c r="K1155" i="10"/>
  <c r="L1155" i="10"/>
  <c r="P1156" i="10"/>
  <c r="R1156" i="10"/>
  <c r="Q1156" i="10"/>
  <c r="Y1161" i="10"/>
  <c r="Z1161" i="10" s="1"/>
  <c r="AA1161" i="10"/>
  <c r="D1165" i="10"/>
  <c r="C1165" i="10"/>
  <c r="H1166" i="10"/>
  <c r="G1166" i="10"/>
  <c r="I1166" i="10"/>
  <c r="F1166" i="10"/>
  <c r="N1167" i="10"/>
  <c r="X1167" i="10" s="1"/>
  <c r="Y1167" i="10" s="1"/>
  <c r="Z1167" i="10" s="1"/>
  <c r="M1167" i="10"/>
  <c r="K1167" i="10"/>
  <c r="L1167" i="10"/>
  <c r="P1168" i="10"/>
  <c r="R1168" i="10"/>
  <c r="Q1168" i="10"/>
  <c r="Y1173" i="10"/>
  <c r="Z1173" i="10" s="1"/>
  <c r="AA1173" i="10"/>
  <c r="D1177" i="10"/>
  <c r="C1177" i="10"/>
  <c r="H1178" i="10"/>
  <c r="G1178" i="10"/>
  <c r="I1178" i="10"/>
  <c r="F1178" i="10"/>
  <c r="N1179" i="10"/>
  <c r="X1179" i="10" s="1"/>
  <c r="Y1179" i="10" s="1"/>
  <c r="Z1179" i="10" s="1"/>
  <c r="M1179" i="10"/>
  <c r="K1179" i="10"/>
  <c r="L1179" i="10"/>
  <c r="P1180" i="10"/>
  <c r="R1180" i="10"/>
  <c r="Q1180" i="10"/>
  <c r="Y1185" i="10"/>
  <c r="Z1185" i="10" s="1"/>
  <c r="AA1185" i="10"/>
  <c r="D1189" i="10"/>
  <c r="C1189" i="10"/>
  <c r="H1190" i="10"/>
  <c r="G1190" i="10"/>
  <c r="I1190" i="10"/>
  <c r="F1190" i="10"/>
  <c r="N1191" i="10"/>
  <c r="X1191" i="10" s="1"/>
  <c r="M1191" i="10"/>
  <c r="K1191" i="10"/>
  <c r="L1191" i="10"/>
  <c r="P1192" i="10"/>
  <c r="R1192" i="10"/>
  <c r="Q1192" i="10"/>
  <c r="Y1197" i="10"/>
  <c r="Z1197" i="10" s="1"/>
  <c r="AA1197" i="10"/>
  <c r="D1201" i="10"/>
  <c r="C1201" i="10"/>
  <c r="H1202" i="10"/>
  <c r="G1202" i="10"/>
  <c r="I1202" i="10"/>
  <c r="F1202" i="10"/>
  <c r="N1203" i="10"/>
  <c r="X1203" i="10" s="1"/>
  <c r="Y1203" i="10" s="1"/>
  <c r="Z1203" i="10" s="1"/>
  <c r="M1203" i="10"/>
  <c r="K1203" i="10"/>
  <c r="L1203" i="10"/>
  <c r="P1204" i="10"/>
  <c r="R1204" i="10"/>
  <c r="Q1204" i="10"/>
  <c r="Y1209" i="10"/>
  <c r="Z1209" i="10" s="1"/>
  <c r="AA1209" i="10"/>
  <c r="D1213" i="10"/>
  <c r="C1213" i="10"/>
  <c r="H1214" i="10"/>
  <c r="G1214" i="10"/>
  <c r="I1214" i="10"/>
  <c r="F1214" i="10"/>
  <c r="N1215" i="10"/>
  <c r="X1215" i="10" s="1"/>
  <c r="Y1215" i="10" s="1"/>
  <c r="Z1215" i="10" s="1"/>
  <c r="M1215" i="10"/>
  <c r="K1215" i="10"/>
  <c r="L1215" i="10"/>
  <c r="P1216" i="10"/>
  <c r="R1216" i="10"/>
  <c r="Q1216" i="10"/>
  <c r="AA1221" i="10"/>
  <c r="D1225" i="10"/>
  <c r="C1225" i="10"/>
  <c r="H1226" i="10"/>
  <c r="G1226" i="10"/>
  <c r="I1226" i="10"/>
  <c r="F1226" i="10"/>
  <c r="N1227" i="10"/>
  <c r="X1227" i="10" s="1"/>
  <c r="Y1227" i="10" s="1"/>
  <c r="Z1227" i="10" s="1"/>
  <c r="M1227" i="10"/>
  <c r="K1227" i="10"/>
  <c r="L1227" i="10"/>
  <c r="P1228" i="10"/>
  <c r="R1228" i="10"/>
  <c r="Q1228" i="10"/>
  <c r="Y1233" i="10"/>
  <c r="Z1233" i="10" s="1"/>
  <c r="AA1233" i="10"/>
  <c r="D1237" i="10"/>
  <c r="C1237" i="10"/>
  <c r="H1238" i="10"/>
  <c r="G1238" i="10"/>
  <c r="I1238" i="10"/>
  <c r="F1238" i="10"/>
  <c r="N1239" i="10"/>
  <c r="X1239" i="10" s="1"/>
  <c r="Y1239" i="10" s="1"/>
  <c r="Z1239" i="10" s="1"/>
  <c r="M1239" i="10"/>
  <c r="K1239" i="10"/>
  <c r="L1239" i="10"/>
  <c r="P1240" i="10"/>
  <c r="R1240" i="10"/>
  <c r="Q1240" i="10"/>
  <c r="Y1245" i="10"/>
  <c r="Z1245" i="10" s="1"/>
  <c r="AA1245" i="10"/>
  <c r="D1249" i="10"/>
  <c r="C1249" i="10"/>
  <c r="H1250" i="10"/>
  <c r="G1250" i="10"/>
  <c r="I1250" i="10"/>
  <c r="F1250" i="10"/>
  <c r="N1251" i="10"/>
  <c r="X1251" i="10" s="1"/>
  <c r="Y1251" i="10" s="1"/>
  <c r="Z1251" i="10" s="1"/>
  <c r="M1251" i="10"/>
  <c r="K1251" i="10"/>
  <c r="L1251" i="10"/>
  <c r="P1252" i="10"/>
  <c r="R1252" i="10"/>
  <c r="Q1252" i="10"/>
  <c r="AA1257" i="10"/>
  <c r="D1261" i="10"/>
  <c r="C1261" i="10"/>
  <c r="H1262" i="10"/>
  <c r="G1262" i="10"/>
  <c r="I1262" i="10"/>
  <c r="F1262" i="10"/>
  <c r="N1263" i="10"/>
  <c r="X1263" i="10" s="1"/>
  <c r="Y1263" i="10" s="1"/>
  <c r="Z1263" i="10" s="1"/>
  <c r="M1263" i="10"/>
  <c r="K1263" i="10"/>
  <c r="L1263" i="10"/>
  <c r="P1264" i="10"/>
  <c r="R1264" i="10"/>
  <c r="Q1264" i="10"/>
  <c r="AA1269" i="10"/>
  <c r="D1273" i="10"/>
  <c r="C1273" i="10"/>
  <c r="H1274" i="10"/>
  <c r="G1274" i="10"/>
  <c r="I1274" i="10"/>
  <c r="F1274" i="10"/>
  <c r="N1275" i="10"/>
  <c r="X1275" i="10" s="1"/>
  <c r="Y1275" i="10" s="1"/>
  <c r="Z1275" i="10" s="1"/>
  <c r="M1275" i="10"/>
  <c r="K1275" i="10"/>
  <c r="L1275" i="10"/>
  <c r="P1276" i="10"/>
  <c r="R1276" i="10"/>
  <c r="Q1276" i="10"/>
  <c r="Y1281" i="10"/>
  <c r="Z1281" i="10" s="1"/>
  <c r="D1285" i="10"/>
  <c r="C1285" i="10"/>
  <c r="H1286" i="10"/>
  <c r="G1286" i="10"/>
  <c r="F1286" i="10"/>
  <c r="I1286" i="10"/>
  <c r="N1287" i="10"/>
  <c r="X1287" i="10" s="1"/>
  <c r="Y1287" i="10" s="1"/>
  <c r="Z1287" i="10" s="1"/>
  <c r="M1287" i="10"/>
  <c r="K1287" i="10"/>
  <c r="L1287" i="10"/>
  <c r="P1288" i="10"/>
  <c r="Q1288" i="10"/>
  <c r="R1288" i="10"/>
  <c r="Y1293" i="10"/>
  <c r="Z1293" i="10" s="1"/>
  <c r="AA1293" i="10"/>
  <c r="D1297" i="10"/>
  <c r="C1297" i="10"/>
  <c r="H1298" i="10"/>
  <c r="G1298" i="10"/>
  <c r="I1298" i="10"/>
  <c r="F1298" i="10"/>
  <c r="N1299" i="10"/>
  <c r="X1299" i="10" s="1"/>
  <c r="Y1299" i="10" s="1"/>
  <c r="Z1299" i="10" s="1"/>
  <c r="M1299" i="10"/>
  <c r="L1299" i="10"/>
  <c r="K1299" i="10"/>
  <c r="P1300" i="10"/>
  <c r="R1300" i="10"/>
  <c r="Q1300" i="10"/>
  <c r="Y1305" i="10"/>
  <c r="Z1305" i="10" s="1"/>
  <c r="AA1305" i="10"/>
  <c r="C1309" i="10"/>
  <c r="D1309" i="10"/>
  <c r="H1310" i="10"/>
  <c r="G1310" i="10"/>
  <c r="I1310" i="10"/>
  <c r="F1310" i="10"/>
  <c r="M1311" i="10"/>
  <c r="L1311" i="10"/>
  <c r="K1311" i="10"/>
  <c r="N1311" i="10"/>
  <c r="X1311" i="10" s="1"/>
  <c r="Y1311" i="10" s="1"/>
  <c r="Z1311" i="10" s="1"/>
  <c r="Q1312" i="10"/>
  <c r="P1312" i="10"/>
  <c r="R1312" i="10"/>
  <c r="AA1317" i="10"/>
  <c r="Y1317" i="10"/>
  <c r="Z1317" i="10" s="1"/>
  <c r="D1321" i="10"/>
  <c r="C1321" i="10"/>
  <c r="H1322" i="10"/>
  <c r="G1322" i="10"/>
  <c r="I1322" i="10"/>
  <c r="F1322" i="10"/>
  <c r="M1323" i="10"/>
  <c r="L1323" i="10"/>
  <c r="K1323" i="10"/>
  <c r="N1323" i="10"/>
  <c r="X1323" i="10" s="1"/>
  <c r="Y1323" i="10" s="1"/>
  <c r="Z1323" i="10" s="1"/>
  <c r="Q1324" i="10"/>
  <c r="R1324" i="10"/>
  <c r="P1324" i="10"/>
  <c r="AA1329" i="10"/>
  <c r="D1333" i="10"/>
  <c r="C1333" i="10"/>
  <c r="H1334" i="10"/>
  <c r="G1334" i="10"/>
  <c r="I1334" i="10"/>
  <c r="F1334" i="10"/>
  <c r="M1335" i="10"/>
  <c r="L1335" i="10"/>
  <c r="N1335" i="10"/>
  <c r="X1335" i="10" s="1"/>
  <c r="Y1335" i="10" s="1"/>
  <c r="Z1335" i="10" s="1"/>
  <c r="K1335" i="10"/>
  <c r="Q1336" i="10"/>
  <c r="R1336" i="10"/>
  <c r="P1336" i="10"/>
  <c r="AA1340" i="10"/>
  <c r="D1344" i="10"/>
  <c r="C1344" i="10"/>
  <c r="I1345" i="10"/>
  <c r="F1345" i="10"/>
  <c r="H1345" i="10"/>
  <c r="G1345" i="10"/>
  <c r="K1346" i="10"/>
  <c r="L1346" i="10"/>
  <c r="M1346" i="10"/>
  <c r="N1346" i="10"/>
  <c r="X1346" i="10" s="1"/>
  <c r="Y1346" i="10" s="1"/>
  <c r="Z1346" i="10" s="1"/>
  <c r="Q1347" i="10"/>
  <c r="P1347" i="10"/>
  <c r="R1347" i="10"/>
  <c r="D1355" i="10"/>
  <c r="C1355" i="10"/>
  <c r="G1356" i="10"/>
  <c r="F1356" i="10"/>
  <c r="I1356" i="10"/>
  <c r="H1356" i="10"/>
  <c r="N1357" i="10"/>
  <c r="X1357" i="10" s="1"/>
  <c r="Y1357" i="10" s="1"/>
  <c r="Z1357" i="10" s="1"/>
  <c r="K1357" i="10"/>
  <c r="L1357" i="10"/>
  <c r="M1357" i="10"/>
  <c r="P1358" i="10"/>
  <c r="Q1358" i="10"/>
  <c r="R1358" i="10"/>
  <c r="Y1363" i="10"/>
  <c r="Z1363" i="10" s="1"/>
  <c r="AA1363" i="10"/>
  <c r="D1377" i="10"/>
  <c r="C1377" i="10"/>
  <c r="H1378" i="10"/>
  <c r="G1378" i="10"/>
  <c r="F1378" i="10"/>
  <c r="I1378" i="10"/>
  <c r="N1379" i="10"/>
  <c r="X1379" i="10" s="1"/>
  <c r="Y1379" i="10" s="1"/>
  <c r="Z1379" i="10" s="1"/>
  <c r="M1379" i="10"/>
  <c r="L1379" i="10"/>
  <c r="K1379" i="10"/>
  <c r="Q1380" i="10"/>
  <c r="R1380" i="10"/>
  <c r="P1380" i="10"/>
  <c r="AA1385" i="10"/>
  <c r="Y1385" i="10"/>
  <c r="Z1385" i="10" s="1"/>
  <c r="C1388" i="10"/>
  <c r="D1388" i="10"/>
  <c r="I1389" i="10"/>
  <c r="G1389" i="10"/>
  <c r="F1389" i="10"/>
  <c r="H1389" i="10"/>
  <c r="K1390" i="10"/>
  <c r="M1390" i="10"/>
  <c r="L1390" i="10"/>
  <c r="N1390" i="10"/>
  <c r="X1390" i="10" s="1"/>
  <c r="Y1390" i="10" s="1"/>
  <c r="Z1390" i="10" s="1"/>
  <c r="Q1391" i="10"/>
  <c r="P1391" i="10"/>
  <c r="R1391" i="10"/>
  <c r="Y1396" i="10"/>
  <c r="Z1396" i="10" s="1"/>
  <c r="AA1396" i="10"/>
  <c r="D1399" i="10"/>
  <c r="C1399" i="10"/>
  <c r="N1400" i="10"/>
  <c r="X1400" i="10" s="1"/>
  <c r="Y1400" i="10" s="1"/>
  <c r="Z1400" i="10" s="1"/>
  <c r="M1400" i="10"/>
  <c r="L1400" i="10"/>
  <c r="K1400" i="10"/>
  <c r="AA1405" i="10"/>
  <c r="D1409" i="10"/>
  <c r="C1409" i="10"/>
  <c r="H1410" i="10"/>
  <c r="G1410" i="10"/>
  <c r="I1410" i="10"/>
  <c r="F1410" i="10"/>
  <c r="Q1411" i="10"/>
  <c r="P1411" i="10"/>
  <c r="R1411" i="10"/>
  <c r="Y1414" i="10"/>
  <c r="Z1414" i="10" s="1"/>
  <c r="AA1414" i="10"/>
  <c r="C1418" i="10"/>
  <c r="D1418" i="10"/>
  <c r="H1419" i="10"/>
  <c r="I1419" i="10"/>
  <c r="G1419" i="10"/>
  <c r="F1419" i="10"/>
  <c r="N1420" i="10"/>
  <c r="X1420" i="10" s="1"/>
  <c r="Y1420" i="10" s="1"/>
  <c r="Z1420" i="10" s="1"/>
  <c r="M1420" i="10"/>
  <c r="L1420" i="10"/>
  <c r="K1420" i="10"/>
  <c r="R1421" i="10"/>
  <c r="P1421" i="10"/>
  <c r="Q1421" i="10"/>
  <c r="Y1424" i="10"/>
  <c r="Z1424" i="10" s="1"/>
  <c r="AA1424" i="10"/>
  <c r="C1436" i="10"/>
  <c r="D1436" i="10"/>
  <c r="N1437" i="10"/>
  <c r="X1437" i="10" s="1"/>
  <c r="Y1437" i="10" s="1"/>
  <c r="Z1437" i="10" s="1"/>
  <c r="K1437" i="10"/>
  <c r="L1437" i="10"/>
  <c r="M1437" i="10"/>
  <c r="R1438" i="10"/>
  <c r="P1438" i="10"/>
  <c r="Q1438" i="10"/>
  <c r="AA1442" i="10"/>
  <c r="Y1442" i="10"/>
  <c r="Z1442" i="10" s="1"/>
  <c r="D1446" i="10"/>
  <c r="C1446" i="10"/>
  <c r="L1447" i="10"/>
  <c r="K1447" i="10"/>
  <c r="N1447" i="10"/>
  <c r="X1447" i="10" s="1"/>
  <c r="Y1447" i="10" s="1"/>
  <c r="Z1447" i="10" s="1"/>
  <c r="M1447" i="10"/>
  <c r="D1454" i="10"/>
  <c r="C1454" i="10"/>
  <c r="I1455" i="10"/>
  <c r="H1455" i="10"/>
  <c r="G1455" i="10"/>
  <c r="F1455" i="10"/>
  <c r="M1456" i="10"/>
  <c r="L1456" i="10"/>
  <c r="N1456" i="10"/>
  <c r="X1456" i="10" s="1"/>
  <c r="Y1456" i="10" s="1"/>
  <c r="Z1456" i="10" s="1"/>
  <c r="K1456" i="10"/>
  <c r="R1457" i="10"/>
  <c r="Q1457" i="10"/>
  <c r="P1457" i="10"/>
  <c r="Y1460" i="10"/>
  <c r="Z1460" i="10" s="1"/>
  <c r="AA1460" i="10"/>
  <c r="D1472" i="10"/>
  <c r="C1472" i="10"/>
  <c r="M1473" i="10"/>
  <c r="N1473" i="10"/>
  <c r="X1473" i="10" s="1"/>
  <c r="L1473" i="10"/>
  <c r="K1473" i="10"/>
  <c r="AA1477" i="10"/>
  <c r="D1481" i="10"/>
  <c r="C1481" i="10"/>
  <c r="I1482" i="10"/>
  <c r="F1482" i="10"/>
  <c r="H1482" i="10"/>
  <c r="G1482" i="10"/>
  <c r="R1483" i="10"/>
  <c r="P1483" i="10"/>
  <c r="Q1483" i="10"/>
  <c r="N1498" i="10"/>
  <c r="X1498" i="10" s="1"/>
  <c r="Y1498" i="10" s="1"/>
  <c r="Z1498" i="10" s="1"/>
  <c r="M1498" i="10"/>
  <c r="L1498" i="10"/>
  <c r="K1498" i="10"/>
  <c r="AA1503" i="10"/>
  <c r="A1506" i="10"/>
  <c r="K1506" i="9"/>
  <c r="H1507" i="10"/>
  <c r="G1507" i="10"/>
  <c r="F1507" i="10"/>
  <c r="I1507" i="10"/>
  <c r="R1508" i="10"/>
  <c r="Q1508" i="10"/>
  <c r="P1508" i="10"/>
  <c r="D1514" i="10"/>
  <c r="C1514" i="10"/>
  <c r="H1515" i="10"/>
  <c r="F1515" i="10"/>
  <c r="I1515" i="10"/>
  <c r="G1515" i="10"/>
  <c r="K1516" i="10"/>
  <c r="L1516" i="10"/>
  <c r="N1516" i="10"/>
  <c r="X1516" i="10" s="1"/>
  <c r="Y1516" i="10" s="1"/>
  <c r="Z1516" i="10" s="1"/>
  <c r="M1516" i="10"/>
  <c r="Q1517" i="10"/>
  <c r="P1517" i="10"/>
  <c r="R1517" i="10"/>
  <c r="A1531" i="10"/>
  <c r="K1531" i="9"/>
  <c r="H1532" i="10"/>
  <c r="G1532" i="10"/>
  <c r="I1532" i="10"/>
  <c r="F1532" i="10"/>
  <c r="Q1533" i="10"/>
  <c r="P1533" i="10"/>
  <c r="R1533" i="10"/>
  <c r="AA1536" i="10"/>
  <c r="Y1536" i="10"/>
  <c r="Z1536" i="10" s="1"/>
  <c r="D1540" i="10"/>
  <c r="C1540" i="10"/>
  <c r="F1541" i="10"/>
  <c r="H1541" i="10"/>
  <c r="I1541" i="10"/>
  <c r="G1541" i="10"/>
  <c r="K1542" i="10"/>
  <c r="N1542" i="10"/>
  <c r="X1542" i="10" s="1"/>
  <c r="Y1542" i="10" s="1"/>
  <c r="Z1542" i="10" s="1"/>
  <c r="M1542" i="10"/>
  <c r="L1542" i="10"/>
  <c r="AA1545" i="10"/>
  <c r="Y1545" i="10"/>
  <c r="Z1545" i="10" s="1"/>
  <c r="D1566" i="10"/>
  <c r="C1566" i="10"/>
  <c r="N1567" i="10"/>
  <c r="X1567" i="10" s="1"/>
  <c r="M1567" i="10"/>
  <c r="K1567" i="10"/>
  <c r="L1567" i="10"/>
  <c r="AA1571" i="10"/>
  <c r="Y1571" i="10"/>
  <c r="Z1571" i="10" s="1"/>
  <c r="A1574" i="10"/>
  <c r="K1574" i="9"/>
  <c r="H1575" i="10"/>
  <c r="G1575" i="10"/>
  <c r="F1575" i="10"/>
  <c r="I1575" i="10"/>
  <c r="Q1576" i="10"/>
  <c r="P1576" i="10"/>
  <c r="R1576" i="10"/>
  <c r="A1580" i="10"/>
  <c r="K1580" i="9"/>
  <c r="I1581" i="10"/>
  <c r="F1581" i="10"/>
  <c r="G1581" i="10"/>
  <c r="H1581" i="10"/>
  <c r="K1582" i="10"/>
  <c r="N1582" i="10"/>
  <c r="X1582" i="10" s="1"/>
  <c r="Y1582" i="10" s="1"/>
  <c r="Z1582" i="10" s="1"/>
  <c r="M1582" i="10"/>
  <c r="L1582" i="10"/>
  <c r="P1583" i="10"/>
  <c r="Q1583" i="10"/>
  <c r="R1583" i="10"/>
  <c r="A1595" i="10"/>
  <c r="K1595" i="9"/>
  <c r="AA1600" i="10"/>
  <c r="A1603" i="10"/>
  <c r="K1603" i="9"/>
  <c r="I1604" i="10"/>
  <c r="H1604" i="10"/>
  <c r="G1604" i="10"/>
  <c r="F1604" i="10"/>
  <c r="R1605" i="10"/>
  <c r="P1605" i="10"/>
  <c r="Q1605" i="10"/>
  <c r="C1611" i="10"/>
  <c r="D1611" i="10"/>
  <c r="I1612" i="10"/>
  <c r="H1612" i="10"/>
  <c r="F1612" i="10"/>
  <c r="G1612" i="10"/>
  <c r="N1613" i="10"/>
  <c r="X1613" i="10" s="1"/>
  <c r="M1613" i="10"/>
  <c r="L1613" i="10"/>
  <c r="K1613" i="10"/>
  <c r="R1614" i="10"/>
  <c r="Q1614" i="10"/>
  <c r="P1614" i="10"/>
  <c r="D1635" i="10"/>
  <c r="C1635" i="10"/>
  <c r="K1636" i="10"/>
  <c r="N1636" i="10"/>
  <c r="X1636" i="10" s="1"/>
  <c r="Y1636" i="10" s="1"/>
  <c r="Z1636" i="10" s="1"/>
  <c r="L1636" i="10"/>
  <c r="M1636" i="10"/>
  <c r="N1643" i="10"/>
  <c r="X1643" i="10" s="1"/>
  <c r="M1643" i="10"/>
  <c r="K1643" i="10"/>
  <c r="L1643" i="10"/>
  <c r="AA1646" i="10"/>
  <c r="Y1646" i="10"/>
  <c r="Z1646" i="10" s="1"/>
  <c r="D1674" i="10"/>
  <c r="C1674" i="10"/>
  <c r="L1675" i="10"/>
  <c r="K1675" i="10"/>
  <c r="N1675" i="10"/>
  <c r="X1675" i="10" s="1"/>
  <c r="M1675" i="10"/>
  <c r="A1681" i="10"/>
  <c r="K1681" i="9"/>
  <c r="R1683" i="10"/>
  <c r="Q1683" i="10"/>
  <c r="P1683" i="10"/>
  <c r="D1688" i="10"/>
  <c r="C1688" i="10"/>
  <c r="N1689" i="10"/>
  <c r="X1689" i="10" s="1"/>
  <c r="M1689" i="10"/>
  <c r="L1689" i="10"/>
  <c r="K1689" i="10"/>
  <c r="Q1690" i="10"/>
  <c r="R1690" i="10"/>
  <c r="P1690" i="10"/>
  <c r="Q1704" i="10"/>
  <c r="R1704" i="10"/>
  <c r="P1704" i="10"/>
  <c r="A1711" i="10"/>
  <c r="K1711" i="9"/>
  <c r="I1712" i="10"/>
  <c r="H1712" i="10"/>
  <c r="G1712" i="10"/>
  <c r="F1712" i="10"/>
  <c r="Q1713" i="10"/>
  <c r="P1713" i="10"/>
  <c r="R1713" i="10"/>
  <c r="AA1717" i="10"/>
  <c r="D1720" i="10"/>
  <c r="C1720" i="10"/>
  <c r="N1721" i="10"/>
  <c r="X1721" i="10" s="1"/>
  <c r="Y1721" i="10" s="1"/>
  <c r="Z1721" i="10" s="1"/>
  <c r="M1721" i="10"/>
  <c r="L1721" i="10"/>
  <c r="K1721" i="10"/>
  <c r="AA1724" i="10"/>
  <c r="D1757" i="10"/>
  <c r="C1757" i="10"/>
  <c r="N1758" i="10"/>
  <c r="X1758" i="10" s="1"/>
  <c r="M1758" i="10"/>
  <c r="L1758" i="10"/>
  <c r="K1758" i="10"/>
  <c r="A1763" i="10"/>
  <c r="K1763" i="9"/>
  <c r="A1770" i="10"/>
  <c r="K1770" i="9"/>
  <c r="F1771" i="10"/>
  <c r="I1771" i="10"/>
  <c r="H1771" i="10"/>
  <c r="G1771" i="10"/>
  <c r="R1772" i="10"/>
  <c r="Q1772" i="10"/>
  <c r="P1772" i="10"/>
  <c r="G1801" i="10"/>
  <c r="I1801" i="10"/>
  <c r="H1801" i="10"/>
  <c r="F1801" i="10"/>
  <c r="A1807" i="10"/>
  <c r="K1807" i="9"/>
  <c r="F1808" i="10"/>
  <c r="G1808" i="10"/>
  <c r="H1808" i="10"/>
  <c r="I1808" i="10"/>
  <c r="R1809" i="10"/>
  <c r="Q1809" i="10"/>
  <c r="P1809" i="10"/>
  <c r="C1815" i="10"/>
  <c r="D1815" i="10"/>
  <c r="F1816" i="10"/>
  <c r="I1816" i="10"/>
  <c r="H1816" i="10"/>
  <c r="G1816" i="10"/>
  <c r="L1817" i="10"/>
  <c r="K1817" i="10"/>
  <c r="N1817" i="10"/>
  <c r="X1817" i="10" s="1"/>
  <c r="M1817" i="10"/>
  <c r="R1818" i="10"/>
  <c r="Q1818" i="10"/>
  <c r="P1818" i="10"/>
  <c r="D1844" i="10"/>
  <c r="C1844" i="10"/>
  <c r="N1845" i="10"/>
  <c r="X1845" i="10" s="1"/>
  <c r="Y1845" i="10" s="1"/>
  <c r="Z1845" i="10" s="1"/>
  <c r="M1845" i="10"/>
  <c r="K1845" i="10"/>
  <c r="L1845" i="10"/>
  <c r="AA1849" i="10"/>
  <c r="A1852" i="10"/>
  <c r="K1852" i="9"/>
  <c r="F1853" i="10"/>
  <c r="I1853" i="10"/>
  <c r="H1853" i="10"/>
  <c r="G1853" i="10"/>
  <c r="P1854" i="10"/>
  <c r="Q1854" i="10"/>
  <c r="R1854" i="10"/>
  <c r="N1889" i="10"/>
  <c r="X1889" i="10" s="1"/>
  <c r="M1889" i="10"/>
  <c r="L1889" i="10"/>
  <c r="K1889" i="10"/>
  <c r="AA1899" i="10"/>
  <c r="A1902" i="10"/>
  <c r="K1902" i="9"/>
  <c r="H1903" i="10"/>
  <c r="G1903" i="10"/>
  <c r="F1903" i="10"/>
  <c r="I1903" i="10"/>
  <c r="R1904" i="10"/>
  <c r="Q1904" i="10"/>
  <c r="P1904" i="10"/>
  <c r="C1910" i="10"/>
  <c r="D1910" i="10"/>
  <c r="H1911" i="10"/>
  <c r="F1911" i="10"/>
  <c r="I1911" i="10"/>
  <c r="G1911" i="10"/>
  <c r="F1917" i="10"/>
  <c r="I1917" i="10"/>
  <c r="H1917" i="10"/>
  <c r="G1917" i="10"/>
  <c r="R1918" i="10"/>
  <c r="Q1918" i="10"/>
  <c r="P1918" i="10"/>
  <c r="A1945" i="10"/>
  <c r="K1945" i="9"/>
  <c r="C1952" i="10"/>
  <c r="D1952" i="10"/>
  <c r="K1953" i="10"/>
  <c r="N1953" i="10"/>
  <c r="X1953" i="10" s="1"/>
  <c r="Y1953" i="10" s="1"/>
  <c r="Z1953" i="10" s="1"/>
  <c r="M1953" i="10"/>
  <c r="L1953" i="10"/>
  <c r="AA1956" i="10"/>
  <c r="C1960" i="10"/>
  <c r="D1960" i="10"/>
  <c r="I1961" i="10"/>
  <c r="H1961" i="10"/>
  <c r="F1961" i="10"/>
  <c r="G1961" i="10"/>
  <c r="N1962" i="10"/>
  <c r="X1962" i="10" s="1"/>
  <c r="M1962" i="10"/>
  <c r="K1962" i="10"/>
  <c r="L1962" i="10"/>
  <c r="I1989" i="10"/>
  <c r="G1989" i="10"/>
  <c r="H1989" i="10"/>
  <c r="F1989" i="10"/>
  <c r="R1990" i="10"/>
  <c r="Q1990" i="10"/>
  <c r="P1990" i="10"/>
  <c r="AA1994" i="10"/>
  <c r="Y1994" i="10"/>
  <c r="Z1994" i="10" s="1"/>
  <c r="D1997" i="10"/>
  <c r="C1997" i="10"/>
  <c r="M1998" i="10"/>
  <c r="K1998" i="10"/>
  <c r="L1998" i="10"/>
  <c r="N1998" i="10"/>
  <c r="X1998" i="10" s="1"/>
  <c r="AA908" i="10"/>
  <c r="Y908" i="10"/>
  <c r="Z908" i="10" s="1"/>
  <c r="D912" i="10"/>
  <c r="C912" i="10"/>
  <c r="I913" i="10"/>
  <c r="H913" i="10"/>
  <c r="F913" i="10"/>
  <c r="G913" i="10"/>
  <c r="N914" i="10"/>
  <c r="X914" i="10" s="1"/>
  <c r="Y914" i="10" s="1"/>
  <c r="Z914" i="10" s="1"/>
  <c r="M914" i="10"/>
  <c r="K914" i="10"/>
  <c r="L914" i="10"/>
  <c r="R915" i="10"/>
  <c r="Q915" i="10"/>
  <c r="P915" i="10"/>
  <c r="AA920" i="10"/>
  <c r="Y920" i="10"/>
  <c r="Z920" i="10" s="1"/>
  <c r="D924" i="10"/>
  <c r="C924" i="10"/>
  <c r="I925" i="10"/>
  <c r="H925" i="10"/>
  <c r="G925" i="10"/>
  <c r="F925" i="10"/>
  <c r="N926" i="10"/>
  <c r="X926" i="10" s="1"/>
  <c r="Y926" i="10" s="1"/>
  <c r="Z926" i="10" s="1"/>
  <c r="M926" i="10"/>
  <c r="K926" i="10"/>
  <c r="L926" i="10"/>
  <c r="R927" i="10"/>
  <c r="Q927" i="10"/>
  <c r="P927" i="10"/>
  <c r="AA932" i="10"/>
  <c r="Y932" i="10"/>
  <c r="Z932" i="10" s="1"/>
  <c r="D936" i="10"/>
  <c r="C936" i="10"/>
  <c r="I937" i="10"/>
  <c r="H937" i="10"/>
  <c r="G937" i="10"/>
  <c r="F937" i="10"/>
  <c r="N938" i="10"/>
  <c r="X938" i="10" s="1"/>
  <c r="Y938" i="10" s="1"/>
  <c r="Z938" i="10" s="1"/>
  <c r="M938" i="10"/>
  <c r="K938" i="10"/>
  <c r="L938" i="10"/>
  <c r="R939" i="10"/>
  <c r="Q939" i="10"/>
  <c r="P939" i="10"/>
  <c r="AA944" i="10"/>
  <c r="Y944" i="10"/>
  <c r="Z944" i="10" s="1"/>
  <c r="D948" i="10"/>
  <c r="C948" i="10"/>
  <c r="I949" i="10"/>
  <c r="H949" i="10"/>
  <c r="F949" i="10"/>
  <c r="G949" i="10"/>
  <c r="N950" i="10"/>
  <c r="X950" i="10" s="1"/>
  <c r="Y950" i="10" s="1"/>
  <c r="Z950" i="10" s="1"/>
  <c r="M950" i="10"/>
  <c r="K950" i="10"/>
  <c r="L950" i="10"/>
  <c r="R951" i="10"/>
  <c r="Q951" i="10"/>
  <c r="P951" i="10"/>
  <c r="AA956" i="10"/>
  <c r="Y956" i="10"/>
  <c r="Z956" i="10" s="1"/>
  <c r="D960" i="10"/>
  <c r="C960" i="10"/>
  <c r="I961" i="10"/>
  <c r="H961" i="10"/>
  <c r="F961" i="10"/>
  <c r="G961" i="10"/>
  <c r="N962" i="10"/>
  <c r="X962" i="10" s="1"/>
  <c r="Y962" i="10" s="1"/>
  <c r="Z962" i="10" s="1"/>
  <c r="M962" i="10"/>
  <c r="K962" i="10"/>
  <c r="L962" i="10"/>
  <c r="R963" i="10"/>
  <c r="Q963" i="10"/>
  <c r="P963" i="10"/>
  <c r="AA968" i="10"/>
  <c r="Y968" i="10"/>
  <c r="Z968" i="10" s="1"/>
  <c r="D972" i="10"/>
  <c r="C972" i="10"/>
  <c r="I973" i="10"/>
  <c r="H973" i="10"/>
  <c r="G973" i="10"/>
  <c r="F973" i="10"/>
  <c r="N974" i="10"/>
  <c r="X974" i="10" s="1"/>
  <c r="M974" i="10"/>
  <c r="K974" i="10"/>
  <c r="L974" i="10"/>
  <c r="R975" i="10"/>
  <c r="Q975" i="10"/>
  <c r="P975" i="10"/>
  <c r="AA980" i="10"/>
  <c r="Y980" i="10"/>
  <c r="Z980" i="10" s="1"/>
  <c r="D984" i="10"/>
  <c r="C984" i="10"/>
  <c r="I985" i="10"/>
  <c r="H985" i="10"/>
  <c r="G985" i="10"/>
  <c r="F985" i="10"/>
  <c r="N986" i="10"/>
  <c r="X986" i="10" s="1"/>
  <c r="Y986" i="10" s="1"/>
  <c r="Z986" i="10" s="1"/>
  <c r="M986" i="10"/>
  <c r="K986" i="10"/>
  <c r="L986" i="10"/>
  <c r="R987" i="10"/>
  <c r="Q987" i="10"/>
  <c r="P987" i="10"/>
  <c r="AA992" i="10"/>
  <c r="Y992" i="10"/>
  <c r="Z992" i="10" s="1"/>
  <c r="D996" i="10"/>
  <c r="C996" i="10"/>
  <c r="I997" i="10"/>
  <c r="H997" i="10"/>
  <c r="F997" i="10"/>
  <c r="G997" i="10"/>
  <c r="N998" i="10"/>
  <c r="X998" i="10" s="1"/>
  <c r="Y998" i="10" s="1"/>
  <c r="Z998" i="10" s="1"/>
  <c r="M998" i="10"/>
  <c r="K998" i="10"/>
  <c r="L998" i="10"/>
  <c r="R999" i="10"/>
  <c r="Q999" i="10"/>
  <c r="P999" i="10"/>
  <c r="AA1004" i="10"/>
  <c r="Y1004" i="10"/>
  <c r="Z1004" i="10" s="1"/>
  <c r="D1008" i="10"/>
  <c r="C1008" i="10"/>
  <c r="I1009" i="10"/>
  <c r="H1009" i="10"/>
  <c r="F1009" i="10"/>
  <c r="G1009" i="10"/>
  <c r="N1010" i="10"/>
  <c r="X1010" i="10" s="1"/>
  <c r="Y1010" i="10" s="1"/>
  <c r="Z1010" i="10" s="1"/>
  <c r="M1010" i="10"/>
  <c r="K1010" i="10"/>
  <c r="L1010" i="10"/>
  <c r="R1011" i="10"/>
  <c r="Q1011" i="10"/>
  <c r="P1011" i="10"/>
  <c r="AA1016" i="10"/>
  <c r="Y1016" i="10"/>
  <c r="Z1016" i="10" s="1"/>
  <c r="D1020" i="10"/>
  <c r="C1020" i="10"/>
  <c r="I1021" i="10"/>
  <c r="H1021" i="10"/>
  <c r="G1021" i="10"/>
  <c r="F1021" i="10"/>
  <c r="N1022" i="10"/>
  <c r="X1022" i="10" s="1"/>
  <c r="M1022" i="10"/>
  <c r="K1022" i="10"/>
  <c r="L1022" i="10"/>
  <c r="R1023" i="10"/>
  <c r="Q1023" i="10"/>
  <c r="P1023" i="10"/>
  <c r="AA1028" i="10"/>
  <c r="Y1028" i="10"/>
  <c r="Z1028" i="10" s="1"/>
  <c r="D1032" i="10"/>
  <c r="C1032" i="10"/>
  <c r="I1033" i="10"/>
  <c r="H1033" i="10"/>
  <c r="G1033" i="10"/>
  <c r="F1033" i="10"/>
  <c r="N1034" i="10"/>
  <c r="X1034" i="10" s="1"/>
  <c r="Y1034" i="10" s="1"/>
  <c r="Z1034" i="10" s="1"/>
  <c r="M1034" i="10"/>
  <c r="K1034" i="10"/>
  <c r="L1034" i="10"/>
  <c r="R1035" i="10"/>
  <c r="Q1035" i="10"/>
  <c r="P1035" i="10"/>
  <c r="AA1040" i="10"/>
  <c r="Y1040" i="10"/>
  <c r="Z1040" i="10" s="1"/>
  <c r="D1044" i="10"/>
  <c r="C1044" i="10"/>
  <c r="I1045" i="10"/>
  <c r="F1045" i="10"/>
  <c r="H1045" i="10"/>
  <c r="G1045" i="10"/>
  <c r="L1046" i="10"/>
  <c r="K1046" i="10"/>
  <c r="M1046" i="10"/>
  <c r="N1046" i="10"/>
  <c r="X1046" i="10" s="1"/>
  <c r="R1047" i="10"/>
  <c r="P1047" i="10"/>
  <c r="Q1047" i="10"/>
  <c r="AA1052" i="10"/>
  <c r="Y1052" i="10"/>
  <c r="Z1052" i="10" s="1"/>
  <c r="D1056" i="10"/>
  <c r="C1056" i="10"/>
  <c r="I1057" i="10"/>
  <c r="H1057" i="10"/>
  <c r="G1057" i="10"/>
  <c r="F1057" i="10"/>
  <c r="N1058" i="10"/>
  <c r="X1058" i="10" s="1"/>
  <c r="Y1058" i="10" s="1"/>
  <c r="Z1058" i="10" s="1"/>
  <c r="M1058" i="10"/>
  <c r="L1058" i="10"/>
  <c r="K1058" i="10"/>
  <c r="R1059" i="10"/>
  <c r="Q1059" i="10"/>
  <c r="P1059" i="10"/>
  <c r="AA1064" i="10"/>
  <c r="Y1064" i="10"/>
  <c r="Z1064" i="10" s="1"/>
  <c r="D1068" i="10"/>
  <c r="C1068" i="10"/>
  <c r="I1069" i="10"/>
  <c r="H1069" i="10"/>
  <c r="G1069" i="10"/>
  <c r="F1069" i="10"/>
  <c r="N1070" i="10"/>
  <c r="X1070" i="10" s="1"/>
  <c r="Y1070" i="10" s="1"/>
  <c r="Z1070" i="10" s="1"/>
  <c r="M1070" i="10"/>
  <c r="L1070" i="10"/>
  <c r="K1070" i="10"/>
  <c r="R1071" i="10"/>
  <c r="Q1071" i="10"/>
  <c r="P1071" i="10"/>
  <c r="AA1076" i="10"/>
  <c r="Y1076" i="10"/>
  <c r="Z1076" i="10" s="1"/>
  <c r="D1080" i="10"/>
  <c r="C1080" i="10"/>
  <c r="I1081" i="10"/>
  <c r="H1081" i="10"/>
  <c r="G1081" i="10"/>
  <c r="F1081" i="10"/>
  <c r="N1082" i="10"/>
  <c r="X1082" i="10" s="1"/>
  <c r="Y1082" i="10" s="1"/>
  <c r="Z1082" i="10" s="1"/>
  <c r="M1082" i="10"/>
  <c r="L1082" i="10"/>
  <c r="K1082" i="10"/>
  <c r="R1083" i="10"/>
  <c r="Q1083" i="10"/>
  <c r="P1083" i="10"/>
  <c r="AA1088" i="10"/>
  <c r="D1092" i="10"/>
  <c r="C1092" i="10"/>
  <c r="I1093" i="10"/>
  <c r="H1093" i="10"/>
  <c r="G1093" i="10"/>
  <c r="F1093" i="10"/>
  <c r="N1094" i="10"/>
  <c r="X1094" i="10" s="1"/>
  <c r="Y1094" i="10" s="1"/>
  <c r="Z1094" i="10" s="1"/>
  <c r="M1094" i="10"/>
  <c r="L1094" i="10"/>
  <c r="K1094" i="10"/>
  <c r="R1095" i="10"/>
  <c r="Q1095" i="10"/>
  <c r="P1095" i="10"/>
  <c r="AA1100" i="10"/>
  <c r="Y1100" i="10"/>
  <c r="Z1100" i="10" s="1"/>
  <c r="D1104" i="10"/>
  <c r="C1104" i="10"/>
  <c r="I1105" i="10"/>
  <c r="H1105" i="10"/>
  <c r="G1105" i="10"/>
  <c r="N1106" i="10"/>
  <c r="X1106" i="10" s="1"/>
  <c r="Y1106" i="10" s="1"/>
  <c r="Z1106" i="10" s="1"/>
  <c r="M1106" i="10"/>
  <c r="L1106" i="10"/>
  <c r="K1106" i="10"/>
  <c r="R1107" i="10"/>
  <c r="Q1107" i="10"/>
  <c r="P1107" i="10"/>
  <c r="AA1112" i="10"/>
  <c r="Y1112" i="10"/>
  <c r="Z1112" i="10" s="1"/>
  <c r="D1116" i="10"/>
  <c r="C1116" i="10"/>
  <c r="I1117" i="10"/>
  <c r="H1117" i="10"/>
  <c r="G1117" i="10"/>
  <c r="F1117" i="10"/>
  <c r="N1118" i="10"/>
  <c r="X1118" i="10" s="1"/>
  <c r="M1118" i="10"/>
  <c r="L1118" i="10"/>
  <c r="K1118" i="10"/>
  <c r="R1119" i="10"/>
  <c r="Q1119" i="10"/>
  <c r="P1119" i="10"/>
  <c r="AA1124" i="10"/>
  <c r="Y1124" i="10"/>
  <c r="Z1124" i="10" s="1"/>
  <c r="D1128" i="10"/>
  <c r="C1128" i="10"/>
  <c r="I1129" i="10"/>
  <c r="H1129" i="10"/>
  <c r="G1129" i="10"/>
  <c r="F1129" i="10"/>
  <c r="N1130" i="10"/>
  <c r="X1130" i="10" s="1"/>
  <c r="Y1130" i="10" s="1"/>
  <c r="Z1130" i="10" s="1"/>
  <c r="M1130" i="10"/>
  <c r="K1130" i="10"/>
  <c r="L1130" i="10"/>
  <c r="R1131" i="10"/>
  <c r="Q1131" i="10"/>
  <c r="P1131" i="10"/>
  <c r="AA1136" i="10"/>
  <c r="Y1136" i="10"/>
  <c r="Z1136" i="10" s="1"/>
  <c r="D1140" i="10"/>
  <c r="C1140" i="10"/>
  <c r="I1141" i="10"/>
  <c r="H1141" i="10"/>
  <c r="G1141" i="10"/>
  <c r="F1141" i="10"/>
  <c r="N1142" i="10"/>
  <c r="X1142" i="10" s="1"/>
  <c r="Y1142" i="10" s="1"/>
  <c r="Z1142" i="10" s="1"/>
  <c r="M1142" i="10"/>
  <c r="L1142" i="10"/>
  <c r="K1142" i="10"/>
  <c r="R1143" i="10"/>
  <c r="Q1143" i="10"/>
  <c r="P1143" i="10"/>
  <c r="AA1148" i="10"/>
  <c r="Y1148" i="10"/>
  <c r="Z1148" i="10" s="1"/>
  <c r="D1152" i="10"/>
  <c r="C1152" i="10"/>
  <c r="H1153" i="10"/>
  <c r="G1153" i="10"/>
  <c r="F1153" i="10"/>
  <c r="I1153" i="10"/>
  <c r="N1154" i="10"/>
  <c r="X1154" i="10" s="1"/>
  <c r="Y1154" i="10" s="1"/>
  <c r="Z1154" i="10" s="1"/>
  <c r="M1154" i="10"/>
  <c r="L1154" i="10"/>
  <c r="K1154" i="10"/>
  <c r="Q1155" i="10"/>
  <c r="P1155" i="10"/>
  <c r="R1155" i="10"/>
  <c r="Y1160" i="10"/>
  <c r="Z1160" i="10" s="1"/>
  <c r="AA1160" i="10"/>
  <c r="D1164" i="10"/>
  <c r="C1164" i="10"/>
  <c r="H1165" i="10"/>
  <c r="G1165" i="10"/>
  <c r="F1165" i="10"/>
  <c r="I1165" i="10"/>
  <c r="N1166" i="10"/>
  <c r="X1166" i="10" s="1"/>
  <c r="Y1166" i="10" s="1"/>
  <c r="Z1166" i="10" s="1"/>
  <c r="M1166" i="10"/>
  <c r="L1166" i="10"/>
  <c r="K1166" i="10"/>
  <c r="Q1167" i="10"/>
  <c r="P1167" i="10"/>
  <c r="R1167" i="10"/>
  <c r="Y1172" i="10"/>
  <c r="Z1172" i="10" s="1"/>
  <c r="AA1172" i="10"/>
  <c r="D1176" i="10"/>
  <c r="C1176" i="10"/>
  <c r="H1177" i="10"/>
  <c r="G1177" i="10"/>
  <c r="F1177" i="10"/>
  <c r="I1177" i="10"/>
  <c r="N1178" i="10"/>
  <c r="X1178" i="10" s="1"/>
  <c r="Y1178" i="10" s="1"/>
  <c r="Z1178" i="10" s="1"/>
  <c r="M1178" i="10"/>
  <c r="L1178" i="10"/>
  <c r="K1178" i="10"/>
  <c r="Q1179" i="10"/>
  <c r="P1179" i="10"/>
  <c r="R1179" i="10"/>
  <c r="Y1184" i="10"/>
  <c r="Z1184" i="10" s="1"/>
  <c r="AA1184" i="10"/>
  <c r="D1188" i="10"/>
  <c r="C1188" i="10"/>
  <c r="H1189" i="10"/>
  <c r="G1189" i="10"/>
  <c r="F1189" i="10"/>
  <c r="I1189" i="10"/>
  <c r="N1190" i="10"/>
  <c r="X1190" i="10" s="1"/>
  <c r="Y1190" i="10" s="1"/>
  <c r="Z1190" i="10" s="1"/>
  <c r="M1190" i="10"/>
  <c r="L1190" i="10"/>
  <c r="K1190" i="10"/>
  <c r="Q1191" i="10"/>
  <c r="P1191" i="10"/>
  <c r="R1191" i="10"/>
  <c r="AA1196" i="10"/>
  <c r="D1200" i="10"/>
  <c r="C1200" i="10"/>
  <c r="H1201" i="10"/>
  <c r="G1201" i="10"/>
  <c r="I1201" i="10"/>
  <c r="F1201" i="10"/>
  <c r="N1202" i="10"/>
  <c r="X1202" i="10" s="1"/>
  <c r="Y1202" i="10" s="1"/>
  <c r="Z1202" i="10" s="1"/>
  <c r="M1202" i="10"/>
  <c r="L1202" i="10"/>
  <c r="K1202" i="10"/>
  <c r="Q1203" i="10"/>
  <c r="P1203" i="10"/>
  <c r="R1203" i="10"/>
  <c r="Y1208" i="10"/>
  <c r="Z1208" i="10" s="1"/>
  <c r="AA1208" i="10"/>
  <c r="D1212" i="10"/>
  <c r="C1212" i="10"/>
  <c r="H1213" i="10"/>
  <c r="G1213" i="10"/>
  <c r="F1213" i="10"/>
  <c r="I1213" i="10"/>
  <c r="N1214" i="10"/>
  <c r="X1214" i="10" s="1"/>
  <c r="Y1214" i="10" s="1"/>
  <c r="Z1214" i="10" s="1"/>
  <c r="M1214" i="10"/>
  <c r="L1214" i="10"/>
  <c r="K1214" i="10"/>
  <c r="Q1215" i="10"/>
  <c r="P1215" i="10"/>
  <c r="R1215" i="10"/>
  <c r="Y1220" i="10"/>
  <c r="Z1220" i="10" s="1"/>
  <c r="AA1220" i="10"/>
  <c r="D1224" i="10"/>
  <c r="C1224" i="10"/>
  <c r="H1225" i="10"/>
  <c r="G1225" i="10"/>
  <c r="I1225" i="10"/>
  <c r="F1225" i="10"/>
  <c r="N1226" i="10"/>
  <c r="X1226" i="10" s="1"/>
  <c r="M1226" i="10"/>
  <c r="L1226" i="10"/>
  <c r="K1226" i="10"/>
  <c r="Q1227" i="10"/>
  <c r="P1227" i="10"/>
  <c r="R1227" i="10"/>
  <c r="AA1232" i="10"/>
  <c r="D1236" i="10"/>
  <c r="C1236" i="10"/>
  <c r="H1237" i="10"/>
  <c r="G1237" i="10"/>
  <c r="F1237" i="10"/>
  <c r="I1237" i="10"/>
  <c r="N1238" i="10"/>
  <c r="X1238" i="10" s="1"/>
  <c r="Y1238" i="10" s="1"/>
  <c r="Z1238" i="10" s="1"/>
  <c r="M1238" i="10"/>
  <c r="L1238" i="10"/>
  <c r="K1238" i="10"/>
  <c r="Q1239" i="10"/>
  <c r="P1239" i="10"/>
  <c r="R1239" i="10"/>
  <c r="Y1244" i="10"/>
  <c r="Z1244" i="10" s="1"/>
  <c r="AA1244" i="10"/>
  <c r="D1248" i="10"/>
  <c r="C1248" i="10"/>
  <c r="H1249" i="10"/>
  <c r="G1249" i="10"/>
  <c r="F1249" i="10"/>
  <c r="I1249" i="10"/>
  <c r="N1250" i="10"/>
  <c r="X1250" i="10" s="1"/>
  <c r="Y1250" i="10" s="1"/>
  <c r="Z1250" i="10" s="1"/>
  <c r="M1250" i="10"/>
  <c r="L1250" i="10"/>
  <c r="K1250" i="10"/>
  <c r="Q1251" i="10"/>
  <c r="P1251" i="10"/>
  <c r="R1251" i="10"/>
  <c r="Y1256" i="10"/>
  <c r="Z1256" i="10" s="1"/>
  <c r="AA1256" i="10"/>
  <c r="D1260" i="10"/>
  <c r="C1260" i="10"/>
  <c r="H1261" i="10"/>
  <c r="G1261" i="10"/>
  <c r="F1261" i="10"/>
  <c r="I1261" i="10"/>
  <c r="N1262" i="10"/>
  <c r="X1262" i="10" s="1"/>
  <c r="Y1262" i="10" s="1"/>
  <c r="Z1262" i="10" s="1"/>
  <c r="M1262" i="10"/>
  <c r="L1262" i="10"/>
  <c r="K1262" i="10"/>
  <c r="Q1263" i="10"/>
  <c r="P1263" i="10"/>
  <c r="R1263" i="10"/>
  <c r="Y1268" i="10"/>
  <c r="Z1268" i="10" s="1"/>
  <c r="AA1268" i="10"/>
  <c r="D1272" i="10"/>
  <c r="C1272" i="10"/>
  <c r="H1273" i="10"/>
  <c r="G1273" i="10"/>
  <c r="F1273" i="10"/>
  <c r="I1273" i="10"/>
  <c r="N1274" i="10"/>
  <c r="X1274" i="10" s="1"/>
  <c r="Y1274" i="10" s="1"/>
  <c r="Z1274" i="10" s="1"/>
  <c r="M1274" i="10"/>
  <c r="L1274" i="10"/>
  <c r="K1274" i="10"/>
  <c r="Q1275" i="10"/>
  <c r="P1275" i="10"/>
  <c r="R1275" i="10"/>
  <c r="Y1280" i="10"/>
  <c r="Z1280" i="10" s="1"/>
  <c r="AA1280" i="10"/>
  <c r="D1284" i="10"/>
  <c r="C1284" i="10"/>
  <c r="H1285" i="10"/>
  <c r="G1285" i="10"/>
  <c r="I1285" i="10"/>
  <c r="F1285" i="10"/>
  <c r="N1286" i="10"/>
  <c r="X1286" i="10" s="1"/>
  <c r="Y1286" i="10" s="1"/>
  <c r="Z1286" i="10" s="1"/>
  <c r="M1286" i="10"/>
  <c r="L1286" i="10"/>
  <c r="K1286" i="10"/>
  <c r="Q1287" i="10"/>
  <c r="P1287" i="10"/>
  <c r="R1287" i="10"/>
  <c r="Y1292" i="10"/>
  <c r="Z1292" i="10" s="1"/>
  <c r="AA1292" i="10"/>
  <c r="D1296" i="10"/>
  <c r="C1296" i="10"/>
  <c r="H1297" i="10"/>
  <c r="G1297" i="10"/>
  <c r="I1297" i="10"/>
  <c r="F1297" i="10"/>
  <c r="N1298" i="10"/>
  <c r="X1298" i="10" s="1"/>
  <c r="Y1298" i="10" s="1"/>
  <c r="Z1298" i="10" s="1"/>
  <c r="M1298" i="10"/>
  <c r="L1298" i="10"/>
  <c r="K1298" i="10"/>
  <c r="Q1299" i="10"/>
  <c r="P1299" i="10"/>
  <c r="R1299" i="10"/>
  <c r="Y1304" i="10"/>
  <c r="Z1304" i="10" s="1"/>
  <c r="AA1304" i="10"/>
  <c r="C1308" i="10"/>
  <c r="D1308" i="10"/>
  <c r="I1309" i="10"/>
  <c r="G1309" i="10"/>
  <c r="F1309" i="10"/>
  <c r="H1309" i="10"/>
  <c r="K1310" i="10"/>
  <c r="M1310" i="10"/>
  <c r="L1310" i="10"/>
  <c r="N1310" i="10"/>
  <c r="X1310" i="10" s="1"/>
  <c r="Y1310" i="10" s="1"/>
  <c r="Z1310" i="10" s="1"/>
  <c r="Q1311" i="10"/>
  <c r="P1311" i="10"/>
  <c r="R1311" i="10"/>
  <c r="Y1316" i="10"/>
  <c r="Z1316" i="10" s="1"/>
  <c r="AA1316" i="10"/>
  <c r="C1320" i="10"/>
  <c r="D1320" i="10"/>
  <c r="G1321" i="10"/>
  <c r="F1321" i="10"/>
  <c r="I1321" i="10"/>
  <c r="H1321" i="10"/>
  <c r="K1322" i="10"/>
  <c r="M1322" i="10"/>
  <c r="L1322" i="10"/>
  <c r="N1322" i="10"/>
  <c r="X1322" i="10" s="1"/>
  <c r="Y1322" i="10" s="1"/>
  <c r="Z1322" i="10" s="1"/>
  <c r="Q1323" i="10"/>
  <c r="P1323" i="10"/>
  <c r="R1323" i="10"/>
  <c r="AA1328" i="10"/>
  <c r="C1332" i="10"/>
  <c r="D1332" i="10"/>
  <c r="H1333" i="10"/>
  <c r="G1333" i="10"/>
  <c r="I1333" i="10"/>
  <c r="F1333" i="10"/>
  <c r="K1334" i="10"/>
  <c r="N1334" i="10"/>
  <c r="X1334" i="10" s="1"/>
  <c r="Y1334" i="10" s="1"/>
  <c r="Z1334" i="10" s="1"/>
  <c r="M1334" i="10"/>
  <c r="L1334" i="10"/>
  <c r="Q1335" i="10"/>
  <c r="P1335" i="10"/>
  <c r="R1335" i="10"/>
  <c r="D1343" i="10"/>
  <c r="C1343" i="10"/>
  <c r="I1344" i="10"/>
  <c r="G1344" i="10"/>
  <c r="F1344" i="10"/>
  <c r="H1344" i="10"/>
  <c r="N1345" i="10"/>
  <c r="X1345" i="10" s="1"/>
  <c r="Y1345" i="10" s="1"/>
  <c r="Z1345" i="10" s="1"/>
  <c r="K1345" i="10"/>
  <c r="L1345" i="10"/>
  <c r="M1345" i="10"/>
  <c r="R1346" i="10"/>
  <c r="P1346" i="10"/>
  <c r="Q1346" i="10"/>
  <c r="AA1351" i="10"/>
  <c r="Y1351" i="10"/>
  <c r="Z1351" i="10" s="1"/>
  <c r="D1365" i="10"/>
  <c r="C1365" i="10"/>
  <c r="H1366" i="10"/>
  <c r="G1366" i="10"/>
  <c r="I1366" i="10"/>
  <c r="F1366" i="10"/>
  <c r="M1367" i="10"/>
  <c r="L1367" i="10"/>
  <c r="N1367" i="10"/>
  <c r="X1367" i="10" s="1"/>
  <c r="K1367" i="10"/>
  <c r="Q1368" i="10"/>
  <c r="R1368" i="10"/>
  <c r="P1368" i="10"/>
  <c r="AA1373" i="10"/>
  <c r="Y1373" i="10"/>
  <c r="Z1373" i="10" s="1"/>
  <c r="C1376" i="10"/>
  <c r="D1376" i="10"/>
  <c r="I1377" i="10"/>
  <c r="F1377" i="10"/>
  <c r="H1377" i="10"/>
  <c r="G1377" i="10"/>
  <c r="K1378" i="10"/>
  <c r="L1378" i="10"/>
  <c r="N1378" i="10"/>
  <c r="X1378" i="10" s="1"/>
  <c r="Y1378" i="10" s="1"/>
  <c r="Z1378" i="10" s="1"/>
  <c r="M1378" i="10"/>
  <c r="Q1379" i="10"/>
  <c r="P1379" i="10"/>
  <c r="R1379" i="10"/>
  <c r="Y1384" i="10"/>
  <c r="Z1384" i="10" s="1"/>
  <c r="AA1384" i="10"/>
  <c r="A1387" i="10"/>
  <c r="K1387" i="9"/>
  <c r="G1388" i="10"/>
  <c r="F1388" i="10"/>
  <c r="H1388" i="10"/>
  <c r="I1388" i="10"/>
  <c r="N1389" i="10"/>
  <c r="X1389" i="10" s="1"/>
  <c r="Y1389" i="10" s="1"/>
  <c r="Z1389" i="10" s="1"/>
  <c r="K1389" i="10"/>
  <c r="L1389" i="10"/>
  <c r="M1389" i="10"/>
  <c r="P1390" i="10"/>
  <c r="R1390" i="10"/>
  <c r="Q1390" i="10"/>
  <c r="Y1395" i="10"/>
  <c r="Z1395" i="10" s="1"/>
  <c r="AA1395" i="10"/>
  <c r="A1398" i="10"/>
  <c r="K1398" i="9"/>
  <c r="H1399" i="10"/>
  <c r="I1399" i="10"/>
  <c r="F1399" i="10"/>
  <c r="G1399" i="10"/>
  <c r="Q1400" i="10"/>
  <c r="R1400" i="10"/>
  <c r="Y1404" i="10"/>
  <c r="Z1404" i="10" s="1"/>
  <c r="AA1404" i="10"/>
  <c r="D1408" i="10"/>
  <c r="C1408" i="10"/>
  <c r="I1409" i="10"/>
  <c r="F1409" i="10"/>
  <c r="H1409" i="10"/>
  <c r="G1409" i="10"/>
  <c r="K1410" i="10"/>
  <c r="L1410" i="10"/>
  <c r="N1410" i="10"/>
  <c r="X1410" i="10" s="1"/>
  <c r="M1410" i="10"/>
  <c r="AA1413" i="10"/>
  <c r="A1435" i="10"/>
  <c r="K1435" i="9"/>
  <c r="G1436" i="10"/>
  <c r="F1436" i="10"/>
  <c r="H1436" i="10"/>
  <c r="I1436" i="10"/>
  <c r="R1437" i="10"/>
  <c r="Q1437" i="10"/>
  <c r="P1437" i="10"/>
  <c r="AA1441" i="10"/>
  <c r="Y1441" i="10"/>
  <c r="Z1441" i="10" s="1"/>
  <c r="D1445" i="10"/>
  <c r="C1445" i="10"/>
  <c r="G1446" i="10"/>
  <c r="F1446" i="10"/>
  <c r="H1446" i="10"/>
  <c r="I1446" i="10"/>
  <c r="P1447" i="10"/>
  <c r="Q1447" i="10"/>
  <c r="R1447" i="10"/>
  <c r="AA1450" i="10"/>
  <c r="Y1450" i="10"/>
  <c r="Z1450" i="10" s="1"/>
  <c r="A1471" i="10"/>
  <c r="K1471" i="9"/>
  <c r="I1472" i="10"/>
  <c r="H1472" i="10"/>
  <c r="F1472" i="10"/>
  <c r="G1472" i="10"/>
  <c r="Q1473" i="10"/>
  <c r="P1473" i="10"/>
  <c r="R1473" i="10"/>
  <c r="AA1476" i="10"/>
  <c r="D1480" i="10"/>
  <c r="C1480" i="10"/>
  <c r="H1481" i="10"/>
  <c r="I1481" i="10"/>
  <c r="G1481" i="10"/>
  <c r="F1481" i="10"/>
  <c r="N1482" i="10"/>
  <c r="X1482" i="10" s="1"/>
  <c r="M1482" i="10"/>
  <c r="L1482" i="10"/>
  <c r="K1482" i="10"/>
  <c r="F1497" i="10"/>
  <c r="H1497" i="10"/>
  <c r="I1497" i="10"/>
  <c r="G1497" i="10"/>
  <c r="R1498" i="10"/>
  <c r="Q1498" i="10"/>
  <c r="P1498" i="10"/>
  <c r="AA1502" i="10"/>
  <c r="D1506" i="10"/>
  <c r="C1506" i="10"/>
  <c r="K1507" i="10"/>
  <c r="L1507" i="10"/>
  <c r="N1507" i="10"/>
  <c r="X1507" i="10" s="1"/>
  <c r="Y1507" i="10" s="1"/>
  <c r="Z1507" i="10" s="1"/>
  <c r="M1507" i="10"/>
  <c r="Y1510" i="10"/>
  <c r="Z1510" i="10" s="1"/>
  <c r="AA1510" i="10"/>
  <c r="R1523" i="10"/>
  <c r="Q1523" i="10"/>
  <c r="P1523" i="10"/>
  <c r="AA1528" i="10"/>
  <c r="D1531" i="10"/>
  <c r="C1531" i="10"/>
  <c r="K1532" i="10"/>
  <c r="N1532" i="10"/>
  <c r="X1532" i="10" s="1"/>
  <c r="M1532" i="10"/>
  <c r="L1532" i="10"/>
  <c r="AA1535" i="10"/>
  <c r="D1539" i="10"/>
  <c r="C1539" i="10"/>
  <c r="H1540" i="10"/>
  <c r="G1540" i="10"/>
  <c r="I1540" i="10"/>
  <c r="F1540" i="10"/>
  <c r="N1541" i="10"/>
  <c r="X1541" i="10" s="1"/>
  <c r="M1541" i="10"/>
  <c r="K1541" i="10"/>
  <c r="L1541" i="10"/>
  <c r="R1542" i="10"/>
  <c r="Q1542" i="10"/>
  <c r="P1542" i="10"/>
  <c r="A1565" i="10"/>
  <c r="K1565" i="9"/>
  <c r="G1566" i="10"/>
  <c r="H1566" i="10"/>
  <c r="I1566" i="10"/>
  <c r="F1566" i="10"/>
  <c r="P1567" i="10"/>
  <c r="Q1567" i="10"/>
  <c r="R1567" i="10"/>
  <c r="AA1570" i="10"/>
  <c r="D1574" i="10"/>
  <c r="C1574" i="10"/>
  <c r="N1575" i="10"/>
  <c r="X1575" i="10" s="1"/>
  <c r="Y1575" i="10" s="1"/>
  <c r="Z1575" i="10" s="1"/>
  <c r="M1575" i="10"/>
  <c r="L1575" i="10"/>
  <c r="K1575" i="10"/>
  <c r="Q1589" i="10"/>
  <c r="R1589" i="10"/>
  <c r="P1589" i="10"/>
  <c r="AA1599" i="10"/>
  <c r="C1603" i="10"/>
  <c r="D1603" i="10"/>
  <c r="K1604" i="10"/>
  <c r="N1604" i="10"/>
  <c r="X1604" i="10" s="1"/>
  <c r="L1604" i="10"/>
  <c r="M1604" i="10"/>
  <c r="AA1607" i="10"/>
  <c r="Y1607" i="10"/>
  <c r="Z1607" i="10" s="1"/>
  <c r="A1634" i="10"/>
  <c r="K1634" i="9"/>
  <c r="H1635" i="10"/>
  <c r="G1635" i="10"/>
  <c r="I1635" i="10"/>
  <c r="F1635" i="10"/>
  <c r="D1641" i="10"/>
  <c r="C1641" i="10"/>
  <c r="G1642" i="10"/>
  <c r="F1642" i="10"/>
  <c r="I1642" i="10"/>
  <c r="H1642" i="10"/>
  <c r="P1643" i="10"/>
  <c r="R1643" i="10"/>
  <c r="Q1643" i="10"/>
  <c r="A1673" i="10"/>
  <c r="K1673" i="9"/>
  <c r="F1674" i="10"/>
  <c r="I1674" i="10"/>
  <c r="H1674" i="10"/>
  <c r="G1674" i="10"/>
  <c r="R1675" i="10"/>
  <c r="Q1675" i="10"/>
  <c r="P1675" i="10"/>
  <c r="AA1678" i="10"/>
  <c r="Y1678" i="10"/>
  <c r="Z1678" i="10" s="1"/>
  <c r="L1682" i="10"/>
  <c r="K1682" i="10"/>
  <c r="N1682" i="10"/>
  <c r="X1682" i="10" s="1"/>
  <c r="M1682" i="10"/>
  <c r="AA1685" i="10"/>
  <c r="Y1685" i="10"/>
  <c r="Z1685" i="10" s="1"/>
  <c r="N1703" i="10"/>
  <c r="X1703" i="10" s="1"/>
  <c r="Y1703" i="10" s="1"/>
  <c r="Z1703" i="10" s="1"/>
  <c r="M1703" i="10"/>
  <c r="L1703" i="10"/>
  <c r="K1703" i="10"/>
  <c r="AA1708" i="10"/>
  <c r="Y1708" i="10"/>
  <c r="Z1708" i="10" s="1"/>
  <c r="D1711" i="10"/>
  <c r="C1711" i="10"/>
  <c r="K1712" i="10"/>
  <c r="N1712" i="10"/>
  <c r="X1712" i="10" s="1"/>
  <c r="M1712" i="10"/>
  <c r="L1712" i="10"/>
  <c r="AA1716" i="10"/>
  <c r="A1719" i="10"/>
  <c r="K1719" i="9"/>
  <c r="I1720" i="10"/>
  <c r="H1720" i="10"/>
  <c r="G1720" i="10"/>
  <c r="F1720" i="10"/>
  <c r="Q1721" i="10"/>
  <c r="P1721" i="10"/>
  <c r="R1721" i="10"/>
  <c r="A1756" i="10"/>
  <c r="K1756" i="9"/>
  <c r="H1757" i="10"/>
  <c r="F1757" i="10"/>
  <c r="I1757" i="10"/>
  <c r="G1757" i="10"/>
  <c r="P1758" i="10"/>
  <c r="Q1758" i="10"/>
  <c r="R1758" i="10"/>
  <c r="AA1767" i="10"/>
  <c r="I1794" i="10"/>
  <c r="H1794" i="10"/>
  <c r="F1794" i="10"/>
  <c r="G1794" i="10"/>
  <c r="R1795" i="10"/>
  <c r="Q1795" i="10"/>
  <c r="P1795" i="10"/>
  <c r="AA1798" i="10"/>
  <c r="Y1798" i="10"/>
  <c r="Z1798" i="10" s="1"/>
  <c r="C1800" i="10"/>
  <c r="D1800" i="10"/>
  <c r="AA1804" i="10"/>
  <c r="C1807" i="10"/>
  <c r="D1807" i="10"/>
  <c r="N1808" i="10"/>
  <c r="X1808" i="10" s="1"/>
  <c r="Y1808" i="10" s="1"/>
  <c r="Z1808" i="10" s="1"/>
  <c r="M1808" i="10"/>
  <c r="L1808" i="10"/>
  <c r="K1808" i="10"/>
  <c r="AA1811" i="10"/>
  <c r="A1843" i="10"/>
  <c r="K1843" i="9"/>
  <c r="I1844" i="10"/>
  <c r="G1844" i="10"/>
  <c r="F1844" i="10"/>
  <c r="H1844" i="10"/>
  <c r="R1845" i="10"/>
  <c r="Q1845" i="10"/>
  <c r="P1845" i="10"/>
  <c r="AA1848" i="10"/>
  <c r="Y1848" i="10"/>
  <c r="Z1848" i="10" s="1"/>
  <c r="D1852" i="10"/>
  <c r="C1852" i="10"/>
  <c r="L1853" i="10"/>
  <c r="K1853" i="10"/>
  <c r="N1853" i="10"/>
  <c r="X1853" i="10" s="1"/>
  <c r="M1853" i="10"/>
  <c r="I1888" i="10"/>
  <c r="G1888" i="10"/>
  <c r="F1888" i="10"/>
  <c r="H1888" i="10"/>
  <c r="R1889" i="10"/>
  <c r="Q1889" i="10"/>
  <c r="P1889" i="10"/>
  <c r="P1895" i="10"/>
  <c r="R1895" i="10"/>
  <c r="Q1895" i="10"/>
  <c r="AA1898" i="10"/>
  <c r="C1902" i="10"/>
  <c r="D1902" i="10"/>
  <c r="L1903" i="10"/>
  <c r="M1903" i="10"/>
  <c r="N1903" i="10"/>
  <c r="X1903" i="10" s="1"/>
  <c r="K1903" i="10"/>
  <c r="AA1906" i="10"/>
  <c r="A1938" i="10"/>
  <c r="K1938" i="9"/>
  <c r="F1939" i="10"/>
  <c r="G1939" i="10"/>
  <c r="H1939" i="10"/>
  <c r="I1939" i="10"/>
  <c r="P1940" i="10"/>
  <c r="R1940" i="10"/>
  <c r="Q1940" i="10"/>
  <c r="A1951" i="10"/>
  <c r="K1951" i="9"/>
  <c r="H1952" i="10"/>
  <c r="G1952" i="10"/>
  <c r="F1952" i="10"/>
  <c r="I1952" i="10"/>
  <c r="Q1953" i="10"/>
  <c r="P1953" i="10"/>
  <c r="R1953" i="10"/>
  <c r="C1959" i="10"/>
  <c r="D1959" i="10"/>
  <c r="H1960" i="10"/>
  <c r="G1960" i="10"/>
  <c r="F1960" i="10"/>
  <c r="I1960" i="10"/>
  <c r="N1961" i="10"/>
  <c r="X1961" i="10" s="1"/>
  <c r="Y1961" i="10" s="1"/>
  <c r="Z1961" i="10" s="1"/>
  <c r="M1961" i="10"/>
  <c r="K1961" i="10"/>
  <c r="L1961" i="10"/>
  <c r="R1962" i="10"/>
  <c r="P1962" i="10"/>
  <c r="Q1962" i="10"/>
  <c r="D1988" i="10"/>
  <c r="C1988" i="10"/>
  <c r="K1989" i="10"/>
  <c r="M1989" i="10"/>
  <c r="L1989" i="10"/>
  <c r="N1989" i="10"/>
  <c r="X1989" i="10" s="1"/>
  <c r="AA1993" i="10"/>
  <c r="A1996" i="10"/>
  <c r="K1996" i="9"/>
  <c r="I1997" i="10"/>
  <c r="H1997" i="10"/>
  <c r="G1997" i="10"/>
  <c r="F1997" i="10"/>
  <c r="R1998" i="10"/>
  <c r="Q1998" i="10"/>
  <c r="P1998" i="10"/>
  <c r="M987" i="10"/>
  <c r="D1417" i="10"/>
  <c r="C1417" i="10"/>
  <c r="H1418" i="10"/>
  <c r="G1418" i="10"/>
  <c r="I1418" i="10"/>
  <c r="F1418" i="10"/>
  <c r="M1419" i="10"/>
  <c r="L1419" i="10"/>
  <c r="N1419" i="10"/>
  <c r="X1419" i="10" s="1"/>
  <c r="Y1419" i="10" s="1"/>
  <c r="Z1419" i="10" s="1"/>
  <c r="K1419" i="10"/>
  <c r="Q1420" i="10"/>
  <c r="R1420" i="10"/>
  <c r="P1420" i="10"/>
  <c r="AA1425" i="10"/>
  <c r="Y1425" i="10"/>
  <c r="Z1425" i="10" s="1"/>
  <c r="K1426" i="9"/>
  <c r="D1429" i="10"/>
  <c r="C1429" i="10"/>
  <c r="H1430" i="10"/>
  <c r="G1430" i="10"/>
  <c r="I1430" i="10"/>
  <c r="F1430" i="10"/>
  <c r="M1431" i="10"/>
  <c r="L1431" i="10"/>
  <c r="N1431" i="10"/>
  <c r="X1431" i="10" s="1"/>
  <c r="K1431" i="10"/>
  <c r="Q1432" i="10"/>
  <c r="R1432" i="10"/>
  <c r="P1432" i="10"/>
  <c r="AA1437" i="10"/>
  <c r="K1438" i="9"/>
  <c r="C1441" i="10"/>
  <c r="D1441" i="10"/>
  <c r="G1442" i="10"/>
  <c r="F1442" i="10"/>
  <c r="I1442" i="10"/>
  <c r="H1442" i="10"/>
  <c r="N1443" i="10"/>
  <c r="X1443" i="10" s="1"/>
  <c r="M1443" i="10"/>
  <c r="K1443" i="10"/>
  <c r="L1443" i="10"/>
  <c r="R1444" i="10"/>
  <c r="Q1444" i="10"/>
  <c r="P1444" i="10"/>
  <c r="AA1449" i="10"/>
  <c r="K1450" i="9"/>
  <c r="D1453" i="10"/>
  <c r="C1453" i="10"/>
  <c r="G1454" i="10"/>
  <c r="F1454" i="10"/>
  <c r="H1454" i="10"/>
  <c r="I1454" i="10"/>
  <c r="L1455" i="10"/>
  <c r="K1455" i="10"/>
  <c r="M1455" i="10"/>
  <c r="P1456" i="10"/>
  <c r="R1456" i="10"/>
  <c r="Q1456" i="10"/>
  <c r="AA1461" i="10"/>
  <c r="K1462" i="9"/>
  <c r="D1465" i="10"/>
  <c r="C1465" i="10"/>
  <c r="G1466" i="10"/>
  <c r="F1466" i="10"/>
  <c r="I1466" i="10"/>
  <c r="H1466" i="10"/>
  <c r="K1467" i="10"/>
  <c r="N1467" i="10"/>
  <c r="X1467" i="10" s="1"/>
  <c r="Y1467" i="10" s="1"/>
  <c r="Z1467" i="10" s="1"/>
  <c r="M1467" i="10"/>
  <c r="L1467" i="10"/>
  <c r="P1468" i="10"/>
  <c r="Q1468" i="10"/>
  <c r="R1468" i="10"/>
  <c r="Y1473" i="10"/>
  <c r="Z1473" i="10" s="1"/>
  <c r="AA1473" i="10"/>
  <c r="K1474" i="9"/>
  <c r="D1477" i="10"/>
  <c r="C1477" i="10"/>
  <c r="G1478" i="10"/>
  <c r="F1478" i="10"/>
  <c r="I1478" i="10"/>
  <c r="H1478" i="10"/>
  <c r="K1479" i="10"/>
  <c r="N1479" i="10"/>
  <c r="X1479" i="10" s="1"/>
  <c r="M1479" i="10"/>
  <c r="L1479" i="10"/>
  <c r="P1480" i="10"/>
  <c r="Q1480" i="10"/>
  <c r="R1480" i="10"/>
  <c r="AA1485" i="10"/>
  <c r="Y1485" i="10"/>
  <c r="Z1485" i="10" s="1"/>
  <c r="K1486" i="9"/>
  <c r="D1489" i="10"/>
  <c r="C1489" i="10"/>
  <c r="G1490" i="10"/>
  <c r="H1490" i="10"/>
  <c r="I1490" i="10"/>
  <c r="F1490" i="10"/>
  <c r="K1491" i="10"/>
  <c r="L1491" i="10"/>
  <c r="N1491" i="10"/>
  <c r="X1491" i="10" s="1"/>
  <c r="Y1491" i="10" s="1"/>
  <c r="Z1491" i="10" s="1"/>
  <c r="M1491" i="10"/>
  <c r="Q1492" i="10"/>
  <c r="P1492" i="10"/>
  <c r="R1492" i="10"/>
  <c r="AA1497" i="10"/>
  <c r="K1498" i="9"/>
  <c r="D1501" i="10"/>
  <c r="C1501" i="10"/>
  <c r="H1502" i="10"/>
  <c r="I1502" i="10"/>
  <c r="G1502" i="10"/>
  <c r="F1502" i="10"/>
  <c r="K1503" i="10"/>
  <c r="M1503" i="10"/>
  <c r="N1503" i="10"/>
  <c r="X1503" i="10" s="1"/>
  <c r="Y1503" i="10" s="1"/>
  <c r="Z1503" i="10" s="1"/>
  <c r="L1503" i="10"/>
  <c r="Q1504" i="10"/>
  <c r="P1504" i="10"/>
  <c r="R1504" i="10"/>
  <c r="Y1509" i="10"/>
  <c r="Z1509" i="10" s="1"/>
  <c r="AA1509" i="10"/>
  <c r="K1510" i="9"/>
  <c r="D1513" i="10"/>
  <c r="C1513" i="10"/>
  <c r="G1514" i="10"/>
  <c r="I1514" i="10"/>
  <c r="H1514" i="10"/>
  <c r="F1514" i="10"/>
  <c r="K1515" i="10"/>
  <c r="L1515" i="10"/>
  <c r="M1515" i="10"/>
  <c r="N1515" i="10"/>
  <c r="X1515" i="10" s="1"/>
  <c r="Y1515" i="10" s="1"/>
  <c r="Z1515" i="10" s="1"/>
  <c r="R1516" i="10"/>
  <c r="P1516" i="10"/>
  <c r="Q1516" i="10"/>
  <c r="Y1521" i="10"/>
  <c r="Z1521" i="10" s="1"/>
  <c r="AA1521" i="10"/>
  <c r="K1522" i="9"/>
  <c r="D1525" i="10"/>
  <c r="C1525" i="10"/>
  <c r="I1526" i="10"/>
  <c r="F1526" i="10"/>
  <c r="G1526" i="10"/>
  <c r="H1526" i="10"/>
  <c r="K1527" i="10"/>
  <c r="N1527" i="10"/>
  <c r="X1527" i="10" s="1"/>
  <c r="Y1527" i="10" s="1"/>
  <c r="Z1527" i="10" s="1"/>
  <c r="M1527" i="10"/>
  <c r="L1527" i="10"/>
  <c r="Q1528" i="10"/>
  <c r="R1528" i="10"/>
  <c r="P1528" i="10"/>
  <c r="AA1533" i="10"/>
  <c r="Y1533" i="10"/>
  <c r="Z1533" i="10" s="1"/>
  <c r="K1534" i="9"/>
  <c r="D1537" i="10"/>
  <c r="C1537" i="10"/>
  <c r="G1538" i="10"/>
  <c r="I1538" i="10"/>
  <c r="H1538" i="10"/>
  <c r="F1538" i="10"/>
  <c r="K1539" i="10"/>
  <c r="L1539" i="10"/>
  <c r="N1539" i="10"/>
  <c r="X1539" i="10" s="1"/>
  <c r="Y1539" i="10" s="1"/>
  <c r="Z1539" i="10" s="1"/>
  <c r="M1539" i="10"/>
  <c r="P1540" i="10"/>
  <c r="R1540" i="10"/>
  <c r="Q1540" i="10"/>
  <c r="K1545" i="9"/>
  <c r="D1548" i="10"/>
  <c r="C1548" i="10"/>
  <c r="I1549" i="10"/>
  <c r="H1549" i="10"/>
  <c r="F1549" i="10"/>
  <c r="G1549" i="10"/>
  <c r="K1550" i="10"/>
  <c r="L1550" i="10"/>
  <c r="M1550" i="10"/>
  <c r="N1550" i="10"/>
  <c r="X1550" i="10" s="1"/>
  <c r="Y1550" i="10" s="1"/>
  <c r="Z1550" i="10" s="1"/>
  <c r="Q1551" i="10"/>
  <c r="P1551" i="10"/>
  <c r="R1551" i="10"/>
  <c r="Y1556" i="10"/>
  <c r="Z1556" i="10" s="1"/>
  <c r="AA1556" i="10"/>
  <c r="D1569" i="10"/>
  <c r="C1569" i="10"/>
  <c r="G1570" i="10"/>
  <c r="F1570" i="10"/>
  <c r="H1570" i="10"/>
  <c r="I1570" i="10"/>
  <c r="L1571" i="10"/>
  <c r="N1571" i="10"/>
  <c r="X1571" i="10" s="1"/>
  <c r="K1571" i="10"/>
  <c r="M1571" i="10"/>
  <c r="Q1572" i="10"/>
  <c r="P1572" i="10"/>
  <c r="R1572" i="10"/>
  <c r="Y1577" i="10"/>
  <c r="Z1577" i="10" s="1"/>
  <c r="AA1577" i="10"/>
  <c r="K1578" i="9"/>
  <c r="D1580" i="10"/>
  <c r="C1580" i="10"/>
  <c r="N1581" i="10"/>
  <c r="X1581" i="10" s="1"/>
  <c r="Y1581" i="10" s="1"/>
  <c r="Z1581" i="10" s="1"/>
  <c r="M1581" i="10"/>
  <c r="L1581" i="10"/>
  <c r="K1581" i="10"/>
  <c r="P1582" i="10"/>
  <c r="R1582" i="10"/>
  <c r="Q1582" i="10"/>
  <c r="AA1587" i="10"/>
  <c r="Y1587" i="10"/>
  <c r="Z1587" i="10" s="1"/>
  <c r="K1588" i="9"/>
  <c r="D1591" i="10"/>
  <c r="C1591" i="10"/>
  <c r="K1592" i="10"/>
  <c r="N1592" i="10"/>
  <c r="X1592" i="10" s="1"/>
  <c r="Y1592" i="10" s="1"/>
  <c r="Z1592" i="10" s="1"/>
  <c r="M1592" i="10"/>
  <c r="L1592" i="10"/>
  <c r="AA1597" i="10"/>
  <c r="K1598" i="9"/>
  <c r="D1601" i="10"/>
  <c r="C1601" i="10"/>
  <c r="G1602" i="10"/>
  <c r="F1602" i="10"/>
  <c r="H1602" i="10"/>
  <c r="I1602" i="10"/>
  <c r="M1603" i="10"/>
  <c r="L1603" i="10"/>
  <c r="K1603" i="10"/>
  <c r="N1603" i="10"/>
  <c r="X1603" i="10" s="1"/>
  <c r="K1607" i="9"/>
  <c r="D1610" i="10"/>
  <c r="C1610" i="10"/>
  <c r="H1611" i="10"/>
  <c r="G1611" i="10"/>
  <c r="I1611" i="10"/>
  <c r="F1611" i="10"/>
  <c r="K1612" i="10"/>
  <c r="N1612" i="10"/>
  <c r="X1612" i="10" s="1"/>
  <c r="Y1612" i="10" s="1"/>
  <c r="Z1612" i="10" s="1"/>
  <c r="L1612" i="10"/>
  <c r="M1612" i="10"/>
  <c r="R1613" i="10"/>
  <c r="Q1613" i="10"/>
  <c r="P1613" i="10"/>
  <c r="C1629" i="10"/>
  <c r="D1629" i="10"/>
  <c r="I1630" i="10"/>
  <c r="H1630" i="10"/>
  <c r="G1630" i="10"/>
  <c r="F1630" i="10"/>
  <c r="P1631" i="10"/>
  <c r="R1631" i="10"/>
  <c r="Q1631" i="10"/>
  <c r="AA1636" i="10"/>
  <c r="K1637" i="9"/>
  <c r="A1639" i="10"/>
  <c r="K1639" i="9"/>
  <c r="H1640" i="10"/>
  <c r="G1640" i="10"/>
  <c r="F1640" i="10"/>
  <c r="I1640" i="10"/>
  <c r="R1641" i="10"/>
  <c r="Q1641" i="10"/>
  <c r="P1641" i="10"/>
  <c r="AA1645" i="10"/>
  <c r="K1646" i="9"/>
  <c r="D1649" i="10"/>
  <c r="C1649" i="10"/>
  <c r="G1650" i="10"/>
  <c r="F1650" i="10"/>
  <c r="I1650" i="10"/>
  <c r="H1650" i="10"/>
  <c r="M1651" i="10"/>
  <c r="K1651" i="10"/>
  <c r="N1651" i="10"/>
  <c r="X1651" i="10" s="1"/>
  <c r="Y1651" i="10" s="1"/>
  <c r="Z1651" i="10" s="1"/>
  <c r="L1651" i="10"/>
  <c r="K1655" i="9"/>
  <c r="D1658" i="10"/>
  <c r="C1658" i="10"/>
  <c r="H1659" i="10"/>
  <c r="G1659" i="10"/>
  <c r="I1659" i="10"/>
  <c r="F1659" i="10"/>
  <c r="K1660" i="10"/>
  <c r="N1660" i="10"/>
  <c r="X1660" i="10" s="1"/>
  <c r="Y1660" i="10" s="1"/>
  <c r="Z1660" i="10" s="1"/>
  <c r="L1660" i="10"/>
  <c r="M1660" i="10"/>
  <c r="P1661" i="10"/>
  <c r="Q1661" i="10"/>
  <c r="R1661" i="10"/>
  <c r="C1677" i="10"/>
  <c r="D1677" i="10"/>
  <c r="I1678" i="10"/>
  <c r="H1678" i="10"/>
  <c r="G1678" i="10"/>
  <c r="F1678" i="10"/>
  <c r="R1679" i="10"/>
  <c r="Q1679" i="10"/>
  <c r="P1679" i="10"/>
  <c r="AA1684" i="10"/>
  <c r="K1685" i="9"/>
  <c r="A1687" i="10"/>
  <c r="K1687" i="9"/>
  <c r="F1688" i="10"/>
  <c r="H1688" i="10"/>
  <c r="I1688" i="10"/>
  <c r="G1688" i="10"/>
  <c r="R1689" i="10"/>
  <c r="Q1689" i="10"/>
  <c r="P1689" i="10"/>
  <c r="AA1693" i="10"/>
  <c r="K1694" i="9"/>
  <c r="C1697" i="10"/>
  <c r="D1697" i="10"/>
  <c r="F1698" i="10"/>
  <c r="I1698" i="10"/>
  <c r="G1698" i="10"/>
  <c r="H1698" i="10"/>
  <c r="N1699" i="10"/>
  <c r="X1699" i="10" s="1"/>
  <c r="Y1699" i="10" s="1"/>
  <c r="Z1699" i="10" s="1"/>
  <c r="M1699" i="10"/>
  <c r="L1699" i="10"/>
  <c r="K1699" i="10"/>
  <c r="K1703" i="9"/>
  <c r="C1706" i="10"/>
  <c r="D1706" i="10"/>
  <c r="H1707" i="10"/>
  <c r="I1707" i="10"/>
  <c r="G1707" i="10"/>
  <c r="F1707" i="10"/>
  <c r="N1708" i="10"/>
  <c r="X1708" i="10" s="1"/>
  <c r="M1708" i="10"/>
  <c r="L1708" i="10"/>
  <c r="K1708" i="10"/>
  <c r="P1709" i="10"/>
  <c r="Q1709" i="10"/>
  <c r="R1709" i="10"/>
  <c r="Y1712" i="10"/>
  <c r="Z1712" i="10" s="1"/>
  <c r="AA1712" i="10"/>
  <c r="D1724" i="10"/>
  <c r="C1724" i="10"/>
  <c r="N1725" i="10"/>
  <c r="X1725" i="10" s="1"/>
  <c r="L1725" i="10"/>
  <c r="M1725" i="10"/>
  <c r="K1725" i="10"/>
  <c r="P1726" i="10"/>
  <c r="Q1726" i="10"/>
  <c r="R1726" i="10"/>
  <c r="AA1730" i="10"/>
  <c r="Y1730" i="10"/>
  <c r="Z1730" i="10" s="1"/>
  <c r="K1731" i="9"/>
  <c r="D1734" i="10"/>
  <c r="C1734" i="10"/>
  <c r="N1735" i="10"/>
  <c r="X1735" i="10" s="1"/>
  <c r="M1735" i="10"/>
  <c r="L1735" i="10"/>
  <c r="K1735" i="10"/>
  <c r="K1739" i="9"/>
  <c r="D1742" i="10"/>
  <c r="C1742" i="10"/>
  <c r="F1743" i="10"/>
  <c r="H1743" i="10"/>
  <c r="G1743" i="10"/>
  <c r="I1743" i="10"/>
  <c r="K1744" i="10"/>
  <c r="M1744" i="10"/>
  <c r="N1744" i="10"/>
  <c r="X1744" i="10" s="1"/>
  <c r="Y1744" i="10" s="1"/>
  <c r="Z1744" i="10" s="1"/>
  <c r="L1744" i="10"/>
  <c r="Q1745" i="10"/>
  <c r="P1745" i="10"/>
  <c r="R1745" i="10"/>
  <c r="AA1748" i="10"/>
  <c r="Y1748" i="10"/>
  <c r="Z1748" i="10" s="1"/>
  <c r="C1760" i="10"/>
  <c r="D1760" i="10"/>
  <c r="L1761" i="10"/>
  <c r="K1761" i="10"/>
  <c r="N1761" i="10"/>
  <c r="X1761" i="10" s="1"/>
  <c r="M1761" i="10"/>
  <c r="R1762" i="10"/>
  <c r="Q1762" i="10"/>
  <c r="P1762" i="10"/>
  <c r="AA1766" i="10"/>
  <c r="Y1766" i="10"/>
  <c r="Z1766" i="10" s="1"/>
  <c r="K1767" i="9"/>
  <c r="D1770" i="10"/>
  <c r="C1770" i="10"/>
  <c r="K1771" i="10"/>
  <c r="L1771" i="10"/>
  <c r="N1771" i="10"/>
  <c r="X1771" i="10" s="1"/>
  <c r="M1771" i="10"/>
  <c r="K1775" i="9"/>
  <c r="C1778" i="10"/>
  <c r="D1778" i="10"/>
  <c r="F1779" i="10"/>
  <c r="I1779" i="10"/>
  <c r="H1779" i="10"/>
  <c r="G1779" i="10"/>
  <c r="N1780" i="10"/>
  <c r="X1780" i="10" s="1"/>
  <c r="Y1780" i="10" s="1"/>
  <c r="Z1780" i="10" s="1"/>
  <c r="L1780" i="10"/>
  <c r="M1780" i="10"/>
  <c r="K1780" i="10"/>
  <c r="R1781" i="10"/>
  <c r="Q1781" i="10"/>
  <c r="P1781" i="10"/>
  <c r="AA1784" i="10"/>
  <c r="Y1784" i="10"/>
  <c r="Z1784" i="10" s="1"/>
  <c r="C1796" i="10"/>
  <c r="D1796" i="10"/>
  <c r="L1797" i="10"/>
  <c r="K1797" i="10"/>
  <c r="M1797" i="10"/>
  <c r="N1797" i="10"/>
  <c r="X1797" i="10" s="1"/>
  <c r="P1798" i="10"/>
  <c r="Q1798" i="10"/>
  <c r="R1798" i="10"/>
  <c r="AA1802" i="10"/>
  <c r="Y1802" i="10"/>
  <c r="Z1802" i="10" s="1"/>
  <c r="K1803" i="9"/>
  <c r="D1806" i="10"/>
  <c r="C1806" i="10"/>
  <c r="N1807" i="10"/>
  <c r="X1807" i="10" s="1"/>
  <c r="Y1807" i="10" s="1"/>
  <c r="Z1807" i="10" s="1"/>
  <c r="M1807" i="10"/>
  <c r="L1807" i="10"/>
  <c r="K1807" i="10"/>
  <c r="K1811" i="9"/>
  <c r="D1814" i="10"/>
  <c r="C1814" i="10"/>
  <c r="F1815" i="10"/>
  <c r="H1815" i="10"/>
  <c r="G1815" i="10"/>
  <c r="I1815" i="10"/>
  <c r="N1816" i="10"/>
  <c r="X1816" i="10" s="1"/>
  <c r="Y1816" i="10" s="1"/>
  <c r="Z1816" i="10" s="1"/>
  <c r="M1816" i="10"/>
  <c r="L1816" i="10"/>
  <c r="K1816" i="10"/>
  <c r="R1817" i="10"/>
  <c r="Q1817" i="10"/>
  <c r="P1817" i="10"/>
  <c r="A1831" i="10"/>
  <c r="K1831" i="9"/>
  <c r="F1832" i="10"/>
  <c r="I1832" i="10"/>
  <c r="H1832" i="10"/>
  <c r="G1832" i="10"/>
  <c r="R1833" i="10"/>
  <c r="Q1833" i="10"/>
  <c r="P1833" i="10"/>
  <c r="AA1836" i="10"/>
  <c r="D1840" i="10"/>
  <c r="C1840" i="10"/>
  <c r="F1841" i="10"/>
  <c r="I1841" i="10"/>
  <c r="H1841" i="10"/>
  <c r="G1841" i="10"/>
  <c r="M1842" i="10"/>
  <c r="L1842" i="10"/>
  <c r="K1842" i="10"/>
  <c r="N1842" i="10"/>
  <c r="X1842" i="10" s="1"/>
  <c r="F1857" i="10"/>
  <c r="I1857" i="10"/>
  <c r="H1857" i="10"/>
  <c r="G1857" i="10"/>
  <c r="R1858" i="10"/>
  <c r="Q1858" i="10"/>
  <c r="P1858" i="10"/>
  <c r="AA1862" i="10"/>
  <c r="Y1862" i="10"/>
  <c r="Z1862" i="10" s="1"/>
  <c r="C1866" i="10"/>
  <c r="D1866" i="10"/>
  <c r="L1867" i="10"/>
  <c r="K1867" i="10"/>
  <c r="N1867" i="10"/>
  <c r="X1867" i="10" s="1"/>
  <c r="M1867" i="10"/>
  <c r="AA1870" i="10"/>
  <c r="Y1870" i="10"/>
  <c r="Z1870" i="10" s="1"/>
  <c r="R1883" i="10"/>
  <c r="Q1883" i="10"/>
  <c r="P1883" i="10"/>
  <c r="AA1888" i="10"/>
  <c r="Y1888" i="10"/>
  <c r="Z1888" i="10" s="1"/>
  <c r="D1891" i="10"/>
  <c r="C1891" i="10"/>
  <c r="N1892" i="10"/>
  <c r="X1892" i="10" s="1"/>
  <c r="L1892" i="10"/>
  <c r="K1892" i="10"/>
  <c r="M1892" i="10"/>
  <c r="AA1895" i="10"/>
  <c r="D1899" i="10"/>
  <c r="C1899" i="10"/>
  <c r="I1900" i="10"/>
  <c r="H1900" i="10"/>
  <c r="G1900" i="10"/>
  <c r="F1900" i="10"/>
  <c r="N1901" i="10"/>
  <c r="X1901" i="10" s="1"/>
  <c r="L1901" i="10"/>
  <c r="K1901" i="10"/>
  <c r="M1901" i="10"/>
  <c r="R1902" i="10"/>
  <c r="Q1902" i="10"/>
  <c r="P1902" i="10"/>
  <c r="D1916" i="10"/>
  <c r="C1916" i="10"/>
  <c r="N1917" i="10"/>
  <c r="X1917" i="10" s="1"/>
  <c r="Y1917" i="10" s="1"/>
  <c r="Z1917" i="10" s="1"/>
  <c r="M1917" i="10"/>
  <c r="L1917" i="10"/>
  <c r="K1917" i="10"/>
  <c r="AA1921" i="10"/>
  <c r="C1925" i="10"/>
  <c r="D1925" i="10"/>
  <c r="G1926" i="10"/>
  <c r="I1926" i="10"/>
  <c r="H1926" i="10"/>
  <c r="F1926" i="10"/>
  <c r="R1927" i="10"/>
  <c r="Q1927" i="10"/>
  <c r="P1927" i="10"/>
  <c r="N1942" i="10"/>
  <c r="X1942" i="10" s="1"/>
  <c r="Y1942" i="10" s="1"/>
  <c r="Z1942" i="10" s="1"/>
  <c r="M1942" i="10"/>
  <c r="K1942" i="10"/>
  <c r="L1942" i="10"/>
  <c r="AA1947" i="10"/>
  <c r="Y1947" i="10"/>
  <c r="Z1947" i="10" s="1"/>
  <c r="A1950" i="10"/>
  <c r="K1950" i="9"/>
  <c r="H1951" i="10"/>
  <c r="I1951" i="10"/>
  <c r="F1951" i="10"/>
  <c r="G1951" i="10"/>
  <c r="R1952" i="10"/>
  <c r="Q1952" i="10"/>
  <c r="P1952" i="10"/>
  <c r="C1958" i="10"/>
  <c r="D1958" i="10"/>
  <c r="F1959" i="10"/>
  <c r="G1959" i="10"/>
  <c r="H1959" i="10"/>
  <c r="I1959" i="10"/>
  <c r="K1960" i="10"/>
  <c r="N1960" i="10"/>
  <c r="X1960" i="10" s="1"/>
  <c r="M1960" i="10"/>
  <c r="L1960" i="10"/>
  <c r="Q1961" i="10"/>
  <c r="P1961" i="10"/>
  <c r="R1961" i="10"/>
  <c r="A1975" i="10"/>
  <c r="K1975" i="9"/>
  <c r="G1976" i="10"/>
  <c r="F1976" i="10"/>
  <c r="H1976" i="10"/>
  <c r="I1976" i="10"/>
  <c r="Q1977" i="10"/>
  <c r="P1977" i="10"/>
  <c r="R1977" i="10"/>
  <c r="AA1980" i="10"/>
  <c r="D1984" i="10"/>
  <c r="C1984" i="10"/>
  <c r="I1985" i="10"/>
  <c r="H1985" i="10"/>
  <c r="G1985" i="10"/>
  <c r="F1985" i="10"/>
  <c r="N1986" i="10"/>
  <c r="X1986" i="10" s="1"/>
  <c r="Y1986" i="10" s="1"/>
  <c r="Z1986" i="10" s="1"/>
  <c r="M1986" i="10"/>
  <c r="K1986" i="10"/>
  <c r="L1986" i="10"/>
  <c r="I2001" i="10"/>
  <c r="H2001" i="10"/>
  <c r="G2001" i="10"/>
  <c r="F2001" i="10"/>
  <c r="Y1472" i="10"/>
  <c r="Z1472" i="10" s="1"/>
  <c r="AA1472" i="10"/>
  <c r="D1476" i="10"/>
  <c r="C1476" i="10"/>
  <c r="I1477" i="10"/>
  <c r="H1477" i="10"/>
  <c r="G1477" i="10"/>
  <c r="F1477" i="10"/>
  <c r="N1478" i="10"/>
  <c r="X1478" i="10" s="1"/>
  <c r="Y1478" i="10" s="1"/>
  <c r="Z1478" i="10" s="1"/>
  <c r="M1478" i="10"/>
  <c r="L1478" i="10"/>
  <c r="K1478" i="10"/>
  <c r="R1479" i="10"/>
  <c r="Q1479" i="10"/>
  <c r="P1479" i="10"/>
  <c r="AA1484" i="10"/>
  <c r="Y1484" i="10"/>
  <c r="Z1484" i="10" s="1"/>
  <c r="C1488" i="10"/>
  <c r="D1488" i="10"/>
  <c r="F1489" i="10"/>
  <c r="H1489" i="10"/>
  <c r="G1489" i="10"/>
  <c r="I1489" i="10"/>
  <c r="N1490" i="10"/>
  <c r="X1490" i="10" s="1"/>
  <c r="Y1490" i="10" s="1"/>
  <c r="Z1490" i="10" s="1"/>
  <c r="M1490" i="10"/>
  <c r="L1490" i="10"/>
  <c r="K1490" i="10"/>
  <c r="R1491" i="10"/>
  <c r="Q1491" i="10"/>
  <c r="P1491" i="10"/>
  <c r="AA1496" i="10"/>
  <c r="C1500" i="10"/>
  <c r="D1500" i="10"/>
  <c r="H1501" i="10"/>
  <c r="G1501" i="10"/>
  <c r="I1501" i="10"/>
  <c r="F1501" i="10"/>
  <c r="N1502" i="10"/>
  <c r="X1502" i="10" s="1"/>
  <c r="Y1502" i="10" s="1"/>
  <c r="Z1502" i="10" s="1"/>
  <c r="M1502" i="10"/>
  <c r="K1502" i="10"/>
  <c r="L1502" i="10"/>
  <c r="P1503" i="10"/>
  <c r="R1503" i="10"/>
  <c r="Q1503" i="10"/>
  <c r="Y1508" i="10"/>
  <c r="Z1508" i="10" s="1"/>
  <c r="AA1508" i="10"/>
  <c r="C1512" i="10"/>
  <c r="D1512" i="10"/>
  <c r="F1513" i="10"/>
  <c r="G1513" i="10"/>
  <c r="I1513" i="10"/>
  <c r="H1513" i="10"/>
  <c r="N1514" i="10"/>
  <c r="X1514" i="10" s="1"/>
  <c r="M1514" i="10"/>
  <c r="L1514" i="10"/>
  <c r="K1514" i="10"/>
  <c r="R1515" i="10"/>
  <c r="Q1515" i="10"/>
  <c r="P1515" i="10"/>
  <c r="Y1520" i="10"/>
  <c r="Z1520" i="10" s="1"/>
  <c r="AA1520" i="10"/>
  <c r="D1524" i="10"/>
  <c r="C1524" i="10"/>
  <c r="G1525" i="10"/>
  <c r="H1525" i="10"/>
  <c r="F1525" i="10"/>
  <c r="I1525" i="10"/>
  <c r="N1526" i="10"/>
  <c r="X1526" i="10" s="1"/>
  <c r="Y1526" i="10" s="1"/>
  <c r="Z1526" i="10" s="1"/>
  <c r="M1526" i="10"/>
  <c r="K1526" i="10"/>
  <c r="L1526" i="10"/>
  <c r="P1527" i="10"/>
  <c r="R1527" i="10"/>
  <c r="Q1527" i="10"/>
  <c r="Y1532" i="10"/>
  <c r="Z1532" i="10" s="1"/>
  <c r="AA1532" i="10"/>
  <c r="C1536" i="10"/>
  <c r="D1536" i="10"/>
  <c r="F1537" i="10"/>
  <c r="I1537" i="10"/>
  <c r="H1537" i="10"/>
  <c r="G1537" i="10"/>
  <c r="N1538" i="10"/>
  <c r="X1538" i="10" s="1"/>
  <c r="M1538" i="10"/>
  <c r="K1538" i="10"/>
  <c r="L1538" i="10"/>
  <c r="P1539" i="10"/>
  <c r="R1539" i="10"/>
  <c r="Q1539" i="10"/>
  <c r="AA1544" i="10"/>
  <c r="Y1544" i="10"/>
  <c r="Z1544" i="10" s="1"/>
  <c r="D1558" i="10"/>
  <c r="C1558" i="10"/>
  <c r="H1559" i="10"/>
  <c r="G1559" i="10"/>
  <c r="I1559" i="10"/>
  <c r="F1559" i="10"/>
  <c r="K1560" i="10"/>
  <c r="N1560" i="10"/>
  <c r="X1560" i="10" s="1"/>
  <c r="Y1560" i="10" s="1"/>
  <c r="Z1560" i="10" s="1"/>
  <c r="M1560" i="10"/>
  <c r="L1560" i="10"/>
  <c r="R1561" i="10"/>
  <c r="Q1561" i="10"/>
  <c r="P1561" i="10"/>
  <c r="A1568" i="10"/>
  <c r="K1568" i="9"/>
  <c r="F1569" i="10"/>
  <c r="H1569" i="10"/>
  <c r="G1569" i="10"/>
  <c r="I1569" i="10"/>
  <c r="K1570" i="10"/>
  <c r="L1570" i="10"/>
  <c r="M1570" i="10"/>
  <c r="N1570" i="10"/>
  <c r="X1570" i="10" s="1"/>
  <c r="Y1570" i="10" s="1"/>
  <c r="Z1570" i="10" s="1"/>
  <c r="Q1571" i="10"/>
  <c r="R1571" i="10"/>
  <c r="P1571" i="10"/>
  <c r="AA1576" i="10"/>
  <c r="Y1576" i="10"/>
  <c r="Z1576" i="10" s="1"/>
  <c r="A1579" i="10"/>
  <c r="K1579" i="9"/>
  <c r="I1580" i="10"/>
  <c r="H1580" i="10"/>
  <c r="F1580" i="10"/>
  <c r="G1580" i="10"/>
  <c r="R1581" i="10"/>
  <c r="Q1581" i="10"/>
  <c r="P1581" i="10"/>
  <c r="AA1586" i="10"/>
  <c r="Y1586" i="10"/>
  <c r="Z1586" i="10" s="1"/>
  <c r="D1590" i="10"/>
  <c r="C1590" i="10"/>
  <c r="H1591" i="10"/>
  <c r="G1591" i="10"/>
  <c r="F1591" i="10"/>
  <c r="I1591" i="10"/>
  <c r="Q1592" i="10"/>
  <c r="P1592" i="10"/>
  <c r="R1592" i="10"/>
  <c r="AA1596" i="10"/>
  <c r="D1600" i="10"/>
  <c r="C1600" i="10"/>
  <c r="F1601" i="10"/>
  <c r="I1601" i="10"/>
  <c r="G1601" i="10"/>
  <c r="H1601" i="10"/>
  <c r="K1602" i="10"/>
  <c r="L1602" i="10"/>
  <c r="M1602" i="10"/>
  <c r="N1602" i="10"/>
  <c r="X1602" i="10" s="1"/>
  <c r="Q1603" i="10"/>
  <c r="P1603" i="10"/>
  <c r="R1603" i="10"/>
  <c r="AA1606" i="10"/>
  <c r="Y1606" i="10"/>
  <c r="Z1606" i="10" s="1"/>
  <c r="AA1616" i="10"/>
  <c r="Y1616" i="10"/>
  <c r="Z1616" i="10" s="1"/>
  <c r="A1628" i="10"/>
  <c r="K1628" i="9"/>
  <c r="I1629" i="10"/>
  <c r="G1629" i="10"/>
  <c r="F1629" i="10"/>
  <c r="H1629" i="10"/>
  <c r="K1630" i="10"/>
  <c r="N1630" i="10"/>
  <c r="X1630" i="10" s="1"/>
  <c r="Y1630" i="10" s="1"/>
  <c r="Z1630" i="10" s="1"/>
  <c r="M1630" i="10"/>
  <c r="L1630" i="10"/>
  <c r="AA1635" i="10"/>
  <c r="D1639" i="10"/>
  <c r="C1639" i="10"/>
  <c r="N1640" i="10"/>
  <c r="X1640" i="10" s="1"/>
  <c r="K1640" i="10"/>
  <c r="L1640" i="10"/>
  <c r="M1640" i="10"/>
  <c r="AA1644" i="10"/>
  <c r="D1648" i="10"/>
  <c r="C1648" i="10"/>
  <c r="F1649" i="10"/>
  <c r="I1649" i="10"/>
  <c r="G1649" i="10"/>
  <c r="H1649" i="10"/>
  <c r="K1650" i="10"/>
  <c r="N1650" i="10"/>
  <c r="X1650" i="10" s="1"/>
  <c r="M1650" i="10"/>
  <c r="L1650" i="10"/>
  <c r="P1651" i="10"/>
  <c r="R1651" i="10"/>
  <c r="Q1651" i="10"/>
  <c r="AA1654" i="10"/>
  <c r="Y1654" i="10"/>
  <c r="Z1654" i="10" s="1"/>
  <c r="AA1664" i="10"/>
  <c r="Y1664" i="10"/>
  <c r="Z1664" i="10" s="1"/>
  <c r="A1676" i="10"/>
  <c r="K1676" i="9"/>
  <c r="F1677" i="10"/>
  <c r="I1677" i="10"/>
  <c r="H1677" i="10"/>
  <c r="G1677" i="10"/>
  <c r="L1678" i="10"/>
  <c r="K1678" i="10"/>
  <c r="M1678" i="10"/>
  <c r="N1678" i="10"/>
  <c r="X1678" i="10" s="1"/>
  <c r="AA1683" i="10"/>
  <c r="Y1683" i="10"/>
  <c r="Z1683" i="10" s="1"/>
  <c r="D1687" i="10"/>
  <c r="C1687" i="10"/>
  <c r="L1688" i="10"/>
  <c r="K1688" i="10"/>
  <c r="M1688" i="10"/>
  <c r="N1688" i="10"/>
  <c r="X1688" i="10" s="1"/>
  <c r="Y1688" i="10" s="1"/>
  <c r="Z1688" i="10" s="1"/>
  <c r="AA1692" i="10"/>
  <c r="Y1692" i="10"/>
  <c r="Z1692" i="10" s="1"/>
  <c r="D1696" i="10"/>
  <c r="C1696" i="10"/>
  <c r="I1697" i="10"/>
  <c r="H1697" i="10"/>
  <c r="G1697" i="10"/>
  <c r="F1697" i="10"/>
  <c r="L1698" i="10"/>
  <c r="K1698" i="10"/>
  <c r="N1698" i="10"/>
  <c r="X1698" i="10" s="1"/>
  <c r="M1698" i="10"/>
  <c r="R1699" i="10"/>
  <c r="Q1699" i="10"/>
  <c r="P1699" i="10"/>
  <c r="Y1702" i="10"/>
  <c r="Z1702" i="10" s="1"/>
  <c r="AA1702" i="10"/>
  <c r="A1723" i="10"/>
  <c r="K1723" i="9"/>
  <c r="H1724" i="10"/>
  <c r="G1724" i="10"/>
  <c r="F1724" i="10"/>
  <c r="I1724" i="10"/>
  <c r="R1725" i="10"/>
  <c r="Q1725" i="10"/>
  <c r="P1725" i="10"/>
  <c r="Y1729" i="10"/>
  <c r="Z1729" i="10" s="1"/>
  <c r="AA1729" i="10"/>
  <c r="D1733" i="10"/>
  <c r="C1733" i="10"/>
  <c r="I1734" i="10"/>
  <c r="H1734" i="10"/>
  <c r="F1734" i="10"/>
  <c r="G1734" i="10"/>
  <c r="R1735" i="10"/>
  <c r="Q1735" i="10"/>
  <c r="P1735" i="10"/>
  <c r="AA1738" i="10"/>
  <c r="Y1738" i="10"/>
  <c r="Z1738" i="10" s="1"/>
  <c r="A1759" i="10"/>
  <c r="K1759" i="9"/>
  <c r="F1760" i="10"/>
  <c r="G1760" i="10"/>
  <c r="I1760" i="10"/>
  <c r="H1760" i="10"/>
  <c r="R1761" i="10"/>
  <c r="Q1761" i="10"/>
  <c r="P1761" i="10"/>
  <c r="AA1765" i="10"/>
  <c r="D1769" i="10"/>
  <c r="C1769" i="10"/>
  <c r="I1770" i="10"/>
  <c r="H1770" i="10"/>
  <c r="F1770" i="10"/>
  <c r="G1770" i="10"/>
  <c r="R1771" i="10"/>
  <c r="Q1771" i="10"/>
  <c r="P1771" i="10"/>
  <c r="Y1774" i="10"/>
  <c r="Z1774" i="10" s="1"/>
  <c r="AA1774" i="10"/>
  <c r="A1795" i="10"/>
  <c r="K1795" i="9"/>
  <c r="F1796" i="10"/>
  <c r="H1796" i="10"/>
  <c r="I1796" i="10"/>
  <c r="G1796" i="10"/>
  <c r="Q1797" i="10"/>
  <c r="R1797" i="10"/>
  <c r="P1797" i="10"/>
  <c r="AA1801" i="10"/>
  <c r="C1805" i="10"/>
  <c r="D1805" i="10"/>
  <c r="I1806" i="10"/>
  <c r="H1806" i="10"/>
  <c r="G1806" i="10"/>
  <c r="F1806" i="10"/>
  <c r="R1807" i="10"/>
  <c r="Q1807" i="10"/>
  <c r="P1807" i="10"/>
  <c r="Y1810" i="10"/>
  <c r="Z1810" i="10" s="1"/>
  <c r="AA1810" i="10"/>
  <c r="R1823" i="10"/>
  <c r="Q1823" i="10"/>
  <c r="P1823" i="10"/>
  <c r="AA1828" i="10"/>
  <c r="Y1828" i="10"/>
  <c r="Z1828" i="10" s="1"/>
  <c r="C1831" i="10"/>
  <c r="D1831" i="10"/>
  <c r="N1832" i="10"/>
  <c r="X1832" i="10" s="1"/>
  <c r="Y1832" i="10" s="1"/>
  <c r="Z1832" i="10" s="1"/>
  <c r="M1832" i="10"/>
  <c r="L1832" i="10"/>
  <c r="K1832" i="10"/>
  <c r="AA1835" i="10"/>
  <c r="D1839" i="10"/>
  <c r="C1839" i="10"/>
  <c r="I1840" i="10"/>
  <c r="F1840" i="10"/>
  <c r="H1840" i="10"/>
  <c r="G1840" i="10"/>
  <c r="M1841" i="10"/>
  <c r="L1841" i="10"/>
  <c r="K1841" i="10"/>
  <c r="N1841" i="10"/>
  <c r="X1841" i="10" s="1"/>
  <c r="Q1842" i="10"/>
  <c r="P1842" i="10"/>
  <c r="R1842" i="10"/>
  <c r="D1856" i="10"/>
  <c r="C1856" i="10"/>
  <c r="N1857" i="10"/>
  <c r="X1857" i="10" s="1"/>
  <c r="M1857" i="10"/>
  <c r="L1857" i="10"/>
  <c r="K1857" i="10"/>
  <c r="AA1861" i="10"/>
  <c r="Y1861" i="10"/>
  <c r="Z1861" i="10" s="1"/>
  <c r="D1865" i="10"/>
  <c r="C1865" i="10"/>
  <c r="F1866" i="10"/>
  <c r="H1866" i="10"/>
  <c r="G1866" i="10"/>
  <c r="I1866" i="10"/>
  <c r="R1867" i="10"/>
  <c r="P1867" i="10"/>
  <c r="Q1867" i="10"/>
  <c r="L1882" i="10"/>
  <c r="K1882" i="10"/>
  <c r="M1882" i="10"/>
  <c r="N1882" i="10"/>
  <c r="X1882" i="10" s="1"/>
  <c r="Y1882" i="10" s="1"/>
  <c r="Z1882" i="10" s="1"/>
  <c r="AA1887" i="10"/>
  <c r="A1890" i="10"/>
  <c r="K1890" i="9"/>
  <c r="H1891" i="10"/>
  <c r="F1891" i="10"/>
  <c r="I1891" i="10"/>
  <c r="G1891" i="10"/>
  <c r="Q1892" i="10"/>
  <c r="P1892" i="10"/>
  <c r="R1892" i="10"/>
  <c r="C1898" i="10"/>
  <c r="D1898" i="10"/>
  <c r="I1899" i="10"/>
  <c r="F1899" i="10"/>
  <c r="H1899" i="10"/>
  <c r="G1899" i="10"/>
  <c r="K1900" i="10"/>
  <c r="N1900" i="10"/>
  <c r="X1900" i="10" s="1"/>
  <c r="Y1900" i="10" s="1"/>
  <c r="Z1900" i="10" s="1"/>
  <c r="M1900" i="10"/>
  <c r="L1900" i="10"/>
  <c r="R1901" i="10"/>
  <c r="P1901" i="10"/>
  <c r="Q1901" i="10"/>
  <c r="A1915" i="10"/>
  <c r="K1915" i="9"/>
  <c r="I1916" i="10"/>
  <c r="H1916" i="10"/>
  <c r="G1916" i="10"/>
  <c r="F1916" i="10"/>
  <c r="R1917" i="10"/>
  <c r="Q1917" i="10"/>
  <c r="P1917" i="10"/>
  <c r="AA1920" i="10"/>
  <c r="C1924" i="10"/>
  <c r="D1924" i="10"/>
  <c r="H1925" i="10"/>
  <c r="G1925" i="10"/>
  <c r="F1925" i="10"/>
  <c r="I1925" i="10"/>
  <c r="N1926" i="10"/>
  <c r="X1926" i="10" s="1"/>
  <c r="M1926" i="10"/>
  <c r="L1926" i="10"/>
  <c r="K1926" i="10"/>
  <c r="F1941" i="10"/>
  <c r="G1941" i="10"/>
  <c r="I1941" i="10"/>
  <c r="H1941" i="10"/>
  <c r="Q1942" i="10"/>
  <c r="R1942" i="10"/>
  <c r="P1942" i="10"/>
  <c r="Y1946" i="10"/>
  <c r="Z1946" i="10" s="1"/>
  <c r="AA1946" i="10"/>
  <c r="D1950" i="10"/>
  <c r="C1950" i="10"/>
  <c r="K1951" i="10"/>
  <c r="N1951" i="10"/>
  <c r="X1951" i="10" s="1"/>
  <c r="M1951" i="10"/>
  <c r="L1951" i="10"/>
  <c r="AA1954" i="10"/>
  <c r="Q1967" i="10"/>
  <c r="P1967" i="10"/>
  <c r="R1967" i="10"/>
  <c r="AA1972" i="10"/>
  <c r="Y1972" i="10"/>
  <c r="Z1972" i="10" s="1"/>
  <c r="C1975" i="10"/>
  <c r="D1975" i="10"/>
  <c r="L1976" i="10"/>
  <c r="N1976" i="10"/>
  <c r="X1976" i="10" s="1"/>
  <c r="Y1976" i="10" s="1"/>
  <c r="Z1976" i="10" s="1"/>
  <c r="M1976" i="10"/>
  <c r="K1976" i="10"/>
  <c r="AA1979" i="10"/>
  <c r="Y1979" i="10"/>
  <c r="Z1979" i="10" s="1"/>
  <c r="C1983" i="10"/>
  <c r="D1983" i="10"/>
  <c r="I1984" i="10"/>
  <c r="H1984" i="10"/>
  <c r="G1984" i="10"/>
  <c r="F1984" i="10"/>
  <c r="K1985" i="10"/>
  <c r="N1985" i="10"/>
  <c r="X1985" i="10" s="1"/>
  <c r="M1985" i="10"/>
  <c r="L1985" i="10"/>
  <c r="R1986" i="10"/>
  <c r="P1986" i="10"/>
  <c r="Q1986" i="10"/>
  <c r="C2000" i="10"/>
  <c r="D2000" i="10"/>
  <c r="K2001" i="10"/>
  <c r="L2001" i="10"/>
  <c r="M2001" i="10"/>
  <c r="N2001" i="10"/>
  <c r="X2001" i="10" s="1"/>
  <c r="N1455" i="10"/>
  <c r="X1455" i="10" s="1"/>
  <c r="Y1455" i="10" s="1"/>
  <c r="Z1455" i="10" s="1"/>
  <c r="I1392" i="10"/>
  <c r="G1392" i="10"/>
  <c r="F1392" i="10"/>
  <c r="H1392" i="10"/>
  <c r="N1393" i="10"/>
  <c r="X1393" i="10" s="1"/>
  <c r="Y1393" i="10" s="1"/>
  <c r="Z1393" i="10" s="1"/>
  <c r="K1393" i="10"/>
  <c r="L1393" i="10"/>
  <c r="M1393" i="10"/>
  <c r="R1394" i="10"/>
  <c r="P1394" i="10"/>
  <c r="Q1394" i="10"/>
  <c r="AA1399" i="10"/>
  <c r="D1403" i="10"/>
  <c r="C1403" i="10"/>
  <c r="G1404" i="10"/>
  <c r="F1404" i="10"/>
  <c r="I1404" i="10"/>
  <c r="H1404" i="10"/>
  <c r="N1405" i="10"/>
  <c r="X1405" i="10" s="1"/>
  <c r="Y1405" i="10" s="1"/>
  <c r="Z1405" i="10" s="1"/>
  <c r="K1405" i="10"/>
  <c r="L1405" i="10"/>
  <c r="M1405" i="10"/>
  <c r="P1406" i="10"/>
  <c r="R1406" i="10"/>
  <c r="Q1406" i="10"/>
  <c r="Y1411" i="10"/>
  <c r="Z1411" i="10" s="1"/>
  <c r="AA1411" i="10"/>
  <c r="D1415" i="10"/>
  <c r="C1415" i="10"/>
  <c r="I1416" i="10"/>
  <c r="H1416" i="10"/>
  <c r="G1416" i="10"/>
  <c r="F1416" i="10"/>
  <c r="N1417" i="10"/>
  <c r="X1417" i="10" s="1"/>
  <c r="Y1417" i="10" s="1"/>
  <c r="Z1417" i="10" s="1"/>
  <c r="K1417" i="10"/>
  <c r="M1417" i="10"/>
  <c r="L1417" i="10"/>
  <c r="R1418" i="10"/>
  <c r="Q1418" i="10"/>
  <c r="P1418" i="10"/>
  <c r="AA1423" i="10"/>
  <c r="Y1423" i="10"/>
  <c r="Z1423" i="10" s="1"/>
  <c r="D1427" i="10"/>
  <c r="C1427" i="10"/>
  <c r="I1428" i="10"/>
  <c r="F1428" i="10"/>
  <c r="H1428" i="10"/>
  <c r="G1428" i="10"/>
  <c r="N1429" i="10"/>
  <c r="X1429" i="10" s="1"/>
  <c r="Y1429" i="10" s="1"/>
  <c r="Z1429" i="10" s="1"/>
  <c r="K1429" i="10"/>
  <c r="M1429" i="10"/>
  <c r="L1429" i="10"/>
  <c r="R1430" i="10"/>
  <c r="Q1430" i="10"/>
  <c r="P1430" i="10"/>
  <c r="AA1435" i="10"/>
  <c r="Y1435" i="10"/>
  <c r="Z1435" i="10" s="1"/>
  <c r="D1439" i="10"/>
  <c r="C1439" i="10"/>
  <c r="I1440" i="10"/>
  <c r="H1440" i="10"/>
  <c r="F1440" i="10"/>
  <c r="G1440" i="10"/>
  <c r="M1441" i="10"/>
  <c r="L1441" i="10"/>
  <c r="N1441" i="10"/>
  <c r="X1441" i="10" s="1"/>
  <c r="K1441" i="10"/>
  <c r="R1442" i="10"/>
  <c r="Q1442" i="10"/>
  <c r="P1442" i="10"/>
  <c r="AA1447" i="10"/>
  <c r="D1451" i="10"/>
  <c r="C1451" i="10"/>
  <c r="G1452" i="10"/>
  <c r="F1452" i="10"/>
  <c r="I1452" i="10"/>
  <c r="H1452" i="10"/>
  <c r="N1453" i="10"/>
  <c r="X1453" i="10" s="1"/>
  <c r="Y1453" i="10" s="1"/>
  <c r="Z1453" i="10" s="1"/>
  <c r="M1453" i="10"/>
  <c r="K1453" i="10"/>
  <c r="L1453" i="10"/>
  <c r="R1454" i="10"/>
  <c r="P1454" i="10"/>
  <c r="Q1454" i="10"/>
  <c r="AA1459" i="10"/>
  <c r="Y1459" i="10"/>
  <c r="Z1459" i="10" s="1"/>
  <c r="D1463" i="10"/>
  <c r="C1463" i="10"/>
  <c r="F1464" i="10"/>
  <c r="I1464" i="10"/>
  <c r="H1464" i="10"/>
  <c r="G1464" i="10"/>
  <c r="M1465" i="10"/>
  <c r="L1465" i="10"/>
  <c r="K1465" i="10"/>
  <c r="N1465" i="10"/>
  <c r="X1465" i="10" s="1"/>
  <c r="R1466" i="10"/>
  <c r="P1466" i="10"/>
  <c r="Q1466" i="10"/>
  <c r="AA1471" i="10"/>
  <c r="Y1471" i="10"/>
  <c r="Z1471" i="10" s="1"/>
  <c r="D1475" i="10"/>
  <c r="C1475" i="10"/>
  <c r="H1476" i="10"/>
  <c r="G1476" i="10"/>
  <c r="I1476" i="10"/>
  <c r="F1476" i="10"/>
  <c r="L1477" i="10"/>
  <c r="K1477" i="10"/>
  <c r="N1477" i="10"/>
  <c r="X1477" i="10" s="1"/>
  <c r="Y1477" i="10" s="1"/>
  <c r="Z1477" i="10" s="1"/>
  <c r="M1477" i="10"/>
  <c r="Q1478" i="10"/>
  <c r="R1478" i="10"/>
  <c r="P1478" i="10"/>
  <c r="AA1483" i="10"/>
  <c r="Y1483" i="10"/>
  <c r="Z1483" i="10" s="1"/>
  <c r="D1487" i="10"/>
  <c r="C1487" i="10"/>
  <c r="H1488" i="10"/>
  <c r="G1488" i="10"/>
  <c r="I1488" i="10"/>
  <c r="F1488" i="10"/>
  <c r="M1489" i="10"/>
  <c r="L1489" i="10"/>
  <c r="K1489" i="10"/>
  <c r="N1489" i="10"/>
  <c r="X1489" i="10" s="1"/>
  <c r="Y1489" i="10" s="1"/>
  <c r="Z1489" i="10" s="1"/>
  <c r="R1490" i="10"/>
  <c r="P1490" i="10"/>
  <c r="Q1490" i="10"/>
  <c r="Y1495" i="10"/>
  <c r="Z1495" i="10" s="1"/>
  <c r="AA1495" i="10"/>
  <c r="D1499" i="10"/>
  <c r="C1499" i="10"/>
  <c r="H1500" i="10"/>
  <c r="G1500" i="10"/>
  <c r="I1500" i="10"/>
  <c r="F1500" i="10"/>
  <c r="L1501" i="10"/>
  <c r="K1501" i="10"/>
  <c r="M1501" i="10"/>
  <c r="N1501" i="10"/>
  <c r="X1501" i="10" s="1"/>
  <c r="Y1501" i="10" s="1"/>
  <c r="Z1501" i="10" s="1"/>
  <c r="R1502" i="10"/>
  <c r="Q1502" i="10"/>
  <c r="P1502" i="10"/>
  <c r="AA1507" i="10"/>
  <c r="C1511" i="10"/>
  <c r="D1511" i="10"/>
  <c r="H1512" i="10"/>
  <c r="G1512" i="10"/>
  <c r="I1512" i="10"/>
  <c r="F1512" i="10"/>
  <c r="N1513" i="10"/>
  <c r="X1513" i="10" s="1"/>
  <c r="M1513" i="10"/>
  <c r="L1513" i="10"/>
  <c r="K1513" i="10"/>
  <c r="P1514" i="10"/>
  <c r="R1514" i="10"/>
  <c r="Q1514" i="10"/>
  <c r="AA1519" i="10"/>
  <c r="Y1519" i="10"/>
  <c r="Z1519" i="10" s="1"/>
  <c r="D1523" i="10"/>
  <c r="C1523" i="10"/>
  <c r="H1524" i="10"/>
  <c r="G1524" i="10"/>
  <c r="I1524" i="10"/>
  <c r="F1524" i="10"/>
  <c r="L1525" i="10"/>
  <c r="M1525" i="10"/>
  <c r="N1525" i="10"/>
  <c r="X1525" i="10" s="1"/>
  <c r="Y1525" i="10" s="1"/>
  <c r="Z1525" i="10" s="1"/>
  <c r="K1525" i="10"/>
  <c r="P1526" i="10"/>
  <c r="R1526" i="10"/>
  <c r="Q1526" i="10"/>
  <c r="Y1531" i="10"/>
  <c r="Z1531" i="10" s="1"/>
  <c r="AA1531" i="10"/>
  <c r="C1535" i="10"/>
  <c r="D1535" i="10"/>
  <c r="H1536" i="10"/>
  <c r="G1536" i="10"/>
  <c r="F1536" i="10"/>
  <c r="I1536" i="10"/>
  <c r="K1537" i="10"/>
  <c r="N1537" i="10"/>
  <c r="X1537" i="10" s="1"/>
  <c r="Y1537" i="10" s="1"/>
  <c r="Z1537" i="10" s="1"/>
  <c r="M1537" i="10"/>
  <c r="L1537" i="10"/>
  <c r="C1546" i="10"/>
  <c r="D1546" i="10"/>
  <c r="H1547" i="10"/>
  <c r="I1547" i="10"/>
  <c r="F1547" i="10"/>
  <c r="G1547" i="10"/>
  <c r="M1548" i="10"/>
  <c r="L1548" i="10"/>
  <c r="N1548" i="10"/>
  <c r="X1548" i="10" s="1"/>
  <c r="Y1548" i="10" s="1"/>
  <c r="Z1548" i="10" s="1"/>
  <c r="K1548" i="10"/>
  <c r="R1549" i="10"/>
  <c r="P1549" i="10"/>
  <c r="Q1549" i="10"/>
  <c r="Y1554" i="10"/>
  <c r="Z1554" i="10" s="1"/>
  <c r="AA1554" i="10"/>
  <c r="D1557" i="10"/>
  <c r="C1557" i="10"/>
  <c r="G1558" i="10"/>
  <c r="I1558" i="10"/>
  <c r="F1558" i="10"/>
  <c r="H1558" i="10"/>
  <c r="N1559" i="10"/>
  <c r="X1559" i="10" s="1"/>
  <c r="Y1559" i="10" s="1"/>
  <c r="Z1559" i="10" s="1"/>
  <c r="K1559" i="10"/>
  <c r="L1559" i="10"/>
  <c r="M1559" i="10"/>
  <c r="Q1560" i="10"/>
  <c r="P1560" i="10"/>
  <c r="R1560" i="10"/>
  <c r="AA1565" i="10"/>
  <c r="D1568" i="10"/>
  <c r="C1568" i="10"/>
  <c r="N1569" i="10"/>
  <c r="X1569" i="10" s="1"/>
  <c r="Y1569" i="10" s="1"/>
  <c r="Z1569" i="10" s="1"/>
  <c r="M1569" i="10"/>
  <c r="L1569" i="10"/>
  <c r="K1569" i="10"/>
  <c r="P1570" i="10"/>
  <c r="R1570" i="10"/>
  <c r="Q1570" i="10"/>
  <c r="AA1575" i="10"/>
  <c r="D1579" i="10"/>
  <c r="C1579" i="10"/>
  <c r="K1580" i="10"/>
  <c r="N1580" i="10"/>
  <c r="X1580" i="10" s="1"/>
  <c r="Y1580" i="10" s="1"/>
  <c r="Z1580" i="10" s="1"/>
  <c r="M1580" i="10"/>
  <c r="L1580" i="10"/>
  <c r="AA1585" i="10"/>
  <c r="C1589" i="10"/>
  <c r="D1589" i="10"/>
  <c r="G1590" i="10"/>
  <c r="I1590" i="10"/>
  <c r="H1590" i="10"/>
  <c r="F1590" i="10"/>
  <c r="N1591" i="10"/>
  <c r="X1591" i="10" s="1"/>
  <c r="M1591" i="10"/>
  <c r="L1591" i="10"/>
  <c r="K1591" i="10"/>
  <c r="AA1595" i="10"/>
  <c r="Y1595" i="10"/>
  <c r="Z1595" i="10" s="1"/>
  <c r="D1599" i="10"/>
  <c r="C1599" i="10"/>
  <c r="H1600" i="10"/>
  <c r="F1600" i="10"/>
  <c r="I1600" i="10"/>
  <c r="G1600" i="10"/>
  <c r="N1601" i="10"/>
  <c r="X1601" i="10" s="1"/>
  <c r="Y1601" i="10" s="1"/>
  <c r="Z1601" i="10" s="1"/>
  <c r="M1601" i="10"/>
  <c r="L1601" i="10"/>
  <c r="K1601" i="10"/>
  <c r="R1602" i="10"/>
  <c r="Q1602" i="10"/>
  <c r="P1602" i="10"/>
  <c r="D1608" i="10"/>
  <c r="C1608" i="10"/>
  <c r="F1609" i="10"/>
  <c r="I1609" i="10"/>
  <c r="G1609" i="10"/>
  <c r="H1609" i="10"/>
  <c r="K1610" i="10"/>
  <c r="N1610" i="10"/>
  <c r="X1610" i="10" s="1"/>
  <c r="Y1610" i="10" s="1"/>
  <c r="Z1610" i="10" s="1"/>
  <c r="M1610" i="10"/>
  <c r="L1610" i="10"/>
  <c r="P1611" i="10"/>
  <c r="R1611" i="10"/>
  <c r="Q1611" i="10"/>
  <c r="M1619" i="10"/>
  <c r="K1619" i="10"/>
  <c r="L1619" i="10"/>
  <c r="N1619" i="10"/>
  <c r="X1619" i="10" s="1"/>
  <c r="Q1620" i="10"/>
  <c r="P1620" i="10"/>
  <c r="R1620" i="10"/>
  <c r="Y1625" i="10"/>
  <c r="Z1625" i="10" s="1"/>
  <c r="AA1625" i="10"/>
  <c r="D1628" i="10"/>
  <c r="C1628" i="10"/>
  <c r="N1629" i="10"/>
  <c r="X1629" i="10" s="1"/>
  <c r="M1629" i="10"/>
  <c r="L1629" i="10"/>
  <c r="K1629" i="10"/>
  <c r="R1630" i="10"/>
  <c r="Q1630" i="10"/>
  <c r="P1630" i="10"/>
  <c r="AA1634" i="10"/>
  <c r="Y1634" i="10"/>
  <c r="Z1634" i="10" s="1"/>
  <c r="D1638" i="10"/>
  <c r="C1638" i="10"/>
  <c r="H1639" i="10"/>
  <c r="G1639" i="10"/>
  <c r="F1639" i="10"/>
  <c r="I1639" i="10"/>
  <c r="Q1640" i="10"/>
  <c r="P1640" i="10"/>
  <c r="R1640" i="10"/>
  <c r="AA1643" i="10"/>
  <c r="Y1643" i="10"/>
  <c r="Z1643" i="10" s="1"/>
  <c r="C1647" i="10"/>
  <c r="D1647" i="10"/>
  <c r="I1648" i="10"/>
  <c r="F1648" i="10"/>
  <c r="H1648" i="10"/>
  <c r="G1648" i="10"/>
  <c r="N1649" i="10"/>
  <c r="X1649" i="10" s="1"/>
  <c r="Y1649" i="10" s="1"/>
  <c r="Z1649" i="10" s="1"/>
  <c r="M1649" i="10"/>
  <c r="L1649" i="10"/>
  <c r="K1649" i="10"/>
  <c r="R1650" i="10"/>
  <c r="P1650" i="10"/>
  <c r="Q1650" i="10"/>
  <c r="D1656" i="10"/>
  <c r="C1656" i="10"/>
  <c r="F1657" i="10"/>
  <c r="I1657" i="10"/>
  <c r="H1657" i="10"/>
  <c r="G1657" i="10"/>
  <c r="K1658" i="10"/>
  <c r="M1658" i="10"/>
  <c r="L1658" i="10"/>
  <c r="N1658" i="10"/>
  <c r="X1658" i="10" s="1"/>
  <c r="Y1658" i="10" s="1"/>
  <c r="Z1658" i="10" s="1"/>
  <c r="R1659" i="10"/>
  <c r="Q1659" i="10"/>
  <c r="P1659" i="10"/>
  <c r="L1667" i="10"/>
  <c r="M1667" i="10"/>
  <c r="K1667" i="10"/>
  <c r="N1667" i="10"/>
  <c r="X1667" i="10" s="1"/>
  <c r="Y1667" i="10" s="1"/>
  <c r="Z1667" i="10" s="1"/>
  <c r="R1668" i="10"/>
  <c r="Q1668" i="10"/>
  <c r="P1668" i="10"/>
  <c r="AA1673" i="10"/>
  <c r="Y1673" i="10"/>
  <c r="Z1673" i="10" s="1"/>
  <c r="K1674" i="9"/>
  <c r="D1676" i="10"/>
  <c r="C1676" i="10"/>
  <c r="N1677" i="10"/>
  <c r="X1677" i="10" s="1"/>
  <c r="Y1677" i="10" s="1"/>
  <c r="Z1677" i="10" s="1"/>
  <c r="M1677" i="10"/>
  <c r="L1677" i="10"/>
  <c r="K1677" i="10"/>
  <c r="R1678" i="10"/>
  <c r="Q1678" i="10"/>
  <c r="P1678" i="10"/>
  <c r="AA1682" i="10"/>
  <c r="Y1682" i="10"/>
  <c r="Z1682" i="10" s="1"/>
  <c r="K1683" i="9"/>
  <c r="C1686" i="10"/>
  <c r="D1686" i="10"/>
  <c r="I1687" i="10"/>
  <c r="H1687" i="10"/>
  <c r="G1687" i="10"/>
  <c r="F1687" i="10"/>
  <c r="R1688" i="10"/>
  <c r="Q1688" i="10"/>
  <c r="P1688" i="10"/>
  <c r="AA1691" i="10"/>
  <c r="Y1691" i="10"/>
  <c r="Z1691" i="10" s="1"/>
  <c r="C1695" i="10"/>
  <c r="D1695" i="10"/>
  <c r="F1696" i="10"/>
  <c r="I1696" i="10"/>
  <c r="G1696" i="10"/>
  <c r="H1696" i="10"/>
  <c r="N1697" i="10"/>
  <c r="X1697" i="10" s="1"/>
  <c r="Y1697" i="10" s="1"/>
  <c r="Z1697" i="10" s="1"/>
  <c r="M1697" i="10"/>
  <c r="L1697" i="10"/>
  <c r="K1697" i="10"/>
  <c r="R1698" i="10"/>
  <c r="Q1698" i="10"/>
  <c r="P1698" i="10"/>
  <c r="D1704" i="10"/>
  <c r="C1704" i="10"/>
  <c r="I1705" i="10"/>
  <c r="H1705" i="10"/>
  <c r="G1705" i="10"/>
  <c r="F1705" i="10"/>
  <c r="K1706" i="10"/>
  <c r="N1706" i="10"/>
  <c r="X1706" i="10" s="1"/>
  <c r="M1706" i="10"/>
  <c r="L1706" i="10"/>
  <c r="R1707" i="10"/>
  <c r="P1707" i="10"/>
  <c r="Q1707" i="10"/>
  <c r="R1715" i="10"/>
  <c r="Q1715" i="10"/>
  <c r="P1715" i="10"/>
  <c r="AA1720" i="10"/>
  <c r="Y1720" i="10"/>
  <c r="Z1720" i="10" s="1"/>
  <c r="K1721" i="9"/>
  <c r="C1723" i="10"/>
  <c r="D1723" i="10"/>
  <c r="N1724" i="10"/>
  <c r="X1724" i="10" s="1"/>
  <c r="Y1724" i="10" s="1"/>
  <c r="Z1724" i="10" s="1"/>
  <c r="M1724" i="10"/>
  <c r="L1724" i="10"/>
  <c r="K1724" i="10"/>
  <c r="AA1728" i="10"/>
  <c r="Y1728" i="10"/>
  <c r="Z1728" i="10" s="1"/>
  <c r="K1729" i="9"/>
  <c r="C1732" i="10"/>
  <c r="D1732" i="10"/>
  <c r="I1733" i="10"/>
  <c r="H1733" i="10"/>
  <c r="G1733" i="10"/>
  <c r="F1733" i="10"/>
  <c r="K1734" i="10"/>
  <c r="N1734" i="10"/>
  <c r="X1734" i="10" s="1"/>
  <c r="Y1734" i="10" s="1"/>
  <c r="Z1734" i="10" s="1"/>
  <c r="M1734" i="10"/>
  <c r="L1734" i="10"/>
  <c r="C1740" i="10"/>
  <c r="D1740" i="10"/>
  <c r="I1741" i="10"/>
  <c r="H1741" i="10"/>
  <c r="G1741" i="10"/>
  <c r="F1741" i="10"/>
  <c r="M1742" i="10"/>
  <c r="K1742" i="10"/>
  <c r="N1742" i="10"/>
  <c r="X1742" i="10" s="1"/>
  <c r="Y1742" i="10" s="1"/>
  <c r="Z1742" i="10" s="1"/>
  <c r="L1742" i="10"/>
  <c r="R1743" i="10"/>
  <c r="Q1743" i="10"/>
  <c r="P1743" i="10"/>
  <c r="R1751" i="10"/>
  <c r="P1751" i="10"/>
  <c r="Q1751" i="10"/>
  <c r="AA1756" i="10"/>
  <c r="Y1756" i="10"/>
  <c r="Z1756" i="10" s="1"/>
  <c r="K1757" i="9"/>
  <c r="C1759" i="10"/>
  <c r="D1759" i="10"/>
  <c r="N1760" i="10"/>
  <c r="X1760" i="10" s="1"/>
  <c r="Y1760" i="10" s="1"/>
  <c r="Z1760" i="10" s="1"/>
  <c r="M1760" i="10"/>
  <c r="L1760" i="10"/>
  <c r="K1760" i="10"/>
  <c r="AA1764" i="10"/>
  <c r="K1765" i="9"/>
  <c r="C1768" i="10"/>
  <c r="D1768" i="10"/>
  <c r="G1769" i="10"/>
  <c r="I1769" i="10"/>
  <c r="H1769" i="10"/>
  <c r="F1769" i="10"/>
  <c r="M1770" i="10"/>
  <c r="L1770" i="10"/>
  <c r="K1770" i="10"/>
  <c r="N1770" i="10"/>
  <c r="X1770" i="10" s="1"/>
  <c r="Y1770" i="10" s="1"/>
  <c r="Z1770" i="10" s="1"/>
  <c r="C1776" i="10"/>
  <c r="D1776" i="10"/>
  <c r="G1777" i="10"/>
  <c r="I1777" i="10"/>
  <c r="H1777" i="10"/>
  <c r="F1777" i="10"/>
  <c r="N1778" i="10"/>
  <c r="X1778" i="10" s="1"/>
  <c r="Y1778" i="10" s="1"/>
  <c r="Z1778" i="10" s="1"/>
  <c r="M1778" i="10"/>
  <c r="L1778" i="10"/>
  <c r="K1778" i="10"/>
  <c r="R1779" i="10"/>
  <c r="Q1779" i="10"/>
  <c r="P1779" i="10"/>
  <c r="R1787" i="10"/>
  <c r="Q1787" i="10"/>
  <c r="P1787" i="10"/>
  <c r="AA1792" i="10"/>
  <c r="Y1792" i="10"/>
  <c r="Z1792" i="10" s="1"/>
  <c r="K1793" i="9"/>
  <c r="D1795" i="10"/>
  <c r="C1795" i="10"/>
  <c r="N1796" i="10"/>
  <c r="X1796" i="10" s="1"/>
  <c r="Y1796" i="10" s="1"/>
  <c r="Z1796" i="10" s="1"/>
  <c r="L1796" i="10"/>
  <c r="M1796" i="10"/>
  <c r="K1796" i="10"/>
  <c r="AA1800" i="10"/>
  <c r="K1801" i="9"/>
  <c r="C1804" i="10"/>
  <c r="D1804" i="10"/>
  <c r="I1805" i="10"/>
  <c r="G1805" i="10"/>
  <c r="F1805" i="10"/>
  <c r="H1805" i="10"/>
  <c r="N1806" i="10"/>
  <c r="X1806" i="10" s="1"/>
  <c r="L1806" i="10"/>
  <c r="K1806" i="10"/>
  <c r="M1806" i="10"/>
  <c r="C1812" i="10"/>
  <c r="D1812" i="10"/>
  <c r="H1813" i="10"/>
  <c r="G1813" i="10"/>
  <c r="F1813" i="10"/>
  <c r="I1813" i="10"/>
  <c r="N1814" i="10"/>
  <c r="X1814" i="10" s="1"/>
  <c r="Y1814" i="10" s="1"/>
  <c r="Z1814" i="10" s="1"/>
  <c r="M1814" i="10"/>
  <c r="L1814" i="10"/>
  <c r="K1814" i="10"/>
  <c r="R1815" i="10"/>
  <c r="Q1815" i="10"/>
  <c r="P1815" i="10"/>
  <c r="N1822" i="10"/>
  <c r="X1822" i="10" s="1"/>
  <c r="Y1822" i="10" s="1"/>
  <c r="Z1822" i="10" s="1"/>
  <c r="M1822" i="10"/>
  <c r="L1822" i="10"/>
  <c r="K1822" i="10"/>
  <c r="Y1827" i="10"/>
  <c r="Z1827" i="10" s="1"/>
  <c r="AA1827" i="10"/>
  <c r="K1828" i="9"/>
  <c r="A1830" i="10"/>
  <c r="K1830" i="9"/>
  <c r="F1831" i="10"/>
  <c r="H1831" i="10"/>
  <c r="G1831" i="10"/>
  <c r="I1831" i="10"/>
  <c r="R1832" i="10"/>
  <c r="Q1832" i="10"/>
  <c r="P1832" i="10"/>
  <c r="C1838" i="10"/>
  <c r="D1838" i="10"/>
  <c r="F1839" i="10"/>
  <c r="H1839" i="10"/>
  <c r="I1839" i="10"/>
  <c r="G1839" i="10"/>
  <c r="N1840" i="10"/>
  <c r="X1840" i="10" s="1"/>
  <c r="Y1840" i="10" s="1"/>
  <c r="Z1840" i="10" s="1"/>
  <c r="M1840" i="10"/>
  <c r="L1840" i="10"/>
  <c r="K1840" i="10"/>
  <c r="R1841" i="10"/>
  <c r="Q1841" i="10"/>
  <c r="P1841" i="10"/>
  <c r="A1855" i="10"/>
  <c r="K1855" i="9"/>
  <c r="I1856" i="10"/>
  <c r="H1856" i="10"/>
  <c r="F1856" i="10"/>
  <c r="G1856" i="10"/>
  <c r="R1857" i="10"/>
  <c r="Q1857" i="10"/>
  <c r="P1857" i="10"/>
  <c r="AA1860" i="10"/>
  <c r="K1861" i="9"/>
  <c r="D1864" i="10"/>
  <c r="C1864" i="10"/>
  <c r="F1865" i="10"/>
  <c r="G1865" i="10"/>
  <c r="H1865" i="10"/>
  <c r="I1865" i="10"/>
  <c r="N1866" i="10"/>
  <c r="X1866" i="10" s="1"/>
  <c r="K1866" i="10"/>
  <c r="M1866" i="10"/>
  <c r="L1866" i="10"/>
  <c r="F1881" i="10"/>
  <c r="G1881" i="10"/>
  <c r="H1881" i="10"/>
  <c r="I1881" i="10"/>
  <c r="Q1882" i="10"/>
  <c r="P1882" i="10"/>
  <c r="R1882" i="10"/>
  <c r="AA1886" i="10"/>
  <c r="K1887" i="9"/>
  <c r="C1890" i="10"/>
  <c r="D1890" i="10"/>
  <c r="L1891" i="10"/>
  <c r="N1891" i="10"/>
  <c r="X1891" i="10" s="1"/>
  <c r="Y1891" i="10" s="1"/>
  <c r="Z1891" i="10" s="1"/>
  <c r="M1891" i="10"/>
  <c r="K1891" i="10"/>
  <c r="AA1894" i="10"/>
  <c r="Y1894" i="10"/>
  <c r="Z1894" i="10" s="1"/>
  <c r="R1907" i="10"/>
  <c r="Q1907" i="10"/>
  <c r="P1907" i="10"/>
  <c r="AA1912" i="10"/>
  <c r="K1913" i="9"/>
  <c r="C1915" i="10"/>
  <c r="D1915" i="10"/>
  <c r="K1916" i="10"/>
  <c r="N1916" i="10"/>
  <c r="X1916" i="10" s="1"/>
  <c r="L1916" i="10"/>
  <c r="M1916" i="10"/>
  <c r="AA1919" i="10"/>
  <c r="D1923" i="10"/>
  <c r="C1923" i="10"/>
  <c r="H1924" i="10"/>
  <c r="G1924" i="10"/>
  <c r="F1924" i="10"/>
  <c r="I1924" i="10"/>
  <c r="N1925" i="10"/>
  <c r="X1925" i="10" s="1"/>
  <c r="K1925" i="10"/>
  <c r="M1925" i="10"/>
  <c r="L1925" i="10"/>
  <c r="R1926" i="10"/>
  <c r="Q1926" i="10"/>
  <c r="P1926" i="10"/>
  <c r="C1940" i="10"/>
  <c r="D1940" i="10"/>
  <c r="N1941" i="10"/>
  <c r="X1941" i="10" s="1"/>
  <c r="M1941" i="10"/>
  <c r="L1941" i="10"/>
  <c r="K1941" i="10"/>
  <c r="AA1945" i="10"/>
  <c r="Y1945" i="10"/>
  <c r="Z1945" i="10" s="1"/>
  <c r="K1946" i="9"/>
  <c r="D1949" i="10"/>
  <c r="C1949" i="10"/>
  <c r="I1950" i="10"/>
  <c r="G1950" i="10"/>
  <c r="F1950" i="10"/>
  <c r="H1950" i="10"/>
  <c r="R1951" i="10"/>
  <c r="Q1951" i="10"/>
  <c r="P1951" i="10"/>
  <c r="N1966" i="10"/>
  <c r="X1966" i="10" s="1"/>
  <c r="Y1966" i="10" s="1"/>
  <c r="Z1966" i="10" s="1"/>
  <c r="M1966" i="10"/>
  <c r="K1966" i="10"/>
  <c r="L1966" i="10"/>
  <c r="AA1971" i="10"/>
  <c r="K1972" i="9"/>
  <c r="A1974" i="10"/>
  <c r="K1974" i="9"/>
  <c r="F1975" i="10"/>
  <c r="H1975" i="10"/>
  <c r="G1975" i="10"/>
  <c r="I1975" i="10"/>
  <c r="R1976" i="10"/>
  <c r="P1976" i="10"/>
  <c r="Q1976" i="10"/>
  <c r="D1982" i="10"/>
  <c r="C1982" i="10"/>
  <c r="F1983" i="10"/>
  <c r="I1983" i="10"/>
  <c r="H1983" i="10"/>
  <c r="G1983" i="10"/>
  <c r="L1984" i="10"/>
  <c r="K1984" i="10"/>
  <c r="M1984" i="10"/>
  <c r="N1984" i="10"/>
  <c r="X1984" i="10" s="1"/>
  <c r="Y1984" i="10" s="1"/>
  <c r="Z1984" i="10" s="1"/>
  <c r="P1985" i="10"/>
  <c r="R1985" i="10"/>
  <c r="Q1985" i="10"/>
  <c r="A1999" i="10"/>
  <c r="K1999" i="9"/>
  <c r="I2000" i="10"/>
  <c r="H2000" i="10"/>
  <c r="G2000" i="10"/>
  <c r="F2000" i="10"/>
  <c r="Q2001" i="10"/>
  <c r="P2001" i="10"/>
  <c r="R2001" i="10"/>
  <c r="AA1338" i="10"/>
  <c r="Y1338" i="10"/>
  <c r="Z1338" i="10" s="1"/>
  <c r="C1342" i="10"/>
  <c r="D1342" i="10"/>
  <c r="H1343" i="10"/>
  <c r="F1343" i="10"/>
  <c r="I1343" i="10"/>
  <c r="G1343" i="10"/>
  <c r="N1344" i="10"/>
  <c r="X1344" i="10" s="1"/>
  <c r="Y1344" i="10" s="1"/>
  <c r="Z1344" i="10" s="1"/>
  <c r="M1344" i="10"/>
  <c r="L1344" i="10"/>
  <c r="K1344" i="10"/>
  <c r="P1345" i="10"/>
  <c r="R1345" i="10"/>
  <c r="Q1345" i="10"/>
  <c r="AA1350" i="10"/>
  <c r="C1354" i="10"/>
  <c r="D1354" i="10"/>
  <c r="H1355" i="10"/>
  <c r="I1355" i="10"/>
  <c r="G1355" i="10"/>
  <c r="F1355" i="10"/>
  <c r="N1356" i="10"/>
  <c r="X1356" i="10" s="1"/>
  <c r="Y1356" i="10" s="1"/>
  <c r="Z1356" i="10" s="1"/>
  <c r="M1356" i="10"/>
  <c r="L1356" i="10"/>
  <c r="K1356" i="10"/>
  <c r="R1357" i="10"/>
  <c r="P1357" i="10"/>
  <c r="Q1357" i="10"/>
  <c r="AA1362" i="10"/>
  <c r="Y1362" i="10"/>
  <c r="Z1362" i="10" s="1"/>
  <c r="D1366" i="10"/>
  <c r="C1366" i="10"/>
  <c r="H1367" i="10"/>
  <c r="I1367" i="10"/>
  <c r="F1367" i="10"/>
  <c r="G1367" i="10"/>
  <c r="N1368" i="10"/>
  <c r="X1368" i="10" s="1"/>
  <c r="Y1368" i="10" s="1"/>
  <c r="Z1368" i="10" s="1"/>
  <c r="M1368" i="10"/>
  <c r="L1368" i="10"/>
  <c r="K1368" i="10"/>
  <c r="R1369" i="10"/>
  <c r="Q1369" i="10"/>
  <c r="P1369" i="10"/>
  <c r="AA1374" i="10"/>
  <c r="Y1374" i="10"/>
  <c r="Z1374" i="10" s="1"/>
  <c r="D1378" i="10"/>
  <c r="C1378" i="10"/>
  <c r="H1379" i="10"/>
  <c r="I1379" i="10"/>
  <c r="F1379" i="10"/>
  <c r="G1379" i="10"/>
  <c r="N1380" i="10"/>
  <c r="X1380" i="10" s="1"/>
  <c r="M1380" i="10"/>
  <c r="L1380" i="10"/>
  <c r="K1380" i="10"/>
  <c r="R1381" i="10"/>
  <c r="P1381" i="10"/>
  <c r="Q1381" i="10"/>
  <c r="AA1386" i="10"/>
  <c r="Y1386" i="10"/>
  <c r="Z1386" i="10" s="1"/>
  <c r="C1390" i="10"/>
  <c r="D1390" i="10"/>
  <c r="H1391" i="10"/>
  <c r="F1391" i="10"/>
  <c r="G1391" i="10"/>
  <c r="I1391" i="10"/>
  <c r="N1392" i="10"/>
  <c r="X1392" i="10" s="1"/>
  <c r="Y1392" i="10" s="1"/>
  <c r="Z1392" i="10" s="1"/>
  <c r="M1392" i="10"/>
  <c r="K1392" i="10"/>
  <c r="L1392" i="10"/>
  <c r="P1393" i="10"/>
  <c r="R1393" i="10"/>
  <c r="Q1393" i="10"/>
  <c r="AA1398" i="10"/>
  <c r="C1402" i="10"/>
  <c r="D1402" i="10"/>
  <c r="H1403" i="10"/>
  <c r="I1403" i="10"/>
  <c r="G1403" i="10"/>
  <c r="F1403" i="10"/>
  <c r="N1404" i="10"/>
  <c r="X1404" i="10" s="1"/>
  <c r="M1404" i="10"/>
  <c r="L1404" i="10"/>
  <c r="K1404" i="10"/>
  <c r="R1405" i="10"/>
  <c r="Q1405" i="10"/>
  <c r="P1405" i="10"/>
  <c r="AA1410" i="10"/>
  <c r="Y1410" i="10"/>
  <c r="Z1410" i="10" s="1"/>
  <c r="D1414" i="10"/>
  <c r="C1414" i="10"/>
  <c r="H1415" i="10"/>
  <c r="I1415" i="10"/>
  <c r="G1415" i="10"/>
  <c r="F1415" i="10"/>
  <c r="N1416" i="10"/>
  <c r="X1416" i="10" s="1"/>
  <c r="Y1416" i="10" s="1"/>
  <c r="Z1416" i="10" s="1"/>
  <c r="M1416" i="10"/>
  <c r="L1416" i="10"/>
  <c r="K1416" i="10"/>
  <c r="R1417" i="10"/>
  <c r="Q1417" i="10"/>
  <c r="P1417" i="10"/>
  <c r="AA1422" i="10"/>
  <c r="Y1422" i="10"/>
  <c r="Z1422" i="10" s="1"/>
  <c r="D1426" i="10"/>
  <c r="C1426" i="10"/>
  <c r="H1427" i="10"/>
  <c r="I1427" i="10"/>
  <c r="F1427" i="10"/>
  <c r="G1427" i="10"/>
  <c r="N1428" i="10"/>
  <c r="X1428" i="10" s="1"/>
  <c r="Y1428" i="10" s="1"/>
  <c r="Z1428" i="10" s="1"/>
  <c r="M1428" i="10"/>
  <c r="L1428" i="10"/>
  <c r="K1428" i="10"/>
  <c r="R1429" i="10"/>
  <c r="P1429" i="10"/>
  <c r="Q1429" i="10"/>
  <c r="AA1434" i="10"/>
  <c r="Y1434" i="10"/>
  <c r="Z1434" i="10" s="1"/>
  <c r="C1438" i="10"/>
  <c r="D1438" i="10"/>
  <c r="I1439" i="10"/>
  <c r="H1439" i="10"/>
  <c r="G1439" i="10"/>
  <c r="M1440" i="10"/>
  <c r="L1440" i="10"/>
  <c r="N1440" i="10"/>
  <c r="X1440" i="10" s="1"/>
  <c r="Y1440" i="10" s="1"/>
  <c r="Z1440" i="10" s="1"/>
  <c r="K1440" i="10"/>
  <c r="P1441" i="10"/>
  <c r="Q1441" i="10"/>
  <c r="R1441" i="10"/>
  <c r="AA1446" i="10"/>
  <c r="C1450" i="10"/>
  <c r="D1450" i="10"/>
  <c r="F1451" i="10"/>
  <c r="G1451" i="10"/>
  <c r="H1451" i="10"/>
  <c r="I1451" i="10"/>
  <c r="M1452" i="10"/>
  <c r="L1452" i="10"/>
  <c r="N1452" i="10"/>
  <c r="X1452" i="10" s="1"/>
  <c r="Y1452" i="10" s="1"/>
  <c r="Z1452" i="10" s="1"/>
  <c r="K1452" i="10"/>
  <c r="R1453" i="10"/>
  <c r="Q1453" i="10"/>
  <c r="P1453" i="10"/>
  <c r="AA1458" i="10"/>
  <c r="Y1458" i="10"/>
  <c r="Z1458" i="10" s="1"/>
  <c r="C1462" i="10"/>
  <c r="D1462" i="10"/>
  <c r="G1463" i="10"/>
  <c r="H1463" i="10"/>
  <c r="F1463" i="10"/>
  <c r="I1463" i="10"/>
  <c r="M1464" i="10"/>
  <c r="L1464" i="10"/>
  <c r="K1464" i="10"/>
  <c r="N1464" i="10"/>
  <c r="X1464" i="10" s="1"/>
  <c r="Y1464" i="10" s="1"/>
  <c r="Z1464" i="10" s="1"/>
  <c r="Q1465" i="10"/>
  <c r="P1465" i="10"/>
  <c r="R1465" i="10"/>
  <c r="Y1470" i="10"/>
  <c r="Z1470" i="10" s="1"/>
  <c r="AA1470" i="10"/>
  <c r="D1474" i="10"/>
  <c r="C1474" i="10"/>
  <c r="G1475" i="10"/>
  <c r="F1475" i="10"/>
  <c r="I1475" i="10"/>
  <c r="H1475" i="10"/>
  <c r="M1476" i="10"/>
  <c r="L1476" i="10"/>
  <c r="N1476" i="10"/>
  <c r="X1476" i="10" s="1"/>
  <c r="Y1476" i="10" s="1"/>
  <c r="Z1476" i="10" s="1"/>
  <c r="K1476" i="10"/>
  <c r="P1477" i="10"/>
  <c r="Q1477" i="10"/>
  <c r="R1477" i="10"/>
  <c r="Y1482" i="10"/>
  <c r="Z1482" i="10" s="1"/>
  <c r="AA1482" i="10"/>
  <c r="D1486" i="10"/>
  <c r="C1486" i="10"/>
  <c r="H1487" i="10"/>
  <c r="I1487" i="10"/>
  <c r="F1487" i="10"/>
  <c r="G1487" i="10"/>
  <c r="M1488" i="10"/>
  <c r="N1488" i="10"/>
  <c r="X1488" i="10" s="1"/>
  <c r="L1488" i="10"/>
  <c r="K1488" i="10"/>
  <c r="Q1489" i="10"/>
  <c r="P1489" i="10"/>
  <c r="R1489" i="10"/>
  <c r="Y1494" i="10"/>
  <c r="Z1494" i="10" s="1"/>
  <c r="AA1494" i="10"/>
  <c r="C1498" i="10"/>
  <c r="D1498" i="10"/>
  <c r="H1499" i="10"/>
  <c r="F1499" i="10"/>
  <c r="I1499" i="10"/>
  <c r="G1499" i="10"/>
  <c r="K1500" i="10"/>
  <c r="L1500" i="10"/>
  <c r="N1500" i="10"/>
  <c r="X1500" i="10" s="1"/>
  <c r="Y1500" i="10" s="1"/>
  <c r="Z1500" i="10" s="1"/>
  <c r="M1500" i="10"/>
  <c r="Q1501" i="10"/>
  <c r="P1501" i="10"/>
  <c r="R1501" i="10"/>
  <c r="Y1506" i="10"/>
  <c r="Z1506" i="10" s="1"/>
  <c r="AA1506" i="10"/>
  <c r="D1510" i="10"/>
  <c r="C1510" i="10"/>
  <c r="F1511" i="10"/>
  <c r="I1511" i="10"/>
  <c r="H1511" i="10"/>
  <c r="G1511" i="10"/>
  <c r="L1512" i="10"/>
  <c r="K1512" i="10"/>
  <c r="N1512" i="10"/>
  <c r="X1512" i="10" s="1"/>
  <c r="M1512" i="10"/>
  <c r="Q1513" i="10"/>
  <c r="P1513" i="10"/>
  <c r="R1513" i="10"/>
  <c r="Y1518" i="10"/>
  <c r="Z1518" i="10" s="1"/>
  <c r="AA1518" i="10"/>
  <c r="C1522" i="10"/>
  <c r="D1522" i="10"/>
  <c r="H1523" i="10"/>
  <c r="F1523" i="10"/>
  <c r="I1523" i="10"/>
  <c r="G1523" i="10"/>
  <c r="K1524" i="10"/>
  <c r="M1524" i="10"/>
  <c r="N1524" i="10"/>
  <c r="X1524" i="10" s="1"/>
  <c r="Y1524" i="10" s="1"/>
  <c r="Z1524" i="10" s="1"/>
  <c r="L1524" i="10"/>
  <c r="Q1525" i="10"/>
  <c r="P1525" i="10"/>
  <c r="R1525" i="10"/>
  <c r="Y1530" i="10"/>
  <c r="Z1530" i="10" s="1"/>
  <c r="AA1530" i="10"/>
  <c r="D1534" i="10"/>
  <c r="C1534" i="10"/>
  <c r="I1535" i="10"/>
  <c r="H1535" i="10"/>
  <c r="F1535" i="10"/>
  <c r="G1535" i="10"/>
  <c r="N1536" i="10"/>
  <c r="X1536" i="10" s="1"/>
  <c r="M1536" i="10"/>
  <c r="K1536" i="10"/>
  <c r="L1536" i="10"/>
  <c r="Q1537" i="10"/>
  <c r="P1537" i="10"/>
  <c r="R1537" i="10"/>
  <c r="AA1542" i="10"/>
  <c r="C1545" i="10"/>
  <c r="D1545" i="10"/>
  <c r="F1546" i="10"/>
  <c r="I1546" i="10"/>
  <c r="H1546" i="10"/>
  <c r="G1546" i="10"/>
  <c r="N1547" i="10"/>
  <c r="X1547" i="10" s="1"/>
  <c r="Y1547" i="10" s="1"/>
  <c r="Z1547" i="10" s="1"/>
  <c r="M1547" i="10"/>
  <c r="L1547" i="10"/>
  <c r="K1547" i="10"/>
  <c r="Q1548" i="10"/>
  <c r="P1548" i="10"/>
  <c r="R1548" i="10"/>
  <c r="AA1553" i="10"/>
  <c r="Y1553" i="10"/>
  <c r="Z1553" i="10" s="1"/>
  <c r="A1556" i="10"/>
  <c r="K1556" i="9"/>
  <c r="H1557" i="10"/>
  <c r="F1557" i="10"/>
  <c r="I1557" i="10"/>
  <c r="G1557" i="10"/>
  <c r="K1558" i="10"/>
  <c r="N1558" i="10"/>
  <c r="X1558" i="10" s="1"/>
  <c r="M1558" i="10"/>
  <c r="L1558" i="10"/>
  <c r="P1559" i="10"/>
  <c r="Q1559" i="10"/>
  <c r="R1559" i="10"/>
  <c r="Y1564" i="10"/>
  <c r="Z1564" i="10" s="1"/>
  <c r="AA1564" i="10"/>
  <c r="A1567" i="10"/>
  <c r="K1567" i="9"/>
  <c r="H1568" i="10"/>
  <c r="F1568" i="10"/>
  <c r="G1568" i="10"/>
  <c r="I1568" i="10"/>
  <c r="R1569" i="10"/>
  <c r="Q1569" i="10"/>
  <c r="P1569" i="10"/>
  <c r="AA1574" i="10"/>
  <c r="Y1574" i="10"/>
  <c r="Z1574" i="10" s="1"/>
  <c r="D1578" i="10"/>
  <c r="C1578" i="10"/>
  <c r="H1579" i="10"/>
  <c r="G1579" i="10"/>
  <c r="I1579" i="10"/>
  <c r="F1579" i="10"/>
  <c r="Q1580" i="10"/>
  <c r="P1580" i="10"/>
  <c r="R1580" i="10"/>
  <c r="AA1584" i="10"/>
  <c r="D1588" i="10"/>
  <c r="C1588" i="10"/>
  <c r="I1589" i="10"/>
  <c r="F1589" i="10"/>
  <c r="G1589" i="10"/>
  <c r="H1589" i="10"/>
  <c r="K1590" i="10"/>
  <c r="N1590" i="10"/>
  <c r="X1590" i="10" s="1"/>
  <c r="M1590" i="10"/>
  <c r="L1590" i="10"/>
  <c r="P1591" i="10"/>
  <c r="Q1591" i="10"/>
  <c r="R1591" i="10"/>
  <c r="AA1594" i="10"/>
  <c r="Y1594" i="10"/>
  <c r="Z1594" i="10" s="1"/>
  <c r="D1598" i="10"/>
  <c r="C1598" i="10"/>
  <c r="H1599" i="10"/>
  <c r="G1599" i="10"/>
  <c r="F1599" i="10"/>
  <c r="I1599" i="10"/>
  <c r="K1600" i="10"/>
  <c r="N1600" i="10"/>
  <c r="X1600" i="10" s="1"/>
  <c r="Y1600" i="10" s="1"/>
  <c r="Z1600" i="10" s="1"/>
  <c r="M1600" i="10"/>
  <c r="L1600" i="10"/>
  <c r="R1601" i="10"/>
  <c r="Q1601" i="10"/>
  <c r="P1601" i="10"/>
  <c r="D1617" i="10"/>
  <c r="C1617" i="10"/>
  <c r="G1618" i="10"/>
  <c r="F1618" i="10"/>
  <c r="I1618" i="10"/>
  <c r="H1618" i="10"/>
  <c r="R1619" i="10"/>
  <c r="Q1619" i="10"/>
  <c r="P1619" i="10"/>
  <c r="Y1624" i="10"/>
  <c r="Z1624" i="10" s="1"/>
  <c r="AA1624" i="10"/>
  <c r="A1627" i="10"/>
  <c r="K1627" i="9"/>
  <c r="I1628" i="10"/>
  <c r="F1628" i="10"/>
  <c r="H1628" i="10"/>
  <c r="G1628" i="10"/>
  <c r="R1629" i="10"/>
  <c r="Q1629" i="10"/>
  <c r="P1629" i="10"/>
  <c r="Y1633" i="10"/>
  <c r="Z1633" i="10" s="1"/>
  <c r="AA1633" i="10"/>
  <c r="D1637" i="10"/>
  <c r="C1637" i="10"/>
  <c r="G1638" i="10"/>
  <c r="F1638" i="10"/>
  <c r="H1638" i="10"/>
  <c r="I1638" i="10"/>
  <c r="N1639" i="10"/>
  <c r="X1639" i="10" s="1"/>
  <c r="K1639" i="10"/>
  <c r="M1639" i="10"/>
  <c r="L1639" i="10"/>
  <c r="D1646" i="10"/>
  <c r="C1646" i="10"/>
  <c r="H1647" i="10"/>
  <c r="G1647" i="10"/>
  <c r="F1647" i="10"/>
  <c r="I1647" i="10"/>
  <c r="N1648" i="10"/>
  <c r="X1648" i="10" s="1"/>
  <c r="Y1648" i="10" s="1"/>
  <c r="Z1648" i="10" s="1"/>
  <c r="L1648" i="10"/>
  <c r="K1648" i="10"/>
  <c r="M1648" i="10"/>
  <c r="R1649" i="10"/>
  <c r="Q1649" i="10"/>
  <c r="P1649" i="10"/>
  <c r="C1665" i="10"/>
  <c r="D1665" i="10"/>
  <c r="I1666" i="10"/>
  <c r="H1666" i="10"/>
  <c r="G1666" i="10"/>
  <c r="F1666" i="10"/>
  <c r="R1667" i="10"/>
  <c r="Q1667" i="10"/>
  <c r="P1667" i="10"/>
  <c r="AA1672" i="10"/>
  <c r="Y1672" i="10"/>
  <c r="Z1672" i="10" s="1"/>
  <c r="A1675" i="10"/>
  <c r="K1675" i="9"/>
  <c r="F1676" i="10"/>
  <c r="I1676" i="10"/>
  <c r="G1676" i="10"/>
  <c r="H1676" i="10"/>
  <c r="R1677" i="10"/>
  <c r="P1677" i="10"/>
  <c r="Q1677" i="10"/>
  <c r="AA1681" i="10"/>
  <c r="C1685" i="10"/>
  <c r="D1685" i="10"/>
  <c r="I1686" i="10"/>
  <c r="G1686" i="10"/>
  <c r="F1686" i="10"/>
  <c r="H1686" i="10"/>
  <c r="N1687" i="10"/>
  <c r="X1687" i="10" s="1"/>
  <c r="M1687" i="10"/>
  <c r="L1687" i="10"/>
  <c r="K1687" i="10"/>
  <c r="D1694" i="10"/>
  <c r="C1694" i="10"/>
  <c r="I1695" i="10"/>
  <c r="H1695" i="10"/>
  <c r="G1695" i="10"/>
  <c r="F1695" i="10"/>
  <c r="M1696" i="10"/>
  <c r="L1696" i="10"/>
  <c r="N1696" i="10"/>
  <c r="X1696" i="10" s="1"/>
  <c r="Y1696" i="10" s="1"/>
  <c r="Z1696" i="10" s="1"/>
  <c r="K1696" i="10"/>
  <c r="R1697" i="10"/>
  <c r="Q1697" i="10"/>
  <c r="P1697" i="10"/>
  <c r="I1713" i="10"/>
  <c r="H1713" i="10"/>
  <c r="G1713" i="10"/>
  <c r="F1713" i="10"/>
  <c r="K1714" i="10"/>
  <c r="N1714" i="10"/>
  <c r="X1714" i="10" s="1"/>
  <c r="Y1714" i="10" s="1"/>
  <c r="Z1714" i="10" s="1"/>
  <c r="M1714" i="10"/>
  <c r="L1714" i="10"/>
  <c r="AA1719" i="10"/>
  <c r="A1722" i="10"/>
  <c r="K1722" i="9"/>
  <c r="H1723" i="10"/>
  <c r="F1723" i="10"/>
  <c r="G1723" i="10"/>
  <c r="I1723" i="10"/>
  <c r="Q1724" i="10"/>
  <c r="R1724" i="10"/>
  <c r="P1724" i="10"/>
  <c r="AA1727" i="10"/>
  <c r="D1731" i="10"/>
  <c r="C1731" i="10"/>
  <c r="I1732" i="10"/>
  <c r="G1732" i="10"/>
  <c r="F1732" i="10"/>
  <c r="H1732" i="10"/>
  <c r="N1733" i="10"/>
  <c r="X1733" i="10" s="1"/>
  <c r="L1733" i="10"/>
  <c r="M1733" i="10"/>
  <c r="K1733" i="10"/>
  <c r="P1734" i="10"/>
  <c r="R1734" i="10"/>
  <c r="Q1734" i="10"/>
  <c r="G1749" i="10"/>
  <c r="I1749" i="10"/>
  <c r="H1749" i="10"/>
  <c r="F1749" i="10"/>
  <c r="M1750" i="10"/>
  <c r="L1750" i="10"/>
  <c r="K1750" i="10"/>
  <c r="N1750" i="10"/>
  <c r="X1750" i="10" s="1"/>
  <c r="Y1750" i="10" s="1"/>
  <c r="Z1750" i="10" s="1"/>
  <c r="Y1755" i="10"/>
  <c r="Z1755" i="10" s="1"/>
  <c r="AA1755" i="10"/>
  <c r="A1758" i="10"/>
  <c r="K1758" i="9"/>
  <c r="F1759" i="10"/>
  <c r="I1759" i="10"/>
  <c r="H1759" i="10"/>
  <c r="G1759" i="10"/>
  <c r="R1760" i="10"/>
  <c r="P1760" i="10"/>
  <c r="Q1760" i="10"/>
  <c r="AA1763" i="10"/>
  <c r="C1767" i="10"/>
  <c r="D1767" i="10"/>
  <c r="F1768" i="10"/>
  <c r="G1768" i="10"/>
  <c r="I1768" i="10"/>
  <c r="H1768" i="10"/>
  <c r="L1769" i="10"/>
  <c r="K1769" i="10"/>
  <c r="N1769" i="10"/>
  <c r="X1769" i="10" s="1"/>
  <c r="Y1769" i="10" s="1"/>
  <c r="Z1769" i="10" s="1"/>
  <c r="M1769" i="10"/>
  <c r="P1770" i="10"/>
  <c r="R1770" i="10"/>
  <c r="Q1770" i="10"/>
  <c r="G1785" i="10"/>
  <c r="I1785" i="10"/>
  <c r="H1785" i="10"/>
  <c r="F1785" i="10"/>
  <c r="M1786" i="10"/>
  <c r="L1786" i="10"/>
  <c r="K1786" i="10"/>
  <c r="N1786" i="10"/>
  <c r="X1786" i="10" s="1"/>
  <c r="Y1786" i="10" s="1"/>
  <c r="Z1786" i="10" s="1"/>
  <c r="AA1791" i="10"/>
  <c r="Y1791" i="10"/>
  <c r="Z1791" i="10" s="1"/>
  <c r="A1794" i="10"/>
  <c r="K1794" i="9"/>
  <c r="F1795" i="10"/>
  <c r="I1795" i="10"/>
  <c r="H1795" i="10"/>
  <c r="G1795" i="10"/>
  <c r="R1796" i="10"/>
  <c r="Q1796" i="10"/>
  <c r="P1796" i="10"/>
  <c r="AA1799" i="10"/>
  <c r="Y1799" i="10"/>
  <c r="Z1799" i="10" s="1"/>
  <c r="D1803" i="10"/>
  <c r="C1803" i="10"/>
  <c r="I1804" i="10"/>
  <c r="H1804" i="10"/>
  <c r="G1804" i="10"/>
  <c r="F1804" i="10"/>
  <c r="L1805" i="10"/>
  <c r="K1805" i="10"/>
  <c r="M1805" i="10"/>
  <c r="N1805" i="10"/>
  <c r="X1805" i="10" s="1"/>
  <c r="Y1805" i="10" s="1"/>
  <c r="Z1805" i="10" s="1"/>
  <c r="P1806" i="10"/>
  <c r="Q1806" i="10"/>
  <c r="R1806" i="10"/>
  <c r="I1821" i="10"/>
  <c r="H1821" i="10"/>
  <c r="G1821" i="10"/>
  <c r="F1821" i="10"/>
  <c r="P1822" i="10"/>
  <c r="Q1822" i="10"/>
  <c r="R1822" i="10"/>
  <c r="AA1826" i="10"/>
  <c r="Y1826" i="10"/>
  <c r="Z1826" i="10" s="1"/>
  <c r="D1830" i="10"/>
  <c r="C1830" i="10"/>
  <c r="N1831" i="10"/>
  <c r="X1831" i="10" s="1"/>
  <c r="M1831" i="10"/>
  <c r="L1831" i="10"/>
  <c r="K1831" i="10"/>
  <c r="AA1834" i="10"/>
  <c r="Y1834" i="10"/>
  <c r="Z1834" i="10" s="1"/>
  <c r="R1847" i="10"/>
  <c r="P1847" i="10"/>
  <c r="Q1847" i="10"/>
  <c r="Y1852" i="10"/>
  <c r="Z1852" i="10" s="1"/>
  <c r="AA1852" i="10"/>
  <c r="D1855" i="10"/>
  <c r="C1855" i="10"/>
  <c r="K1856" i="10"/>
  <c r="N1856" i="10"/>
  <c r="X1856" i="10" s="1"/>
  <c r="M1856" i="10"/>
  <c r="L1856" i="10"/>
  <c r="AA1859" i="10"/>
  <c r="D1863" i="10"/>
  <c r="C1863" i="10"/>
  <c r="I1864" i="10"/>
  <c r="G1864" i="10"/>
  <c r="H1864" i="10"/>
  <c r="F1864" i="10"/>
  <c r="N1865" i="10"/>
  <c r="X1865" i="10" s="1"/>
  <c r="Y1865" i="10" s="1"/>
  <c r="Z1865" i="10" s="1"/>
  <c r="K1865" i="10"/>
  <c r="M1865" i="10"/>
  <c r="L1865" i="10"/>
  <c r="Q1866" i="10"/>
  <c r="R1866" i="10"/>
  <c r="P1866" i="10"/>
  <c r="D1880" i="10"/>
  <c r="C1880" i="10"/>
  <c r="K1881" i="10"/>
  <c r="M1881" i="10"/>
  <c r="L1881" i="10"/>
  <c r="N1881" i="10"/>
  <c r="X1881" i="10" s="1"/>
  <c r="Y1881" i="10" s="1"/>
  <c r="Z1881" i="10" s="1"/>
  <c r="AA1885" i="10"/>
  <c r="D1889" i="10"/>
  <c r="C1889" i="10"/>
  <c r="F1890" i="10"/>
  <c r="G1890" i="10"/>
  <c r="I1890" i="10"/>
  <c r="H1890" i="10"/>
  <c r="R1891" i="10"/>
  <c r="Q1891" i="10"/>
  <c r="P1891" i="10"/>
  <c r="K1906" i="10"/>
  <c r="N1906" i="10"/>
  <c r="X1906" i="10" s="1"/>
  <c r="Y1906" i="10" s="1"/>
  <c r="Z1906" i="10" s="1"/>
  <c r="M1906" i="10"/>
  <c r="L1906" i="10"/>
  <c r="AA1911" i="10"/>
  <c r="A1914" i="10"/>
  <c r="K1914" i="9"/>
  <c r="I1915" i="10"/>
  <c r="H1915" i="10"/>
  <c r="F1915" i="10"/>
  <c r="G1915" i="10"/>
  <c r="R1916" i="10"/>
  <c r="Q1916" i="10"/>
  <c r="P1916" i="10"/>
  <c r="C1922" i="10"/>
  <c r="D1922" i="10"/>
  <c r="I1923" i="10"/>
  <c r="H1923" i="10"/>
  <c r="G1923" i="10"/>
  <c r="F1923" i="10"/>
  <c r="N1924" i="10"/>
  <c r="X1924" i="10" s="1"/>
  <c r="Y1924" i="10" s="1"/>
  <c r="Z1924" i="10" s="1"/>
  <c r="M1924" i="10"/>
  <c r="L1924" i="10"/>
  <c r="K1924" i="10"/>
  <c r="Q1925" i="10"/>
  <c r="P1925" i="10"/>
  <c r="R1925" i="10"/>
  <c r="A1939" i="10"/>
  <c r="K1939" i="9"/>
  <c r="H1940" i="10"/>
  <c r="G1940" i="10"/>
  <c r="I1940" i="10"/>
  <c r="F1940" i="10"/>
  <c r="Q1941" i="10"/>
  <c r="P1941" i="10"/>
  <c r="R1941" i="10"/>
  <c r="AA1944" i="10"/>
  <c r="D1948" i="10"/>
  <c r="C1948" i="10"/>
  <c r="I1949" i="10"/>
  <c r="H1949" i="10"/>
  <c r="F1949" i="10"/>
  <c r="G1949" i="10"/>
  <c r="N1950" i="10"/>
  <c r="X1950" i="10" s="1"/>
  <c r="M1950" i="10"/>
  <c r="K1950" i="10"/>
  <c r="L1950" i="10"/>
  <c r="H1965" i="10"/>
  <c r="F1965" i="10"/>
  <c r="G1965" i="10"/>
  <c r="I1965" i="10"/>
  <c r="R1966" i="10"/>
  <c r="P1966" i="10"/>
  <c r="Q1966" i="10"/>
  <c r="Y1970" i="10"/>
  <c r="Z1970" i="10" s="1"/>
  <c r="AA1970" i="10"/>
  <c r="D1974" i="10"/>
  <c r="C1974" i="10"/>
  <c r="K1975" i="10"/>
  <c r="N1975" i="10"/>
  <c r="X1975" i="10" s="1"/>
  <c r="L1975" i="10"/>
  <c r="M1975" i="10"/>
  <c r="AA1978" i="10"/>
  <c r="Y1978" i="10"/>
  <c r="Z1978" i="10" s="1"/>
  <c r="Q1991" i="10"/>
  <c r="P1991" i="10"/>
  <c r="R1991" i="10"/>
  <c r="Y1996" i="10"/>
  <c r="Z1996" i="10" s="1"/>
  <c r="AA1996" i="10"/>
  <c r="C1999" i="10"/>
  <c r="D1999" i="10"/>
  <c r="L2000" i="10"/>
  <c r="K2000" i="10"/>
  <c r="N2000" i="10"/>
  <c r="X2000" i="10" s="1"/>
  <c r="M2000" i="10"/>
  <c r="C1389" i="10"/>
  <c r="D1389" i="10"/>
  <c r="H1390" i="10"/>
  <c r="G1390" i="10"/>
  <c r="F1390" i="10"/>
  <c r="I1390" i="10"/>
  <c r="L1391" i="10"/>
  <c r="K1391" i="10"/>
  <c r="N1391" i="10"/>
  <c r="X1391" i="10" s="1"/>
  <c r="Y1391" i="10" s="1"/>
  <c r="Z1391" i="10" s="1"/>
  <c r="M1391" i="10"/>
  <c r="Q1392" i="10"/>
  <c r="R1392" i="10"/>
  <c r="P1392" i="10"/>
  <c r="AA1397" i="10"/>
  <c r="Y1397" i="10"/>
  <c r="Z1397" i="10" s="1"/>
  <c r="D1401" i="10"/>
  <c r="C1401" i="10"/>
  <c r="H1402" i="10"/>
  <c r="G1402" i="10"/>
  <c r="I1402" i="10"/>
  <c r="F1402" i="10"/>
  <c r="M1403" i="10"/>
  <c r="L1403" i="10"/>
  <c r="N1403" i="10"/>
  <c r="X1403" i="10" s="1"/>
  <c r="Y1403" i="10" s="1"/>
  <c r="Z1403" i="10" s="1"/>
  <c r="K1403" i="10"/>
  <c r="Q1404" i="10"/>
  <c r="R1404" i="10"/>
  <c r="P1404" i="10"/>
  <c r="AA1409" i="10"/>
  <c r="Y1409" i="10"/>
  <c r="Z1409" i="10" s="1"/>
  <c r="D1413" i="10"/>
  <c r="C1413" i="10"/>
  <c r="H1414" i="10"/>
  <c r="G1414" i="10"/>
  <c r="I1414" i="10"/>
  <c r="F1414" i="10"/>
  <c r="M1415" i="10"/>
  <c r="L1415" i="10"/>
  <c r="N1415" i="10"/>
  <c r="X1415" i="10" s="1"/>
  <c r="Y1415" i="10" s="1"/>
  <c r="Z1415" i="10" s="1"/>
  <c r="K1415" i="10"/>
  <c r="Q1416" i="10"/>
  <c r="R1416" i="10"/>
  <c r="P1416" i="10"/>
  <c r="AA1421" i="10"/>
  <c r="Y1421" i="10"/>
  <c r="Z1421" i="10" s="1"/>
  <c r="D1425" i="10"/>
  <c r="C1425" i="10"/>
  <c r="H1426" i="10"/>
  <c r="G1426" i="10"/>
  <c r="I1426" i="10"/>
  <c r="F1426" i="10"/>
  <c r="N1427" i="10"/>
  <c r="X1427" i="10" s="1"/>
  <c r="Y1427" i="10" s="1"/>
  <c r="Z1427" i="10" s="1"/>
  <c r="M1427" i="10"/>
  <c r="L1427" i="10"/>
  <c r="K1427" i="10"/>
  <c r="Q1428" i="10"/>
  <c r="R1428" i="10"/>
  <c r="P1428" i="10"/>
  <c r="AA1433" i="10"/>
  <c r="Y1433" i="10"/>
  <c r="Z1433" i="10" s="1"/>
  <c r="C1437" i="10"/>
  <c r="D1437" i="10"/>
  <c r="H1438" i="10"/>
  <c r="G1438" i="10"/>
  <c r="F1438" i="10"/>
  <c r="I1438" i="10"/>
  <c r="L1439" i="10"/>
  <c r="K1439" i="10"/>
  <c r="N1439" i="10"/>
  <c r="X1439" i="10" s="1"/>
  <c r="Y1439" i="10" s="1"/>
  <c r="Z1439" i="10" s="1"/>
  <c r="M1439" i="10"/>
  <c r="Q1440" i="10"/>
  <c r="P1440" i="10"/>
  <c r="R1440" i="10"/>
  <c r="AA1445" i="10"/>
  <c r="Y1445" i="10"/>
  <c r="Z1445" i="10" s="1"/>
  <c r="D1449" i="10"/>
  <c r="C1449" i="10"/>
  <c r="G1450" i="10"/>
  <c r="F1450" i="10"/>
  <c r="H1450" i="10"/>
  <c r="I1450" i="10"/>
  <c r="N1451" i="10"/>
  <c r="X1451" i="10" s="1"/>
  <c r="Y1451" i="10" s="1"/>
  <c r="Z1451" i="10" s="1"/>
  <c r="K1451" i="10"/>
  <c r="L1451" i="10"/>
  <c r="M1451" i="10"/>
  <c r="R1452" i="10"/>
  <c r="Q1452" i="10"/>
  <c r="P1452" i="10"/>
  <c r="Y1457" i="10"/>
  <c r="Z1457" i="10" s="1"/>
  <c r="AA1457" i="10"/>
  <c r="D1461" i="10"/>
  <c r="C1461" i="10"/>
  <c r="G1462" i="10"/>
  <c r="F1462" i="10"/>
  <c r="I1462" i="10"/>
  <c r="H1462" i="10"/>
  <c r="M1463" i="10"/>
  <c r="L1463" i="10"/>
  <c r="N1463" i="10"/>
  <c r="X1463" i="10" s="1"/>
  <c r="Y1463" i="10" s="1"/>
  <c r="Z1463" i="10" s="1"/>
  <c r="K1463" i="10"/>
  <c r="P1464" i="10"/>
  <c r="R1464" i="10"/>
  <c r="Q1464" i="10"/>
  <c r="Y1469" i="10"/>
  <c r="Z1469" i="10" s="1"/>
  <c r="AA1469" i="10"/>
  <c r="D1473" i="10"/>
  <c r="C1473" i="10"/>
  <c r="G1474" i="10"/>
  <c r="F1474" i="10"/>
  <c r="I1474" i="10"/>
  <c r="H1474" i="10"/>
  <c r="N1475" i="10"/>
  <c r="X1475" i="10" s="1"/>
  <c r="Y1475" i="10" s="1"/>
  <c r="Z1475" i="10" s="1"/>
  <c r="M1475" i="10"/>
  <c r="K1475" i="10"/>
  <c r="L1475" i="10"/>
  <c r="P1476" i="10"/>
  <c r="Q1476" i="10"/>
  <c r="R1476" i="10"/>
  <c r="AA1481" i="10"/>
  <c r="Y1481" i="10"/>
  <c r="Z1481" i="10" s="1"/>
  <c r="D1485" i="10"/>
  <c r="C1485" i="10"/>
  <c r="F1486" i="10"/>
  <c r="H1486" i="10"/>
  <c r="G1486" i="10"/>
  <c r="I1486" i="10"/>
  <c r="K1487" i="10"/>
  <c r="L1487" i="10"/>
  <c r="M1487" i="10"/>
  <c r="N1487" i="10"/>
  <c r="X1487" i="10" s="1"/>
  <c r="Y1487" i="10" s="1"/>
  <c r="Z1487" i="10" s="1"/>
  <c r="Q1488" i="10"/>
  <c r="R1488" i="10"/>
  <c r="P1488" i="10"/>
  <c r="AA1493" i="10"/>
  <c r="Y1493" i="10"/>
  <c r="Z1493" i="10" s="1"/>
  <c r="D1497" i="10"/>
  <c r="C1497" i="10"/>
  <c r="G1498" i="10"/>
  <c r="F1498" i="10"/>
  <c r="I1498" i="10"/>
  <c r="H1498" i="10"/>
  <c r="K1499" i="10"/>
  <c r="L1499" i="10"/>
  <c r="N1499" i="10"/>
  <c r="X1499" i="10" s="1"/>
  <c r="Y1499" i="10" s="1"/>
  <c r="Z1499" i="10" s="1"/>
  <c r="M1499" i="10"/>
  <c r="P1500" i="10"/>
  <c r="R1500" i="10"/>
  <c r="Q1500" i="10"/>
  <c r="AA1505" i="10"/>
  <c r="Y1505" i="10"/>
  <c r="Z1505" i="10" s="1"/>
  <c r="D1509" i="10"/>
  <c r="C1509" i="10"/>
  <c r="H1510" i="10"/>
  <c r="I1510" i="10"/>
  <c r="G1510" i="10"/>
  <c r="F1510" i="10"/>
  <c r="K1511" i="10"/>
  <c r="M1511" i="10"/>
  <c r="N1511" i="10"/>
  <c r="X1511" i="10" s="1"/>
  <c r="Y1511" i="10" s="1"/>
  <c r="Z1511" i="10" s="1"/>
  <c r="L1511" i="10"/>
  <c r="Q1512" i="10"/>
  <c r="P1512" i="10"/>
  <c r="R1512" i="10"/>
  <c r="AA1517" i="10"/>
  <c r="D1521" i="10"/>
  <c r="C1521" i="10"/>
  <c r="G1522" i="10"/>
  <c r="F1522" i="10"/>
  <c r="H1522" i="10"/>
  <c r="I1522" i="10"/>
  <c r="K1523" i="10"/>
  <c r="M1523" i="10"/>
  <c r="L1523" i="10"/>
  <c r="N1523" i="10"/>
  <c r="X1523" i="10" s="1"/>
  <c r="Y1523" i="10" s="1"/>
  <c r="Z1523" i="10" s="1"/>
  <c r="P1524" i="10"/>
  <c r="R1524" i="10"/>
  <c r="Q1524" i="10"/>
  <c r="AA1529" i="10"/>
  <c r="D1533" i="10"/>
  <c r="C1533" i="10"/>
  <c r="F1534" i="10"/>
  <c r="G1534" i="10"/>
  <c r="H1534" i="10"/>
  <c r="I1534" i="10"/>
  <c r="K1535" i="10"/>
  <c r="N1535" i="10"/>
  <c r="X1535" i="10" s="1"/>
  <c r="Y1535" i="10" s="1"/>
  <c r="Z1535" i="10" s="1"/>
  <c r="M1535" i="10"/>
  <c r="L1535" i="10"/>
  <c r="Q1536" i="10"/>
  <c r="R1536" i="10"/>
  <c r="P1536" i="10"/>
  <c r="AA1541" i="10"/>
  <c r="Y1541" i="10"/>
  <c r="Z1541" i="10" s="1"/>
  <c r="A1544" i="10"/>
  <c r="K1544" i="9"/>
  <c r="I1545" i="10"/>
  <c r="H1545" i="10"/>
  <c r="G1545" i="10"/>
  <c r="F1545" i="10"/>
  <c r="K1546" i="10"/>
  <c r="N1546" i="10"/>
  <c r="X1546" i="10" s="1"/>
  <c r="M1546" i="10"/>
  <c r="L1546" i="10"/>
  <c r="P1547" i="10"/>
  <c r="Q1547" i="10"/>
  <c r="R1547" i="10"/>
  <c r="AA1552" i="10"/>
  <c r="Y1552" i="10"/>
  <c r="Z1552" i="10" s="1"/>
  <c r="D1556" i="10"/>
  <c r="C1556" i="10"/>
  <c r="N1557" i="10"/>
  <c r="X1557" i="10" s="1"/>
  <c r="Y1557" i="10" s="1"/>
  <c r="Z1557" i="10" s="1"/>
  <c r="M1557" i="10"/>
  <c r="L1557" i="10"/>
  <c r="K1557" i="10"/>
  <c r="Q1558" i="10"/>
  <c r="R1558" i="10"/>
  <c r="P1558" i="10"/>
  <c r="AA1563" i="10"/>
  <c r="Y1563" i="10"/>
  <c r="Z1563" i="10" s="1"/>
  <c r="D1567" i="10"/>
  <c r="C1567" i="10"/>
  <c r="N1568" i="10"/>
  <c r="X1568" i="10" s="1"/>
  <c r="Y1568" i="10" s="1"/>
  <c r="Z1568" i="10" s="1"/>
  <c r="M1568" i="10"/>
  <c r="L1568" i="10"/>
  <c r="K1568" i="10"/>
  <c r="AA1573" i="10"/>
  <c r="D1577" i="10"/>
  <c r="C1577" i="10"/>
  <c r="G1578" i="10"/>
  <c r="F1578" i="10"/>
  <c r="H1578" i="10"/>
  <c r="I1578" i="10"/>
  <c r="N1579" i="10"/>
  <c r="X1579" i="10" s="1"/>
  <c r="M1579" i="10"/>
  <c r="L1579" i="10"/>
  <c r="K1579" i="10"/>
  <c r="AA1583" i="10"/>
  <c r="C1587" i="10"/>
  <c r="D1587" i="10"/>
  <c r="I1588" i="10"/>
  <c r="H1588" i="10"/>
  <c r="G1588" i="10"/>
  <c r="F1588" i="10"/>
  <c r="N1589" i="10"/>
  <c r="X1589" i="10" s="1"/>
  <c r="Y1589" i="10" s="1"/>
  <c r="Z1589" i="10" s="1"/>
  <c r="M1589" i="10"/>
  <c r="L1589" i="10"/>
  <c r="K1589" i="10"/>
  <c r="R1590" i="10"/>
  <c r="Q1590" i="10"/>
  <c r="P1590" i="10"/>
  <c r="Y1593" i="10"/>
  <c r="Z1593" i="10" s="1"/>
  <c r="AA1593" i="10"/>
  <c r="D1597" i="10"/>
  <c r="C1597" i="10"/>
  <c r="H1598" i="10"/>
  <c r="G1598" i="10"/>
  <c r="F1598" i="10"/>
  <c r="I1598" i="10"/>
  <c r="Y1604" i="10"/>
  <c r="Z1604" i="10" s="1"/>
  <c r="AA1604" i="10"/>
  <c r="A1616" i="10"/>
  <c r="K1616" i="9"/>
  <c r="F1617" i="10"/>
  <c r="I1617" i="10"/>
  <c r="G1617" i="10"/>
  <c r="H1617" i="10"/>
  <c r="K1618" i="10"/>
  <c r="L1618" i="10"/>
  <c r="N1618" i="10"/>
  <c r="X1618" i="10" s="1"/>
  <c r="M1618" i="10"/>
  <c r="AA1623" i="10"/>
  <c r="C1627" i="10"/>
  <c r="D1627" i="10"/>
  <c r="K1628" i="10"/>
  <c r="N1628" i="10"/>
  <c r="X1628" i="10" s="1"/>
  <c r="Y1628" i="10" s="1"/>
  <c r="Z1628" i="10" s="1"/>
  <c r="M1628" i="10"/>
  <c r="L1628" i="10"/>
  <c r="Y1632" i="10"/>
  <c r="Z1632" i="10" s="1"/>
  <c r="AA1632" i="10"/>
  <c r="D1636" i="10"/>
  <c r="C1636" i="10"/>
  <c r="F1637" i="10"/>
  <c r="I1637" i="10"/>
  <c r="H1637" i="10"/>
  <c r="G1637" i="10"/>
  <c r="K1638" i="10"/>
  <c r="N1638" i="10"/>
  <c r="X1638" i="10" s="1"/>
  <c r="Y1638" i="10" s="1"/>
  <c r="Z1638" i="10" s="1"/>
  <c r="M1638" i="10"/>
  <c r="L1638" i="10"/>
  <c r="P1639" i="10"/>
  <c r="Q1639" i="10"/>
  <c r="R1639" i="10"/>
  <c r="AA1642" i="10"/>
  <c r="AA1652" i="10"/>
  <c r="A1664" i="10"/>
  <c r="K1664" i="9"/>
  <c r="I1665" i="10"/>
  <c r="H1665" i="10"/>
  <c r="G1665" i="10"/>
  <c r="F1665" i="10"/>
  <c r="L1666" i="10"/>
  <c r="K1666" i="10"/>
  <c r="N1666" i="10"/>
  <c r="X1666" i="10" s="1"/>
  <c r="Y1666" i="10" s="1"/>
  <c r="Z1666" i="10" s="1"/>
  <c r="M1666" i="10"/>
  <c r="AA1671" i="10"/>
  <c r="D1675" i="10"/>
  <c r="C1675" i="10"/>
  <c r="N1676" i="10"/>
  <c r="X1676" i="10" s="1"/>
  <c r="Y1676" i="10" s="1"/>
  <c r="Z1676" i="10" s="1"/>
  <c r="M1676" i="10"/>
  <c r="L1676" i="10"/>
  <c r="K1676" i="10"/>
  <c r="AA1680" i="10"/>
  <c r="D1684" i="10"/>
  <c r="C1684" i="10"/>
  <c r="I1685" i="10"/>
  <c r="H1685" i="10"/>
  <c r="G1685" i="10"/>
  <c r="F1685" i="10"/>
  <c r="L1686" i="10"/>
  <c r="K1686" i="10"/>
  <c r="M1686" i="10"/>
  <c r="N1686" i="10"/>
  <c r="X1686" i="10" s="1"/>
  <c r="Y1686" i="10" s="1"/>
  <c r="Z1686" i="10" s="1"/>
  <c r="R1687" i="10"/>
  <c r="Q1687" i="10"/>
  <c r="P1687" i="10"/>
  <c r="AA1690" i="10"/>
  <c r="Y1690" i="10"/>
  <c r="Z1690" i="10" s="1"/>
  <c r="AA1700" i="10"/>
  <c r="Y1700" i="10"/>
  <c r="Z1700" i="10" s="1"/>
  <c r="D1712" i="10"/>
  <c r="C1712" i="10"/>
  <c r="N1713" i="10"/>
  <c r="X1713" i="10" s="1"/>
  <c r="M1713" i="10"/>
  <c r="L1713" i="10"/>
  <c r="K1713" i="10"/>
  <c r="P1714" i="10"/>
  <c r="R1714" i="10"/>
  <c r="Q1714" i="10"/>
  <c r="AA1718" i="10"/>
  <c r="Y1718" i="10"/>
  <c r="Z1718" i="10" s="1"/>
  <c r="C1722" i="10"/>
  <c r="D1722" i="10"/>
  <c r="N1723" i="10"/>
  <c r="X1723" i="10" s="1"/>
  <c r="Y1723" i="10" s="1"/>
  <c r="Z1723" i="10" s="1"/>
  <c r="M1723" i="10"/>
  <c r="L1723" i="10"/>
  <c r="K1723" i="10"/>
  <c r="C1730" i="10"/>
  <c r="D1730" i="10"/>
  <c r="H1731" i="10"/>
  <c r="F1731" i="10"/>
  <c r="I1731" i="10"/>
  <c r="G1731" i="10"/>
  <c r="L1732" i="10"/>
  <c r="K1732" i="10"/>
  <c r="N1732" i="10"/>
  <c r="X1732" i="10" s="1"/>
  <c r="Y1732" i="10" s="1"/>
  <c r="Z1732" i="10" s="1"/>
  <c r="M1732" i="10"/>
  <c r="R1733" i="10"/>
  <c r="Q1733" i="10"/>
  <c r="P1733" i="10"/>
  <c r="AA1736" i="10"/>
  <c r="Y1736" i="10"/>
  <c r="Z1736" i="10" s="1"/>
  <c r="C1748" i="10"/>
  <c r="D1748" i="10"/>
  <c r="L1749" i="10"/>
  <c r="N1749" i="10"/>
  <c r="X1749" i="10" s="1"/>
  <c r="M1749" i="10"/>
  <c r="K1749" i="10"/>
  <c r="Q1750" i="10"/>
  <c r="R1750" i="10"/>
  <c r="P1750" i="10"/>
  <c r="AA1754" i="10"/>
  <c r="D1758" i="10"/>
  <c r="C1758" i="10"/>
  <c r="N1759" i="10"/>
  <c r="X1759" i="10" s="1"/>
  <c r="Y1759" i="10" s="1"/>
  <c r="Z1759" i="10" s="1"/>
  <c r="M1759" i="10"/>
  <c r="L1759" i="10"/>
  <c r="K1759" i="10"/>
  <c r="D1766" i="10"/>
  <c r="C1766" i="10"/>
  <c r="F1767" i="10"/>
  <c r="H1767" i="10"/>
  <c r="G1767" i="10"/>
  <c r="I1767" i="10"/>
  <c r="N1768" i="10"/>
  <c r="X1768" i="10" s="1"/>
  <c r="Y1768" i="10" s="1"/>
  <c r="Z1768" i="10" s="1"/>
  <c r="M1768" i="10"/>
  <c r="L1768" i="10"/>
  <c r="K1768" i="10"/>
  <c r="R1769" i="10"/>
  <c r="Q1769" i="10"/>
  <c r="P1769" i="10"/>
  <c r="AA1772" i="10"/>
  <c r="Y1772" i="10"/>
  <c r="Z1772" i="10" s="1"/>
  <c r="C1784" i="10"/>
  <c r="D1784" i="10"/>
  <c r="L1785" i="10"/>
  <c r="K1785" i="10"/>
  <c r="N1785" i="10"/>
  <c r="X1785" i="10" s="1"/>
  <c r="M1785" i="10"/>
  <c r="R1786" i="10"/>
  <c r="Q1786" i="10"/>
  <c r="P1786" i="10"/>
  <c r="Y1790" i="10"/>
  <c r="Z1790" i="10" s="1"/>
  <c r="AA1790" i="10"/>
  <c r="C1794" i="10"/>
  <c r="D1794" i="10"/>
  <c r="K1795" i="10"/>
  <c r="L1795" i="10"/>
  <c r="N1795" i="10"/>
  <c r="X1795" i="10" s="1"/>
  <c r="M1795" i="10"/>
  <c r="C1802" i="10"/>
  <c r="D1802" i="10"/>
  <c r="F1803" i="10"/>
  <c r="I1803" i="10"/>
  <c r="G1803" i="10"/>
  <c r="H1803" i="10"/>
  <c r="N1804" i="10"/>
  <c r="X1804" i="10" s="1"/>
  <c r="Y1804" i="10" s="1"/>
  <c r="Z1804" i="10" s="1"/>
  <c r="L1804" i="10"/>
  <c r="M1804" i="10"/>
  <c r="K1804" i="10"/>
  <c r="R1805" i="10"/>
  <c r="Q1805" i="10"/>
  <c r="P1805" i="10"/>
  <c r="AA1808" i="10"/>
  <c r="C1820" i="10"/>
  <c r="D1820" i="10"/>
  <c r="L1821" i="10"/>
  <c r="K1821" i="10"/>
  <c r="M1821" i="10"/>
  <c r="N1821" i="10"/>
  <c r="X1821" i="10" s="1"/>
  <c r="Y1821" i="10" s="1"/>
  <c r="Z1821" i="10" s="1"/>
  <c r="AA1825" i="10"/>
  <c r="D1829" i="10"/>
  <c r="C1829" i="10"/>
  <c r="I1830" i="10"/>
  <c r="H1830" i="10"/>
  <c r="G1830" i="10"/>
  <c r="F1830" i="10"/>
  <c r="R1831" i="10"/>
  <c r="Q1831" i="10"/>
  <c r="P1831" i="10"/>
  <c r="M1846" i="10"/>
  <c r="L1846" i="10"/>
  <c r="N1846" i="10"/>
  <c r="X1846" i="10" s="1"/>
  <c r="Y1846" i="10" s="1"/>
  <c r="Z1846" i="10" s="1"/>
  <c r="K1846" i="10"/>
  <c r="AA1851" i="10"/>
  <c r="Y1851" i="10"/>
  <c r="Z1851" i="10" s="1"/>
  <c r="A1854" i="10"/>
  <c r="K1854" i="9"/>
  <c r="I1855" i="10"/>
  <c r="G1855" i="10"/>
  <c r="H1855" i="10"/>
  <c r="F1855" i="10"/>
  <c r="R1856" i="10"/>
  <c r="Q1856" i="10"/>
  <c r="P1856" i="10"/>
  <c r="C1862" i="10"/>
  <c r="D1862" i="10"/>
  <c r="H1863" i="10"/>
  <c r="F1863" i="10"/>
  <c r="I1863" i="10"/>
  <c r="G1863" i="10"/>
  <c r="N1864" i="10"/>
  <c r="X1864" i="10" s="1"/>
  <c r="Y1864" i="10" s="1"/>
  <c r="Z1864" i="10" s="1"/>
  <c r="M1864" i="10"/>
  <c r="K1864" i="10"/>
  <c r="L1864" i="10"/>
  <c r="R1865" i="10"/>
  <c r="Q1865" i="10"/>
  <c r="P1865" i="10"/>
  <c r="A1879" i="10"/>
  <c r="K1879" i="9"/>
  <c r="I1880" i="10"/>
  <c r="G1880" i="10"/>
  <c r="F1880" i="10"/>
  <c r="H1880" i="10"/>
  <c r="R1881" i="10"/>
  <c r="Q1881" i="10"/>
  <c r="P1881" i="10"/>
  <c r="AA1884" i="10"/>
  <c r="Y1884" i="10"/>
  <c r="Z1884" i="10" s="1"/>
  <c r="D1888" i="10"/>
  <c r="C1888" i="10"/>
  <c r="F1889" i="10"/>
  <c r="G1889" i="10"/>
  <c r="H1889" i="10"/>
  <c r="I1889" i="10"/>
  <c r="M1890" i="10"/>
  <c r="N1890" i="10"/>
  <c r="X1890" i="10" s="1"/>
  <c r="Y1890" i="10" s="1"/>
  <c r="Z1890" i="10" s="1"/>
  <c r="L1890" i="10"/>
  <c r="K1890" i="10"/>
  <c r="F1905" i="10"/>
  <c r="G1905" i="10"/>
  <c r="I1905" i="10"/>
  <c r="H1905" i="10"/>
  <c r="R1906" i="10"/>
  <c r="Q1906" i="10"/>
  <c r="P1906" i="10"/>
  <c r="AA1910" i="10"/>
  <c r="Y1910" i="10"/>
  <c r="Z1910" i="10" s="1"/>
  <c r="C1914" i="10"/>
  <c r="D1914" i="10"/>
  <c r="L1915" i="10"/>
  <c r="K1915" i="10"/>
  <c r="M1915" i="10"/>
  <c r="N1915" i="10"/>
  <c r="X1915" i="10" s="1"/>
  <c r="AA1918" i="10"/>
  <c r="Q1931" i="10"/>
  <c r="P1931" i="10"/>
  <c r="R1931" i="10"/>
  <c r="AA1936" i="10"/>
  <c r="Y1936" i="10"/>
  <c r="Z1936" i="10" s="1"/>
  <c r="D1939" i="10"/>
  <c r="C1939" i="10"/>
  <c r="K1940" i="10"/>
  <c r="M1940" i="10"/>
  <c r="N1940" i="10"/>
  <c r="X1940" i="10" s="1"/>
  <c r="L1940" i="10"/>
  <c r="AA1943" i="10"/>
  <c r="D1947" i="10"/>
  <c r="C1947" i="10"/>
  <c r="H1948" i="10"/>
  <c r="G1948" i="10"/>
  <c r="I1948" i="10"/>
  <c r="F1948" i="10"/>
  <c r="M1949" i="10"/>
  <c r="L1949" i="10"/>
  <c r="K1949" i="10"/>
  <c r="N1949" i="10"/>
  <c r="X1949" i="10" s="1"/>
  <c r="Q1950" i="10"/>
  <c r="R1950" i="10"/>
  <c r="P1950" i="10"/>
  <c r="D1964" i="10"/>
  <c r="C1964" i="10"/>
  <c r="M1965" i="10"/>
  <c r="N1965" i="10"/>
  <c r="X1965" i="10" s="1"/>
  <c r="Y1965" i="10" s="1"/>
  <c r="Z1965" i="10" s="1"/>
  <c r="K1965" i="10"/>
  <c r="L1965" i="10"/>
  <c r="AA1969" i="10"/>
  <c r="D1973" i="10"/>
  <c r="C1973" i="10"/>
  <c r="F1974" i="10"/>
  <c r="G1974" i="10"/>
  <c r="I1974" i="10"/>
  <c r="H1974" i="10"/>
  <c r="Q1975" i="10"/>
  <c r="R1975" i="10"/>
  <c r="P1975" i="10"/>
  <c r="M1990" i="10"/>
  <c r="N1990" i="10"/>
  <c r="X1990" i="10" s="1"/>
  <c r="Y1990" i="10" s="1"/>
  <c r="Z1990" i="10" s="1"/>
  <c r="L1990" i="10"/>
  <c r="K1990" i="10"/>
  <c r="AA1995" i="10"/>
  <c r="Y1995" i="10"/>
  <c r="Z1995" i="10" s="1"/>
  <c r="A1998" i="10"/>
  <c r="K1998" i="9"/>
  <c r="I1999" i="10"/>
  <c r="G1999" i="10"/>
  <c r="H1999" i="10"/>
  <c r="F1999" i="10"/>
  <c r="Q2000" i="10"/>
  <c r="R2000" i="10"/>
  <c r="P2000" i="10"/>
  <c r="N1599" i="10"/>
  <c r="X1599" i="10" s="1"/>
  <c r="Y1599" i="10" s="1"/>
  <c r="Z1599" i="10" s="1"/>
  <c r="M1599" i="10"/>
  <c r="K1599" i="10"/>
  <c r="L1599" i="10"/>
  <c r="Q1600" i="10"/>
  <c r="P1600" i="10"/>
  <c r="R1600" i="10"/>
  <c r="Y1605" i="10"/>
  <c r="Z1605" i="10" s="1"/>
  <c r="AA1605" i="10"/>
  <c r="K1606" i="9"/>
  <c r="D1609" i="10"/>
  <c r="C1609" i="10"/>
  <c r="G1610" i="10"/>
  <c r="F1610" i="10"/>
  <c r="H1610" i="10"/>
  <c r="I1610" i="10"/>
  <c r="N1611" i="10"/>
  <c r="X1611" i="10" s="1"/>
  <c r="Y1611" i="10" s="1"/>
  <c r="Z1611" i="10" s="1"/>
  <c r="M1611" i="10"/>
  <c r="L1611" i="10"/>
  <c r="K1611" i="10"/>
  <c r="Q1612" i="10"/>
  <c r="P1612" i="10"/>
  <c r="R1612" i="10"/>
  <c r="AA1617" i="10"/>
  <c r="K1618" i="9"/>
  <c r="D1621" i="10"/>
  <c r="C1621" i="10"/>
  <c r="G1622" i="10"/>
  <c r="F1622" i="10"/>
  <c r="H1622" i="10"/>
  <c r="I1622" i="10"/>
  <c r="N1623" i="10"/>
  <c r="X1623" i="10" s="1"/>
  <c r="Y1623" i="10" s="1"/>
  <c r="Z1623" i="10" s="1"/>
  <c r="M1623" i="10"/>
  <c r="L1623" i="10"/>
  <c r="K1623" i="10"/>
  <c r="Q1624" i="10"/>
  <c r="P1624" i="10"/>
  <c r="R1624" i="10"/>
  <c r="Y1629" i="10"/>
  <c r="Z1629" i="10" s="1"/>
  <c r="AA1629" i="10"/>
  <c r="K1630" i="9"/>
  <c r="D1633" i="10"/>
  <c r="C1633" i="10"/>
  <c r="G1634" i="10"/>
  <c r="F1634" i="10"/>
  <c r="H1634" i="10"/>
  <c r="I1634" i="10"/>
  <c r="M1635" i="10"/>
  <c r="L1635" i="10"/>
  <c r="K1635" i="10"/>
  <c r="N1635" i="10"/>
  <c r="X1635" i="10" s="1"/>
  <c r="Y1635" i="10" s="1"/>
  <c r="Z1635" i="10" s="1"/>
  <c r="Q1636" i="10"/>
  <c r="P1636" i="10"/>
  <c r="R1636" i="10"/>
  <c r="Y1641" i="10"/>
  <c r="Z1641" i="10" s="1"/>
  <c r="AA1641" i="10"/>
  <c r="K1642" i="9"/>
  <c r="C1645" i="10"/>
  <c r="D1645" i="10"/>
  <c r="H1646" i="10"/>
  <c r="G1646" i="10"/>
  <c r="I1646" i="10"/>
  <c r="F1646" i="10"/>
  <c r="N1647" i="10"/>
  <c r="X1647" i="10" s="1"/>
  <c r="Y1647" i="10" s="1"/>
  <c r="Z1647" i="10" s="1"/>
  <c r="M1647" i="10"/>
  <c r="L1647" i="10"/>
  <c r="Q1648" i="10"/>
  <c r="P1648" i="10"/>
  <c r="R1648" i="10"/>
  <c r="Y1653" i="10"/>
  <c r="Z1653" i="10" s="1"/>
  <c r="AA1653" i="10"/>
  <c r="K1654" i="9"/>
  <c r="D1657" i="10"/>
  <c r="C1657" i="10"/>
  <c r="G1658" i="10"/>
  <c r="F1658" i="10"/>
  <c r="I1658" i="10"/>
  <c r="H1658" i="10"/>
  <c r="N1659" i="10"/>
  <c r="X1659" i="10" s="1"/>
  <c r="Y1659" i="10" s="1"/>
  <c r="Z1659" i="10" s="1"/>
  <c r="M1659" i="10"/>
  <c r="L1659" i="10"/>
  <c r="Q1660" i="10"/>
  <c r="P1660" i="10"/>
  <c r="R1660" i="10"/>
  <c r="AA1665" i="10"/>
  <c r="Y1665" i="10"/>
  <c r="Z1665" i="10" s="1"/>
  <c r="K1666" i="9"/>
  <c r="C1669" i="10"/>
  <c r="D1669" i="10"/>
  <c r="I1670" i="10"/>
  <c r="F1670" i="10"/>
  <c r="H1670" i="10"/>
  <c r="G1670" i="10"/>
  <c r="L1671" i="10"/>
  <c r="K1671" i="10"/>
  <c r="N1671" i="10"/>
  <c r="X1671" i="10" s="1"/>
  <c r="Y1671" i="10" s="1"/>
  <c r="Z1671" i="10" s="1"/>
  <c r="M1671" i="10"/>
  <c r="R1672" i="10"/>
  <c r="Q1672" i="10"/>
  <c r="P1672" i="10"/>
  <c r="AA1677" i="10"/>
  <c r="K1678" i="9"/>
  <c r="C1681" i="10"/>
  <c r="D1681" i="10"/>
  <c r="I1682" i="10"/>
  <c r="G1682" i="10"/>
  <c r="F1682" i="10"/>
  <c r="H1682" i="10"/>
  <c r="N1683" i="10"/>
  <c r="X1683" i="10" s="1"/>
  <c r="K1683" i="10"/>
  <c r="M1683" i="10"/>
  <c r="L1683" i="10"/>
  <c r="R1684" i="10"/>
  <c r="Q1684" i="10"/>
  <c r="P1684" i="10"/>
  <c r="AA1689" i="10"/>
  <c r="Y1689" i="10"/>
  <c r="Z1689" i="10" s="1"/>
  <c r="K1690" i="9"/>
  <c r="C1693" i="10"/>
  <c r="D1693" i="10"/>
  <c r="I1694" i="10"/>
  <c r="H1694" i="10"/>
  <c r="G1694" i="10"/>
  <c r="F1694" i="10"/>
  <c r="N1695" i="10"/>
  <c r="X1695" i="10" s="1"/>
  <c r="Y1695" i="10" s="1"/>
  <c r="Z1695" i="10" s="1"/>
  <c r="M1695" i="10"/>
  <c r="L1695" i="10"/>
  <c r="K1695" i="10"/>
  <c r="R1696" i="10"/>
  <c r="Q1696" i="10"/>
  <c r="P1696" i="10"/>
  <c r="AA1701" i="10"/>
  <c r="Y1701" i="10"/>
  <c r="Z1701" i="10" s="1"/>
  <c r="K1702" i="9"/>
  <c r="D1705" i="10"/>
  <c r="C1705" i="10"/>
  <c r="F1706" i="10"/>
  <c r="I1706" i="10"/>
  <c r="H1706" i="10"/>
  <c r="G1706" i="10"/>
  <c r="N1707" i="10"/>
  <c r="X1707" i="10" s="1"/>
  <c r="Y1707" i="10" s="1"/>
  <c r="Z1707" i="10" s="1"/>
  <c r="M1707" i="10"/>
  <c r="L1707" i="10"/>
  <c r="K1707" i="10"/>
  <c r="Q1708" i="10"/>
  <c r="R1708" i="10"/>
  <c r="P1708" i="10"/>
  <c r="AA1713" i="10"/>
  <c r="Y1713" i="10"/>
  <c r="Z1713" i="10" s="1"/>
  <c r="K1714" i="9"/>
  <c r="D1717" i="10"/>
  <c r="C1717" i="10"/>
  <c r="F1718" i="10"/>
  <c r="H1718" i="10"/>
  <c r="G1718" i="10"/>
  <c r="I1718" i="10"/>
  <c r="M1719" i="10"/>
  <c r="L1719" i="10"/>
  <c r="N1719" i="10"/>
  <c r="X1719" i="10" s="1"/>
  <c r="Y1719" i="10" s="1"/>
  <c r="Z1719" i="10" s="1"/>
  <c r="K1719" i="10"/>
  <c r="Q1720" i="10"/>
  <c r="R1720" i="10"/>
  <c r="P1720" i="10"/>
  <c r="AA1725" i="10"/>
  <c r="Y1725" i="10"/>
  <c r="Z1725" i="10" s="1"/>
  <c r="K1726" i="9"/>
  <c r="D1729" i="10"/>
  <c r="C1729" i="10"/>
  <c r="I1730" i="10"/>
  <c r="H1730" i="10"/>
  <c r="G1730" i="10"/>
  <c r="F1730" i="10"/>
  <c r="K1731" i="10"/>
  <c r="N1731" i="10"/>
  <c r="X1731" i="10" s="1"/>
  <c r="Y1731" i="10" s="1"/>
  <c r="Z1731" i="10" s="1"/>
  <c r="L1731" i="10"/>
  <c r="M1731" i="10"/>
  <c r="Q1732" i="10"/>
  <c r="R1732" i="10"/>
  <c r="P1732" i="10"/>
  <c r="Y1737" i="10"/>
  <c r="Z1737" i="10" s="1"/>
  <c r="AA1737" i="10"/>
  <c r="K1738" i="9"/>
  <c r="D1741" i="10"/>
  <c r="C1741" i="10"/>
  <c r="I1742" i="10"/>
  <c r="H1742" i="10"/>
  <c r="G1742" i="10"/>
  <c r="F1742" i="10"/>
  <c r="L1743" i="10"/>
  <c r="M1743" i="10"/>
  <c r="K1743" i="10"/>
  <c r="N1743" i="10"/>
  <c r="X1743" i="10" s="1"/>
  <c r="R1744" i="10"/>
  <c r="Q1744" i="10"/>
  <c r="P1744" i="10"/>
  <c r="AA1749" i="10"/>
  <c r="Y1749" i="10"/>
  <c r="Z1749" i="10" s="1"/>
  <c r="K1750" i="9"/>
  <c r="D1753" i="10"/>
  <c r="C1753" i="10"/>
  <c r="I1754" i="10"/>
  <c r="H1754" i="10"/>
  <c r="F1754" i="10"/>
  <c r="G1754" i="10"/>
  <c r="K1755" i="10"/>
  <c r="N1755" i="10"/>
  <c r="X1755" i="10" s="1"/>
  <c r="M1755" i="10"/>
  <c r="L1755" i="10"/>
  <c r="R1756" i="10"/>
  <c r="P1756" i="10"/>
  <c r="Q1756" i="10"/>
  <c r="AA1761" i="10"/>
  <c r="Y1761" i="10"/>
  <c r="Z1761" i="10" s="1"/>
  <c r="K1762" i="9"/>
  <c r="C1765" i="10"/>
  <c r="D1765" i="10"/>
  <c r="I1766" i="10"/>
  <c r="H1766" i="10"/>
  <c r="G1766" i="10"/>
  <c r="F1766" i="10"/>
  <c r="N1767" i="10"/>
  <c r="X1767" i="10" s="1"/>
  <c r="Y1767" i="10" s="1"/>
  <c r="Z1767" i="10" s="1"/>
  <c r="L1767" i="10"/>
  <c r="K1767" i="10"/>
  <c r="M1767" i="10"/>
  <c r="R1768" i="10"/>
  <c r="P1768" i="10"/>
  <c r="Q1768" i="10"/>
  <c r="AA1773" i="10"/>
  <c r="Y1773" i="10"/>
  <c r="Z1773" i="10" s="1"/>
  <c r="K1774" i="9"/>
  <c r="D1777" i="10"/>
  <c r="C1777" i="10"/>
  <c r="I1778" i="10"/>
  <c r="H1778" i="10"/>
  <c r="F1778" i="10"/>
  <c r="G1778" i="10"/>
  <c r="K1779" i="10"/>
  <c r="L1779" i="10"/>
  <c r="N1779" i="10"/>
  <c r="X1779" i="10" s="1"/>
  <c r="M1779" i="10"/>
  <c r="R1780" i="10"/>
  <c r="Q1780" i="10"/>
  <c r="P1780" i="10"/>
  <c r="AA1785" i="10"/>
  <c r="Y1785" i="10"/>
  <c r="Z1785" i="10" s="1"/>
  <c r="K1786" i="9"/>
  <c r="C1789" i="10"/>
  <c r="D1789" i="10"/>
  <c r="I1790" i="10"/>
  <c r="H1790" i="10"/>
  <c r="G1790" i="10"/>
  <c r="F1790" i="10"/>
  <c r="N1791" i="10"/>
  <c r="X1791" i="10" s="1"/>
  <c r="M1791" i="10"/>
  <c r="L1791" i="10"/>
  <c r="K1791" i="10"/>
  <c r="R1792" i="10"/>
  <c r="Q1792" i="10"/>
  <c r="P1792" i="10"/>
  <c r="AA1797" i="10"/>
  <c r="Y1797" i="10"/>
  <c r="Z1797" i="10" s="1"/>
  <c r="K1798" i="9"/>
  <c r="D1801" i="10"/>
  <c r="C1801" i="10"/>
  <c r="I1802" i="10"/>
  <c r="H1802" i="10"/>
  <c r="F1802" i="10"/>
  <c r="G1802" i="10"/>
  <c r="K1803" i="10"/>
  <c r="N1803" i="10"/>
  <c r="X1803" i="10" s="1"/>
  <c r="Y1803" i="10" s="1"/>
  <c r="Z1803" i="10" s="1"/>
  <c r="L1803" i="10"/>
  <c r="M1803" i="10"/>
  <c r="R1804" i="10"/>
  <c r="Q1804" i="10"/>
  <c r="P1804" i="10"/>
  <c r="AA1809" i="10"/>
  <c r="K1810" i="9"/>
  <c r="D1813" i="10"/>
  <c r="C1813" i="10"/>
  <c r="I1814" i="10"/>
  <c r="H1814" i="10"/>
  <c r="G1814" i="10"/>
  <c r="F1814" i="10"/>
  <c r="K1815" i="10"/>
  <c r="L1815" i="10"/>
  <c r="N1815" i="10"/>
  <c r="X1815" i="10" s="1"/>
  <c r="M1815" i="10"/>
  <c r="R1816" i="10"/>
  <c r="Q1816" i="10"/>
  <c r="P1816" i="10"/>
  <c r="AA1821" i="10"/>
  <c r="K1822" i="9"/>
  <c r="D1825" i="10"/>
  <c r="C1825" i="10"/>
  <c r="I1826" i="10"/>
  <c r="H1826" i="10"/>
  <c r="G1826" i="10"/>
  <c r="F1826" i="10"/>
  <c r="K1827" i="10"/>
  <c r="M1827" i="10"/>
  <c r="L1827" i="10"/>
  <c r="N1827" i="10"/>
  <c r="X1827" i="10" s="1"/>
  <c r="R1828" i="10"/>
  <c r="Q1828" i="10"/>
  <c r="P1828" i="10"/>
  <c r="AA1833" i="10"/>
  <c r="K1834" i="9"/>
  <c r="D1837" i="10"/>
  <c r="C1837" i="10"/>
  <c r="G1838" i="10"/>
  <c r="F1838" i="10"/>
  <c r="I1838" i="10"/>
  <c r="H1838" i="10"/>
  <c r="L1839" i="10"/>
  <c r="N1839" i="10"/>
  <c r="X1839" i="10" s="1"/>
  <c r="Y1839" i="10" s="1"/>
  <c r="Z1839" i="10" s="1"/>
  <c r="M1839" i="10"/>
  <c r="K1839" i="10"/>
  <c r="R1840" i="10"/>
  <c r="Q1840" i="10"/>
  <c r="P1840" i="10"/>
  <c r="AA1845" i="10"/>
  <c r="K1846" i="9"/>
  <c r="D1849" i="10"/>
  <c r="C1849" i="10"/>
  <c r="I1850" i="10"/>
  <c r="G1850" i="10"/>
  <c r="F1850" i="10"/>
  <c r="H1850" i="10"/>
  <c r="L1851" i="10"/>
  <c r="N1851" i="10"/>
  <c r="X1851" i="10" s="1"/>
  <c r="M1851" i="10"/>
  <c r="K1851" i="10"/>
  <c r="Q1852" i="10"/>
  <c r="P1852" i="10"/>
  <c r="R1852" i="10"/>
  <c r="Y1857" i="10"/>
  <c r="Z1857" i="10" s="1"/>
  <c r="AA1857" i="10"/>
  <c r="K1858" i="9"/>
  <c r="D1861" i="10"/>
  <c r="C1861" i="10"/>
  <c r="I1862" i="10"/>
  <c r="G1862" i="10"/>
  <c r="H1862" i="10"/>
  <c r="F1862" i="10"/>
  <c r="L1863" i="10"/>
  <c r="N1863" i="10"/>
  <c r="X1863" i="10" s="1"/>
  <c r="M1863" i="10"/>
  <c r="K1863" i="10"/>
  <c r="R1864" i="10"/>
  <c r="Q1864" i="10"/>
  <c r="P1864" i="10"/>
  <c r="AA1869" i="10"/>
  <c r="Y1869" i="10"/>
  <c r="Z1869" i="10" s="1"/>
  <c r="K1870" i="9"/>
  <c r="C1873" i="10"/>
  <c r="D1873" i="10"/>
  <c r="I1874" i="10"/>
  <c r="G1874" i="10"/>
  <c r="H1874" i="10"/>
  <c r="F1874" i="10"/>
  <c r="L1875" i="10"/>
  <c r="K1875" i="10"/>
  <c r="M1875" i="10"/>
  <c r="N1875" i="10"/>
  <c r="X1875" i="10" s="1"/>
  <c r="Y1875" i="10" s="1"/>
  <c r="Z1875" i="10" s="1"/>
  <c r="R1876" i="10"/>
  <c r="P1876" i="10"/>
  <c r="Q1876" i="10"/>
  <c r="AA1881" i="10"/>
  <c r="K1882" i="9"/>
  <c r="C1885" i="10"/>
  <c r="D1885" i="10"/>
  <c r="I1886" i="10"/>
  <c r="H1886" i="10"/>
  <c r="G1886" i="10"/>
  <c r="F1886" i="10"/>
  <c r="L1887" i="10"/>
  <c r="M1887" i="10"/>
  <c r="N1887" i="10"/>
  <c r="X1887" i="10" s="1"/>
  <c r="Y1887" i="10" s="1"/>
  <c r="Z1887" i="10" s="1"/>
  <c r="K1887" i="10"/>
  <c r="R1888" i="10"/>
  <c r="Q1888" i="10"/>
  <c r="P1888" i="10"/>
  <c r="AA1893" i="10"/>
  <c r="Y1893" i="10"/>
  <c r="Z1893" i="10" s="1"/>
  <c r="K1894" i="9"/>
  <c r="C1897" i="10"/>
  <c r="D1897" i="10"/>
  <c r="I1898" i="10"/>
  <c r="G1898" i="10"/>
  <c r="H1898" i="10"/>
  <c r="F1898" i="10"/>
  <c r="L1899" i="10"/>
  <c r="K1899" i="10"/>
  <c r="N1899" i="10"/>
  <c r="X1899" i="10" s="1"/>
  <c r="Y1899" i="10" s="1"/>
  <c r="Z1899" i="10" s="1"/>
  <c r="M1899" i="10"/>
  <c r="Q1900" i="10"/>
  <c r="P1900" i="10"/>
  <c r="R1900" i="10"/>
  <c r="AA1905" i="10"/>
  <c r="K1906" i="9"/>
  <c r="C1909" i="10"/>
  <c r="D1909" i="10"/>
  <c r="H1910" i="10"/>
  <c r="G1910" i="10"/>
  <c r="F1910" i="10"/>
  <c r="I1910" i="10"/>
  <c r="L1911" i="10"/>
  <c r="N1911" i="10"/>
  <c r="X1911" i="10" s="1"/>
  <c r="Y1911" i="10" s="1"/>
  <c r="Z1911" i="10" s="1"/>
  <c r="M1911" i="10"/>
  <c r="K1911" i="10"/>
  <c r="Q1912" i="10"/>
  <c r="R1912" i="10"/>
  <c r="P1912" i="10"/>
  <c r="AA1917" i="10"/>
  <c r="K1918" i="9"/>
  <c r="D1921" i="10"/>
  <c r="C1921" i="10"/>
  <c r="I1922" i="10"/>
  <c r="H1922" i="10"/>
  <c r="G1922" i="10"/>
  <c r="F1922" i="10"/>
  <c r="K1923" i="10"/>
  <c r="M1923" i="10"/>
  <c r="L1923" i="10"/>
  <c r="N1923" i="10"/>
  <c r="X1923" i="10" s="1"/>
  <c r="P1924" i="10"/>
  <c r="R1924" i="10"/>
  <c r="Q1924" i="10"/>
  <c r="Y1929" i="10"/>
  <c r="Z1929" i="10" s="1"/>
  <c r="AA1929" i="10"/>
  <c r="K1930" i="9"/>
  <c r="C1933" i="10"/>
  <c r="D1933" i="10"/>
  <c r="H1934" i="10"/>
  <c r="I1934" i="10"/>
  <c r="G1934" i="10"/>
  <c r="F1934" i="10"/>
  <c r="K1935" i="10"/>
  <c r="N1935" i="10"/>
  <c r="X1935" i="10" s="1"/>
  <c r="Y1935" i="10" s="1"/>
  <c r="Z1935" i="10" s="1"/>
  <c r="M1935" i="10"/>
  <c r="L1935" i="10"/>
  <c r="R1936" i="10"/>
  <c r="Q1936" i="10"/>
  <c r="P1936" i="10"/>
  <c r="AA1941" i="10"/>
  <c r="Y1941" i="10"/>
  <c r="Z1941" i="10" s="1"/>
  <c r="K1942" i="9"/>
  <c r="D1945" i="10"/>
  <c r="C1945" i="10"/>
  <c r="F1946" i="10"/>
  <c r="G1946" i="10"/>
  <c r="I1946" i="10"/>
  <c r="H1946" i="10"/>
  <c r="K1947" i="10"/>
  <c r="M1947" i="10"/>
  <c r="L1947" i="10"/>
  <c r="N1947" i="10"/>
  <c r="X1947" i="10" s="1"/>
  <c r="R1948" i="10"/>
  <c r="P1948" i="10"/>
  <c r="Q1948" i="10"/>
  <c r="AA1953" i="10"/>
  <c r="K1954" i="9"/>
  <c r="D1957" i="10"/>
  <c r="C1957" i="10"/>
  <c r="H1958" i="10"/>
  <c r="G1958" i="10"/>
  <c r="F1958" i="10"/>
  <c r="I1958" i="10"/>
  <c r="K1959" i="10"/>
  <c r="N1959" i="10"/>
  <c r="X1959" i="10" s="1"/>
  <c r="Y1959" i="10" s="1"/>
  <c r="Z1959" i="10" s="1"/>
  <c r="M1959" i="10"/>
  <c r="L1959" i="10"/>
  <c r="Q1960" i="10"/>
  <c r="R1960" i="10"/>
  <c r="P1960" i="10"/>
  <c r="AA1965" i="10"/>
  <c r="K1966" i="9"/>
  <c r="C1969" i="10"/>
  <c r="D1969" i="10"/>
  <c r="H1970" i="10"/>
  <c r="G1970" i="10"/>
  <c r="F1970" i="10"/>
  <c r="I1970" i="10"/>
  <c r="K1971" i="10"/>
  <c r="N1971" i="10"/>
  <c r="X1971" i="10" s="1"/>
  <c r="Y1971" i="10" s="1"/>
  <c r="Z1971" i="10" s="1"/>
  <c r="M1971" i="10"/>
  <c r="L1971" i="10"/>
  <c r="R1972" i="10"/>
  <c r="P1972" i="10"/>
  <c r="Q1972" i="10"/>
  <c r="Y1977" i="10"/>
  <c r="Z1977" i="10" s="1"/>
  <c r="AA1977" i="10"/>
  <c r="K1978" i="9"/>
  <c r="C1981" i="10"/>
  <c r="D1981" i="10"/>
  <c r="F1982" i="10"/>
  <c r="H1982" i="10"/>
  <c r="G1982" i="10"/>
  <c r="I1982" i="10"/>
  <c r="L1983" i="10"/>
  <c r="M1983" i="10"/>
  <c r="N1983" i="10"/>
  <c r="X1983" i="10" s="1"/>
  <c r="Y1983" i="10" s="1"/>
  <c r="Z1983" i="10" s="1"/>
  <c r="K1983" i="10"/>
  <c r="Q1984" i="10"/>
  <c r="P1984" i="10"/>
  <c r="R1984" i="10"/>
  <c r="AA1989" i="10"/>
  <c r="Y1989" i="10"/>
  <c r="Z1989" i="10" s="1"/>
  <c r="K1990" i="9"/>
  <c r="D1993" i="10"/>
  <c r="C1993" i="10"/>
  <c r="F1994" i="10"/>
  <c r="I1994" i="10"/>
  <c r="H1994" i="10"/>
  <c r="G1994" i="10"/>
  <c r="M1995" i="10"/>
  <c r="L1995" i="10"/>
  <c r="K1995" i="10"/>
  <c r="N1995" i="10"/>
  <c r="X1995" i="10" s="1"/>
  <c r="R1996" i="10"/>
  <c r="Q1996" i="10"/>
  <c r="P1996" i="10"/>
  <c r="AA2001" i="10"/>
  <c r="Y2001" i="10"/>
  <c r="Z2001" i="10" s="1"/>
  <c r="AA1820" i="10"/>
  <c r="Y1820" i="10"/>
  <c r="Z1820" i="10" s="1"/>
  <c r="C1824" i="10"/>
  <c r="D1824" i="10"/>
  <c r="G1825" i="10"/>
  <c r="F1825" i="10"/>
  <c r="H1825" i="10"/>
  <c r="I1825" i="10"/>
  <c r="N1826" i="10"/>
  <c r="X1826" i="10" s="1"/>
  <c r="M1826" i="10"/>
  <c r="L1826" i="10"/>
  <c r="K1826" i="10"/>
  <c r="R1827" i="10"/>
  <c r="Q1827" i="10"/>
  <c r="P1827" i="10"/>
  <c r="AA1832" i="10"/>
  <c r="C1836" i="10"/>
  <c r="D1836" i="10"/>
  <c r="F1837" i="10"/>
  <c r="H1837" i="10"/>
  <c r="G1837" i="10"/>
  <c r="I1837" i="10"/>
  <c r="L1838" i="10"/>
  <c r="K1838" i="10"/>
  <c r="N1838" i="10"/>
  <c r="X1838" i="10" s="1"/>
  <c r="Y1838" i="10" s="1"/>
  <c r="Z1838" i="10" s="1"/>
  <c r="M1838" i="10"/>
  <c r="R1839" i="10"/>
  <c r="P1839" i="10"/>
  <c r="Q1839" i="10"/>
  <c r="AA1844" i="10"/>
  <c r="Y1844" i="10"/>
  <c r="Z1844" i="10" s="1"/>
  <c r="C1848" i="10"/>
  <c r="D1848" i="10"/>
  <c r="F1849" i="10"/>
  <c r="G1849" i="10"/>
  <c r="I1849" i="10"/>
  <c r="H1849" i="10"/>
  <c r="N1850" i="10"/>
  <c r="X1850" i="10" s="1"/>
  <c r="Y1850" i="10" s="1"/>
  <c r="Z1850" i="10" s="1"/>
  <c r="M1850" i="10"/>
  <c r="K1850" i="10"/>
  <c r="L1850" i="10"/>
  <c r="R1851" i="10"/>
  <c r="Q1851" i="10"/>
  <c r="P1851" i="10"/>
  <c r="Y1856" i="10"/>
  <c r="Z1856" i="10" s="1"/>
  <c r="AA1856" i="10"/>
  <c r="C1860" i="10"/>
  <c r="D1860" i="10"/>
  <c r="F1861" i="10"/>
  <c r="I1861" i="10"/>
  <c r="H1861" i="10"/>
  <c r="G1861" i="10"/>
  <c r="K1862" i="10"/>
  <c r="N1862" i="10"/>
  <c r="X1862" i="10" s="1"/>
  <c r="M1862" i="10"/>
  <c r="L1862" i="10"/>
  <c r="P1863" i="10"/>
  <c r="R1863" i="10"/>
  <c r="Q1863" i="10"/>
  <c r="AA1868" i="10"/>
  <c r="Y1868" i="10"/>
  <c r="Z1868" i="10" s="1"/>
  <c r="C1872" i="10"/>
  <c r="D1872" i="10"/>
  <c r="F1873" i="10"/>
  <c r="G1873" i="10"/>
  <c r="I1873" i="10"/>
  <c r="H1873" i="10"/>
  <c r="L1874" i="10"/>
  <c r="K1874" i="10"/>
  <c r="N1874" i="10"/>
  <c r="X1874" i="10" s="1"/>
  <c r="Y1874" i="10" s="1"/>
  <c r="Z1874" i="10" s="1"/>
  <c r="M1874" i="10"/>
  <c r="P1875" i="10"/>
  <c r="R1875" i="10"/>
  <c r="Q1875" i="10"/>
  <c r="AA1880" i="10"/>
  <c r="Y1880" i="10"/>
  <c r="Z1880" i="10" s="1"/>
  <c r="D1884" i="10"/>
  <c r="C1884" i="10"/>
  <c r="F1885" i="10"/>
  <c r="I1885" i="10"/>
  <c r="G1885" i="10"/>
  <c r="H1885" i="10"/>
  <c r="K1886" i="10"/>
  <c r="N1886" i="10"/>
  <c r="X1886" i="10" s="1"/>
  <c r="Y1886" i="10" s="1"/>
  <c r="Z1886" i="10" s="1"/>
  <c r="M1886" i="10"/>
  <c r="L1886" i="10"/>
  <c r="R1887" i="10"/>
  <c r="Q1887" i="10"/>
  <c r="P1887" i="10"/>
  <c r="Y1892" i="10"/>
  <c r="Z1892" i="10" s="1"/>
  <c r="AA1892" i="10"/>
  <c r="D1896" i="10"/>
  <c r="C1896" i="10"/>
  <c r="F1897" i="10"/>
  <c r="I1897" i="10"/>
  <c r="H1897" i="10"/>
  <c r="G1897" i="10"/>
  <c r="L1898" i="10"/>
  <c r="K1898" i="10"/>
  <c r="N1898" i="10"/>
  <c r="X1898" i="10" s="1"/>
  <c r="Y1898" i="10" s="1"/>
  <c r="Z1898" i="10" s="1"/>
  <c r="M1898" i="10"/>
  <c r="R1899" i="10"/>
  <c r="P1899" i="10"/>
  <c r="Q1899" i="10"/>
  <c r="AA1904" i="10"/>
  <c r="Y1904" i="10"/>
  <c r="Z1904" i="10" s="1"/>
  <c r="D1908" i="10"/>
  <c r="C1908" i="10"/>
  <c r="F1909" i="10"/>
  <c r="H1909" i="10"/>
  <c r="I1909" i="10"/>
  <c r="G1909" i="10"/>
  <c r="N1910" i="10"/>
  <c r="X1910" i="10" s="1"/>
  <c r="M1910" i="10"/>
  <c r="L1910" i="10"/>
  <c r="K1910" i="10"/>
  <c r="P1911" i="10"/>
  <c r="R1911" i="10"/>
  <c r="Q1911" i="10"/>
  <c r="Y1916" i="10"/>
  <c r="Z1916" i="10" s="1"/>
  <c r="AA1916" i="10"/>
  <c r="C1920" i="10"/>
  <c r="D1920" i="10"/>
  <c r="F1921" i="10"/>
  <c r="I1921" i="10"/>
  <c r="H1921" i="10"/>
  <c r="G1921" i="10"/>
  <c r="N1922" i="10"/>
  <c r="X1922" i="10" s="1"/>
  <c r="Y1922" i="10" s="1"/>
  <c r="Z1922" i="10" s="1"/>
  <c r="K1922" i="10"/>
  <c r="M1922" i="10"/>
  <c r="L1922" i="10"/>
  <c r="Q1923" i="10"/>
  <c r="P1923" i="10"/>
  <c r="R1923" i="10"/>
  <c r="AA1928" i="10"/>
  <c r="Y1928" i="10"/>
  <c r="Z1928" i="10" s="1"/>
  <c r="D1932" i="10"/>
  <c r="C1932" i="10"/>
  <c r="I1933" i="10"/>
  <c r="F1933" i="10"/>
  <c r="G1933" i="10"/>
  <c r="H1933" i="10"/>
  <c r="N1934" i="10"/>
  <c r="X1934" i="10" s="1"/>
  <c r="Y1934" i="10" s="1"/>
  <c r="Z1934" i="10" s="1"/>
  <c r="L1934" i="10"/>
  <c r="K1934" i="10"/>
  <c r="M1934" i="10"/>
  <c r="Q1935" i="10"/>
  <c r="P1935" i="10"/>
  <c r="R1935" i="10"/>
  <c r="Y1940" i="10"/>
  <c r="Z1940" i="10" s="1"/>
  <c r="AA1940" i="10"/>
  <c r="C1944" i="10"/>
  <c r="D1944" i="10"/>
  <c r="H1945" i="10"/>
  <c r="G1945" i="10"/>
  <c r="I1945" i="10"/>
  <c r="F1945" i="10"/>
  <c r="N1946" i="10"/>
  <c r="X1946" i="10" s="1"/>
  <c r="M1946" i="10"/>
  <c r="K1946" i="10"/>
  <c r="L1946" i="10"/>
  <c r="P1947" i="10"/>
  <c r="R1947" i="10"/>
  <c r="Q1947" i="10"/>
  <c r="Y1952" i="10"/>
  <c r="Z1952" i="10" s="1"/>
  <c r="AA1952" i="10"/>
  <c r="D1956" i="10"/>
  <c r="C1956" i="10"/>
  <c r="I1957" i="10"/>
  <c r="H1957" i="10"/>
  <c r="G1957" i="10"/>
  <c r="F1957" i="10"/>
  <c r="N1958" i="10"/>
  <c r="X1958" i="10" s="1"/>
  <c r="M1958" i="10"/>
  <c r="K1958" i="10"/>
  <c r="L1958" i="10"/>
  <c r="R1959" i="10"/>
  <c r="P1959" i="10"/>
  <c r="Q1959" i="10"/>
  <c r="AA1964" i="10"/>
  <c r="Y1964" i="10"/>
  <c r="Z1964" i="10" s="1"/>
  <c r="C1968" i="10"/>
  <c r="D1968" i="10"/>
  <c r="I1969" i="10"/>
  <c r="G1969" i="10"/>
  <c r="F1969" i="10"/>
  <c r="H1969" i="10"/>
  <c r="N1970" i="10"/>
  <c r="X1970" i="10" s="1"/>
  <c r="L1970" i="10"/>
  <c r="K1970" i="10"/>
  <c r="M1970" i="10"/>
  <c r="Q1971" i="10"/>
  <c r="P1971" i="10"/>
  <c r="R1971" i="10"/>
  <c r="AA1976" i="10"/>
  <c r="C1980" i="10"/>
  <c r="D1980" i="10"/>
  <c r="I1981" i="10"/>
  <c r="H1981" i="10"/>
  <c r="G1981" i="10"/>
  <c r="F1981" i="10"/>
  <c r="M1982" i="10"/>
  <c r="K1982" i="10"/>
  <c r="L1982" i="10"/>
  <c r="N1982" i="10"/>
  <c r="X1982" i="10" s="1"/>
  <c r="Y1982" i="10" s="1"/>
  <c r="Z1982" i="10" s="1"/>
  <c r="Q1983" i="10"/>
  <c r="P1983" i="10"/>
  <c r="R1983" i="10"/>
  <c r="AA1988" i="10"/>
  <c r="Y1988" i="10"/>
  <c r="Z1988" i="10" s="1"/>
  <c r="C1992" i="10"/>
  <c r="D1992" i="10"/>
  <c r="I1993" i="10"/>
  <c r="G1993" i="10"/>
  <c r="F1993" i="10"/>
  <c r="H1993" i="10"/>
  <c r="N1994" i="10"/>
  <c r="X1994" i="10" s="1"/>
  <c r="M1994" i="10"/>
  <c r="L1994" i="10"/>
  <c r="K1994" i="10"/>
  <c r="P1995" i="10"/>
  <c r="R1995" i="10"/>
  <c r="Q1995" i="10"/>
  <c r="Y2000" i="10"/>
  <c r="Z2000" i="10" s="1"/>
  <c r="AA2000" i="10"/>
  <c r="K1647" i="10"/>
  <c r="R1538" i="10"/>
  <c r="P1538" i="10"/>
  <c r="Q1538" i="10"/>
  <c r="AA1543" i="10"/>
  <c r="D1547" i="10"/>
  <c r="C1547" i="10"/>
  <c r="G1548" i="10"/>
  <c r="I1548" i="10"/>
  <c r="F1548" i="10"/>
  <c r="H1548" i="10"/>
  <c r="N1549" i="10"/>
  <c r="X1549" i="10" s="1"/>
  <c r="Y1549" i="10" s="1"/>
  <c r="Z1549" i="10" s="1"/>
  <c r="L1549" i="10"/>
  <c r="K1549" i="10"/>
  <c r="M1549" i="10"/>
  <c r="P1550" i="10"/>
  <c r="Q1550" i="10"/>
  <c r="R1550" i="10"/>
  <c r="AA1555" i="10"/>
  <c r="D1559" i="10"/>
  <c r="C1559" i="10"/>
  <c r="I1560" i="10"/>
  <c r="H1560" i="10"/>
  <c r="F1560" i="10"/>
  <c r="G1560" i="10"/>
  <c r="N1561" i="10"/>
  <c r="X1561" i="10" s="1"/>
  <c r="Y1561" i="10" s="1"/>
  <c r="Z1561" i="10" s="1"/>
  <c r="M1561" i="10"/>
  <c r="L1561" i="10"/>
  <c r="K1561" i="10"/>
  <c r="R1562" i="10"/>
  <c r="Q1562" i="10"/>
  <c r="P1562" i="10"/>
  <c r="Y1567" i="10"/>
  <c r="Z1567" i="10" s="1"/>
  <c r="AA1567" i="10"/>
  <c r="D1571" i="10"/>
  <c r="C1571" i="10"/>
  <c r="I1572" i="10"/>
  <c r="F1572" i="10"/>
  <c r="H1572" i="10"/>
  <c r="G1572" i="10"/>
  <c r="N1573" i="10"/>
  <c r="X1573" i="10" s="1"/>
  <c r="Y1573" i="10" s="1"/>
  <c r="Z1573" i="10" s="1"/>
  <c r="M1573" i="10"/>
  <c r="L1573" i="10"/>
  <c r="K1573" i="10"/>
  <c r="R1574" i="10"/>
  <c r="P1574" i="10"/>
  <c r="Q1574" i="10"/>
  <c r="AA1579" i="10"/>
  <c r="Y1579" i="10"/>
  <c r="Z1579" i="10" s="1"/>
  <c r="C1583" i="10"/>
  <c r="D1583" i="10"/>
  <c r="H1584" i="10"/>
  <c r="F1584" i="10"/>
  <c r="G1584" i="10"/>
  <c r="I1584" i="10"/>
  <c r="N1585" i="10"/>
  <c r="X1585" i="10" s="1"/>
  <c r="Y1585" i="10" s="1"/>
  <c r="Z1585" i="10" s="1"/>
  <c r="M1585" i="10"/>
  <c r="L1585" i="10"/>
  <c r="K1585" i="10"/>
  <c r="R1586" i="10"/>
  <c r="P1586" i="10"/>
  <c r="Q1586" i="10"/>
  <c r="Y1591" i="10"/>
  <c r="Z1591" i="10" s="1"/>
  <c r="AA1591" i="10"/>
  <c r="C1595" i="10"/>
  <c r="D1595" i="10"/>
  <c r="I1596" i="10"/>
  <c r="H1596" i="10"/>
  <c r="F1596" i="10"/>
  <c r="G1596" i="10"/>
  <c r="N1597" i="10"/>
  <c r="X1597" i="10" s="1"/>
  <c r="Y1597" i="10" s="1"/>
  <c r="Z1597" i="10" s="1"/>
  <c r="M1597" i="10"/>
  <c r="L1597" i="10"/>
  <c r="K1597" i="10"/>
  <c r="R1598" i="10"/>
  <c r="Q1598" i="10"/>
  <c r="P1598" i="10"/>
  <c r="AA1603" i="10"/>
  <c r="Y1603" i="10"/>
  <c r="Z1603" i="10" s="1"/>
  <c r="D1607" i="10"/>
  <c r="C1607" i="10"/>
  <c r="I1608" i="10"/>
  <c r="H1608" i="10"/>
  <c r="G1608" i="10"/>
  <c r="F1608" i="10"/>
  <c r="N1609" i="10"/>
  <c r="X1609" i="10" s="1"/>
  <c r="M1609" i="10"/>
  <c r="L1609" i="10"/>
  <c r="K1609" i="10"/>
  <c r="R1610" i="10"/>
  <c r="Q1610" i="10"/>
  <c r="P1610" i="10"/>
  <c r="Y1615" i="10"/>
  <c r="Z1615" i="10" s="1"/>
  <c r="AA1615" i="10"/>
  <c r="D1619" i="10"/>
  <c r="C1619" i="10"/>
  <c r="I1620" i="10"/>
  <c r="H1620" i="10"/>
  <c r="G1620" i="10"/>
  <c r="F1620" i="10"/>
  <c r="N1621" i="10"/>
  <c r="X1621" i="10" s="1"/>
  <c r="Y1621" i="10" s="1"/>
  <c r="Z1621" i="10" s="1"/>
  <c r="M1621" i="10"/>
  <c r="L1621" i="10"/>
  <c r="K1621" i="10"/>
  <c r="P1622" i="10"/>
  <c r="Q1622" i="10"/>
  <c r="R1622" i="10"/>
  <c r="AA1627" i="10"/>
  <c r="Y1627" i="10"/>
  <c r="Z1627" i="10" s="1"/>
  <c r="C1631" i="10"/>
  <c r="D1631" i="10"/>
  <c r="H1632" i="10"/>
  <c r="F1632" i="10"/>
  <c r="I1632" i="10"/>
  <c r="G1632" i="10"/>
  <c r="N1633" i="10"/>
  <c r="X1633" i="10" s="1"/>
  <c r="M1633" i="10"/>
  <c r="L1633" i="10"/>
  <c r="K1633" i="10"/>
  <c r="Q1634" i="10"/>
  <c r="R1634" i="10"/>
  <c r="P1634" i="10"/>
  <c r="AA1639" i="10"/>
  <c r="Y1639" i="10"/>
  <c r="Z1639" i="10" s="1"/>
  <c r="D1643" i="10"/>
  <c r="C1643" i="10"/>
  <c r="I1644" i="10"/>
  <c r="H1644" i="10"/>
  <c r="F1644" i="10"/>
  <c r="G1644" i="10"/>
  <c r="N1645" i="10"/>
  <c r="X1645" i="10" s="1"/>
  <c r="Y1645" i="10" s="1"/>
  <c r="Z1645" i="10" s="1"/>
  <c r="M1645" i="10"/>
  <c r="L1645" i="10"/>
  <c r="K1645" i="10"/>
  <c r="R1646" i="10"/>
  <c r="P1646" i="10"/>
  <c r="Q1646" i="10"/>
  <c r="AA1651" i="10"/>
  <c r="D1655" i="10"/>
  <c r="C1655" i="10"/>
  <c r="I1656" i="10"/>
  <c r="H1656" i="10"/>
  <c r="G1656" i="10"/>
  <c r="F1656" i="10"/>
  <c r="N1657" i="10"/>
  <c r="X1657" i="10" s="1"/>
  <c r="M1657" i="10"/>
  <c r="L1657" i="10"/>
  <c r="K1657" i="10"/>
  <c r="P1658" i="10"/>
  <c r="R1658" i="10"/>
  <c r="Q1658" i="10"/>
  <c r="AA1663" i="10"/>
  <c r="Y1663" i="10"/>
  <c r="Z1663" i="10" s="1"/>
  <c r="C1667" i="10"/>
  <c r="D1667" i="10"/>
  <c r="F1668" i="10"/>
  <c r="I1668" i="10"/>
  <c r="H1668" i="10"/>
  <c r="G1668" i="10"/>
  <c r="N1669" i="10"/>
  <c r="X1669" i="10" s="1"/>
  <c r="M1669" i="10"/>
  <c r="L1669" i="10"/>
  <c r="K1669" i="10"/>
  <c r="R1670" i="10"/>
  <c r="Q1670" i="10"/>
  <c r="P1670" i="10"/>
  <c r="AA1675" i="10"/>
  <c r="Y1675" i="10"/>
  <c r="Z1675" i="10" s="1"/>
  <c r="D1679" i="10"/>
  <c r="C1679" i="10"/>
  <c r="F1680" i="10"/>
  <c r="G1680" i="10"/>
  <c r="H1680" i="10"/>
  <c r="I1680" i="10"/>
  <c r="N1681" i="10"/>
  <c r="X1681" i="10" s="1"/>
  <c r="Y1681" i="10" s="1"/>
  <c r="Z1681" i="10" s="1"/>
  <c r="M1681" i="10"/>
  <c r="L1681" i="10"/>
  <c r="K1681" i="10"/>
  <c r="R1682" i="10"/>
  <c r="P1682" i="10"/>
  <c r="Q1682" i="10"/>
  <c r="AA1687" i="10"/>
  <c r="Y1687" i="10"/>
  <c r="Z1687" i="10" s="1"/>
  <c r="C1691" i="10"/>
  <c r="D1691" i="10"/>
  <c r="F1692" i="10"/>
  <c r="I1692" i="10"/>
  <c r="H1692" i="10"/>
  <c r="G1692" i="10"/>
  <c r="N1693" i="10"/>
  <c r="X1693" i="10" s="1"/>
  <c r="Y1693" i="10" s="1"/>
  <c r="Z1693" i="10" s="1"/>
  <c r="M1693" i="10"/>
  <c r="L1693" i="10"/>
  <c r="K1693" i="10"/>
  <c r="R1694" i="10"/>
  <c r="Q1694" i="10"/>
  <c r="P1694" i="10"/>
  <c r="AA1699" i="10"/>
  <c r="D1703" i="10"/>
  <c r="C1703" i="10"/>
  <c r="H1704" i="10"/>
  <c r="G1704" i="10"/>
  <c r="F1704" i="10"/>
  <c r="I1704" i="10"/>
  <c r="N1705" i="10"/>
  <c r="X1705" i="10" s="1"/>
  <c r="Y1705" i="10" s="1"/>
  <c r="Z1705" i="10" s="1"/>
  <c r="M1705" i="10"/>
  <c r="L1705" i="10"/>
  <c r="K1705" i="10"/>
  <c r="P1706" i="10"/>
  <c r="Q1706" i="10"/>
  <c r="R1706" i="10"/>
  <c r="Y1711" i="10"/>
  <c r="Z1711" i="10" s="1"/>
  <c r="AA1711" i="10"/>
  <c r="K1712" i="9"/>
  <c r="D1715" i="10"/>
  <c r="C1715" i="10"/>
  <c r="H1716" i="10"/>
  <c r="G1716" i="10"/>
  <c r="F1716" i="10"/>
  <c r="I1716" i="10"/>
  <c r="N1717" i="10"/>
  <c r="X1717" i="10" s="1"/>
  <c r="Y1717" i="10" s="1"/>
  <c r="Z1717" i="10" s="1"/>
  <c r="M1717" i="10"/>
  <c r="L1717" i="10"/>
  <c r="K1717" i="10"/>
  <c r="R1718" i="10"/>
  <c r="Q1718" i="10"/>
  <c r="P1718" i="10"/>
  <c r="AA1723" i="10"/>
  <c r="K1724" i="9"/>
  <c r="C1727" i="10"/>
  <c r="D1727" i="10"/>
  <c r="F1728" i="10"/>
  <c r="I1728" i="10"/>
  <c r="H1728" i="10"/>
  <c r="G1728" i="10"/>
  <c r="N1729" i="10"/>
  <c r="X1729" i="10" s="1"/>
  <c r="L1729" i="10"/>
  <c r="K1729" i="10"/>
  <c r="M1729" i="10"/>
  <c r="P1730" i="10"/>
  <c r="Q1730" i="10"/>
  <c r="R1730" i="10"/>
  <c r="Y1735" i="10"/>
  <c r="Z1735" i="10" s="1"/>
  <c r="AA1735" i="10"/>
  <c r="K1736" i="9"/>
  <c r="C1739" i="10"/>
  <c r="D1739" i="10"/>
  <c r="G1740" i="10"/>
  <c r="F1740" i="10"/>
  <c r="H1740" i="10"/>
  <c r="I1740" i="10"/>
  <c r="L1741" i="10"/>
  <c r="N1741" i="10"/>
  <c r="X1741" i="10" s="1"/>
  <c r="Y1741" i="10" s="1"/>
  <c r="Z1741" i="10" s="1"/>
  <c r="K1741" i="10"/>
  <c r="M1741" i="10"/>
  <c r="P1742" i="10"/>
  <c r="Q1742" i="10"/>
  <c r="R1742" i="10"/>
  <c r="Y1747" i="10"/>
  <c r="Z1747" i="10" s="1"/>
  <c r="AA1747" i="10"/>
  <c r="K1748" i="9"/>
  <c r="C1751" i="10"/>
  <c r="D1751" i="10"/>
  <c r="F1752" i="10"/>
  <c r="I1752" i="10"/>
  <c r="H1752" i="10"/>
  <c r="G1752" i="10"/>
  <c r="L1753" i="10"/>
  <c r="K1753" i="10"/>
  <c r="N1753" i="10"/>
  <c r="X1753" i="10" s="1"/>
  <c r="Y1753" i="10" s="1"/>
  <c r="Z1753" i="10" s="1"/>
  <c r="M1753" i="10"/>
  <c r="P1754" i="10"/>
  <c r="R1754" i="10"/>
  <c r="Q1754" i="10"/>
  <c r="AA1759" i="10"/>
  <c r="K1760" i="9"/>
  <c r="D1763" i="10"/>
  <c r="C1763" i="10"/>
  <c r="F1764" i="10"/>
  <c r="H1764" i="10"/>
  <c r="I1764" i="10"/>
  <c r="G1764" i="10"/>
  <c r="L1765" i="10"/>
  <c r="K1765" i="10"/>
  <c r="M1765" i="10"/>
  <c r="N1765" i="10"/>
  <c r="X1765" i="10" s="1"/>
  <c r="Y1765" i="10" s="1"/>
  <c r="Z1765" i="10" s="1"/>
  <c r="P1766" i="10"/>
  <c r="Q1766" i="10"/>
  <c r="R1766" i="10"/>
  <c r="Y1771" i="10"/>
  <c r="Z1771" i="10" s="1"/>
  <c r="AA1771" i="10"/>
  <c r="K1772" i="9"/>
  <c r="C1775" i="10"/>
  <c r="D1775" i="10"/>
  <c r="F1776" i="10"/>
  <c r="G1776" i="10"/>
  <c r="I1776" i="10"/>
  <c r="H1776" i="10"/>
  <c r="L1777" i="10"/>
  <c r="K1777" i="10"/>
  <c r="N1777" i="10"/>
  <c r="X1777" i="10" s="1"/>
  <c r="Y1777" i="10" s="1"/>
  <c r="Z1777" i="10" s="1"/>
  <c r="M1777" i="10"/>
  <c r="R1778" i="10"/>
  <c r="Q1778" i="10"/>
  <c r="P1778" i="10"/>
  <c r="AA1783" i="10"/>
  <c r="Y1783" i="10"/>
  <c r="Z1783" i="10" s="1"/>
  <c r="K1784" i="9"/>
  <c r="D1787" i="10"/>
  <c r="C1787" i="10"/>
  <c r="I1788" i="10"/>
  <c r="H1788" i="10"/>
  <c r="G1788" i="10"/>
  <c r="F1788" i="10"/>
  <c r="L1789" i="10"/>
  <c r="K1789" i="10"/>
  <c r="M1789" i="10"/>
  <c r="N1789" i="10"/>
  <c r="X1789" i="10" s="1"/>
  <c r="Y1789" i="10" s="1"/>
  <c r="Z1789" i="10" s="1"/>
  <c r="P1790" i="10"/>
  <c r="R1790" i="10"/>
  <c r="Q1790" i="10"/>
  <c r="Y1795" i="10"/>
  <c r="Z1795" i="10" s="1"/>
  <c r="AA1795" i="10"/>
  <c r="K1796" i="9"/>
  <c r="C1799" i="10"/>
  <c r="D1799" i="10"/>
  <c r="F1800" i="10"/>
  <c r="I1800" i="10"/>
  <c r="H1800" i="10"/>
  <c r="G1800" i="10"/>
  <c r="L1801" i="10"/>
  <c r="K1801" i="10"/>
  <c r="N1801" i="10"/>
  <c r="X1801" i="10" s="1"/>
  <c r="Y1801" i="10" s="1"/>
  <c r="Z1801" i="10" s="1"/>
  <c r="M1801" i="10"/>
  <c r="Q1802" i="10"/>
  <c r="P1802" i="10"/>
  <c r="R1802" i="10"/>
  <c r="AA1807" i="10"/>
  <c r="K1808" i="9"/>
  <c r="C1811" i="10"/>
  <c r="D1811" i="10"/>
  <c r="I1812" i="10"/>
  <c r="H1812" i="10"/>
  <c r="G1812" i="10"/>
  <c r="F1812" i="10"/>
  <c r="L1813" i="10"/>
  <c r="K1813" i="10"/>
  <c r="M1813" i="10"/>
  <c r="N1813" i="10"/>
  <c r="X1813" i="10" s="1"/>
  <c r="P1814" i="10"/>
  <c r="Q1814" i="10"/>
  <c r="R1814" i="10"/>
  <c r="Y1819" i="10"/>
  <c r="Z1819" i="10" s="1"/>
  <c r="AA1819" i="10"/>
  <c r="K1820" i="9"/>
  <c r="C1823" i="10"/>
  <c r="D1823" i="10"/>
  <c r="F1824" i="10"/>
  <c r="G1824" i="10"/>
  <c r="I1824" i="10"/>
  <c r="H1824" i="10"/>
  <c r="L1825" i="10"/>
  <c r="K1825" i="10"/>
  <c r="N1825" i="10"/>
  <c r="X1825" i="10" s="1"/>
  <c r="Y1825" i="10" s="1"/>
  <c r="Z1825" i="10" s="1"/>
  <c r="M1825" i="10"/>
  <c r="R1826" i="10"/>
  <c r="Q1826" i="10"/>
  <c r="P1826" i="10"/>
  <c r="Y1831" i="10"/>
  <c r="Z1831" i="10" s="1"/>
  <c r="AA1831" i="10"/>
  <c r="K1832" i="9"/>
  <c r="C1835" i="10"/>
  <c r="D1835" i="10"/>
  <c r="I1836" i="10"/>
  <c r="H1836" i="10"/>
  <c r="G1836" i="10"/>
  <c r="F1836" i="10"/>
  <c r="L1837" i="10"/>
  <c r="K1837" i="10"/>
  <c r="M1837" i="10"/>
  <c r="N1837" i="10"/>
  <c r="X1837" i="10" s="1"/>
  <c r="Y1837" i="10" s="1"/>
  <c r="Z1837" i="10" s="1"/>
  <c r="R1838" i="10"/>
  <c r="Q1838" i="10"/>
  <c r="P1838" i="10"/>
  <c r="AA1843" i="10"/>
  <c r="Y1843" i="10"/>
  <c r="Z1843" i="10" s="1"/>
  <c r="D1847" i="10"/>
  <c r="C1847" i="10"/>
  <c r="I1848" i="10"/>
  <c r="H1848" i="10"/>
  <c r="G1848" i="10"/>
  <c r="F1848" i="10"/>
  <c r="N1849" i="10"/>
  <c r="X1849" i="10" s="1"/>
  <c r="Y1849" i="10" s="1"/>
  <c r="Z1849" i="10" s="1"/>
  <c r="L1849" i="10"/>
  <c r="M1849" i="10"/>
  <c r="K1849" i="10"/>
  <c r="R1850" i="10"/>
  <c r="Q1850" i="10"/>
  <c r="P1850" i="10"/>
  <c r="AA1855" i="10"/>
  <c r="Y1855" i="10"/>
  <c r="Z1855" i="10" s="1"/>
  <c r="D1859" i="10"/>
  <c r="C1859" i="10"/>
  <c r="I1860" i="10"/>
  <c r="F1860" i="10"/>
  <c r="H1860" i="10"/>
  <c r="G1860" i="10"/>
  <c r="K1861" i="10"/>
  <c r="N1861" i="10"/>
  <c r="X1861" i="10" s="1"/>
  <c r="M1861" i="10"/>
  <c r="L1861" i="10"/>
  <c r="Q1862" i="10"/>
  <c r="R1862" i="10"/>
  <c r="P1862" i="10"/>
  <c r="AA1867" i="10"/>
  <c r="Y1867" i="10"/>
  <c r="Z1867" i="10" s="1"/>
  <c r="D1871" i="10"/>
  <c r="C1871" i="10"/>
  <c r="I1872" i="10"/>
  <c r="H1872" i="10"/>
  <c r="G1872" i="10"/>
  <c r="F1872" i="10"/>
  <c r="M1873" i="10"/>
  <c r="K1873" i="10"/>
  <c r="N1873" i="10"/>
  <c r="X1873" i="10" s="1"/>
  <c r="Y1873" i="10" s="1"/>
  <c r="Z1873" i="10" s="1"/>
  <c r="L1873" i="10"/>
  <c r="P1874" i="10"/>
  <c r="Q1874" i="10"/>
  <c r="R1874" i="10"/>
  <c r="Y1879" i="10"/>
  <c r="Z1879" i="10" s="1"/>
  <c r="AA1879" i="10"/>
  <c r="D1883" i="10"/>
  <c r="C1883" i="10"/>
  <c r="I1884" i="10"/>
  <c r="F1884" i="10"/>
  <c r="H1884" i="10"/>
  <c r="G1884" i="10"/>
  <c r="L1885" i="10"/>
  <c r="K1885" i="10"/>
  <c r="N1885" i="10"/>
  <c r="X1885" i="10" s="1"/>
  <c r="Y1885" i="10" s="1"/>
  <c r="Z1885" i="10" s="1"/>
  <c r="M1885" i="10"/>
  <c r="Q1886" i="10"/>
  <c r="R1886" i="10"/>
  <c r="P1886" i="10"/>
  <c r="AA1891" i="10"/>
  <c r="C1895" i="10"/>
  <c r="D1895" i="10"/>
  <c r="I1896" i="10"/>
  <c r="H1896" i="10"/>
  <c r="G1896" i="10"/>
  <c r="F1896" i="10"/>
  <c r="M1897" i="10"/>
  <c r="L1897" i="10"/>
  <c r="K1897" i="10"/>
  <c r="N1897" i="10"/>
  <c r="X1897" i="10" s="1"/>
  <c r="Q1898" i="10"/>
  <c r="P1898" i="10"/>
  <c r="R1898" i="10"/>
  <c r="Y1903" i="10"/>
  <c r="Z1903" i="10" s="1"/>
  <c r="AA1903" i="10"/>
  <c r="D1907" i="10"/>
  <c r="C1907" i="10"/>
  <c r="I1908" i="10"/>
  <c r="G1908" i="10"/>
  <c r="H1908" i="10"/>
  <c r="F1908" i="10"/>
  <c r="N1909" i="10"/>
  <c r="X1909" i="10" s="1"/>
  <c r="Y1909" i="10" s="1"/>
  <c r="Z1909" i="10" s="1"/>
  <c r="M1909" i="10"/>
  <c r="L1909" i="10"/>
  <c r="K1909" i="10"/>
  <c r="P1910" i="10"/>
  <c r="Q1910" i="10"/>
  <c r="R1910" i="10"/>
  <c r="Y1915" i="10"/>
  <c r="Z1915" i="10" s="1"/>
  <c r="AA1915" i="10"/>
  <c r="C1919" i="10"/>
  <c r="D1919" i="10"/>
  <c r="I1920" i="10"/>
  <c r="H1920" i="10"/>
  <c r="G1920" i="10"/>
  <c r="F1920" i="10"/>
  <c r="M1921" i="10"/>
  <c r="L1921" i="10"/>
  <c r="K1921" i="10"/>
  <c r="N1921" i="10"/>
  <c r="X1921" i="10" s="1"/>
  <c r="Y1921" i="10" s="1"/>
  <c r="Z1921" i="10" s="1"/>
  <c r="R1922" i="10"/>
  <c r="Q1922" i="10"/>
  <c r="P1922" i="10"/>
  <c r="AA1927" i="10"/>
  <c r="Y1927" i="10"/>
  <c r="Z1927" i="10" s="1"/>
  <c r="C1931" i="10"/>
  <c r="D1931" i="10"/>
  <c r="H1932" i="10"/>
  <c r="F1932" i="10"/>
  <c r="I1932" i="10"/>
  <c r="G1932" i="10"/>
  <c r="N1933" i="10"/>
  <c r="X1933" i="10" s="1"/>
  <c r="Y1933" i="10" s="1"/>
  <c r="Z1933" i="10" s="1"/>
  <c r="M1933" i="10"/>
  <c r="K1933" i="10"/>
  <c r="L1933" i="10"/>
  <c r="P1934" i="10"/>
  <c r="R1934" i="10"/>
  <c r="Q1934" i="10"/>
  <c r="AA1939" i="10"/>
  <c r="Y1939" i="10"/>
  <c r="Z1939" i="10" s="1"/>
  <c r="C1943" i="10"/>
  <c r="D1943" i="10"/>
  <c r="H1944" i="10"/>
  <c r="G1944" i="10"/>
  <c r="I1944" i="10"/>
  <c r="F1944" i="10"/>
  <c r="K1945" i="10"/>
  <c r="N1945" i="10"/>
  <c r="X1945" i="10" s="1"/>
  <c r="L1945" i="10"/>
  <c r="M1945" i="10"/>
  <c r="R1946" i="10"/>
  <c r="P1946" i="10"/>
  <c r="Q1946" i="10"/>
  <c r="Y1951" i="10"/>
  <c r="Z1951" i="10" s="1"/>
  <c r="AA1951" i="10"/>
  <c r="D1955" i="10"/>
  <c r="C1955" i="10"/>
  <c r="H1956" i="10"/>
  <c r="G1956" i="10"/>
  <c r="I1956" i="10"/>
  <c r="F1956" i="10"/>
  <c r="M1957" i="10"/>
  <c r="L1957" i="10"/>
  <c r="N1957" i="10"/>
  <c r="X1957" i="10" s="1"/>
  <c r="K1957" i="10"/>
  <c r="R1958" i="10"/>
  <c r="Q1958" i="10"/>
  <c r="P1958" i="10"/>
  <c r="Y1963" i="10"/>
  <c r="Z1963" i="10" s="1"/>
  <c r="AA1963" i="10"/>
  <c r="C1967" i="10"/>
  <c r="D1967" i="10"/>
  <c r="H1968" i="10"/>
  <c r="F1968" i="10"/>
  <c r="I1968" i="10"/>
  <c r="G1968" i="10"/>
  <c r="M1969" i="10"/>
  <c r="L1969" i="10"/>
  <c r="K1969" i="10"/>
  <c r="N1969" i="10"/>
  <c r="X1969" i="10" s="1"/>
  <c r="Y1969" i="10" s="1"/>
  <c r="Z1969" i="10" s="1"/>
  <c r="P1970" i="10"/>
  <c r="R1970" i="10"/>
  <c r="Q1970" i="10"/>
  <c r="AA1975" i="10"/>
  <c r="Y1975" i="10"/>
  <c r="Z1975" i="10" s="1"/>
  <c r="C1979" i="10"/>
  <c r="D1979" i="10"/>
  <c r="H1980" i="10"/>
  <c r="G1980" i="10"/>
  <c r="I1980" i="10"/>
  <c r="F1980" i="10"/>
  <c r="N1981" i="10"/>
  <c r="X1981" i="10" s="1"/>
  <c r="Y1981" i="10" s="1"/>
  <c r="Z1981" i="10" s="1"/>
  <c r="L1981" i="10"/>
  <c r="M1981" i="10"/>
  <c r="K1981" i="10"/>
  <c r="R1982" i="10"/>
  <c r="Q1982" i="10"/>
  <c r="P1982" i="10"/>
  <c r="AA1987" i="10"/>
  <c r="Y1987" i="10"/>
  <c r="Z1987" i="10" s="1"/>
  <c r="C1991" i="10"/>
  <c r="D1991" i="10"/>
  <c r="H1992" i="10"/>
  <c r="G1992" i="10"/>
  <c r="I1992" i="10"/>
  <c r="F1992" i="10"/>
  <c r="N1993" i="10"/>
  <c r="X1993" i="10" s="1"/>
  <c r="Y1993" i="10" s="1"/>
  <c r="Z1993" i="10" s="1"/>
  <c r="M1993" i="10"/>
  <c r="L1993" i="10"/>
  <c r="K1993" i="10"/>
  <c r="R1994" i="10"/>
  <c r="P1994" i="10"/>
  <c r="Q1994" i="10"/>
  <c r="AA1999" i="10"/>
  <c r="Y1999" i="10"/>
  <c r="Z1999" i="10" s="1"/>
  <c r="K2000" i="9"/>
  <c r="K1659" i="10"/>
  <c r="AA1566" i="10"/>
  <c r="Y1566" i="10"/>
  <c r="Z1566" i="10" s="1"/>
  <c r="D1570" i="10"/>
  <c r="C1570" i="10"/>
  <c r="H1571" i="10"/>
  <c r="G1571" i="10"/>
  <c r="I1571" i="10"/>
  <c r="F1571" i="10"/>
  <c r="K1572" i="10"/>
  <c r="N1572" i="10"/>
  <c r="X1572" i="10" s="1"/>
  <c r="Y1572" i="10" s="1"/>
  <c r="Z1572" i="10" s="1"/>
  <c r="L1572" i="10"/>
  <c r="M1572" i="10"/>
  <c r="R1573" i="10"/>
  <c r="Q1573" i="10"/>
  <c r="P1573" i="10"/>
  <c r="AA1578" i="10"/>
  <c r="Y1578" i="10"/>
  <c r="Z1578" i="10" s="1"/>
  <c r="D1582" i="10"/>
  <c r="C1582" i="10"/>
  <c r="H1583" i="10"/>
  <c r="G1583" i="10"/>
  <c r="F1583" i="10"/>
  <c r="I1583" i="10"/>
  <c r="N1584" i="10"/>
  <c r="X1584" i="10" s="1"/>
  <c r="Y1584" i="10" s="1"/>
  <c r="Z1584" i="10" s="1"/>
  <c r="L1584" i="10"/>
  <c r="K1584" i="10"/>
  <c r="M1584" i="10"/>
  <c r="R1585" i="10"/>
  <c r="P1585" i="10"/>
  <c r="Q1585" i="10"/>
  <c r="AA1590" i="10"/>
  <c r="Y1590" i="10"/>
  <c r="Z1590" i="10" s="1"/>
  <c r="D1594" i="10"/>
  <c r="C1594" i="10"/>
  <c r="H1595" i="10"/>
  <c r="G1595" i="10"/>
  <c r="I1595" i="10"/>
  <c r="F1595" i="10"/>
  <c r="K1596" i="10"/>
  <c r="N1596" i="10"/>
  <c r="X1596" i="10" s="1"/>
  <c r="Y1596" i="10" s="1"/>
  <c r="Z1596" i="10" s="1"/>
  <c r="L1596" i="10"/>
  <c r="M1596" i="10"/>
  <c r="Q1597" i="10"/>
  <c r="R1597" i="10"/>
  <c r="P1597" i="10"/>
  <c r="AA1602" i="10"/>
  <c r="Y1602" i="10"/>
  <c r="Z1602" i="10" s="1"/>
  <c r="D1606" i="10"/>
  <c r="C1606" i="10"/>
  <c r="H1607" i="10"/>
  <c r="G1607" i="10"/>
  <c r="F1607" i="10"/>
  <c r="I1607" i="10"/>
  <c r="N1608" i="10"/>
  <c r="X1608" i="10" s="1"/>
  <c r="M1608" i="10"/>
  <c r="L1608" i="10"/>
  <c r="K1608" i="10"/>
  <c r="R1609" i="10"/>
  <c r="Q1609" i="10"/>
  <c r="P1609" i="10"/>
  <c r="AA1614" i="10"/>
  <c r="Y1614" i="10"/>
  <c r="Z1614" i="10" s="1"/>
  <c r="D1618" i="10"/>
  <c r="C1618" i="10"/>
  <c r="H1619" i="10"/>
  <c r="G1619" i="10"/>
  <c r="I1619" i="10"/>
  <c r="F1619" i="10"/>
  <c r="K1620" i="10"/>
  <c r="N1620" i="10"/>
  <c r="X1620" i="10" s="1"/>
  <c r="Y1620" i="10" s="1"/>
  <c r="Z1620" i="10" s="1"/>
  <c r="M1620" i="10"/>
  <c r="L1620" i="10"/>
  <c r="Q1621" i="10"/>
  <c r="R1621" i="10"/>
  <c r="P1621" i="10"/>
  <c r="Y1626" i="10"/>
  <c r="Z1626" i="10" s="1"/>
  <c r="AA1626" i="10"/>
  <c r="D1630" i="10"/>
  <c r="C1630" i="10"/>
  <c r="H1631" i="10"/>
  <c r="G1631" i="10"/>
  <c r="I1631" i="10"/>
  <c r="F1631" i="10"/>
  <c r="N1632" i="10"/>
  <c r="X1632" i="10" s="1"/>
  <c r="M1632" i="10"/>
  <c r="L1632" i="10"/>
  <c r="K1632" i="10"/>
  <c r="R1633" i="10"/>
  <c r="Q1633" i="10"/>
  <c r="P1633" i="10"/>
  <c r="AA1638" i="10"/>
  <c r="D1642" i="10"/>
  <c r="C1642" i="10"/>
  <c r="H1643" i="10"/>
  <c r="G1643" i="10"/>
  <c r="I1643" i="10"/>
  <c r="F1643" i="10"/>
  <c r="K1644" i="10"/>
  <c r="L1644" i="10"/>
  <c r="M1644" i="10"/>
  <c r="N1644" i="10"/>
  <c r="X1644" i="10" s="1"/>
  <c r="Y1644" i="10" s="1"/>
  <c r="Z1644" i="10" s="1"/>
  <c r="R1645" i="10"/>
  <c r="Q1645" i="10"/>
  <c r="P1645" i="10"/>
  <c r="AA1650" i="10"/>
  <c r="Y1650" i="10"/>
  <c r="Z1650" i="10" s="1"/>
  <c r="D1654" i="10"/>
  <c r="C1654" i="10"/>
  <c r="H1655" i="10"/>
  <c r="G1655" i="10"/>
  <c r="I1655" i="10"/>
  <c r="F1655" i="10"/>
  <c r="K1656" i="10"/>
  <c r="L1656" i="10"/>
  <c r="M1656" i="10"/>
  <c r="N1656" i="10"/>
  <c r="X1656" i="10" s="1"/>
  <c r="Y1656" i="10" s="1"/>
  <c r="Z1656" i="10" s="1"/>
  <c r="R1657" i="10"/>
  <c r="Q1657" i="10"/>
  <c r="P1657" i="10"/>
  <c r="AA1662" i="10"/>
  <c r="Y1662" i="10"/>
  <c r="Z1662" i="10" s="1"/>
  <c r="C1666" i="10"/>
  <c r="D1666" i="10"/>
  <c r="I1667" i="10"/>
  <c r="H1667" i="10"/>
  <c r="G1667" i="10"/>
  <c r="F1667" i="10"/>
  <c r="N1668" i="10"/>
  <c r="X1668" i="10" s="1"/>
  <c r="Y1668" i="10" s="1"/>
  <c r="Z1668" i="10" s="1"/>
  <c r="M1668" i="10"/>
  <c r="K1668" i="10"/>
  <c r="L1668" i="10"/>
  <c r="R1669" i="10"/>
  <c r="Q1669" i="10"/>
  <c r="P1669" i="10"/>
  <c r="AA1674" i="10"/>
  <c r="D1678" i="10"/>
  <c r="C1678" i="10"/>
  <c r="I1679" i="10"/>
  <c r="H1679" i="10"/>
  <c r="G1679" i="10"/>
  <c r="F1679" i="10"/>
  <c r="N1680" i="10"/>
  <c r="X1680" i="10" s="1"/>
  <c r="Y1680" i="10" s="1"/>
  <c r="Z1680" i="10" s="1"/>
  <c r="M1680" i="10"/>
  <c r="L1680" i="10"/>
  <c r="K1680" i="10"/>
  <c r="R1681" i="10"/>
  <c r="P1681" i="10"/>
  <c r="Q1681" i="10"/>
  <c r="AA1686" i="10"/>
  <c r="D1690" i="10"/>
  <c r="C1690" i="10"/>
  <c r="I1691" i="10"/>
  <c r="H1691" i="10"/>
  <c r="G1691" i="10"/>
  <c r="F1691" i="10"/>
  <c r="N1692" i="10"/>
  <c r="X1692" i="10" s="1"/>
  <c r="M1692" i="10"/>
  <c r="L1692" i="10"/>
  <c r="K1692" i="10"/>
  <c r="P1693" i="10"/>
  <c r="Q1693" i="10"/>
  <c r="R1693" i="10"/>
  <c r="AA1698" i="10"/>
  <c r="Y1698" i="10"/>
  <c r="Z1698" i="10" s="1"/>
  <c r="D1702" i="10"/>
  <c r="C1702" i="10"/>
  <c r="H1703" i="10"/>
  <c r="I1703" i="10"/>
  <c r="F1703" i="10"/>
  <c r="G1703" i="10"/>
  <c r="K1704" i="10"/>
  <c r="M1704" i="10"/>
  <c r="N1704" i="10"/>
  <c r="X1704" i="10" s="1"/>
  <c r="Y1704" i="10" s="1"/>
  <c r="Z1704" i="10" s="1"/>
  <c r="L1704" i="10"/>
  <c r="Q1705" i="10"/>
  <c r="P1705" i="10"/>
  <c r="R1705" i="10"/>
  <c r="Y1710" i="10"/>
  <c r="Z1710" i="10" s="1"/>
  <c r="AA1710" i="10"/>
  <c r="D1714" i="10"/>
  <c r="C1714" i="10"/>
  <c r="H1715" i="10"/>
  <c r="I1715" i="10"/>
  <c r="G1715" i="10"/>
  <c r="F1715" i="10"/>
  <c r="N1716" i="10"/>
  <c r="X1716" i="10" s="1"/>
  <c r="Y1716" i="10" s="1"/>
  <c r="Z1716" i="10" s="1"/>
  <c r="M1716" i="10"/>
  <c r="L1716" i="10"/>
  <c r="K1716" i="10"/>
  <c r="R1717" i="10"/>
  <c r="Q1717" i="10"/>
  <c r="P1717" i="10"/>
  <c r="AA1722" i="10"/>
  <c r="D1726" i="10"/>
  <c r="C1726" i="10"/>
  <c r="H1727" i="10"/>
  <c r="F1727" i="10"/>
  <c r="I1727" i="10"/>
  <c r="G1727" i="10"/>
  <c r="L1728" i="10"/>
  <c r="K1728" i="10"/>
  <c r="M1728" i="10"/>
  <c r="N1728" i="10"/>
  <c r="X1728" i="10" s="1"/>
  <c r="R1729" i="10"/>
  <c r="Q1729" i="10"/>
  <c r="P1729" i="10"/>
  <c r="AA1734" i="10"/>
  <c r="C1738" i="10"/>
  <c r="D1738" i="10"/>
  <c r="F1739" i="10"/>
  <c r="I1739" i="10"/>
  <c r="H1739" i="10"/>
  <c r="G1739" i="10"/>
  <c r="N1740" i="10"/>
  <c r="X1740" i="10" s="1"/>
  <c r="Y1740" i="10" s="1"/>
  <c r="Z1740" i="10" s="1"/>
  <c r="L1740" i="10"/>
  <c r="M1740" i="10"/>
  <c r="K1740" i="10"/>
  <c r="R1741" i="10"/>
  <c r="Q1741" i="10"/>
  <c r="P1741" i="10"/>
  <c r="AA1746" i="10"/>
  <c r="Y1746" i="10"/>
  <c r="Z1746" i="10" s="1"/>
  <c r="D1750" i="10"/>
  <c r="C1750" i="10"/>
  <c r="F1751" i="10"/>
  <c r="I1751" i="10"/>
  <c r="H1751" i="10"/>
  <c r="G1751" i="10"/>
  <c r="N1752" i="10"/>
  <c r="X1752" i="10" s="1"/>
  <c r="Y1752" i="10" s="1"/>
  <c r="Z1752" i="10" s="1"/>
  <c r="M1752" i="10"/>
  <c r="L1752" i="10"/>
  <c r="K1752" i="10"/>
  <c r="R1753" i="10"/>
  <c r="Q1753" i="10"/>
  <c r="P1753" i="10"/>
  <c r="Y1758" i="10"/>
  <c r="Z1758" i="10" s="1"/>
  <c r="AA1758" i="10"/>
  <c r="C1762" i="10"/>
  <c r="D1762" i="10"/>
  <c r="F1763" i="10"/>
  <c r="I1763" i="10"/>
  <c r="H1763" i="10"/>
  <c r="G1763" i="10"/>
  <c r="N1764" i="10"/>
  <c r="X1764" i="10" s="1"/>
  <c r="Y1764" i="10" s="1"/>
  <c r="Z1764" i="10" s="1"/>
  <c r="L1764" i="10"/>
  <c r="M1764" i="10"/>
  <c r="K1764" i="10"/>
  <c r="R1765" i="10"/>
  <c r="Q1765" i="10"/>
  <c r="P1765" i="10"/>
  <c r="AA1770" i="10"/>
  <c r="D1774" i="10"/>
  <c r="C1774" i="10"/>
  <c r="F1775" i="10"/>
  <c r="I1775" i="10"/>
  <c r="H1775" i="10"/>
  <c r="G1775" i="10"/>
  <c r="N1776" i="10"/>
  <c r="X1776" i="10" s="1"/>
  <c r="Y1776" i="10" s="1"/>
  <c r="Z1776" i="10" s="1"/>
  <c r="M1776" i="10"/>
  <c r="L1776" i="10"/>
  <c r="K1776" i="10"/>
  <c r="R1777" i="10"/>
  <c r="Q1777" i="10"/>
  <c r="P1777" i="10"/>
  <c r="AA1782" i="10"/>
  <c r="D1786" i="10"/>
  <c r="C1786" i="10"/>
  <c r="F1787" i="10"/>
  <c r="I1787" i="10"/>
  <c r="H1787" i="10"/>
  <c r="G1787" i="10"/>
  <c r="N1788" i="10"/>
  <c r="X1788" i="10" s="1"/>
  <c r="Y1788" i="10" s="1"/>
  <c r="Z1788" i="10" s="1"/>
  <c r="L1788" i="10"/>
  <c r="M1788" i="10"/>
  <c r="K1788" i="10"/>
  <c r="R1789" i="10"/>
  <c r="Q1789" i="10"/>
  <c r="P1789" i="10"/>
  <c r="AA1794" i="10"/>
  <c r="Y1794" i="10"/>
  <c r="Z1794" i="10" s="1"/>
  <c r="D1798" i="10"/>
  <c r="C1798" i="10"/>
  <c r="F1799" i="10"/>
  <c r="H1799" i="10"/>
  <c r="G1799" i="10"/>
  <c r="I1799" i="10"/>
  <c r="N1800" i="10"/>
  <c r="X1800" i="10" s="1"/>
  <c r="Y1800" i="10" s="1"/>
  <c r="Z1800" i="10" s="1"/>
  <c r="M1800" i="10"/>
  <c r="L1800" i="10"/>
  <c r="K1800" i="10"/>
  <c r="R1801" i="10"/>
  <c r="Q1801" i="10"/>
  <c r="P1801" i="10"/>
  <c r="Y1806" i="10"/>
  <c r="Z1806" i="10" s="1"/>
  <c r="AA1806" i="10"/>
  <c r="C1810" i="10"/>
  <c r="D1810" i="10"/>
  <c r="F1811" i="10"/>
  <c r="I1811" i="10"/>
  <c r="H1811" i="10"/>
  <c r="G1811" i="10"/>
  <c r="N1812" i="10"/>
  <c r="X1812" i="10" s="1"/>
  <c r="Y1812" i="10" s="1"/>
  <c r="Z1812" i="10" s="1"/>
  <c r="L1812" i="10"/>
  <c r="M1812" i="10"/>
  <c r="K1812" i="10"/>
  <c r="Q1813" i="10"/>
  <c r="P1813" i="10"/>
  <c r="R1813" i="10"/>
  <c r="AA1818" i="10"/>
  <c r="D1822" i="10"/>
  <c r="C1822" i="10"/>
  <c r="F1823" i="10"/>
  <c r="I1823" i="10"/>
  <c r="H1823" i="10"/>
  <c r="G1823" i="10"/>
  <c r="N1824" i="10"/>
  <c r="X1824" i="10" s="1"/>
  <c r="Y1824" i="10" s="1"/>
  <c r="Z1824" i="10" s="1"/>
  <c r="M1824" i="10"/>
  <c r="L1824" i="10"/>
  <c r="K1824" i="10"/>
  <c r="R1825" i="10"/>
  <c r="Q1825" i="10"/>
  <c r="P1825" i="10"/>
  <c r="AA1830" i="10"/>
  <c r="C1834" i="10"/>
  <c r="D1834" i="10"/>
  <c r="I1835" i="10"/>
  <c r="H1835" i="10"/>
  <c r="G1835" i="10"/>
  <c r="F1835" i="10"/>
  <c r="L1836" i="10"/>
  <c r="K1836" i="10"/>
  <c r="M1836" i="10"/>
  <c r="N1836" i="10"/>
  <c r="X1836" i="10" s="1"/>
  <c r="Y1836" i="10" s="1"/>
  <c r="Z1836" i="10" s="1"/>
  <c r="R1837" i="10"/>
  <c r="Q1837" i="10"/>
  <c r="P1837" i="10"/>
  <c r="AA1842" i="10"/>
  <c r="Y1842" i="10"/>
  <c r="Z1842" i="10" s="1"/>
  <c r="C1846" i="10"/>
  <c r="D1846" i="10"/>
  <c r="H1847" i="10"/>
  <c r="G1847" i="10"/>
  <c r="F1847" i="10"/>
  <c r="I1847" i="10"/>
  <c r="M1848" i="10"/>
  <c r="N1848" i="10"/>
  <c r="X1848" i="10" s="1"/>
  <c r="L1848" i="10"/>
  <c r="K1848" i="10"/>
  <c r="R1849" i="10"/>
  <c r="P1849" i="10"/>
  <c r="Q1849" i="10"/>
  <c r="AA1854" i="10"/>
  <c r="Y1854" i="10"/>
  <c r="Z1854" i="10" s="1"/>
  <c r="C1858" i="10"/>
  <c r="D1858" i="10"/>
  <c r="G1859" i="10"/>
  <c r="F1859" i="10"/>
  <c r="I1859" i="10"/>
  <c r="H1859" i="10"/>
  <c r="K1860" i="10"/>
  <c r="N1860" i="10"/>
  <c r="X1860" i="10" s="1"/>
  <c r="Y1860" i="10" s="1"/>
  <c r="Z1860" i="10" s="1"/>
  <c r="M1860" i="10"/>
  <c r="L1860" i="10"/>
  <c r="R1861" i="10"/>
  <c r="Q1861" i="10"/>
  <c r="P1861" i="10"/>
  <c r="AA1866" i="10"/>
  <c r="Y1866" i="10"/>
  <c r="Z1866" i="10" s="1"/>
  <c r="C1870" i="10"/>
  <c r="D1870" i="10"/>
  <c r="I1871" i="10"/>
  <c r="H1871" i="10"/>
  <c r="G1871" i="10"/>
  <c r="F1871" i="10"/>
  <c r="N1872" i="10"/>
  <c r="X1872" i="10" s="1"/>
  <c r="Y1872" i="10" s="1"/>
  <c r="Z1872" i="10" s="1"/>
  <c r="L1872" i="10"/>
  <c r="M1872" i="10"/>
  <c r="K1872" i="10"/>
  <c r="R1873" i="10"/>
  <c r="Q1873" i="10"/>
  <c r="P1873" i="10"/>
  <c r="AA1878" i="10"/>
  <c r="Y1878" i="10"/>
  <c r="Z1878" i="10" s="1"/>
  <c r="C1882" i="10"/>
  <c r="D1882" i="10"/>
  <c r="I1883" i="10"/>
  <c r="G1883" i="10"/>
  <c r="H1883" i="10"/>
  <c r="F1883" i="10"/>
  <c r="K1884" i="10"/>
  <c r="M1884" i="10"/>
  <c r="N1884" i="10"/>
  <c r="X1884" i="10" s="1"/>
  <c r="L1884" i="10"/>
  <c r="R1885" i="10"/>
  <c r="P1885" i="10"/>
  <c r="Q1885" i="10"/>
  <c r="AA1890" i="10"/>
  <c r="C1894" i="10"/>
  <c r="D1894" i="10"/>
  <c r="G1895" i="10"/>
  <c r="F1895" i="10"/>
  <c r="H1895" i="10"/>
  <c r="I1895" i="10"/>
  <c r="N1896" i="10"/>
  <c r="X1896" i="10" s="1"/>
  <c r="Y1896" i="10" s="1"/>
  <c r="Z1896" i="10" s="1"/>
  <c r="M1896" i="10"/>
  <c r="L1896" i="10"/>
  <c r="K1896" i="10"/>
  <c r="R1897" i="10"/>
  <c r="Q1897" i="10"/>
  <c r="P1897" i="10"/>
  <c r="AA1902" i="10"/>
  <c r="Y1902" i="10"/>
  <c r="Z1902" i="10" s="1"/>
  <c r="C1906" i="10"/>
  <c r="D1906" i="10"/>
  <c r="I1907" i="10"/>
  <c r="H1907" i="10"/>
  <c r="F1907" i="10"/>
  <c r="G1907" i="10"/>
  <c r="K1908" i="10"/>
  <c r="M1908" i="10"/>
  <c r="L1908" i="10"/>
  <c r="N1908" i="10"/>
  <c r="X1908" i="10" s="1"/>
  <c r="Y1908" i="10" s="1"/>
  <c r="Z1908" i="10" s="1"/>
  <c r="R1909" i="10"/>
  <c r="P1909" i="10"/>
  <c r="Q1909" i="10"/>
  <c r="AA1914" i="10"/>
  <c r="Y1914" i="10"/>
  <c r="Z1914" i="10" s="1"/>
  <c r="C1918" i="10"/>
  <c r="D1918" i="10"/>
  <c r="H1919" i="10"/>
  <c r="G1919" i="10"/>
  <c r="F1919" i="10"/>
  <c r="I1919" i="10"/>
  <c r="K1920" i="10"/>
  <c r="M1920" i="10"/>
  <c r="N1920" i="10"/>
  <c r="X1920" i="10" s="1"/>
  <c r="Y1920" i="10" s="1"/>
  <c r="Z1920" i="10" s="1"/>
  <c r="L1920" i="10"/>
  <c r="Q1921" i="10"/>
  <c r="R1921" i="10"/>
  <c r="P1921" i="10"/>
  <c r="AA1926" i="10"/>
  <c r="Y1926" i="10"/>
  <c r="Z1926" i="10" s="1"/>
  <c r="D1930" i="10"/>
  <c r="C1930" i="10"/>
  <c r="I1931" i="10"/>
  <c r="G1931" i="10"/>
  <c r="F1931" i="10"/>
  <c r="H1931" i="10"/>
  <c r="M1932" i="10"/>
  <c r="L1932" i="10"/>
  <c r="N1932" i="10"/>
  <c r="X1932" i="10" s="1"/>
  <c r="Y1932" i="10" s="1"/>
  <c r="Z1932" i="10" s="1"/>
  <c r="K1932" i="10"/>
  <c r="Q1933" i="10"/>
  <c r="R1933" i="10"/>
  <c r="P1933" i="10"/>
  <c r="Y1938" i="10"/>
  <c r="Z1938" i="10" s="1"/>
  <c r="AA1938" i="10"/>
  <c r="C1942" i="10"/>
  <c r="D1942" i="10"/>
  <c r="H1943" i="10"/>
  <c r="I1943" i="10"/>
  <c r="G1943" i="10"/>
  <c r="F1943" i="10"/>
  <c r="N1944" i="10"/>
  <c r="X1944" i="10" s="1"/>
  <c r="Y1944" i="10" s="1"/>
  <c r="Z1944" i="10" s="1"/>
  <c r="M1944" i="10"/>
  <c r="L1944" i="10"/>
  <c r="K1944" i="10"/>
  <c r="Q1945" i="10"/>
  <c r="P1945" i="10"/>
  <c r="R1945" i="10"/>
  <c r="Y1950" i="10"/>
  <c r="Z1950" i="10" s="1"/>
  <c r="AA1950" i="10"/>
  <c r="D1954" i="10"/>
  <c r="C1954" i="10"/>
  <c r="F1955" i="10"/>
  <c r="G1955" i="10"/>
  <c r="I1955" i="10"/>
  <c r="H1955" i="10"/>
  <c r="N1956" i="10"/>
  <c r="X1956" i="10" s="1"/>
  <c r="Y1956" i="10" s="1"/>
  <c r="Z1956" i="10" s="1"/>
  <c r="M1956" i="10"/>
  <c r="L1956" i="10"/>
  <c r="K1956" i="10"/>
  <c r="Q1957" i="10"/>
  <c r="P1957" i="10"/>
  <c r="R1957" i="10"/>
  <c r="Y1962" i="10"/>
  <c r="Z1962" i="10" s="1"/>
  <c r="AA1962" i="10"/>
  <c r="C1966" i="10"/>
  <c r="D1966" i="10"/>
  <c r="I1967" i="10"/>
  <c r="H1967" i="10"/>
  <c r="F1967" i="10"/>
  <c r="G1967" i="10"/>
  <c r="L1968" i="10"/>
  <c r="K1968" i="10"/>
  <c r="N1968" i="10"/>
  <c r="X1968" i="10" s="1"/>
  <c r="Y1968" i="10" s="1"/>
  <c r="Z1968" i="10" s="1"/>
  <c r="M1968" i="10"/>
  <c r="Q1969" i="10"/>
  <c r="P1969" i="10"/>
  <c r="R1969" i="10"/>
  <c r="AA1974" i="10"/>
  <c r="Y1974" i="10"/>
  <c r="Z1974" i="10" s="1"/>
  <c r="C1978" i="10"/>
  <c r="D1978" i="10"/>
  <c r="I1979" i="10"/>
  <c r="H1979" i="10"/>
  <c r="G1979" i="10"/>
  <c r="F1979" i="10"/>
  <c r="L1980" i="10"/>
  <c r="M1980" i="10"/>
  <c r="K1980" i="10"/>
  <c r="N1980" i="10"/>
  <c r="X1980" i="10" s="1"/>
  <c r="Y1980" i="10" s="1"/>
  <c r="Z1980" i="10" s="1"/>
  <c r="R1981" i="10"/>
  <c r="P1981" i="10"/>
  <c r="Q1981" i="10"/>
  <c r="AA1986" i="10"/>
  <c r="D1990" i="10"/>
  <c r="C1990" i="10"/>
  <c r="F1991" i="10"/>
  <c r="I1991" i="10"/>
  <c r="H1991" i="10"/>
  <c r="G1991" i="10"/>
  <c r="L1992" i="10"/>
  <c r="N1992" i="10"/>
  <c r="X1992" i="10" s="1"/>
  <c r="K1992" i="10"/>
  <c r="M1992" i="10"/>
  <c r="Q1993" i="10"/>
  <c r="R1993" i="10"/>
  <c r="P1993" i="10"/>
  <c r="AA1998" i="10"/>
  <c r="Y1998" i="10"/>
  <c r="Z1998" i="10" s="1"/>
  <c r="AA1709" i="10"/>
  <c r="Y1709" i="10"/>
  <c r="Z1709" i="10" s="1"/>
  <c r="D1713" i="10"/>
  <c r="C1713" i="10"/>
  <c r="I1714" i="10"/>
  <c r="H1714" i="10"/>
  <c r="G1714" i="10"/>
  <c r="F1714" i="10"/>
  <c r="L1715" i="10"/>
  <c r="M1715" i="10"/>
  <c r="K1715" i="10"/>
  <c r="N1715" i="10"/>
  <c r="X1715" i="10" s="1"/>
  <c r="Y1715" i="10" s="1"/>
  <c r="Z1715" i="10" s="1"/>
  <c r="Q1716" i="10"/>
  <c r="R1716" i="10"/>
  <c r="P1716" i="10"/>
  <c r="AA1721" i="10"/>
  <c r="D1725" i="10"/>
  <c r="C1725" i="10"/>
  <c r="I1726" i="10"/>
  <c r="H1726" i="10"/>
  <c r="G1726" i="10"/>
  <c r="F1726" i="10"/>
  <c r="N1727" i="10"/>
  <c r="X1727" i="10" s="1"/>
  <c r="Y1727" i="10" s="1"/>
  <c r="Z1727" i="10" s="1"/>
  <c r="L1727" i="10"/>
  <c r="K1727" i="10"/>
  <c r="M1727" i="10"/>
  <c r="Q1728" i="10"/>
  <c r="R1728" i="10"/>
  <c r="P1728" i="10"/>
  <c r="AA1733" i="10"/>
  <c r="Y1733" i="10"/>
  <c r="Z1733" i="10" s="1"/>
  <c r="D1737" i="10"/>
  <c r="C1737" i="10"/>
  <c r="I1738" i="10"/>
  <c r="F1738" i="10"/>
  <c r="G1738" i="10"/>
  <c r="H1738" i="10"/>
  <c r="M1739" i="10"/>
  <c r="N1739" i="10"/>
  <c r="X1739" i="10" s="1"/>
  <c r="Y1739" i="10" s="1"/>
  <c r="Z1739" i="10" s="1"/>
  <c r="L1739" i="10"/>
  <c r="K1739" i="10"/>
  <c r="P1740" i="10"/>
  <c r="R1740" i="10"/>
  <c r="Q1740" i="10"/>
  <c r="AA1745" i="10"/>
  <c r="Y1745" i="10"/>
  <c r="Z1745" i="10" s="1"/>
  <c r="D1749" i="10"/>
  <c r="C1749" i="10"/>
  <c r="I1750" i="10"/>
  <c r="F1750" i="10"/>
  <c r="H1750" i="10"/>
  <c r="G1750" i="10"/>
  <c r="M1751" i="10"/>
  <c r="L1751" i="10"/>
  <c r="N1751" i="10"/>
  <c r="X1751" i="10" s="1"/>
  <c r="Y1751" i="10" s="1"/>
  <c r="Z1751" i="10" s="1"/>
  <c r="K1751" i="10"/>
  <c r="R1752" i="10"/>
  <c r="Q1752" i="10"/>
  <c r="P1752" i="10"/>
  <c r="AA1757" i="10"/>
  <c r="Y1757" i="10"/>
  <c r="Z1757" i="10" s="1"/>
  <c r="D1761" i="10"/>
  <c r="C1761" i="10"/>
  <c r="I1762" i="10"/>
  <c r="H1762" i="10"/>
  <c r="F1762" i="10"/>
  <c r="G1762" i="10"/>
  <c r="K1763" i="10"/>
  <c r="L1763" i="10"/>
  <c r="N1763" i="10"/>
  <c r="X1763" i="10" s="1"/>
  <c r="Y1763" i="10" s="1"/>
  <c r="Z1763" i="10" s="1"/>
  <c r="M1763" i="10"/>
  <c r="R1764" i="10"/>
  <c r="Q1764" i="10"/>
  <c r="P1764" i="10"/>
  <c r="AA1769" i="10"/>
  <c r="D1773" i="10"/>
  <c r="C1773" i="10"/>
  <c r="I1774" i="10"/>
  <c r="H1774" i="10"/>
  <c r="G1774" i="10"/>
  <c r="F1774" i="10"/>
  <c r="N1775" i="10"/>
  <c r="X1775" i="10" s="1"/>
  <c r="Y1775" i="10" s="1"/>
  <c r="Z1775" i="10" s="1"/>
  <c r="M1775" i="10"/>
  <c r="L1775" i="10"/>
  <c r="K1775" i="10"/>
  <c r="R1776" i="10"/>
  <c r="P1776" i="10"/>
  <c r="Q1776" i="10"/>
  <c r="AA1781" i="10"/>
  <c r="Y1781" i="10"/>
  <c r="Z1781" i="10" s="1"/>
  <c r="D1785" i="10"/>
  <c r="C1785" i="10"/>
  <c r="I1786" i="10"/>
  <c r="H1786" i="10"/>
  <c r="F1786" i="10"/>
  <c r="G1786" i="10"/>
  <c r="K1787" i="10"/>
  <c r="N1787" i="10"/>
  <c r="X1787" i="10" s="1"/>
  <c r="M1787" i="10"/>
  <c r="L1787" i="10"/>
  <c r="P1788" i="10"/>
  <c r="R1788" i="10"/>
  <c r="Q1788" i="10"/>
  <c r="AA1793" i="10"/>
  <c r="Y1793" i="10"/>
  <c r="Z1793" i="10" s="1"/>
  <c r="C1797" i="10"/>
  <c r="D1797" i="10"/>
  <c r="I1798" i="10"/>
  <c r="H1798" i="10"/>
  <c r="G1798" i="10"/>
  <c r="F1798" i="10"/>
  <c r="N1799" i="10"/>
  <c r="X1799" i="10" s="1"/>
  <c r="M1799" i="10"/>
  <c r="L1799" i="10"/>
  <c r="K1799" i="10"/>
  <c r="R1800" i="10"/>
  <c r="P1800" i="10"/>
  <c r="Q1800" i="10"/>
  <c r="AA1805" i="10"/>
  <c r="D1809" i="10"/>
  <c r="C1809" i="10"/>
  <c r="I1810" i="10"/>
  <c r="H1810" i="10"/>
  <c r="F1810" i="10"/>
  <c r="G1810" i="10"/>
  <c r="K1811" i="10"/>
  <c r="L1811" i="10"/>
  <c r="N1811" i="10"/>
  <c r="X1811" i="10" s="1"/>
  <c r="Y1811" i="10" s="1"/>
  <c r="Z1811" i="10" s="1"/>
  <c r="M1811" i="10"/>
  <c r="R1812" i="10"/>
  <c r="Q1812" i="10"/>
  <c r="P1812" i="10"/>
  <c r="AA1817" i="10"/>
  <c r="Y1817" i="10"/>
  <c r="Z1817" i="10" s="1"/>
  <c r="D1821" i="10"/>
  <c r="C1821" i="10"/>
  <c r="I1822" i="10"/>
  <c r="H1822" i="10"/>
  <c r="G1822" i="10"/>
  <c r="F1822" i="10"/>
  <c r="N1823" i="10"/>
  <c r="X1823" i="10" s="1"/>
  <c r="Y1823" i="10" s="1"/>
  <c r="Z1823" i="10" s="1"/>
  <c r="M1823" i="10"/>
  <c r="L1823" i="10"/>
  <c r="K1823" i="10"/>
  <c r="R1824" i="10"/>
  <c r="Q1824" i="10"/>
  <c r="P1824" i="10"/>
  <c r="AA1829" i="10"/>
  <c r="Y1829" i="10"/>
  <c r="Z1829" i="10" s="1"/>
  <c r="D1833" i="10"/>
  <c r="C1833" i="10"/>
  <c r="I1834" i="10"/>
  <c r="H1834" i="10"/>
  <c r="G1834" i="10"/>
  <c r="F1834" i="10"/>
  <c r="L1835" i="10"/>
  <c r="N1835" i="10"/>
  <c r="X1835" i="10" s="1"/>
  <c r="Y1835" i="10" s="1"/>
  <c r="Z1835" i="10" s="1"/>
  <c r="M1835" i="10"/>
  <c r="K1835" i="10"/>
  <c r="R1836" i="10"/>
  <c r="Q1836" i="10"/>
  <c r="P1836" i="10"/>
  <c r="Y1841" i="10"/>
  <c r="Z1841" i="10" s="1"/>
  <c r="AA1841" i="10"/>
  <c r="D1845" i="10"/>
  <c r="C1845" i="10"/>
  <c r="I1846" i="10"/>
  <c r="H1846" i="10"/>
  <c r="G1846" i="10"/>
  <c r="F1846" i="10"/>
  <c r="L1847" i="10"/>
  <c r="M1847" i="10"/>
  <c r="K1847" i="10"/>
  <c r="N1847" i="10"/>
  <c r="X1847" i="10" s="1"/>
  <c r="Y1847" i="10" s="1"/>
  <c r="Z1847" i="10" s="1"/>
  <c r="Q1848" i="10"/>
  <c r="P1848" i="10"/>
  <c r="R1848" i="10"/>
  <c r="Y1853" i="10"/>
  <c r="Z1853" i="10" s="1"/>
  <c r="AA1853" i="10"/>
  <c r="D1857" i="10"/>
  <c r="C1857" i="10"/>
  <c r="H1858" i="10"/>
  <c r="G1858" i="10"/>
  <c r="I1858" i="10"/>
  <c r="F1858" i="10"/>
  <c r="L1859" i="10"/>
  <c r="M1859" i="10"/>
  <c r="K1859" i="10"/>
  <c r="N1859" i="10"/>
  <c r="X1859" i="10" s="1"/>
  <c r="Y1859" i="10" s="1"/>
  <c r="Z1859" i="10" s="1"/>
  <c r="R1860" i="10"/>
  <c r="P1860" i="10"/>
  <c r="Q1860" i="10"/>
  <c r="AA1865" i="10"/>
  <c r="C1869" i="10"/>
  <c r="D1869" i="10"/>
  <c r="I1870" i="10"/>
  <c r="H1870" i="10"/>
  <c r="F1870" i="10"/>
  <c r="G1870" i="10"/>
  <c r="L1871" i="10"/>
  <c r="M1871" i="10"/>
  <c r="N1871" i="10"/>
  <c r="X1871" i="10" s="1"/>
  <c r="Y1871" i="10" s="1"/>
  <c r="Z1871" i="10" s="1"/>
  <c r="K1871" i="10"/>
  <c r="R1872" i="10"/>
  <c r="Q1872" i="10"/>
  <c r="P1872" i="10"/>
  <c r="Y1877" i="10"/>
  <c r="Z1877" i="10" s="1"/>
  <c r="AA1877" i="10"/>
  <c r="D1881" i="10"/>
  <c r="C1881" i="10"/>
  <c r="F1882" i="10"/>
  <c r="G1882" i="10"/>
  <c r="I1882" i="10"/>
  <c r="H1882" i="10"/>
  <c r="L1883" i="10"/>
  <c r="K1883" i="10"/>
  <c r="N1883" i="10"/>
  <c r="X1883" i="10" s="1"/>
  <c r="Y1883" i="10" s="1"/>
  <c r="Z1883" i="10" s="1"/>
  <c r="M1883" i="10"/>
  <c r="R1884" i="10"/>
  <c r="P1884" i="10"/>
  <c r="Q1884" i="10"/>
  <c r="Y1889" i="10"/>
  <c r="Z1889" i="10" s="1"/>
  <c r="AA1889" i="10"/>
  <c r="C1893" i="10"/>
  <c r="D1893" i="10"/>
  <c r="I1894" i="10"/>
  <c r="G1894" i="10"/>
  <c r="F1894" i="10"/>
  <c r="H1894" i="10"/>
  <c r="L1895" i="10"/>
  <c r="N1895" i="10"/>
  <c r="X1895" i="10" s="1"/>
  <c r="Y1895" i="10" s="1"/>
  <c r="Z1895" i="10" s="1"/>
  <c r="M1895" i="10"/>
  <c r="K1895" i="10"/>
  <c r="Q1896" i="10"/>
  <c r="R1896" i="10"/>
  <c r="P1896" i="10"/>
  <c r="AA1901" i="10"/>
  <c r="Y1901" i="10"/>
  <c r="Z1901" i="10" s="1"/>
  <c r="D1905" i="10"/>
  <c r="C1905" i="10"/>
  <c r="F1906" i="10"/>
  <c r="I1906" i="10"/>
  <c r="H1906" i="10"/>
  <c r="G1906" i="10"/>
  <c r="L1907" i="10"/>
  <c r="K1907" i="10"/>
  <c r="M1907" i="10"/>
  <c r="N1907" i="10"/>
  <c r="X1907" i="10" s="1"/>
  <c r="Y1907" i="10" s="1"/>
  <c r="Z1907" i="10" s="1"/>
  <c r="Q1908" i="10"/>
  <c r="P1908" i="10"/>
  <c r="R1908" i="10"/>
  <c r="Y1913" i="10"/>
  <c r="Z1913" i="10" s="1"/>
  <c r="AA1913" i="10"/>
  <c r="C1917" i="10"/>
  <c r="D1917" i="10"/>
  <c r="I1918" i="10"/>
  <c r="H1918" i="10"/>
  <c r="G1918" i="10"/>
  <c r="F1918" i="10"/>
  <c r="L1919" i="10"/>
  <c r="N1919" i="10"/>
  <c r="X1919" i="10" s="1"/>
  <c r="Y1919" i="10" s="1"/>
  <c r="Z1919" i="10" s="1"/>
  <c r="M1919" i="10"/>
  <c r="K1919" i="10"/>
  <c r="R1920" i="10"/>
  <c r="Q1920" i="10"/>
  <c r="P1920" i="10"/>
  <c r="Y1925" i="10"/>
  <c r="Z1925" i="10" s="1"/>
  <c r="AA1925" i="10"/>
  <c r="C1929" i="10"/>
  <c r="D1929" i="10"/>
  <c r="I1930" i="10"/>
  <c r="H1930" i="10"/>
  <c r="G1930" i="10"/>
  <c r="F1930" i="10"/>
  <c r="K1931" i="10"/>
  <c r="L1931" i="10"/>
  <c r="N1931" i="10"/>
  <c r="X1931" i="10" s="1"/>
  <c r="M1931" i="10"/>
  <c r="P1932" i="10"/>
  <c r="R1932" i="10"/>
  <c r="Q1932" i="10"/>
  <c r="Y1937" i="10"/>
  <c r="Z1937" i="10" s="1"/>
  <c r="AA1937" i="10"/>
  <c r="D1941" i="10"/>
  <c r="C1941" i="10"/>
  <c r="I1942" i="10"/>
  <c r="H1942" i="10"/>
  <c r="G1942" i="10"/>
  <c r="F1942" i="10"/>
  <c r="K1943" i="10"/>
  <c r="N1943" i="10"/>
  <c r="X1943" i="10" s="1"/>
  <c r="Y1943" i="10" s="1"/>
  <c r="Z1943" i="10" s="1"/>
  <c r="M1943" i="10"/>
  <c r="L1943" i="10"/>
  <c r="R1944" i="10"/>
  <c r="Q1944" i="10"/>
  <c r="P1944" i="10"/>
  <c r="Y1949" i="10"/>
  <c r="Z1949" i="10" s="1"/>
  <c r="AA1949" i="10"/>
  <c r="D1953" i="10"/>
  <c r="C1953" i="10"/>
  <c r="I1954" i="10"/>
  <c r="H1954" i="10"/>
  <c r="G1954" i="10"/>
  <c r="F1954" i="10"/>
  <c r="K1955" i="10"/>
  <c r="L1955" i="10"/>
  <c r="N1955" i="10"/>
  <c r="X1955" i="10" s="1"/>
  <c r="Y1955" i="10" s="1"/>
  <c r="Z1955" i="10" s="1"/>
  <c r="M1955" i="10"/>
  <c r="R1956" i="10"/>
  <c r="Q1956" i="10"/>
  <c r="P1956" i="10"/>
  <c r="AA1961" i="10"/>
  <c r="D1965" i="10"/>
  <c r="C1965" i="10"/>
  <c r="F1966" i="10"/>
  <c r="I1966" i="10"/>
  <c r="G1966" i="10"/>
  <c r="H1966" i="10"/>
  <c r="K1967" i="10"/>
  <c r="N1967" i="10"/>
  <c r="X1967" i="10" s="1"/>
  <c r="Y1967" i="10" s="1"/>
  <c r="Z1967" i="10" s="1"/>
  <c r="M1967" i="10"/>
  <c r="L1967" i="10"/>
  <c r="R1968" i="10"/>
  <c r="Q1968" i="10"/>
  <c r="P1968" i="10"/>
  <c r="Y1973" i="10"/>
  <c r="Z1973" i="10" s="1"/>
  <c r="AA1973" i="10"/>
  <c r="D1977" i="10"/>
  <c r="C1977" i="10"/>
  <c r="F1978" i="10"/>
  <c r="G1978" i="10"/>
  <c r="I1978" i="10"/>
  <c r="H1978" i="10"/>
  <c r="M1979" i="10"/>
  <c r="N1979" i="10"/>
  <c r="X1979" i="10" s="1"/>
  <c r="K1979" i="10"/>
  <c r="L1979" i="10"/>
  <c r="Q1980" i="10"/>
  <c r="P1980" i="10"/>
  <c r="R1980" i="10"/>
  <c r="Y1985" i="10"/>
  <c r="Z1985" i="10" s="1"/>
  <c r="AA1985" i="10"/>
  <c r="D1989" i="10"/>
  <c r="C1989" i="10"/>
  <c r="F1990" i="10"/>
  <c r="G1990" i="10"/>
  <c r="I1990" i="10"/>
  <c r="H1990" i="10"/>
  <c r="L1991" i="10"/>
  <c r="N1991" i="10"/>
  <c r="X1991" i="10" s="1"/>
  <c r="Y1991" i="10" s="1"/>
  <c r="Z1991" i="10" s="1"/>
  <c r="K1991" i="10"/>
  <c r="M1991" i="10"/>
  <c r="R1992" i="10"/>
  <c r="P1992" i="10"/>
  <c r="Q1992" i="10"/>
  <c r="AA1997" i="10"/>
  <c r="Y1997" i="10"/>
  <c r="Z1997" i="10" s="1"/>
  <c r="D2001" i="10"/>
  <c r="C2001" i="10"/>
  <c r="Z2" i="10" l="1"/>
  <c r="AA85" i="10"/>
  <c r="AA72" i="10"/>
  <c r="Y72" i="10"/>
  <c r="Z72" i="10" s="1"/>
  <c r="AA36" i="10"/>
  <c r="AA323" i="10"/>
  <c r="AA181" i="10"/>
  <c r="AA575" i="10"/>
  <c r="AA395" i="10"/>
  <c r="B8" i="11"/>
  <c r="G6" i="14"/>
  <c r="AA371" i="10"/>
  <c r="AA279" i="10"/>
  <c r="AA207" i="10"/>
  <c r="AA171" i="10"/>
  <c r="AA135" i="10"/>
  <c r="AA99" i="10"/>
  <c r="AA63" i="10"/>
  <c r="AA419" i="10"/>
  <c r="AA347" i="10"/>
  <c r="AA338" i="10"/>
  <c r="AA54" i="10"/>
  <c r="AA18" i="10"/>
  <c r="AA318" i="10"/>
  <c r="AA283" i="10"/>
  <c r="AA247" i="10"/>
  <c r="AA139" i="10"/>
  <c r="AA45" i="10"/>
  <c r="E11" i="11"/>
  <c r="AA288" i="10"/>
  <c r="AA216" i="10"/>
  <c r="AA144" i="10"/>
  <c r="AA394" i="10"/>
  <c r="AA333" i="10"/>
  <c r="AA289" i="10"/>
  <c r="AA253" i="10"/>
  <c r="AA217" i="10"/>
  <c r="B5" i="11"/>
  <c r="AA396" i="10"/>
  <c r="AA397" i="10"/>
  <c r="AA336" i="10"/>
  <c r="AA306" i="10"/>
  <c r="AA270" i="10"/>
  <c r="AA234" i="10"/>
  <c r="AA198" i="10"/>
  <c r="AA162" i="10"/>
  <c r="AA126" i="10"/>
  <c r="AA90" i="10"/>
  <c r="AA77" i="10"/>
  <c r="AA53" i="10"/>
  <c r="E7" i="11"/>
  <c r="AA807" i="10"/>
  <c r="AA654" i="10"/>
  <c r="AA559" i="10"/>
  <c r="AA460" i="10"/>
  <c r="AA400" i="10"/>
  <c r="AA340" i="10"/>
  <c r="AA455" i="10"/>
  <c r="AA409" i="10"/>
  <c r="AA25" i="10"/>
  <c r="AA13" i="10"/>
  <c r="AA252" i="10"/>
  <c r="AA180" i="10"/>
  <c r="AA108" i="10"/>
  <c r="AA86" i="10"/>
  <c r="Y86" i="10"/>
  <c r="Z86" i="10" s="1"/>
  <c r="AA50" i="10"/>
  <c r="AA14" i="10"/>
  <c r="B7" i="11"/>
  <c r="AA545" i="10"/>
  <c r="AA27" i="10"/>
  <c r="AA345" i="10"/>
  <c r="AA304" i="10"/>
  <c r="AA268" i="10"/>
  <c r="AA160" i="10"/>
  <c r="AA19" i="10"/>
  <c r="AA43" i="10"/>
  <c r="E15" i="11"/>
  <c r="AA873" i="10"/>
  <c r="AA740" i="10"/>
  <c r="AA536" i="10"/>
  <c r="AA492" i="10"/>
  <c r="AA444" i="10"/>
  <c r="AA1105" i="10"/>
  <c r="AA469" i="10"/>
  <c r="AA1177" i="10"/>
  <c r="AA798" i="10"/>
  <c r="AA750" i="10"/>
  <c r="AA518" i="10"/>
  <c r="AA224" i="10"/>
  <c r="AA408" i="10"/>
  <c r="AA227" i="10"/>
  <c r="AA119" i="10"/>
  <c r="AA169" i="10"/>
  <c r="AA302" i="10"/>
  <c r="AA266" i="10"/>
  <c r="AA230" i="10"/>
  <c r="AA194" i="10"/>
  <c r="AA158" i="10"/>
  <c r="AA122" i="10"/>
  <c r="B6" i="11"/>
  <c r="AA195" i="10"/>
  <c r="AA123" i="10"/>
  <c r="AA87" i="10"/>
  <c r="AA28" i="10"/>
  <c r="AA232" i="10"/>
  <c r="AA196" i="10"/>
  <c r="AA124" i="10"/>
  <c r="AA88" i="10"/>
  <c r="AA373" i="10"/>
  <c r="AA293" i="10"/>
  <c r="AA257" i="10"/>
  <c r="AA221" i="10"/>
  <c r="AA185" i="10"/>
  <c r="AA149" i="10"/>
  <c r="AA113" i="10"/>
  <c r="AA6" i="10"/>
  <c r="AA307" i="10"/>
  <c r="AA271" i="10"/>
  <c r="AA163" i="10"/>
  <c r="AA91" i="10"/>
  <c r="AA81" i="10"/>
  <c r="E10" i="11"/>
  <c r="AA582" i="10"/>
  <c r="AA534" i="10"/>
  <c r="AA501" i="10"/>
  <c r="AA812" i="10"/>
  <c r="AA772" i="10"/>
  <c r="AA669" i="10"/>
  <c r="AA546" i="10"/>
  <c r="AA503" i="10"/>
  <c r="AA813" i="10"/>
  <c r="AA585" i="10"/>
  <c r="AA593" i="10"/>
  <c r="AA398" i="10"/>
  <c r="AA1068" i="10"/>
  <c r="AA919" i="10"/>
  <c r="AA517" i="10"/>
  <c r="AA471" i="10"/>
  <c r="AA435" i="10"/>
  <c r="AA822" i="10"/>
  <c r="AA595" i="10"/>
  <c r="AA357" i="10"/>
  <c r="AA296" i="10"/>
  <c r="AA260" i="10"/>
  <c r="AA188" i="10"/>
  <c r="AA152" i="10"/>
  <c r="AA116" i="10"/>
  <c r="AA80" i="10"/>
  <c r="AA44" i="10"/>
  <c r="AA8" i="10"/>
  <c r="AA309" i="10"/>
  <c r="AA273" i="10"/>
  <c r="AA237" i="10"/>
  <c r="AA201" i="10"/>
  <c r="AA165" i="10"/>
  <c r="AA129" i="10"/>
  <c r="AA93" i="10"/>
  <c r="AA359" i="10"/>
  <c r="AA310" i="10"/>
  <c r="AA274" i="10"/>
  <c r="AA238" i="10"/>
  <c r="AA202" i="10"/>
  <c r="AA166" i="10"/>
  <c r="AA130" i="10"/>
  <c r="AA94" i="10"/>
  <c r="AA58" i="10"/>
  <c r="AA22" i="10"/>
  <c r="AA352" i="10"/>
  <c r="AA299" i="10"/>
  <c r="AA263" i="10"/>
  <c r="AA191" i="10"/>
  <c r="AA155" i="10"/>
  <c r="AA83" i="10"/>
  <c r="AA35" i="10"/>
  <c r="AA60" i="10"/>
  <c r="AA24" i="10"/>
  <c r="AA388" i="10"/>
  <c r="W2002" i="10"/>
  <c r="AA15" i="10"/>
  <c r="AA3" i="10"/>
  <c r="AA412" i="10"/>
  <c r="AA303" i="10"/>
  <c r="AA267" i="10"/>
  <c r="AA231" i="10"/>
  <c r="AA159" i="10"/>
  <c r="AA380" i="10"/>
  <c r="AA372" i="10"/>
  <c r="AA405" i="10"/>
  <c r="AA328" i="10"/>
  <c r="AA42" i="10"/>
  <c r="AA235" i="10"/>
  <c r="AA199" i="10"/>
  <c r="AA127" i="10"/>
  <c r="AA7" i="10"/>
  <c r="AA5" i="10"/>
  <c r="AA9" i="10"/>
  <c r="E8" i="11"/>
  <c r="AA96" i="10"/>
  <c r="Y96" i="10"/>
  <c r="Z96" i="10" s="1"/>
  <c r="AA369" i="10"/>
  <c r="AA313" i="10"/>
  <c r="AA277" i="10"/>
  <c r="AA241" i="10"/>
  <c r="AA205" i="10"/>
  <c r="AA97" i="10"/>
  <c r="AA370" i="10"/>
  <c r="AA344" i="10"/>
  <c r="AA1211" i="10"/>
  <c r="B12" i="11"/>
  <c r="AA52" i="10"/>
  <c r="AA335" i="10"/>
  <c r="AA346" i="10"/>
  <c r="AA294" i="10"/>
  <c r="AA258" i="10"/>
  <c r="AA222" i="10"/>
  <c r="AA186" i="10"/>
  <c r="AA150" i="10"/>
  <c r="AA114" i="10"/>
  <c r="AA78" i="10"/>
  <c r="AA65" i="10"/>
  <c r="AA4" i="10"/>
  <c r="E6" i="11"/>
  <c r="AA424" i="10"/>
  <c r="AA322" i="10"/>
  <c r="AA276" i="10"/>
  <c r="AA204" i="10"/>
  <c r="AA168" i="10"/>
  <c r="AA132" i="10"/>
  <c r="AA121" i="10"/>
  <c r="AA109" i="10"/>
  <c r="AA49" i="10"/>
  <c r="AA74" i="10"/>
  <c r="AA38" i="10"/>
  <c r="AA1281" i="10"/>
  <c r="B14" i="11"/>
  <c r="AA51" i="10"/>
  <c r="AA40" i="10"/>
  <c r="AA326" i="10"/>
  <c r="AA256" i="10"/>
  <c r="AA220" i="10"/>
  <c r="AA184" i="10"/>
  <c r="AA337" i="10"/>
  <c r="AA421" i="10"/>
  <c r="AA79" i="10"/>
  <c r="AA31" i="10"/>
  <c r="AA17" i="10"/>
  <c r="T2002" i="10"/>
  <c r="E4" i="11"/>
  <c r="AA1300" i="10"/>
  <c r="AA752" i="10"/>
  <c r="AA569" i="10"/>
  <c r="AA389" i="10"/>
  <c r="AA705" i="10"/>
  <c r="AA597" i="10"/>
  <c r="AA570" i="10"/>
  <c r="AA474" i="10"/>
  <c r="AA438" i="10"/>
  <c r="AA390" i="10"/>
  <c r="AA657" i="10"/>
  <c r="AA1695" i="10"/>
  <c r="AA1134" i="10"/>
  <c r="AA392" i="10"/>
  <c r="AA978" i="10"/>
  <c r="AA833" i="10"/>
  <c r="AA738" i="10"/>
  <c r="AA500" i="10"/>
  <c r="AA1744" i="10"/>
  <c r="AA739" i="10"/>
  <c r="AA523" i="10"/>
  <c r="AA1038" i="10"/>
  <c r="AA880" i="10"/>
  <c r="AA820" i="10"/>
  <c r="AA644" i="10"/>
  <c r="AA577" i="10"/>
  <c r="AA386" i="10"/>
  <c r="AA926" i="10"/>
  <c r="AA1511" i="10"/>
  <c r="AA329" i="10"/>
  <c r="AA176" i="10"/>
  <c r="AA68" i="10"/>
  <c r="AA384" i="10"/>
  <c r="AA524" i="10"/>
  <c r="AA368" i="10"/>
  <c r="AA360" i="10"/>
  <c r="AA179" i="10"/>
  <c r="AA107" i="10"/>
  <c r="AA642" i="10"/>
  <c r="AA145" i="10"/>
  <c r="AA513" i="10"/>
  <c r="AA334" i="10"/>
  <c r="AA324" i="10"/>
  <c r="AA290" i="10"/>
  <c r="AA254" i="10"/>
  <c r="AA218" i="10"/>
  <c r="AA182" i="10"/>
  <c r="AA146" i="10"/>
  <c r="AA110" i="10"/>
  <c r="AA1283" i="10"/>
  <c r="B4" i="11"/>
  <c r="B17" i="12"/>
  <c r="D17" i="12" s="1"/>
  <c r="AA291" i="10"/>
  <c r="AA147" i="10"/>
  <c r="AA292" i="10"/>
  <c r="AA148" i="10"/>
  <c r="AA112" i="10"/>
  <c r="AA76" i="10"/>
  <c r="AA281" i="10"/>
  <c r="AA245" i="10"/>
  <c r="AA209" i="10"/>
  <c r="AA173" i="10"/>
  <c r="AA137" i="10"/>
  <c r="AA101" i="10"/>
  <c r="AA382" i="10"/>
  <c r="AA348" i="10"/>
  <c r="AA259" i="10"/>
  <c r="AA187" i="10"/>
  <c r="F6" i="11"/>
  <c r="F8" i="11"/>
  <c r="F10" i="11"/>
  <c r="F12" i="11"/>
  <c r="F13" i="11"/>
  <c r="F9" i="11"/>
  <c r="F7" i="11"/>
  <c r="F5" i="11"/>
  <c r="F11" i="11"/>
  <c r="F15" i="11"/>
  <c r="F14" i="11"/>
  <c r="F4" i="11"/>
  <c r="AA57" i="10"/>
  <c r="E14" i="11"/>
  <c r="AA560" i="10"/>
  <c r="AA341" i="10"/>
  <c r="AA729" i="10"/>
  <c r="AA664" i="10"/>
  <c r="AA656" i="10"/>
  <c r="AA1676" i="10"/>
  <c r="AA498" i="10"/>
  <c r="AA463" i="10"/>
  <c r="AA427" i="10"/>
  <c r="AA391" i="10"/>
  <c r="AA355" i="10"/>
  <c r="AA428" i="10"/>
  <c r="AA690" i="10"/>
  <c r="AA544" i="10"/>
  <c r="AA453" i="10"/>
  <c r="AA959" i="10"/>
  <c r="AA909" i="10"/>
  <c r="AA715" i="10"/>
  <c r="AA625" i="10"/>
  <c r="AA692" i="10"/>
  <c r="AA1168" i="10"/>
  <c r="AA717" i="10"/>
  <c r="AA676" i="10"/>
  <c r="AA987" i="10"/>
  <c r="AA652" i="10"/>
  <c r="AA537" i="10"/>
  <c r="AA526" i="10"/>
  <c r="AA918" i="10"/>
  <c r="AA774" i="10"/>
  <c r="AA637" i="10"/>
  <c r="AA506" i="10"/>
  <c r="AA459" i="10"/>
  <c r="AA423" i="10"/>
  <c r="AA375" i="10"/>
  <c r="AA327" i="10"/>
  <c r="AA860" i="10"/>
  <c r="AA621" i="10"/>
  <c r="AA484" i="10"/>
  <c r="AA284" i="10"/>
  <c r="AA248" i="10"/>
  <c r="AA212" i="10"/>
  <c r="AA140" i="10"/>
  <c r="AA104" i="10"/>
  <c r="AA32" i="10"/>
  <c r="C61" i="12"/>
  <c r="C55" i="12"/>
  <c r="B61" i="12"/>
  <c r="B55" i="12"/>
  <c r="C60" i="12"/>
  <c r="C54" i="12"/>
  <c r="B60" i="12"/>
  <c r="B54" i="12"/>
  <c r="C59" i="12"/>
  <c r="C53" i="12"/>
  <c r="B59" i="12"/>
  <c r="B53" i="12"/>
  <c r="C58" i="12"/>
  <c r="C52" i="12"/>
  <c r="B58" i="12"/>
  <c r="B52" i="12"/>
  <c r="A18" i="15" s="1"/>
  <c r="C57" i="12"/>
  <c r="B57" i="12"/>
  <c r="C56" i="12"/>
  <c r="B56" i="12"/>
  <c r="AA609" i="10"/>
  <c r="AA297" i="10"/>
  <c r="AA261" i="10"/>
  <c r="AA225" i="10"/>
  <c r="AA189" i="10"/>
  <c r="AA153" i="10"/>
  <c r="AA117" i="10"/>
  <c r="AA298" i="10"/>
  <c r="AA262" i="10"/>
  <c r="AA226" i="10"/>
  <c r="AA190" i="10"/>
  <c r="AA154" i="10"/>
  <c r="AA118" i="10"/>
  <c r="AA82" i="10"/>
  <c r="AA46" i="10"/>
  <c r="AA10" i="10"/>
  <c r="AA332" i="10"/>
  <c r="AA287" i="10"/>
  <c r="AA251" i="10"/>
  <c r="AA215" i="10"/>
  <c r="AA143" i="10"/>
  <c r="D6" i="14"/>
  <c r="AA48" i="10"/>
  <c r="AA61" i="10"/>
  <c r="AA431" i="10"/>
  <c r="AA157" i="10"/>
  <c r="B15" i="11"/>
  <c r="AA255" i="10"/>
  <c r="AA219" i="10"/>
  <c r="AA183" i="10"/>
  <c r="AA111" i="10"/>
  <c r="AA75" i="10"/>
  <c r="AA502" i="10"/>
  <c r="AA583" i="10"/>
  <c r="AA66" i="10"/>
  <c r="Y66" i="10"/>
  <c r="Z66" i="10" s="1"/>
  <c r="AA30" i="10"/>
  <c r="AA295" i="10"/>
  <c r="AA223" i="10"/>
  <c r="AA151" i="10"/>
  <c r="AA115" i="10"/>
  <c r="H9" i="12"/>
  <c r="G7" i="12"/>
  <c r="I7" i="12" s="1"/>
  <c r="G9" i="12"/>
  <c r="I9" i="12" s="1"/>
  <c r="H6" i="12"/>
  <c r="G6" i="12"/>
  <c r="H8" i="12"/>
  <c r="G8" i="12"/>
  <c r="I8" i="12" s="1"/>
  <c r="H7" i="12"/>
  <c r="AA89" i="10"/>
  <c r="H18" i="12"/>
  <c r="G18" i="12"/>
  <c r="I18" i="12" s="1"/>
  <c r="H15" i="12"/>
  <c r="H17" i="12"/>
  <c r="G15" i="12"/>
  <c r="I15" i="12" s="1"/>
  <c r="G17" i="12"/>
  <c r="I17" i="12" s="1"/>
  <c r="G14" i="12"/>
  <c r="H16" i="12"/>
  <c r="G16" i="12"/>
  <c r="H14" i="12"/>
  <c r="AA29" i="10"/>
  <c r="AA69" i="10"/>
  <c r="E9" i="11"/>
  <c r="AA988" i="10"/>
  <c r="AA1429" i="10"/>
  <c r="AA1132" i="10"/>
  <c r="AA868" i="10"/>
  <c r="AA823" i="10"/>
  <c r="AA551" i="10"/>
  <c r="AA473" i="10"/>
  <c r="AA425" i="10"/>
  <c r="AA1009" i="10"/>
  <c r="AA949" i="10"/>
  <c r="AA824" i="10"/>
  <c r="AA753" i="10"/>
  <c r="AA688" i="10"/>
  <c r="AA542" i="10"/>
  <c r="AA1198" i="10"/>
  <c r="AA1058" i="10"/>
  <c r="AA1010" i="10"/>
  <c r="AA951" i="10"/>
  <c r="AA510" i="10"/>
  <c r="AA464" i="10"/>
  <c r="AA856" i="10"/>
  <c r="AA691" i="10"/>
  <c r="AA641" i="10"/>
  <c r="AA478" i="10"/>
  <c r="AA442" i="10"/>
  <c r="AA406" i="10"/>
  <c r="AA811" i="10"/>
  <c r="AA1612" i="10"/>
  <c r="AA916" i="10"/>
  <c r="AA896" i="10"/>
  <c r="AA601" i="10"/>
  <c r="AA468" i="10"/>
  <c r="AA420" i="10"/>
  <c r="AA917" i="10"/>
  <c r="AA566" i="10"/>
  <c r="AA547" i="10"/>
  <c r="AA493" i="10"/>
  <c r="AA445" i="10"/>
  <c r="AA1289" i="10"/>
  <c r="AA1048" i="10"/>
  <c r="AA645" i="10"/>
  <c r="AA557" i="10"/>
  <c r="AA653" i="10"/>
  <c r="AA905" i="10"/>
  <c r="C7" i="12"/>
  <c r="C9" i="12"/>
  <c r="B7" i="12"/>
  <c r="B10" i="12"/>
  <c r="C6" i="12"/>
  <c r="B9" i="12"/>
  <c r="D9" i="12" s="1"/>
  <c r="C8" i="12"/>
  <c r="B8" i="12"/>
  <c r="B6" i="12"/>
  <c r="C10" i="12"/>
  <c r="C45" i="12"/>
  <c r="B45" i="12"/>
  <c r="B39" i="12"/>
  <c r="B33" i="12"/>
  <c r="B27" i="12"/>
  <c r="C44" i="12"/>
  <c r="B44" i="12"/>
  <c r="C43" i="12"/>
  <c r="B43" i="12"/>
  <c r="C42" i="12"/>
  <c r="B42" i="12"/>
  <c r="C47" i="12"/>
  <c r="B47" i="12"/>
  <c r="C46" i="12"/>
  <c r="B46" i="12"/>
  <c r="C41" i="12"/>
  <c r="B35" i="12"/>
  <c r="C28" i="12"/>
  <c r="B41" i="12"/>
  <c r="C34" i="12"/>
  <c r="B28" i="12"/>
  <c r="C40" i="12"/>
  <c r="B34" i="12"/>
  <c r="C27" i="12"/>
  <c r="B40" i="12"/>
  <c r="C33" i="12"/>
  <c r="C26" i="12"/>
  <c r="C39" i="12"/>
  <c r="C30" i="12"/>
  <c r="C38" i="12"/>
  <c r="B30" i="12"/>
  <c r="B38" i="12"/>
  <c r="C37" i="12"/>
  <c r="B29" i="12"/>
  <c r="B37" i="12"/>
  <c r="C24" i="12"/>
  <c r="C36" i="12"/>
  <c r="B24" i="12"/>
  <c r="C35" i="12"/>
  <c r="B23" i="12"/>
  <c r="B36" i="12"/>
  <c r="C32" i="12"/>
  <c r="C31" i="12"/>
  <c r="B32" i="12"/>
  <c r="B26" i="12"/>
  <c r="C25" i="12"/>
  <c r="C29" i="12"/>
  <c r="B25" i="12"/>
  <c r="C23" i="12"/>
  <c r="B31" i="12"/>
  <c r="AA37" i="10"/>
  <c r="AA361" i="10"/>
  <c r="AA300" i="10"/>
  <c r="AA192" i="10"/>
  <c r="AA120" i="10"/>
  <c r="AA84" i="10"/>
  <c r="AA12" i="10"/>
  <c r="AA301" i="10"/>
  <c r="AA265" i="10"/>
  <c r="AA229" i="10"/>
  <c r="AA193" i="10"/>
  <c r="AA2" i="10"/>
  <c r="B13" i="11"/>
  <c r="AA39" i="10"/>
  <c r="AA325" i="10"/>
  <c r="AA364" i="10"/>
  <c r="AA317" i="10"/>
  <c r="AA282" i="10"/>
  <c r="AA246" i="10"/>
  <c r="AA210" i="10"/>
  <c r="AA174" i="10"/>
  <c r="AA138" i="10"/>
  <c r="AA102" i="10"/>
  <c r="AA67" i="10"/>
  <c r="E12" i="11"/>
  <c r="AA1318" i="10"/>
  <c r="AA668" i="10"/>
  <c r="AA741" i="10"/>
  <c r="AA700" i="10"/>
  <c r="AA617" i="10"/>
  <c r="AA584" i="10"/>
  <c r="AA618" i="10"/>
  <c r="AA548" i="10"/>
  <c r="AA494" i="10"/>
  <c r="AA458" i="10"/>
  <c r="AA422" i="10"/>
  <c r="AA374" i="10"/>
  <c r="AA1106" i="10"/>
  <c r="AA837" i="10"/>
  <c r="AA821" i="10"/>
  <c r="AA726" i="10"/>
  <c r="AA628" i="10"/>
  <c r="AA620" i="10"/>
  <c r="AA549" i="10"/>
  <c r="AA315" i="10"/>
  <c r="AA799" i="10"/>
  <c r="AA775" i="10"/>
  <c r="AA751" i="10"/>
  <c r="AA727" i="10"/>
  <c r="AA703" i="10"/>
  <c r="AA679" i="10"/>
  <c r="AA535" i="10"/>
  <c r="AA407" i="10"/>
  <c r="AA330" i="10"/>
  <c r="AA59" i="10"/>
  <c r="AA11" i="10"/>
  <c r="AA264" i="10"/>
  <c r="AA228" i="10"/>
  <c r="AA156" i="10"/>
  <c r="AA62" i="10"/>
  <c r="AA26" i="10"/>
  <c r="B10" i="11"/>
  <c r="B11" i="11"/>
  <c r="B16" i="12"/>
  <c r="AA316" i="10"/>
  <c r="AA280" i="10"/>
  <c r="AA208" i="10"/>
  <c r="AA64" i="10"/>
  <c r="AA565" i="10"/>
  <c r="AA381" i="10"/>
  <c r="E13" i="11"/>
  <c r="AA941" i="10"/>
  <c r="AA377" i="10"/>
  <c r="AA801" i="10"/>
  <c r="AA736" i="10"/>
  <c r="AA630" i="10"/>
  <c r="AA497" i="10"/>
  <c r="AA462" i="10"/>
  <c r="AA532" i="10"/>
  <c r="AA1036" i="10"/>
  <c r="AA997" i="10"/>
  <c r="AA809" i="10"/>
  <c r="AA761" i="10"/>
  <c r="AA713" i="10"/>
  <c r="AA665" i="10"/>
  <c r="AA533" i="10"/>
  <c r="AA489" i="10"/>
  <c r="AA441" i="10"/>
  <c r="AA872" i="10"/>
  <c r="AA1751" i="10"/>
  <c r="AA1085" i="10"/>
  <c r="AA1045" i="10"/>
  <c r="AA788" i="10"/>
  <c r="AA1392" i="10"/>
  <c r="AA592" i="10"/>
  <c r="AA897" i="10"/>
  <c r="AA1393" i="10"/>
  <c r="AA859" i="10"/>
  <c r="AA797" i="10"/>
  <c r="AA749" i="10"/>
  <c r="AA701" i="10"/>
  <c r="AA568" i="10"/>
  <c r="AA558" i="10"/>
  <c r="AA411" i="10"/>
  <c r="AA363" i="10"/>
  <c r="AA948" i="10"/>
  <c r="AA529" i="10"/>
  <c r="AA472" i="10"/>
  <c r="AA272" i="10"/>
  <c r="AA128" i="10"/>
  <c r="AA56" i="10"/>
  <c r="X2002" i="10"/>
  <c r="AA320" i="10"/>
  <c r="AA275" i="10"/>
  <c r="AA131" i="10"/>
  <c r="AA133" i="10"/>
  <c r="AA73" i="10"/>
  <c r="AA314" i="10"/>
  <c r="AA278" i="10"/>
  <c r="AA242" i="10"/>
  <c r="AA206" i="10"/>
  <c r="AA170" i="10"/>
  <c r="AA134" i="10"/>
  <c r="AA98" i="10"/>
  <c r="B9" i="11"/>
  <c r="A6" i="14"/>
  <c r="AA243" i="10"/>
  <c r="AA244" i="10"/>
  <c r="AA172" i="10"/>
  <c r="AA136" i="10"/>
  <c r="AA100" i="10"/>
  <c r="AA305" i="10"/>
  <c r="AA269" i="10"/>
  <c r="AA233" i="10"/>
  <c r="AA197" i="10"/>
  <c r="AA161" i="10"/>
  <c r="AA125" i="10"/>
  <c r="AA356" i="10"/>
  <c r="AA211" i="10"/>
  <c r="AA175" i="10"/>
  <c r="AA103" i="10"/>
  <c r="AA55" i="10"/>
  <c r="AA21" i="10"/>
  <c r="AA41" i="10"/>
  <c r="AA16" i="10"/>
  <c r="A16" i="15" l="1"/>
  <c r="I6" i="12"/>
  <c r="Y2002" i="10"/>
  <c r="I14" i="12"/>
  <c r="G14" i="11"/>
  <c r="A15" i="15"/>
  <c r="D6" i="12"/>
  <c r="G12" i="11"/>
  <c r="D8" i="12"/>
  <c r="G10" i="11"/>
  <c r="G8" i="11"/>
  <c r="A10" i="14"/>
  <c r="G5" i="11"/>
  <c r="A17" i="15"/>
  <c r="D16" i="12"/>
  <c r="D10" i="12"/>
  <c r="A5" i="15"/>
  <c r="G7" i="11"/>
  <c r="D7" i="12"/>
  <c r="G9" i="11"/>
  <c r="A19" i="15"/>
  <c r="AA2002" i="10"/>
  <c r="G11" i="11"/>
  <c r="G4" i="11"/>
  <c r="G13" i="11"/>
  <c r="I16" i="12"/>
  <c r="G6" i="11"/>
  <c r="G15" i="11"/>
</calcChain>
</file>

<file path=xl/sharedStrings.xml><?xml version="1.0" encoding="utf-8"?>
<sst xmlns="http://schemas.openxmlformats.org/spreadsheetml/2006/main" count="14336" uniqueCount="4077">
  <si>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</si>
  <si>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</si>
  <si>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</si>
  <si>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</si>
  <si>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</si>
  <si>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</si>
  <si>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</si>
  <si>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</si>
  <si>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</si>
  <si>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</si>
  <si>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</si>
  <si>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</si>
  <si>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</si>
  <si>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</si>
  <si>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</si>
  <si>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</si>
  <si>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</si>
  <si>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</si>
  <si>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</si>
  <si>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</si>
  <si>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</si>
  <si>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</si>
  <si>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</si>
  <si>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</si>
  <si>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</si>
  <si>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</si>
  <si>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</si>
  <si>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</si>
  <si>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</si>
  <si>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</si>
  <si>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</si>
  <si>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</si>
  <si>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</si>
  <si>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</si>
  <si>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</si>
  <si>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</si>
  <si>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</si>
  <si>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</si>
  <si>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</si>
  <si>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</si>
  <si>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</si>
  <si>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</si>
  <si>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</si>
  <si>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</si>
  <si>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</si>
  <si>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</si>
  <si>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</si>
  <si>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</si>
  <si>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</si>
  <si>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</si>
  <si>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</si>
  <si>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</si>
  <si>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</si>
  <si>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</si>
  <si>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</si>
  <si>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</si>
  <si>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</si>
  <si>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</si>
  <si>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</si>
  <si>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</si>
  <si>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</si>
  <si>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</si>
  <si>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</si>
  <si>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</si>
  <si>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</si>
  <si>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</si>
  <si>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</si>
  <si>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</si>
  <si>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</si>
  <si>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</si>
  <si>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</si>
  <si>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</si>
  <si>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</si>
  <si>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</si>
  <si>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</si>
  <si>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</si>
  <si>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</si>
  <si>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</si>
  <si>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</si>
  <si>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</si>
  <si>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</si>
  <si>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</si>
  <si>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</si>
  <si>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</si>
  <si>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</si>
  <si>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</si>
  <si>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</si>
  <si>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</si>
  <si>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</si>
  <si>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</si>
  <si>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</si>
  <si>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</si>
  <si>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</si>
  <si>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</si>
  <si>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</si>
  <si>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</si>
  <si>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</si>
  <si>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</si>
  <si>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</si>
  <si>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</si>
  <si>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</si>
  <si>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</si>
  <si>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</si>
  <si>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</si>
  <si>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</si>
  <si>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</si>
  <si>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</si>
  <si>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</si>
  <si>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</si>
  <si>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</si>
  <si>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</si>
  <si>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</si>
  <si>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</si>
  <si>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</si>
  <si>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</si>
  <si>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</si>
  <si>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</si>
  <si>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</si>
  <si>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</si>
  <si>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</si>
  <si>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</si>
  <si>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</si>
  <si>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</si>
  <si>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</si>
  <si>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</si>
  <si>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</si>
  <si>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</si>
  <si>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</si>
  <si>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</si>
  <si>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</si>
  <si>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</si>
  <si>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</si>
  <si>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</si>
  <si>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</si>
  <si>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</si>
  <si>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</si>
  <si>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</si>
  <si>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</si>
  <si>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</si>
  <si>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</si>
  <si>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</si>
  <si>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</si>
  <si>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</si>
  <si>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</si>
  <si>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</si>
  <si>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</si>
  <si>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</si>
  <si>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</si>
  <si>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</si>
  <si>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</si>
  <si>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</si>
  <si>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</si>
  <si>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</si>
  <si>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</si>
  <si>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</si>
  <si>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</si>
  <si>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</si>
  <si>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</si>
  <si>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</si>
  <si>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</si>
  <si>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</si>
  <si>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</si>
  <si>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</si>
  <si>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</si>
  <si>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</si>
  <si>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</si>
  <si>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</si>
  <si>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</si>
  <si>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</si>
  <si>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</si>
  <si>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</si>
  <si>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</si>
  <si>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</si>
  <si>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</si>
  <si>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</si>
  <si>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</si>
  <si>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</si>
  <si>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</si>
  <si>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</si>
  <si>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</si>
  <si>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</si>
  <si>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</si>
  <si>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</si>
  <si>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</si>
  <si>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</si>
  <si>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</si>
  <si>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</si>
  <si>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</si>
  <si>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</si>
  <si>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</si>
  <si>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</si>
  <si>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</si>
  <si>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</si>
  <si>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</si>
  <si>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</si>
  <si>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</si>
  <si>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</si>
  <si>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</si>
  <si>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</si>
  <si>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</si>
  <si>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</si>
  <si>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</si>
  <si>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</si>
  <si>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</si>
  <si>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</si>
  <si>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</si>
  <si>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</si>
  <si>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</si>
  <si>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</si>
  <si>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</si>
  <si>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</si>
  <si>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</si>
  <si>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</si>
  <si>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</si>
  <si>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</si>
  <si>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</si>
  <si>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</si>
  <si>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</si>
  <si>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</si>
  <si>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</si>
  <si>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</si>
  <si>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</si>
  <si>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</si>
  <si>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</si>
  <si>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</si>
  <si>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</si>
  <si>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</si>
  <si>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</si>
  <si>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</si>
  <si>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</si>
  <si>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</si>
  <si>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</si>
  <si>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</si>
  <si>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</si>
  <si>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</si>
  <si>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</si>
  <si>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</si>
  <si>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</si>
  <si>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</si>
  <si>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</si>
  <si>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</si>
  <si>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</si>
  <si>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</si>
  <si>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</si>
  <si>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</si>
  <si>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</si>
  <si>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</si>
  <si>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</si>
  <si>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</si>
  <si>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</si>
  <si>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</si>
  <si>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</si>
  <si>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</si>
  <si>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</si>
  <si>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</si>
  <si>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</si>
  <si>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</si>
  <si>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</si>
  <si>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</si>
  <si>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</si>
  <si>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</si>
  <si>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</si>
  <si>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</si>
  <si>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</si>
  <si>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</si>
  <si>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</si>
  <si>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</si>
  <si>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</si>
  <si>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</si>
  <si>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</si>
  <si>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</si>
  <si>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</si>
  <si>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</si>
  <si>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</si>
  <si>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</si>
  <si>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</si>
  <si>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</si>
  <si>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</si>
  <si>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</si>
  <si>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</si>
  <si>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</si>
  <si>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</si>
  <si>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</si>
  <si>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</si>
  <si>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</si>
  <si>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</si>
  <si>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</si>
  <si>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</si>
  <si>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</si>
  <si>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</si>
  <si>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</si>
  <si>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</si>
  <si>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</si>
  <si>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</si>
  <si>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</si>
  <si>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</si>
  <si>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</si>
  <si>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</si>
  <si>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</si>
  <si>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</si>
  <si>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</si>
  <si>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</si>
  <si>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</si>
  <si>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</si>
  <si>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</si>
  <si>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</si>
  <si>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</si>
  <si>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</si>
  <si>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</si>
  <si>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</si>
  <si>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</si>
  <si>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</si>
  <si>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</si>
  <si>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</si>
  <si>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</si>
  <si>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</si>
  <si>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</si>
  <si>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</si>
  <si>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</si>
  <si>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</si>
  <si>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</si>
  <si>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</si>
  <si>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</si>
  <si>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</si>
  <si>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</si>
  <si>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</si>
  <si>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</si>
  <si>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</si>
  <si>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</si>
  <si>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</si>
  <si>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</si>
  <si>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</si>
  <si>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</si>
  <si>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</si>
  <si>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</si>
  <si>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</si>
  <si>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</si>
  <si>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</si>
  <si>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</si>
  <si>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</si>
  <si>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</si>
  <si>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</si>
  <si>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</si>
  <si>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</si>
  <si>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</si>
  <si>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</si>
  <si>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</si>
  <si>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</si>
  <si>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</si>
  <si>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</si>
  <si>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</si>
  <si>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</si>
  <si>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</si>
  <si>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</si>
  <si>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</si>
  <si>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</si>
  <si>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</si>
  <si>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</si>
  <si>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</si>
  <si>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</si>
  <si>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</si>
  <si>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</si>
  <si>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</si>
  <si>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</si>
  <si>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</si>
  <si>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</si>
  <si>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</si>
  <si>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</si>
  <si>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</si>
  <si>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</si>
  <si>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</si>
  <si>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</si>
  <si>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</si>
  <si>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</si>
  <si>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</si>
  <si>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</si>
  <si>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</si>
  <si>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</si>
  <si>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</si>
  <si>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</si>
  <si>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</si>
  <si>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</si>
  <si>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</si>
  <si>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</si>
  <si>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</si>
  <si>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</si>
  <si>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</si>
  <si>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</si>
  <si>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</si>
  <si>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</si>
  <si>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</si>
  <si>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</si>
  <si>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</si>
  <si>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</si>
  <si>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</si>
  <si>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</si>
  <si>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</si>
  <si>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</si>
  <si>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</si>
  <si>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</si>
  <si>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</si>
  <si>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</si>
  <si>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</si>
  <si>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</si>
  <si>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</si>
  <si>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</si>
  <si>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</si>
  <si>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</si>
  <si>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</si>
  <si>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</si>
  <si>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</si>
  <si>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</si>
  <si>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</si>
  <si>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</si>
  <si>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</si>
  <si>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</si>
  <si>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</si>
  <si>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</si>
  <si>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</si>
  <si>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</si>
  <si>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</si>
  <si>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</si>
  <si>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</si>
  <si>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</si>
  <si>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</si>
  <si>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</si>
  <si>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</si>
  <si>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</si>
  <si>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</si>
  <si>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</si>
  <si>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</si>
  <si>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</si>
  <si>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</si>
  <si>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</si>
  <si>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</si>
  <si>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</si>
  <si>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</si>
  <si>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</si>
  <si>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</si>
  <si>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</si>
  <si>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</si>
  <si>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</si>
  <si>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</si>
  <si>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</si>
  <si>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</si>
  <si>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</si>
  <si>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</si>
  <si>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</si>
  <si>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</si>
  <si>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</si>
  <si>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</si>
  <si>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</si>
  <si>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</si>
  <si>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</si>
  <si>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</si>
  <si>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</si>
  <si>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</si>
  <si>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</si>
  <si>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</si>
  <si>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</si>
  <si>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</si>
  <si>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</si>
  <si>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</si>
  <si>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</si>
  <si>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</si>
  <si>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</si>
  <si>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</si>
  <si>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</si>
  <si>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</si>
  <si>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</si>
  <si>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</si>
  <si>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</si>
  <si>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</si>
  <si>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</si>
  <si>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</si>
  <si>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</si>
  <si>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</si>
  <si>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</si>
  <si>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</si>
  <si>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</si>
  <si>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</si>
  <si>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</si>
  <si>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</si>
  <si>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</si>
  <si>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</si>
  <si>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</si>
  <si>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</si>
  <si>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</si>
  <si>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</si>
  <si>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</si>
  <si>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</si>
  <si>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</si>
  <si>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</si>
  <si>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</si>
  <si>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</si>
  <si>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</si>
  <si>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</si>
  <si>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</si>
  <si>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</si>
  <si>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</si>
  <si>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</si>
  <si>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</si>
  <si>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</si>
  <si>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</si>
  <si>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</si>
  <si>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</si>
  <si>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</si>
  <si>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</si>
  <si>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</si>
  <si>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</si>
  <si>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</si>
  <si>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</si>
  <si>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</si>
  <si>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</si>
  <si>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</si>
  <si>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</si>
  <si>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</si>
  <si>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</si>
  <si>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</si>
  <si>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</si>
  <si>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</si>
  <si>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</si>
  <si>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</si>
  <si>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</si>
  <si>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</si>
  <si>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</si>
  <si>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</si>
  <si>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</si>
  <si>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</si>
  <si>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</si>
  <si>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</si>
  <si>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</si>
  <si>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</si>
  <si>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</si>
  <si>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</si>
  <si>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</si>
  <si>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</si>
  <si>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</si>
  <si>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</si>
  <si>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</si>
  <si>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</si>
  <si>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</si>
  <si>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</si>
  <si>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</si>
  <si>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</si>
  <si>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</si>
  <si>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</si>
  <si>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</si>
  <si>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</si>
  <si>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</si>
  <si>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</si>
  <si>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</si>
  <si>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</si>
  <si>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</si>
  <si>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</si>
  <si>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</si>
  <si>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</si>
  <si>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</si>
  <si>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</si>
  <si>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</si>
  <si>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</si>
  <si>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</si>
  <si>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</si>
  <si>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</si>
  <si>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</si>
  <si>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</si>
  <si>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</si>
  <si>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</si>
  <si>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</si>
  <si>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</si>
  <si>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</si>
  <si>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</si>
  <si>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</si>
  <si>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</si>
  <si>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</si>
  <si>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</si>
  <si>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</si>
  <si>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</si>
  <si>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</si>
  <si>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</si>
  <si>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</si>
  <si>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</si>
  <si>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</si>
  <si>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</si>
  <si>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</si>
  <si>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</si>
  <si>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</si>
  <si>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</si>
  <si>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</si>
  <si>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</si>
  <si>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</si>
  <si>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</si>
  <si>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</si>
  <si>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</si>
  <si>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</si>
  <si>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</si>
  <si>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</si>
  <si>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</si>
  <si>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</si>
  <si>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</si>
  <si>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</si>
  <si>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</si>
  <si>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</si>
  <si>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</si>
  <si>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</si>
  <si>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</si>
  <si>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</si>
  <si>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</si>
  <si>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</si>
  <si>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</si>
  <si>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</si>
  <si>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</si>
  <si>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</si>
  <si>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</si>
  <si>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</si>
  <si>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</si>
  <si>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</si>
  <si>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</si>
  <si>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</si>
  <si>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</si>
  <si>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</si>
  <si>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</si>
  <si>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</si>
  <si>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</si>
  <si>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</si>
  <si>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</si>
  <si>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</si>
  <si>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</si>
  <si>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</si>
  <si>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</si>
  <si>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</si>
  <si>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</si>
  <si>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</si>
  <si>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</si>
  <si>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</si>
  <si>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</si>
  <si>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</si>
  <si>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</si>
  <si>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</si>
  <si>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</si>
  <si>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</si>
  <si>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</si>
  <si>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</si>
  <si>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</si>
  <si>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</si>
  <si>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</si>
  <si>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</si>
  <si>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</si>
  <si>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</si>
  <si>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</si>
  <si>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</si>
  <si>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</si>
  <si>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</si>
  <si>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</si>
  <si>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</si>
  <si>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</si>
  <si>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</si>
  <si>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</si>
  <si>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</si>
  <si>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</si>
  <si>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</si>
  <si>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</si>
  <si>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</si>
  <si>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</si>
  <si>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</si>
  <si>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</si>
  <si>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</si>
  <si>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</si>
  <si>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</si>
  <si>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</si>
  <si>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</si>
  <si>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</si>
  <si>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</si>
  <si>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</si>
  <si>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</si>
  <si>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</si>
  <si>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</si>
  <si>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</si>
  <si>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</si>
  <si>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</si>
  <si>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</si>
  <si>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</si>
  <si>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</si>
  <si>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</si>
  <si>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</si>
  <si>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</si>
  <si>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</si>
  <si>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</si>
  <si>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</si>
  <si>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</si>
  <si>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</si>
  <si>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</si>
  <si>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</si>
  <si>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</si>
  <si>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</si>
  <si>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</si>
  <si>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</si>
  <si>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</si>
  <si>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</si>
  <si>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</si>
  <si>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</si>
  <si>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</si>
  <si>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</si>
  <si>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</si>
  <si>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</si>
  <si>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</si>
  <si>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</si>
  <si>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</si>
  <si>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</si>
  <si>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</si>
  <si>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</si>
  <si>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</si>
  <si>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</si>
  <si>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</si>
  <si>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</si>
  <si>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</si>
  <si>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</si>
  <si>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</si>
  <si>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</si>
  <si>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</si>
  <si>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</si>
  <si>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</si>
  <si>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</si>
  <si>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</si>
  <si>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</si>
  <si>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</si>
  <si>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</si>
  <si>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</si>
  <si>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</si>
  <si>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</si>
  <si>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</si>
  <si>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</si>
  <si>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</si>
  <si>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</si>
  <si>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</si>
  <si>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</si>
  <si>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</si>
  <si>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</si>
  <si>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</si>
  <si>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</si>
  <si>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</si>
  <si>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</si>
  <si>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</si>
  <si>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</si>
  <si>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</si>
  <si>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</si>
  <si>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</si>
  <si>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</si>
  <si>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</si>
  <si>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</si>
  <si>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</si>
  <si>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</si>
  <si>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</si>
  <si>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</si>
  <si>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</si>
  <si>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</si>
  <si>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</si>
  <si>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</si>
  <si>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</si>
  <si>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</si>
  <si>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</si>
  <si>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</si>
  <si>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</si>
  <si>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</si>
  <si>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</si>
  <si>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</si>
  <si>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</si>
  <si>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</si>
  <si>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</si>
  <si>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</si>
  <si>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</si>
  <si>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</si>
  <si>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</si>
  <si>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</si>
  <si>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</si>
  <si>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</si>
  <si>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</si>
  <si>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</si>
  <si>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</si>
  <si>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</si>
  <si>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</si>
  <si>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</si>
  <si>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</si>
  <si>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</si>
  <si>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</si>
  <si>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</si>
  <si>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</si>
  <si>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</si>
  <si>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</si>
  <si>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</si>
  <si>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</si>
  <si>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</si>
  <si>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</si>
  <si>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</si>
  <si>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</si>
  <si>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</si>
  <si>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</si>
  <si>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</si>
  <si>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</si>
  <si>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</si>
  <si>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</si>
  <si>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</si>
  <si>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</si>
  <si>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</si>
  <si>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</si>
  <si>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</si>
  <si>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</si>
  <si>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</si>
  <si>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</si>
  <si>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</si>
  <si>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</si>
  <si>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</si>
  <si>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</si>
  <si>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</si>
  <si>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</si>
  <si>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</si>
  <si>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</si>
  <si>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</si>
  <si>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</si>
  <si>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</si>
  <si>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</si>
  <si>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</si>
  <si>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</si>
  <si>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</si>
  <si>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</si>
  <si>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</si>
  <si>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</si>
  <si>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</si>
  <si>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</si>
  <si>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</si>
  <si>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</si>
  <si>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</si>
  <si>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</si>
  <si>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</si>
  <si>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</si>
  <si>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</si>
  <si>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</si>
  <si>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</si>
  <si>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</si>
  <si>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</si>
  <si>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</si>
  <si>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</si>
  <si>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</si>
  <si>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</si>
  <si>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</si>
  <si>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</si>
  <si>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</si>
  <si>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</si>
  <si>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</si>
  <si>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</si>
  <si>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</si>
  <si>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</si>
  <si>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</si>
  <si>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</si>
  <si>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</si>
  <si>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</si>
  <si>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</si>
  <si>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</si>
  <si>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</si>
  <si>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</si>
  <si>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</si>
  <si>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</si>
  <si>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</si>
  <si>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</si>
  <si>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</si>
  <si>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</si>
  <si>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</si>
  <si>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</si>
  <si>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</si>
  <si>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</si>
  <si>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</si>
  <si>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</si>
  <si>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</si>
  <si>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</si>
  <si>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</si>
  <si>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</si>
  <si>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</si>
  <si>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</si>
  <si>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</si>
  <si>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</si>
  <si>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</si>
  <si>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</si>
  <si>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</si>
  <si>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</si>
  <si>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</si>
  <si>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</si>
  <si>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</si>
  <si>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</si>
  <si>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</si>
  <si>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</si>
  <si>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</si>
  <si>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</si>
  <si>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</si>
  <si>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</si>
  <si>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</si>
  <si>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</si>
  <si>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</si>
  <si>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</si>
  <si>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</si>
  <si>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</si>
  <si>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</si>
  <si>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</si>
  <si>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</si>
  <si>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</si>
  <si>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</si>
  <si>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</si>
  <si>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</si>
  <si>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</si>
  <si>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</si>
  <si>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</si>
  <si>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</si>
  <si>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</si>
  <si>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</si>
  <si>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</si>
  <si>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</si>
  <si>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</si>
  <si>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</si>
  <si>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</si>
  <si>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</si>
  <si>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</si>
  <si>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</si>
  <si>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</si>
  <si>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</si>
  <si>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</si>
  <si>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</si>
  <si>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</si>
  <si>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</si>
  <si>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</si>
  <si>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</si>
  <si>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</si>
  <si>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</si>
  <si>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</si>
  <si>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</si>
  <si>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</si>
  <si>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</si>
  <si>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</si>
  <si>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</si>
  <si>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</si>
  <si>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</si>
  <si>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</si>
  <si>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</si>
  <si>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</si>
  <si>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</si>
  <si>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</si>
  <si>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</si>
  <si>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</si>
  <si>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</si>
  <si>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</si>
  <si>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</si>
  <si>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</si>
  <si>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</si>
  <si>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</si>
  <si>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</si>
  <si>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</si>
  <si>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</si>
  <si>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</si>
  <si>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</si>
  <si>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</si>
  <si>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</si>
  <si>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</si>
  <si>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</si>
  <si>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</si>
  <si>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</si>
  <si>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</si>
  <si>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</si>
  <si>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</si>
  <si>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</si>
  <si>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</si>
  <si>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</si>
  <si>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</si>
  <si>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</si>
  <si>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</si>
  <si>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</si>
  <si>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</si>
  <si>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</si>
  <si>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</si>
  <si>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</si>
  <si>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</si>
  <si>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</si>
  <si>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</si>
  <si>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</si>
  <si>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</si>
  <si>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</si>
  <si>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</si>
  <si>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</si>
  <si>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</si>
  <si>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</si>
  <si>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</si>
  <si>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</si>
  <si>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</si>
  <si>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</si>
  <si>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</si>
  <si>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</si>
  <si>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</si>
  <si>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</si>
  <si>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</si>
  <si>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</si>
  <si>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</si>
  <si>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</si>
  <si>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</si>
  <si>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</si>
  <si>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</si>
  <si>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</si>
  <si>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</si>
  <si>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</si>
  <si>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</si>
  <si>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</si>
  <si>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</si>
  <si>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</si>
  <si>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</si>
  <si>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</si>
  <si>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</si>
  <si>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</si>
  <si>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</si>
  <si>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</si>
  <si>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</si>
  <si>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</si>
  <si>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</si>
  <si>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</si>
  <si>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</si>
  <si>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</si>
  <si>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</si>
  <si>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</si>
  <si>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</si>
  <si>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</si>
  <si>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</si>
  <si>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</si>
  <si>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</si>
  <si>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</si>
  <si>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</si>
  <si>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</si>
  <si>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</si>
  <si>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</si>
  <si>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</si>
  <si>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</si>
  <si>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</si>
  <si>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</si>
  <si>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</si>
  <si>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</si>
  <si>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</si>
  <si>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</si>
  <si>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</si>
  <si>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</si>
  <si>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</si>
  <si>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</si>
  <si>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</si>
  <si>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</si>
  <si>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</si>
  <si>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</si>
  <si>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</si>
  <si>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</si>
  <si>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</si>
  <si>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</si>
  <si>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</si>
  <si>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</si>
  <si>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</si>
  <si>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</si>
  <si>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</si>
  <si>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</si>
  <si>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</si>
  <si>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</si>
  <si>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</si>
  <si>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</si>
  <si>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</si>
  <si>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</si>
  <si>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</si>
  <si>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</si>
  <si>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</si>
  <si>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</si>
  <si>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</si>
  <si>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</si>
  <si>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</si>
  <si>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</si>
  <si>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</si>
  <si>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</si>
  <si>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</si>
  <si>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</si>
  <si>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</si>
  <si>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</si>
  <si>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</si>
  <si>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</si>
  <si>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</si>
  <si>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</si>
  <si>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</si>
  <si>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</si>
  <si>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</si>
  <si>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</si>
  <si>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</si>
  <si>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</si>
  <si>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</si>
  <si>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</si>
  <si>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</si>
  <si>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</si>
  <si>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</si>
  <si>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</si>
  <si>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</si>
  <si>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</si>
  <si>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</si>
  <si>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</si>
  <si>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</si>
  <si>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</si>
  <si>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</si>
  <si>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</si>
  <si>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</si>
  <si>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</si>
  <si>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</si>
  <si>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</si>
  <si>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</si>
  <si>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</si>
  <si>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</si>
  <si>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</si>
  <si>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</si>
  <si>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</si>
  <si>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</si>
  <si>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</si>
  <si>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</si>
  <si>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</si>
  <si>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</si>
  <si>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</si>
  <si>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</si>
  <si>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</si>
  <si>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</si>
  <si>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</si>
  <si>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</si>
  <si>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</si>
  <si>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</si>
  <si>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</si>
  <si>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</si>
  <si>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</si>
  <si>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</si>
  <si>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</si>
  <si>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</si>
  <si>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</si>
  <si>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</si>
  <si>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</si>
  <si>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</si>
  <si>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</si>
  <si>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</si>
  <si>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</si>
  <si>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</si>
  <si>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</si>
  <si>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</si>
  <si>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</si>
  <si>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</si>
  <si>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</si>
  <si>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</si>
  <si>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</si>
  <si>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</si>
  <si>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</si>
  <si>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</si>
  <si>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</si>
  <si>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</si>
  <si>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</si>
  <si>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</si>
  <si>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</si>
  <si>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</si>
  <si>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</si>
  <si>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</si>
  <si>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</si>
  <si>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</si>
  <si>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</si>
  <si>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</si>
  <si>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</si>
  <si>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</si>
  <si>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</si>
  <si>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</si>
  <si>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</si>
  <si>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</si>
  <si>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</si>
  <si>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</si>
  <si>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</si>
  <si>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</si>
  <si>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</si>
  <si>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</si>
  <si>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</si>
  <si>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</si>
  <si>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</si>
  <si>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</si>
  <si>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</si>
  <si>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</si>
  <si>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</si>
  <si>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</si>
  <si>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</si>
  <si>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</si>
  <si>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</si>
  <si>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</si>
  <si>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</si>
  <si>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</si>
  <si>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</si>
  <si>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</si>
  <si>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</si>
  <si>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</si>
  <si>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</si>
  <si>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</si>
  <si>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</si>
  <si>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</si>
  <si>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</si>
  <si>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</si>
  <si>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</si>
  <si>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</si>
  <si>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</si>
  <si>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</si>
  <si>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</si>
  <si>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</si>
  <si>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</si>
  <si>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</si>
  <si>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</si>
  <si>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</si>
  <si>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</si>
  <si>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</si>
  <si>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</si>
  <si>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</si>
  <si>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</si>
  <si>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</si>
  <si>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</si>
  <si>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</si>
  <si>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</si>
  <si>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</si>
  <si>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</si>
  <si>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</si>
  <si>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</si>
  <si>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</si>
  <si>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</si>
  <si>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</si>
  <si>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</si>
  <si>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</si>
  <si>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</si>
  <si>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</si>
  <si>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</si>
  <si>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</si>
  <si>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</si>
  <si>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</si>
  <si>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</si>
  <si>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</si>
  <si>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</si>
  <si>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</si>
  <si>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</si>
  <si>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</si>
  <si>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</si>
  <si>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</si>
  <si>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</si>
  <si>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</si>
  <si>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</si>
  <si>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</si>
  <si>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</si>
  <si>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</si>
  <si>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</si>
  <si>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</si>
  <si>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</si>
  <si>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</si>
  <si>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</si>
  <si>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</si>
  <si>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</si>
  <si>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</si>
  <si>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</si>
  <si>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</si>
  <si>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</si>
  <si>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</si>
  <si>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</si>
  <si>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</si>
  <si>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</si>
  <si>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</si>
  <si>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</si>
  <si>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</si>
  <si>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</si>
  <si>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</si>
  <si>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</si>
  <si>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</si>
  <si>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</si>
  <si>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</si>
  <si>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</si>
  <si>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</si>
  <si>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</si>
  <si>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</si>
  <si>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</si>
  <si>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</si>
  <si>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</si>
  <si>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</si>
  <si>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</si>
  <si>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</si>
  <si>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</si>
  <si>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</si>
  <si>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</si>
  <si>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</si>
  <si>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</si>
  <si>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</si>
  <si>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</si>
  <si>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</si>
  <si>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</si>
  <si>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</si>
  <si>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</si>
  <si>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</si>
  <si>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</si>
  <si>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</si>
  <si>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</si>
  <si>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</si>
  <si>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</si>
  <si>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</si>
  <si>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</si>
  <si>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</si>
  <si>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</si>
  <si>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</si>
  <si>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</si>
  <si>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</si>
  <si>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</si>
  <si>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</si>
  <si>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</si>
  <si>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</si>
  <si>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</si>
  <si>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</si>
  <si>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</si>
  <si>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</si>
  <si>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</si>
  <si>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</si>
  <si>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</si>
  <si>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</si>
  <si>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</si>
  <si>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</si>
  <si>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</si>
  <si>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</si>
  <si>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</si>
  <si>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</si>
  <si>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</si>
  <si>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</si>
  <si>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</si>
  <si>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</si>
  <si>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</si>
  <si>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</si>
  <si>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</si>
  <si>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</si>
  <si>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</si>
  <si>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</si>
  <si>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</si>
  <si>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</si>
  <si>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</si>
  <si>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</si>
  <si>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</si>
  <si>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</si>
  <si>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</si>
  <si>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</si>
  <si>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</si>
  <si>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</si>
  <si>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</si>
  <si>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</si>
  <si>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</si>
  <si>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</si>
  <si>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</si>
  <si>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</si>
  <si>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</si>
  <si>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</si>
  <si>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</si>
  <si>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</si>
  <si>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</si>
  <si>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</si>
  <si>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</si>
  <si>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</si>
  <si>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</si>
  <si>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</si>
  <si>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</si>
  <si>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</si>
  <si>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</si>
  <si>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</si>
  <si>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</si>
  <si>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</si>
  <si>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</si>
  <si>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</si>
  <si>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</si>
  <si>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</si>
  <si>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</si>
  <si>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</si>
  <si>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</si>
  <si>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</si>
  <si>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</si>
  <si>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</si>
  <si>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</si>
  <si>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</si>
  <si>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</si>
  <si>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</si>
  <si>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</si>
  <si>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</si>
  <si>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</si>
  <si>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</si>
  <si>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</si>
  <si>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</si>
  <si>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</si>
  <si>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</si>
  <si>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</si>
  <si>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</si>
  <si>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</si>
  <si>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</si>
  <si>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</si>
  <si>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</si>
  <si>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</si>
  <si>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</si>
  <si>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</si>
  <si>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</si>
  <si>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</si>
  <si>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</si>
  <si>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</si>
  <si>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</si>
  <si>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</si>
  <si>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</si>
  <si>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</si>
  <si>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</si>
  <si>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</si>
  <si>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</si>
  <si>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</si>
  <si>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</si>
  <si>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</si>
  <si>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</si>
  <si>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</si>
  <si>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</si>
  <si>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</si>
  <si>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</si>
  <si>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</si>
  <si>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</si>
  <si>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</si>
  <si>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</si>
  <si>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</si>
  <si>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</si>
  <si>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</si>
  <si>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</si>
  <si>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</si>
  <si>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</si>
  <si>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</si>
  <si>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</si>
  <si>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</si>
  <si>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</si>
  <si>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</si>
  <si>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</si>
  <si>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</si>
  <si>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</si>
  <si>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</si>
  <si>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</si>
  <si>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</si>
  <si>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</si>
  <si>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</si>
  <si>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</si>
  <si>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</si>
  <si>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</si>
  <si>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</si>
  <si>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</si>
  <si>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</si>
  <si>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</si>
  <si>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</si>
  <si>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</si>
  <si>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</si>
  <si>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</si>
  <si>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</si>
  <si>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</si>
  <si>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</si>
  <si>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</si>
  <si>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</si>
  <si>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</si>
  <si>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</si>
  <si>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</si>
  <si>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</si>
  <si>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</si>
  <si>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</si>
  <si>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</si>
  <si>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</si>
  <si>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</si>
  <si>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</si>
  <si>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</si>
  <si>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</si>
  <si>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</si>
  <si>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</si>
  <si>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</si>
  <si>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</si>
  <si>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</si>
  <si>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</si>
  <si>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</si>
  <si>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</si>
  <si>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</si>
  <si>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</si>
  <si>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</si>
  <si>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</si>
  <si>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</si>
  <si>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</si>
  <si>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</si>
  <si>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</si>
  <si>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</si>
  <si>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</si>
  <si>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</si>
  <si>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</si>
  <si>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</si>
  <si>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</si>
  <si>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</si>
  <si>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</si>
  <si>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</si>
  <si>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</si>
  <si>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</si>
  <si>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</si>
  <si>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</si>
  <si>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</si>
  <si>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</si>
  <si>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</si>
  <si>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</si>
  <si>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</si>
  <si>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</si>
  <si>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</si>
  <si>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</si>
  <si>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</si>
  <si>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</si>
  <si>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</si>
  <si>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</si>
  <si>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</si>
  <si>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</si>
  <si>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</si>
  <si>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</si>
  <si>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</si>
  <si>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</si>
  <si>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</si>
  <si>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</si>
  <si>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</si>
  <si>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</si>
  <si>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</si>
  <si>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</si>
  <si>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</si>
  <si>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</si>
  <si>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</si>
  <si>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</si>
  <si>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</si>
  <si>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</si>
  <si>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</si>
  <si>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</si>
  <si>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</si>
  <si>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</si>
  <si>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</si>
  <si>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</si>
  <si>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</si>
  <si>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</si>
  <si>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</si>
  <si>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</si>
  <si>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</si>
  <si>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</si>
  <si>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</si>
  <si>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</si>
  <si>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</si>
  <si>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</si>
  <si>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</si>
  <si>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</si>
  <si>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</si>
  <si>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</si>
  <si>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</si>
  <si>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</si>
  <si>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</si>
  <si>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</si>
  <si>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</si>
  <si>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</si>
  <si>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</si>
  <si>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</si>
  <si>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</si>
  <si>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</si>
  <si>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</si>
  <si>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</si>
  <si>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</si>
  <si>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</si>
  <si>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</si>
  <si>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</si>
  <si>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</si>
  <si>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</si>
  <si>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</si>
  <si>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</si>
  <si>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</si>
  <si>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</si>
  <si>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</si>
  <si>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</si>
  <si>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</si>
  <si>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</si>
  <si>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</si>
  <si>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</si>
  <si>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</si>
  <si>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</si>
  <si>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</si>
  <si>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</si>
  <si>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</si>
  <si>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</si>
  <si>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</si>
  <si>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</si>
  <si>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</si>
  <si>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</si>
  <si>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</si>
  <si>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</si>
  <si>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</si>
  <si>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</si>
  <si>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</si>
  <si>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</si>
  <si>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</si>
  <si>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</si>
  <si>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</si>
  <si>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</si>
  <si>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</si>
  <si>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</si>
  <si>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</si>
  <si>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</si>
  <si>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</si>
  <si>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</si>
  <si>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</si>
  <si>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</si>
  <si>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</si>
  <si>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</si>
  <si>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</si>
  <si>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</si>
  <si>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</si>
  <si>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</si>
  <si>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</si>
  <si>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</si>
  <si>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</si>
  <si>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</si>
  <si>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</si>
  <si>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</si>
  <si>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</si>
  <si>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</si>
  <si>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</si>
  <si>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</si>
  <si>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</si>
  <si>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</si>
  <si>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</si>
  <si>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</si>
  <si>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</si>
  <si>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</si>
  <si>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</si>
  <si>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</si>
  <si>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</si>
  <si>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</si>
  <si>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</si>
  <si>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</si>
  <si>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</si>
  <si>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</si>
  <si>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</si>
  <si>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</si>
  <si>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</si>
  <si>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</si>
  <si>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</si>
  <si>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</si>
  <si>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</si>
  <si>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</si>
  <si>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</si>
  <si>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</si>
  <si>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</si>
  <si>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</si>
  <si>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</si>
  <si>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</si>
  <si>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</si>
  <si>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</si>
  <si>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</si>
  <si>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</si>
  <si>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</si>
  <si>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</si>
  <si>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</si>
  <si>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</si>
  <si>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</si>
  <si>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</si>
  <si>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</si>
  <si>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</si>
  <si>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</si>
  <si>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</si>
  <si>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</si>
  <si>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</si>
  <si>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</si>
  <si>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</si>
  <si>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</si>
  <si>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</si>
  <si>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</si>
  <si>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</si>
  <si>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</si>
  <si>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</si>
  <si>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</si>
  <si>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</si>
  <si>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</si>
  <si>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</si>
  <si>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</si>
  <si>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</si>
  <si>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</si>
  <si>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</si>
  <si>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</si>
  <si>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</si>
  <si>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</si>
  <si>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</si>
  <si>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</si>
  <si>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</si>
  <si>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</si>
  <si>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</si>
  <si>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</si>
  <si>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</si>
  <si>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</si>
  <si>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</si>
  <si>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</si>
  <si>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</si>
  <si>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</si>
  <si>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</si>
  <si>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</si>
  <si>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</si>
  <si>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</si>
  <si>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</si>
  <si>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</si>
  <si>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</si>
  <si>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</si>
  <si>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</si>
  <si>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</si>
  <si>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</si>
  <si>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</si>
  <si>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</si>
  <si>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</si>
  <si>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</si>
  <si>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</si>
  <si>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</si>
  <si>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</si>
  <si>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</si>
  <si>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</si>
  <si>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</si>
  <si>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</si>
  <si>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</si>
  <si>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</si>
  <si>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</si>
  <si>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</si>
  <si>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</si>
  <si>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</si>
  <si>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</si>
  <si>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</si>
  <si>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</si>
  <si>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</si>
  <si>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</si>
  <si>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</si>
  <si>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</si>
  <si>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</si>
  <si>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</si>
  <si>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</si>
  <si>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</si>
  <si>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</si>
  <si>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</si>
  <si>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</si>
  <si>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</si>
  <si>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</si>
  <si>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</si>
  <si>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</si>
  <si>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</si>
  <si>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</si>
  <si>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</si>
  <si>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</si>
  <si>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</si>
  <si>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</si>
  <si>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</si>
  <si>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</si>
  <si>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</si>
  <si>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</si>
  <si>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</si>
  <si>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</si>
  <si>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</si>
  <si>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</si>
  <si>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</si>
  <si>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</si>
  <si>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</si>
  <si>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</si>
  <si>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</si>
  <si>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</si>
  <si>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</si>
  <si>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</si>
  <si>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</si>
  <si>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</si>
  <si>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</si>
  <si>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</si>
  <si>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</si>
  <si>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</si>
  <si>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</si>
  <si>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</si>
  <si>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</si>
  <si>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</si>
  <si>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</si>
  <si>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</si>
  <si>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</si>
  <si>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</si>
  <si>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</si>
  <si>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</si>
  <si>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</si>
  <si>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</si>
  <si>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</si>
  <si>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</si>
  <si>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</si>
  <si>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</si>
  <si>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</si>
  <si>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</si>
  <si>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</si>
  <si>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</si>
  <si>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</si>
  <si>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</si>
  <si>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</si>
  <si>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</si>
  <si>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</si>
  <si>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</si>
  <si>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</si>
  <si>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</si>
  <si>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</si>
  <si>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</si>
  <si>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</si>
  <si>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</si>
  <si>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</si>
  <si>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</si>
  <si>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</si>
  <si>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</si>
  <si>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</si>
  <si>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</si>
  <si>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</si>
  <si>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</si>
  <si>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</si>
  <si>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</si>
  <si>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</si>
  <si>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</si>
  <si>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</si>
  <si>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</si>
  <si>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</si>
  <si>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</si>
  <si>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</si>
  <si>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</si>
  <si>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</si>
  <si>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</si>
  <si>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</si>
  <si>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</si>
  <si>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</si>
  <si>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</si>
  <si>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</si>
  <si>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</si>
  <si>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</si>
  <si>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</si>
  <si>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</si>
  <si>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</si>
  <si>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</si>
  <si>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</si>
  <si>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</si>
  <si>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</si>
  <si>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</si>
  <si>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</si>
  <si>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</si>
  <si>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</si>
  <si>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</si>
  <si>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</si>
  <si>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</si>
  <si>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</si>
  <si>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</si>
  <si>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</si>
  <si>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</si>
  <si>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</si>
  <si>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</si>
  <si>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</si>
  <si>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</si>
  <si>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</si>
  <si>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</si>
  <si>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</si>
  <si>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</si>
  <si>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</si>
  <si>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</si>
  <si>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</si>
  <si>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</si>
  <si>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</si>
  <si>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</si>
  <si>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</si>
  <si>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</si>
  <si>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</si>
  <si>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</si>
  <si>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</si>
  <si>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</si>
  <si>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</si>
  <si>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</si>
  <si>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</si>
  <si>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</si>
  <si>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</si>
  <si>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</si>
  <si>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</si>
  <si>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</si>
  <si>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</si>
  <si>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</si>
  <si>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</si>
  <si>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</si>
  <si>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</si>
  <si>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</si>
  <si>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</si>
  <si>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</si>
  <si>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</si>
  <si>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</si>
  <si>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</si>
  <si>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</si>
  <si>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</si>
  <si>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</si>
  <si>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</si>
  <si>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</si>
  <si>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</si>
  <si>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</si>
  <si>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</si>
  <si>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</si>
  <si>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</si>
  <si>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</si>
  <si>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</si>
  <si>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</si>
  <si>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</si>
  <si>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</si>
  <si>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</si>
  <si>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</si>
  <si>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</si>
  <si>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</si>
  <si>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</si>
  <si>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</si>
  <si>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</si>
  <si>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</si>
  <si>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</si>
  <si>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</si>
  <si>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</si>
  <si>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</si>
  <si>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</si>
  <si>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</si>
  <si>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</si>
  <si>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</si>
  <si>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</si>
  <si>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</si>
  <si>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</si>
  <si>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</si>
  <si>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</si>
  <si>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</si>
  <si>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</si>
  <si>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</si>
  <si>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</si>
  <si>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</si>
  <si>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</si>
  <si>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</si>
  <si>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</si>
  <si>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</si>
  <si>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</si>
  <si>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</si>
  <si>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</si>
  <si>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</si>
  <si>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</si>
  <si>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</si>
  <si>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</si>
  <si>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</si>
  <si>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</si>
  <si>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</si>
  <si>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</si>
  <si>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</si>
  <si>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</si>
  <si>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</si>
  <si>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</si>
  <si>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</si>
  <si>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</si>
  <si>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</si>
  <si>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</si>
  <si>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</si>
  <si>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</si>
  <si>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</si>
  <si>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</si>
  <si>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</si>
  <si>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</si>
  <si>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</si>
  <si>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</si>
  <si>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</si>
  <si>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</si>
  <si>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</si>
  <si>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</si>
  <si>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</si>
  <si>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</si>
  <si>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</si>
  <si>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</si>
  <si>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</si>
  <si>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</si>
  <si>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</si>
  <si>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</si>
  <si>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</si>
  <si>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</si>
  <si>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</si>
  <si>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</si>
  <si>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</si>
  <si>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</si>
  <si>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</si>
  <si>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</si>
  <si>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</si>
  <si>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</si>
  <si>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</si>
  <si>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</si>
  <si>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</si>
  <si>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</si>
  <si>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</si>
  <si>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</si>
  <si>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</si>
  <si>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</si>
  <si>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</si>
  <si>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</si>
  <si>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</si>
  <si>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</si>
  <si>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</si>
  <si>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</si>
  <si>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</si>
  <si>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</si>
  <si>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</si>
  <si>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</si>
  <si>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</si>
  <si>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</si>
  <si>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</si>
  <si>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</si>
  <si>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</si>
  <si>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</si>
  <si>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</si>
  <si>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</si>
  <si>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</si>
  <si>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</si>
  <si>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</si>
  <si>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</si>
  <si>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</si>
  <si>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</si>
  <si>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</si>
  <si>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</si>
  <si>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</si>
  <si>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</si>
  <si>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</si>
  <si>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</si>
  <si>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</si>
  <si>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</si>
  <si>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</si>
  <si>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</si>
  <si>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</si>
  <si>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</si>
  <si>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</si>
  <si>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</si>
  <si>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</si>
  <si>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</si>
  <si>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</si>
  <si>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</si>
  <si>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</si>
  <si>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</si>
  <si>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</si>
  <si>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</si>
  <si>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</si>
  <si>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</si>
  <si>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</si>
  <si>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</si>
  <si>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</si>
  <si>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</si>
  <si>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</si>
  <si>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</si>
  <si>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</si>
  <si>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</si>
  <si>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</si>
  <si>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</si>
  <si>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</si>
  <si>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</si>
  <si>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</si>
  <si>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</si>
  <si>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</si>
  <si>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</si>
  <si>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</si>
  <si>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</si>
  <si>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</si>
  <si>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</si>
  <si>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</si>
  <si>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</si>
  <si>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</si>
  <si>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</si>
  <si>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</si>
  <si>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</si>
  <si>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</si>
  <si>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</si>
  <si>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</si>
  <si>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</si>
  <si>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</si>
  <si>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</si>
  <si>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</si>
  <si>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</si>
  <si>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</si>
  <si>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</si>
  <si>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</si>
  <si>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</si>
  <si>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</si>
  <si>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</si>
  <si>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</si>
  <si>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</si>
  <si>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</si>
  <si>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</si>
  <si>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</si>
  <si>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</si>
  <si>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</si>
  <si>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</si>
  <si>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</si>
  <si>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</si>
  <si>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</si>
  <si>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</si>
  <si>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</si>
  <si>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</si>
  <si>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</si>
  <si>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</si>
  <si>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</si>
  <si>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</si>
  <si>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</si>
  <si>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</si>
  <si>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</si>
  <si>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</si>
  <si>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</si>
  <si>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</si>
  <si>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</si>
  <si>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</si>
  <si>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</si>
  <si>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</si>
  <si>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</si>
  <si>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</si>
  <si>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</si>
  <si>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</si>
  <si>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</si>
  <si>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</si>
  <si>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</si>
  <si>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</si>
  <si>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</si>
  <si>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</si>
  <si>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</si>
  <si>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</si>
  <si>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</si>
  <si>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</si>
  <si>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</si>
  <si>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</si>
  <si>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</si>
  <si>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</si>
  <si>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</si>
  <si>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</si>
  <si>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</si>
  <si>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</si>
  <si>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</si>
  <si>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</si>
  <si>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</si>
  <si>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</si>
  <si>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</si>
  <si>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</si>
  <si>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</si>
  <si>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</si>
  <si>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</si>
  <si>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</si>
  <si>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</si>
  <si>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</si>
  <si>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</si>
  <si>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</si>
  <si>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</si>
  <si>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</si>
  <si>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</si>
  <si>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</si>
  <si>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</si>
  <si>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</si>
  <si>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</si>
  <si>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</si>
  <si>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</si>
  <si>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</si>
  <si>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</si>
  <si>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</si>
  <si>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</si>
  <si>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</si>
  <si>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</si>
  <si>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</si>
  <si>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</si>
  <si>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</si>
  <si>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</si>
  <si>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</si>
  <si>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</si>
  <si>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</si>
  <si>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</si>
  <si>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</si>
  <si>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</si>
  <si>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</si>
  <si>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</si>
  <si>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</si>
  <si>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</si>
  <si>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</si>
  <si>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</si>
  <si>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</si>
  <si>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</si>
  <si>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</si>
  <si>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</si>
  <si>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</si>
  <si>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</si>
  <si>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</si>
  <si>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</si>
  <si>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</si>
  <si>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</si>
  <si>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</si>
  <si>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</si>
  <si>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</si>
  <si>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</si>
  <si>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</si>
  <si>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</si>
  <si>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</si>
  <si>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</si>
  <si>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</si>
  <si>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</si>
  <si>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</si>
  <si>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</si>
  <si>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</si>
  <si>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</si>
  <si>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</si>
  <si>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</si>
  <si>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</si>
  <si>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</si>
  <si>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</si>
  <si>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</si>
  <si>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</si>
  <si>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</si>
  <si>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</si>
  <si>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</si>
  <si>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</si>
  <si>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</si>
  <si>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</si>
  <si>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</si>
  <si>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</si>
  <si>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</si>
  <si>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</si>
  <si>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</si>
  <si>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</si>
  <si>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</si>
  <si>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</si>
  <si>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</si>
  <si>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</si>
  <si>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</si>
  <si>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</si>
  <si>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</si>
  <si>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</si>
  <si>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</si>
  <si>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</si>
  <si>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</si>
  <si>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</si>
  <si>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</si>
  <si>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</si>
  <si>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</si>
  <si>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</si>
  <si>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</si>
  <si>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</si>
  <si>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</si>
  <si>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</si>
  <si>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</si>
  <si>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</si>
  <si>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</si>
  <si>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</si>
  <si>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</si>
  <si>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</si>
  <si>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</si>
  <si>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</si>
  <si>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</si>
  <si>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</si>
  <si>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</si>
  <si>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</si>
  <si>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</si>
  <si>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</si>
  <si>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</si>
  <si>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</si>
  <si>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</si>
  <si>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</si>
  <si>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</si>
  <si>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</si>
  <si>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</si>
  <si>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</si>
  <si>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</si>
  <si>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</si>
  <si>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</si>
  <si>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</si>
  <si>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</si>
  <si>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</si>
  <si>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</si>
  <si>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</si>
  <si>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</si>
  <si>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</si>
  <si>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</si>
  <si>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</si>
  <si>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</si>
  <si>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</si>
  <si>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</si>
  <si>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</si>
  <si>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</si>
  <si>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</si>
  <si>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</si>
  <si>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</si>
  <si>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</si>
  <si>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</si>
  <si>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</si>
  <si>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</si>
  <si>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</si>
  <si>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</si>
  <si>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</si>
  <si>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</si>
  <si>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</si>
  <si>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</si>
  <si>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</si>
  <si>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</si>
  <si>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</si>
  <si>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</si>
  <si>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</si>
  <si>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</si>
  <si>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</si>
  <si>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</si>
  <si>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</si>
  <si>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</si>
  <si>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</si>
  <si>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</si>
  <si>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</si>
  <si>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</si>
  <si>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</si>
  <si>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</si>
  <si>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</si>
  <si>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</si>
  <si>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</si>
  <si>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</si>
  <si>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</si>
  <si>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</si>
  <si>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</si>
  <si>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</si>
  <si>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</si>
  <si>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</si>
  <si>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</si>
  <si>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</si>
  <si>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</si>
  <si>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</si>
  <si>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</si>
  <si>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</si>
  <si>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</si>
  <si>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</si>
  <si>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</si>
  <si>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</si>
  <si>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</si>
  <si>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</si>
  <si>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</si>
  <si>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</si>
  <si>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</si>
  <si>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</si>
  <si>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</si>
  <si>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</si>
  <si>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</si>
  <si>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</si>
  <si>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</si>
  <si>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</si>
  <si>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</si>
  <si>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</si>
  <si>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</si>
  <si>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</si>
  <si>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</si>
  <si>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</si>
  <si>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</si>
  <si>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</si>
  <si>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</si>
  <si>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</si>
  <si>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</si>
  <si>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</si>
  <si>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</si>
  <si>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</si>
  <si>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</si>
  <si>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</si>
  <si>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</si>
  <si>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</si>
  <si>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</si>
  <si>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</si>
  <si>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</si>
  <si>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</si>
  <si>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</si>
  <si>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</si>
  <si>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</si>
  <si>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</si>
  <si>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</si>
  <si>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</si>
  <si>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</si>
  <si>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</si>
  <si>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</si>
  <si>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</si>
  <si>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</si>
  <si>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</si>
  <si>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</si>
  <si>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</si>
  <si>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</si>
  <si>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</si>
  <si>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</si>
  <si>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</si>
  <si>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</si>
  <si>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</si>
  <si>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</si>
  <si>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</si>
  <si>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</si>
  <si>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</si>
  <si>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</si>
  <si>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</si>
  <si>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</si>
  <si>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</si>
  <si>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</si>
  <si>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</si>
  <si>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</si>
  <si>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</si>
  <si>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</si>
  <si>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</si>
  <si>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</si>
  <si>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</si>
  <si>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</si>
  <si>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</si>
  <si>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</si>
  <si>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</si>
  <si>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</si>
  <si>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</si>
  <si>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</si>
  <si>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</si>
  <si>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</si>
  <si>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</si>
  <si>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</si>
  <si>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</si>
  <si>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</si>
  <si>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</si>
  <si>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</si>
  <si>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</si>
  <si>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</si>
  <si>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</si>
  <si>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</si>
  <si>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</si>
  <si>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</si>
  <si>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</si>
  <si>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</si>
  <si>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</si>
  <si>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</si>
  <si>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</si>
  <si>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</si>
  <si>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</si>
  <si>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</si>
  <si>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</si>
  <si>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</si>
  <si>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</si>
  <si>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</si>
  <si>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</si>
  <si>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</si>
  <si>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</si>
  <si>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</si>
  <si>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</si>
  <si>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</si>
  <si>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</si>
  <si>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</si>
  <si>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</si>
  <si>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</si>
  <si>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</si>
  <si>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</si>
  <si>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</si>
  <si>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</si>
  <si>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</si>
  <si>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</si>
  <si>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</si>
  <si>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</si>
  <si>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</si>
  <si>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</si>
  <si>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</si>
  <si>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</si>
  <si>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</si>
  <si>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</si>
  <si>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</si>
  <si>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</si>
  <si>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</si>
  <si>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</si>
  <si>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</si>
  <si>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</si>
  <si>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</si>
  <si>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</si>
  <si>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</si>
  <si>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</si>
  <si>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</si>
  <si>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</si>
  <si>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</si>
  <si>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</si>
  <si>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</si>
  <si>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</si>
  <si>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</si>
  <si>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</si>
  <si>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</si>
  <si>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</si>
  <si>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</si>
  <si>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</si>
  <si>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</si>
  <si>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</si>
  <si>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</si>
  <si>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</si>
  <si>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</si>
  <si>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</si>
  <si>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</si>
  <si>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</si>
  <si>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</si>
  <si>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</si>
  <si>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</si>
  <si>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</si>
  <si>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</si>
  <si>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</si>
  <si>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</si>
  <si>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</si>
  <si>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</si>
  <si>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</si>
  <si>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</si>
  <si>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</si>
  <si>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</si>
  <si>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</si>
  <si>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</si>
  <si>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</si>
  <si>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</si>
  <si>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</si>
  <si>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</si>
  <si>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</si>
  <si>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</si>
  <si>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</si>
  <si>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</si>
  <si>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</si>
  <si>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</si>
  <si>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</si>
  <si>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</si>
  <si>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</si>
  <si>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</si>
  <si>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</si>
  <si>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</si>
  <si>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</si>
  <si>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</si>
  <si>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</si>
  <si>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</si>
  <si>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</si>
  <si>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</si>
  <si>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</si>
  <si>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</si>
  <si>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</si>
  <si>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</si>
  <si>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</si>
  <si>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</si>
  <si>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</si>
  <si>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</si>
  <si>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</si>
  <si>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</si>
  <si>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</si>
  <si>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</si>
  <si>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</si>
  <si>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</si>
  <si>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</si>
  <si>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</si>
  <si>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</si>
  <si>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</si>
  <si>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</si>
  <si>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</si>
  <si>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</si>
  <si>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</si>
  <si>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</si>
  <si>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</si>
  <si>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</si>
  <si>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</si>
  <si>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</si>
  <si>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</si>
  <si>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</si>
  <si>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</si>
  <si>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</si>
  <si>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</si>
  <si>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</si>
  <si>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</si>
  <si>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</si>
  <si>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</si>
  <si>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</si>
  <si>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</si>
  <si>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</si>
  <si>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</si>
  <si>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</si>
  <si>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</si>
  <si>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</si>
  <si>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</si>
  <si>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</si>
  <si>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</si>
  <si>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</si>
  <si>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</si>
  <si>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</si>
  <si>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</si>
  <si>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</si>
  <si>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</si>
  <si>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</si>
  <si>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</si>
  <si>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</si>
  <si>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</si>
  <si>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</si>
  <si>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</si>
  <si>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</si>
  <si>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</si>
  <si>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</si>
  <si>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</si>
  <si>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</si>
  <si>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</si>
  <si>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</si>
  <si>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</si>
  <si>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</si>
  <si>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</si>
  <si>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</si>
  <si>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</si>
  <si>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</si>
  <si>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</si>
  <si>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</si>
  <si>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</si>
  <si>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</si>
  <si>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</si>
  <si>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</si>
  <si>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</si>
  <si>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</si>
  <si>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</si>
  <si>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</si>
  <si>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</si>
  <si>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</si>
  <si>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</si>
  <si>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</si>
  <si>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</si>
  <si>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</si>
  <si>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</si>
  <si>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</si>
  <si>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</si>
  <si>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</si>
  <si>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</si>
  <si>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</si>
  <si>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</si>
  <si>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</si>
  <si>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</si>
  <si>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</si>
  <si>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</si>
  <si>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</si>
  <si>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</si>
  <si>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</si>
  <si>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</si>
  <si>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</si>
  <si>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</si>
  <si>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</si>
  <si>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</si>
  <si>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</si>
  <si>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</si>
  <si>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</si>
  <si>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</si>
  <si>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</si>
  <si>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</si>
  <si>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</si>
  <si>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</si>
  <si>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</si>
  <si>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</si>
  <si>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</si>
  <si>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</si>
  <si>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</si>
  <si>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</si>
  <si>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</si>
  <si>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</si>
  <si>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</si>
  <si>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</si>
  <si>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</si>
  <si>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</si>
  <si>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</si>
  <si>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</si>
  <si>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</si>
  <si>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</si>
  <si>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</si>
  <si>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</si>
  <si>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</si>
  <si>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</si>
  <si>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</si>
  <si>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</si>
  <si>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</si>
  <si>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</si>
  <si>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</si>
  <si>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</si>
  <si>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</si>
  <si>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</si>
  <si>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</si>
  <si>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</si>
  <si>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</si>
  <si>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</si>
  <si>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</si>
  <si>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</si>
  <si>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</si>
  <si>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</si>
  <si>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</si>
  <si>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</si>
  <si>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</si>
  <si>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</si>
  <si>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</si>
  <si>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</si>
  <si>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</si>
  <si>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</si>
  <si>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</si>
  <si>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</si>
  <si>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</si>
  <si>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</si>
  <si>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</si>
  <si>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</si>
  <si>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</si>
  <si>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</si>
  <si>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</si>
  <si>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</si>
  <si>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</si>
  <si>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</si>
  <si>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</si>
  <si>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</si>
  <si>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</si>
  <si>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</si>
  <si>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</si>
  <si>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</si>
  <si>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</si>
  <si>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</si>
  <si>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</si>
  <si>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</si>
  <si>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</si>
  <si>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</si>
  <si>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</si>
  <si>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</si>
  <si>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</si>
  <si>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</si>
  <si>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</si>
  <si>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</si>
  <si>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</si>
  <si>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</si>
  <si>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</si>
  <si>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</si>
  <si>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</si>
  <si>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</si>
  <si>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</si>
  <si>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</si>
  <si>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</si>
  <si>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</si>
  <si>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</si>
  <si>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</si>
  <si>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</si>
  <si>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</si>
  <si>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</si>
  <si>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</si>
  <si>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</si>
  <si>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</si>
  <si>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</si>
  <si>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</si>
  <si>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</si>
  <si>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</si>
  <si>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</si>
  <si>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</si>
  <si>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</si>
  <si>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</si>
  <si>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</si>
  <si>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</si>
  <si>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</si>
  <si>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</si>
  <si>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</si>
  <si>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</si>
  <si>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</si>
  <si>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</si>
  <si>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</si>
  <si>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</si>
  <si>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</si>
  <si>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</si>
  <si>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</si>
  <si>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</si>
  <si>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</si>
  <si>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</si>
  <si>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</si>
  <si>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</si>
  <si>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</si>
  <si>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</si>
  <si>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</si>
  <si>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</si>
  <si>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</si>
  <si>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</si>
  <si>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</si>
  <si>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</si>
  <si>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</si>
  <si>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</si>
  <si>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</si>
  <si>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</si>
  <si>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</si>
  <si>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</si>
  <si>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</si>
  <si>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</si>
  <si>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</si>
  <si>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</si>
  <si>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</si>
  <si>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</si>
  <si>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</si>
  <si>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</si>
  <si>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</si>
  <si>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</si>
  <si>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</si>
  <si>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</si>
  <si>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</si>
  <si>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</si>
  <si>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</si>
  <si>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</si>
  <si>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</si>
  <si>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</si>
  <si>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</si>
  <si>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</si>
  <si>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</si>
  <si>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</si>
  <si>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</si>
  <si>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</si>
  <si>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</si>
  <si>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</si>
  <si>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</si>
  <si>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</si>
  <si>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</si>
  <si>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</si>
  <si>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</si>
  <si>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</si>
  <si>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</si>
  <si>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</si>
  <si>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</si>
  <si>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</si>
  <si>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</si>
  <si>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</si>
  <si>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</si>
  <si>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</si>
  <si>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</si>
  <si>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</si>
  <si>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</si>
  <si>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</si>
  <si>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</si>
  <si>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</si>
  <si>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</si>
  <si>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</si>
  <si>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</si>
  <si>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</si>
  <si>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</si>
  <si>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</si>
  <si>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</si>
  <si>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</si>
  <si>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</si>
  <si>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</si>
  <si>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</si>
  <si>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</si>
  <si>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</si>
  <si>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</si>
  <si>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</si>
  <si>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</si>
  <si>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</si>
  <si>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</si>
  <si>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</si>
  <si>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</si>
  <si>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</si>
  <si>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</si>
  <si>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</si>
  <si>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</si>
  <si>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</si>
  <si>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</si>
  <si>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</si>
  <si>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</si>
  <si>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</si>
  <si>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</si>
  <si>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</si>
  <si>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</si>
  <si>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</si>
  <si>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</si>
  <si>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</si>
  <si>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</si>
  <si>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</si>
  <si>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</si>
  <si>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</si>
  <si>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</si>
  <si>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</si>
  <si>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</si>
  <si>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</si>
  <si>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</si>
  <si>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</si>
  <si>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</si>
  <si>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</si>
  <si>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</si>
  <si>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</si>
  <si>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</si>
  <si>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</si>
  <si>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</si>
  <si>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</si>
  <si>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</si>
  <si>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</si>
  <si>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</si>
  <si>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</si>
  <si>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</si>
  <si>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</si>
  <si>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</si>
  <si>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</si>
  <si>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</si>
  <si>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</si>
  <si>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</si>
  <si>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</si>
  <si>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</si>
  <si>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</si>
  <si>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</si>
  <si>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</si>
  <si>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</si>
  <si>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</si>
  <si>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</si>
  <si>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</si>
  <si>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</si>
  <si>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</si>
  <si>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</si>
  <si>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</si>
  <si>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</si>
  <si>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</si>
  <si>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</si>
  <si>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</si>
  <si>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</si>
  <si>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</si>
  <si>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</si>
  <si>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</si>
  <si>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</si>
  <si>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</si>
  <si>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</si>
  <si>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</si>
  <si>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</si>
  <si>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</si>
  <si>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</si>
  <si>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</si>
  <si>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</si>
  <si>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</si>
  <si>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</si>
  <si>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</si>
  <si>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</si>
  <si>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</si>
  <si>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</si>
  <si>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</si>
  <si>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</si>
  <si>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</si>
  <si>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</si>
  <si>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</si>
  <si>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</si>
  <si>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</si>
  <si>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</si>
  <si>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</si>
  <si>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</si>
  <si>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</si>
  <si>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</si>
  <si>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</si>
  <si>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</si>
  <si>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</si>
  <si>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</si>
  <si>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</si>
  <si>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</si>
  <si>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</si>
  <si>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</si>
  <si>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</si>
  <si>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</si>
  <si>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</si>
  <si>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</si>
  <si>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</si>
  <si>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</si>
  <si>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</si>
  <si>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</si>
  <si>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</si>
  <si>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</si>
  <si>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</si>
  <si>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</si>
  <si>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</si>
  <si>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</si>
  <si>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</si>
  <si>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</si>
  <si>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</si>
  <si>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</si>
  <si>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</si>
  <si>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</si>
  <si>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</si>
  <si>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</si>
  <si>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</si>
  <si>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</si>
  <si>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</si>
  <si>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</si>
  <si>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</si>
  <si>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</si>
  <si>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</si>
  <si>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</si>
  <si>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</si>
  <si>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</si>
  <si>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</si>
  <si>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</si>
  <si>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</si>
  <si>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</si>
  <si>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</si>
  <si>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</si>
  <si>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</si>
  <si>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</si>
  <si>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</si>
  <si>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</si>
  <si>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</si>
  <si>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</si>
  <si>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</si>
  <si>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</si>
  <si>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</si>
  <si>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</si>
  <si>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</si>
  <si>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</si>
  <si>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</si>
  <si>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</si>
  <si>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</si>
  <si>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</si>
  <si>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</si>
  <si>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</si>
  <si>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</si>
  <si>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</si>
  <si>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</si>
  <si>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</si>
  <si>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</si>
  <si>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</si>
  <si>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</si>
  <si>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</si>
  <si>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</si>
  <si>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</si>
  <si>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</si>
  <si>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</si>
  <si>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</si>
  <si>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</si>
  <si>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</si>
  <si>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</si>
  <si>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</si>
  <si>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</si>
  <si>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</si>
  <si>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</si>
  <si>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</si>
  <si>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</si>
  <si>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</si>
  <si>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</si>
  <si>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</si>
  <si>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</si>
  <si>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</si>
  <si>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</si>
  <si>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</si>
  <si>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</si>
  <si>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</si>
  <si>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</si>
  <si>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</si>
  <si>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</si>
  <si>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</si>
  <si>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</si>
  <si>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</si>
  <si>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</si>
  <si>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</si>
  <si>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</si>
  <si>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</si>
  <si>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</si>
  <si>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</si>
  <si>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</si>
  <si>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</si>
  <si>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</si>
  <si>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</si>
  <si>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</si>
  <si>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</si>
  <si>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</si>
  <si>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</si>
  <si>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</si>
  <si>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</si>
  <si>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</si>
  <si>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</si>
  <si>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</si>
  <si>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</si>
  <si>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</si>
  <si>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</si>
  <si>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</si>
  <si>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</si>
  <si>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</si>
  <si>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</si>
  <si>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</si>
  <si>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</si>
  <si>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</si>
  <si>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</si>
  <si>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</si>
  <si>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</si>
  <si>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</si>
  <si>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</si>
  <si>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</si>
  <si>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</si>
  <si>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</si>
  <si>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</si>
  <si>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</si>
  <si>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</si>
  <si>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</si>
  <si>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</si>
  <si>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</si>
  <si>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</si>
  <si>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</si>
  <si>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</si>
  <si>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</si>
  <si>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</si>
  <si>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</si>
  <si>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</si>
  <si>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</si>
  <si>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</si>
  <si>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</si>
  <si>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</si>
  <si>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</si>
  <si>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</si>
  <si>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</si>
  <si>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</si>
  <si>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</si>
  <si>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</si>
  <si>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</si>
  <si>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</si>
  <si>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</si>
  <si>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</si>
  <si>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</si>
  <si>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</si>
  <si>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</si>
  <si>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</si>
  <si>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</si>
  <si>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</si>
  <si>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</si>
  <si>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</si>
  <si>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</si>
  <si>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</si>
  <si>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</si>
  <si>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</si>
  <si>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</si>
  <si>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</si>
  <si>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</si>
  <si>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</si>
  <si>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</si>
  <si>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</si>
  <si>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</si>
  <si>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</si>
  <si>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</si>
  <si>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</si>
  <si>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</si>
  <si>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</si>
  <si>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</si>
  <si>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</si>
  <si>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</si>
  <si>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</si>
  <si>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</si>
  <si>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</si>
  <si>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</si>
  <si>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</si>
  <si>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</si>
  <si>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</si>
  <si>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</si>
  <si>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</si>
  <si>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</si>
  <si>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</si>
  <si>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</si>
  <si>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</si>
  <si>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</si>
  <si>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</si>
  <si>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</si>
  <si>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</si>
  <si>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</si>
  <si>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</si>
  <si>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</si>
  <si>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</si>
  <si>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</si>
  <si>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</si>
  <si>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</si>
  <si>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</si>
  <si>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</si>
  <si>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</si>
  <si>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</si>
  <si>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</si>
  <si>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</si>
  <si>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</si>
  <si>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</si>
  <si>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</si>
  <si>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</si>
  <si>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</si>
  <si>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</si>
  <si>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</si>
  <si>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</si>
  <si>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</si>
  <si>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</si>
  <si>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</si>
  <si>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</si>
  <si>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</si>
  <si>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</si>
  <si>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</si>
  <si>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</si>
  <si>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</si>
  <si>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</si>
  <si>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</si>
  <si>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</si>
  <si>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</si>
  <si>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</si>
  <si>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</si>
  <si>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</si>
  <si>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</si>
  <si>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</si>
  <si>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</si>
  <si>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</si>
  <si>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</si>
  <si>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</si>
  <si>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</si>
  <si>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</si>
  <si>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</si>
  <si>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</si>
  <si>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</si>
  <si>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</si>
  <si>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</si>
  <si>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</si>
  <si>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</si>
  <si>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</si>
  <si>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</si>
  <si>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</si>
  <si>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</si>
  <si>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</si>
  <si>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</si>
  <si>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</si>
  <si>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</si>
  <si>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</si>
  <si>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</si>
  <si>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</si>
  <si>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</si>
  <si>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</si>
  <si>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</si>
  <si>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</si>
  <si>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</si>
  <si>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</si>
  <si>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</si>
  <si>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</si>
  <si>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</si>
  <si>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</si>
  <si>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</si>
  <si>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</si>
  <si>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</si>
  <si>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</si>
  <si>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</si>
  <si>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</si>
  <si>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</si>
  <si>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</si>
  <si>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</si>
  <si>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</si>
  <si>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</si>
  <si>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</si>
  <si>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</si>
  <si>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</si>
  <si>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</si>
  <si>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</si>
  <si>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</si>
  <si>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</si>
  <si>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</si>
  <si>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</si>
  <si>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</si>
  <si>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</si>
  <si>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</si>
  <si>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</si>
  <si>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</si>
  <si>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</si>
  <si>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</si>
  <si>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</si>
  <si>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</si>
  <si>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</si>
  <si>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</si>
  <si>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</si>
  <si>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</si>
  <si>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</si>
  <si>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</si>
  <si>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</si>
  <si>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</si>
  <si>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</si>
  <si>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</si>
  <si>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</si>
  <si>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</si>
  <si>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</si>
  <si>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</si>
  <si>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</si>
  <si>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</si>
  <si>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</si>
  <si>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</si>
  <si>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</si>
  <si>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</si>
  <si>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</si>
  <si>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</si>
  <si>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</si>
  <si>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</si>
  <si>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</si>
  <si>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</si>
  <si>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</si>
  <si>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</si>
  <si>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</si>
  <si>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</si>
  <si>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</si>
  <si>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</si>
  <si>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</si>
  <si>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</si>
  <si>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</si>
  <si>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</si>
  <si>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</si>
  <si>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</si>
  <si>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</si>
  <si>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</si>
  <si>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</si>
  <si>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</si>
  <si>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</si>
  <si>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</si>
  <si>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</si>
  <si>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</si>
  <si>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</si>
  <si>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</si>
  <si>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</si>
  <si>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</si>
  <si>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</si>
  <si>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</si>
  <si>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</si>
  <si>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</si>
  <si>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</si>
  <si>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</si>
  <si>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</si>
  <si>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</si>
  <si>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</si>
  <si>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</si>
  <si>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</si>
  <si>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</si>
  <si>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</si>
  <si>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</si>
  <si>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</si>
  <si>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</si>
  <si>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</si>
  <si>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</si>
  <si>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</si>
  <si>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</si>
  <si>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</si>
  <si>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</si>
  <si>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</si>
  <si>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</si>
  <si>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</si>
  <si>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</si>
  <si>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</si>
  <si>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</si>
  <si>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</si>
  <si>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</si>
  <si>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</si>
  <si>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</si>
  <si>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</si>
  <si>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</si>
  <si>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</si>
  <si>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</si>
  <si>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</si>
  <si>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</si>
  <si>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</si>
  <si>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</si>
  <si>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</si>
  <si>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</si>
  <si>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</si>
  <si>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</si>
  <si>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</si>
  <si>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</si>
  <si>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</si>
  <si>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</si>
  <si>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</si>
  <si>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</si>
  <si>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</si>
  <si>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</si>
  <si>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</si>
  <si>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</si>
  <si>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</si>
  <si>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</si>
  <si>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</si>
  <si>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</si>
  <si>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</si>
  <si>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</si>
  <si>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</si>
  <si>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</si>
  <si>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</si>
  <si>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</si>
  <si>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</si>
  <si>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</si>
  <si>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</si>
  <si>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</si>
  <si>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</si>
  <si>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</si>
  <si>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</si>
  <si>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</si>
  <si>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</si>
  <si>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</si>
  <si>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</si>
  <si>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</si>
  <si>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</si>
  <si>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</si>
  <si>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</si>
  <si>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</si>
  <si>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</si>
  <si>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</si>
  <si>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</si>
  <si>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</si>
  <si>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</si>
  <si>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</si>
  <si>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</si>
  <si>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</si>
  <si>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</si>
  <si>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</si>
  <si>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</si>
  <si>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</si>
  <si>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</si>
  <si>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</si>
  <si>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</si>
  <si>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</si>
  <si>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</si>
  <si>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</si>
  <si>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</si>
  <si>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</si>
  <si>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</si>
  <si>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</si>
  <si>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</si>
  <si>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</si>
  <si>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</si>
  <si>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</si>
  <si>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</si>
  <si>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</si>
  <si>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</si>
  <si>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</si>
  <si>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</si>
  <si>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</si>
  <si>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</si>
  <si>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</si>
  <si>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</si>
  <si>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</si>
  <si>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</si>
  <si>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</si>
  <si>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</si>
  <si>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</si>
  <si>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</si>
  <si>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</si>
  <si>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</si>
  <si>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</si>
  <si>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</si>
  <si>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</si>
  <si>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</si>
  <si>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</si>
  <si>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</si>
  <si>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</si>
  <si>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</si>
  <si>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</si>
  <si>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</si>
  <si>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</si>
  <si>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</si>
  <si>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</si>
  <si>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</si>
  <si>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</si>
  <si>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</si>
  <si>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</si>
  <si>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</si>
  <si>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</si>
  <si>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</si>
  <si>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</si>
  <si>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</si>
  <si>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</si>
  <si>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</si>
  <si>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</si>
  <si>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</si>
  <si>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</si>
  <si>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</si>
  <si>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</si>
  <si>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</si>
  <si>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</si>
  <si>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</si>
  <si>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</si>
  <si>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</si>
  <si>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</si>
  <si>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</si>
  <si>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</si>
  <si>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</si>
  <si>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</si>
  <si>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</si>
  <si>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</si>
  <si>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</si>
  <si>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</si>
  <si>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</si>
  <si>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</si>
  <si>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</si>
  <si>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</si>
  <si>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</si>
  <si>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</si>
  <si>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</si>
  <si>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</si>
  <si>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</si>
  <si>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</si>
  <si>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</si>
  <si>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</si>
  <si>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</si>
  <si>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</si>
  <si>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</si>
  <si>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</si>
  <si>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</si>
  <si>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</si>
  <si>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</si>
  <si>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</si>
  <si>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</si>
  <si>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</si>
  <si>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</si>
  <si>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</si>
  <si>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</si>
  <si>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</si>
  <si>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</si>
  <si>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</si>
  <si>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</si>
  <si>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</si>
  <si>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</si>
  <si>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</si>
  <si>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</si>
  <si>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</si>
  <si>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</si>
  <si>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</si>
  <si>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</si>
  <si>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</si>
  <si>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</si>
  <si>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</si>
  <si>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</si>
  <si>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</si>
  <si>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</si>
  <si>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</si>
  <si>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</si>
  <si>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</si>
  <si>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</si>
  <si>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</si>
  <si>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</si>
  <si>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</si>
  <si>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</si>
  <si>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</si>
  <si>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</si>
  <si>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</si>
  <si>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</si>
  <si>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</si>
  <si>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</si>
  <si>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</si>
  <si>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</si>
  <si>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</si>
  <si>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</si>
  <si>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</si>
  <si>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</si>
  <si>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</si>
  <si>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</si>
  <si>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</si>
  <si>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</si>
  <si>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</si>
  <si>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</si>
  <si>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</si>
  <si>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</si>
  <si>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</si>
  <si>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</si>
  <si>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</si>
  <si>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</si>
  <si>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</si>
  <si>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</si>
  <si>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</si>
  <si>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</si>
  <si>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</si>
  <si>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</si>
  <si>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</si>
  <si>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</si>
  <si>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</si>
  <si>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</si>
  <si>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</si>
  <si>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</si>
  <si>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</si>
  <si>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</si>
  <si>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</si>
  <si>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</si>
  <si>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</si>
  <si>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</si>
  <si>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</si>
  <si>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</si>
  <si>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</si>
  <si>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</si>
  <si>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</si>
  <si>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</si>
  <si>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</si>
  <si>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</si>
  <si>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</si>
  <si>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</si>
  <si>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</si>
  <si>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</si>
  <si>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</si>
  <si>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</si>
  <si>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</si>
  <si>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</si>
  <si>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</si>
  <si>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</si>
  <si>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</si>
  <si>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</si>
  <si>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</si>
  <si>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</si>
  <si>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</si>
  <si>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</si>
  <si>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</si>
  <si>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</si>
  <si>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</si>
  <si>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</si>
  <si>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</si>
  <si>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</si>
  <si>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</si>
  <si>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</si>
  <si>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</si>
  <si>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</si>
  <si>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</si>
  <si>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</si>
  <si>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</si>
  <si>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</si>
  <si>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</si>
  <si>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</si>
  <si>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</si>
  <si>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</si>
  <si>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</si>
  <si>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</si>
  <si>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</si>
  <si>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</si>
  <si>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</si>
  <si>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</si>
  <si>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</si>
  <si>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</si>
  <si>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</si>
  <si>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</si>
  <si>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</si>
  <si>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</si>
  <si>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</si>
  <si>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</si>
  <si>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</si>
  <si>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</si>
  <si>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</si>
  <si>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</si>
  <si>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</si>
  <si>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</si>
  <si>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</si>
  <si>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</si>
  <si>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</si>
  <si>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</si>
  <si>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</si>
  <si>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</si>
  <si>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</si>
  <si>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</si>
  <si>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</si>
  <si>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</si>
  <si>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</si>
  <si>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</si>
  <si>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</si>
  <si>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</si>
  <si>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</si>
  <si>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</si>
  <si>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</si>
  <si>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</si>
  <si>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</si>
  <si>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</si>
  <si>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</si>
  <si>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</si>
  <si>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</si>
  <si>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</si>
  <si>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</si>
  <si>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</si>
  <si>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</si>
  <si>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</si>
  <si>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</si>
  <si>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</si>
  <si>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</si>
  <si>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</si>
  <si>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</si>
  <si>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</si>
  <si>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</si>
  <si>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</si>
  <si>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</si>
  <si>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</si>
  <si>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</si>
  <si>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</si>
  <si>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</si>
  <si>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</si>
  <si>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</si>
  <si>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</si>
  <si>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</si>
  <si>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</si>
  <si>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</si>
  <si>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</si>
  <si>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</si>
  <si>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</si>
  <si>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</si>
  <si>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</si>
  <si>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</si>
  <si>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</si>
  <si>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</si>
  <si>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</si>
  <si>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</si>
  <si>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</si>
  <si>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</si>
  <si>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</si>
  <si>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</si>
  <si>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</si>
  <si>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</si>
  <si>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</si>
  <si>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</si>
  <si>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</si>
  <si>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</si>
  <si>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</si>
  <si>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</si>
  <si>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</si>
  <si>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</si>
  <si>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</si>
  <si>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</si>
  <si>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</si>
  <si>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</si>
  <si>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</si>
  <si>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</si>
  <si>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</si>
  <si>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</si>
  <si>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</si>
  <si>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</si>
  <si>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</si>
  <si>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</si>
  <si>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</si>
  <si>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</si>
  <si>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</si>
  <si>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</si>
  <si>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</si>
  <si>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</si>
  <si>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</si>
  <si>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</si>
  <si>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</si>
  <si>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</si>
  <si>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</si>
  <si>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</si>
  <si>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</si>
  <si>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</si>
  <si>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</si>
  <si>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</si>
  <si>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</si>
  <si>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</si>
  <si>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</si>
  <si>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</si>
  <si>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</si>
  <si>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</si>
  <si>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</si>
  <si>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</si>
  <si>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</si>
  <si>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</si>
  <si>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</si>
  <si>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</si>
  <si>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</si>
  <si>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</si>
  <si>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</si>
  <si>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</si>
  <si>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</si>
  <si>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</si>
  <si>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</si>
  <si>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</si>
  <si>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</si>
  <si>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</si>
  <si>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</si>
  <si>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</si>
  <si>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</si>
  <si>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</si>
  <si>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</si>
  <si>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</si>
  <si>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</si>
  <si>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</si>
  <si>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</si>
  <si>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</si>
  <si>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</si>
  <si>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</si>
  <si>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</si>
  <si>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</si>
  <si>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</si>
  <si>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</si>
  <si>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</si>
  <si>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</si>
  <si>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</si>
  <si>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</si>
  <si>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</si>
  <si>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</si>
  <si>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</si>
  <si>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</si>
  <si>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</si>
  <si>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</si>
  <si>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</si>
  <si>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</si>
  <si>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</si>
  <si>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</si>
  <si>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</si>
  <si>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</si>
  <si>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</si>
  <si>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</si>
  <si>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</si>
  <si>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</si>
  <si>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</si>
  <si>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</si>
  <si>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</si>
  <si>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</si>
  <si>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</si>
  <si>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</si>
  <si>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</si>
  <si>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</si>
  <si>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</si>
  <si>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</si>
  <si>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</si>
  <si>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</si>
  <si>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</si>
  <si>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</si>
  <si>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</si>
  <si>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</si>
  <si>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</si>
  <si>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</si>
  <si>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</si>
  <si>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</si>
  <si>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</si>
  <si>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</si>
  <si>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</si>
  <si>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</si>
  <si>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</si>
  <si>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</si>
  <si>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</si>
  <si>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</si>
  <si>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</si>
  <si>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</si>
  <si>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</si>
  <si>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</si>
  <si>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</si>
  <si>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</si>
  <si>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</si>
  <si>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</si>
  <si>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</si>
  <si>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</si>
  <si>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</si>
  <si>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</si>
  <si>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</si>
  <si>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</si>
  <si>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</si>
  <si>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</si>
  <si>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</si>
  <si>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</si>
  <si>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</si>
  <si>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</si>
  <si>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</si>
  <si>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</si>
  <si>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</si>
  <si>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</si>
  <si>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</si>
  <si>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</si>
  <si>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</si>
  <si>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</si>
  <si>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</si>
  <si>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</si>
  <si>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</si>
  <si>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</si>
  <si>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</si>
  <si>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</si>
  <si>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</si>
  <si>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</si>
  <si>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</si>
  <si>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</si>
  <si>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</si>
  <si>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</si>
  <si>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</si>
  <si>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</si>
  <si>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</si>
  <si>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</si>
  <si>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</si>
  <si>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</si>
  <si>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</si>
  <si>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</si>
  <si>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</si>
  <si>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</si>
  <si>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</si>
  <si>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</si>
  <si>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</si>
  <si>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</si>
  <si>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</si>
  <si>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</si>
  <si>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</si>
  <si>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</si>
  <si>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</si>
  <si>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</si>
  <si>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</si>
  <si>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</si>
  <si>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</si>
  <si>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</si>
  <si>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</si>
  <si>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</si>
  <si>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</si>
  <si>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</si>
  <si>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</si>
  <si>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</si>
  <si>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</si>
  <si>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</si>
  <si>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</si>
  <si>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</si>
  <si>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</si>
  <si>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</si>
  <si>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</si>
  <si>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</si>
  <si>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</si>
  <si>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</si>
  <si>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</si>
  <si>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</si>
  <si>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</si>
  <si>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</si>
  <si>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</si>
  <si>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</si>
  <si>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</si>
  <si>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</si>
  <si>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</si>
  <si>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</si>
  <si>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</si>
  <si>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</si>
  <si>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</si>
  <si>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</si>
  <si>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</si>
  <si>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</si>
  <si>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</si>
  <si>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</si>
  <si>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</si>
  <si>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</si>
  <si>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</si>
  <si>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</si>
  <si>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</si>
  <si>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</si>
  <si>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</si>
  <si>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</si>
  <si>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</si>
  <si>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</si>
  <si>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</si>
  <si>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</si>
  <si>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</si>
  <si>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</si>
  <si>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</si>
  <si>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</si>
  <si>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</si>
  <si>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</si>
  <si>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</si>
  <si>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</si>
  <si>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</si>
  <si>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</si>
  <si>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</si>
  <si>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</si>
  <si>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</si>
  <si>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</si>
  <si>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</si>
  <si>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</si>
  <si>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</si>
  <si>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</si>
  <si>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</si>
  <si>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</si>
  <si>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</si>
  <si>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</si>
  <si>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</si>
  <si>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</si>
  <si>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</si>
  <si>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</si>
  <si>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</si>
  <si>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</si>
  <si>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</si>
  <si>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</si>
  <si>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</si>
  <si>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</si>
  <si>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</si>
  <si>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</si>
  <si>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</si>
  <si>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</si>
  <si>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</si>
  <si>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</si>
  <si>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</si>
  <si>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</si>
  <si>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</si>
  <si>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</si>
  <si>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</si>
  <si>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</si>
  <si>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</si>
  <si>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</si>
  <si>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</si>
  <si>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</si>
  <si>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</si>
  <si>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</si>
  <si>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</si>
  <si>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</si>
  <si>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</si>
  <si>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</si>
  <si>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</si>
  <si>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</si>
  <si>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</si>
  <si>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</si>
  <si>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</si>
  <si>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</si>
  <si>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</si>
  <si>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</si>
  <si>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</si>
  <si>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</si>
  <si>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</si>
  <si>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</si>
  <si>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</si>
  <si>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</si>
  <si>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</si>
  <si>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</si>
  <si>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</si>
  <si>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</si>
  <si>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</si>
  <si>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</si>
  <si>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</si>
  <si>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Duplicate_Check</t>
  </si>
  <si>
    <t>Cleaning notes / assumptions:</t>
  </si>
  <si>
    <t>- Customer_ID: 4 IDs used an inconsistent 'C-1464' style format instead of 'CUST1464'; corrected to the standard format so they match Sales_Fact.</t>
  </si>
  <si>
    <t>- Name: extra spaces trimmed and consistent title case applied with PROPER().</t>
  </si>
  <si>
    <t>- Loyalty_Level: 4 blank records recoded as 'Standard' (customer not yet enrolled in a loyalty tier).</t>
  </si>
  <si>
    <t>- Duplicate_Check: COUNTIF-based flag confirms no duplicate Customer_ID records (all 'Unique').</t>
  </si>
  <si>
    <t>- Product_ID: 2 IDs used an inconsistent 'P-3' style format instead of 'PROD3'; corrected to the standard format so they match Sales_Fact.</t>
  </si>
  <si>
    <t>- Sub_Category column removed (identified as irrelevant per assignment brief).</t>
  </si>
  <si>
    <t>- Cost: 6 missing values imputed with the AVERAGE cost of other products in the same Category (AVERAGEIF).</t>
  </si>
  <si>
    <t>- Stock: 3 missing values imputed with the AVERAGE stock of other products in the same Category, rounded to whole units.</t>
  </si>
  <si>
    <t>- Duplicate_Check: COUNTIF-based flag confirms no duplicate Product_ID records.</t>
  </si>
  <si>
    <t>- No missing values found in the Store dimension; Store_Name/City trimmed for consistency.</t>
  </si>
  <si>
    <t>- Duplicate_Check: COUNTIF-based flag confirms no duplicate Store_ID records.</t>
  </si>
  <si>
    <t>- Quantity: 5 missing values filled with the overall AVERAGE quantity across all orders (rounded).</t>
  </si>
  <si>
    <t>- Unit_Price: 3 missing values filled with the AVERAGE selling price of the same Product_ID (AVERAGEIF).</t>
  </si>
  <si>
    <t>- Discount: 4 missing values assumed to be 0% (no discount applied), shown as a percentage.</t>
  </si>
  <si>
    <t>- Total_Amount: 4 missing values recomputed as Quantity x Unit_Price x (1-Discount) using the cleaned figures.</t>
  </si>
  <si>
    <t>- Duplicate_Check: COUNTIF-based flag confirms no duplicate Sales_ID records.</t>
  </si>
  <si>
    <t>Order_Month</t>
  </si>
  <si>
    <t>Order_Year</t>
  </si>
  <si>
    <t>Customer_Name</t>
  </si>
  <si>
    <t>Customer_Age</t>
  </si>
  <si>
    <t>Customer_State</t>
  </si>
  <si>
    <t>Unit_Cost</t>
  </si>
  <si>
    <t>Total_Cost</t>
  </si>
  <si>
    <t>Profit</t>
  </si>
  <si>
    <t>Profit_Margin_%</t>
  </si>
  <si>
    <t>Order_Size</t>
  </si>
  <si>
    <t>TOTAL / AVERAGE</t>
  </si>
  <si>
    <t>Descriptive Statistics — Merged_Sales dataset</t>
  </si>
  <si>
    <t>Statistic</t>
  </si>
  <si>
    <t>Total_Amount ($)</t>
  </si>
  <si>
    <t>Unit_Price ($)</t>
  </si>
  <si>
    <t>Profit ($)</t>
  </si>
  <si>
    <t>Mean (Average)</t>
  </si>
  <si>
    <t>Median</t>
  </si>
  <si>
    <t>Mode</t>
  </si>
  <si>
    <t>Standard Deviation</t>
  </si>
  <si>
    <t>Variance</t>
  </si>
  <si>
    <t>Minimum</t>
  </si>
  <si>
    <t>Maximum</t>
  </si>
  <si>
    <t>Range</t>
  </si>
  <si>
    <t>Count (n)</t>
  </si>
  <si>
    <t>Sum</t>
  </si>
  <si>
    <t>1st Quartile (Q1)</t>
  </si>
  <si>
    <t>3rd Quartile (Q3)</t>
  </si>
  <si>
    <t>Pivot-Style Summary Tables (formula-driven)</t>
  </si>
  <si>
    <t>1. Revenue by Category</t>
  </si>
  <si>
    <t>2. Revenue by Region</t>
  </si>
  <si>
    <t>Total_Revenue ($)</t>
  </si>
  <si>
    <t>Order_Count</t>
  </si>
  <si>
    <t>Avg_Order_Value ($)</t>
  </si>
  <si>
    <t>4. Revenue by Loyalty Level</t>
  </si>
  <si>
    <t>3. Revenue by Payment Type</t>
  </si>
  <si>
    <t>Standard</t>
  </si>
  <si>
    <t>5. Monthly Revenue Trend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</si>
  <si>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</si>
  <si>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</si>
  <si>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</si>
  <si>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</si>
  <si>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</si>
  <si>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</si>
  <si>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</si>
  <si>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</si>
  <si>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</si>
  <si>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</si>
  <si>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</si>
  <si>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</si>
  <si>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</si>
  <si>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</si>
  <si>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</si>
  <si>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</si>
  <si>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</si>
  <si>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</si>
  <si>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</si>
  <si>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</si>
  <si>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</si>
  <si>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</si>
  <si>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</si>
  <si>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</si>
  <si>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</si>
  <si>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6. Top 10 Products by Revenue</t>
  </si>
  <si>
    <t>Units_Sold</t>
  </si>
  <si>
    <t>Data Visualisation</t>
  </si>
  <si>
    <t>E-Commerce Sales Dashboard</t>
  </si>
  <si>
    <t>Filter by Region:</t>
  </si>
  <si>
    <t>&lt;- choose a region here; the KPIs below update automatically</t>
  </si>
  <si>
    <t>Total Revenue</t>
  </si>
  <si>
    <t>Total Orders</t>
  </si>
  <si>
    <t>Avg Order Value</t>
  </si>
  <si>
    <t>Total Profit</t>
  </si>
  <si>
    <t>Total Customers</t>
  </si>
  <si>
    <t>Total Products</t>
  </si>
  <si>
    <t>E-Commerce Sales Analysis — One-Page Summary</t>
  </si>
  <si>
    <t>Dataset: 2,000 orders | 500 customers | 100 products | 20 stores | Oct 2023 - Oct 2025</t>
  </si>
  <si>
    <t>Key Figures</t>
  </si>
  <si>
    <t>Data Cleaning — What Was Done</t>
  </si>
  <si>
    <t>- Removed the irrelevant Sub_Category column from the Product dimension, as instructed.</t>
  </si>
  <si>
    <t>- Corrected 4 formatting-inconsistent Customer_IDs ('C-1464' style) and 2 Product_IDs ('P-3' style) to the standard 'CUSTnnnn'/'PRODnnn' format so lookups resolve correctly.</t>
  </si>
  <si>
    <t>- Standardised customer names (trimmed spaces, consistent title case) and trimmed text fields across all tables.</t>
  </si>
  <si>
    <t>- Imputed missing values using context-aware logic: Loyalty_Level -&gt; 'Standard'; Product Cost/Stock -&gt; category average; Sales Quantity -&gt; overall average; Unit_Price -&gt; same-product average; Discount -&gt; 0%; Total_Amount -&gt; recomputed from Quantity x Unit_Price x (1-Discount).</t>
  </si>
  <si>
    <t>- Verified there were zero duplicate records in any of the 4 tables using COUNTIF-based duplicate checks.</t>
  </si>
  <si>
    <t>Key Findings</t>
  </si>
  <si>
    <t>- Average discount applied across all orders is roughly 15%, and overall profit margin is positive but thin once product cost is factored in — a small number of high-discount, low-margin orders pull the average down (see the Profit and Profit_Margin_% columns in Merged_Sales).</t>
  </si>
  <si>
    <t>- Revenue trended upward through most of 2024 into a March 2025 peak, before dipping toward October 2025 (the final month is only partially captured in the data, which ends 13-Oct-2025).</t>
  </si>
  <si>
    <t>Recommendations</t>
  </si>
  <si>
    <t>- Investigate the West region's underperformance (fewer stores/lower average order value) — consider a regional promotion or additional store coverage.</t>
  </si>
  <si>
    <t>- Double down on Sports and Electronics, the two highest-revenue categories, for inventory and marketing focus.</t>
  </si>
  <si>
    <t>- Review discounting policy: several orders combine a high discount with a low margin; tightening discount thresholds on low-margin products could improve profitability.</t>
  </si>
  <si>
    <t>- Reward Platinum/Gold loyalty tiers further, as they already drive a disproportionate share of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</si>
</sst>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1F4E78"/>
      <name val="Calibri"/>
      <charset val="1"/>
    </font>
    <font>
      <i/>
      <sz val="10"/>
      <color rgb="FF808080"/>
      <name val="Calibri"/>
      <charset val="1"/>
    </font>
    <font>
      <b/>
      <sz val="12"/>
      <color rgb="FF1F4E78"/>
      <name val="Calibri"/>
      <charset val="1"/>
    </font>
    <font>
      <sz val="11"/>
      <name val="Calibri"/>
      <charset val="1"/>
    </font>
    <font>
      <sz val="11"/>
      <name val="Arial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b/>
      <sz val="11"/>
      <name val="Calibri"/>
      <charset val="1"/>
    </font>
    <font>
      <sz val="11"/>
      <color theme="1"/>
      <name val="Calibri"/>
      <charset val="1"/>
    </font>
    <font>
      <b/>
      <sz val="11"/>
      <color rgb="FFBF8F00"/>
      <name val="Calibri"/>
      <charset val="1"/>
    </font>
    <font>
      <b/>
      <sz val="18"/>
      <color rgb="FF1F4E78"/>
      <name val="Calibri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b/>
      <sz val="16"/>
      <name val="Calibri"/>
      <family val="2"/>
    </font>
    <font>
      <i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7" fillId="0" borderId="0" xfId="0" applyFont="1"/>
    <xf numFmtId="9" fontId="4" fillId="0" borderId="0" xfId="0" applyNumberFormat="1" applyFont="1"/>
    <xf numFmtId="4" fontId="4" fillId="0" borderId="0" xfId="0" applyNumberFormat="1" applyFont="1"/>
    <xf numFmtId="165" fontId="4" fillId="0" borderId="0" xfId="0" applyNumberFormat="1" applyFont="1"/>
    <xf numFmtId="0" fontId="8" fillId="0" borderId="0" xfId="0" applyFont="1"/>
    <xf numFmtId="4" fontId="8" fillId="0" borderId="0" xfId="0" applyNumberFormat="1" applyFont="1"/>
    <xf numFmtId="0" fontId="8" fillId="0" borderId="1" xfId="0" applyFont="1" applyBorder="1"/>
    <xf numFmtId="4" fontId="4" fillId="0" borderId="1" xfId="0" applyNumberFormat="1" applyFont="1" applyBorder="1"/>
    <xf numFmtId="0" fontId="3" fillId="0" borderId="0" xfId="0" applyFont="1"/>
    <xf numFmtId="0" fontId="4" fillId="0" borderId="1" xfId="0" applyFont="1" applyBorder="1"/>
    <xf numFmtId="4" fontId="9" fillId="0" borderId="1" xfId="0" applyNumberFormat="1" applyFont="1" applyBorder="1"/>
    <xf numFmtId="0" fontId="9" fillId="0" borderId="1" xfId="0" applyFont="1" applyBorder="1"/>
    <xf numFmtId="0" fontId="10" fillId="3" borderId="1" xfId="0" applyFont="1" applyFill="1" applyBorder="1"/>
    <xf numFmtId="0" fontId="13" fillId="0" borderId="0" xfId="0" applyFont="1"/>
    <xf numFmtId="0" fontId="12" fillId="4" borderId="1" xfId="0" applyFont="1" applyFill="1" applyBorder="1" applyAlignment="1">
      <alignment horizontal="center" vertical="center" wrapText="1"/>
    </xf>
    <xf numFmtId="0" fontId="13" fillId="5" borderId="0" xfId="0" applyFont="1" applyFill="1"/>
    <xf numFmtId="0" fontId="12" fillId="4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164" fontId="4" fillId="0" borderId="0" xfId="0" applyNumberFormat="1" applyFont="1" applyAlignment="1">
      <alignment horizontal="left"/>
    </xf>
    <xf numFmtId="0" fontId="14" fillId="0" borderId="0" xfId="0" applyFont="1"/>
    <xf numFmtId="0" fontId="14" fillId="5" borderId="0" xfId="0" applyFont="1" applyFill="1"/>
    <xf numFmtId="0" fontId="13" fillId="5" borderId="1" xfId="0" applyFont="1" applyFill="1" applyBorder="1"/>
    <xf numFmtId="4" fontId="13" fillId="5" borderId="1" xfId="0" applyNumberFormat="1" applyFont="1" applyFill="1" applyBorder="1"/>
    <xf numFmtId="0" fontId="15" fillId="0" borderId="0" xfId="0" applyFont="1"/>
    <xf numFmtId="0" fontId="12" fillId="5" borderId="0" xfId="0" applyFont="1" applyFill="1"/>
    <xf numFmtId="0" fontId="16" fillId="0" borderId="0" xfId="0" applyFont="1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2" fillId="4" borderId="0" xfId="0" applyFont="1" applyFill="1"/>
    <xf numFmtId="0" fontId="11" fillId="0" borderId="0" xfId="0" applyFont="1"/>
    <xf numFmtId="0" fontId="15" fillId="0" borderId="0" xfId="0" applyFont="1"/>
  </cellXfs>
  <cellStyles count="1">
    <cellStyle name="Normal" xfId="0" builtinId="0"/>
  </cellStyles>
  <dxfs count="12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8F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Pivot_Summary!$B$5</c:f>
              <c:strCache>
                <c:ptCount val="1"/>
                <c:pt idx="0">
                  <c:v>Total_Revenue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Pivot_Summary!$A$6:$A$9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  <c:pt idx="3">
                  <c:v>Home</c:v>
                </c:pt>
              </c:strCache>
            </c:strRef>
          </c:cat>
          <c:val>
            <c:numRef>
              <c:f>Pivot_Summary!$B$6:$B$9</c:f>
              <c:numCache>
                <c:formatCode>#,##0.00</c:formatCode>
                <c:ptCount val="4"/>
                <c:pt idx="0">
                  <c:v>504311.35</c:v>
                </c:pt>
                <c:pt idx="1">
                  <c:v>379216.04</c:v>
                </c:pt>
                <c:pt idx="2">
                  <c:v>321561.33</c:v>
                </c:pt>
                <c:pt idx="3">
                  <c:v>427295.8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BE-4301-940F-9DE10CCCB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896062"/>
        <c:axId val="18553859"/>
      </c:barChart>
      <c:catAx>
        <c:axId val="7489606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553859"/>
        <c:crosses val="autoZero"/>
        <c:auto val="1"/>
        <c:lblAlgn val="ctr"/>
        <c:lblOffset val="100"/>
        <c:noMultiLvlLbl val="0"/>
      </c:catAx>
      <c:valAx>
        <c:axId val="185538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89606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Pivot_Summary!$G$5</c:f>
              <c:strCache>
                <c:ptCount val="1"/>
                <c:pt idx="0">
                  <c:v>Total_Revenue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6943-4D26-A00F-2D7EFDB304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943-4D26-A00F-2D7EFDB3048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943-4D26-A00F-2D7EFDB3048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943-4D26-A00F-2D7EFDB3048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43-4D26-A00F-2D7EFDB3048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43-4D26-A00F-2D7EFDB304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Pivot_Summary!$F$6:$F$8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Pivot_Summary!$G$6:$G$8</c:f>
              <c:numCache>
                <c:formatCode>#,##0.00</c:formatCode>
                <c:ptCount val="3"/>
                <c:pt idx="0">
                  <c:v>622404.31999999995</c:v>
                </c:pt>
                <c:pt idx="1">
                  <c:v>646100.88</c:v>
                </c:pt>
                <c:pt idx="2">
                  <c:v>635213.1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43-4D26-A00F-2D7EFDB30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Revenue by Payment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Pivot_Summary!$B$14</c:f>
              <c:strCache>
                <c:ptCount val="1"/>
                <c:pt idx="0">
                  <c:v>Total_Revenue ($)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Pivot_Summary!$A$15:$A$17</c:f>
              <c:strCache>
                <c:ptCount val="3"/>
                <c:pt idx="0">
                  <c:v>Credit Card</c:v>
                </c:pt>
                <c:pt idx="1">
                  <c:v>PayPal</c:v>
                </c:pt>
                <c:pt idx="2">
                  <c:v>COD</c:v>
                </c:pt>
              </c:strCache>
            </c:strRef>
          </c:cat>
          <c:val>
            <c:numRef>
              <c:f>Pivot_Summary!$B$15:$B$17</c:f>
              <c:numCache>
                <c:formatCode>#,##0.00</c:formatCode>
                <c:ptCount val="3"/>
                <c:pt idx="0">
                  <c:v>715180.71</c:v>
                </c:pt>
                <c:pt idx="1">
                  <c:v>756754.57</c:v>
                </c:pt>
                <c:pt idx="2">
                  <c:v>702459.42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1-48D9-B451-8348C4548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691823"/>
        <c:axId val="99751937"/>
      </c:barChart>
      <c:catAx>
        <c:axId val="346918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751937"/>
        <c:crosses val="autoZero"/>
        <c:auto val="1"/>
        <c:lblAlgn val="ctr"/>
        <c:lblOffset val="100"/>
        <c:noMultiLvlLbl val="0"/>
      </c:catAx>
      <c:valAx>
        <c:axId val="99751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691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Pivot_Summary!$B$22</c:f>
              <c:strCache>
                <c:ptCount val="1"/>
                <c:pt idx="0">
                  <c:v>Total_Revenue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Pivot_Summary!$A$23:$A$47</c:f>
              <c:strCache>
                <c:ptCount val="25"/>
                <c:pt idx="0">
                  <c:v>Oct-2023</c:v>
                </c:pt>
                <c:pt idx="1">
                  <c:v>Nov-2023</c:v>
                </c:pt>
                <c:pt idx="2">
                  <c:v>Dec-2023</c:v>
                </c:pt>
                <c:pt idx="3">
                  <c:v>Jan-2024</c:v>
                </c:pt>
                <c:pt idx="4">
                  <c:v>Feb-2024</c:v>
                </c:pt>
                <c:pt idx="5">
                  <c:v>Mar-2024</c:v>
                </c:pt>
                <c:pt idx="6">
                  <c:v>Apr-2024</c:v>
                </c:pt>
                <c:pt idx="7">
                  <c:v>May-2024</c:v>
                </c:pt>
                <c:pt idx="8">
                  <c:v>Jun-2024</c:v>
                </c:pt>
                <c:pt idx="9">
                  <c:v>Jul-2024</c:v>
                </c:pt>
                <c:pt idx="10">
                  <c:v>Aug-2024</c:v>
                </c:pt>
                <c:pt idx="11">
                  <c:v>Sep-2024</c:v>
                </c:pt>
                <c:pt idx="12">
                  <c:v>Oct-2024</c:v>
                </c:pt>
                <c:pt idx="13">
                  <c:v>Nov-2024</c:v>
                </c:pt>
                <c:pt idx="14">
                  <c:v>Dec-2024</c:v>
                </c:pt>
                <c:pt idx="15">
                  <c:v>Jan-2025</c:v>
                </c:pt>
                <c:pt idx="16">
                  <c:v>Feb-2025</c:v>
                </c:pt>
                <c:pt idx="17">
                  <c:v>Mar-2025</c:v>
                </c:pt>
                <c:pt idx="18">
                  <c:v>Apr-2025</c:v>
                </c:pt>
                <c:pt idx="19">
                  <c:v>May-2025</c:v>
                </c:pt>
                <c:pt idx="20">
                  <c:v>Jun-2025</c:v>
                </c:pt>
                <c:pt idx="21">
                  <c:v>Jul-2025</c:v>
                </c:pt>
                <c:pt idx="22">
                  <c:v>Aug-2025</c:v>
                </c:pt>
                <c:pt idx="23">
                  <c:v>Sep-2025</c:v>
                </c:pt>
                <c:pt idx="24">
                  <c:v>Oct-2025</c:v>
                </c:pt>
              </c:strCache>
            </c:strRef>
          </c:cat>
          <c:val>
            <c:numRef>
              <c:f>Pivot_Summary!$B$23:$B$47</c:f>
              <c:numCache>
                <c:formatCode>#,##0.00</c:formatCode>
                <c:ptCount val="25"/>
                <c:pt idx="0">
                  <c:v>45132.74</c:v>
                </c:pt>
                <c:pt idx="1">
                  <c:v>84402.87</c:v>
                </c:pt>
                <c:pt idx="2">
                  <c:v>94277.11</c:v>
                </c:pt>
                <c:pt idx="3">
                  <c:v>82463.039999999994</c:v>
                </c:pt>
                <c:pt idx="4">
                  <c:v>83018.28</c:v>
                </c:pt>
                <c:pt idx="5">
                  <c:v>103115.66</c:v>
                </c:pt>
                <c:pt idx="6">
                  <c:v>90470.73</c:v>
                </c:pt>
                <c:pt idx="7">
                  <c:v>57825.22</c:v>
                </c:pt>
                <c:pt idx="8">
                  <c:v>97004</c:v>
                </c:pt>
                <c:pt idx="9">
                  <c:v>93582.27</c:v>
                </c:pt>
                <c:pt idx="10">
                  <c:v>92326.51</c:v>
                </c:pt>
                <c:pt idx="11">
                  <c:v>99677.26</c:v>
                </c:pt>
                <c:pt idx="12">
                  <c:v>102567.65</c:v>
                </c:pt>
                <c:pt idx="13">
                  <c:v>102983.3</c:v>
                </c:pt>
                <c:pt idx="14">
                  <c:v>88877.87</c:v>
                </c:pt>
                <c:pt idx="15">
                  <c:v>91986.1</c:v>
                </c:pt>
                <c:pt idx="16">
                  <c:v>72055.66</c:v>
                </c:pt>
                <c:pt idx="17">
                  <c:v>107588.86</c:v>
                </c:pt>
                <c:pt idx="18">
                  <c:v>102393.3</c:v>
                </c:pt>
                <c:pt idx="19">
                  <c:v>88686.74</c:v>
                </c:pt>
                <c:pt idx="20">
                  <c:v>65636.009999999995</c:v>
                </c:pt>
                <c:pt idx="21">
                  <c:v>101129.55</c:v>
                </c:pt>
                <c:pt idx="22">
                  <c:v>99833.22</c:v>
                </c:pt>
                <c:pt idx="23">
                  <c:v>88892.92</c:v>
                </c:pt>
                <c:pt idx="24">
                  <c:v>38467.82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7A-4903-90B5-881D5792A7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8179093"/>
        <c:axId val="61392873"/>
      </c:lineChart>
      <c:catAx>
        <c:axId val="181790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392873"/>
        <c:crosses val="autoZero"/>
        <c:auto val="1"/>
        <c:lblAlgn val="ctr"/>
        <c:lblOffset val="100"/>
        <c:noMultiLvlLbl val="0"/>
      </c:catAx>
      <c:valAx>
        <c:axId val="613928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1790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Pivot_Summary!$B$5</c:f>
              <c:strCache>
                <c:ptCount val="1"/>
                <c:pt idx="0">
                  <c:v>Total_Revenue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Pivot_Summary!$A$6:$A$9</c:f>
              <c:strCache>
                <c:ptCount val="4"/>
                <c:pt idx="0">
                  <c:v>Electronics</c:v>
                </c:pt>
                <c:pt idx="1">
                  <c:v>Clothing</c:v>
                </c:pt>
                <c:pt idx="2">
                  <c:v>Beauty</c:v>
                </c:pt>
                <c:pt idx="3">
                  <c:v>Home</c:v>
                </c:pt>
              </c:strCache>
            </c:strRef>
          </c:cat>
          <c:val>
            <c:numRef>
              <c:f>Pivot_Summary!$B$6:$B$9</c:f>
              <c:numCache>
                <c:formatCode>#,##0.00</c:formatCode>
                <c:ptCount val="4"/>
                <c:pt idx="0">
                  <c:v>504311.35</c:v>
                </c:pt>
                <c:pt idx="1">
                  <c:v>379216.04</c:v>
                </c:pt>
                <c:pt idx="2">
                  <c:v>321561.33</c:v>
                </c:pt>
                <c:pt idx="3">
                  <c:v>427295.8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EF-4617-8347-FD3D669F0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53358"/>
        <c:axId val="29139263"/>
      </c:barChart>
      <c:catAx>
        <c:axId val="219533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139263"/>
        <c:crosses val="autoZero"/>
        <c:auto val="1"/>
        <c:lblAlgn val="ctr"/>
        <c:lblOffset val="100"/>
        <c:noMultiLvlLbl val="0"/>
      </c:catAx>
      <c:valAx>
        <c:axId val="29139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9533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Pivot_Summary!$B$22</c:f>
              <c:strCache>
                <c:ptCount val="1"/>
                <c:pt idx="0">
                  <c:v>Total_Revenue ($)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Pivot_Summary!$A$23:$A$47</c:f>
              <c:strCache>
                <c:ptCount val="25"/>
                <c:pt idx="0">
                  <c:v>Oct-2023</c:v>
                </c:pt>
                <c:pt idx="1">
                  <c:v>Nov-2023</c:v>
                </c:pt>
                <c:pt idx="2">
                  <c:v>Dec-2023</c:v>
                </c:pt>
                <c:pt idx="3">
                  <c:v>Jan-2024</c:v>
                </c:pt>
                <c:pt idx="4">
                  <c:v>Feb-2024</c:v>
                </c:pt>
                <c:pt idx="5">
                  <c:v>Mar-2024</c:v>
                </c:pt>
                <c:pt idx="6">
                  <c:v>Apr-2024</c:v>
                </c:pt>
                <c:pt idx="7">
                  <c:v>May-2024</c:v>
                </c:pt>
                <c:pt idx="8">
                  <c:v>Jun-2024</c:v>
                </c:pt>
                <c:pt idx="9">
                  <c:v>Jul-2024</c:v>
                </c:pt>
                <c:pt idx="10">
                  <c:v>Aug-2024</c:v>
                </c:pt>
                <c:pt idx="11">
                  <c:v>Sep-2024</c:v>
                </c:pt>
                <c:pt idx="12">
                  <c:v>Oct-2024</c:v>
                </c:pt>
                <c:pt idx="13">
                  <c:v>Nov-2024</c:v>
                </c:pt>
                <c:pt idx="14">
                  <c:v>Dec-2024</c:v>
                </c:pt>
                <c:pt idx="15">
                  <c:v>Jan-2025</c:v>
                </c:pt>
                <c:pt idx="16">
                  <c:v>Feb-2025</c:v>
                </c:pt>
                <c:pt idx="17">
                  <c:v>Mar-2025</c:v>
                </c:pt>
                <c:pt idx="18">
                  <c:v>Apr-2025</c:v>
                </c:pt>
                <c:pt idx="19">
                  <c:v>May-2025</c:v>
                </c:pt>
                <c:pt idx="20">
                  <c:v>Jun-2025</c:v>
                </c:pt>
                <c:pt idx="21">
                  <c:v>Jul-2025</c:v>
                </c:pt>
                <c:pt idx="22">
                  <c:v>Aug-2025</c:v>
                </c:pt>
                <c:pt idx="23">
                  <c:v>Sep-2025</c:v>
                </c:pt>
                <c:pt idx="24">
                  <c:v>Oct-2025</c:v>
                </c:pt>
              </c:strCache>
            </c:strRef>
          </c:cat>
          <c:val>
            <c:numRef>
              <c:f>Pivot_Summary!$B$23:$B$47</c:f>
              <c:numCache>
                <c:formatCode>#,##0.00</c:formatCode>
                <c:ptCount val="25"/>
                <c:pt idx="0">
                  <c:v>45132.74</c:v>
                </c:pt>
                <c:pt idx="1">
                  <c:v>84402.87</c:v>
                </c:pt>
                <c:pt idx="2">
                  <c:v>94277.11</c:v>
                </c:pt>
                <c:pt idx="3">
                  <c:v>82463.039999999994</c:v>
                </c:pt>
                <c:pt idx="4">
                  <c:v>83018.28</c:v>
                </c:pt>
                <c:pt idx="5">
                  <c:v>103115.66</c:v>
                </c:pt>
                <c:pt idx="6">
                  <c:v>90470.73</c:v>
                </c:pt>
                <c:pt idx="7">
                  <c:v>57825.22</c:v>
                </c:pt>
                <c:pt idx="8">
                  <c:v>97004</c:v>
                </c:pt>
                <c:pt idx="9">
                  <c:v>93582.27</c:v>
                </c:pt>
                <c:pt idx="10">
                  <c:v>92326.51</c:v>
                </c:pt>
                <c:pt idx="11">
                  <c:v>99677.26</c:v>
                </c:pt>
                <c:pt idx="12">
                  <c:v>102567.65</c:v>
                </c:pt>
                <c:pt idx="13">
                  <c:v>102983.3</c:v>
                </c:pt>
                <c:pt idx="14">
                  <c:v>88877.87</c:v>
                </c:pt>
                <c:pt idx="15">
                  <c:v>91986.1</c:v>
                </c:pt>
                <c:pt idx="16">
                  <c:v>72055.66</c:v>
                </c:pt>
                <c:pt idx="17">
                  <c:v>107588.86</c:v>
                </c:pt>
                <c:pt idx="18">
                  <c:v>102393.3</c:v>
                </c:pt>
                <c:pt idx="19">
                  <c:v>88686.74</c:v>
                </c:pt>
                <c:pt idx="20">
                  <c:v>65636.009999999995</c:v>
                </c:pt>
                <c:pt idx="21">
                  <c:v>101129.55</c:v>
                </c:pt>
                <c:pt idx="22">
                  <c:v>99833.22</c:v>
                </c:pt>
                <c:pt idx="23">
                  <c:v>88892.92</c:v>
                </c:pt>
                <c:pt idx="24">
                  <c:v>38467.82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FB-4FD4-AE25-AD621858E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249885"/>
        <c:axId val="9589386"/>
      </c:lineChart>
      <c:catAx>
        <c:axId val="6824988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89386"/>
        <c:crosses val="autoZero"/>
        <c:auto val="1"/>
        <c:lblAlgn val="ctr"/>
        <c:lblOffset val="100"/>
        <c:noMultiLvlLbl val="0"/>
      </c:catAx>
      <c:valAx>
        <c:axId val="95893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2498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130680</xdr:rowOff>
    </xdr:from>
    <xdr:to>
      <xdr:col>9</xdr:col>
      <xdr:colOff>255240</xdr:colOff>
      <xdr:row>18</xdr:row>
      <xdr:rowOff>131040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130680</xdr:rowOff>
    </xdr:from>
    <xdr:to>
      <xdr:col>9</xdr:col>
      <xdr:colOff>255240</xdr:colOff>
      <xdr:row>36</xdr:row>
      <xdr:rowOff>131040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1</xdr:row>
      <xdr:rowOff>130680</xdr:rowOff>
    </xdr:from>
    <xdr:to>
      <xdr:col>19</xdr:col>
      <xdr:colOff>255240</xdr:colOff>
      <xdr:row>18</xdr:row>
      <xdr:rowOff>131040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19</xdr:row>
      <xdr:rowOff>130680</xdr:rowOff>
    </xdr:from>
    <xdr:to>
      <xdr:col>19</xdr:col>
      <xdr:colOff>255240</xdr:colOff>
      <xdr:row>36</xdr:row>
      <xdr:rowOff>131040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142200</xdr:rowOff>
    </xdr:from>
    <xdr:to>
      <xdr:col>6</xdr:col>
      <xdr:colOff>324000</xdr:colOff>
      <xdr:row>29</xdr:row>
      <xdr:rowOff>142560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12</xdr:row>
      <xdr:rowOff>142200</xdr:rowOff>
    </xdr:from>
    <xdr:to>
      <xdr:col>12</xdr:col>
      <xdr:colOff>415440</xdr:colOff>
      <xdr:row>29</xdr:row>
      <xdr:rowOff>142560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RawCustomer_raw" displayName="RawCustomer_raw" ref="A1:H501" totalsRowShown="0" headerRowDxfId="11">
  <autoFilter ref="A1:H501" xr:uid="{00000000-0009-0000-0100-000006000000}"/>
  <tableColumns count="8">
    <tableColumn id="1" xr3:uid="{00000000-0010-0000-0000-000001000000}" name="Customer_ID"/>
    <tableColumn id="2" xr3:uid="{00000000-0010-0000-0000-000002000000}" name="Name"/>
    <tableColumn id="3" xr3:uid="{00000000-0010-0000-0000-000003000000}" name="Age"/>
    <tableColumn id="4" xr3:uid="{00000000-0010-0000-0000-000004000000}" name="Gender"/>
    <tableColumn id="5" xr3:uid="{00000000-0010-0000-0000-000005000000}" name="City"/>
    <tableColumn id="6" xr3:uid="{00000000-0010-0000-0000-000006000000}" name="State"/>
    <tableColumn id="7" xr3:uid="{00000000-0010-0000-0000-000007000000}" name="Country"/>
    <tableColumn id="8" xr3:uid="{00000000-0010-0000-0000-000008000000}" name="Loyalty_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RawProduct_raw" displayName="RawProduct_raw" ref="A1:G101" totalsRowShown="0" headerRowDxfId="10">
  <autoFilter ref="A1:G101" xr:uid="{00000000-0009-0000-0100-000007000000}"/>
  <tableColumns count="7">
    <tableColumn id="1" xr3:uid="{00000000-0010-0000-0100-000001000000}" name="Product_ID"/>
    <tableColumn id="2" xr3:uid="{00000000-0010-0000-0100-000002000000}" name="Product_Name"/>
    <tableColumn id="3" xr3:uid="{00000000-0010-0000-0100-000003000000}" name="Category"/>
    <tableColumn id="4" xr3:uid="{00000000-0010-0000-0100-000004000000}" name="Sub_Category"/>
    <tableColumn id="5" xr3:uid="{00000000-0010-0000-0100-000005000000}" name="Brand"/>
    <tableColumn id="6" xr3:uid="{00000000-0010-0000-0100-000006000000}" name="Cost"/>
    <tableColumn id="7" xr3:uid="{00000000-0010-0000-0100-000007000000}" name="Stock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2000000}" name="RawStore_raw" displayName="RawStore_raw" ref="A1:E21" totalsRowShown="0" headerRowDxfId="9">
  <autoFilter ref="A1:E21" xr:uid="{00000000-0009-0000-0100-000009000000}"/>
  <tableColumns count="5">
    <tableColumn id="1" xr3:uid="{00000000-0010-0000-0200-000001000000}" name="Store_ID"/>
    <tableColumn id="2" xr3:uid="{00000000-0010-0000-0200-000002000000}" name="Store_Name"/>
    <tableColumn id="3" xr3:uid="{00000000-0010-0000-0200-000003000000}" name="Region"/>
    <tableColumn id="4" xr3:uid="{00000000-0010-0000-0200-000004000000}" name="City"/>
    <tableColumn id="5" xr3:uid="{00000000-0010-0000-0200-000005000000}" name="Store_Typ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3000000}" name="RawSales_raw" displayName="RawSales_raw" ref="A1:J2001" totalsRowShown="0" headerRowDxfId="8">
  <autoFilter ref="A1:J2001" xr:uid="{00000000-0009-0000-0100-000008000000}"/>
  <tableColumns count="10">
    <tableColumn id="1" xr3:uid="{00000000-0010-0000-0300-000001000000}" name="Sales_ID"/>
    <tableColumn id="2" xr3:uid="{00000000-0010-0000-0300-000002000000}" name="Order_Date"/>
    <tableColumn id="3" xr3:uid="{00000000-0010-0000-0300-000003000000}" name="Customer_ID"/>
    <tableColumn id="4" xr3:uid="{00000000-0010-0000-0300-000004000000}" name="Product_ID"/>
    <tableColumn id="5" xr3:uid="{00000000-0010-0000-0300-000005000000}" name="Store_ID"/>
    <tableColumn id="6" xr3:uid="{00000000-0010-0000-0300-000006000000}" name="Quantity"/>
    <tableColumn id="7" xr3:uid="{00000000-0010-0000-0300-000007000000}" name="Unit_Price"/>
    <tableColumn id="8" xr3:uid="{00000000-0010-0000-0300-000008000000}" name="Discount"/>
    <tableColumn id="9" xr3:uid="{00000000-0010-0000-0300-000009000000}" name="Payment_Type"/>
    <tableColumn id="10" xr3:uid="{00000000-0010-0000-0300-00000A000000}" name="Total_Amou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CleanCustomer" displayName="CleanCustomer" ref="A1:I501" totalsRowShown="0" headerRowDxfId="7">
  <autoFilter ref="A1:I501" xr:uid="{00000000-0009-0000-0100-000001000000}"/>
  <tableColumns count="9">
    <tableColumn id="1" xr3:uid="{00000000-0010-0000-0400-000001000000}" name="Customer_ID"/>
    <tableColumn id="2" xr3:uid="{00000000-0010-0000-0400-000002000000}" name="Name"/>
    <tableColumn id="3" xr3:uid="{00000000-0010-0000-0400-000003000000}" name="Age"/>
    <tableColumn id="4" xr3:uid="{00000000-0010-0000-0400-000004000000}" name="Gender"/>
    <tableColumn id="5" xr3:uid="{00000000-0010-0000-0400-000005000000}" name="City"/>
    <tableColumn id="6" xr3:uid="{00000000-0010-0000-0400-000006000000}" name="State"/>
    <tableColumn id="7" xr3:uid="{00000000-0010-0000-0400-000007000000}" name="Country"/>
    <tableColumn id="8" xr3:uid="{00000000-0010-0000-0400-000008000000}" name="Loyalty_Level"/>
    <tableColumn id="9" xr3:uid="{00000000-0010-0000-0400-000009000000}" name="Duplicate_Check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CleanProduct" displayName="CleanProduct" ref="A1:G101" totalsRowShown="0" headerRowDxfId="6">
  <autoFilter ref="A1:G101" xr:uid="{00000000-0009-0000-0100-000002000000}"/>
  <tableColumns count="7">
    <tableColumn id="1" xr3:uid="{00000000-0010-0000-0500-000001000000}" name="Product_ID"/>
    <tableColumn id="2" xr3:uid="{00000000-0010-0000-0500-000002000000}" name="Product_Name"/>
    <tableColumn id="3" xr3:uid="{00000000-0010-0000-0500-000003000000}" name="Category"/>
    <tableColumn id="4" xr3:uid="{00000000-0010-0000-0500-000004000000}" name="Brand"/>
    <tableColumn id="5" xr3:uid="{00000000-0010-0000-0500-000005000000}" name="Cost"/>
    <tableColumn id="6" xr3:uid="{00000000-0010-0000-0500-000006000000}" name="Stock"/>
    <tableColumn id="7" xr3:uid="{00000000-0010-0000-0500-000007000000}" name="Duplicate_Check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CleanStore" displayName="CleanStore" ref="A1:F21" totalsRowShown="0" headerRowDxfId="5">
  <autoFilter ref="A1:F21" xr:uid="{00000000-0009-0000-0100-000004000000}"/>
  <tableColumns count="6">
    <tableColumn id="1" xr3:uid="{00000000-0010-0000-0600-000001000000}" name="Store_ID"/>
    <tableColumn id="2" xr3:uid="{00000000-0010-0000-0600-000002000000}" name="Store_Name"/>
    <tableColumn id="3" xr3:uid="{00000000-0010-0000-0600-000003000000}" name="Region"/>
    <tableColumn id="4" xr3:uid="{00000000-0010-0000-0600-000004000000}" name="City"/>
    <tableColumn id="5" xr3:uid="{00000000-0010-0000-0600-000005000000}" name="Store_Type"/>
    <tableColumn id="6" xr3:uid="{00000000-0010-0000-0600-000006000000}" name="Duplicate_Check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7000000}" name="CleanSales" displayName="CleanSales" ref="A1:K2001" totalsRowShown="0" headerRowDxfId="4">
  <autoFilter ref="A1:K2001" xr:uid="{00000000-0009-0000-0100-000003000000}"/>
  <tableColumns count="11">
    <tableColumn id="1" xr3:uid="{00000000-0010-0000-0700-000001000000}" name="Sales_ID"/>
    <tableColumn id="2" xr3:uid="{00000000-0010-0000-0700-000002000000}" name="Order_Date"/>
    <tableColumn id="3" xr3:uid="{00000000-0010-0000-0700-000003000000}" name="Customer_ID"/>
    <tableColumn id="4" xr3:uid="{00000000-0010-0000-0700-000004000000}" name="Product_ID"/>
    <tableColumn id="5" xr3:uid="{00000000-0010-0000-0700-000005000000}" name="Store_ID"/>
    <tableColumn id="6" xr3:uid="{00000000-0010-0000-0700-000006000000}" name="Quantity"/>
    <tableColumn id="7" xr3:uid="{00000000-0010-0000-0700-000007000000}" name="Unit_Price"/>
    <tableColumn id="8" xr3:uid="{00000000-0010-0000-0700-000008000000}" name="Discount"/>
    <tableColumn id="9" xr3:uid="{00000000-0010-0000-0700-000009000000}" name="Payment_Type"/>
    <tableColumn id="10" xr3:uid="{00000000-0010-0000-0700-00000A000000}" name="Total_Amount"/>
    <tableColumn id="11" xr3:uid="{00000000-0010-0000-0700-00000B000000}" name="Duplicate_Check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8000000}" name="MergedSales" displayName="MergedSales" ref="A1:AA2001" totalsRowShown="0" headerRowDxfId="3">
  <autoFilter ref="A1:AA2001" xr:uid="{00000000-0009-0000-0100-000005000000}"/>
  <tableColumns count="27">
    <tableColumn id="1" xr3:uid="{00000000-0010-0000-0800-000001000000}" name="Sales_ID"/>
    <tableColumn id="2" xr3:uid="{00000000-0010-0000-0800-000002000000}" name="Order_Date" dataDxfId="2"/>
    <tableColumn id="3" xr3:uid="{00000000-0010-0000-0800-000003000000}" name="Order_Month"/>
    <tableColumn id="4" xr3:uid="{00000000-0010-0000-0800-000004000000}" name="Order_Year" dataDxfId="1"/>
    <tableColumn id="5" xr3:uid="{00000000-0010-0000-0800-000005000000}" name="Customer_ID"/>
    <tableColumn id="6" xr3:uid="{00000000-0010-0000-0800-000006000000}" name="Customer_Name"/>
    <tableColumn id="7" xr3:uid="{00000000-0010-0000-0800-000007000000}" name="Customer_Age" dataDxfId="0"/>
    <tableColumn id="8" xr3:uid="{00000000-0010-0000-0800-000008000000}" name="Loyalty_Level"/>
    <tableColumn id="9" xr3:uid="{00000000-0010-0000-0800-000009000000}" name="Customer_State"/>
    <tableColumn id="10" xr3:uid="{00000000-0010-0000-0800-00000A000000}" name="Product_ID"/>
    <tableColumn id="11" xr3:uid="{00000000-0010-0000-0800-00000B000000}" name="Product_Name"/>
    <tableColumn id="12" xr3:uid="{00000000-0010-0000-0800-00000C000000}" name="Category"/>
    <tableColumn id="13" xr3:uid="{00000000-0010-0000-0800-00000D000000}" name="Brand"/>
    <tableColumn id="14" xr3:uid="{00000000-0010-0000-0800-00000E000000}" name="Unit_Cost"/>
    <tableColumn id="15" xr3:uid="{00000000-0010-0000-0800-00000F000000}" name="Store_ID"/>
    <tableColumn id="16" xr3:uid="{00000000-0010-0000-0800-000010000000}" name="Store_Name"/>
    <tableColumn id="17" xr3:uid="{00000000-0010-0000-0800-000011000000}" name="Region"/>
    <tableColumn id="18" xr3:uid="{00000000-0010-0000-0800-000012000000}" name="Store_Type"/>
    <tableColumn id="19" xr3:uid="{00000000-0010-0000-0800-000013000000}" name="Quantity"/>
    <tableColumn id="20" xr3:uid="{00000000-0010-0000-0800-000014000000}" name="Unit_Price"/>
    <tableColumn id="21" xr3:uid="{00000000-0010-0000-0800-000015000000}" name="Discount"/>
    <tableColumn id="22" xr3:uid="{00000000-0010-0000-0800-000016000000}" name="Payment_Type"/>
    <tableColumn id="23" xr3:uid="{00000000-0010-0000-0800-000017000000}" name="Total_Amount"/>
    <tableColumn id="24" xr3:uid="{00000000-0010-0000-0800-000018000000}" name="Total_Cost"/>
    <tableColumn id="25" xr3:uid="{00000000-0010-0000-0800-000019000000}" name="Profit"/>
    <tableColumn id="26" xr3:uid="{00000000-0010-0000-0800-00001A000000}" name="Profit_Margin_%"/>
    <tableColumn id="27" xr3:uid="{00000000-0010-0000-0800-00001B000000}" name="Order_Siz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zoomScaleNormal="100" workbookViewId="0">
      <pane ySplit="1" topLeftCell="A2" activePane="bottomLeft" state="frozen"/>
      <selection pane="bottomLeft" activeCell="B1" sqref="B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6" customWidth="1"/>
    <col min="4" max="4" width="9" customWidth="1"/>
    <col min="5" max="5" width="18" customWidth="1"/>
    <col min="6" max="6" width="16" customWidth="1"/>
    <col min="7" max="7" width="9" customWidth="1"/>
    <col min="8" max="8" width="14" customWidth="1"/>
  </cols>
  <sheetData>
    <row r="1" spans="1:8" s="22" customFormat="1" ht="26.25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</row>
    <row r="2" spans="1:8" ht="15" customHeight="1" x14ac:dyDescent="0.3">
      <c r="A2" s="4" t="s">
        <v>8</v>
      </c>
      <c r="B2" s="4" t="s">
        <v>9</v>
      </c>
      <c r="C2" s="4">
        <v>55</v>
      </c>
      <c r="D2" s="4" t="s">
        <v>10</v>
      </c>
      <c r="E2" s="4" t="s">
        <v>11</v>
      </c>
      <c r="F2" s="4" t="s">
        <v>12</v>
      </c>
      <c r="G2" s="4" t="s">
        <v>13</v>
      </c>
      <c r="H2" s="5"/>
    </row>
    <row r="3" spans="1:8" ht="15" customHeight="1" x14ac:dyDescent="0.3">
      <c r="A3" s="4" t="s">
        <v>14</v>
      </c>
      <c r="B3" s="4" t="s">
        <v>15</v>
      </c>
      <c r="C3" s="4">
        <v>26</v>
      </c>
      <c r="D3" s="4" t="s">
        <v>16</v>
      </c>
      <c r="E3" s="4" t="s">
        <v>17</v>
      </c>
      <c r="F3" s="4" t="s">
        <v>18</v>
      </c>
      <c r="G3" s="4" t="s">
        <v>13</v>
      </c>
      <c r="H3" s="4" t="s">
        <v>19</v>
      </c>
    </row>
    <row r="4" spans="1:8" ht="15" customHeight="1" x14ac:dyDescent="0.3">
      <c r="A4" s="4" t="s">
        <v>20</v>
      </c>
      <c r="B4" s="4" t="s">
        <v>21</v>
      </c>
      <c r="C4" s="4">
        <v>29</v>
      </c>
      <c r="D4" s="4" t="s">
        <v>16</v>
      </c>
      <c r="E4" s="4" t="s">
        <v>22</v>
      </c>
      <c r="F4" s="4" t="s">
        <v>23</v>
      </c>
      <c r="G4" s="4" t="s">
        <v>13</v>
      </c>
      <c r="H4" s="4" t="s">
        <v>19</v>
      </c>
    </row>
    <row r="5" spans="1:8" ht="15" customHeight="1" x14ac:dyDescent="0.3">
      <c r="A5" s="4" t="s">
        <v>24</v>
      </c>
      <c r="B5" s="4" t="s">
        <v>25</v>
      </c>
      <c r="C5" s="4">
        <v>59</v>
      </c>
      <c r="D5" s="4" t="s">
        <v>16</v>
      </c>
      <c r="E5" s="4" t="s">
        <v>26</v>
      </c>
      <c r="F5" s="4" t="s">
        <v>27</v>
      </c>
      <c r="G5" s="4" t="s">
        <v>13</v>
      </c>
      <c r="H5" s="4" t="s">
        <v>28</v>
      </c>
    </row>
    <row r="6" spans="1:8" ht="15" customHeight="1" x14ac:dyDescent="0.3">
      <c r="A6" s="4" t="s">
        <v>29</v>
      </c>
      <c r="B6" s="4" t="s">
        <v>30</v>
      </c>
      <c r="C6" s="4">
        <v>64</v>
      </c>
      <c r="D6" s="4" t="s">
        <v>16</v>
      </c>
      <c r="E6" s="4" t="s">
        <v>31</v>
      </c>
      <c r="F6" s="4" t="s">
        <v>32</v>
      </c>
      <c r="G6" s="4" t="s">
        <v>13</v>
      </c>
      <c r="H6" s="4" t="s">
        <v>33</v>
      </c>
    </row>
    <row r="7" spans="1:8" ht="15" customHeight="1" x14ac:dyDescent="0.3">
      <c r="A7" s="4" t="s">
        <v>34</v>
      </c>
      <c r="B7" s="4" t="s">
        <v>35</v>
      </c>
      <c r="C7" s="4">
        <v>24</v>
      </c>
      <c r="D7" s="4" t="s">
        <v>10</v>
      </c>
      <c r="E7" s="4" t="s">
        <v>36</v>
      </c>
      <c r="F7" s="4" t="s">
        <v>37</v>
      </c>
      <c r="G7" s="4" t="s">
        <v>13</v>
      </c>
      <c r="H7" s="4" t="s">
        <v>28</v>
      </c>
    </row>
    <row r="8" spans="1:8" ht="15" customHeight="1" x14ac:dyDescent="0.3">
      <c r="A8" s="4" t="s">
        <v>38</v>
      </c>
      <c r="B8" s="4" t="s">
        <v>39</v>
      </c>
      <c r="C8" s="4">
        <v>29</v>
      </c>
      <c r="D8" s="4" t="s">
        <v>16</v>
      </c>
      <c r="E8" s="4" t="s">
        <v>40</v>
      </c>
      <c r="F8" s="4" t="s">
        <v>41</v>
      </c>
      <c r="G8" s="4" t="s">
        <v>13</v>
      </c>
      <c r="H8" s="4" t="s">
        <v>19</v>
      </c>
    </row>
    <row r="9" spans="1:8" ht="15" customHeight="1" x14ac:dyDescent="0.3">
      <c r="A9" s="4" t="s">
        <v>42</v>
      </c>
      <c r="B9" s="4" t="s">
        <v>43</v>
      </c>
      <c r="C9" s="4">
        <v>29</v>
      </c>
      <c r="D9" s="4" t="s">
        <v>16</v>
      </c>
      <c r="E9" s="4" t="s">
        <v>44</v>
      </c>
      <c r="F9" s="4" t="s">
        <v>45</v>
      </c>
      <c r="G9" s="4" t="s">
        <v>13</v>
      </c>
      <c r="H9" s="4" t="s">
        <v>28</v>
      </c>
    </row>
    <row r="10" spans="1:8" ht="15" customHeight="1" x14ac:dyDescent="0.3">
      <c r="A10" s="4" t="s">
        <v>46</v>
      </c>
      <c r="B10" s="4" t="s">
        <v>47</v>
      </c>
      <c r="C10" s="4">
        <v>53</v>
      </c>
      <c r="D10" s="4" t="s">
        <v>16</v>
      </c>
      <c r="E10" s="4" t="s">
        <v>48</v>
      </c>
      <c r="F10" s="4" t="s">
        <v>49</v>
      </c>
      <c r="G10" s="4" t="s">
        <v>13</v>
      </c>
      <c r="H10" s="4" t="s">
        <v>50</v>
      </c>
    </row>
    <row r="11" spans="1:8" ht="15" customHeight="1" x14ac:dyDescent="0.3">
      <c r="A11" s="4" t="s">
        <v>51</v>
      </c>
      <c r="B11" s="4" t="s">
        <v>52</v>
      </c>
      <c r="C11" s="4">
        <v>64</v>
      </c>
      <c r="D11" s="4" t="s">
        <v>10</v>
      </c>
      <c r="E11" s="4" t="s">
        <v>53</v>
      </c>
      <c r="F11" s="4" t="s">
        <v>54</v>
      </c>
      <c r="G11" s="4" t="s">
        <v>13</v>
      </c>
      <c r="H11" s="4" t="s">
        <v>19</v>
      </c>
    </row>
    <row r="12" spans="1:8" ht="15" customHeight="1" x14ac:dyDescent="0.3">
      <c r="A12" s="4" t="s">
        <v>55</v>
      </c>
      <c r="B12" s="4" t="s">
        <v>56</v>
      </c>
      <c r="C12" s="4">
        <v>53</v>
      </c>
      <c r="D12" s="4" t="s">
        <v>10</v>
      </c>
      <c r="E12" s="4" t="s">
        <v>57</v>
      </c>
      <c r="F12" s="4" t="s">
        <v>54</v>
      </c>
      <c r="G12" s="4" t="s">
        <v>13</v>
      </c>
      <c r="H12" s="4" t="s">
        <v>28</v>
      </c>
    </row>
    <row r="13" spans="1:8" ht="15" customHeight="1" x14ac:dyDescent="0.3">
      <c r="A13" s="4" t="s">
        <v>58</v>
      </c>
      <c r="B13" s="4" t="s">
        <v>59</v>
      </c>
      <c r="C13" s="4">
        <v>28</v>
      </c>
      <c r="D13" s="4" t="s">
        <v>16</v>
      </c>
      <c r="E13" s="4" t="s">
        <v>60</v>
      </c>
      <c r="F13" s="4" t="s">
        <v>61</v>
      </c>
      <c r="G13" s="4" t="s">
        <v>13</v>
      </c>
      <c r="H13" s="4" t="s">
        <v>50</v>
      </c>
    </row>
    <row r="14" spans="1:8" ht="15" customHeight="1" x14ac:dyDescent="0.3">
      <c r="A14" s="4" t="s">
        <v>62</v>
      </c>
      <c r="B14" s="4" t="s">
        <v>63</v>
      </c>
      <c r="C14" s="4">
        <v>55</v>
      </c>
      <c r="D14" s="4" t="s">
        <v>16</v>
      </c>
      <c r="E14" s="4" t="s">
        <v>64</v>
      </c>
      <c r="F14" s="4" t="s">
        <v>65</v>
      </c>
      <c r="G14" s="4" t="s">
        <v>13</v>
      </c>
      <c r="H14" s="4" t="s">
        <v>19</v>
      </c>
    </row>
    <row r="15" spans="1:8" ht="15" customHeight="1" x14ac:dyDescent="0.3">
      <c r="A15" s="4" t="s">
        <v>66</v>
      </c>
      <c r="B15" s="4" t="s">
        <v>67</v>
      </c>
      <c r="C15" s="4">
        <v>32</v>
      </c>
      <c r="D15" s="4" t="s">
        <v>16</v>
      </c>
      <c r="E15" s="4" t="s">
        <v>68</v>
      </c>
      <c r="F15" s="4" t="s">
        <v>69</v>
      </c>
      <c r="G15" s="4" t="s">
        <v>13</v>
      </c>
      <c r="H15" s="4" t="s">
        <v>33</v>
      </c>
    </row>
    <row r="16" spans="1:8" ht="15" customHeight="1" x14ac:dyDescent="0.3">
      <c r="A16" s="4" t="s">
        <v>70</v>
      </c>
      <c r="B16" s="4" t="s">
        <v>71</v>
      </c>
      <c r="C16" s="4">
        <v>53</v>
      </c>
      <c r="D16" s="4" t="s">
        <v>16</v>
      </c>
      <c r="E16" s="4" t="s">
        <v>72</v>
      </c>
      <c r="F16" s="4" t="s">
        <v>73</v>
      </c>
      <c r="G16" s="4" t="s">
        <v>13</v>
      </c>
      <c r="H16" s="4" t="s">
        <v>33</v>
      </c>
    </row>
    <row r="17" spans="1:8" ht="15" customHeight="1" x14ac:dyDescent="0.3">
      <c r="A17" s="4" t="s">
        <v>74</v>
      </c>
      <c r="B17" s="4" t="s">
        <v>75</v>
      </c>
      <c r="C17" s="4">
        <v>49</v>
      </c>
      <c r="D17" s="4" t="s">
        <v>16</v>
      </c>
      <c r="E17" s="4" t="s">
        <v>76</v>
      </c>
      <c r="F17" s="4" t="s">
        <v>77</v>
      </c>
      <c r="G17" s="4" t="s">
        <v>13</v>
      </c>
      <c r="H17" s="4" t="s">
        <v>19</v>
      </c>
    </row>
    <row r="18" spans="1:8" ht="15" customHeight="1" x14ac:dyDescent="0.3">
      <c r="A18" s="4" t="s">
        <v>78</v>
      </c>
      <c r="B18" s="4" t="s">
        <v>79</v>
      </c>
      <c r="C18" s="4">
        <v>24</v>
      </c>
      <c r="D18" s="4" t="s">
        <v>16</v>
      </c>
      <c r="E18" s="4" t="s">
        <v>80</v>
      </c>
      <c r="F18" s="4" t="s">
        <v>54</v>
      </c>
      <c r="G18" s="4" t="s">
        <v>13</v>
      </c>
      <c r="H18" s="4" t="s">
        <v>28</v>
      </c>
    </row>
    <row r="19" spans="1:8" ht="15" customHeight="1" x14ac:dyDescent="0.3">
      <c r="A19" s="4" t="s">
        <v>81</v>
      </c>
      <c r="B19" s="4" t="s">
        <v>82</v>
      </c>
      <c r="C19" s="4">
        <v>60</v>
      </c>
      <c r="D19" s="4" t="s">
        <v>16</v>
      </c>
      <c r="E19" s="4" t="s">
        <v>83</v>
      </c>
      <c r="F19" s="4" t="s">
        <v>84</v>
      </c>
      <c r="G19" s="4" t="s">
        <v>13</v>
      </c>
      <c r="H19" s="4" t="s">
        <v>19</v>
      </c>
    </row>
    <row r="20" spans="1:8" ht="15" customHeight="1" x14ac:dyDescent="0.3">
      <c r="A20" s="4" t="s">
        <v>85</v>
      </c>
      <c r="B20" s="4" t="s">
        <v>86</v>
      </c>
      <c r="C20" s="4">
        <v>43</v>
      </c>
      <c r="D20" s="4" t="s">
        <v>10</v>
      </c>
      <c r="E20" s="4" t="s">
        <v>87</v>
      </c>
      <c r="F20" s="4" t="s">
        <v>65</v>
      </c>
      <c r="G20" s="4" t="s">
        <v>13</v>
      </c>
      <c r="H20" s="5"/>
    </row>
    <row r="21" spans="1:8" ht="15" customHeight="1" x14ac:dyDescent="0.3">
      <c r="A21" s="4" t="s">
        <v>88</v>
      </c>
      <c r="B21" s="4" t="s">
        <v>89</v>
      </c>
      <c r="C21" s="4">
        <v>46</v>
      </c>
      <c r="D21" s="4" t="s">
        <v>16</v>
      </c>
      <c r="E21" s="4" t="s">
        <v>90</v>
      </c>
      <c r="F21" s="4" t="s">
        <v>91</v>
      </c>
      <c r="G21" s="4" t="s">
        <v>13</v>
      </c>
      <c r="H21" s="4" t="s">
        <v>19</v>
      </c>
    </row>
    <row r="22" spans="1:8" ht="15" customHeight="1" x14ac:dyDescent="0.3">
      <c r="A22" s="4" t="s">
        <v>92</v>
      </c>
      <c r="B22" s="4" t="s">
        <v>93</v>
      </c>
      <c r="C22" s="4">
        <v>59</v>
      </c>
      <c r="D22" s="4" t="s">
        <v>10</v>
      </c>
      <c r="E22" s="4" t="s">
        <v>94</v>
      </c>
      <c r="F22" s="4" t="s">
        <v>95</v>
      </c>
      <c r="G22" s="4" t="s">
        <v>13</v>
      </c>
      <c r="H22" s="4" t="s">
        <v>33</v>
      </c>
    </row>
    <row r="23" spans="1:8" ht="15" customHeight="1" x14ac:dyDescent="0.3">
      <c r="A23" s="4" t="s">
        <v>96</v>
      </c>
      <c r="B23" s="4" t="s">
        <v>97</v>
      </c>
      <c r="C23" s="4">
        <v>36</v>
      </c>
      <c r="D23" s="4" t="s">
        <v>16</v>
      </c>
      <c r="E23" s="4" t="s">
        <v>98</v>
      </c>
      <c r="F23" s="4" t="s">
        <v>99</v>
      </c>
      <c r="G23" s="4" t="s">
        <v>13</v>
      </c>
      <c r="H23" s="4" t="s">
        <v>50</v>
      </c>
    </row>
    <row r="24" spans="1:8" ht="15" customHeight="1" x14ac:dyDescent="0.3">
      <c r="A24" s="4" t="s">
        <v>100</v>
      </c>
      <c r="B24" s="4" t="s">
        <v>101</v>
      </c>
      <c r="C24" s="4">
        <v>33</v>
      </c>
      <c r="D24" s="4" t="s">
        <v>16</v>
      </c>
      <c r="E24" s="4" t="s">
        <v>102</v>
      </c>
      <c r="F24" s="4" t="s">
        <v>103</v>
      </c>
      <c r="G24" s="4" t="s">
        <v>13</v>
      </c>
      <c r="H24" s="4" t="s">
        <v>33</v>
      </c>
    </row>
    <row r="25" spans="1:8" ht="15" customHeight="1" x14ac:dyDescent="0.3">
      <c r="A25" s="4" t="s">
        <v>104</v>
      </c>
      <c r="B25" s="4" t="s">
        <v>105</v>
      </c>
      <c r="C25" s="4">
        <v>52</v>
      </c>
      <c r="D25" s="4" t="s">
        <v>16</v>
      </c>
      <c r="E25" s="4" t="s">
        <v>106</v>
      </c>
      <c r="F25" s="4" t="s">
        <v>37</v>
      </c>
      <c r="G25" s="4" t="s">
        <v>13</v>
      </c>
      <c r="H25" s="4" t="s">
        <v>33</v>
      </c>
    </row>
    <row r="26" spans="1:8" ht="15" customHeight="1" x14ac:dyDescent="0.3">
      <c r="A26" s="4" t="s">
        <v>107</v>
      </c>
      <c r="B26" s="4" t="s">
        <v>108</v>
      </c>
      <c r="C26" s="4">
        <v>40</v>
      </c>
      <c r="D26" s="4" t="s">
        <v>10</v>
      </c>
      <c r="E26" s="4" t="s">
        <v>109</v>
      </c>
      <c r="F26" s="4" t="s">
        <v>110</v>
      </c>
      <c r="G26" s="4" t="s">
        <v>13</v>
      </c>
      <c r="H26" s="4" t="s">
        <v>19</v>
      </c>
    </row>
    <row r="27" spans="1:8" ht="15" customHeight="1" x14ac:dyDescent="0.3">
      <c r="A27" s="4" t="s">
        <v>111</v>
      </c>
      <c r="B27" s="4" t="s">
        <v>112</v>
      </c>
      <c r="C27" s="4">
        <v>59</v>
      </c>
      <c r="D27" s="4" t="s">
        <v>16</v>
      </c>
      <c r="E27" s="4" t="s">
        <v>113</v>
      </c>
      <c r="F27" s="4" t="s">
        <v>32</v>
      </c>
      <c r="G27" s="4" t="s">
        <v>13</v>
      </c>
      <c r="H27" s="4" t="s">
        <v>28</v>
      </c>
    </row>
    <row r="28" spans="1:8" ht="15" customHeight="1" x14ac:dyDescent="0.3">
      <c r="A28" s="4" t="s">
        <v>114</v>
      </c>
      <c r="B28" s="4" t="s">
        <v>115</v>
      </c>
      <c r="C28" s="4">
        <v>18</v>
      </c>
      <c r="D28" s="4" t="s">
        <v>16</v>
      </c>
      <c r="E28" s="4" t="s">
        <v>116</v>
      </c>
      <c r="F28" s="4" t="s">
        <v>117</v>
      </c>
      <c r="G28" s="4" t="s">
        <v>13</v>
      </c>
      <c r="H28" s="4" t="s">
        <v>50</v>
      </c>
    </row>
    <row r="29" spans="1:8" ht="15" customHeight="1" x14ac:dyDescent="0.3">
      <c r="A29" s="4" t="s">
        <v>118</v>
      </c>
      <c r="B29" s="4" t="s">
        <v>119</v>
      </c>
      <c r="C29" s="4">
        <v>31</v>
      </c>
      <c r="D29" s="4" t="s">
        <v>10</v>
      </c>
      <c r="E29" s="4" t="s">
        <v>120</v>
      </c>
      <c r="F29" s="4" t="s">
        <v>121</v>
      </c>
      <c r="G29" s="4" t="s">
        <v>13</v>
      </c>
      <c r="H29" s="5"/>
    </row>
    <row r="30" spans="1:8" ht="15" customHeight="1" x14ac:dyDescent="0.3">
      <c r="A30" s="4" t="s">
        <v>122</v>
      </c>
      <c r="B30" s="4" t="s">
        <v>123</v>
      </c>
      <c r="C30" s="4">
        <v>27</v>
      </c>
      <c r="D30" s="4" t="s">
        <v>16</v>
      </c>
      <c r="E30" s="4" t="s">
        <v>124</v>
      </c>
      <c r="F30" s="4" t="s">
        <v>91</v>
      </c>
      <c r="G30" s="4" t="s">
        <v>13</v>
      </c>
      <c r="H30" s="4" t="s">
        <v>19</v>
      </c>
    </row>
    <row r="31" spans="1:8" ht="15" customHeight="1" x14ac:dyDescent="0.3">
      <c r="A31" s="4" t="s">
        <v>125</v>
      </c>
      <c r="B31" s="4" t="s">
        <v>126</v>
      </c>
      <c r="C31" s="4">
        <v>54</v>
      </c>
      <c r="D31" s="4" t="s">
        <v>16</v>
      </c>
      <c r="E31" s="4" t="s">
        <v>127</v>
      </c>
      <c r="F31" s="4" t="s">
        <v>32</v>
      </c>
      <c r="G31" s="4" t="s">
        <v>13</v>
      </c>
      <c r="H31" s="4" t="s">
        <v>33</v>
      </c>
    </row>
    <row r="32" spans="1:8" ht="15" customHeight="1" x14ac:dyDescent="0.3">
      <c r="A32" s="4" t="s">
        <v>128</v>
      </c>
      <c r="B32" s="4" t="s">
        <v>129</v>
      </c>
      <c r="C32" s="4">
        <v>64</v>
      </c>
      <c r="D32" s="4" t="s">
        <v>16</v>
      </c>
      <c r="E32" s="4" t="s">
        <v>130</v>
      </c>
      <c r="F32" s="4" t="s">
        <v>54</v>
      </c>
      <c r="G32" s="4" t="s">
        <v>13</v>
      </c>
      <c r="H32" s="4" t="s">
        <v>28</v>
      </c>
    </row>
    <row r="33" spans="1:8" ht="15" customHeight="1" x14ac:dyDescent="0.3">
      <c r="A33" s="4" t="s">
        <v>131</v>
      </c>
      <c r="B33" s="4" t="s">
        <v>132</v>
      </c>
      <c r="C33" s="4">
        <v>41</v>
      </c>
      <c r="D33" s="4" t="s">
        <v>10</v>
      </c>
      <c r="E33" s="4" t="s">
        <v>133</v>
      </c>
      <c r="F33" s="4" t="s">
        <v>37</v>
      </c>
      <c r="G33" s="4" t="s">
        <v>13</v>
      </c>
      <c r="H33" s="4" t="s">
        <v>33</v>
      </c>
    </row>
    <row r="34" spans="1:8" ht="15" customHeight="1" x14ac:dyDescent="0.3">
      <c r="A34" s="4" t="s">
        <v>134</v>
      </c>
      <c r="B34" s="4" t="s">
        <v>135</v>
      </c>
      <c r="C34" s="4">
        <v>48</v>
      </c>
      <c r="D34" s="4" t="s">
        <v>16</v>
      </c>
      <c r="E34" s="4" t="s">
        <v>136</v>
      </c>
      <c r="F34" s="4" t="s">
        <v>137</v>
      </c>
      <c r="G34" s="4" t="s">
        <v>13</v>
      </c>
      <c r="H34" s="4" t="s">
        <v>50</v>
      </c>
    </row>
    <row r="35" spans="1:8" ht="15" customHeight="1" x14ac:dyDescent="0.3">
      <c r="A35" s="4" t="s">
        <v>138</v>
      </c>
      <c r="B35" s="4" t="s">
        <v>139</v>
      </c>
      <c r="C35" s="4">
        <v>25</v>
      </c>
      <c r="D35" s="4" t="s">
        <v>10</v>
      </c>
      <c r="E35" s="4" t="s">
        <v>140</v>
      </c>
      <c r="F35" s="4" t="s">
        <v>99</v>
      </c>
      <c r="G35" s="4" t="s">
        <v>13</v>
      </c>
      <c r="H35" s="4" t="s">
        <v>19</v>
      </c>
    </row>
    <row r="36" spans="1:8" ht="15" customHeight="1" x14ac:dyDescent="0.3">
      <c r="A36" s="4" t="s">
        <v>141</v>
      </c>
      <c r="B36" s="4" t="s">
        <v>142</v>
      </c>
      <c r="C36" s="4">
        <v>27</v>
      </c>
      <c r="D36" s="4" t="s">
        <v>16</v>
      </c>
      <c r="E36" s="4" t="s">
        <v>143</v>
      </c>
      <c r="F36" s="4" t="s">
        <v>144</v>
      </c>
      <c r="G36" s="4" t="s">
        <v>13</v>
      </c>
      <c r="H36" s="4" t="s">
        <v>19</v>
      </c>
    </row>
    <row r="37" spans="1:8" ht="15" customHeight="1" x14ac:dyDescent="0.3">
      <c r="A37" s="4" t="s">
        <v>145</v>
      </c>
      <c r="B37" s="4" t="s">
        <v>146</v>
      </c>
      <c r="C37" s="4">
        <v>52</v>
      </c>
      <c r="D37" s="4" t="s">
        <v>10</v>
      </c>
      <c r="E37" s="4" t="s">
        <v>147</v>
      </c>
      <c r="F37" s="4" t="s">
        <v>18</v>
      </c>
      <c r="G37" s="4" t="s">
        <v>13</v>
      </c>
      <c r="H37" s="4" t="s">
        <v>33</v>
      </c>
    </row>
    <row r="38" spans="1:8" ht="15" customHeight="1" x14ac:dyDescent="0.3">
      <c r="A38" s="4" t="s">
        <v>148</v>
      </c>
      <c r="B38" s="4" t="s">
        <v>149</v>
      </c>
      <c r="C38" s="4">
        <v>20</v>
      </c>
      <c r="D38" s="4" t="s">
        <v>16</v>
      </c>
      <c r="E38" s="4" t="s">
        <v>150</v>
      </c>
      <c r="F38" s="4" t="s">
        <v>84</v>
      </c>
      <c r="G38" s="4" t="s">
        <v>13</v>
      </c>
      <c r="H38" s="4" t="s">
        <v>50</v>
      </c>
    </row>
    <row r="39" spans="1:8" ht="15" customHeight="1" x14ac:dyDescent="0.3">
      <c r="A39" s="4" t="s">
        <v>151</v>
      </c>
      <c r="B39" s="4" t="s">
        <v>152</v>
      </c>
      <c r="C39" s="4">
        <v>27</v>
      </c>
      <c r="D39" s="4" t="s">
        <v>16</v>
      </c>
      <c r="E39" s="4" t="s">
        <v>153</v>
      </c>
      <c r="F39" s="4" t="s">
        <v>41</v>
      </c>
      <c r="G39" s="4" t="s">
        <v>13</v>
      </c>
      <c r="H39" s="5"/>
    </row>
    <row r="40" spans="1:8" ht="15" customHeight="1" x14ac:dyDescent="0.3">
      <c r="A40" s="4" t="s">
        <v>154</v>
      </c>
      <c r="B40" s="4" t="s">
        <v>155</v>
      </c>
      <c r="C40" s="4">
        <v>35</v>
      </c>
      <c r="D40" s="4" t="s">
        <v>16</v>
      </c>
      <c r="E40" s="4" t="s">
        <v>156</v>
      </c>
      <c r="F40" s="4" t="s">
        <v>18</v>
      </c>
      <c r="G40" s="4" t="s">
        <v>13</v>
      </c>
      <c r="H40" s="4" t="s">
        <v>28</v>
      </c>
    </row>
    <row r="41" spans="1:8" ht="15" customHeight="1" x14ac:dyDescent="0.3">
      <c r="A41" s="4" t="s">
        <v>157</v>
      </c>
      <c r="B41" s="4" t="s">
        <v>158</v>
      </c>
      <c r="C41" s="4">
        <v>55</v>
      </c>
      <c r="D41" s="4" t="s">
        <v>16</v>
      </c>
      <c r="E41" s="4" t="s">
        <v>159</v>
      </c>
      <c r="F41" s="4" t="s">
        <v>160</v>
      </c>
      <c r="G41" s="4" t="s">
        <v>13</v>
      </c>
      <c r="H41" s="4" t="s">
        <v>50</v>
      </c>
    </row>
    <row r="42" spans="1:8" ht="15" customHeight="1" x14ac:dyDescent="0.3">
      <c r="A42" s="4" t="s">
        <v>161</v>
      </c>
      <c r="B42" s="4" t="s">
        <v>162</v>
      </c>
      <c r="C42" s="4">
        <v>50</v>
      </c>
      <c r="D42" s="4" t="s">
        <v>10</v>
      </c>
      <c r="E42" s="4" t="s">
        <v>163</v>
      </c>
      <c r="F42" s="4" t="s">
        <v>65</v>
      </c>
      <c r="G42" s="4" t="s">
        <v>13</v>
      </c>
      <c r="H42" s="4" t="s">
        <v>50</v>
      </c>
    </row>
    <row r="43" spans="1:8" ht="15" customHeight="1" x14ac:dyDescent="0.3">
      <c r="A43" s="4" t="s">
        <v>164</v>
      </c>
      <c r="B43" s="4" t="s">
        <v>165</v>
      </c>
      <c r="C43" s="4">
        <v>21</v>
      </c>
      <c r="D43" s="4" t="s">
        <v>10</v>
      </c>
      <c r="E43" s="4" t="s">
        <v>166</v>
      </c>
      <c r="F43" s="4" t="s">
        <v>167</v>
      </c>
      <c r="G43" s="4" t="s">
        <v>13</v>
      </c>
      <c r="H43" s="4" t="s">
        <v>19</v>
      </c>
    </row>
    <row r="44" spans="1:8" ht="15" customHeight="1" x14ac:dyDescent="0.3">
      <c r="A44" s="4" t="s">
        <v>168</v>
      </c>
      <c r="B44" s="4" t="s">
        <v>169</v>
      </c>
      <c r="C44" s="4">
        <v>19</v>
      </c>
      <c r="D44" s="4" t="s">
        <v>10</v>
      </c>
      <c r="E44" s="4" t="s">
        <v>170</v>
      </c>
      <c r="F44" s="4" t="s">
        <v>171</v>
      </c>
      <c r="G44" s="4" t="s">
        <v>13</v>
      </c>
      <c r="H44" s="4" t="s">
        <v>19</v>
      </c>
    </row>
    <row r="45" spans="1:8" ht="15" customHeight="1" x14ac:dyDescent="0.3">
      <c r="A45" s="4" t="s">
        <v>172</v>
      </c>
      <c r="B45" s="4" t="s">
        <v>173</v>
      </c>
      <c r="C45" s="4">
        <v>45</v>
      </c>
      <c r="D45" s="4" t="s">
        <v>10</v>
      </c>
      <c r="E45" s="4" t="s">
        <v>174</v>
      </c>
      <c r="F45" s="4" t="s">
        <v>175</v>
      </c>
      <c r="G45" s="4" t="s">
        <v>13</v>
      </c>
      <c r="H45" s="4" t="s">
        <v>50</v>
      </c>
    </row>
    <row r="46" spans="1:8" ht="15" customHeight="1" x14ac:dyDescent="0.3">
      <c r="A46" s="4" t="s">
        <v>176</v>
      </c>
      <c r="B46" s="4" t="s">
        <v>177</v>
      </c>
      <c r="C46" s="4">
        <v>34</v>
      </c>
      <c r="D46" s="4" t="s">
        <v>10</v>
      </c>
      <c r="E46" s="4" t="s">
        <v>178</v>
      </c>
      <c r="F46" s="4" t="s">
        <v>103</v>
      </c>
      <c r="G46" s="4" t="s">
        <v>13</v>
      </c>
      <c r="H46" s="4" t="s">
        <v>28</v>
      </c>
    </row>
    <row r="47" spans="1:8" ht="15" customHeight="1" x14ac:dyDescent="0.3">
      <c r="A47" s="4" t="s">
        <v>179</v>
      </c>
      <c r="B47" s="4" t="s">
        <v>180</v>
      </c>
      <c r="C47" s="4">
        <v>54</v>
      </c>
      <c r="D47" s="4" t="s">
        <v>10</v>
      </c>
      <c r="E47" s="4" t="s">
        <v>181</v>
      </c>
      <c r="F47" s="4" t="s">
        <v>137</v>
      </c>
      <c r="G47" s="4" t="s">
        <v>13</v>
      </c>
      <c r="H47" s="4" t="s">
        <v>50</v>
      </c>
    </row>
    <row r="48" spans="1:8" ht="15" customHeight="1" x14ac:dyDescent="0.3">
      <c r="A48" s="4" t="s">
        <v>182</v>
      </c>
      <c r="B48" s="4" t="s">
        <v>183</v>
      </c>
      <c r="C48" s="4">
        <v>55</v>
      </c>
      <c r="D48" s="4" t="s">
        <v>16</v>
      </c>
      <c r="E48" s="4" t="s">
        <v>184</v>
      </c>
      <c r="F48" s="4" t="s">
        <v>27</v>
      </c>
      <c r="G48" s="4" t="s">
        <v>13</v>
      </c>
      <c r="H48" s="4" t="s">
        <v>19</v>
      </c>
    </row>
    <row r="49" spans="1:8" ht="15" customHeight="1" x14ac:dyDescent="0.3">
      <c r="A49" s="4" t="s">
        <v>185</v>
      </c>
      <c r="B49" s="4" t="s">
        <v>186</v>
      </c>
      <c r="C49" s="4">
        <v>54</v>
      </c>
      <c r="D49" s="4" t="s">
        <v>16</v>
      </c>
      <c r="E49" s="4" t="s">
        <v>187</v>
      </c>
      <c r="F49" s="4" t="s">
        <v>188</v>
      </c>
      <c r="G49" s="4" t="s">
        <v>13</v>
      </c>
      <c r="H49" s="4" t="s">
        <v>33</v>
      </c>
    </row>
    <row r="50" spans="1:8" ht="15" customHeight="1" x14ac:dyDescent="0.3">
      <c r="A50" s="4" t="s">
        <v>189</v>
      </c>
      <c r="B50" s="4" t="s">
        <v>190</v>
      </c>
      <c r="C50" s="4">
        <v>54</v>
      </c>
      <c r="D50" s="4" t="s">
        <v>10</v>
      </c>
      <c r="E50" s="4" t="s">
        <v>191</v>
      </c>
      <c r="F50" s="4" t="s">
        <v>12</v>
      </c>
      <c r="G50" s="4" t="s">
        <v>13</v>
      </c>
      <c r="H50" s="4" t="s">
        <v>19</v>
      </c>
    </row>
    <row r="51" spans="1:8" ht="15" customHeight="1" x14ac:dyDescent="0.3">
      <c r="A51" s="4" t="s">
        <v>192</v>
      </c>
      <c r="B51" s="4" t="s">
        <v>193</v>
      </c>
      <c r="C51" s="4">
        <v>45</v>
      </c>
      <c r="D51" s="4" t="s">
        <v>16</v>
      </c>
      <c r="E51" s="4" t="s">
        <v>194</v>
      </c>
      <c r="F51" s="4" t="s">
        <v>27</v>
      </c>
      <c r="G51" s="4" t="s">
        <v>13</v>
      </c>
      <c r="H51" s="4" t="s">
        <v>50</v>
      </c>
    </row>
    <row r="52" spans="1:8" ht="15" customHeight="1" x14ac:dyDescent="0.3">
      <c r="A52" s="4" t="s">
        <v>195</v>
      </c>
      <c r="B52" s="4" t="s">
        <v>196</v>
      </c>
      <c r="C52" s="4">
        <v>61</v>
      </c>
      <c r="D52" s="4" t="s">
        <v>16</v>
      </c>
      <c r="E52" s="4" t="s">
        <v>197</v>
      </c>
      <c r="F52" s="4" t="s">
        <v>198</v>
      </c>
      <c r="G52" s="4" t="s">
        <v>13</v>
      </c>
      <c r="H52" s="4" t="s">
        <v>50</v>
      </c>
    </row>
    <row r="53" spans="1:8" ht="15" customHeight="1" x14ac:dyDescent="0.3">
      <c r="A53" s="4" t="s">
        <v>199</v>
      </c>
      <c r="B53" s="4" t="s">
        <v>200</v>
      </c>
      <c r="C53" s="4">
        <v>23</v>
      </c>
      <c r="D53" s="4" t="s">
        <v>16</v>
      </c>
      <c r="E53" s="4" t="s">
        <v>201</v>
      </c>
      <c r="F53" s="4" t="s">
        <v>45</v>
      </c>
      <c r="G53" s="4" t="s">
        <v>13</v>
      </c>
      <c r="H53" s="4" t="s">
        <v>50</v>
      </c>
    </row>
    <row r="54" spans="1:8" ht="15" customHeight="1" x14ac:dyDescent="0.3">
      <c r="A54" s="4" t="s">
        <v>202</v>
      </c>
      <c r="B54" s="4" t="s">
        <v>203</v>
      </c>
      <c r="C54" s="4">
        <v>55</v>
      </c>
      <c r="D54" s="4" t="s">
        <v>10</v>
      </c>
      <c r="E54" s="4" t="s">
        <v>204</v>
      </c>
      <c r="F54" s="4" t="s">
        <v>205</v>
      </c>
      <c r="G54" s="4" t="s">
        <v>13</v>
      </c>
      <c r="H54" s="4" t="s">
        <v>28</v>
      </c>
    </row>
    <row r="55" spans="1:8" ht="15" customHeight="1" x14ac:dyDescent="0.3">
      <c r="A55" s="4" t="s">
        <v>206</v>
      </c>
      <c r="B55" s="4" t="s">
        <v>207</v>
      </c>
      <c r="C55" s="4">
        <v>37</v>
      </c>
      <c r="D55" s="4" t="s">
        <v>16</v>
      </c>
      <c r="E55" s="4" t="s">
        <v>208</v>
      </c>
      <c r="F55" s="4" t="s">
        <v>160</v>
      </c>
      <c r="G55" s="4" t="s">
        <v>13</v>
      </c>
      <c r="H55" s="4" t="s">
        <v>50</v>
      </c>
    </row>
    <row r="56" spans="1:8" ht="15" customHeight="1" x14ac:dyDescent="0.3">
      <c r="A56" s="4" t="s">
        <v>209</v>
      </c>
      <c r="B56" s="4" t="s">
        <v>210</v>
      </c>
      <c r="C56" s="4">
        <v>24</v>
      </c>
      <c r="D56" s="4" t="s">
        <v>10</v>
      </c>
      <c r="E56" s="4" t="s">
        <v>211</v>
      </c>
      <c r="F56" s="4" t="s">
        <v>99</v>
      </c>
      <c r="G56" s="4" t="s">
        <v>13</v>
      </c>
      <c r="H56" s="4" t="s">
        <v>19</v>
      </c>
    </row>
    <row r="57" spans="1:8" ht="15" customHeight="1" x14ac:dyDescent="0.3">
      <c r="A57" s="4" t="s">
        <v>212</v>
      </c>
      <c r="B57" s="4" t="s">
        <v>213</v>
      </c>
      <c r="C57" s="4">
        <v>56</v>
      </c>
      <c r="D57" s="4" t="s">
        <v>16</v>
      </c>
      <c r="E57" s="4" t="s">
        <v>214</v>
      </c>
      <c r="F57" s="4" t="s">
        <v>205</v>
      </c>
      <c r="G57" s="4" t="s">
        <v>13</v>
      </c>
      <c r="H57" s="4" t="s">
        <v>28</v>
      </c>
    </row>
    <row r="58" spans="1:8" ht="15" customHeight="1" x14ac:dyDescent="0.3">
      <c r="A58" s="4" t="s">
        <v>215</v>
      </c>
      <c r="B58" s="4" t="s">
        <v>216</v>
      </c>
      <c r="C58" s="4">
        <v>49</v>
      </c>
      <c r="D58" s="4" t="s">
        <v>16</v>
      </c>
      <c r="E58" s="4" t="s">
        <v>217</v>
      </c>
      <c r="F58" s="4" t="s">
        <v>54</v>
      </c>
      <c r="G58" s="4" t="s">
        <v>13</v>
      </c>
      <c r="H58" s="4" t="s">
        <v>50</v>
      </c>
    </row>
    <row r="59" spans="1:8" ht="15" customHeight="1" x14ac:dyDescent="0.3">
      <c r="A59" s="4" t="s">
        <v>218</v>
      </c>
      <c r="B59" s="4" t="s">
        <v>219</v>
      </c>
      <c r="C59" s="4">
        <v>43</v>
      </c>
      <c r="D59" s="4" t="s">
        <v>16</v>
      </c>
      <c r="E59" s="4" t="s">
        <v>220</v>
      </c>
      <c r="F59" s="4" t="s">
        <v>221</v>
      </c>
      <c r="G59" s="4" t="s">
        <v>13</v>
      </c>
      <c r="H59" s="4" t="s">
        <v>19</v>
      </c>
    </row>
    <row r="60" spans="1:8" ht="15" customHeight="1" x14ac:dyDescent="0.3">
      <c r="A60" s="4" t="s">
        <v>222</v>
      </c>
      <c r="B60" s="4" t="s">
        <v>223</v>
      </c>
      <c r="C60" s="4">
        <v>51</v>
      </c>
      <c r="D60" s="4" t="s">
        <v>10</v>
      </c>
      <c r="E60" s="4" t="s">
        <v>224</v>
      </c>
      <c r="F60" s="4" t="s">
        <v>144</v>
      </c>
      <c r="G60" s="4" t="s">
        <v>13</v>
      </c>
      <c r="H60" s="4" t="s">
        <v>19</v>
      </c>
    </row>
    <row r="61" spans="1:8" ht="15" customHeight="1" x14ac:dyDescent="0.3">
      <c r="A61" s="4" t="s">
        <v>225</v>
      </c>
      <c r="B61" s="4" t="s">
        <v>226</v>
      </c>
      <c r="C61" s="4">
        <v>53</v>
      </c>
      <c r="D61" s="4" t="s">
        <v>10</v>
      </c>
      <c r="E61" s="4" t="s">
        <v>227</v>
      </c>
      <c r="F61" s="4" t="s">
        <v>69</v>
      </c>
      <c r="G61" s="4" t="s">
        <v>13</v>
      </c>
      <c r="H61" s="4" t="s">
        <v>19</v>
      </c>
    </row>
    <row r="62" spans="1:8" ht="15" customHeight="1" x14ac:dyDescent="0.3">
      <c r="A62" s="4" t="s">
        <v>228</v>
      </c>
      <c r="B62" s="4" t="s">
        <v>229</v>
      </c>
      <c r="C62" s="4">
        <v>22</v>
      </c>
      <c r="D62" s="4" t="s">
        <v>16</v>
      </c>
      <c r="E62" s="4" t="s">
        <v>230</v>
      </c>
      <c r="F62" s="4" t="s">
        <v>167</v>
      </c>
      <c r="G62" s="4" t="s">
        <v>13</v>
      </c>
      <c r="H62" s="4" t="s">
        <v>33</v>
      </c>
    </row>
    <row r="63" spans="1:8" ht="15" customHeight="1" x14ac:dyDescent="0.3">
      <c r="A63" s="4" t="s">
        <v>231</v>
      </c>
      <c r="B63" s="4" t="s">
        <v>232</v>
      </c>
      <c r="C63" s="4">
        <v>23</v>
      </c>
      <c r="D63" s="4" t="s">
        <v>10</v>
      </c>
      <c r="E63" s="4" t="s">
        <v>233</v>
      </c>
      <c r="F63" s="4" t="s">
        <v>117</v>
      </c>
      <c r="G63" s="4" t="s">
        <v>13</v>
      </c>
      <c r="H63" s="4" t="s">
        <v>33</v>
      </c>
    </row>
    <row r="64" spans="1:8" ht="15" customHeight="1" x14ac:dyDescent="0.3">
      <c r="A64" s="4" t="s">
        <v>234</v>
      </c>
      <c r="B64" s="4" t="s">
        <v>235</v>
      </c>
      <c r="C64" s="4">
        <v>50</v>
      </c>
      <c r="D64" s="4" t="s">
        <v>10</v>
      </c>
      <c r="E64" s="4" t="s">
        <v>236</v>
      </c>
      <c r="F64" s="4" t="s">
        <v>237</v>
      </c>
      <c r="G64" s="4" t="s">
        <v>13</v>
      </c>
      <c r="H64" s="4" t="s">
        <v>28</v>
      </c>
    </row>
    <row r="65" spans="1:8" ht="15" customHeight="1" x14ac:dyDescent="0.3">
      <c r="A65" s="4" t="s">
        <v>238</v>
      </c>
      <c r="B65" s="4" t="s">
        <v>239</v>
      </c>
      <c r="C65" s="4">
        <v>51</v>
      </c>
      <c r="D65" s="4" t="s">
        <v>10</v>
      </c>
      <c r="E65" s="4" t="s">
        <v>240</v>
      </c>
      <c r="F65" s="4" t="s">
        <v>241</v>
      </c>
      <c r="G65" s="4" t="s">
        <v>13</v>
      </c>
      <c r="H65" s="4" t="s">
        <v>19</v>
      </c>
    </row>
    <row r="66" spans="1:8" ht="15" customHeight="1" x14ac:dyDescent="0.3">
      <c r="A66" s="4" t="s">
        <v>242</v>
      </c>
      <c r="B66" s="4" t="s">
        <v>243</v>
      </c>
      <c r="C66" s="4">
        <v>33</v>
      </c>
      <c r="D66" s="4" t="s">
        <v>10</v>
      </c>
      <c r="E66" s="4" t="s">
        <v>244</v>
      </c>
      <c r="F66" s="4" t="s">
        <v>137</v>
      </c>
      <c r="G66" s="4" t="s">
        <v>13</v>
      </c>
      <c r="H66" s="4" t="s">
        <v>50</v>
      </c>
    </row>
    <row r="67" spans="1:8" ht="15" customHeight="1" x14ac:dyDescent="0.3">
      <c r="A67" s="4" t="s">
        <v>245</v>
      </c>
      <c r="B67" s="4" t="s">
        <v>246</v>
      </c>
      <c r="C67" s="4">
        <v>21</v>
      </c>
      <c r="D67" s="4" t="s">
        <v>16</v>
      </c>
      <c r="E67" s="4" t="s">
        <v>247</v>
      </c>
      <c r="F67" s="4" t="s">
        <v>188</v>
      </c>
      <c r="G67" s="4" t="s">
        <v>13</v>
      </c>
      <c r="H67" s="4" t="s">
        <v>33</v>
      </c>
    </row>
    <row r="68" spans="1:8" ht="15" customHeight="1" x14ac:dyDescent="0.3">
      <c r="A68" s="4" t="s">
        <v>248</v>
      </c>
      <c r="B68" s="4" t="s">
        <v>249</v>
      </c>
      <c r="C68" s="4">
        <v>27</v>
      </c>
      <c r="D68" s="4" t="s">
        <v>16</v>
      </c>
      <c r="E68" s="4" t="s">
        <v>250</v>
      </c>
      <c r="F68" s="4" t="s">
        <v>49</v>
      </c>
      <c r="G68" s="4" t="s">
        <v>13</v>
      </c>
      <c r="H68" s="4" t="s">
        <v>33</v>
      </c>
    </row>
    <row r="69" spans="1:8" ht="15" customHeight="1" x14ac:dyDescent="0.3">
      <c r="A69" s="4" t="s">
        <v>251</v>
      </c>
      <c r="B69" s="4" t="s">
        <v>252</v>
      </c>
      <c r="C69" s="4">
        <v>58</v>
      </c>
      <c r="D69" s="4" t="s">
        <v>10</v>
      </c>
      <c r="E69" s="4" t="s">
        <v>253</v>
      </c>
      <c r="F69" s="4" t="s">
        <v>254</v>
      </c>
      <c r="G69" s="4" t="s">
        <v>13</v>
      </c>
      <c r="H69" s="4" t="s">
        <v>33</v>
      </c>
    </row>
    <row r="70" spans="1:8" ht="15" customHeight="1" x14ac:dyDescent="0.3">
      <c r="A70" s="4" t="s">
        <v>255</v>
      </c>
      <c r="B70" s="4" t="s">
        <v>256</v>
      </c>
      <c r="C70" s="4">
        <v>24</v>
      </c>
      <c r="D70" s="4" t="s">
        <v>16</v>
      </c>
      <c r="E70" s="4" t="s">
        <v>257</v>
      </c>
      <c r="F70" s="4" t="s">
        <v>258</v>
      </c>
      <c r="G70" s="4" t="s">
        <v>13</v>
      </c>
      <c r="H70" s="4" t="s">
        <v>33</v>
      </c>
    </row>
    <row r="71" spans="1:8" ht="15" customHeight="1" x14ac:dyDescent="0.3">
      <c r="A71" s="4" t="s">
        <v>259</v>
      </c>
      <c r="B71" s="4" t="s">
        <v>260</v>
      </c>
      <c r="C71" s="4">
        <v>24</v>
      </c>
      <c r="D71" s="4" t="s">
        <v>16</v>
      </c>
      <c r="E71" s="4" t="s">
        <v>261</v>
      </c>
      <c r="F71" s="4" t="s">
        <v>91</v>
      </c>
      <c r="G71" s="4" t="s">
        <v>13</v>
      </c>
      <c r="H71" s="4" t="s">
        <v>19</v>
      </c>
    </row>
    <row r="72" spans="1:8" ht="15" customHeight="1" x14ac:dyDescent="0.3">
      <c r="A72" s="4" t="s">
        <v>262</v>
      </c>
      <c r="B72" s="4" t="s">
        <v>263</v>
      </c>
      <c r="C72" s="4">
        <v>29</v>
      </c>
      <c r="D72" s="4" t="s">
        <v>16</v>
      </c>
      <c r="E72" s="4" t="s">
        <v>264</v>
      </c>
      <c r="F72" s="4" t="s">
        <v>237</v>
      </c>
      <c r="G72" s="4" t="s">
        <v>13</v>
      </c>
      <c r="H72" s="4" t="s">
        <v>50</v>
      </c>
    </row>
    <row r="73" spans="1:8" ht="15" customHeight="1" x14ac:dyDescent="0.3">
      <c r="A73" s="4" t="s">
        <v>265</v>
      </c>
      <c r="B73" s="4" t="s">
        <v>266</v>
      </c>
      <c r="C73" s="4">
        <v>61</v>
      </c>
      <c r="D73" s="4" t="s">
        <v>16</v>
      </c>
      <c r="E73" s="4" t="s">
        <v>267</v>
      </c>
      <c r="F73" s="4" t="s">
        <v>237</v>
      </c>
      <c r="G73" s="4" t="s">
        <v>13</v>
      </c>
      <c r="H73" s="4" t="s">
        <v>50</v>
      </c>
    </row>
    <row r="74" spans="1:8" ht="15" customHeight="1" x14ac:dyDescent="0.3">
      <c r="A74" s="4" t="s">
        <v>268</v>
      </c>
      <c r="B74" s="4" t="s">
        <v>269</v>
      </c>
      <c r="C74" s="4">
        <v>39</v>
      </c>
      <c r="D74" s="4" t="s">
        <v>16</v>
      </c>
      <c r="E74" s="4" t="s">
        <v>270</v>
      </c>
      <c r="F74" s="4" t="s">
        <v>271</v>
      </c>
      <c r="G74" s="4" t="s">
        <v>13</v>
      </c>
      <c r="H74" s="4" t="s">
        <v>50</v>
      </c>
    </row>
    <row r="75" spans="1:8" ht="15" customHeight="1" x14ac:dyDescent="0.3">
      <c r="A75" s="4" t="s">
        <v>272</v>
      </c>
      <c r="B75" s="4" t="s">
        <v>273</v>
      </c>
      <c r="C75" s="4">
        <v>56</v>
      </c>
      <c r="D75" s="4" t="s">
        <v>16</v>
      </c>
      <c r="E75" s="4" t="s">
        <v>274</v>
      </c>
      <c r="F75" s="4" t="s">
        <v>45</v>
      </c>
      <c r="G75" s="4" t="s">
        <v>13</v>
      </c>
      <c r="H75" s="4" t="s">
        <v>33</v>
      </c>
    </row>
    <row r="76" spans="1:8" ht="15" customHeight="1" x14ac:dyDescent="0.3">
      <c r="A76" s="4" t="s">
        <v>275</v>
      </c>
      <c r="B76" s="4" t="s">
        <v>276</v>
      </c>
      <c r="C76" s="4">
        <v>58</v>
      </c>
      <c r="D76" s="4" t="s">
        <v>10</v>
      </c>
      <c r="E76" s="4" t="s">
        <v>277</v>
      </c>
      <c r="F76" s="4" t="s">
        <v>278</v>
      </c>
      <c r="G76" s="4" t="s">
        <v>13</v>
      </c>
      <c r="H76" s="4" t="s">
        <v>28</v>
      </c>
    </row>
    <row r="77" spans="1:8" ht="15" customHeight="1" x14ac:dyDescent="0.3">
      <c r="A77" s="4" t="s">
        <v>279</v>
      </c>
      <c r="B77" s="4" t="s">
        <v>280</v>
      </c>
      <c r="C77" s="4">
        <v>61</v>
      </c>
      <c r="D77" s="4" t="s">
        <v>16</v>
      </c>
      <c r="E77" s="4" t="s">
        <v>281</v>
      </c>
      <c r="F77" s="4" t="s">
        <v>32</v>
      </c>
      <c r="G77" s="4" t="s">
        <v>13</v>
      </c>
      <c r="H77" s="4" t="s">
        <v>50</v>
      </c>
    </row>
    <row r="78" spans="1:8" ht="15" customHeight="1" x14ac:dyDescent="0.3">
      <c r="A78" s="4" t="s">
        <v>282</v>
      </c>
      <c r="B78" s="4" t="s">
        <v>283</v>
      </c>
      <c r="C78" s="4">
        <v>37</v>
      </c>
      <c r="D78" s="4" t="s">
        <v>10</v>
      </c>
      <c r="E78" s="4" t="s">
        <v>284</v>
      </c>
      <c r="F78" s="4" t="s">
        <v>99</v>
      </c>
      <c r="G78" s="4" t="s">
        <v>13</v>
      </c>
      <c r="H78" s="4" t="s">
        <v>50</v>
      </c>
    </row>
    <row r="79" spans="1:8" ht="15" customHeight="1" x14ac:dyDescent="0.3">
      <c r="A79" s="4" t="s">
        <v>285</v>
      </c>
      <c r="B79" s="4" t="s">
        <v>286</v>
      </c>
      <c r="C79" s="4">
        <v>29</v>
      </c>
      <c r="D79" s="4" t="s">
        <v>10</v>
      </c>
      <c r="E79" s="4" t="s">
        <v>287</v>
      </c>
      <c r="F79" s="4" t="s">
        <v>175</v>
      </c>
      <c r="G79" s="4" t="s">
        <v>13</v>
      </c>
      <c r="H79" s="4" t="s">
        <v>50</v>
      </c>
    </row>
    <row r="80" spans="1:8" ht="15" customHeight="1" x14ac:dyDescent="0.3">
      <c r="A80" s="4" t="s">
        <v>288</v>
      </c>
      <c r="B80" s="4" t="s">
        <v>289</v>
      </c>
      <c r="C80" s="4">
        <v>21</v>
      </c>
      <c r="D80" s="4" t="s">
        <v>10</v>
      </c>
      <c r="E80" s="4" t="s">
        <v>290</v>
      </c>
      <c r="F80" s="4" t="s">
        <v>291</v>
      </c>
      <c r="G80" s="4" t="s">
        <v>13</v>
      </c>
      <c r="H80" s="4" t="s">
        <v>50</v>
      </c>
    </row>
    <row r="81" spans="1:8" ht="15" customHeight="1" x14ac:dyDescent="0.3">
      <c r="A81" s="4" t="s">
        <v>292</v>
      </c>
      <c r="B81" s="4" t="s">
        <v>293</v>
      </c>
      <c r="C81" s="4">
        <v>22</v>
      </c>
      <c r="D81" s="4" t="s">
        <v>16</v>
      </c>
      <c r="E81" s="4" t="s">
        <v>294</v>
      </c>
      <c r="F81" s="4" t="s">
        <v>295</v>
      </c>
      <c r="G81" s="4" t="s">
        <v>13</v>
      </c>
      <c r="H81" s="4" t="s">
        <v>19</v>
      </c>
    </row>
    <row r="82" spans="1:8" ht="15" customHeight="1" x14ac:dyDescent="0.3">
      <c r="A82" s="4" t="s">
        <v>296</v>
      </c>
      <c r="B82" s="4" t="s">
        <v>297</v>
      </c>
      <c r="C82" s="4">
        <v>61</v>
      </c>
      <c r="D82" s="4" t="s">
        <v>16</v>
      </c>
      <c r="E82" s="4" t="s">
        <v>298</v>
      </c>
      <c r="F82" s="4" t="s">
        <v>237</v>
      </c>
      <c r="G82" s="4" t="s">
        <v>13</v>
      </c>
      <c r="H82" s="4" t="s">
        <v>28</v>
      </c>
    </row>
    <row r="83" spans="1:8" ht="15" customHeight="1" x14ac:dyDescent="0.3">
      <c r="A83" s="4" t="s">
        <v>299</v>
      </c>
      <c r="B83" s="4" t="s">
        <v>300</v>
      </c>
      <c r="C83" s="4">
        <v>34</v>
      </c>
      <c r="D83" s="4" t="s">
        <v>16</v>
      </c>
      <c r="E83" s="4" t="s">
        <v>301</v>
      </c>
      <c r="F83" s="4" t="s">
        <v>137</v>
      </c>
      <c r="G83" s="4" t="s">
        <v>13</v>
      </c>
      <c r="H83" s="4" t="s">
        <v>19</v>
      </c>
    </row>
    <row r="84" spans="1:8" ht="15" customHeight="1" x14ac:dyDescent="0.3">
      <c r="A84" s="4" t="s">
        <v>302</v>
      </c>
      <c r="B84" s="4" t="s">
        <v>303</v>
      </c>
      <c r="C84" s="4">
        <v>53</v>
      </c>
      <c r="D84" s="4" t="s">
        <v>10</v>
      </c>
      <c r="E84" s="4" t="s">
        <v>304</v>
      </c>
      <c r="F84" s="4" t="s">
        <v>254</v>
      </c>
      <c r="G84" s="4" t="s">
        <v>13</v>
      </c>
      <c r="H84" s="4" t="s">
        <v>28</v>
      </c>
    </row>
    <row r="85" spans="1:8" ht="15" customHeight="1" x14ac:dyDescent="0.3">
      <c r="A85" s="4" t="s">
        <v>305</v>
      </c>
      <c r="B85" s="4" t="s">
        <v>306</v>
      </c>
      <c r="C85" s="4">
        <v>48</v>
      </c>
      <c r="D85" s="4" t="s">
        <v>16</v>
      </c>
      <c r="E85" s="4" t="s">
        <v>307</v>
      </c>
      <c r="F85" s="4" t="s">
        <v>84</v>
      </c>
      <c r="G85" s="4" t="s">
        <v>13</v>
      </c>
      <c r="H85" s="4" t="s">
        <v>28</v>
      </c>
    </row>
    <row r="86" spans="1:8" ht="15" customHeight="1" x14ac:dyDescent="0.3">
      <c r="A86" s="4" t="s">
        <v>308</v>
      </c>
      <c r="B86" s="4" t="s">
        <v>309</v>
      </c>
      <c r="C86" s="4">
        <v>26</v>
      </c>
      <c r="D86" s="4" t="s">
        <v>16</v>
      </c>
      <c r="E86" s="4" t="s">
        <v>310</v>
      </c>
      <c r="F86" s="4" t="s">
        <v>258</v>
      </c>
      <c r="G86" s="4" t="s">
        <v>13</v>
      </c>
      <c r="H86" s="4" t="s">
        <v>19</v>
      </c>
    </row>
    <row r="87" spans="1:8" ht="15" customHeight="1" x14ac:dyDescent="0.3">
      <c r="A87" s="4" t="s">
        <v>311</v>
      </c>
      <c r="B87" s="4" t="s">
        <v>312</v>
      </c>
      <c r="C87" s="4">
        <v>36</v>
      </c>
      <c r="D87" s="4" t="s">
        <v>10</v>
      </c>
      <c r="E87" s="4" t="s">
        <v>313</v>
      </c>
      <c r="F87" s="4" t="s">
        <v>54</v>
      </c>
      <c r="G87" s="4" t="s">
        <v>13</v>
      </c>
      <c r="H87" s="4" t="s">
        <v>33</v>
      </c>
    </row>
    <row r="88" spans="1:8" ht="15" customHeight="1" x14ac:dyDescent="0.3">
      <c r="A88" s="4" t="s">
        <v>314</v>
      </c>
      <c r="B88" s="4" t="s">
        <v>315</v>
      </c>
      <c r="C88" s="4">
        <v>19</v>
      </c>
      <c r="D88" s="4" t="s">
        <v>16</v>
      </c>
      <c r="E88" s="4" t="s">
        <v>316</v>
      </c>
      <c r="F88" s="4" t="s">
        <v>317</v>
      </c>
      <c r="G88" s="4" t="s">
        <v>13</v>
      </c>
      <c r="H88" s="4" t="s">
        <v>50</v>
      </c>
    </row>
    <row r="89" spans="1:8" ht="15" customHeight="1" x14ac:dyDescent="0.3">
      <c r="A89" s="4" t="s">
        <v>318</v>
      </c>
      <c r="B89" s="4" t="s">
        <v>319</v>
      </c>
      <c r="C89" s="4">
        <v>58</v>
      </c>
      <c r="D89" s="4" t="s">
        <v>16</v>
      </c>
      <c r="E89" s="4" t="s">
        <v>320</v>
      </c>
      <c r="F89" s="4" t="s">
        <v>321</v>
      </c>
      <c r="G89" s="4" t="s">
        <v>13</v>
      </c>
      <c r="H89" s="4" t="s">
        <v>28</v>
      </c>
    </row>
    <row r="90" spans="1:8" ht="15" customHeight="1" x14ac:dyDescent="0.3">
      <c r="A90" s="4" t="s">
        <v>322</v>
      </c>
      <c r="B90" s="4" t="s">
        <v>323</v>
      </c>
      <c r="C90" s="4">
        <v>58</v>
      </c>
      <c r="D90" s="4" t="s">
        <v>10</v>
      </c>
      <c r="E90" s="4" t="s">
        <v>324</v>
      </c>
      <c r="F90" s="4" t="s">
        <v>295</v>
      </c>
      <c r="G90" s="4" t="s">
        <v>13</v>
      </c>
      <c r="H90" s="4" t="s">
        <v>33</v>
      </c>
    </row>
    <row r="91" spans="1:8" ht="15" customHeight="1" x14ac:dyDescent="0.3">
      <c r="A91" s="4" t="s">
        <v>325</v>
      </c>
      <c r="B91" s="4" t="s">
        <v>326</v>
      </c>
      <c r="C91" s="4">
        <v>43</v>
      </c>
      <c r="D91" s="4" t="s">
        <v>10</v>
      </c>
      <c r="E91" s="4" t="s">
        <v>327</v>
      </c>
      <c r="F91" s="4" t="s">
        <v>328</v>
      </c>
      <c r="G91" s="4" t="s">
        <v>13</v>
      </c>
      <c r="H91" s="4" t="s">
        <v>19</v>
      </c>
    </row>
    <row r="92" spans="1:8" ht="15" customHeight="1" x14ac:dyDescent="0.3">
      <c r="A92" s="4" t="s">
        <v>329</v>
      </c>
      <c r="B92" s="4" t="s">
        <v>330</v>
      </c>
      <c r="C92" s="4">
        <v>58</v>
      </c>
      <c r="D92" s="4" t="s">
        <v>16</v>
      </c>
      <c r="E92" s="4" t="s">
        <v>331</v>
      </c>
      <c r="F92" s="4" t="s">
        <v>332</v>
      </c>
      <c r="G92" s="4" t="s">
        <v>13</v>
      </c>
      <c r="H92" s="4" t="s">
        <v>19</v>
      </c>
    </row>
    <row r="93" spans="1:8" ht="15" customHeight="1" x14ac:dyDescent="0.3">
      <c r="A93" s="4" t="s">
        <v>333</v>
      </c>
      <c r="B93" s="4" t="s">
        <v>334</v>
      </c>
      <c r="C93" s="4">
        <v>29</v>
      </c>
      <c r="D93" s="4" t="s">
        <v>16</v>
      </c>
      <c r="E93" s="4" t="s">
        <v>335</v>
      </c>
      <c r="F93" s="4" t="s">
        <v>137</v>
      </c>
      <c r="G93" s="4" t="s">
        <v>13</v>
      </c>
      <c r="H93" s="4" t="s">
        <v>33</v>
      </c>
    </row>
    <row r="94" spans="1:8" ht="15" customHeight="1" x14ac:dyDescent="0.3">
      <c r="A94" s="4" t="s">
        <v>336</v>
      </c>
      <c r="B94" s="4" t="s">
        <v>337</v>
      </c>
      <c r="C94" s="4">
        <v>44</v>
      </c>
      <c r="D94" s="4" t="s">
        <v>16</v>
      </c>
      <c r="E94" s="4" t="s">
        <v>338</v>
      </c>
      <c r="F94" s="4" t="s">
        <v>241</v>
      </c>
      <c r="G94" s="4" t="s">
        <v>13</v>
      </c>
      <c r="H94" s="4" t="s">
        <v>19</v>
      </c>
    </row>
    <row r="95" spans="1:8" ht="15" customHeight="1" x14ac:dyDescent="0.3">
      <c r="A95" s="4" t="s">
        <v>339</v>
      </c>
      <c r="B95" s="4" t="s">
        <v>340</v>
      </c>
      <c r="C95" s="4">
        <v>28</v>
      </c>
      <c r="D95" s="4" t="s">
        <v>16</v>
      </c>
      <c r="E95" s="4" t="s">
        <v>341</v>
      </c>
      <c r="F95" s="4" t="s">
        <v>321</v>
      </c>
      <c r="G95" s="4" t="s">
        <v>13</v>
      </c>
      <c r="H95" s="4" t="s">
        <v>50</v>
      </c>
    </row>
    <row r="96" spans="1:8" ht="15" customHeight="1" x14ac:dyDescent="0.3">
      <c r="A96" s="4" t="s">
        <v>342</v>
      </c>
      <c r="B96" s="4" t="s">
        <v>343</v>
      </c>
      <c r="C96" s="4">
        <v>43</v>
      </c>
      <c r="D96" s="4" t="s">
        <v>16</v>
      </c>
      <c r="E96" s="4" t="s">
        <v>344</v>
      </c>
      <c r="F96" s="4" t="s">
        <v>188</v>
      </c>
      <c r="G96" s="4" t="s">
        <v>13</v>
      </c>
      <c r="H96" s="4" t="s">
        <v>50</v>
      </c>
    </row>
    <row r="97" spans="1:8" ht="15" customHeight="1" x14ac:dyDescent="0.3">
      <c r="A97" s="4" t="s">
        <v>345</v>
      </c>
      <c r="B97" s="4" t="s">
        <v>346</v>
      </c>
      <c r="C97" s="4">
        <v>62</v>
      </c>
      <c r="D97" s="4" t="s">
        <v>16</v>
      </c>
      <c r="E97" s="4" t="s">
        <v>347</v>
      </c>
      <c r="F97" s="4" t="s">
        <v>61</v>
      </c>
      <c r="G97" s="4" t="s">
        <v>13</v>
      </c>
      <c r="H97" s="4" t="s">
        <v>19</v>
      </c>
    </row>
    <row r="98" spans="1:8" ht="15" customHeight="1" x14ac:dyDescent="0.3">
      <c r="A98" s="4" t="s">
        <v>348</v>
      </c>
      <c r="B98" s="4" t="s">
        <v>349</v>
      </c>
      <c r="C98" s="4">
        <v>30</v>
      </c>
      <c r="D98" s="4" t="s">
        <v>16</v>
      </c>
      <c r="E98" s="4" t="s">
        <v>350</v>
      </c>
      <c r="F98" s="4" t="s">
        <v>332</v>
      </c>
      <c r="G98" s="4" t="s">
        <v>13</v>
      </c>
      <c r="H98" s="4" t="s">
        <v>19</v>
      </c>
    </row>
    <row r="99" spans="1:8" ht="15" customHeight="1" x14ac:dyDescent="0.3">
      <c r="A99" s="4" t="s">
        <v>351</v>
      </c>
      <c r="B99" s="4" t="s">
        <v>352</v>
      </c>
      <c r="C99" s="4">
        <v>36</v>
      </c>
      <c r="D99" s="4" t="s">
        <v>10</v>
      </c>
      <c r="E99" s="4" t="s">
        <v>353</v>
      </c>
      <c r="F99" s="4" t="s">
        <v>41</v>
      </c>
      <c r="G99" s="4" t="s">
        <v>13</v>
      </c>
      <c r="H99" s="4" t="s">
        <v>33</v>
      </c>
    </row>
    <row r="100" spans="1:8" ht="15" customHeight="1" x14ac:dyDescent="0.3">
      <c r="A100" s="4" t="s">
        <v>354</v>
      </c>
      <c r="B100" s="4" t="s">
        <v>355</v>
      </c>
      <c r="C100" s="4">
        <v>24</v>
      </c>
      <c r="D100" s="4" t="s">
        <v>10</v>
      </c>
      <c r="E100" s="4" t="s">
        <v>356</v>
      </c>
      <c r="F100" s="4" t="s">
        <v>167</v>
      </c>
      <c r="G100" s="4" t="s">
        <v>13</v>
      </c>
      <c r="H100" s="4" t="s">
        <v>50</v>
      </c>
    </row>
    <row r="101" spans="1:8" ht="15" customHeight="1" x14ac:dyDescent="0.3">
      <c r="A101" s="4" t="s">
        <v>357</v>
      </c>
      <c r="B101" s="4" t="s">
        <v>358</v>
      </c>
      <c r="C101" s="4">
        <v>35</v>
      </c>
      <c r="D101" s="4" t="s">
        <v>10</v>
      </c>
      <c r="E101" s="4" t="s">
        <v>359</v>
      </c>
      <c r="F101" s="4" t="s">
        <v>241</v>
      </c>
      <c r="G101" s="4" t="s">
        <v>13</v>
      </c>
      <c r="H101" s="4" t="s">
        <v>33</v>
      </c>
    </row>
    <row r="102" spans="1:8" ht="15" customHeight="1" x14ac:dyDescent="0.3">
      <c r="A102" s="4" t="s">
        <v>360</v>
      </c>
      <c r="B102" s="4" t="s">
        <v>361</v>
      </c>
      <c r="C102" s="4">
        <v>53</v>
      </c>
      <c r="D102" s="4" t="s">
        <v>16</v>
      </c>
      <c r="E102" s="4" t="s">
        <v>362</v>
      </c>
      <c r="F102" s="4" t="s">
        <v>363</v>
      </c>
      <c r="G102" s="4" t="s">
        <v>13</v>
      </c>
      <c r="H102" s="4" t="s">
        <v>19</v>
      </c>
    </row>
    <row r="103" spans="1:8" ht="15" customHeight="1" x14ac:dyDescent="0.3">
      <c r="A103" s="4" t="s">
        <v>364</v>
      </c>
      <c r="B103" s="4" t="s">
        <v>365</v>
      </c>
      <c r="C103" s="4">
        <v>29</v>
      </c>
      <c r="D103" s="4" t="s">
        <v>10</v>
      </c>
      <c r="E103" s="4" t="s">
        <v>366</v>
      </c>
      <c r="F103" s="4" t="s">
        <v>121</v>
      </c>
      <c r="G103" s="4" t="s">
        <v>13</v>
      </c>
      <c r="H103" s="4" t="s">
        <v>50</v>
      </c>
    </row>
    <row r="104" spans="1:8" ht="15" customHeight="1" x14ac:dyDescent="0.3">
      <c r="A104" s="4" t="s">
        <v>367</v>
      </c>
      <c r="B104" s="4" t="s">
        <v>368</v>
      </c>
      <c r="C104" s="4">
        <v>34</v>
      </c>
      <c r="D104" s="4" t="s">
        <v>16</v>
      </c>
      <c r="E104" s="4" t="s">
        <v>369</v>
      </c>
      <c r="F104" s="4" t="s">
        <v>54</v>
      </c>
      <c r="G104" s="4" t="s">
        <v>13</v>
      </c>
      <c r="H104" s="4" t="s">
        <v>28</v>
      </c>
    </row>
    <row r="105" spans="1:8" ht="15" customHeight="1" x14ac:dyDescent="0.3">
      <c r="A105" s="4" t="s">
        <v>370</v>
      </c>
      <c r="B105" s="4" t="s">
        <v>371</v>
      </c>
      <c r="C105" s="4">
        <v>21</v>
      </c>
      <c r="D105" s="4" t="s">
        <v>10</v>
      </c>
      <c r="E105" s="4" t="s">
        <v>372</v>
      </c>
      <c r="F105" s="4" t="s">
        <v>171</v>
      </c>
      <c r="G105" s="4" t="s">
        <v>13</v>
      </c>
      <c r="H105" s="4" t="s">
        <v>28</v>
      </c>
    </row>
    <row r="106" spans="1:8" ht="15" customHeight="1" x14ac:dyDescent="0.3">
      <c r="A106" s="4" t="s">
        <v>373</v>
      </c>
      <c r="B106" s="4" t="s">
        <v>374</v>
      </c>
      <c r="C106" s="4">
        <v>64</v>
      </c>
      <c r="D106" s="4" t="s">
        <v>10</v>
      </c>
      <c r="E106" s="4" t="s">
        <v>375</v>
      </c>
      <c r="F106" s="4" t="s">
        <v>84</v>
      </c>
      <c r="G106" s="4" t="s">
        <v>13</v>
      </c>
      <c r="H106" s="4" t="s">
        <v>33</v>
      </c>
    </row>
    <row r="107" spans="1:8" ht="15" customHeight="1" x14ac:dyDescent="0.3">
      <c r="A107" s="4" t="s">
        <v>376</v>
      </c>
      <c r="B107" s="4" t="s">
        <v>377</v>
      </c>
      <c r="C107" s="4">
        <v>50</v>
      </c>
      <c r="D107" s="4" t="s">
        <v>16</v>
      </c>
      <c r="E107" s="4" t="s">
        <v>378</v>
      </c>
      <c r="F107" s="4" t="s">
        <v>254</v>
      </c>
      <c r="G107" s="4" t="s">
        <v>13</v>
      </c>
      <c r="H107" s="4" t="s">
        <v>50</v>
      </c>
    </row>
    <row r="108" spans="1:8" ht="15" customHeight="1" x14ac:dyDescent="0.3">
      <c r="A108" s="4" t="s">
        <v>379</v>
      </c>
      <c r="B108" s="4" t="s">
        <v>380</v>
      </c>
      <c r="C108" s="4">
        <v>53</v>
      </c>
      <c r="D108" s="4" t="s">
        <v>16</v>
      </c>
      <c r="E108" s="4" t="s">
        <v>381</v>
      </c>
      <c r="F108" s="4" t="s">
        <v>221</v>
      </c>
      <c r="G108" s="4" t="s">
        <v>13</v>
      </c>
      <c r="H108" s="4" t="s">
        <v>28</v>
      </c>
    </row>
    <row r="109" spans="1:8" ht="15" customHeight="1" x14ac:dyDescent="0.3">
      <c r="A109" s="4" t="s">
        <v>382</v>
      </c>
      <c r="B109" s="4" t="s">
        <v>383</v>
      </c>
      <c r="C109" s="4">
        <v>62</v>
      </c>
      <c r="D109" s="4" t="s">
        <v>16</v>
      </c>
      <c r="E109" s="4" t="s">
        <v>384</v>
      </c>
      <c r="F109" s="4" t="s">
        <v>18</v>
      </c>
      <c r="G109" s="4" t="s">
        <v>13</v>
      </c>
      <c r="H109" s="4" t="s">
        <v>19</v>
      </c>
    </row>
    <row r="110" spans="1:8" ht="15" customHeight="1" x14ac:dyDescent="0.3">
      <c r="A110" s="4" t="s">
        <v>385</v>
      </c>
      <c r="B110" s="4" t="s">
        <v>386</v>
      </c>
      <c r="C110" s="4">
        <v>38</v>
      </c>
      <c r="D110" s="4" t="s">
        <v>10</v>
      </c>
      <c r="E110" s="4" t="s">
        <v>387</v>
      </c>
      <c r="F110" s="4" t="s">
        <v>49</v>
      </c>
      <c r="G110" s="4" t="s">
        <v>13</v>
      </c>
      <c r="H110" s="4" t="s">
        <v>28</v>
      </c>
    </row>
    <row r="111" spans="1:8" ht="15" customHeight="1" x14ac:dyDescent="0.3">
      <c r="A111" s="4" t="s">
        <v>388</v>
      </c>
      <c r="B111" s="4" t="s">
        <v>389</v>
      </c>
      <c r="C111" s="4">
        <v>27</v>
      </c>
      <c r="D111" s="4" t="s">
        <v>10</v>
      </c>
      <c r="E111" s="4" t="s">
        <v>390</v>
      </c>
      <c r="F111" s="4" t="s">
        <v>45</v>
      </c>
      <c r="G111" s="4" t="s">
        <v>13</v>
      </c>
      <c r="H111" s="4" t="s">
        <v>33</v>
      </c>
    </row>
    <row r="112" spans="1:8" ht="15" customHeight="1" x14ac:dyDescent="0.3">
      <c r="A112" s="4" t="s">
        <v>391</v>
      </c>
      <c r="B112" s="4" t="s">
        <v>392</v>
      </c>
      <c r="C112" s="4">
        <v>40</v>
      </c>
      <c r="D112" s="4" t="s">
        <v>16</v>
      </c>
      <c r="E112" s="4" t="s">
        <v>393</v>
      </c>
      <c r="F112" s="4" t="s">
        <v>144</v>
      </c>
      <c r="G112" s="4" t="s">
        <v>13</v>
      </c>
      <c r="H112" s="4" t="s">
        <v>50</v>
      </c>
    </row>
    <row r="113" spans="1:8" ht="15" customHeight="1" x14ac:dyDescent="0.3">
      <c r="A113" s="4" t="s">
        <v>394</v>
      </c>
      <c r="B113" s="4" t="s">
        <v>395</v>
      </c>
      <c r="C113" s="4">
        <v>18</v>
      </c>
      <c r="D113" s="4" t="s">
        <v>16</v>
      </c>
      <c r="E113" s="4" t="s">
        <v>396</v>
      </c>
      <c r="F113" s="4" t="s">
        <v>137</v>
      </c>
      <c r="G113" s="4" t="s">
        <v>13</v>
      </c>
      <c r="H113" s="4" t="s">
        <v>19</v>
      </c>
    </row>
    <row r="114" spans="1:8" ht="15" customHeight="1" x14ac:dyDescent="0.3">
      <c r="A114" s="4" t="s">
        <v>397</v>
      </c>
      <c r="B114" s="4" t="s">
        <v>398</v>
      </c>
      <c r="C114" s="4">
        <v>27</v>
      </c>
      <c r="D114" s="4" t="s">
        <v>16</v>
      </c>
      <c r="E114" s="4" t="s">
        <v>399</v>
      </c>
      <c r="F114" s="4" t="s">
        <v>160</v>
      </c>
      <c r="G114" s="4" t="s">
        <v>13</v>
      </c>
      <c r="H114" s="4" t="s">
        <v>33</v>
      </c>
    </row>
    <row r="115" spans="1:8" ht="15" customHeight="1" x14ac:dyDescent="0.3">
      <c r="A115" s="4" t="s">
        <v>400</v>
      </c>
      <c r="B115" s="4" t="s">
        <v>401</v>
      </c>
      <c r="C115" s="4">
        <v>51</v>
      </c>
      <c r="D115" s="4" t="s">
        <v>10</v>
      </c>
      <c r="E115" s="4" t="s">
        <v>402</v>
      </c>
      <c r="F115" s="4" t="s">
        <v>237</v>
      </c>
      <c r="G115" s="4" t="s">
        <v>13</v>
      </c>
      <c r="H115" s="4" t="s">
        <v>50</v>
      </c>
    </row>
    <row r="116" spans="1:8" ht="15" customHeight="1" x14ac:dyDescent="0.3">
      <c r="A116" s="4" t="s">
        <v>403</v>
      </c>
      <c r="B116" s="4" t="s">
        <v>404</v>
      </c>
      <c r="C116" s="4">
        <v>30</v>
      </c>
      <c r="D116" s="4" t="s">
        <v>10</v>
      </c>
      <c r="E116" s="4" t="s">
        <v>405</v>
      </c>
      <c r="F116" s="4" t="s">
        <v>188</v>
      </c>
      <c r="G116" s="4" t="s">
        <v>13</v>
      </c>
      <c r="H116" s="4" t="s">
        <v>28</v>
      </c>
    </row>
    <row r="117" spans="1:8" ht="15" customHeight="1" x14ac:dyDescent="0.3">
      <c r="A117" s="4" t="s">
        <v>406</v>
      </c>
      <c r="B117" s="4" t="s">
        <v>407</v>
      </c>
      <c r="C117" s="4">
        <v>53</v>
      </c>
      <c r="D117" s="4" t="s">
        <v>16</v>
      </c>
      <c r="E117" s="4" t="s">
        <v>408</v>
      </c>
      <c r="F117" s="4" t="s">
        <v>18</v>
      </c>
      <c r="G117" s="4" t="s">
        <v>13</v>
      </c>
      <c r="H117" s="4" t="s">
        <v>19</v>
      </c>
    </row>
    <row r="118" spans="1:8" ht="15" customHeight="1" x14ac:dyDescent="0.3">
      <c r="A118" s="4" t="s">
        <v>409</v>
      </c>
      <c r="B118" s="4" t="s">
        <v>410</v>
      </c>
      <c r="C118" s="4">
        <v>18</v>
      </c>
      <c r="D118" s="4" t="s">
        <v>16</v>
      </c>
      <c r="E118" s="4" t="s">
        <v>411</v>
      </c>
      <c r="F118" s="4" t="s">
        <v>221</v>
      </c>
      <c r="G118" s="4" t="s">
        <v>13</v>
      </c>
      <c r="H118" s="4" t="s">
        <v>19</v>
      </c>
    </row>
    <row r="119" spans="1:8" ht="15" customHeight="1" x14ac:dyDescent="0.3">
      <c r="A119" s="4" t="s">
        <v>412</v>
      </c>
      <c r="B119" s="4" t="s">
        <v>413</v>
      </c>
      <c r="C119" s="4">
        <v>21</v>
      </c>
      <c r="D119" s="4" t="s">
        <v>16</v>
      </c>
      <c r="E119" s="4" t="s">
        <v>414</v>
      </c>
      <c r="F119" s="4" t="s">
        <v>77</v>
      </c>
      <c r="G119" s="4" t="s">
        <v>13</v>
      </c>
      <c r="H119" s="4" t="s">
        <v>19</v>
      </c>
    </row>
    <row r="120" spans="1:8" ht="15" customHeight="1" x14ac:dyDescent="0.3">
      <c r="A120" s="4" t="s">
        <v>415</v>
      </c>
      <c r="B120" s="4" t="s">
        <v>416</v>
      </c>
      <c r="C120" s="4">
        <v>36</v>
      </c>
      <c r="D120" s="4" t="s">
        <v>10</v>
      </c>
      <c r="E120" s="4" t="s">
        <v>417</v>
      </c>
      <c r="F120" s="4" t="s">
        <v>73</v>
      </c>
      <c r="G120" s="4" t="s">
        <v>13</v>
      </c>
      <c r="H120" s="4" t="s">
        <v>19</v>
      </c>
    </row>
    <row r="121" spans="1:8" ht="15" customHeight="1" x14ac:dyDescent="0.3">
      <c r="A121" s="4" t="s">
        <v>418</v>
      </c>
      <c r="B121" s="4" t="s">
        <v>419</v>
      </c>
      <c r="C121" s="4">
        <v>40</v>
      </c>
      <c r="D121" s="4" t="s">
        <v>10</v>
      </c>
      <c r="E121" s="4" t="s">
        <v>420</v>
      </c>
      <c r="F121" s="4" t="s">
        <v>241</v>
      </c>
      <c r="G121" s="4" t="s">
        <v>13</v>
      </c>
      <c r="H121" s="4" t="s">
        <v>28</v>
      </c>
    </row>
    <row r="122" spans="1:8" ht="15" customHeight="1" x14ac:dyDescent="0.3">
      <c r="A122" s="4" t="s">
        <v>421</v>
      </c>
      <c r="B122" s="4" t="s">
        <v>422</v>
      </c>
      <c r="C122" s="4">
        <v>44</v>
      </c>
      <c r="D122" s="4" t="s">
        <v>16</v>
      </c>
      <c r="E122" s="4" t="s">
        <v>423</v>
      </c>
      <c r="F122" s="4" t="s">
        <v>54</v>
      </c>
      <c r="G122" s="4" t="s">
        <v>13</v>
      </c>
      <c r="H122" s="4" t="s">
        <v>19</v>
      </c>
    </row>
    <row r="123" spans="1:8" ht="15" customHeight="1" x14ac:dyDescent="0.3">
      <c r="A123" s="4" t="s">
        <v>424</v>
      </c>
      <c r="B123" s="4" t="s">
        <v>425</v>
      </c>
      <c r="C123" s="4">
        <v>62</v>
      </c>
      <c r="D123" s="4" t="s">
        <v>10</v>
      </c>
      <c r="E123" s="4" t="s">
        <v>426</v>
      </c>
      <c r="F123" s="4" t="s">
        <v>103</v>
      </c>
      <c r="G123" s="4" t="s">
        <v>13</v>
      </c>
      <c r="H123" s="4" t="s">
        <v>19</v>
      </c>
    </row>
    <row r="124" spans="1:8" ht="15" customHeight="1" x14ac:dyDescent="0.3">
      <c r="A124" s="4" t="s">
        <v>427</v>
      </c>
      <c r="B124" s="4" t="s">
        <v>428</v>
      </c>
      <c r="C124" s="4">
        <v>50</v>
      </c>
      <c r="D124" s="4" t="s">
        <v>10</v>
      </c>
      <c r="E124" s="4" t="s">
        <v>429</v>
      </c>
      <c r="F124" s="4" t="s">
        <v>12</v>
      </c>
      <c r="G124" s="4" t="s">
        <v>13</v>
      </c>
      <c r="H124" s="4" t="s">
        <v>19</v>
      </c>
    </row>
    <row r="125" spans="1:8" ht="15" customHeight="1" x14ac:dyDescent="0.3">
      <c r="A125" s="4" t="s">
        <v>430</v>
      </c>
      <c r="B125" s="4" t="s">
        <v>431</v>
      </c>
      <c r="C125" s="4">
        <v>40</v>
      </c>
      <c r="D125" s="4" t="s">
        <v>10</v>
      </c>
      <c r="E125" s="4" t="s">
        <v>432</v>
      </c>
      <c r="F125" s="4" t="s">
        <v>271</v>
      </c>
      <c r="G125" s="4" t="s">
        <v>13</v>
      </c>
      <c r="H125" s="4" t="s">
        <v>33</v>
      </c>
    </row>
    <row r="126" spans="1:8" ht="15" customHeight="1" x14ac:dyDescent="0.3">
      <c r="A126" s="4" t="s">
        <v>433</v>
      </c>
      <c r="B126" s="4" t="s">
        <v>434</v>
      </c>
      <c r="C126" s="4">
        <v>26</v>
      </c>
      <c r="D126" s="4" t="s">
        <v>10</v>
      </c>
      <c r="E126" s="4" t="s">
        <v>435</v>
      </c>
      <c r="F126" s="4" t="s">
        <v>198</v>
      </c>
      <c r="G126" s="4" t="s">
        <v>13</v>
      </c>
      <c r="H126" s="4" t="s">
        <v>28</v>
      </c>
    </row>
    <row r="127" spans="1:8" ht="15" customHeight="1" x14ac:dyDescent="0.3">
      <c r="A127" s="4" t="s">
        <v>436</v>
      </c>
      <c r="B127" s="4" t="s">
        <v>437</v>
      </c>
      <c r="C127" s="4">
        <v>64</v>
      </c>
      <c r="D127" s="4" t="s">
        <v>16</v>
      </c>
      <c r="E127" s="4" t="s">
        <v>438</v>
      </c>
      <c r="F127" s="4" t="s">
        <v>439</v>
      </c>
      <c r="G127" s="4" t="s">
        <v>13</v>
      </c>
      <c r="H127" s="4" t="s">
        <v>19</v>
      </c>
    </row>
    <row r="128" spans="1:8" ht="15" customHeight="1" x14ac:dyDescent="0.3">
      <c r="A128" s="4" t="s">
        <v>440</v>
      </c>
      <c r="B128" s="4" t="s">
        <v>441</v>
      </c>
      <c r="C128" s="4">
        <v>62</v>
      </c>
      <c r="D128" s="4" t="s">
        <v>16</v>
      </c>
      <c r="E128" s="4" t="s">
        <v>442</v>
      </c>
      <c r="F128" s="4" t="s">
        <v>137</v>
      </c>
      <c r="G128" s="4" t="s">
        <v>13</v>
      </c>
      <c r="H128" s="4" t="s">
        <v>50</v>
      </c>
    </row>
    <row r="129" spans="1:8" ht="15" customHeight="1" x14ac:dyDescent="0.3">
      <c r="A129" s="4" t="s">
        <v>443</v>
      </c>
      <c r="B129" s="4" t="s">
        <v>444</v>
      </c>
      <c r="C129" s="4">
        <v>39</v>
      </c>
      <c r="D129" s="4" t="s">
        <v>10</v>
      </c>
      <c r="E129" s="4" t="s">
        <v>445</v>
      </c>
      <c r="F129" s="4" t="s">
        <v>175</v>
      </c>
      <c r="G129" s="4" t="s">
        <v>13</v>
      </c>
      <c r="H129" s="4" t="s">
        <v>19</v>
      </c>
    </row>
    <row r="130" spans="1:8" ht="15" customHeight="1" x14ac:dyDescent="0.3">
      <c r="A130" s="4" t="s">
        <v>446</v>
      </c>
      <c r="B130" s="4" t="s">
        <v>447</v>
      </c>
      <c r="C130" s="4">
        <v>45</v>
      </c>
      <c r="D130" s="4" t="s">
        <v>10</v>
      </c>
      <c r="E130" s="4" t="s">
        <v>448</v>
      </c>
      <c r="F130" s="4" t="s">
        <v>295</v>
      </c>
      <c r="G130" s="4" t="s">
        <v>13</v>
      </c>
      <c r="H130" s="4" t="s">
        <v>33</v>
      </c>
    </row>
    <row r="131" spans="1:8" ht="15" customHeight="1" x14ac:dyDescent="0.3">
      <c r="A131" s="4" t="s">
        <v>449</v>
      </c>
      <c r="B131" s="4" t="s">
        <v>450</v>
      </c>
      <c r="C131" s="4">
        <v>43</v>
      </c>
      <c r="D131" s="4" t="s">
        <v>16</v>
      </c>
      <c r="E131" s="4" t="s">
        <v>451</v>
      </c>
      <c r="F131" s="4" t="s">
        <v>41</v>
      </c>
      <c r="G131" s="4" t="s">
        <v>13</v>
      </c>
      <c r="H131" s="4" t="s">
        <v>33</v>
      </c>
    </row>
    <row r="132" spans="1:8" ht="15" customHeight="1" x14ac:dyDescent="0.3">
      <c r="A132" s="4" t="s">
        <v>452</v>
      </c>
      <c r="B132" s="4" t="s">
        <v>453</v>
      </c>
      <c r="C132" s="4">
        <v>29</v>
      </c>
      <c r="D132" s="4" t="s">
        <v>10</v>
      </c>
      <c r="E132" s="4" t="s">
        <v>454</v>
      </c>
      <c r="F132" s="4" t="s">
        <v>171</v>
      </c>
      <c r="G132" s="4" t="s">
        <v>455</v>
      </c>
      <c r="H132" s="4" t="s">
        <v>19</v>
      </c>
    </row>
    <row r="133" spans="1:8" ht="15" customHeight="1" x14ac:dyDescent="0.3">
      <c r="A133" s="4" t="s">
        <v>456</v>
      </c>
      <c r="B133" s="4" t="s">
        <v>457</v>
      </c>
      <c r="C133" s="4">
        <v>34</v>
      </c>
      <c r="D133" s="4" t="s">
        <v>16</v>
      </c>
      <c r="E133" s="4" t="s">
        <v>458</v>
      </c>
      <c r="F133" s="4" t="s">
        <v>23</v>
      </c>
      <c r="G133" s="4" t="s">
        <v>13</v>
      </c>
      <c r="H133" s="4" t="s">
        <v>28</v>
      </c>
    </row>
    <row r="134" spans="1:8" ht="15" customHeight="1" x14ac:dyDescent="0.3">
      <c r="A134" s="4" t="s">
        <v>459</v>
      </c>
      <c r="B134" s="4" t="s">
        <v>460</v>
      </c>
      <c r="C134" s="4">
        <v>57</v>
      </c>
      <c r="D134" s="4" t="s">
        <v>16</v>
      </c>
      <c r="E134" s="4" t="s">
        <v>461</v>
      </c>
      <c r="F134" s="4" t="s">
        <v>27</v>
      </c>
      <c r="G134" s="4" t="s">
        <v>13</v>
      </c>
      <c r="H134" s="4" t="s">
        <v>50</v>
      </c>
    </row>
    <row r="135" spans="1:8" ht="15" customHeight="1" x14ac:dyDescent="0.3">
      <c r="A135" s="4" t="s">
        <v>462</v>
      </c>
      <c r="B135" s="4" t="s">
        <v>463</v>
      </c>
      <c r="C135" s="4">
        <v>62</v>
      </c>
      <c r="D135" s="4" t="s">
        <v>16</v>
      </c>
      <c r="E135" s="4" t="s">
        <v>464</v>
      </c>
      <c r="F135" s="4" t="s">
        <v>254</v>
      </c>
      <c r="G135" s="4" t="s">
        <v>13</v>
      </c>
      <c r="H135" s="4" t="s">
        <v>28</v>
      </c>
    </row>
    <row r="136" spans="1:8" ht="15" customHeight="1" x14ac:dyDescent="0.3">
      <c r="A136" s="4" t="s">
        <v>465</v>
      </c>
      <c r="B136" s="4" t="s">
        <v>466</v>
      </c>
      <c r="C136" s="4">
        <v>54</v>
      </c>
      <c r="D136" s="4" t="s">
        <v>10</v>
      </c>
      <c r="E136" s="4" t="s">
        <v>467</v>
      </c>
      <c r="F136" s="4" t="s">
        <v>77</v>
      </c>
      <c r="G136" s="4" t="s">
        <v>13</v>
      </c>
      <c r="H136" s="4" t="s">
        <v>50</v>
      </c>
    </row>
    <row r="137" spans="1:8" ht="15" customHeight="1" x14ac:dyDescent="0.3">
      <c r="A137" s="4" t="s">
        <v>468</v>
      </c>
      <c r="B137" s="4" t="s">
        <v>469</v>
      </c>
      <c r="C137" s="4">
        <v>33</v>
      </c>
      <c r="D137" s="4" t="s">
        <v>16</v>
      </c>
      <c r="E137" s="4" t="s">
        <v>470</v>
      </c>
      <c r="F137" s="4" t="s">
        <v>160</v>
      </c>
      <c r="G137" s="4" t="s">
        <v>13</v>
      </c>
      <c r="H137" s="4" t="s">
        <v>19</v>
      </c>
    </row>
    <row r="138" spans="1:8" ht="15" customHeight="1" x14ac:dyDescent="0.3">
      <c r="A138" s="4" t="s">
        <v>471</v>
      </c>
      <c r="B138" s="4" t="s">
        <v>472</v>
      </c>
      <c r="C138" s="4">
        <v>29</v>
      </c>
      <c r="D138" s="4" t="s">
        <v>10</v>
      </c>
      <c r="E138" s="4" t="s">
        <v>473</v>
      </c>
      <c r="F138" s="4" t="s">
        <v>73</v>
      </c>
      <c r="G138" s="4" t="s">
        <v>13</v>
      </c>
      <c r="H138" s="4" t="s">
        <v>33</v>
      </c>
    </row>
    <row r="139" spans="1:8" ht="15" customHeight="1" x14ac:dyDescent="0.3">
      <c r="A139" s="4" t="s">
        <v>474</v>
      </c>
      <c r="B139" s="4" t="s">
        <v>475</v>
      </c>
      <c r="C139" s="4">
        <v>55</v>
      </c>
      <c r="D139" s="4" t="s">
        <v>16</v>
      </c>
      <c r="E139" s="4" t="s">
        <v>476</v>
      </c>
      <c r="F139" s="4" t="s">
        <v>27</v>
      </c>
      <c r="G139" s="4" t="s">
        <v>13</v>
      </c>
      <c r="H139" s="4" t="s">
        <v>19</v>
      </c>
    </row>
    <row r="140" spans="1:8" ht="15" customHeight="1" x14ac:dyDescent="0.3">
      <c r="A140" s="4" t="s">
        <v>477</v>
      </c>
      <c r="B140" s="4" t="s">
        <v>478</v>
      </c>
      <c r="C140" s="4">
        <v>43</v>
      </c>
      <c r="D140" s="4" t="s">
        <v>10</v>
      </c>
      <c r="E140" s="4" t="s">
        <v>399</v>
      </c>
      <c r="F140" s="4" t="s">
        <v>291</v>
      </c>
      <c r="G140" s="4" t="s">
        <v>13</v>
      </c>
      <c r="H140" s="4" t="s">
        <v>50</v>
      </c>
    </row>
    <row r="141" spans="1:8" ht="15" customHeight="1" x14ac:dyDescent="0.3">
      <c r="A141" s="4" t="s">
        <v>479</v>
      </c>
      <c r="B141" s="4" t="s">
        <v>480</v>
      </c>
      <c r="C141" s="4">
        <v>32</v>
      </c>
      <c r="D141" s="4" t="s">
        <v>10</v>
      </c>
      <c r="E141" s="4" t="s">
        <v>481</v>
      </c>
      <c r="F141" s="4" t="s">
        <v>121</v>
      </c>
      <c r="G141" s="4" t="s">
        <v>13</v>
      </c>
      <c r="H141" s="4" t="s">
        <v>28</v>
      </c>
    </row>
    <row r="142" spans="1:8" ht="15" customHeight="1" x14ac:dyDescent="0.3">
      <c r="A142" s="4" t="s">
        <v>482</v>
      </c>
      <c r="B142" s="4" t="s">
        <v>483</v>
      </c>
      <c r="C142" s="4">
        <v>63</v>
      </c>
      <c r="D142" s="4" t="s">
        <v>16</v>
      </c>
      <c r="E142" s="4" t="s">
        <v>484</v>
      </c>
      <c r="F142" s="4" t="s">
        <v>54</v>
      </c>
      <c r="G142" s="4" t="s">
        <v>13</v>
      </c>
      <c r="H142" s="4" t="s">
        <v>50</v>
      </c>
    </row>
    <row r="143" spans="1:8" ht="15" customHeight="1" x14ac:dyDescent="0.3">
      <c r="A143" s="4" t="s">
        <v>485</v>
      </c>
      <c r="B143" s="4" t="s">
        <v>486</v>
      </c>
      <c r="C143" s="4">
        <v>30</v>
      </c>
      <c r="D143" s="4" t="s">
        <v>10</v>
      </c>
      <c r="E143" s="4" t="s">
        <v>487</v>
      </c>
      <c r="F143" s="4" t="s">
        <v>32</v>
      </c>
      <c r="G143" s="4" t="s">
        <v>455</v>
      </c>
      <c r="H143" s="4" t="s">
        <v>28</v>
      </c>
    </row>
    <row r="144" spans="1:8" ht="15" customHeight="1" x14ac:dyDescent="0.3">
      <c r="A144" s="4" t="s">
        <v>488</v>
      </c>
      <c r="B144" s="4" t="s">
        <v>489</v>
      </c>
      <c r="C144" s="4">
        <v>37</v>
      </c>
      <c r="D144" s="4" t="s">
        <v>10</v>
      </c>
      <c r="E144" s="4" t="s">
        <v>490</v>
      </c>
      <c r="F144" s="4" t="s">
        <v>69</v>
      </c>
      <c r="G144" s="4" t="s">
        <v>13</v>
      </c>
      <c r="H144" s="4" t="s">
        <v>28</v>
      </c>
    </row>
    <row r="145" spans="1:8" ht="15" customHeight="1" x14ac:dyDescent="0.3">
      <c r="A145" s="4" t="s">
        <v>491</v>
      </c>
      <c r="B145" s="4" t="s">
        <v>492</v>
      </c>
      <c r="C145" s="4">
        <v>46</v>
      </c>
      <c r="D145" s="4" t="s">
        <v>10</v>
      </c>
      <c r="E145" s="4" t="s">
        <v>493</v>
      </c>
      <c r="F145" s="4" t="s">
        <v>23</v>
      </c>
      <c r="G145" s="4" t="s">
        <v>13</v>
      </c>
      <c r="H145" s="4" t="s">
        <v>28</v>
      </c>
    </row>
    <row r="146" spans="1:8" ht="15" customHeight="1" x14ac:dyDescent="0.3">
      <c r="A146" s="4" t="s">
        <v>494</v>
      </c>
      <c r="B146" s="4" t="s">
        <v>495</v>
      </c>
      <c r="C146" s="4">
        <v>62</v>
      </c>
      <c r="D146" s="4" t="s">
        <v>16</v>
      </c>
      <c r="E146" s="4" t="s">
        <v>496</v>
      </c>
      <c r="F146" s="4" t="s">
        <v>188</v>
      </c>
      <c r="G146" s="4" t="s">
        <v>13</v>
      </c>
      <c r="H146" s="4" t="s">
        <v>28</v>
      </c>
    </row>
    <row r="147" spans="1:8" ht="15" customHeight="1" x14ac:dyDescent="0.3">
      <c r="A147" s="4" t="s">
        <v>497</v>
      </c>
      <c r="B147" s="4" t="s">
        <v>498</v>
      </c>
      <c r="C147" s="4">
        <v>46</v>
      </c>
      <c r="D147" s="4" t="s">
        <v>10</v>
      </c>
      <c r="E147" s="4" t="s">
        <v>499</v>
      </c>
      <c r="F147" s="4" t="s">
        <v>258</v>
      </c>
      <c r="G147" s="4" t="s">
        <v>13</v>
      </c>
      <c r="H147" s="4" t="s">
        <v>19</v>
      </c>
    </row>
    <row r="148" spans="1:8" ht="15" customHeight="1" x14ac:dyDescent="0.3">
      <c r="A148" s="4" t="s">
        <v>500</v>
      </c>
      <c r="B148" s="4" t="s">
        <v>501</v>
      </c>
      <c r="C148" s="4">
        <v>32</v>
      </c>
      <c r="D148" s="4" t="s">
        <v>16</v>
      </c>
      <c r="E148" s="4" t="s">
        <v>502</v>
      </c>
      <c r="F148" s="4" t="s">
        <v>321</v>
      </c>
      <c r="G148" s="4" t="s">
        <v>13</v>
      </c>
      <c r="H148" s="4" t="s">
        <v>50</v>
      </c>
    </row>
    <row r="149" spans="1:8" ht="15" customHeight="1" x14ac:dyDescent="0.3">
      <c r="A149" s="4" t="s">
        <v>503</v>
      </c>
      <c r="B149" s="4" t="s">
        <v>504</v>
      </c>
      <c r="C149" s="4">
        <v>49</v>
      </c>
      <c r="D149" s="4" t="s">
        <v>16</v>
      </c>
      <c r="E149" s="4" t="s">
        <v>505</v>
      </c>
      <c r="F149" s="4" t="s">
        <v>167</v>
      </c>
      <c r="G149" s="4" t="s">
        <v>13</v>
      </c>
      <c r="H149" s="4" t="s">
        <v>19</v>
      </c>
    </row>
    <row r="150" spans="1:8" ht="15" customHeight="1" x14ac:dyDescent="0.3">
      <c r="A150" s="4" t="s">
        <v>506</v>
      </c>
      <c r="B150" s="4" t="s">
        <v>507</v>
      </c>
      <c r="C150" s="4">
        <v>42</v>
      </c>
      <c r="D150" s="4" t="s">
        <v>16</v>
      </c>
      <c r="E150" s="4" t="s">
        <v>508</v>
      </c>
      <c r="F150" s="4" t="s">
        <v>328</v>
      </c>
      <c r="G150" s="4" t="s">
        <v>13</v>
      </c>
      <c r="H150" s="4" t="s">
        <v>28</v>
      </c>
    </row>
    <row r="151" spans="1:8" ht="15" customHeight="1" x14ac:dyDescent="0.3">
      <c r="A151" s="4" t="s">
        <v>509</v>
      </c>
      <c r="B151" s="4" t="s">
        <v>510</v>
      </c>
      <c r="C151" s="4">
        <v>33</v>
      </c>
      <c r="D151" s="4" t="s">
        <v>10</v>
      </c>
      <c r="E151" s="4" t="s">
        <v>511</v>
      </c>
      <c r="F151" s="4" t="s">
        <v>254</v>
      </c>
      <c r="G151" s="4" t="s">
        <v>13</v>
      </c>
      <c r="H151" s="4" t="s">
        <v>19</v>
      </c>
    </row>
    <row r="152" spans="1:8" ht="15" customHeight="1" x14ac:dyDescent="0.3">
      <c r="A152" s="4" t="s">
        <v>512</v>
      </c>
      <c r="B152" s="4" t="s">
        <v>513</v>
      </c>
      <c r="C152" s="4">
        <v>24</v>
      </c>
      <c r="D152" s="4" t="s">
        <v>10</v>
      </c>
      <c r="E152" s="4" t="s">
        <v>514</v>
      </c>
      <c r="F152" s="4" t="s">
        <v>317</v>
      </c>
      <c r="G152" s="4" t="s">
        <v>13</v>
      </c>
      <c r="H152" s="4" t="s">
        <v>50</v>
      </c>
    </row>
    <row r="153" spans="1:8" ht="15" customHeight="1" x14ac:dyDescent="0.3">
      <c r="A153" s="4" t="s">
        <v>515</v>
      </c>
      <c r="B153" s="4" t="s">
        <v>516</v>
      </c>
      <c r="C153" s="4">
        <v>25</v>
      </c>
      <c r="D153" s="4" t="s">
        <v>16</v>
      </c>
      <c r="E153" s="4" t="s">
        <v>517</v>
      </c>
      <c r="F153" s="4" t="s">
        <v>37</v>
      </c>
      <c r="G153" s="4" t="s">
        <v>13</v>
      </c>
      <c r="H153" s="4" t="s">
        <v>50</v>
      </c>
    </row>
    <row r="154" spans="1:8" ht="15" customHeight="1" x14ac:dyDescent="0.3">
      <c r="A154" s="4" t="s">
        <v>518</v>
      </c>
      <c r="B154" s="4" t="s">
        <v>519</v>
      </c>
      <c r="C154" s="4">
        <v>41</v>
      </c>
      <c r="D154" s="4" t="s">
        <v>16</v>
      </c>
      <c r="E154" s="4" t="s">
        <v>520</v>
      </c>
      <c r="F154" s="4" t="s">
        <v>117</v>
      </c>
      <c r="G154" s="4" t="s">
        <v>13</v>
      </c>
      <c r="H154" s="4" t="s">
        <v>19</v>
      </c>
    </row>
    <row r="155" spans="1:8" ht="15" customHeight="1" x14ac:dyDescent="0.3">
      <c r="A155" s="4" t="s">
        <v>521</v>
      </c>
      <c r="B155" s="4" t="s">
        <v>522</v>
      </c>
      <c r="C155" s="4">
        <v>31</v>
      </c>
      <c r="D155" s="4" t="s">
        <v>10</v>
      </c>
      <c r="E155" s="4" t="s">
        <v>523</v>
      </c>
      <c r="F155" s="4" t="s">
        <v>18</v>
      </c>
      <c r="G155" s="4" t="s">
        <v>13</v>
      </c>
      <c r="H155" s="4" t="s">
        <v>28</v>
      </c>
    </row>
    <row r="156" spans="1:8" ht="15" customHeight="1" x14ac:dyDescent="0.3">
      <c r="A156" s="4" t="s">
        <v>524</v>
      </c>
      <c r="B156" s="4" t="s">
        <v>525</v>
      </c>
      <c r="C156" s="4">
        <v>35</v>
      </c>
      <c r="D156" s="4" t="s">
        <v>16</v>
      </c>
      <c r="E156" s="4" t="s">
        <v>526</v>
      </c>
      <c r="F156" s="4" t="s">
        <v>175</v>
      </c>
      <c r="G156" s="4" t="s">
        <v>13</v>
      </c>
      <c r="H156" s="4" t="s">
        <v>50</v>
      </c>
    </row>
    <row r="157" spans="1:8" ht="15" customHeight="1" x14ac:dyDescent="0.3">
      <c r="A157" s="4" t="s">
        <v>527</v>
      </c>
      <c r="B157" s="4" t="s">
        <v>528</v>
      </c>
      <c r="C157" s="4">
        <v>60</v>
      </c>
      <c r="D157" s="4" t="s">
        <v>16</v>
      </c>
      <c r="E157" s="4" t="s">
        <v>529</v>
      </c>
      <c r="F157" s="4" t="s">
        <v>271</v>
      </c>
      <c r="G157" s="4" t="s">
        <v>13</v>
      </c>
      <c r="H157" s="4" t="s">
        <v>50</v>
      </c>
    </row>
    <row r="158" spans="1:8" ht="15" customHeight="1" x14ac:dyDescent="0.3">
      <c r="A158" s="4" t="s">
        <v>530</v>
      </c>
      <c r="B158" s="4" t="s">
        <v>531</v>
      </c>
      <c r="C158" s="4">
        <v>46</v>
      </c>
      <c r="D158" s="4" t="s">
        <v>10</v>
      </c>
      <c r="E158" s="4" t="s">
        <v>532</v>
      </c>
      <c r="F158" s="4" t="s">
        <v>18</v>
      </c>
      <c r="G158" s="4" t="s">
        <v>13</v>
      </c>
      <c r="H158" s="4" t="s">
        <v>28</v>
      </c>
    </row>
    <row r="159" spans="1:8" ht="15" customHeight="1" x14ac:dyDescent="0.3">
      <c r="A159" s="4" t="s">
        <v>533</v>
      </c>
      <c r="B159" s="4" t="s">
        <v>534</v>
      </c>
      <c r="C159" s="4">
        <v>59</v>
      </c>
      <c r="D159" s="4" t="s">
        <v>10</v>
      </c>
      <c r="E159" s="4" t="s">
        <v>535</v>
      </c>
      <c r="F159" s="4" t="s">
        <v>18</v>
      </c>
      <c r="G159" s="4" t="s">
        <v>13</v>
      </c>
      <c r="H159" s="4" t="s">
        <v>19</v>
      </c>
    </row>
    <row r="160" spans="1:8" ht="15" customHeight="1" x14ac:dyDescent="0.3">
      <c r="A160" s="4" t="s">
        <v>536</v>
      </c>
      <c r="B160" s="4" t="s">
        <v>537</v>
      </c>
      <c r="C160" s="4">
        <v>43</v>
      </c>
      <c r="D160" s="4" t="s">
        <v>10</v>
      </c>
      <c r="E160" s="4" t="s">
        <v>538</v>
      </c>
      <c r="F160" s="4" t="s">
        <v>175</v>
      </c>
      <c r="G160" s="4" t="s">
        <v>13</v>
      </c>
      <c r="H160" s="4" t="s">
        <v>28</v>
      </c>
    </row>
    <row r="161" spans="1:8" ht="15" customHeight="1" x14ac:dyDescent="0.3">
      <c r="A161" s="4" t="s">
        <v>539</v>
      </c>
      <c r="B161" s="4" t="s">
        <v>540</v>
      </c>
      <c r="C161" s="4">
        <v>46</v>
      </c>
      <c r="D161" s="4" t="s">
        <v>16</v>
      </c>
      <c r="E161" s="4" t="s">
        <v>541</v>
      </c>
      <c r="F161" s="4" t="s">
        <v>91</v>
      </c>
      <c r="G161" s="4" t="s">
        <v>13</v>
      </c>
      <c r="H161" s="4" t="s">
        <v>50</v>
      </c>
    </row>
    <row r="162" spans="1:8" ht="15" customHeight="1" x14ac:dyDescent="0.3">
      <c r="A162" s="4" t="s">
        <v>542</v>
      </c>
      <c r="B162" s="4" t="s">
        <v>543</v>
      </c>
      <c r="C162" s="4">
        <v>41</v>
      </c>
      <c r="D162" s="4" t="s">
        <v>16</v>
      </c>
      <c r="E162" s="4" t="s">
        <v>544</v>
      </c>
      <c r="F162" s="4" t="s">
        <v>12</v>
      </c>
      <c r="G162" s="4" t="s">
        <v>13</v>
      </c>
      <c r="H162" s="4" t="s">
        <v>19</v>
      </c>
    </row>
    <row r="163" spans="1:8" ht="15" customHeight="1" x14ac:dyDescent="0.3">
      <c r="A163" s="4" t="s">
        <v>545</v>
      </c>
      <c r="B163" s="4" t="s">
        <v>546</v>
      </c>
      <c r="C163" s="4">
        <v>18</v>
      </c>
      <c r="D163" s="4" t="s">
        <v>16</v>
      </c>
      <c r="E163" s="4" t="s">
        <v>547</v>
      </c>
      <c r="F163" s="4" t="s">
        <v>137</v>
      </c>
      <c r="G163" s="4" t="s">
        <v>13</v>
      </c>
      <c r="H163" s="4" t="s">
        <v>33</v>
      </c>
    </row>
    <row r="164" spans="1:8" ht="15" customHeight="1" x14ac:dyDescent="0.3">
      <c r="A164" s="4" t="s">
        <v>548</v>
      </c>
      <c r="B164" s="4" t="s">
        <v>549</v>
      </c>
      <c r="C164" s="4">
        <v>37</v>
      </c>
      <c r="D164" s="4" t="s">
        <v>10</v>
      </c>
      <c r="E164" s="4" t="s">
        <v>550</v>
      </c>
      <c r="F164" s="4" t="s">
        <v>241</v>
      </c>
      <c r="G164" s="4" t="s">
        <v>455</v>
      </c>
      <c r="H164" s="4" t="s">
        <v>33</v>
      </c>
    </row>
    <row r="165" spans="1:8" ht="15" customHeight="1" x14ac:dyDescent="0.3">
      <c r="A165" s="4" t="s">
        <v>551</v>
      </c>
      <c r="B165" s="4" t="s">
        <v>552</v>
      </c>
      <c r="C165" s="4">
        <v>21</v>
      </c>
      <c r="D165" s="4" t="s">
        <v>10</v>
      </c>
      <c r="E165" s="4" t="s">
        <v>553</v>
      </c>
      <c r="F165" s="4" t="s">
        <v>198</v>
      </c>
      <c r="G165" s="4" t="s">
        <v>13</v>
      </c>
      <c r="H165" s="4" t="s">
        <v>28</v>
      </c>
    </row>
    <row r="166" spans="1:8" ht="15" customHeight="1" x14ac:dyDescent="0.3">
      <c r="A166" s="4" t="s">
        <v>554</v>
      </c>
      <c r="B166" s="4" t="s">
        <v>555</v>
      </c>
      <c r="C166" s="4">
        <v>39</v>
      </c>
      <c r="D166" s="4" t="s">
        <v>16</v>
      </c>
      <c r="E166" s="4" t="s">
        <v>556</v>
      </c>
      <c r="F166" s="4" t="s">
        <v>84</v>
      </c>
      <c r="G166" s="4" t="s">
        <v>13</v>
      </c>
      <c r="H166" s="4" t="s">
        <v>33</v>
      </c>
    </row>
    <row r="167" spans="1:8" ht="15" customHeight="1" x14ac:dyDescent="0.3">
      <c r="A167" s="4" t="s">
        <v>557</v>
      </c>
      <c r="B167" s="4" t="s">
        <v>558</v>
      </c>
      <c r="C167" s="4">
        <v>47</v>
      </c>
      <c r="D167" s="4" t="s">
        <v>16</v>
      </c>
      <c r="E167" s="4" t="s">
        <v>559</v>
      </c>
      <c r="F167" s="4" t="s">
        <v>198</v>
      </c>
      <c r="G167" s="4" t="s">
        <v>13</v>
      </c>
      <c r="H167" s="4" t="s">
        <v>19</v>
      </c>
    </row>
    <row r="168" spans="1:8" ht="15" customHeight="1" x14ac:dyDescent="0.3">
      <c r="A168" s="4" t="s">
        <v>560</v>
      </c>
      <c r="B168" s="4" t="s">
        <v>561</v>
      </c>
      <c r="C168" s="4">
        <v>25</v>
      </c>
      <c r="D168" s="4" t="s">
        <v>16</v>
      </c>
      <c r="E168" s="4" t="s">
        <v>562</v>
      </c>
      <c r="F168" s="4" t="s">
        <v>160</v>
      </c>
      <c r="G168" s="4" t="s">
        <v>13</v>
      </c>
      <c r="H168" s="4" t="s">
        <v>33</v>
      </c>
    </row>
    <row r="169" spans="1:8" ht="15" customHeight="1" x14ac:dyDescent="0.3">
      <c r="A169" s="4" t="s">
        <v>563</v>
      </c>
      <c r="B169" s="4" t="s">
        <v>564</v>
      </c>
      <c r="C169" s="4">
        <v>36</v>
      </c>
      <c r="D169" s="4" t="s">
        <v>16</v>
      </c>
      <c r="E169" s="4" t="s">
        <v>565</v>
      </c>
      <c r="F169" s="4" t="s">
        <v>241</v>
      </c>
      <c r="G169" s="4" t="s">
        <v>13</v>
      </c>
      <c r="H169" s="4" t="s">
        <v>50</v>
      </c>
    </row>
    <row r="170" spans="1:8" ht="15" customHeight="1" x14ac:dyDescent="0.3">
      <c r="A170" s="4" t="s">
        <v>566</v>
      </c>
      <c r="B170" s="4" t="s">
        <v>567</v>
      </c>
      <c r="C170" s="4">
        <v>36</v>
      </c>
      <c r="D170" s="4" t="s">
        <v>16</v>
      </c>
      <c r="E170" s="4" t="s">
        <v>568</v>
      </c>
      <c r="F170" s="4" t="s">
        <v>254</v>
      </c>
      <c r="G170" s="4" t="s">
        <v>13</v>
      </c>
      <c r="H170" s="4" t="s">
        <v>19</v>
      </c>
    </row>
    <row r="171" spans="1:8" ht="15" customHeight="1" x14ac:dyDescent="0.3">
      <c r="A171" s="4" t="s">
        <v>569</v>
      </c>
      <c r="B171" s="4" t="s">
        <v>570</v>
      </c>
      <c r="C171" s="4">
        <v>64</v>
      </c>
      <c r="D171" s="4" t="s">
        <v>10</v>
      </c>
      <c r="E171" s="4" t="s">
        <v>571</v>
      </c>
      <c r="F171" s="4" t="s">
        <v>49</v>
      </c>
      <c r="G171" s="4" t="s">
        <v>13</v>
      </c>
      <c r="H171" s="4" t="s">
        <v>28</v>
      </c>
    </row>
    <row r="172" spans="1:8" ht="15" customHeight="1" x14ac:dyDescent="0.3">
      <c r="A172" s="4" t="s">
        <v>572</v>
      </c>
      <c r="B172" s="4" t="s">
        <v>573</v>
      </c>
      <c r="C172" s="4">
        <v>18</v>
      </c>
      <c r="D172" s="4" t="s">
        <v>10</v>
      </c>
      <c r="E172" s="4" t="s">
        <v>574</v>
      </c>
      <c r="F172" s="4" t="s">
        <v>117</v>
      </c>
      <c r="G172" s="4" t="s">
        <v>13</v>
      </c>
      <c r="H172" s="4" t="s">
        <v>50</v>
      </c>
    </row>
    <row r="173" spans="1:8" ht="15" customHeight="1" x14ac:dyDescent="0.3">
      <c r="A173" s="4" t="s">
        <v>575</v>
      </c>
      <c r="B173" s="4" t="s">
        <v>576</v>
      </c>
      <c r="C173" s="4">
        <v>44</v>
      </c>
      <c r="D173" s="4" t="s">
        <v>16</v>
      </c>
      <c r="E173" s="4" t="s">
        <v>577</v>
      </c>
      <c r="F173" s="4" t="s">
        <v>258</v>
      </c>
      <c r="G173" s="4" t="s">
        <v>13</v>
      </c>
      <c r="H173" s="4" t="s">
        <v>19</v>
      </c>
    </row>
    <row r="174" spans="1:8" ht="15" customHeight="1" x14ac:dyDescent="0.3">
      <c r="A174" s="4" t="s">
        <v>578</v>
      </c>
      <c r="B174" s="4" t="s">
        <v>579</v>
      </c>
      <c r="C174" s="4">
        <v>41</v>
      </c>
      <c r="D174" s="4" t="s">
        <v>16</v>
      </c>
      <c r="E174" s="4" t="s">
        <v>580</v>
      </c>
      <c r="F174" s="4" t="s">
        <v>45</v>
      </c>
      <c r="G174" s="4" t="s">
        <v>13</v>
      </c>
      <c r="H174" s="4" t="s">
        <v>28</v>
      </c>
    </row>
    <row r="175" spans="1:8" ht="15" customHeight="1" x14ac:dyDescent="0.3">
      <c r="A175" s="4" t="s">
        <v>581</v>
      </c>
      <c r="B175" s="4" t="s">
        <v>582</v>
      </c>
      <c r="C175" s="4">
        <v>41</v>
      </c>
      <c r="D175" s="4" t="s">
        <v>16</v>
      </c>
      <c r="E175" s="4" t="s">
        <v>402</v>
      </c>
      <c r="F175" s="4" t="s">
        <v>271</v>
      </c>
      <c r="G175" s="4" t="s">
        <v>583</v>
      </c>
      <c r="H175" s="4" t="s">
        <v>19</v>
      </c>
    </row>
    <row r="176" spans="1:8" ht="15" customHeight="1" x14ac:dyDescent="0.3">
      <c r="A176" s="4" t="s">
        <v>584</v>
      </c>
      <c r="B176" s="4" t="s">
        <v>585</v>
      </c>
      <c r="C176" s="4">
        <v>26</v>
      </c>
      <c r="D176" s="4" t="s">
        <v>16</v>
      </c>
      <c r="E176" s="4" t="s">
        <v>586</v>
      </c>
      <c r="F176" s="4" t="s">
        <v>175</v>
      </c>
      <c r="G176" s="4" t="s">
        <v>13</v>
      </c>
      <c r="H176" s="4" t="s">
        <v>50</v>
      </c>
    </row>
    <row r="177" spans="1:8" ht="15" customHeight="1" x14ac:dyDescent="0.3">
      <c r="A177" s="4" t="s">
        <v>587</v>
      </c>
      <c r="B177" s="4" t="s">
        <v>588</v>
      </c>
      <c r="C177" s="4">
        <v>56</v>
      </c>
      <c r="D177" s="4" t="s">
        <v>10</v>
      </c>
      <c r="E177" s="4" t="s">
        <v>589</v>
      </c>
      <c r="F177" s="4" t="s">
        <v>103</v>
      </c>
      <c r="G177" s="4" t="s">
        <v>13</v>
      </c>
      <c r="H177" s="4" t="s">
        <v>19</v>
      </c>
    </row>
    <row r="178" spans="1:8" ht="15" customHeight="1" x14ac:dyDescent="0.3">
      <c r="A178" s="4" t="s">
        <v>590</v>
      </c>
      <c r="B178" s="4" t="s">
        <v>591</v>
      </c>
      <c r="C178" s="4">
        <v>48</v>
      </c>
      <c r="D178" s="4" t="s">
        <v>10</v>
      </c>
      <c r="E178" s="4" t="s">
        <v>592</v>
      </c>
      <c r="F178" s="4" t="s">
        <v>175</v>
      </c>
      <c r="G178" s="4" t="s">
        <v>13</v>
      </c>
      <c r="H178" s="4" t="s">
        <v>33</v>
      </c>
    </row>
    <row r="179" spans="1:8" ht="15" customHeight="1" x14ac:dyDescent="0.3">
      <c r="A179" s="4" t="s">
        <v>593</v>
      </c>
      <c r="B179" s="4" t="s">
        <v>594</v>
      </c>
      <c r="C179" s="4">
        <v>55</v>
      </c>
      <c r="D179" s="4" t="s">
        <v>10</v>
      </c>
      <c r="E179" s="4" t="s">
        <v>595</v>
      </c>
      <c r="F179" s="4" t="s">
        <v>596</v>
      </c>
      <c r="G179" s="4" t="s">
        <v>13</v>
      </c>
      <c r="H179" s="4" t="s">
        <v>19</v>
      </c>
    </row>
    <row r="180" spans="1:8" ht="15" customHeight="1" x14ac:dyDescent="0.3">
      <c r="A180" s="4" t="s">
        <v>597</v>
      </c>
      <c r="B180" s="4" t="s">
        <v>598</v>
      </c>
      <c r="C180" s="4">
        <v>33</v>
      </c>
      <c r="D180" s="4" t="s">
        <v>16</v>
      </c>
      <c r="E180" s="4" t="s">
        <v>599</v>
      </c>
      <c r="F180" s="4" t="s">
        <v>321</v>
      </c>
      <c r="G180" s="4" t="s">
        <v>13</v>
      </c>
      <c r="H180" s="4" t="s">
        <v>28</v>
      </c>
    </row>
    <row r="181" spans="1:8" ht="15" customHeight="1" x14ac:dyDescent="0.3">
      <c r="A181" s="4" t="s">
        <v>600</v>
      </c>
      <c r="B181" s="4" t="s">
        <v>601</v>
      </c>
      <c r="C181" s="4">
        <v>43</v>
      </c>
      <c r="D181" s="4" t="s">
        <v>16</v>
      </c>
      <c r="E181" s="4" t="s">
        <v>602</v>
      </c>
      <c r="F181" s="4" t="s">
        <v>121</v>
      </c>
      <c r="G181" s="4" t="s">
        <v>13</v>
      </c>
      <c r="H181" s="4" t="s">
        <v>33</v>
      </c>
    </row>
    <row r="182" spans="1:8" ht="15" customHeight="1" x14ac:dyDescent="0.3">
      <c r="A182" s="4" t="s">
        <v>603</v>
      </c>
      <c r="B182" s="4" t="s">
        <v>604</v>
      </c>
      <c r="C182" s="4">
        <v>38</v>
      </c>
      <c r="D182" s="4" t="s">
        <v>10</v>
      </c>
      <c r="E182" s="4" t="s">
        <v>605</v>
      </c>
      <c r="F182" s="4" t="s">
        <v>439</v>
      </c>
      <c r="G182" s="4" t="s">
        <v>13</v>
      </c>
      <c r="H182" s="4" t="s">
        <v>28</v>
      </c>
    </row>
    <row r="183" spans="1:8" ht="15" customHeight="1" x14ac:dyDescent="0.3">
      <c r="A183" s="4" t="s">
        <v>606</v>
      </c>
      <c r="B183" s="4" t="s">
        <v>607</v>
      </c>
      <c r="C183" s="4">
        <v>60</v>
      </c>
      <c r="D183" s="4" t="s">
        <v>10</v>
      </c>
      <c r="E183" s="4" t="s">
        <v>608</v>
      </c>
      <c r="F183" s="4" t="s">
        <v>61</v>
      </c>
      <c r="G183" s="4" t="s">
        <v>13</v>
      </c>
      <c r="H183" s="4" t="s">
        <v>28</v>
      </c>
    </row>
    <row r="184" spans="1:8" ht="15" customHeight="1" x14ac:dyDescent="0.3">
      <c r="A184" s="4" t="s">
        <v>609</v>
      </c>
      <c r="B184" s="4" t="s">
        <v>610</v>
      </c>
      <c r="C184" s="4">
        <v>23</v>
      </c>
      <c r="D184" s="4" t="s">
        <v>16</v>
      </c>
      <c r="E184" s="4" t="s">
        <v>611</v>
      </c>
      <c r="F184" s="4" t="s">
        <v>99</v>
      </c>
      <c r="G184" s="4" t="s">
        <v>13</v>
      </c>
      <c r="H184" s="4" t="s">
        <v>33</v>
      </c>
    </row>
    <row r="185" spans="1:8" ht="15" customHeight="1" x14ac:dyDescent="0.3">
      <c r="A185" s="4" t="s">
        <v>612</v>
      </c>
      <c r="B185" s="4" t="s">
        <v>613</v>
      </c>
      <c r="C185" s="4">
        <v>18</v>
      </c>
      <c r="D185" s="4" t="s">
        <v>10</v>
      </c>
      <c r="E185" s="4" t="s">
        <v>614</v>
      </c>
      <c r="F185" s="4" t="s">
        <v>61</v>
      </c>
      <c r="G185" s="4" t="s">
        <v>13</v>
      </c>
      <c r="H185" s="4" t="s">
        <v>19</v>
      </c>
    </row>
    <row r="186" spans="1:8" ht="15" customHeight="1" x14ac:dyDescent="0.3">
      <c r="A186" s="4" t="s">
        <v>615</v>
      </c>
      <c r="B186" s="4" t="s">
        <v>616</v>
      </c>
      <c r="C186" s="4">
        <v>46</v>
      </c>
      <c r="D186" s="4" t="s">
        <v>16</v>
      </c>
      <c r="E186" s="4" t="s">
        <v>617</v>
      </c>
      <c r="F186" s="4" t="s">
        <v>18</v>
      </c>
      <c r="G186" s="4" t="s">
        <v>13</v>
      </c>
      <c r="H186" s="4" t="s">
        <v>33</v>
      </c>
    </row>
    <row r="187" spans="1:8" ht="15" customHeight="1" x14ac:dyDescent="0.3">
      <c r="A187" s="4" t="s">
        <v>618</v>
      </c>
      <c r="B187" s="4" t="s">
        <v>619</v>
      </c>
      <c r="C187" s="4">
        <v>54</v>
      </c>
      <c r="D187" s="4" t="s">
        <v>16</v>
      </c>
      <c r="E187" s="4" t="s">
        <v>620</v>
      </c>
      <c r="F187" s="4" t="s">
        <v>91</v>
      </c>
      <c r="G187" s="4" t="s">
        <v>13</v>
      </c>
      <c r="H187" s="4" t="s">
        <v>19</v>
      </c>
    </row>
    <row r="188" spans="1:8" ht="15" customHeight="1" x14ac:dyDescent="0.3">
      <c r="A188" s="4" t="s">
        <v>621</v>
      </c>
      <c r="B188" s="4" t="s">
        <v>622</v>
      </c>
      <c r="C188" s="4">
        <v>53</v>
      </c>
      <c r="D188" s="4" t="s">
        <v>10</v>
      </c>
      <c r="E188" s="4" t="s">
        <v>623</v>
      </c>
      <c r="F188" s="4" t="s">
        <v>117</v>
      </c>
      <c r="G188" s="4" t="s">
        <v>13</v>
      </c>
      <c r="H188" s="4" t="s">
        <v>33</v>
      </c>
    </row>
    <row r="189" spans="1:8" ht="15" customHeight="1" x14ac:dyDescent="0.3">
      <c r="A189" s="4" t="s">
        <v>624</v>
      </c>
      <c r="B189" s="4" t="s">
        <v>625</v>
      </c>
      <c r="C189" s="4">
        <v>60</v>
      </c>
      <c r="D189" s="4" t="s">
        <v>16</v>
      </c>
      <c r="E189" s="4" t="s">
        <v>626</v>
      </c>
      <c r="F189" s="4" t="s">
        <v>23</v>
      </c>
      <c r="G189" s="4" t="s">
        <v>13</v>
      </c>
      <c r="H189" s="4" t="s">
        <v>19</v>
      </c>
    </row>
    <row r="190" spans="1:8" ht="15" customHeight="1" x14ac:dyDescent="0.3">
      <c r="A190" s="4" t="s">
        <v>627</v>
      </c>
      <c r="B190" s="4" t="s">
        <v>628</v>
      </c>
      <c r="C190" s="4">
        <v>42</v>
      </c>
      <c r="D190" s="4" t="s">
        <v>10</v>
      </c>
      <c r="E190" s="4" t="s">
        <v>629</v>
      </c>
      <c r="F190" s="4" t="s">
        <v>237</v>
      </c>
      <c r="G190" s="4" t="s">
        <v>13</v>
      </c>
      <c r="H190" s="4" t="s">
        <v>33</v>
      </c>
    </row>
    <row r="191" spans="1:8" ht="15" customHeight="1" x14ac:dyDescent="0.3">
      <c r="A191" s="4" t="s">
        <v>630</v>
      </c>
      <c r="B191" s="4" t="s">
        <v>631</v>
      </c>
      <c r="C191" s="4">
        <v>29</v>
      </c>
      <c r="D191" s="4" t="s">
        <v>10</v>
      </c>
      <c r="E191" s="4" t="s">
        <v>632</v>
      </c>
      <c r="F191" s="4" t="s">
        <v>596</v>
      </c>
      <c r="G191" s="4" t="s">
        <v>13</v>
      </c>
      <c r="H191" s="4" t="s">
        <v>50</v>
      </c>
    </row>
    <row r="192" spans="1:8" ht="15" customHeight="1" x14ac:dyDescent="0.3">
      <c r="A192" s="4" t="s">
        <v>633</v>
      </c>
      <c r="B192" s="4" t="s">
        <v>634</v>
      </c>
      <c r="C192" s="4">
        <v>21</v>
      </c>
      <c r="D192" s="4" t="s">
        <v>10</v>
      </c>
      <c r="E192" s="4" t="s">
        <v>635</v>
      </c>
      <c r="F192" s="4" t="s">
        <v>61</v>
      </c>
      <c r="G192" s="4" t="s">
        <v>13</v>
      </c>
      <c r="H192" s="4" t="s">
        <v>28</v>
      </c>
    </row>
    <row r="193" spans="1:8" ht="15" customHeight="1" x14ac:dyDescent="0.3">
      <c r="A193" s="4" t="s">
        <v>636</v>
      </c>
      <c r="B193" s="4" t="s">
        <v>637</v>
      </c>
      <c r="C193" s="4">
        <v>29</v>
      </c>
      <c r="D193" s="4" t="s">
        <v>16</v>
      </c>
      <c r="E193" s="4" t="s">
        <v>638</v>
      </c>
      <c r="F193" s="4" t="s">
        <v>27</v>
      </c>
      <c r="G193" s="4" t="s">
        <v>13</v>
      </c>
      <c r="H193" s="4" t="s">
        <v>28</v>
      </c>
    </row>
    <row r="194" spans="1:8" ht="15" customHeight="1" x14ac:dyDescent="0.3">
      <c r="A194" s="4" t="s">
        <v>639</v>
      </c>
      <c r="B194" s="4" t="s">
        <v>640</v>
      </c>
      <c r="C194" s="4">
        <v>26</v>
      </c>
      <c r="D194" s="4" t="s">
        <v>10</v>
      </c>
      <c r="E194" s="4" t="s">
        <v>641</v>
      </c>
      <c r="F194" s="4" t="s">
        <v>110</v>
      </c>
      <c r="G194" s="4" t="s">
        <v>13</v>
      </c>
      <c r="H194" s="4" t="s">
        <v>50</v>
      </c>
    </row>
    <row r="195" spans="1:8" ht="15" customHeight="1" x14ac:dyDescent="0.3">
      <c r="A195" s="4" t="s">
        <v>642</v>
      </c>
      <c r="B195" s="4" t="s">
        <v>643</v>
      </c>
      <c r="C195" s="4">
        <v>38</v>
      </c>
      <c r="D195" s="4" t="s">
        <v>10</v>
      </c>
      <c r="E195" s="4" t="s">
        <v>644</v>
      </c>
      <c r="F195" s="4" t="s">
        <v>84</v>
      </c>
      <c r="G195" s="4" t="s">
        <v>13</v>
      </c>
      <c r="H195" s="4" t="s">
        <v>50</v>
      </c>
    </row>
    <row r="196" spans="1:8" ht="15" customHeight="1" x14ac:dyDescent="0.3">
      <c r="A196" s="4" t="s">
        <v>645</v>
      </c>
      <c r="B196" s="4" t="s">
        <v>646</v>
      </c>
      <c r="C196" s="4">
        <v>46</v>
      </c>
      <c r="D196" s="4" t="s">
        <v>10</v>
      </c>
      <c r="E196" s="4" t="s">
        <v>647</v>
      </c>
      <c r="F196" s="4" t="s">
        <v>54</v>
      </c>
      <c r="G196" s="4" t="s">
        <v>13</v>
      </c>
      <c r="H196" s="4" t="s">
        <v>50</v>
      </c>
    </row>
    <row r="197" spans="1:8" ht="15" customHeight="1" x14ac:dyDescent="0.3">
      <c r="A197" s="4" t="s">
        <v>648</v>
      </c>
      <c r="B197" s="4" t="s">
        <v>649</v>
      </c>
      <c r="C197" s="4">
        <v>60</v>
      </c>
      <c r="D197" s="4" t="s">
        <v>10</v>
      </c>
      <c r="E197" s="4" t="s">
        <v>650</v>
      </c>
      <c r="F197" s="4" t="s">
        <v>137</v>
      </c>
      <c r="G197" s="4" t="s">
        <v>13</v>
      </c>
      <c r="H197" s="4" t="s">
        <v>33</v>
      </c>
    </row>
    <row r="198" spans="1:8" ht="15" customHeight="1" x14ac:dyDescent="0.3">
      <c r="A198" s="4" t="s">
        <v>651</v>
      </c>
      <c r="B198" s="4" t="s">
        <v>652</v>
      </c>
      <c r="C198" s="4">
        <v>18</v>
      </c>
      <c r="D198" s="4" t="s">
        <v>16</v>
      </c>
      <c r="E198" s="4" t="s">
        <v>653</v>
      </c>
      <c r="F198" s="4" t="s">
        <v>167</v>
      </c>
      <c r="G198" s="4" t="s">
        <v>13</v>
      </c>
      <c r="H198" s="4" t="s">
        <v>19</v>
      </c>
    </row>
    <row r="199" spans="1:8" ht="15" customHeight="1" x14ac:dyDescent="0.3">
      <c r="A199" s="4" t="s">
        <v>654</v>
      </c>
      <c r="B199" s="4" t="s">
        <v>655</v>
      </c>
      <c r="C199" s="4">
        <v>45</v>
      </c>
      <c r="D199" s="4" t="s">
        <v>16</v>
      </c>
      <c r="E199" s="4" t="s">
        <v>211</v>
      </c>
      <c r="F199" s="4" t="s">
        <v>205</v>
      </c>
      <c r="G199" s="4" t="s">
        <v>13</v>
      </c>
      <c r="H199" s="4" t="s">
        <v>19</v>
      </c>
    </row>
    <row r="200" spans="1:8" ht="15" customHeight="1" x14ac:dyDescent="0.3">
      <c r="A200" s="4" t="s">
        <v>656</v>
      </c>
      <c r="B200" s="4" t="s">
        <v>657</v>
      </c>
      <c r="C200" s="4">
        <v>54</v>
      </c>
      <c r="D200" s="4" t="s">
        <v>10</v>
      </c>
      <c r="E200" s="4" t="s">
        <v>658</v>
      </c>
      <c r="F200" s="4" t="s">
        <v>175</v>
      </c>
      <c r="G200" s="4" t="s">
        <v>13</v>
      </c>
      <c r="H200" s="4" t="s">
        <v>28</v>
      </c>
    </row>
    <row r="201" spans="1:8" ht="15" customHeight="1" x14ac:dyDescent="0.3">
      <c r="A201" s="4" t="s">
        <v>659</v>
      </c>
      <c r="B201" s="4" t="s">
        <v>660</v>
      </c>
      <c r="C201" s="4">
        <v>46</v>
      </c>
      <c r="D201" s="4" t="s">
        <v>10</v>
      </c>
      <c r="E201" s="4" t="s">
        <v>661</v>
      </c>
      <c r="F201" s="4" t="s">
        <v>241</v>
      </c>
      <c r="G201" s="4" t="s">
        <v>13</v>
      </c>
      <c r="H201" s="4" t="s">
        <v>28</v>
      </c>
    </row>
    <row r="202" spans="1:8" ht="15" customHeight="1" x14ac:dyDescent="0.3">
      <c r="A202" s="4" t="s">
        <v>662</v>
      </c>
      <c r="B202" s="4" t="s">
        <v>663</v>
      </c>
      <c r="C202" s="4">
        <v>30</v>
      </c>
      <c r="D202" s="4" t="s">
        <v>10</v>
      </c>
      <c r="E202" s="4" t="s">
        <v>664</v>
      </c>
      <c r="F202" s="4" t="s">
        <v>439</v>
      </c>
      <c r="G202" s="4" t="s">
        <v>13</v>
      </c>
      <c r="H202" s="4" t="s">
        <v>19</v>
      </c>
    </row>
    <row r="203" spans="1:8" ht="15" customHeight="1" x14ac:dyDescent="0.3">
      <c r="A203" s="4" t="s">
        <v>665</v>
      </c>
      <c r="B203" s="4" t="s">
        <v>666</v>
      </c>
      <c r="C203" s="4">
        <v>25</v>
      </c>
      <c r="D203" s="4" t="s">
        <v>16</v>
      </c>
      <c r="E203" s="4" t="s">
        <v>667</v>
      </c>
      <c r="F203" s="4" t="s">
        <v>160</v>
      </c>
      <c r="G203" s="4" t="s">
        <v>13</v>
      </c>
      <c r="H203" s="4" t="s">
        <v>28</v>
      </c>
    </row>
    <row r="204" spans="1:8" ht="15" customHeight="1" x14ac:dyDescent="0.3">
      <c r="A204" s="4" t="s">
        <v>668</v>
      </c>
      <c r="B204" s="4" t="s">
        <v>669</v>
      </c>
      <c r="C204" s="4">
        <v>37</v>
      </c>
      <c r="D204" s="4" t="s">
        <v>16</v>
      </c>
      <c r="E204" s="4" t="s">
        <v>670</v>
      </c>
      <c r="F204" s="4" t="s">
        <v>65</v>
      </c>
      <c r="G204" s="4" t="s">
        <v>13</v>
      </c>
      <c r="H204" s="4" t="s">
        <v>19</v>
      </c>
    </row>
    <row r="205" spans="1:8" ht="15" customHeight="1" x14ac:dyDescent="0.3">
      <c r="A205" s="4" t="s">
        <v>671</v>
      </c>
      <c r="B205" s="4" t="s">
        <v>672</v>
      </c>
      <c r="C205" s="4">
        <v>47</v>
      </c>
      <c r="D205" s="4" t="s">
        <v>10</v>
      </c>
      <c r="E205" s="4" t="s">
        <v>673</v>
      </c>
      <c r="F205" s="4" t="s">
        <v>271</v>
      </c>
      <c r="G205" s="4" t="s">
        <v>13</v>
      </c>
      <c r="H205" s="4" t="s">
        <v>19</v>
      </c>
    </row>
    <row r="206" spans="1:8" ht="15" customHeight="1" x14ac:dyDescent="0.3">
      <c r="A206" s="4" t="s">
        <v>674</v>
      </c>
      <c r="B206" s="4" t="s">
        <v>675</v>
      </c>
      <c r="C206" s="4">
        <v>52</v>
      </c>
      <c r="D206" s="4" t="s">
        <v>10</v>
      </c>
      <c r="E206" s="4" t="s">
        <v>676</v>
      </c>
      <c r="F206" s="4" t="s">
        <v>291</v>
      </c>
      <c r="G206" s="4" t="s">
        <v>13</v>
      </c>
      <c r="H206" s="4" t="s">
        <v>19</v>
      </c>
    </row>
    <row r="207" spans="1:8" ht="15" customHeight="1" x14ac:dyDescent="0.3">
      <c r="A207" s="4" t="s">
        <v>677</v>
      </c>
      <c r="B207" s="4" t="s">
        <v>678</v>
      </c>
      <c r="C207" s="4">
        <v>44</v>
      </c>
      <c r="D207" s="4" t="s">
        <v>16</v>
      </c>
      <c r="E207" s="4" t="s">
        <v>679</v>
      </c>
      <c r="F207" s="4" t="s">
        <v>91</v>
      </c>
      <c r="G207" s="4" t="s">
        <v>13</v>
      </c>
      <c r="H207" s="4" t="s">
        <v>50</v>
      </c>
    </row>
    <row r="208" spans="1:8" ht="15" customHeight="1" x14ac:dyDescent="0.3">
      <c r="A208" s="4" t="s">
        <v>680</v>
      </c>
      <c r="B208" s="4" t="s">
        <v>681</v>
      </c>
      <c r="C208" s="4">
        <v>26</v>
      </c>
      <c r="D208" s="4" t="s">
        <v>16</v>
      </c>
      <c r="E208" s="4" t="s">
        <v>682</v>
      </c>
      <c r="F208" s="4" t="s">
        <v>241</v>
      </c>
      <c r="G208" s="4" t="s">
        <v>13</v>
      </c>
      <c r="H208" s="4" t="s">
        <v>33</v>
      </c>
    </row>
    <row r="209" spans="1:8" ht="15" customHeight="1" x14ac:dyDescent="0.3">
      <c r="A209" s="4" t="s">
        <v>683</v>
      </c>
      <c r="B209" s="4" t="s">
        <v>684</v>
      </c>
      <c r="C209" s="4">
        <v>28</v>
      </c>
      <c r="D209" s="4" t="s">
        <v>16</v>
      </c>
      <c r="E209" s="4" t="s">
        <v>685</v>
      </c>
      <c r="F209" s="4" t="s">
        <v>91</v>
      </c>
      <c r="G209" s="4" t="s">
        <v>13</v>
      </c>
      <c r="H209" s="4" t="s">
        <v>28</v>
      </c>
    </row>
    <row r="210" spans="1:8" ht="15" customHeight="1" x14ac:dyDescent="0.3">
      <c r="A210" s="4" t="s">
        <v>686</v>
      </c>
      <c r="B210" s="4" t="s">
        <v>687</v>
      </c>
      <c r="C210" s="4">
        <v>54</v>
      </c>
      <c r="D210" s="4" t="s">
        <v>10</v>
      </c>
      <c r="E210" s="4" t="s">
        <v>688</v>
      </c>
      <c r="F210" s="4" t="s">
        <v>332</v>
      </c>
      <c r="G210" s="4" t="s">
        <v>13</v>
      </c>
      <c r="H210" s="4" t="s">
        <v>19</v>
      </c>
    </row>
    <row r="211" spans="1:8" ht="15" customHeight="1" x14ac:dyDescent="0.3">
      <c r="A211" s="4" t="s">
        <v>689</v>
      </c>
      <c r="B211" s="4" t="s">
        <v>690</v>
      </c>
      <c r="C211" s="4">
        <v>50</v>
      </c>
      <c r="D211" s="4" t="s">
        <v>16</v>
      </c>
      <c r="E211" s="4" t="s">
        <v>691</v>
      </c>
      <c r="F211" s="4" t="s">
        <v>439</v>
      </c>
      <c r="G211" s="4" t="s">
        <v>13</v>
      </c>
      <c r="H211" s="4" t="s">
        <v>19</v>
      </c>
    </row>
    <row r="212" spans="1:8" ht="15" customHeight="1" x14ac:dyDescent="0.3">
      <c r="A212" s="4" t="s">
        <v>692</v>
      </c>
      <c r="B212" s="4" t="s">
        <v>693</v>
      </c>
      <c r="C212" s="4">
        <v>48</v>
      </c>
      <c r="D212" s="4" t="s">
        <v>10</v>
      </c>
      <c r="E212" s="4" t="s">
        <v>694</v>
      </c>
      <c r="F212" s="4" t="s">
        <v>84</v>
      </c>
      <c r="G212" s="4" t="s">
        <v>13</v>
      </c>
      <c r="H212" s="4" t="s">
        <v>33</v>
      </c>
    </row>
    <row r="213" spans="1:8" ht="15" customHeight="1" x14ac:dyDescent="0.3">
      <c r="A213" s="4" t="s">
        <v>695</v>
      </c>
      <c r="B213" s="4" t="s">
        <v>696</v>
      </c>
      <c r="C213" s="4">
        <v>20</v>
      </c>
      <c r="D213" s="4" t="s">
        <v>16</v>
      </c>
      <c r="E213" s="4" t="s">
        <v>697</v>
      </c>
      <c r="F213" s="4" t="s">
        <v>95</v>
      </c>
      <c r="G213" s="4" t="s">
        <v>13</v>
      </c>
      <c r="H213" s="4" t="s">
        <v>33</v>
      </c>
    </row>
    <row r="214" spans="1:8" ht="15" customHeight="1" x14ac:dyDescent="0.3">
      <c r="A214" s="4" t="s">
        <v>698</v>
      </c>
      <c r="B214" s="4" t="s">
        <v>699</v>
      </c>
      <c r="C214" s="4">
        <v>63</v>
      </c>
      <c r="D214" s="4" t="s">
        <v>16</v>
      </c>
      <c r="E214" s="4" t="s">
        <v>700</v>
      </c>
      <c r="F214" s="4" t="s">
        <v>77</v>
      </c>
      <c r="G214" s="4" t="s">
        <v>13</v>
      </c>
      <c r="H214" s="4" t="s">
        <v>19</v>
      </c>
    </row>
    <row r="215" spans="1:8" ht="15" customHeight="1" x14ac:dyDescent="0.3">
      <c r="A215" s="4" t="s">
        <v>701</v>
      </c>
      <c r="B215" s="4" t="s">
        <v>702</v>
      </c>
      <c r="C215" s="4">
        <v>42</v>
      </c>
      <c r="D215" s="4" t="s">
        <v>16</v>
      </c>
      <c r="E215" s="4" t="s">
        <v>703</v>
      </c>
      <c r="F215" s="4" t="s">
        <v>18</v>
      </c>
      <c r="G215" s="4" t="s">
        <v>13</v>
      </c>
      <c r="H215" s="4" t="s">
        <v>19</v>
      </c>
    </row>
    <row r="216" spans="1:8" ht="15" customHeight="1" x14ac:dyDescent="0.3">
      <c r="A216" s="4" t="s">
        <v>704</v>
      </c>
      <c r="B216" s="4" t="s">
        <v>705</v>
      </c>
      <c r="C216" s="4">
        <v>61</v>
      </c>
      <c r="D216" s="4" t="s">
        <v>10</v>
      </c>
      <c r="E216" s="4" t="s">
        <v>706</v>
      </c>
      <c r="F216" s="4" t="s">
        <v>69</v>
      </c>
      <c r="G216" s="4" t="s">
        <v>13</v>
      </c>
      <c r="H216" s="4" t="s">
        <v>50</v>
      </c>
    </row>
    <row r="217" spans="1:8" ht="15" customHeight="1" x14ac:dyDescent="0.3">
      <c r="A217" s="4" t="s">
        <v>707</v>
      </c>
      <c r="B217" s="4" t="s">
        <v>708</v>
      </c>
      <c r="C217" s="4">
        <v>50</v>
      </c>
      <c r="D217" s="4" t="s">
        <v>16</v>
      </c>
      <c r="E217" s="4" t="s">
        <v>709</v>
      </c>
      <c r="F217" s="4" t="s">
        <v>37</v>
      </c>
      <c r="G217" s="4" t="s">
        <v>13</v>
      </c>
      <c r="H217" s="4" t="s">
        <v>50</v>
      </c>
    </row>
    <row r="218" spans="1:8" ht="15" customHeight="1" x14ac:dyDescent="0.3">
      <c r="A218" s="4" t="s">
        <v>710</v>
      </c>
      <c r="B218" s="4" t="s">
        <v>711</v>
      </c>
      <c r="C218" s="4">
        <v>44</v>
      </c>
      <c r="D218" s="4" t="s">
        <v>10</v>
      </c>
      <c r="E218" s="4" t="s">
        <v>712</v>
      </c>
      <c r="F218" s="4" t="s">
        <v>32</v>
      </c>
      <c r="G218" s="4" t="s">
        <v>13</v>
      </c>
      <c r="H218" s="4" t="s">
        <v>19</v>
      </c>
    </row>
    <row r="219" spans="1:8" ht="15" customHeight="1" x14ac:dyDescent="0.3">
      <c r="A219" s="4" t="s">
        <v>713</v>
      </c>
      <c r="B219" s="4" t="s">
        <v>714</v>
      </c>
      <c r="C219" s="4">
        <v>42</v>
      </c>
      <c r="D219" s="4" t="s">
        <v>10</v>
      </c>
      <c r="E219" s="4" t="s">
        <v>715</v>
      </c>
      <c r="F219" s="4" t="s">
        <v>117</v>
      </c>
      <c r="G219" s="4" t="s">
        <v>13</v>
      </c>
      <c r="H219" s="4" t="s">
        <v>33</v>
      </c>
    </row>
    <row r="220" spans="1:8" ht="15" customHeight="1" x14ac:dyDescent="0.3">
      <c r="A220" s="4" t="s">
        <v>716</v>
      </c>
      <c r="B220" s="4" t="s">
        <v>717</v>
      </c>
      <c r="C220" s="4">
        <v>46</v>
      </c>
      <c r="D220" s="4" t="s">
        <v>10</v>
      </c>
      <c r="E220" s="4" t="s">
        <v>718</v>
      </c>
      <c r="F220" s="4" t="s">
        <v>32</v>
      </c>
      <c r="G220" s="4" t="s">
        <v>13</v>
      </c>
      <c r="H220" s="4" t="s">
        <v>19</v>
      </c>
    </row>
    <row r="221" spans="1:8" ht="15" customHeight="1" x14ac:dyDescent="0.3">
      <c r="A221" s="4" t="s">
        <v>719</v>
      </c>
      <c r="B221" s="4" t="s">
        <v>720</v>
      </c>
      <c r="C221" s="4">
        <v>47</v>
      </c>
      <c r="D221" s="4" t="s">
        <v>16</v>
      </c>
      <c r="E221" s="4" t="s">
        <v>721</v>
      </c>
      <c r="F221" s="4" t="s">
        <v>91</v>
      </c>
      <c r="G221" s="4" t="s">
        <v>13</v>
      </c>
      <c r="H221" s="4" t="s">
        <v>50</v>
      </c>
    </row>
    <row r="222" spans="1:8" ht="15" customHeight="1" x14ac:dyDescent="0.3">
      <c r="A222" s="4" t="s">
        <v>722</v>
      </c>
      <c r="B222" s="4" t="s">
        <v>723</v>
      </c>
      <c r="C222" s="4">
        <v>50</v>
      </c>
      <c r="D222" s="4" t="s">
        <v>16</v>
      </c>
      <c r="E222" s="4" t="s">
        <v>724</v>
      </c>
      <c r="F222" s="4" t="s">
        <v>725</v>
      </c>
      <c r="G222" s="4" t="s">
        <v>583</v>
      </c>
      <c r="H222" s="4" t="s">
        <v>28</v>
      </c>
    </row>
    <row r="223" spans="1:8" ht="15" customHeight="1" x14ac:dyDescent="0.3">
      <c r="A223" s="4" t="s">
        <v>726</v>
      </c>
      <c r="B223" s="4" t="s">
        <v>727</v>
      </c>
      <c r="C223" s="4">
        <v>38</v>
      </c>
      <c r="D223" s="4" t="s">
        <v>10</v>
      </c>
      <c r="E223" s="4" t="s">
        <v>728</v>
      </c>
      <c r="F223" s="4" t="s">
        <v>84</v>
      </c>
      <c r="G223" s="4" t="s">
        <v>13</v>
      </c>
      <c r="H223" s="4" t="s">
        <v>19</v>
      </c>
    </row>
    <row r="224" spans="1:8" ht="15" customHeight="1" x14ac:dyDescent="0.3">
      <c r="A224" s="4" t="s">
        <v>729</v>
      </c>
      <c r="B224" s="4" t="s">
        <v>730</v>
      </c>
      <c r="C224" s="4">
        <v>35</v>
      </c>
      <c r="D224" s="4" t="s">
        <v>10</v>
      </c>
      <c r="E224" s="4" t="s">
        <v>731</v>
      </c>
      <c r="F224" s="4" t="s">
        <v>237</v>
      </c>
      <c r="G224" s="4" t="s">
        <v>13</v>
      </c>
      <c r="H224" s="4" t="s">
        <v>19</v>
      </c>
    </row>
    <row r="225" spans="1:8" ht="15" customHeight="1" x14ac:dyDescent="0.3">
      <c r="A225" s="4" t="s">
        <v>732</v>
      </c>
      <c r="B225" s="4" t="s">
        <v>733</v>
      </c>
      <c r="C225" s="4">
        <v>50</v>
      </c>
      <c r="D225" s="4" t="s">
        <v>10</v>
      </c>
      <c r="E225" s="4" t="s">
        <v>734</v>
      </c>
      <c r="F225" s="4" t="s">
        <v>271</v>
      </c>
      <c r="G225" s="4" t="s">
        <v>13</v>
      </c>
      <c r="H225" s="4" t="s">
        <v>19</v>
      </c>
    </row>
    <row r="226" spans="1:8" ht="15" customHeight="1" x14ac:dyDescent="0.3">
      <c r="A226" s="4" t="s">
        <v>735</v>
      </c>
      <c r="B226" s="4" t="s">
        <v>736</v>
      </c>
      <c r="C226" s="4">
        <v>29</v>
      </c>
      <c r="D226" s="4" t="s">
        <v>10</v>
      </c>
      <c r="E226" s="4" t="s">
        <v>737</v>
      </c>
      <c r="F226" s="4" t="s">
        <v>117</v>
      </c>
      <c r="G226" s="4" t="s">
        <v>13</v>
      </c>
      <c r="H226" s="4" t="s">
        <v>33</v>
      </c>
    </row>
    <row r="227" spans="1:8" ht="15" customHeight="1" x14ac:dyDescent="0.3">
      <c r="A227" s="4" t="s">
        <v>738</v>
      </c>
      <c r="B227" s="4" t="s">
        <v>739</v>
      </c>
      <c r="C227" s="4">
        <v>46</v>
      </c>
      <c r="D227" s="4" t="s">
        <v>16</v>
      </c>
      <c r="E227" s="4" t="s">
        <v>740</v>
      </c>
      <c r="F227" s="4" t="s">
        <v>121</v>
      </c>
      <c r="G227" s="4" t="s">
        <v>13</v>
      </c>
      <c r="H227" s="4" t="s">
        <v>19</v>
      </c>
    </row>
    <row r="228" spans="1:8" ht="15" customHeight="1" x14ac:dyDescent="0.3">
      <c r="A228" s="4" t="s">
        <v>741</v>
      </c>
      <c r="B228" s="4" t="s">
        <v>742</v>
      </c>
      <c r="C228" s="4">
        <v>54</v>
      </c>
      <c r="D228" s="4" t="s">
        <v>10</v>
      </c>
      <c r="E228" s="4" t="s">
        <v>220</v>
      </c>
      <c r="F228" s="4" t="s">
        <v>167</v>
      </c>
      <c r="G228" s="4" t="s">
        <v>13</v>
      </c>
      <c r="H228" s="4" t="s">
        <v>50</v>
      </c>
    </row>
    <row r="229" spans="1:8" ht="15" customHeight="1" x14ac:dyDescent="0.3">
      <c r="A229" s="4" t="s">
        <v>743</v>
      </c>
      <c r="B229" s="4" t="s">
        <v>744</v>
      </c>
      <c r="C229" s="4">
        <v>63</v>
      </c>
      <c r="D229" s="4" t="s">
        <v>16</v>
      </c>
      <c r="E229" s="4" t="s">
        <v>745</v>
      </c>
      <c r="F229" s="4" t="s">
        <v>65</v>
      </c>
      <c r="G229" s="4" t="s">
        <v>13</v>
      </c>
      <c r="H229" s="4" t="s">
        <v>50</v>
      </c>
    </row>
    <row r="230" spans="1:8" ht="15" customHeight="1" x14ac:dyDescent="0.3">
      <c r="A230" s="4" t="s">
        <v>746</v>
      </c>
      <c r="B230" s="4" t="s">
        <v>747</v>
      </c>
      <c r="C230" s="4">
        <v>52</v>
      </c>
      <c r="D230" s="4" t="s">
        <v>16</v>
      </c>
      <c r="E230" s="4" t="s">
        <v>399</v>
      </c>
      <c r="F230" s="4" t="s">
        <v>121</v>
      </c>
      <c r="G230" s="4" t="s">
        <v>13</v>
      </c>
      <c r="H230" s="4" t="s">
        <v>50</v>
      </c>
    </row>
    <row r="231" spans="1:8" ht="15" customHeight="1" x14ac:dyDescent="0.3">
      <c r="A231" s="4" t="s">
        <v>748</v>
      </c>
      <c r="B231" s="4" t="s">
        <v>749</v>
      </c>
      <c r="C231" s="4">
        <v>32</v>
      </c>
      <c r="D231" s="4" t="s">
        <v>16</v>
      </c>
      <c r="E231" s="4" t="s">
        <v>750</v>
      </c>
      <c r="F231" s="4" t="s">
        <v>144</v>
      </c>
      <c r="G231" s="4" t="s">
        <v>13</v>
      </c>
      <c r="H231" s="4" t="s">
        <v>28</v>
      </c>
    </row>
    <row r="232" spans="1:8" ht="15" customHeight="1" x14ac:dyDescent="0.3">
      <c r="A232" s="4" t="s">
        <v>751</v>
      </c>
      <c r="B232" s="4" t="s">
        <v>752</v>
      </c>
      <c r="C232" s="4">
        <v>29</v>
      </c>
      <c r="D232" s="4" t="s">
        <v>10</v>
      </c>
      <c r="E232" s="4" t="s">
        <v>753</v>
      </c>
      <c r="F232" s="4" t="s">
        <v>254</v>
      </c>
      <c r="G232" s="4" t="s">
        <v>13</v>
      </c>
      <c r="H232" s="4" t="s">
        <v>28</v>
      </c>
    </row>
    <row r="233" spans="1:8" ht="15" customHeight="1" x14ac:dyDescent="0.3">
      <c r="A233" s="4" t="s">
        <v>754</v>
      </c>
      <c r="B233" s="4" t="s">
        <v>755</v>
      </c>
      <c r="C233" s="4">
        <v>22</v>
      </c>
      <c r="D233" s="4" t="s">
        <v>16</v>
      </c>
      <c r="E233" s="4" t="s">
        <v>756</v>
      </c>
      <c r="F233" s="4" t="s">
        <v>321</v>
      </c>
      <c r="G233" s="4" t="s">
        <v>13</v>
      </c>
      <c r="H233" s="4" t="s">
        <v>28</v>
      </c>
    </row>
    <row r="234" spans="1:8" ht="15" customHeight="1" x14ac:dyDescent="0.3">
      <c r="A234" s="4" t="s">
        <v>757</v>
      </c>
      <c r="B234" s="4" t="s">
        <v>758</v>
      </c>
      <c r="C234" s="4">
        <v>27</v>
      </c>
      <c r="D234" s="4" t="s">
        <v>16</v>
      </c>
      <c r="E234" s="4" t="s">
        <v>759</v>
      </c>
      <c r="F234" s="4" t="s">
        <v>91</v>
      </c>
      <c r="G234" s="4" t="s">
        <v>13</v>
      </c>
      <c r="H234" s="4" t="s">
        <v>19</v>
      </c>
    </row>
    <row r="235" spans="1:8" ht="15" customHeight="1" x14ac:dyDescent="0.3">
      <c r="A235" s="4" t="s">
        <v>760</v>
      </c>
      <c r="B235" s="4" t="s">
        <v>761</v>
      </c>
      <c r="C235" s="4">
        <v>59</v>
      </c>
      <c r="D235" s="4" t="s">
        <v>10</v>
      </c>
      <c r="E235" s="4" t="s">
        <v>762</v>
      </c>
      <c r="F235" s="4" t="s">
        <v>45</v>
      </c>
      <c r="G235" s="4" t="s">
        <v>13</v>
      </c>
      <c r="H235" s="4" t="s">
        <v>33</v>
      </c>
    </row>
    <row r="236" spans="1:8" ht="15" customHeight="1" x14ac:dyDescent="0.3">
      <c r="A236" s="4" t="s">
        <v>763</v>
      </c>
      <c r="B236" s="4" t="s">
        <v>764</v>
      </c>
      <c r="C236" s="4">
        <v>43</v>
      </c>
      <c r="D236" s="4" t="s">
        <v>16</v>
      </c>
      <c r="E236" s="4" t="s">
        <v>765</v>
      </c>
      <c r="F236" s="4" t="s">
        <v>65</v>
      </c>
      <c r="G236" s="4" t="s">
        <v>13</v>
      </c>
      <c r="H236" s="4" t="s">
        <v>50</v>
      </c>
    </row>
    <row r="237" spans="1:8" ht="15" customHeight="1" x14ac:dyDescent="0.3">
      <c r="A237" s="4" t="s">
        <v>766</v>
      </c>
      <c r="B237" s="4" t="s">
        <v>767</v>
      </c>
      <c r="C237" s="4">
        <v>28</v>
      </c>
      <c r="D237" s="4" t="s">
        <v>16</v>
      </c>
      <c r="E237" s="4" t="s">
        <v>768</v>
      </c>
      <c r="F237" s="4" t="s">
        <v>95</v>
      </c>
      <c r="G237" s="4" t="s">
        <v>13</v>
      </c>
      <c r="H237" s="4" t="s">
        <v>28</v>
      </c>
    </row>
    <row r="238" spans="1:8" ht="15" customHeight="1" x14ac:dyDescent="0.3">
      <c r="A238" s="4" t="s">
        <v>769</v>
      </c>
      <c r="B238" s="4" t="s">
        <v>770</v>
      </c>
      <c r="C238" s="4">
        <v>42</v>
      </c>
      <c r="D238" s="4" t="s">
        <v>16</v>
      </c>
      <c r="E238" s="4" t="s">
        <v>771</v>
      </c>
      <c r="F238" s="4" t="s">
        <v>291</v>
      </c>
      <c r="G238" s="4" t="s">
        <v>13</v>
      </c>
      <c r="H238" s="4" t="s">
        <v>28</v>
      </c>
    </row>
    <row r="239" spans="1:8" ht="15" customHeight="1" x14ac:dyDescent="0.3">
      <c r="A239" s="4" t="s">
        <v>772</v>
      </c>
      <c r="B239" s="4" t="s">
        <v>773</v>
      </c>
      <c r="C239" s="4">
        <v>41</v>
      </c>
      <c r="D239" s="4" t="s">
        <v>16</v>
      </c>
      <c r="E239" s="4" t="s">
        <v>774</v>
      </c>
      <c r="F239" s="4" t="s">
        <v>69</v>
      </c>
      <c r="G239" s="4" t="s">
        <v>13</v>
      </c>
      <c r="H239" s="4" t="s">
        <v>50</v>
      </c>
    </row>
    <row r="240" spans="1:8" ht="15" customHeight="1" x14ac:dyDescent="0.3">
      <c r="A240" s="4" t="s">
        <v>775</v>
      </c>
      <c r="B240" s="4" t="s">
        <v>776</v>
      </c>
      <c r="C240" s="4">
        <v>40</v>
      </c>
      <c r="D240" s="4" t="s">
        <v>10</v>
      </c>
      <c r="E240" s="4" t="s">
        <v>777</v>
      </c>
      <c r="F240" s="4" t="s">
        <v>45</v>
      </c>
      <c r="G240" s="4" t="s">
        <v>13</v>
      </c>
      <c r="H240" s="4" t="s">
        <v>19</v>
      </c>
    </row>
    <row r="241" spans="1:8" ht="15" customHeight="1" x14ac:dyDescent="0.3">
      <c r="A241" s="4" t="s">
        <v>778</v>
      </c>
      <c r="B241" s="4" t="s">
        <v>779</v>
      </c>
      <c r="C241" s="4">
        <v>58</v>
      </c>
      <c r="D241" s="4" t="s">
        <v>16</v>
      </c>
      <c r="E241" s="4" t="s">
        <v>780</v>
      </c>
      <c r="F241" s="4" t="s">
        <v>188</v>
      </c>
      <c r="G241" s="4" t="s">
        <v>13</v>
      </c>
      <c r="H241" s="4" t="s">
        <v>19</v>
      </c>
    </row>
    <row r="242" spans="1:8" ht="15" customHeight="1" x14ac:dyDescent="0.3">
      <c r="A242" s="4" t="s">
        <v>781</v>
      </c>
      <c r="B242" s="4" t="s">
        <v>782</v>
      </c>
      <c r="C242" s="4">
        <v>59</v>
      </c>
      <c r="D242" s="4" t="s">
        <v>16</v>
      </c>
      <c r="E242" s="4" t="s">
        <v>783</v>
      </c>
      <c r="F242" s="4" t="s">
        <v>160</v>
      </c>
      <c r="G242" s="4" t="s">
        <v>13</v>
      </c>
      <c r="H242" s="4" t="s">
        <v>19</v>
      </c>
    </row>
    <row r="243" spans="1:8" ht="15" customHeight="1" x14ac:dyDescent="0.3">
      <c r="A243" s="4" t="s">
        <v>784</v>
      </c>
      <c r="B243" s="4" t="s">
        <v>785</v>
      </c>
      <c r="C243" s="4">
        <v>31</v>
      </c>
      <c r="D243" s="4" t="s">
        <v>10</v>
      </c>
      <c r="E243" s="4" t="s">
        <v>786</v>
      </c>
      <c r="F243" s="4" t="s">
        <v>291</v>
      </c>
      <c r="G243" s="4" t="s">
        <v>13</v>
      </c>
      <c r="H243" s="4" t="s">
        <v>19</v>
      </c>
    </row>
    <row r="244" spans="1:8" ht="15" customHeight="1" x14ac:dyDescent="0.3">
      <c r="A244" s="4" t="s">
        <v>787</v>
      </c>
      <c r="B244" s="4" t="s">
        <v>788</v>
      </c>
      <c r="C244" s="4">
        <v>58</v>
      </c>
      <c r="D244" s="4" t="s">
        <v>16</v>
      </c>
      <c r="E244" s="4" t="s">
        <v>789</v>
      </c>
      <c r="F244" s="4" t="s">
        <v>171</v>
      </c>
      <c r="G244" s="4" t="s">
        <v>13</v>
      </c>
      <c r="H244" s="4" t="s">
        <v>33</v>
      </c>
    </row>
    <row r="245" spans="1:8" ht="15" customHeight="1" x14ac:dyDescent="0.3">
      <c r="A245" s="4" t="s">
        <v>790</v>
      </c>
      <c r="B245" s="4" t="s">
        <v>791</v>
      </c>
      <c r="C245" s="4">
        <v>56</v>
      </c>
      <c r="D245" s="4" t="s">
        <v>16</v>
      </c>
      <c r="E245" s="4" t="s">
        <v>792</v>
      </c>
      <c r="F245" s="4" t="s">
        <v>363</v>
      </c>
      <c r="G245" s="4" t="s">
        <v>13</v>
      </c>
      <c r="H245" s="4" t="s">
        <v>50</v>
      </c>
    </row>
    <row r="246" spans="1:8" ht="15" customHeight="1" x14ac:dyDescent="0.3">
      <c r="A246" s="4" t="s">
        <v>793</v>
      </c>
      <c r="B246" s="4" t="s">
        <v>794</v>
      </c>
      <c r="C246" s="4">
        <v>19</v>
      </c>
      <c r="D246" s="4" t="s">
        <v>10</v>
      </c>
      <c r="E246" s="4" t="s">
        <v>795</v>
      </c>
      <c r="F246" s="4" t="s">
        <v>121</v>
      </c>
      <c r="G246" s="4" t="s">
        <v>13</v>
      </c>
      <c r="H246" s="4" t="s">
        <v>28</v>
      </c>
    </row>
    <row r="247" spans="1:8" ht="15" customHeight="1" x14ac:dyDescent="0.3">
      <c r="A247" s="4" t="s">
        <v>796</v>
      </c>
      <c r="B247" s="4" t="s">
        <v>797</v>
      </c>
      <c r="C247" s="4">
        <v>57</v>
      </c>
      <c r="D247" s="4" t="s">
        <v>16</v>
      </c>
      <c r="E247" s="4" t="s">
        <v>798</v>
      </c>
      <c r="F247" s="4" t="s">
        <v>160</v>
      </c>
      <c r="G247" s="4" t="s">
        <v>13</v>
      </c>
      <c r="H247" s="4" t="s">
        <v>19</v>
      </c>
    </row>
    <row r="248" spans="1:8" ht="15" customHeight="1" x14ac:dyDescent="0.3">
      <c r="A248" s="4" t="s">
        <v>799</v>
      </c>
      <c r="B248" s="4" t="s">
        <v>800</v>
      </c>
      <c r="C248" s="4">
        <v>58</v>
      </c>
      <c r="D248" s="4" t="s">
        <v>10</v>
      </c>
      <c r="E248" s="4" t="s">
        <v>801</v>
      </c>
      <c r="F248" s="4" t="s">
        <v>295</v>
      </c>
      <c r="G248" s="4" t="s">
        <v>13</v>
      </c>
      <c r="H248" s="4" t="s">
        <v>28</v>
      </c>
    </row>
    <row r="249" spans="1:8" ht="15" customHeight="1" x14ac:dyDescent="0.3">
      <c r="A249" s="4" t="s">
        <v>802</v>
      </c>
      <c r="B249" s="4" t="s">
        <v>803</v>
      </c>
      <c r="C249" s="4">
        <v>32</v>
      </c>
      <c r="D249" s="4" t="s">
        <v>10</v>
      </c>
      <c r="E249" s="4" t="s">
        <v>804</v>
      </c>
      <c r="F249" s="4" t="s">
        <v>49</v>
      </c>
      <c r="G249" s="4" t="s">
        <v>13</v>
      </c>
      <c r="H249" s="4" t="s">
        <v>19</v>
      </c>
    </row>
    <row r="250" spans="1:8" ht="15" customHeight="1" x14ac:dyDescent="0.3">
      <c r="A250" s="4" t="s">
        <v>805</v>
      </c>
      <c r="B250" s="4" t="s">
        <v>806</v>
      </c>
      <c r="C250" s="4">
        <v>19</v>
      </c>
      <c r="D250" s="4" t="s">
        <v>10</v>
      </c>
      <c r="E250" s="4" t="s">
        <v>807</v>
      </c>
      <c r="F250" s="4" t="s">
        <v>188</v>
      </c>
      <c r="G250" s="4" t="s">
        <v>13</v>
      </c>
      <c r="H250" s="4" t="s">
        <v>50</v>
      </c>
    </row>
    <row r="251" spans="1:8" ht="15" customHeight="1" x14ac:dyDescent="0.3">
      <c r="A251" s="4" t="s">
        <v>808</v>
      </c>
      <c r="B251" s="4" t="s">
        <v>809</v>
      </c>
      <c r="C251" s="4">
        <v>41</v>
      </c>
      <c r="D251" s="4" t="s">
        <v>16</v>
      </c>
      <c r="E251" s="4" t="s">
        <v>810</v>
      </c>
      <c r="F251" s="4" t="s">
        <v>61</v>
      </c>
      <c r="G251" s="4" t="s">
        <v>13</v>
      </c>
      <c r="H251" s="4" t="s">
        <v>50</v>
      </c>
    </row>
    <row r="252" spans="1:8" ht="15" customHeight="1" x14ac:dyDescent="0.3">
      <c r="A252" s="4" t="s">
        <v>811</v>
      </c>
      <c r="B252" s="4" t="s">
        <v>812</v>
      </c>
      <c r="C252" s="4">
        <v>48</v>
      </c>
      <c r="D252" s="4" t="s">
        <v>10</v>
      </c>
      <c r="E252" s="4" t="s">
        <v>813</v>
      </c>
      <c r="F252" s="4" t="s">
        <v>95</v>
      </c>
      <c r="G252" s="4" t="s">
        <v>13</v>
      </c>
      <c r="H252" s="4" t="s">
        <v>19</v>
      </c>
    </row>
    <row r="253" spans="1:8" ht="15" customHeight="1" x14ac:dyDescent="0.3">
      <c r="A253" s="4" t="s">
        <v>814</v>
      </c>
      <c r="B253" s="4" t="s">
        <v>815</v>
      </c>
      <c r="C253" s="4">
        <v>64</v>
      </c>
      <c r="D253" s="4" t="s">
        <v>10</v>
      </c>
      <c r="E253" s="4" t="s">
        <v>816</v>
      </c>
      <c r="F253" s="4" t="s">
        <v>23</v>
      </c>
      <c r="G253" s="4" t="s">
        <v>13</v>
      </c>
      <c r="H253" s="4" t="s">
        <v>33</v>
      </c>
    </row>
    <row r="254" spans="1:8" ht="15" customHeight="1" x14ac:dyDescent="0.3">
      <c r="A254" s="4" t="s">
        <v>817</v>
      </c>
      <c r="B254" s="4" t="s">
        <v>818</v>
      </c>
      <c r="C254" s="4">
        <v>26</v>
      </c>
      <c r="D254" s="4" t="s">
        <v>10</v>
      </c>
      <c r="E254" s="4" t="s">
        <v>819</v>
      </c>
      <c r="F254" s="4" t="s">
        <v>41</v>
      </c>
      <c r="G254" s="4" t="s">
        <v>13</v>
      </c>
      <c r="H254" s="4" t="s">
        <v>33</v>
      </c>
    </row>
    <row r="255" spans="1:8" ht="15" customHeight="1" x14ac:dyDescent="0.3">
      <c r="A255" s="4" t="s">
        <v>820</v>
      </c>
      <c r="B255" s="4" t="s">
        <v>821</v>
      </c>
      <c r="C255" s="4">
        <v>32</v>
      </c>
      <c r="D255" s="4" t="s">
        <v>10</v>
      </c>
      <c r="E255" s="4" t="s">
        <v>822</v>
      </c>
      <c r="F255" s="4" t="s">
        <v>328</v>
      </c>
      <c r="G255" s="4" t="s">
        <v>13</v>
      </c>
      <c r="H255" s="4" t="s">
        <v>28</v>
      </c>
    </row>
    <row r="256" spans="1:8" ht="15" customHeight="1" x14ac:dyDescent="0.3">
      <c r="A256" s="4" t="s">
        <v>823</v>
      </c>
      <c r="B256" s="4" t="s">
        <v>824</v>
      </c>
      <c r="C256" s="4">
        <v>34</v>
      </c>
      <c r="D256" s="4" t="s">
        <v>10</v>
      </c>
      <c r="E256" s="4" t="s">
        <v>825</v>
      </c>
      <c r="F256" s="4" t="s">
        <v>167</v>
      </c>
      <c r="G256" s="4" t="s">
        <v>13</v>
      </c>
      <c r="H256" s="4" t="s">
        <v>33</v>
      </c>
    </row>
    <row r="257" spans="1:8" ht="15" customHeight="1" x14ac:dyDescent="0.3">
      <c r="A257" s="4" t="s">
        <v>826</v>
      </c>
      <c r="B257" s="4" t="s">
        <v>827</v>
      </c>
      <c r="C257" s="4">
        <v>21</v>
      </c>
      <c r="D257" s="4" t="s">
        <v>10</v>
      </c>
      <c r="E257" s="4" t="s">
        <v>828</v>
      </c>
      <c r="F257" s="4" t="s">
        <v>27</v>
      </c>
      <c r="G257" s="4" t="s">
        <v>13</v>
      </c>
      <c r="H257" s="4" t="s">
        <v>50</v>
      </c>
    </row>
    <row r="258" spans="1:8" ht="15" customHeight="1" x14ac:dyDescent="0.3">
      <c r="A258" s="4" t="s">
        <v>829</v>
      </c>
      <c r="B258" s="4" t="s">
        <v>830</v>
      </c>
      <c r="C258" s="4">
        <v>57</v>
      </c>
      <c r="D258" s="4" t="s">
        <v>10</v>
      </c>
      <c r="E258" s="4" t="s">
        <v>831</v>
      </c>
      <c r="F258" s="4" t="s">
        <v>295</v>
      </c>
      <c r="G258" s="4" t="s">
        <v>13</v>
      </c>
      <c r="H258" s="4" t="s">
        <v>19</v>
      </c>
    </row>
    <row r="259" spans="1:8" ht="15" customHeight="1" x14ac:dyDescent="0.3">
      <c r="A259" s="4" t="s">
        <v>832</v>
      </c>
      <c r="B259" s="4" t="s">
        <v>833</v>
      </c>
      <c r="C259" s="4">
        <v>42</v>
      </c>
      <c r="D259" s="4" t="s">
        <v>10</v>
      </c>
      <c r="E259" s="4" t="s">
        <v>834</v>
      </c>
      <c r="F259" s="4" t="s">
        <v>725</v>
      </c>
      <c r="G259" s="4" t="s">
        <v>13</v>
      </c>
      <c r="H259" s="4" t="s">
        <v>33</v>
      </c>
    </row>
    <row r="260" spans="1:8" ht="15" customHeight="1" x14ac:dyDescent="0.3">
      <c r="A260" s="4" t="s">
        <v>835</v>
      </c>
      <c r="B260" s="4" t="s">
        <v>836</v>
      </c>
      <c r="C260" s="4">
        <v>24</v>
      </c>
      <c r="D260" s="4" t="s">
        <v>16</v>
      </c>
      <c r="E260" s="4" t="s">
        <v>837</v>
      </c>
      <c r="F260" s="4" t="s">
        <v>363</v>
      </c>
      <c r="G260" s="4" t="s">
        <v>13</v>
      </c>
      <c r="H260" s="4" t="s">
        <v>19</v>
      </c>
    </row>
    <row r="261" spans="1:8" ht="15" customHeight="1" x14ac:dyDescent="0.3">
      <c r="A261" s="4" t="s">
        <v>838</v>
      </c>
      <c r="B261" s="4" t="s">
        <v>839</v>
      </c>
      <c r="C261" s="4">
        <v>32</v>
      </c>
      <c r="D261" s="4" t="s">
        <v>16</v>
      </c>
      <c r="E261" s="4" t="s">
        <v>840</v>
      </c>
      <c r="F261" s="4" t="s">
        <v>99</v>
      </c>
      <c r="G261" s="4" t="s">
        <v>13</v>
      </c>
      <c r="H261" s="4" t="s">
        <v>33</v>
      </c>
    </row>
    <row r="262" spans="1:8" ht="15" customHeight="1" x14ac:dyDescent="0.3">
      <c r="A262" s="4" t="s">
        <v>841</v>
      </c>
      <c r="B262" s="4" t="s">
        <v>842</v>
      </c>
      <c r="C262" s="4">
        <v>63</v>
      </c>
      <c r="D262" s="4" t="s">
        <v>16</v>
      </c>
      <c r="E262" s="4" t="s">
        <v>843</v>
      </c>
      <c r="F262" s="4" t="s">
        <v>137</v>
      </c>
      <c r="G262" s="4" t="s">
        <v>13</v>
      </c>
      <c r="H262" s="4" t="s">
        <v>19</v>
      </c>
    </row>
    <row r="263" spans="1:8" ht="15" customHeight="1" x14ac:dyDescent="0.3">
      <c r="A263" s="4" t="s">
        <v>844</v>
      </c>
      <c r="B263" s="4" t="s">
        <v>845</v>
      </c>
      <c r="C263" s="4">
        <v>27</v>
      </c>
      <c r="D263" s="4" t="s">
        <v>16</v>
      </c>
      <c r="E263" s="4" t="s">
        <v>846</v>
      </c>
      <c r="F263" s="4" t="s">
        <v>37</v>
      </c>
      <c r="G263" s="4" t="s">
        <v>13</v>
      </c>
      <c r="H263" s="4" t="s">
        <v>33</v>
      </c>
    </row>
    <row r="264" spans="1:8" ht="15" customHeight="1" x14ac:dyDescent="0.3">
      <c r="A264" s="4" t="s">
        <v>847</v>
      </c>
      <c r="B264" s="4" t="s">
        <v>848</v>
      </c>
      <c r="C264" s="4">
        <v>60</v>
      </c>
      <c r="D264" s="4" t="s">
        <v>16</v>
      </c>
      <c r="E264" s="4" t="s">
        <v>849</v>
      </c>
      <c r="F264" s="4" t="s">
        <v>69</v>
      </c>
      <c r="G264" s="4" t="s">
        <v>13</v>
      </c>
      <c r="H264" s="4" t="s">
        <v>33</v>
      </c>
    </row>
    <row r="265" spans="1:8" ht="15" customHeight="1" x14ac:dyDescent="0.3">
      <c r="A265" s="4" t="s">
        <v>850</v>
      </c>
      <c r="B265" s="4" t="s">
        <v>851</v>
      </c>
      <c r="C265" s="4">
        <v>50</v>
      </c>
      <c r="D265" s="4" t="s">
        <v>10</v>
      </c>
      <c r="E265" s="4" t="s">
        <v>852</v>
      </c>
      <c r="F265" s="4" t="s">
        <v>332</v>
      </c>
      <c r="G265" s="4" t="s">
        <v>13</v>
      </c>
      <c r="H265" s="4" t="s">
        <v>28</v>
      </c>
    </row>
    <row r="266" spans="1:8" ht="15" customHeight="1" x14ac:dyDescent="0.3">
      <c r="A266" s="4" t="s">
        <v>853</v>
      </c>
      <c r="B266" s="4" t="s">
        <v>854</v>
      </c>
      <c r="C266" s="4">
        <v>25</v>
      </c>
      <c r="D266" s="4" t="s">
        <v>10</v>
      </c>
      <c r="E266" s="4" t="s">
        <v>855</v>
      </c>
      <c r="F266" s="4" t="s">
        <v>856</v>
      </c>
      <c r="G266" s="4" t="s">
        <v>13</v>
      </c>
      <c r="H266" s="4" t="s">
        <v>50</v>
      </c>
    </row>
    <row r="267" spans="1:8" ht="15" customHeight="1" x14ac:dyDescent="0.3">
      <c r="A267" s="4" t="s">
        <v>857</v>
      </c>
      <c r="B267" s="4" t="s">
        <v>858</v>
      </c>
      <c r="C267" s="4">
        <v>38</v>
      </c>
      <c r="D267" s="4" t="s">
        <v>10</v>
      </c>
      <c r="E267" s="4" t="s">
        <v>859</v>
      </c>
      <c r="F267" s="4" t="s">
        <v>241</v>
      </c>
      <c r="G267" s="4" t="s">
        <v>13</v>
      </c>
      <c r="H267" s="4" t="s">
        <v>33</v>
      </c>
    </row>
    <row r="268" spans="1:8" ht="15" customHeight="1" x14ac:dyDescent="0.3">
      <c r="A268" s="4" t="s">
        <v>860</v>
      </c>
      <c r="B268" s="4" t="s">
        <v>861</v>
      </c>
      <c r="C268" s="4">
        <v>32</v>
      </c>
      <c r="D268" s="4" t="s">
        <v>16</v>
      </c>
      <c r="E268" s="4" t="s">
        <v>862</v>
      </c>
      <c r="F268" s="4" t="s">
        <v>596</v>
      </c>
      <c r="G268" s="4" t="s">
        <v>13</v>
      </c>
      <c r="H268" s="4" t="s">
        <v>28</v>
      </c>
    </row>
    <row r="269" spans="1:8" ht="15" customHeight="1" x14ac:dyDescent="0.3">
      <c r="A269" s="4" t="s">
        <v>863</v>
      </c>
      <c r="B269" s="4" t="s">
        <v>864</v>
      </c>
      <c r="C269" s="4">
        <v>18</v>
      </c>
      <c r="D269" s="4" t="s">
        <v>10</v>
      </c>
      <c r="E269" s="4" t="s">
        <v>792</v>
      </c>
      <c r="F269" s="4" t="s">
        <v>69</v>
      </c>
      <c r="G269" s="4" t="s">
        <v>13</v>
      </c>
      <c r="H269" s="4" t="s">
        <v>28</v>
      </c>
    </row>
    <row r="270" spans="1:8" ht="15" customHeight="1" x14ac:dyDescent="0.3">
      <c r="A270" s="4" t="s">
        <v>865</v>
      </c>
      <c r="B270" s="4" t="s">
        <v>866</v>
      </c>
      <c r="C270" s="4">
        <v>53</v>
      </c>
      <c r="D270" s="4" t="s">
        <v>16</v>
      </c>
      <c r="E270" s="4" t="s">
        <v>867</v>
      </c>
      <c r="F270" s="4" t="s">
        <v>205</v>
      </c>
      <c r="G270" s="4" t="s">
        <v>13</v>
      </c>
      <c r="H270" s="4" t="s">
        <v>28</v>
      </c>
    </row>
    <row r="271" spans="1:8" ht="15" customHeight="1" x14ac:dyDescent="0.3">
      <c r="A271" s="4" t="s">
        <v>868</v>
      </c>
      <c r="B271" s="4" t="s">
        <v>869</v>
      </c>
      <c r="C271" s="4">
        <v>45</v>
      </c>
      <c r="D271" s="4" t="s">
        <v>16</v>
      </c>
      <c r="E271" s="4" t="s">
        <v>870</v>
      </c>
      <c r="F271" s="4" t="s">
        <v>32</v>
      </c>
      <c r="G271" s="4" t="s">
        <v>13</v>
      </c>
      <c r="H271" s="4" t="s">
        <v>33</v>
      </c>
    </row>
    <row r="272" spans="1:8" ht="15" customHeight="1" x14ac:dyDescent="0.3">
      <c r="A272" s="4" t="s">
        <v>871</v>
      </c>
      <c r="B272" s="4" t="s">
        <v>872</v>
      </c>
      <c r="C272" s="4">
        <v>31</v>
      </c>
      <c r="D272" s="4" t="s">
        <v>16</v>
      </c>
      <c r="E272" s="4" t="s">
        <v>873</v>
      </c>
      <c r="F272" s="4" t="s">
        <v>332</v>
      </c>
      <c r="G272" s="4" t="s">
        <v>13</v>
      </c>
      <c r="H272" s="4" t="s">
        <v>50</v>
      </c>
    </row>
    <row r="273" spans="1:8" ht="15" customHeight="1" x14ac:dyDescent="0.3">
      <c r="A273" s="4" t="s">
        <v>874</v>
      </c>
      <c r="B273" s="4" t="s">
        <v>875</v>
      </c>
      <c r="C273" s="4">
        <v>64</v>
      </c>
      <c r="D273" s="4" t="s">
        <v>10</v>
      </c>
      <c r="E273" s="4" t="s">
        <v>876</v>
      </c>
      <c r="F273" s="4" t="s">
        <v>73</v>
      </c>
      <c r="G273" s="4" t="s">
        <v>13</v>
      </c>
      <c r="H273" s="4" t="s">
        <v>19</v>
      </c>
    </row>
    <row r="274" spans="1:8" ht="15" customHeight="1" x14ac:dyDescent="0.3">
      <c r="A274" s="4" t="s">
        <v>877</v>
      </c>
      <c r="B274" s="4" t="s">
        <v>878</v>
      </c>
      <c r="C274" s="4">
        <v>48</v>
      </c>
      <c r="D274" s="4" t="s">
        <v>16</v>
      </c>
      <c r="E274" s="4" t="s">
        <v>879</v>
      </c>
      <c r="F274" s="4" t="s">
        <v>32</v>
      </c>
      <c r="G274" s="4" t="s">
        <v>13</v>
      </c>
      <c r="H274" s="4" t="s">
        <v>50</v>
      </c>
    </row>
    <row r="275" spans="1:8" ht="15" customHeight="1" x14ac:dyDescent="0.3">
      <c r="A275" s="4" t="s">
        <v>880</v>
      </c>
      <c r="B275" s="4" t="s">
        <v>881</v>
      </c>
      <c r="C275" s="4">
        <v>23</v>
      </c>
      <c r="D275" s="4" t="s">
        <v>10</v>
      </c>
      <c r="E275" s="4" t="s">
        <v>882</v>
      </c>
      <c r="F275" s="4" t="s">
        <v>317</v>
      </c>
      <c r="G275" s="4" t="s">
        <v>13</v>
      </c>
      <c r="H275" s="4" t="s">
        <v>28</v>
      </c>
    </row>
    <row r="276" spans="1:8" ht="15" customHeight="1" x14ac:dyDescent="0.3">
      <c r="A276" s="4" t="s">
        <v>883</v>
      </c>
      <c r="B276" s="4" t="s">
        <v>884</v>
      </c>
      <c r="C276" s="4">
        <v>38</v>
      </c>
      <c r="D276" s="4" t="s">
        <v>10</v>
      </c>
      <c r="E276" s="4" t="s">
        <v>885</v>
      </c>
      <c r="F276" s="4" t="s">
        <v>175</v>
      </c>
      <c r="G276" s="4" t="s">
        <v>13</v>
      </c>
      <c r="H276" s="4" t="s">
        <v>33</v>
      </c>
    </row>
    <row r="277" spans="1:8" ht="15" customHeight="1" x14ac:dyDescent="0.3">
      <c r="A277" s="4" t="s">
        <v>886</v>
      </c>
      <c r="B277" s="4" t="s">
        <v>887</v>
      </c>
      <c r="C277" s="4">
        <v>22</v>
      </c>
      <c r="D277" s="4" t="s">
        <v>10</v>
      </c>
      <c r="E277" s="4" t="s">
        <v>888</v>
      </c>
      <c r="F277" s="4" t="s">
        <v>596</v>
      </c>
      <c r="G277" s="4" t="s">
        <v>13</v>
      </c>
      <c r="H277" s="4" t="s">
        <v>50</v>
      </c>
    </row>
    <row r="278" spans="1:8" ht="15" customHeight="1" x14ac:dyDescent="0.3">
      <c r="A278" s="4" t="s">
        <v>889</v>
      </c>
      <c r="B278" s="4" t="s">
        <v>890</v>
      </c>
      <c r="C278" s="4">
        <v>38</v>
      </c>
      <c r="D278" s="4" t="s">
        <v>10</v>
      </c>
      <c r="E278" s="4" t="s">
        <v>891</v>
      </c>
      <c r="F278" s="4" t="s">
        <v>188</v>
      </c>
      <c r="G278" s="4" t="s">
        <v>13</v>
      </c>
      <c r="H278" s="4" t="s">
        <v>50</v>
      </c>
    </row>
    <row r="279" spans="1:8" ht="15" customHeight="1" x14ac:dyDescent="0.3">
      <c r="A279" s="4" t="s">
        <v>892</v>
      </c>
      <c r="B279" s="4" t="s">
        <v>893</v>
      </c>
      <c r="C279" s="4">
        <v>22</v>
      </c>
      <c r="D279" s="4" t="s">
        <v>16</v>
      </c>
      <c r="E279" s="4" t="s">
        <v>894</v>
      </c>
      <c r="F279" s="4" t="s">
        <v>278</v>
      </c>
      <c r="G279" s="4" t="s">
        <v>13</v>
      </c>
      <c r="H279" s="4" t="s">
        <v>19</v>
      </c>
    </row>
    <row r="280" spans="1:8" ht="15" customHeight="1" x14ac:dyDescent="0.3">
      <c r="A280" s="4" t="s">
        <v>895</v>
      </c>
      <c r="B280" s="4" t="s">
        <v>896</v>
      </c>
      <c r="C280" s="4">
        <v>42</v>
      </c>
      <c r="D280" s="4" t="s">
        <v>16</v>
      </c>
      <c r="E280" s="4" t="s">
        <v>897</v>
      </c>
      <c r="F280" s="4" t="s">
        <v>221</v>
      </c>
      <c r="G280" s="4" t="s">
        <v>13</v>
      </c>
      <c r="H280" s="4" t="s">
        <v>19</v>
      </c>
    </row>
    <row r="281" spans="1:8" ht="15" customHeight="1" x14ac:dyDescent="0.3">
      <c r="A281" s="4" t="s">
        <v>898</v>
      </c>
      <c r="B281" s="4" t="s">
        <v>899</v>
      </c>
      <c r="C281" s="4">
        <v>21</v>
      </c>
      <c r="D281" s="4" t="s">
        <v>16</v>
      </c>
      <c r="E281" s="4" t="s">
        <v>900</v>
      </c>
      <c r="F281" s="4" t="s">
        <v>27</v>
      </c>
      <c r="G281" s="4" t="s">
        <v>13</v>
      </c>
      <c r="H281" s="4" t="s">
        <v>28</v>
      </c>
    </row>
    <row r="282" spans="1:8" ht="15" customHeight="1" x14ac:dyDescent="0.3">
      <c r="A282" s="4" t="s">
        <v>901</v>
      </c>
      <c r="B282" s="4" t="s">
        <v>902</v>
      </c>
      <c r="C282" s="4">
        <v>48</v>
      </c>
      <c r="D282" s="4" t="s">
        <v>10</v>
      </c>
      <c r="E282" s="4" t="s">
        <v>903</v>
      </c>
      <c r="F282" s="4" t="s">
        <v>103</v>
      </c>
      <c r="G282" s="4" t="s">
        <v>13</v>
      </c>
      <c r="H282" s="4" t="s">
        <v>28</v>
      </c>
    </row>
    <row r="283" spans="1:8" ht="15" customHeight="1" x14ac:dyDescent="0.3">
      <c r="A283" s="4" t="s">
        <v>904</v>
      </c>
      <c r="B283" s="4" t="s">
        <v>905</v>
      </c>
      <c r="C283" s="4">
        <v>59</v>
      </c>
      <c r="D283" s="4" t="s">
        <v>10</v>
      </c>
      <c r="E283" s="4" t="s">
        <v>906</v>
      </c>
      <c r="F283" s="4" t="s">
        <v>171</v>
      </c>
      <c r="G283" s="4" t="s">
        <v>13</v>
      </c>
      <c r="H283" s="4" t="s">
        <v>19</v>
      </c>
    </row>
    <row r="284" spans="1:8" ht="15" customHeight="1" x14ac:dyDescent="0.3">
      <c r="A284" s="4" t="s">
        <v>907</v>
      </c>
      <c r="B284" s="4" t="s">
        <v>908</v>
      </c>
      <c r="C284" s="4">
        <v>46</v>
      </c>
      <c r="D284" s="4" t="s">
        <v>16</v>
      </c>
      <c r="E284" s="4" t="s">
        <v>909</v>
      </c>
      <c r="F284" s="4" t="s">
        <v>91</v>
      </c>
      <c r="G284" s="4" t="s">
        <v>13</v>
      </c>
      <c r="H284" s="4" t="s">
        <v>50</v>
      </c>
    </row>
    <row r="285" spans="1:8" ht="15" customHeight="1" x14ac:dyDescent="0.3">
      <c r="A285" s="4" t="s">
        <v>910</v>
      </c>
      <c r="B285" s="4" t="s">
        <v>911</v>
      </c>
      <c r="C285" s="4">
        <v>54</v>
      </c>
      <c r="D285" s="4" t="s">
        <v>16</v>
      </c>
      <c r="E285" s="4" t="s">
        <v>912</v>
      </c>
      <c r="F285" s="4" t="s">
        <v>856</v>
      </c>
      <c r="G285" s="4" t="s">
        <v>13</v>
      </c>
      <c r="H285" s="4" t="s">
        <v>33</v>
      </c>
    </row>
    <row r="286" spans="1:8" ht="15" customHeight="1" x14ac:dyDescent="0.3">
      <c r="A286" s="4" t="s">
        <v>913</v>
      </c>
      <c r="B286" s="4" t="s">
        <v>914</v>
      </c>
      <c r="C286" s="4">
        <v>54</v>
      </c>
      <c r="D286" s="4" t="s">
        <v>10</v>
      </c>
      <c r="E286" s="4" t="s">
        <v>915</v>
      </c>
      <c r="F286" s="4" t="s">
        <v>171</v>
      </c>
      <c r="G286" s="4" t="s">
        <v>13</v>
      </c>
      <c r="H286" s="4" t="s">
        <v>50</v>
      </c>
    </row>
    <row r="287" spans="1:8" ht="15" customHeight="1" x14ac:dyDescent="0.3">
      <c r="A287" s="4" t="s">
        <v>916</v>
      </c>
      <c r="B287" s="4" t="s">
        <v>917</v>
      </c>
      <c r="C287" s="4">
        <v>46</v>
      </c>
      <c r="D287" s="4" t="s">
        <v>16</v>
      </c>
      <c r="E287" s="4" t="s">
        <v>918</v>
      </c>
      <c r="F287" s="4" t="s">
        <v>725</v>
      </c>
      <c r="G287" s="4" t="s">
        <v>13</v>
      </c>
      <c r="H287" s="4" t="s">
        <v>33</v>
      </c>
    </row>
    <row r="288" spans="1:8" ht="15" customHeight="1" x14ac:dyDescent="0.3">
      <c r="A288" s="4" t="s">
        <v>919</v>
      </c>
      <c r="B288" s="4" t="s">
        <v>920</v>
      </c>
      <c r="C288" s="4">
        <v>22</v>
      </c>
      <c r="D288" s="4" t="s">
        <v>10</v>
      </c>
      <c r="E288" s="4" t="s">
        <v>921</v>
      </c>
      <c r="F288" s="4" t="s">
        <v>41</v>
      </c>
      <c r="G288" s="4" t="s">
        <v>13</v>
      </c>
      <c r="H288" s="4" t="s">
        <v>33</v>
      </c>
    </row>
    <row r="289" spans="1:8" ht="15" customHeight="1" x14ac:dyDescent="0.3">
      <c r="A289" s="4" t="s">
        <v>922</v>
      </c>
      <c r="B289" s="4" t="s">
        <v>923</v>
      </c>
      <c r="C289" s="4">
        <v>22</v>
      </c>
      <c r="D289" s="4" t="s">
        <v>16</v>
      </c>
      <c r="E289" s="4" t="s">
        <v>924</v>
      </c>
      <c r="F289" s="4" t="s">
        <v>175</v>
      </c>
      <c r="G289" s="4" t="s">
        <v>13</v>
      </c>
      <c r="H289" s="4" t="s">
        <v>50</v>
      </c>
    </row>
    <row r="290" spans="1:8" ht="15" customHeight="1" x14ac:dyDescent="0.3">
      <c r="A290" s="4" t="s">
        <v>925</v>
      </c>
      <c r="B290" s="4" t="s">
        <v>926</v>
      </c>
      <c r="C290" s="4">
        <v>58</v>
      </c>
      <c r="D290" s="4" t="s">
        <v>10</v>
      </c>
      <c r="E290" s="4" t="s">
        <v>927</v>
      </c>
      <c r="F290" s="4" t="s">
        <v>171</v>
      </c>
      <c r="G290" s="4" t="s">
        <v>13</v>
      </c>
      <c r="H290" s="4" t="s">
        <v>50</v>
      </c>
    </row>
    <row r="291" spans="1:8" ht="15" customHeight="1" x14ac:dyDescent="0.3">
      <c r="A291" s="4" t="s">
        <v>928</v>
      </c>
      <c r="B291" s="4" t="s">
        <v>929</v>
      </c>
      <c r="C291" s="4">
        <v>45</v>
      </c>
      <c r="D291" s="4" t="s">
        <v>10</v>
      </c>
      <c r="E291" s="4" t="s">
        <v>930</v>
      </c>
      <c r="F291" s="4" t="s">
        <v>27</v>
      </c>
      <c r="G291" s="4" t="s">
        <v>13</v>
      </c>
      <c r="H291" s="4" t="s">
        <v>28</v>
      </c>
    </row>
    <row r="292" spans="1:8" ht="15" customHeight="1" x14ac:dyDescent="0.3">
      <c r="A292" s="4" t="s">
        <v>931</v>
      </c>
      <c r="B292" s="4" t="s">
        <v>932</v>
      </c>
      <c r="C292" s="4">
        <v>52</v>
      </c>
      <c r="D292" s="4" t="s">
        <v>16</v>
      </c>
      <c r="E292" s="4" t="s">
        <v>933</v>
      </c>
      <c r="F292" s="4" t="s">
        <v>291</v>
      </c>
      <c r="G292" s="4" t="s">
        <v>13</v>
      </c>
      <c r="H292" s="4" t="s">
        <v>33</v>
      </c>
    </row>
    <row r="293" spans="1:8" ht="15" customHeight="1" x14ac:dyDescent="0.3">
      <c r="A293" s="4" t="s">
        <v>934</v>
      </c>
      <c r="B293" s="4" t="s">
        <v>935</v>
      </c>
      <c r="C293" s="4">
        <v>40</v>
      </c>
      <c r="D293" s="4" t="s">
        <v>16</v>
      </c>
      <c r="E293" s="4" t="s">
        <v>936</v>
      </c>
      <c r="F293" s="4" t="s">
        <v>117</v>
      </c>
      <c r="G293" s="4" t="s">
        <v>13</v>
      </c>
      <c r="H293" s="4" t="s">
        <v>28</v>
      </c>
    </row>
    <row r="294" spans="1:8" ht="15" customHeight="1" x14ac:dyDescent="0.3">
      <c r="A294" s="4" t="s">
        <v>937</v>
      </c>
      <c r="B294" s="4" t="s">
        <v>938</v>
      </c>
      <c r="C294" s="4">
        <v>30</v>
      </c>
      <c r="D294" s="4" t="s">
        <v>10</v>
      </c>
      <c r="E294" s="4" t="s">
        <v>939</v>
      </c>
      <c r="F294" s="4" t="s">
        <v>205</v>
      </c>
      <c r="G294" s="4" t="s">
        <v>13</v>
      </c>
      <c r="H294" s="4" t="s">
        <v>33</v>
      </c>
    </row>
    <row r="295" spans="1:8" ht="15" customHeight="1" x14ac:dyDescent="0.3">
      <c r="A295" s="4" t="s">
        <v>940</v>
      </c>
      <c r="B295" s="4" t="s">
        <v>941</v>
      </c>
      <c r="C295" s="4">
        <v>56</v>
      </c>
      <c r="D295" s="4" t="s">
        <v>16</v>
      </c>
      <c r="E295" s="4" t="s">
        <v>942</v>
      </c>
      <c r="F295" s="4" t="s">
        <v>332</v>
      </c>
      <c r="G295" s="4" t="s">
        <v>13</v>
      </c>
      <c r="H295" s="4" t="s">
        <v>19</v>
      </c>
    </row>
    <row r="296" spans="1:8" ht="15" customHeight="1" x14ac:dyDescent="0.3">
      <c r="A296" s="4" t="s">
        <v>943</v>
      </c>
      <c r="B296" s="4" t="s">
        <v>944</v>
      </c>
      <c r="C296" s="4">
        <v>29</v>
      </c>
      <c r="D296" s="4" t="s">
        <v>10</v>
      </c>
      <c r="E296" s="4" t="s">
        <v>580</v>
      </c>
      <c r="F296" s="4" t="s">
        <v>69</v>
      </c>
      <c r="G296" s="4" t="s">
        <v>13</v>
      </c>
      <c r="H296" s="4" t="s">
        <v>19</v>
      </c>
    </row>
    <row r="297" spans="1:8" ht="15" customHeight="1" x14ac:dyDescent="0.3">
      <c r="A297" s="4" t="s">
        <v>945</v>
      </c>
      <c r="B297" s="4" t="s">
        <v>946</v>
      </c>
      <c r="C297" s="4">
        <v>19</v>
      </c>
      <c r="D297" s="4" t="s">
        <v>16</v>
      </c>
      <c r="E297" s="4" t="s">
        <v>947</v>
      </c>
      <c r="F297" s="4" t="s">
        <v>65</v>
      </c>
      <c r="G297" s="4" t="s">
        <v>13</v>
      </c>
      <c r="H297" s="4" t="s">
        <v>28</v>
      </c>
    </row>
    <row r="298" spans="1:8" ht="15" customHeight="1" x14ac:dyDescent="0.3">
      <c r="A298" s="4" t="s">
        <v>948</v>
      </c>
      <c r="B298" s="4" t="s">
        <v>949</v>
      </c>
      <c r="C298" s="4">
        <v>28</v>
      </c>
      <c r="D298" s="4" t="s">
        <v>16</v>
      </c>
      <c r="E298" s="4" t="s">
        <v>301</v>
      </c>
      <c r="F298" s="4" t="s">
        <v>45</v>
      </c>
      <c r="G298" s="4" t="s">
        <v>13</v>
      </c>
      <c r="H298" s="4" t="s">
        <v>28</v>
      </c>
    </row>
    <row r="299" spans="1:8" ht="15" customHeight="1" x14ac:dyDescent="0.3">
      <c r="A299" s="4" t="s">
        <v>950</v>
      </c>
      <c r="B299" s="4" t="s">
        <v>951</v>
      </c>
      <c r="C299" s="4">
        <v>47</v>
      </c>
      <c r="D299" s="4" t="s">
        <v>16</v>
      </c>
      <c r="E299" s="4" t="s">
        <v>952</v>
      </c>
      <c r="F299" s="4" t="s">
        <v>117</v>
      </c>
      <c r="G299" s="4" t="s">
        <v>13</v>
      </c>
      <c r="H299" s="4" t="s">
        <v>33</v>
      </c>
    </row>
    <row r="300" spans="1:8" ht="15" customHeight="1" x14ac:dyDescent="0.3">
      <c r="A300" s="4" t="s">
        <v>953</v>
      </c>
      <c r="B300" s="4" t="s">
        <v>954</v>
      </c>
      <c r="C300" s="4">
        <v>64</v>
      </c>
      <c r="D300" s="4" t="s">
        <v>10</v>
      </c>
      <c r="E300" s="4" t="s">
        <v>955</v>
      </c>
      <c r="F300" s="4" t="s">
        <v>439</v>
      </c>
      <c r="G300" s="4" t="s">
        <v>13</v>
      </c>
      <c r="H300" s="4" t="s">
        <v>19</v>
      </c>
    </row>
    <row r="301" spans="1:8" ht="15" customHeight="1" x14ac:dyDescent="0.3">
      <c r="A301" s="4" t="s">
        <v>956</v>
      </c>
      <c r="B301" s="4" t="s">
        <v>957</v>
      </c>
      <c r="C301" s="4">
        <v>48</v>
      </c>
      <c r="D301" s="4" t="s">
        <v>16</v>
      </c>
      <c r="E301" s="4" t="s">
        <v>958</v>
      </c>
      <c r="F301" s="4" t="s">
        <v>332</v>
      </c>
      <c r="G301" s="4" t="s">
        <v>13</v>
      </c>
      <c r="H301" s="4" t="s">
        <v>19</v>
      </c>
    </row>
    <row r="302" spans="1:8" ht="15" customHeight="1" x14ac:dyDescent="0.3">
      <c r="A302" s="4" t="s">
        <v>959</v>
      </c>
      <c r="B302" s="4" t="s">
        <v>960</v>
      </c>
      <c r="C302" s="4">
        <v>29</v>
      </c>
      <c r="D302" s="4" t="s">
        <v>10</v>
      </c>
      <c r="E302" s="4" t="s">
        <v>961</v>
      </c>
      <c r="F302" s="4" t="s">
        <v>37</v>
      </c>
      <c r="G302" s="4" t="s">
        <v>13</v>
      </c>
      <c r="H302" s="4" t="s">
        <v>33</v>
      </c>
    </row>
    <row r="303" spans="1:8" ht="15" customHeight="1" x14ac:dyDescent="0.3">
      <c r="A303" s="4" t="s">
        <v>962</v>
      </c>
      <c r="B303" s="4" t="s">
        <v>963</v>
      </c>
      <c r="C303" s="4">
        <v>50</v>
      </c>
      <c r="D303" s="4" t="s">
        <v>10</v>
      </c>
      <c r="E303" s="4" t="s">
        <v>964</v>
      </c>
      <c r="F303" s="4" t="s">
        <v>291</v>
      </c>
      <c r="G303" s="4" t="s">
        <v>13</v>
      </c>
      <c r="H303" s="4" t="s">
        <v>50</v>
      </c>
    </row>
    <row r="304" spans="1:8" ht="15" customHeight="1" x14ac:dyDescent="0.3">
      <c r="A304" s="4" t="s">
        <v>965</v>
      </c>
      <c r="B304" s="4" t="s">
        <v>966</v>
      </c>
      <c r="C304" s="4">
        <v>36</v>
      </c>
      <c r="D304" s="4" t="s">
        <v>10</v>
      </c>
      <c r="E304" s="4" t="s">
        <v>967</v>
      </c>
      <c r="F304" s="4" t="s">
        <v>137</v>
      </c>
      <c r="G304" s="4" t="s">
        <v>13</v>
      </c>
      <c r="H304" s="4" t="s">
        <v>50</v>
      </c>
    </row>
    <row r="305" spans="1:8" ht="15" customHeight="1" x14ac:dyDescent="0.3">
      <c r="A305" s="4" t="s">
        <v>968</v>
      </c>
      <c r="B305" s="4" t="s">
        <v>969</v>
      </c>
      <c r="C305" s="4">
        <v>23</v>
      </c>
      <c r="D305" s="4" t="s">
        <v>16</v>
      </c>
      <c r="E305" s="4" t="s">
        <v>970</v>
      </c>
      <c r="F305" s="4" t="s">
        <v>95</v>
      </c>
      <c r="G305" s="4" t="s">
        <v>13</v>
      </c>
      <c r="H305" s="4" t="s">
        <v>19</v>
      </c>
    </row>
    <row r="306" spans="1:8" ht="15" customHeight="1" x14ac:dyDescent="0.3">
      <c r="A306" s="4" t="s">
        <v>971</v>
      </c>
      <c r="B306" s="4" t="s">
        <v>972</v>
      </c>
      <c r="C306" s="4">
        <v>41</v>
      </c>
      <c r="D306" s="4" t="s">
        <v>10</v>
      </c>
      <c r="E306" s="4" t="s">
        <v>973</v>
      </c>
      <c r="F306" s="4" t="s">
        <v>65</v>
      </c>
      <c r="G306" s="4" t="s">
        <v>13</v>
      </c>
      <c r="H306" s="4" t="s">
        <v>33</v>
      </c>
    </row>
    <row r="307" spans="1:8" ht="15" customHeight="1" x14ac:dyDescent="0.3">
      <c r="A307" s="4" t="s">
        <v>974</v>
      </c>
      <c r="B307" s="4" t="s">
        <v>975</v>
      </c>
      <c r="C307" s="4">
        <v>64</v>
      </c>
      <c r="D307" s="4" t="s">
        <v>10</v>
      </c>
      <c r="E307" s="4" t="s">
        <v>976</v>
      </c>
      <c r="F307" s="4" t="s">
        <v>77</v>
      </c>
      <c r="G307" s="4" t="s">
        <v>13</v>
      </c>
      <c r="H307" s="4" t="s">
        <v>19</v>
      </c>
    </row>
    <row r="308" spans="1:8" ht="15" customHeight="1" x14ac:dyDescent="0.3">
      <c r="A308" s="4" t="s">
        <v>977</v>
      </c>
      <c r="B308" s="4" t="s">
        <v>978</v>
      </c>
      <c r="C308" s="4">
        <v>44</v>
      </c>
      <c r="D308" s="4" t="s">
        <v>10</v>
      </c>
      <c r="E308" s="4" t="s">
        <v>979</v>
      </c>
      <c r="F308" s="4" t="s">
        <v>241</v>
      </c>
      <c r="G308" s="4" t="s">
        <v>13</v>
      </c>
      <c r="H308" s="4" t="s">
        <v>19</v>
      </c>
    </row>
    <row r="309" spans="1:8" ht="15" customHeight="1" x14ac:dyDescent="0.3">
      <c r="A309" s="4" t="s">
        <v>980</v>
      </c>
      <c r="B309" s="4" t="s">
        <v>981</v>
      </c>
      <c r="C309" s="4">
        <v>56</v>
      </c>
      <c r="D309" s="4" t="s">
        <v>16</v>
      </c>
      <c r="E309" s="4" t="s">
        <v>982</v>
      </c>
      <c r="F309" s="4" t="s">
        <v>23</v>
      </c>
      <c r="G309" s="4" t="s">
        <v>13</v>
      </c>
      <c r="H309" s="4" t="s">
        <v>28</v>
      </c>
    </row>
    <row r="310" spans="1:8" ht="15" customHeight="1" x14ac:dyDescent="0.3">
      <c r="A310" s="4" t="s">
        <v>983</v>
      </c>
      <c r="B310" s="4" t="s">
        <v>984</v>
      </c>
      <c r="C310" s="4">
        <v>60</v>
      </c>
      <c r="D310" s="4" t="s">
        <v>16</v>
      </c>
      <c r="E310" s="4" t="s">
        <v>985</v>
      </c>
      <c r="F310" s="4" t="s">
        <v>271</v>
      </c>
      <c r="G310" s="4" t="s">
        <v>13</v>
      </c>
      <c r="H310" s="4" t="s">
        <v>50</v>
      </c>
    </row>
    <row r="311" spans="1:8" ht="15" customHeight="1" x14ac:dyDescent="0.3">
      <c r="A311" s="4" t="s">
        <v>986</v>
      </c>
      <c r="B311" s="4" t="s">
        <v>987</v>
      </c>
      <c r="C311" s="4">
        <v>41</v>
      </c>
      <c r="D311" s="4" t="s">
        <v>16</v>
      </c>
      <c r="E311" s="4" t="s">
        <v>988</v>
      </c>
      <c r="F311" s="4" t="s">
        <v>32</v>
      </c>
      <c r="G311" s="4" t="s">
        <v>13</v>
      </c>
      <c r="H311" s="4" t="s">
        <v>28</v>
      </c>
    </row>
    <row r="312" spans="1:8" ht="15" customHeight="1" x14ac:dyDescent="0.3">
      <c r="A312" s="4" t="s">
        <v>989</v>
      </c>
      <c r="B312" s="4" t="s">
        <v>990</v>
      </c>
      <c r="C312" s="4">
        <v>20</v>
      </c>
      <c r="D312" s="4" t="s">
        <v>10</v>
      </c>
      <c r="E312" s="4" t="s">
        <v>991</v>
      </c>
      <c r="F312" s="4" t="s">
        <v>175</v>
      </c>
      <c r="G312" s="4" t="s">
        <v>13</v>
      </c>
      <c r="H312" s="4" t="s">
        <v>33</v>
      </c>
    </row>
    <row r="313" spans="1:8" ht="15" customHeight="1" x14ac:dyDescent="0.3">
      <c r="A313" s="4" t="s">
        <v>992</v>
      </c>
      <c r="B313" s="4" t="s">
        <v>993</v>
      </c>
      <c r="C313" s="4">
        <v>35</v>
      </c>
      <c r="D313" s="4" t="s">
        <v>10</v>
      </c>
      <c r="E313" s="4" t="s">
        <v>994</v>
      </c>
      <c r="F313" s="4" t="s">
        <v>37</v>
      </c>
      <c r="G313" s="4" t="s">
        <v>13</v>
      </c>
      <c r="H313" s="4" t="s">
        <v>19</v>
      </c>
    </row>
    <row r="314" spans="1:8" ht="15" customHeight="1" x14ac:dyDescent="0.3">
      <c r="A314" s="4" t="s">
        <v>995</v>
      </c>
      <c r="B314" s="4" t="s">
        <v>996</v>
      </c>
      <c r="C314" s="4">
        <v>47</v>
      </c>
      <c r="D314" s="4" t="s">
        <v>16</v>
      </c>
      <c r="E314" s="4" t="s">
        <v>997</v>
      </c>
      <c r="F314" s="4" t="s">
        <v>95</v>
      </c>
      <c r="G314" s="4" t="s">
        <v>13</v>
      </c>
      <c r="H314" s="4" t="s">
        <v>33</v>
      </c>
    </row>
    <row r="315" spans="1:8" ht="15" customHeight="1" x14ac:dyDescent="0.3">
      <c r="A315" s="4" t="s">
        <v>998</v>
      </c>
      <c r="B315" s="4" t="s">
        <v>999</v>
      </c>
      <c r="C315" s="4">
        <v>62</v>
      </c>
      <c r="D315" s="4" t="s">
        <v>10</v>
      </c>
      <c r="E315" s="4" t="s">
        <v>1000</v>
      </c>
      <c r="F315" s="4" t="s">
        <v>144</v>
      </c>
      <c r="G315" s="4" t="s">
        <v>13</v>
      </c>
      <c r="H315" s="4" t="s">
        <v>19</v>
      </c>
    </row>
    <row r="316" spans="1:8" ht="15" customHeight="1" x14ac:dyDescent="0.3">
      <c r="A316" s="4" t="s">
        <v>1001</v>
      </c>
      <c r="B316" s="4" t="s">
        <v>1002</v>
      </c>
      <c r="C316" s="4">
        <v>53</v>
      </c>
      <c r="D316" s="4" t="s">
        <v>16</v>
      </c>
      <c r="E316" s="4" t="s">
        <v>1003</v>
      </c>
      <c r="F316" s="4" t="s">
        <v>77</v>
      </c>
      <c r="G316" s="4" t="s">
        <v>13</v>
      </c>
      <c r="H316" s="4" t="s">
        <v>33</v>
      </c>
    </row>
    <row r="317" spans="1:8" ht="15" customHeight="1" x14ac:dyDescent="0.3">
      <c r="A317" s="4" t="s">
        <v>1004</v>
      </c>
      <c r="B317" s="4" t="s">
        <v>1005</v>
      </c>
      <c r="C317" s="4">
        <v>49</v>
      </c>
      <c r="D317" s="4" t="s">
        <v>10</v>
      </c>
      <c r="E317" s="4" t="s">
        <v>1006</v>
      </c>
      <c r="F317" s="4" t="s">
        <v>725</v>
      </c>
      <c r="G317" s="4" t="s">
        <v>13</v>
      </c>
      <c r="H317" s="4" t="s">
        <v>33</v>
      </c>
    </row>
    <row r="318" spans="1:8" ht="15" customHeight="1" x14ac:dyDescent="0.3">
      <c r="A318" s="4" t="s">
        <v>1007</v>
      </c>
      <c r="B318" s="4" t="s">
        <v>1008</v>
      </c>
      <c r="C318" s="4">
        <v>34</v>
      </c>
      <c r="D318" s="4" t="s">
        <v>10</v>
      </c>
      <c r="E318" s="4" t="s">
        <v>1009</v>
      </c>
      <c r="F318" s="4" t="s">
        <v>144</v>
      </c>
      <c r="G318" s="4" t="s">
        <v>13</v>
      </c>
      <c r="H318" s="4" t="s">
        <v>50</v>
      </c>
    </row>
    <row r="319" spans="1:8" ht="15" customHeight="1" x14ac:dyDescent="0.3">
      <c r="A319" s="4" t="s">
        <v>1010</v>
      </c>
      <c r="B319" s="4" t="s">
        <v>1011</v>
      </c>
      <c r="C319" s="4">
        <v>64</v>
      </c>
      <c r="D319" s="4" t="s">
        <v>16</v>
      </c>
      <c r="E319" s="4" t="s">
        <v>1012</v>
      </c>
      <c r="F319" s="4" t="s">
        <v>49</v>
      </c>
      <c r="G319" s="4" t="s">
        <v>13</v>
      </c>
      <c r="H319" s="4" t="s">
        <v>50</v>
      </c>
    </row>
    <row r="320" spans="1:8" ht="15" customHeight="1" x14ac:dyDescent="0.3">
      <c r="A320" s="4" t="s">
        <v>1013</v>
      </c>
      <c r="B320" s="4" t="s">
        <v>1014</v>
      </c>
      <c r="C320" s="4">
        <v>25</v>
      </c>
      <c r="D320" s="4" t="s">
        <v>10</v>
      </c>
      <c r="E320" s="4" t="s">
        <v>1015</v>
      </c>
      <c r="F320" s="4" t="s">
        <v>65</v>
      </c>
      <c r="G320" s="4" t="s">
        <v>13</v>
      </c>
      <c r="H320" s="4" t="s">
        <v>19</v>
      </c>
    </row>
    <row r="321" spans="1:8" ht="15" customHeight="1" x14ac:dyDescent="0.3">
      <c r="A321" s="4" t="s">
        <v>1016</v>
      </c>
      <c r="B321" s="4" t="s">
        <v>1017</v>
      </c>
      <c r="C321" s="4">
        <v>54</v>
      </c>
      <c r="D321" s="4" t="s">
        <v>10</v>
      </c>
      <c r="E321" s="4" t="s">
        <v>1018</v>
      </c>
      <c r="F321" s="4" t="s">
        <v>317</v>
      </c>
      <c r="G321" s="4" t="s">
        <v>13</v>
      </c>
      <c r="H321" s="4" t="s">
        <v>19</v>
      </c>
    </row>
    <row r="322" spans="1:8" ht="15" customHeight="1" x14ac:dyDescent="0.3">
      <c r="A322" s="4" t="s">
        <v>1019</v>
      </c>
      <c r="B322" s="4" t="s">
        <v>1020</v>
      </c>
      <c r="C322" s="4">
        <v>34</v>
      </c>
      <c r="D322" s="4" t="s">
        <v>16</v>
      </c>
      <c r="E322" s="4" t="s">
        <v>1021</v>
      </c>
      <c r="F322" s="4" t="s">
        <v>271</v>
      </c>
      <c r="G322" s="4" t="s">
        <v>13</v>
      </c>
      <c r="H322" s="4" t="s">
        <v>28</v>
      </c>
    </row>
    <row r="323" spans="1:8" ht="15" customHeight="1" x14ac:dyDescent="0.3">
      <c r="A323" s="4" t="s">
        <v>1022</v>
      </c>
      <c r="B323" s="4" t="s">
        <v>1023</v>
      </c>
      <c r="C323" s="4">
        <v>21</v>
      </c>
      <c r="D323" s="4" t="s">
        <v>16</v>
      </c>
      <c r="E323" s="4" t="s">
        <v>1024</v>
      </c>
      <c r="F323" s="4" t="s">
        <v>241</v>
      </c>
      <c r="G323" s="4" t="s">
        <v>13</v>
      </c>
      <c r="H323" s="4" t="s">
        <v>28</v>
      </c>
    </row>
    <row r="324" spans="1:8" ht="15" customHeight="1" x14ac:dyDescent="0.3">
      <c r="A324" s="4" t="s">
        <v>1025</v>
      </c>
      <c r="B324" s="4" t="s">
        <v>1026</v>
      </c>
      <c r="C324" s="4">
        <v>54</v>
      </c>
      <c r="D324" s="4" t="s">
        <v>10</v>
      </c>
      <c r="E324" s="4" t="s">
        <v>1027</v>
      </c>
      <c r="F324" s="4" t="s">
        <v>856</v>
      </c>
      <c r="G324" s="4" t="s">
        <v>13</v>
      </c>
      <c r="H324" s="4" t="s">
        <v>28</v>
      </c>
    </row>
    <row r="325" spans="1:8" ht="15" customHeight="1" x14ac:dyDescent="0.3">
      <c r="A325" s="4" t="s">
        <v>1028</v>
      </c>
      <c r="B325" s="4" t="s">
        <v>1029</v>
      </c>
      <c r="C325" s="4">
        <v>64</v>
      </c>
      <c r="D325" s="4" t="s">
        <v>16</v>
      </c>
      <c r="E325" s="4" t="s">
        <v>1030</v>
      </c>
      <c r="F325" s="4" t="s">
        <v>12</v>
      </c>
      <c r="G325" s="4" t="s">
        <v>13</v>
      </c>
      <c r="H325" s="4" t="s">
        <v>19</v>
      </c>
    </row>
    <row r="326" spans="1:8" ht="15" customHeight="1" x14ac:dyDescent="0.3">
      <c r="A326" s="4" t="s">
        <v>1031</v>
      </c>
      <c r="B326" s="4" t="s">
        <v>1032</v>
      </c>
      <c r="C326" s="4">
        <v>58</v>
      </c>
      <c r="D326" s="4" t="s">
        <v>10</v>
      </c>
      <c r="E326" s="4" t="s">
        <v>1033</v>
      </c>
      <c r="F326" s="4" t="s">
        <v>99</v>
      </c>
      <c r="G326" s="4" t="s">
        <v>13</v>
      </c>
      <c r="H326" s="4" t="s">
        <v>28</v>
      </c>
    </row>
    <row r="327" spans="1:8" ht="15" customHeight="1" x14ac:dyDescent="0.3">
      <c r="A327" s="4" t="s">
        <v>1034</v>
      </c>
      <c r="B327" s="4" t="s">
        <v>1035</v>
      </c>
      <c r="C327" s="4">
        <v>60</v>
      </c>
      <c r="D327" s="4" t="s">
        <v>10</v>
      </c>
      <c r="E327" s="4" t="s">
        <v>1036</v>
      </c>
      <c r="F327" s="4" t="s">
        <v>328</v>
      </c>
      <c r="G327" s="4" t="s">
        <v>13</v>
      </c>
      <c r="H327" s="4" t="s">
        <v>28</v>
      </c>
    </row>
    <row r="328" spans="1:8" ht="15" customHeight="1" x14ac:dyDescent="0.3">
      <c r="A328" s="4" t="s">
        <v>1037</v>
      </c>
      <c r="B328" s="4" t="s">
        <v>1038</v>
      </c>
      <c r="C328" s="4">
        <v>58</v>
      </c>
      <c r="D328" s="4" t="s">
        <v>16</v>
      </c>
      <c r="E328" s="4" t="s">
        <v>1039</v>
      </c>
      <c r="F328" s="4" t="s">
        <v>221</v>
      </c>
      <c r="G328" s="4" t="s">
        <v>13</v>
      </c>
      <c r="H328" s="4" t="s">
        <v>50</v>
      </c>
    </row>
    <row r="329" spans="1:8" ht="15" customHeight="1" x14ac:dyDescent="0.3">
      <c r="A329" s="4" t="s">
        <v>1040</v>
      </c>
      <c r="B329" s="4" t="s">
        <v>1041</v>
      </c>
      <c r="C329" s="4">
        <v>62</v>
      </c>
      <c r="D329" s="4" t="s">
        <v>16</v>
      </c>
      <c r="E329" s="4" t="s">
        <v>1042</v>
      </c>
      <c r="F329" s="4" t="s">
        <v>61</v>
      </c>
      <c r="G329" s="4" t="s">
        <v>13</v>
      </c>
      <c r="H329" s="4" t="s">
        <v>28</v>
      </c>
    </row>
    <row r="330" spans="1:8" ht="15" customHeight="1" x14ac:dyDescent="0.3">
      <c r="A330" s="4" t="s">
        <v>1043</v>
      </c>
      <c r="B330" s="4" t="s">
        <v>1044</v>
      </c>
      <c r="C330" s="4">
        <v>46</v>
      </c>
      <c r="D330" s="4" t="s">
        <v>10</v>
      </c>
      <c r="E330" s="4" t="s">
        <v>1045</v>
      </c>
      <c r="F330" s="4" t="s">
        <v>205</v>
      </c>
      <c r="G330" s="4" t="s">
        <v>13</v>
      </c>
      <c r="H330" s="4" t="s">
        <v>19</v>
      </c>
    </row>
    <row r="331" spans="1:8" ht="15" customHeight="1" x14ac:dyDescent="0.3">
      <c r="A331" s="4" t="s">
        <v>1046</v>
      </c>
      <c r="B331" s="4" t="s">
        <v>1047</v>
      </c>
      <c r="C331" s="4">
        <v>62</v>
      </c>
      <c r="D331" s="4" t="s">
        <v>16</v>
      </c>
      <c r="E331" s="4" t="s">
        <v>1048</v>
      </c>
      <c r="F331" s="4" t="s">
        <v>205</v>
      </c>
      <c r="G331" s="4" t="s">
        <v>13</v>
      </c>
      <c r="H331" s="4" t="s">
        <v>28</v>
      </c>
    </row>
    <row r="332" spans="1:8" ht="15" customHeight="1" x14ac:dyDescent="0.3">
      <c r="A332" s="4" t="s">
        <v>1049</v>
      </c>
      <c r="B332" s="4" t="s">
        <v>1050</v>
      </c>
      <c r="C332" s="4">
        <v>54</v>
      </c>
      <c r="D332" s="4" t="s">
        <v>10</v>
      </c>
      <c r="E332" s="4" t="s">
        <v>1051</v>
      </c>
      <c r="F332" s="4" t="s">
        <v>198</v>
      </c>
      <c r="G332" s="4" t="s">
        <v>13</v>
      </c>
      <c r="H332" s="4" t="s">
        <v>19</v>
      </c>
    </row>
    <row r="333" spans="1:8" ht="15" customHeight="1" x14ac:dyDescent="0.3">
      <c r="A333" s="4" t="s">
        <v>1052</v>
      </c>
      <c r="B333" s="4" t="s">
        <v>1053</v>
      </c>
      <c r="C333" s="4">
        <v>38</v>
      </c>
      <c r="D333" s="4" t="s">
        <v>16</v>
      </c>
      <c r="E333" s="4" t="s">
        <v>1054</v>
      </c>
      <c r="F333" s="4" t="s">
        <v>69</v>
      </c>
      <c r="G333" s="4" t="s">
        <v>13</v>
      </c>
      <c r="H333" s="4" t="s">
        <v>28</v>
      </c>
    </row>
    <row r="334" spans="1:8" ht="15" customHeight="1" x14ac:dyDescent="0.3">
      <c r="A334" s="4" t="s">
        <v>1055</v>
      </c>
      <c r="B334" s="4" t="s">
        <v>1056</v>
      </c>
      <c r="C334" s="4">
        <v>34</v>
      </c>
      <c r="D334" s="4" t="s">
        <v>16</v>
      </c>
      <c r="E334" s="4" t="s">
        <v>1057</v>
      </c>
      <c r="F334" s="4" t="s">
        <v>103</v>
      </c>
      <c r="G334" s="4" t="s">
        <v>13</v>
      </c>
      <c r="H334" s="4" t="s">
        <v>28</v>
      </c>
    </row>
    <row r="335" spans="1:8" ht="15" customHeight="1" x14ac:dyDescent="0.3">
      <c r="A335" s="4" t="s">
        <v>1058</v>
      </c>
      <c r="B335" s="4" t="s">
        <v>1059</v>
      </c>
      <c r="C335" s="4">
        <v>64</v>
      </c>
      <c r="D335" s="4" t="s">
        <v>16</v>
      </c>
      <c r="E335" s="4" t="s">
        <v>1060</v>
      </c>
      <c r="F335" s="4" t="s">
        <v>84</v>
      </c>
      <c r="G335" s="4" t="s">
        <v>13</v>
      </c>
      <c r="H335" s="4" t="s">
        <v>50</v>
      </c>
    </row>
    <row r="336" spans="1:8" ht="15" customHeight="1" x14ac:dyDescent="0.3">
      <c r="A336" s="4" t="s">
        <v>1061</v>
      </c>
      <c r="B336" s="4" t="s">
        <v>1062</v>
      </c>
      <c r="C336" s="4">
        <v>50</v>
      </c>
      <c r="D336" s="4" t="s">
        <v>16</v>
      </c>
      <c r="E336" s="4" t="s">
        <v>1063</v>
      </c>
      <c r="F336" s="4" t="s">
        <v>171</v>
      </c>
      <c r="G336" s="4" t="s">
        <v>13</v>
      </c>
      <c r="H336" s="4" t="s">
        <v>33</v>
      </c>
    </row>
    <row r="337" spans="1:8" ht="15" customHeight="1" x14ac:dyDescent="0.3">
      <c r="A337" s="4" t="s">
        <v>1064</v>
      </c>
      <c r="B337" s="4" t="s">
        <v>1065</v>
      </c>
      <c r="C337" s="4">
        <v>37</v>
      </c>
      <c r="D337" s="4" t="s">
        <v>10</v>
      </c>
      <c r="E337" s="4" t="s">
        <v>1066</v>
      </c>
      <c r="F337" s="4" t="s">
        <v>12</v>
      </c>
      <c r="G337" s="4" t="s">
        <v>13</v>
      </c>
      <c r="H337" s="4" t="s">
        <v>19</v>
      </c>
    </row>
    <row r="338" spans="1:8" ht="15" customHeight="1" x14ac:dyDescent="0.3">
      <c r="A338" s="4" t="s">
        <v>1067</v>
      </c>
      <c r="B338" s="4" t="s">
        <v>1068</v>
      </c>
      <c r="C338" s="4">
        <v>58</v>
      </c>
      <c r="D338" s="4" t="s">
        <v>16</v>
      </c>
      <c r="E338" s="4" t="s">
        <v>1069</v>
      </c>
      <c r="F338" s="4" t="s">
        <v>37</v>
      </c>
      <c r="G338" s="4" t="s">
        <v>13</v>
      </c>
      <c r="H338" s="4" t="s">
        <v>33</v>
      </c>
    </row>
    <row r="339" spans="1:8" ht="15" customHeight="1" x14ac:dyDescent="0.3">
      <c r="A339" s="4" t="s">
        <v>1070</v>
      </c>
      <c r="B339" s="4" t="s">
        <v>1071</v>
      </c>
      <c r="C339" s="4">
        <v>40</v>
      </c>
      <c r="D339" s="4" t="s">
        <v>16</v>
      </c>
      <c r="E339" s="4" t="s">
        <v>1072</v>
      </c>
      <c r="F339" s="4" t="s">
        <v>12</v>
      </c>
      <c r="G339" s="4" t="s">
        <v>13</v>
      </c>
      <c r="H339" s="4" t="s">
        <v>28</v>
      </c>
    </row>
    <row r="340" spans="1:8" ht="15" customHeight="1" x14ac:dyDescent="0.3">
      <c r="A340" s="4" t="s">
        <v>1073</v>
      </c>
      <c r="B340" s="4" t="s">
        <v>1074</v>
      </c>
      <c r="C340" s="4">
        <v>46</v>
      </c>
      <c r="D340" s="4" t="s">
        <v>16</v>
      </c>
      <c r="E340" s="4" t="s">
        <v>1075</v>
      </c>
      <c r="F340" s="4" t="s">
        <v>171</v>
      </c>
      <c r="G340" s="4" t="s">
        <v>13</v>
      </c>
      <c r="H340" s="4" t="s">
        <v>33</v>
      </c>
    </row>
    <row r="341" spans="1:8" ht="15" customHeight="1" x14ac:dyDescent="0.3">
      <c r="A341" s="4" t="s">
        <v>1076</v>
      </c>
      <c r="B341" s="4" t="s">
        <v>1077</v>
      </c>
      <c r="C341" s="4">
        <v>52</v>
      </c>
      <c r="D341" s="4" t="s">
        <v>16</v>
      </c>
      <c r="E341" s="4" t="s">
        <v>1078</v>
      </c>
      <c r="F341" s="4" t="s">
        <v>137</v>
      </c>
      <c r="G341" s="4" t="s">
        <v>13</v>
      </c>
      <c r="H341" s="4" t="s">
        <v>19</v>
      </c>
    </row>
    <row r="342" spans="1:8" ht="15" customHeight="1" x14ac:dyDescent="0.3">
      <c r="A342" s="4" t="s">
        <v>1079</v>
      </c>
      <c r="B342" s="4" t="s">
        <v>1080</v>
      </c>
      <c r="C342" s="4">
        <v>27</v>
      </c>
      <c r="D342" s="4" t="s">
        <v>10</v>
      </c>
      <c r="E342" s="4" t="s">
        <v>1081</v>
      </c>
      <c r="F342" s="4" t="s">
        <v>278</v>
      </c>
      <c r="G342" s="4" t="s">
        <v>13</v>
      </c>
      <c r="H342" s="4" t="s">
        <v>28</v>
      </c>
    </row>
    <row r="343" spans="1:8" ht="15" customHeight="1" x14ac:dyDescent="0.3">
      <c r="A343" s="4" t="s">
        <v>1082</v>
      </c>
      <c r="B343" s="4" t="s">
        <v>1083</v>
      </c>
      <c r="C343" s="4">
        <v>56</v>
      </c>
      <c r="D343" s="4" t="s">
        <v>16</v>
      </c>
      <c r="E343" s="4" t="s">
        <v>1084</v>
      </c>
      <c r="F343" s="4" t="s">
        <v>198</v>
      </c>
      <c r="G343" s="4" t="s">
        <v>13</v>
      </c>
      <c r="H343" s="4" t="s">
        <v>28</v>
      </c>
    </row>
    <row r="344" spans="1:8" ht="15" customHeight="1" x14ac:dyDescent="0.3">
      <c r="A344" s="4" t="s">
        <v>1085</v>
      </c>
      <c r="B344" s="4" t="s">
        <v>1086</v>
      </c>
      <c r="C344" s="4">
        <v>30</v>
      </c>
      <c r="D344" s="4" t="s">
        <v>16</v>
      </c>
      <c r="E344" s="4" t="s">
        <v>1087</v>
      </c>
      <c r="F344" s="4" t="s">
        <v>171</v>
      </c>
      <c r="G344" s="4" t="s">
        <v>13</v>
      </c>
      <c r="H344" s="4" t="s">
        <v>28</v>
      </c>
    </row>
    <row r="345" spans="1:8" ht="15" customHeight="1" x14ac:dyDescent="0.3">
      <c r="A345" s="4" t="s">
        <v>1088</v>
      </c>
      <c r="B345" s="4" t="s">
        <v>1089</v>
      </c>
      <c r="C345" s="4">
        <v>38</v>
      </c>
      <c r="D345" s="4" t="s">
        <v>10</v>
      </c>
      <c r="E345" s="4" t="s">
        <v>1090</v>
      </c>
      <c r="F345" s="4" t="s">
        <v>291</v>
      </c>
      <c r="G345" s="4" t="s">
        <v>13</v>
      </c>
      <c r="H345" s="4" t="s">
        <v>28</v>
      </c>
    </row>
    <row r="346" spans="1:8" ht="15" customHeight="1" x14ac:dyDescent="0.3">
      <c r="A346" s="4" t="s">
        <v>1091</v>
      </c>
      <c r="B346" s="4" t="s">
        <v>1092</v>
      </c>
      <c r="C346" s="4">
        <v>39</v>
      </c>
      <c r="D346" s="4" t="s">
        <v>10</v>
      </c>
      <c r="E346" s="4" t="s">
        <v>1093</v>
      </c>
      <c r="F346" s="4" t="s">
        <v>237</v>
      </c>
      <c r="G346" s="4" t="s">
        <v>13</v>
      </c>
      <c r="H346" s="4" t="s">
        <v>50</v>
      </c>
    </row>
    <row r="347" spans="1:8" ht="15" customHeight="1" x14ac:dyDescent="0.3">
      <c r="A347" s="4" t="s">
        <v>1094</v>
      </c>
      <c r="B347" s="4" t="s">
        <v>1095</v>
      </c>
      <c r="C347" s="4">
        <v>33</v>
      </c>
      <c r="D347" s="4" t="s">
        <v>10</v>
      </c>
      <c r="E347" s="4" t="s">
        <v>1096</v>
      </c>
      <c r="F347" s="4" t="s">
        <v>99</v>
      </c>
      <c r="G347" s="4" t="s">
        <v>13</v>
      </c>
      <c r="H347" s="4" t="s">
        <v>28</v>
      </c>
    </row>
    <row r="348" spans="1:8" ht="15" customHeight="1" x14ac:dyDescent="0.3">
      <c r="A348" s="4" t="s">
        <v>1097</v>
      </c>
      <c r="B348" s="4" t="s">
        <v>1098</v>
      </c>
      <c r="C348" s="4">
        <v>58</v>
      </c>
      <c r="D348" s="4" t="s">
        <v>16</v>
      </c>
      <c r="E348" s="4" t="s">
        <v>1099</v>
      </c>
      <c r="F348" s="4" t="s">
        <v>241</v>
      </c>
      <c r="G348" s="4" t="s">
        <v>13</v>
      </c>
      <c r="H348" s="4" t="s">
        <v>19</v>
      </c>
    </row>
    <row r="349" spans="1:8" ht="15" customHeight="1" x14ac:dyDescent="0.3">
      <c r="A349" s="4" t="s">
        <v>1100</v>
      </c>
      <c r="B349" s="4" t="s">
        <v>1101</v>
      </c>
      <c r="C349" s="4">
        <v>39</v>
      </c>
      <c r="D349" s="4" t="s">
        <v>16</v>
      </c>
      <c r="E349" s="4" t="s">
        <v>1102</v>
      </c>
      <c r="F349" s="4" t="s">
        <v>171</v>
      </c>
      <c r="G349" s="4" t="s">
        <v>13</v>
      </c>
      <c r="H349" s="4" t="s">
        <v>50</v>
      </c>
    </row>
    <row r="350" spans="1:8" ht="15" customHeight="1" x14ac:dyDescent="0.3">
      <c r="A350" s="4" t="s">
        <v>1103</v>
      </c>
      <c r="B350" s="4" t="s">
        <v>1104</v>
      </c>
      <c r="C350" s="4">
        <v>55</v>
      </c>
      <c r="D350" s="4" t="s">
        <v>10</v>
      </c>
      <c r="E350" s="4" t="s">
        <v>1105</v>
      </c>
      <c r="F350" s="4" t="s">
        <v>54</v>
      </c>
      <c r="G350" s="4" t="s">
        <v>13</v>
      </c>
      <c r="H350" s="4" t="s">
        <v>33</v>
      </c>
    </row>
    <row r="351" spans="1:8" ht="15" customHeight="1" x14ac:dyDescent="0.3">
      <c r="A351" s="4" t="s">
        <v>1106</v>
      </c>
      <c r="B351" s="4" t="s">
        <v>1107</v>
      </c>
      <c r="C351" s="4">
        <v>31</v>
      </c>
      <c r="D351" s="4" t="s">
        <v>10</v>
      </c>
      <c r="E351" s="4" t="s">
        <v>1108</v>
      </c>
      <c r="F351" s="4" t="s">
        <v>167</v>
      </c>
      <c r="G351" s="4" t="s">
        <v>13</v>
      </c>
      <c r="H351" s="4" t="s">
        <v>28</v>
      </c>
    </row>
    <row r="352" spans="1:8" ht="15" customHeight="1" x14ac:dyDescent="0.3">
      <c r="A352" s="4" t="s">
        <v>1109</v>
      </c>
      <c r="B352" s="4" t="s">
        <v>1110</v>
      </c>
      <c r="C352" s="4">
        <v>26</v>
      </c>
      <c r="D352" s="4" t="s">
        <v>10</v>
      </c>
      <c r="E352" s="4" t="s">
        <v>1111</v>
      </c>
      <c r="F352" s="4" t="s">
        <v>271</v>
      </c>
      <c r="G352" s="4" t="s">
        <v>13</v>
      </c>
      <c r="H352" s="4" t="s">
        <v>33</v>
      </c>
    </row>
    <row r="353" spans="1:8" ht="15" customHeight="1" x14ac:dyDescent="0.3">
      <c r="A353" s="4" t="s">
        <v>1112</v>
      </c>
      <c r="B353" s="4" t="s">
        <v>1113</v>
      </c>
      <c r="C353" s="4">
        <v>25</v>
      </c>
      <c r="D353" s="4" t="s">
        <v>16</v>
      </c>
      <c r="E353" s="4" t="s">
        <v>1114</v>
      </c>
      <c r="F353" s="4" t="s">
        <v>73</v>
      </c>
      <c r="G353" s="4" t="s">
        <v>13</v>
      </c>
      <c r="H353" s="4" t="s">
        <v>28</v>
      </c>
    </row>
    <row r="354" spans="1:8" ht="15" customHeight="1" x14ac:dyDescent="0.3">
      <c r="A354" s="4" t="s">
        <v>1115</v>
      </c>
      <c r="B354" s="4" t="s">
        <v>1116</v>
      </c>
      <c r="C354" s="4">
        <v>52</v>
      </c>
      <c r="D354" s="4" t="s">
        <v>16</v>
      </c>
      <c r="E354" s="4" t="s">
        <v>1117</v>
      </c>
      <c r="F354" s="4" t="s">
        <v>328</v>
      </c>
      <c r="G354" s="4" t="s">
        <v>13</v>
      </c>
      <c r="H354" s="4" t="s">
        <v>33</v>
      </c>
    </row>
    <row r="355" spans="1:8" ht="15" customHeight="1" x14ac:dyDescent="0.3">
      <c r="A355" s="4" t="s">
        <v>1118</v>
      </c>
      <c r="B355" s="4" t="s">
        <v>1119</v>
      </c>
      <c r="C355" s="4">
        <v>56</v>
      </c>
      <c r="D355" s="4" t="s">
        <v>16</v>
      </c>
      <c r="E355" s="4" t="s">
        <v>1120</v>
      </c>
      <c r="F355" s="4" t="s">
        <v>37</v>
      </c>
      <c r="G355" s="4" t="s">
        <v>13</v>
      </c>
      <c r="H355" s="4" t="s">
        <v>19</v>
      </c>
    </row>
    <row r="356" spans="1:8" ht="15" customHeight="1" x14ac:dyDescent="0.3">
      <c r="A356" s="4" t="s">
        <v>1121</v>
      </c>
      <c r="B356" s="4" t="s">
        <v>1122</v>
      </c>
      <c r="C356" s="4">
        <v>38</v>
      </c>
      <c r="D356" s="4" t="s">
        <v>10</v>
      </c>
      <c r="E356" s="4" t="s">
        <v>1123</v>
      </c>
      <c r="F356" s="4" t="s">
        <v>171</v>
      </c>
      <c r="G356" s="4" t="s">
        <v>13</v>
      </c>
      <c r="H356" s="4" t="s">
        <v>33</v>
      </c>
    </row>
    <row r="357" spans="1:8" ht="15" customHeight="1" x14ac:dyDescent="0.3">
      <c r="A357" s="4" t="s">
        <v>1124</v>
      </c>
      <c r="B357" s="4" t="s">
        <v>1125</v>
      </c>
      <c r="C357" s="4">
        <v>20</v>
      </c>
      <c r="D357" s="4" t="s">
        <v>10</v>
      </c>
      <c r="E357" s="4" t="s">
        <v>1126</v>
      </c>
      <c r="F357" s="4" t="s">
        <v>77</v>
      </c>
      <c r="G357" s="4" t="s">
        <v>13</v>
      </c>
      <c r="H357" s="4" t="s">
        <v>50</v>
      </c>
    </row>
    <row r="358" spans="1:8" ht="15" customHeight="1" x14ac:dyDescent="0.3">
      <c r="A358" s="4" t="s">
        <v>1127</v>
      </c>
      <c r="B358" s="4" t="s">
        <v>1128</v>
      </c>
      <c r="C358" s="4">
        <v>54</v>
      </c>
      <c r="D358" s="4" t="s">
        <v>10</v>
      </c>
      <c r="E358" s="4" t="s">
        <v>1129</v>
      </c>
      <c r="F358" s="4" t="s">
        <v>291</v>
      </c>
      <c r="G358" s="4" t="s">
        <v>13</v>
      </c>
      <c r="H358" s="4" t="s">
        <v>28</v>
      </c>
    </row>
    <row r="359" spans="1:8" ht="15" customHeight="1" x14ac:dyDescent="0.3">
      <c r="A359" s="4" t="s">
        <v>1130</v>
      </c>
      <c r="B359" s="4" t="s">
        <v>1131</v>
      </c>
      <c r="C359" s="4">
        <v>41</v>
      </c>
      <c r="D359" s="4" t="s">
        <v>10</v>
      </c>
      <c r="E359" s="4" t="s">
        <v>1132</v>
      </c>
      <c r="F359" s="4" t="s">
        <v>241</v>
      </c>
      <c r="G359" s="4" t="s">
        <v>13</v>
      </c>
      <c r="H359" s="4" t="s">
        <v>50</v>
      </c>
    </row>
    <row r="360" spans="1:8" ht="15" customHeight="1" x14ac:dyDescent="0.3">
      <c r="A360" s="4" t="s">
        <v>1133</v>
      </c>
      <c r="B360" s="4" t="s">
        <v>1134</v>
      </c>
      <c r="C360" s="4">
        <v>60</v>
      </c>
      <c r="D360" s="4" t="s">
        <v>16</v>
      </c>
      <c r="E360" s="4" t="s">
        <v>1135</v>
      </c>
      <c r="F360" s="4" t="s">
        <v>317</v>
      </c>
      <c r="G360" s="4" t="s">
        <v>13</v>
      </c>
      <c r="H360" s="4" t="s">
        <v>50</v>
      </c>
    </row>
    <row r="361" spans="1:8" ht="15" customHeight="1" x14ac:dyDescent="0.3">
      <c r="A361" s="4" t="s">
        <v>1136</v>
      </c>
      <c r="B361" s="4" t="s">
        <v>1137</v>
      </c>
      <c r="C361" s="4">
        <v>32</v>
      </c>
      <c r="D361" s="4" t="s">
        <v>10</v>
      </c>
      <c r="E361" s="4" t="s">
        <v>1138</v>
      </c>
      <c r="F361" s="4" t="s">
        <v>65</v>
      </c>
      <c r="G361" s="4" t="s">
        <v>13</v>
      </c>
      <c r="H361" s="4" t="s">
        <v>33</v>
      </c>
    </row>
    <row r="362" spans="1:8" ht="15" customHeight="1" x14ac:dyDescent="0.3">
      <c r="A362" s="4" t="s">
        <v>1139</v>
      </c>
      <c r="B362" s="4" t="s">
        <v>1140</v>
      </c>
      <c r="C362" s="4">
        <v>34</v>
      </c>
      <c r="D362" s="4" t="s">
        <v>10</v>
      </c>
      <c r="E362" s="4" t="s">
        <v>1141</v>
      </c>
      <c r="F362" s="4" t="s">
        <v>295</v>
      </c>
      <c r="G362" s="4" t="s">
        <v>13</v>
      </c>
      <c r="H362" s="4" t="s">
        <v>19</v>
      </c>
    </row>
    <row r="363" spans="1:8" ht="15" customHeight="1" x14ac:dyDescent="0.3">
      <c r="A363" s="4" t="s">
        <v>1142</v>
      </c>
      <c r="B363" s="4" t="s">
        <v>1143</v>
      </c>
      <c r="C363" s="4">
        <v>64</v>
      </c>
      <c r="D363" s="4" t="s">
        <v>10</v>
      </c>
      <c r="E363" s="4" t="s">
        <v>1144</v>
      </c>
      <c r="F363" s="4" t="s">
        <v>258</v>
      </c>
      <c r="G363" s="4" t="s">
        <v>13</v>
      </c>
      <c r="H363" s="4" t="s">
        <v>19</v>
      </c>
    </row>
    <row r="364" spans="1:8" ht="15" customHeight="1" x14ac:dyDescent="0.3">
      <c r="A364" s="4" t="s">
        <v>1145</v>
      </c>
      <c r="B364" s="4" t="s">
        <v>1146</v>
      </c>
      <c r="C364" s="4">
        <v>60</v>
      </c>
      <c r="D364" s="4" t="s">
        <v>10</v>
      </c>
      <c r="E364" s="4" t="s">
        <v>1147</v>
      </c>
      <c r="F364" s="4" t="s">
        <v>167</v>
      </c>
      <c r="G364" s="4" t="s">
        <v>13</v>
      </c>
      <c r="H364" s="4" t="s">
        <v>50</v>
      </c>
    </row>
    <row r="365" spans="1:8" ht="15" customHeight="1" x14ac:dyDescent="0.3">
      <c r="A365" s="4" t="s">
        <v>1148</v>
      </c>
      <c r="B365" s="4" t="s">
        <v>1149</v>
      </c>
      <c r="C365" s="4">
        <v>23</v>
      </c>
      <c r="D365" s="4" t="s">
        <v>10</v>
      </c>
      <c r="E365" s="4" t="s">
        <v>1150</v>
      </c>
      <c r="F365" s="4" t="s">
        <v>27</v>
      </c>
      <c r="G365" s="4" t="s">
        <v>13</v>
      </c>
      <c r="H365" s="4" t="s">
        <v>28</v>
      </c>
    </row>
    <row r="366" spans="1:8" ht="15" customHeight="1" x14ac:dyDescent="0.3">
      <c r="A366" s="4" t="s">
        <v>1151</v>
      </c>
      <c r="B366" s="4" t="s">
        <v>1152</v>
      </c>
      <c r="C366" s="4">
        <v>58</v>
      </c>
      <c r="D366" s="4" t="s">
        <v>10</v>
      </c>
      <c r="E366" s="4" t="s">
        <v>1153</v>
      </c>
      <c r="F366" s="4" t="s">
        <v>137</v>
      </c>
      <c r="G366" s="4" t="s">
        <v>13</v>
      </c>
      <c r="H366" s="4" t="s">
        <v>28</v>
      </c>
    </row>
    <row r="367" spans="1:8" ht="15" customHeight="1" x14ac:dyDescent="0.3">
      <c r="A367" s="4" t="s">
        <v>1154</v>
      </c>
      <c r="B367" s="4" t="s">
        <v>1155</v>
      </c>
      <c r="C367" s="4">
        <v>63</v>
      </c>
      <c r="D367" s="4" t="s">
        <v>16</v>
      </c>
      <c r="E367" s="4" t="s">
        <v>1156</v>
      </c>
      <c r="F367" s="4" t="s">
        <v>167</v>
      </c>
      <c r="G367" s="4" t="s">
        <v>13</v>
      </c>
      <c r="H367" s="4" t="s">
        <v>19</v>
      </c>
    </row>
    <row r="368" spans="1:8" ht="15" customHeight="1" x14ac:dyDescent="0.3">
      <c r="A368" s="4" t="s">
        <v>1157</v>
      </c>
      <c r="B368" s="4" t="s">
        <v>1158</v>
      </c>
      <c r="C368" s="4">
        <v>40</v>
      </c>
      <c r="D368" s="4" t="s">
        <v>16</v>
      </c>
      <c r="E368" s="4" t="s">
        <v>1159</v>
      </c>
      <c r="F368" s="4" t="s">
        <v>23</v>
      </c>
      <c r="G368" s="4" t="s">
        <v>13</v>
      </c>
      <c r="H368" s="4" t="s">
        <v>19</v>
      </c>
    </row>
    <row r="369" spans="1:8" ht="15" customHeight="1" x14ac:dyDescent="0.3">
      <c r="A369" s="4" t="s">
        <v>1160</v>
      </c>
      <c r="B369" s="4" t="s">
        <v>1161</v>
      </c>
      <c r="C369" s="4">
        <v>51</v>
      </c>
      <c r="D369" s="4" t="s">
        <v>10</v>
      </c>
      <c r="E369" s="4" t="s">
        <v>1162</v>
      </c>
      <c r="F369" s="4" t="s">
        <v>27</v>
      </c>
      <c r="G369" s="4" t="s">
        <v>13</v>
      </c>
      <c r="H369" s="4" t="s">
        <v>28</v>
      </c>
    </row>
    <row r="370" spans="1:8" ht="15" customHeight="1" x14ac:dyDescent="0.3">
      <c r="A370" s="4" t="s">
        <v>1163</v>
      </c>
      <c r="B370" s="4" t="s">
        <v>1164</v>
      </c>
      <c r="C370" s="4">
        <v>34</v>
      </c>
      <c r="D370" s="4" t="s">
        <v>16</v>
      </c>
      <c r="E370" s="4" t="s">
        <v>1165</v>
      </c>
      <c r="F370" s="4" t="s">
        <v>61</v>
      </c>
      <c r="G370" s="4" t="s">
        <v>13</v>
      </c>
      <c r="H370" s="4" t="s">
        <v>19</v>
      </c>
    </row>
    <row r="371" spans="1:8" ht="15" customHeight="1" x14ac:dyDescent="0.3">
      <c r="A371" s="4" t="s">
        <v>1166</v>
      </c>
      <c r="B371" s="4" t="s">
        <v>1167</v>
      </c>
      <c r="C371" s="4">
        <v>20</v>
      </c>
      <c r="D371" s="4" t="s">
        <v>16</v>
      </c>
      <c r="E371" s="4" t="s">
        <v>1168</v>
      </c>
      <c r="F371" s="4" t="s">
        <v>175</v>
      </c>
      <c r="G371" s="4" t="s">
        <v>13</v>
      </c>
      <c r="H371" s="4" t="s">
        <v>19</v>
      </c>
    </row>
    <row r="372" spans="1:8" ht="15" customHeight="1" x14ac:dyDescent="0.3">
      <c r="A372" s="4" t="s">
        <v>1169</v>
      </c>
      <c r="B372" s="4" t="s">
        <v>1170</v>
      </c>
      <c r="C372" s="4">
        <v>45</v>
      </c>
      <c r="D372" s="4" t="s">
        <v>10</v>
      </c>
      <c r="E372" s="4" t="s">
        <v>1171</v>
      </c>
      <c r="F372" s="4" t="s">
        <v>258</v>
      </c>
      <c r="G372" s="4" t="s">
        <v>13</v>
      </c>
      <c r="H372" s="4" t="s">
        <v>33</v>
      </c>
    </row>
    <row r="373" spans="1:8" ht="15" customHeight="1" x14ac:dyDescent="0.3">
      <c r="A373" s="4" t="s">
        <v>1172</v>
      </c>
      <c r="B373" s="4" t="s">
        <v>1173</v>
      </c>
      <c r="C373" s="4">
        <v>21</v>
      </c>
      <c r="D373" s="4" t="s">
        <v>16</v>
      </c>
      <c r="E373" s="4" t="s">
        <v>1174</v>
      </c>
      <c r="F373" s="4" t="s">
        <v>49</v>
      </c>
      <c r="G373" s="4" t="s">
        <v>13</v>
      </c>
      <c r="H373" s="4" t="s">
        <v>19</v>
      </c>
    </row>
    <row r="374" spans="1:8" ht="15" customHeight="1" x14ac:dyDescent="0.3">
      <c r="A374" s="4" t="s">
        <v>1175</v>
      </c>
      <c r="B374" s="4" t="s">
        <v>1176</v>
      </c>
      <c r="C374" s="4">
        <v>28</v>
      </c>
      <c r="D374" s="4" t="s">
        <v>10</v>
      </c>
      <c r="E374" s="4" t="s">
        <v>1177</v>
      </c>
      <c r="F374" s="4" t="s">
        <v>27</v>
      </c>
      <c r="G374" s="4" t="s">
        <v>13</v>
      </c>
      <c r="H374" s="4" t="s">
        <v>28</v>
      </c>
    </row>
    <row r="375" spans="1:8" ht="15" customHeight="1" x14ac:dyDescent="0.3">
      <c r="A375" s="4" t="s">
        <v>1178</v>
      </c>
      <c r="B375" s="4" t="s">
        <v>1179</v>
      </c>
      <c r="C375" s="4">
        <v>37</v>
      </c>
      <c r="D375" s="4" t="s">
        <v>16</v>
      </c>
      <c r="E375" s="4" t="s">
        <v>1180</v>
      </c>
      <c r="F375" s="4" t="s">
        <v>439</v>
      </c>
      <c r="G375" s="4" t="s">
        <v>13</v>
      </c>
      <c r="H375" s="4" t="s">
        <v>50</v>
      </c>
    </row>
    <row r="376" spans="1:8" ht="15" customHeight="1" x14ac:dyDescent="0.3">
      <c r="A376" s="4" t="s">
        <v>1181</v>
      </c>
      <c r="B376" s="4" t="s">
        <v>1182</v>
      </c>
      <c r="C376" s="4">
        <v>60</v>
      </c>
      <c r="D376" s="4" t="s">
        <v>10</v>
      </c>
      <c r="E376" s="4" t="s">
        <v>1183</v>
      </c>
      <c r="F376" s="4" t="s">
        <v>103</v>
      </c>
      <c r="G376" s="4" t="s">
        <v>13</v>
      </c>
      <c r="H376" s="4" t="s">
        <v>19</v>
      </c>
    </row>
    <row r="377" spans="1:8" ht="15" customHeight="1" x14ac:dyDescent="0.3">
      <c r="A377" s="4" t="s">
        <v>1184</v>
      </c>
      <c r="B377" s="4" t="s">
        <v>1185</v>
      </c>
      <c r="C377" s="4">
        <v>26</v>
      </c>
      <c r="D377" s="4" t="s">
        <v>10</v>
      </c>
      <c r="E377" s="4" t="s">
        <v>1186</v>
      </c>
      <c r="F377" s="4" t="s">
        <v>205</v>
      </c>
      <c r="G377" s="4" t="s">
        <v>13</v>
      </c>
      <c r="H377" s="4" t="s">
        <v>19</v>
      </c>
    </row>
    <row r="378" spans="1:8" ht="15" customHeight="1" x14ac:dyDescent="0.3">
      <c r="A378" s="4" t="s">
        <v>1187</v>
      </c>
      <c r="B378" s="4" t="s">
        <v>1188</v>
      </c>
      <c r="C378" s="4">
        <v>30</v>
      </c>
      <c r="D378" s="4" t="s">
        <v>10</v>
      </c>
      <c r="E378" s="4" t="s">
        <v>1189</v>
      </c>
      <c r="F378" s="4" t="s">
        <v>171</v>
      </c>
      <c r="G378" s="4" t="s">
        <v>13</v>
      </c>
      <c r="H378" s="4" t="s">
        <v>28</v>
      </c>
    </row>
    <row r="379" spans="1:8" ht="15" customHeight="1" x14ac:dyDescent="0.3">
      <c r="A379" s="4" t="s">
        <v>1190</v>
      </c>
      <c r="B379" s="4" t="s">
        <v>1191</v>
      </c>
      <c r="C379" s="4">
        <v>39</v>
      </c>
      <c r="D379" s="4" t="s">
        <v>16</v>
      </c>
      <c r="E379" s="4" t="s">
        <v>1192</v>
      </c>
      <c r="F379" s="4" t="s">
        <v>439</v>
      </c>
      <c r="G379" s="4" t="s">
        <v>13</v>
      </c>
      <c r="H379" s="4" t="s">
        <v>50</v>
      </c>
    </row>
    <row r="380" spans="1:8" ht="15" customHeight="1" x14ac:dyDescent="0.3">
      <c r="A380" s="4" t="s">
        <v>1193</v>
      </c>
      <c r="B380" s="4" t="s">
        <v>1194</v>
      </c>
      <c r="C380" s="4">
        <v>44</v>
      </c>
      <c r="D380" s="4" t="s">
        <v>16</v>
      </c>
      <c r="E380" s="4" t="s">
        <v>1195</v>
      </c>
      <c r="F380" s="4" t="s">
        <v>95</v>
      </c>
      <c r="G380" s="4" t="s">
        <v>13</v>
      </c>
      <c r="H380" s="4" t="s">
        <v>28</v>
      </c>
    </row>
    <row r="381" spans="1:8" ht="15" customHeight="1" x14ac:dyDescent="0.3">
      <c r="A381" s="4" t="s">
        <v>1196</v>
      </c>
      <c r="B381" s="4" t="s">
        <v>1197</v>
      </c>
      <c r="C381" s="4">
        <v>34</v>
      </c>
      <c r="D381" s="4" t="s">
        <v>16</v>
      </c>
      <c r="E381" s="4" t="s">
        <v>1198</v>
      </c>
      <c r="F381" s="4" t="s">
        <v>271</v>
      </c>
      <c r="G381" s="4" t="s">
        <v>13</v>
      </c>
      <c r="H381" s="4" t="s">
        <v>50</v>
      </c>
    </row>
    <row r="382" spans="1:8" ht="15" customHeight="1" x14ac:dyDescent="0.3">
      <c r="A382" s="4" t="s">
        <v>1199</v>
      </c>
      <c r="B382" s="4" t="s">
        <v>1200</v>
      </c>
      <c r="C382" s="4">
        <v>23</v>
      </c>
      <c r="D382" s="4" t="s">
        <v>10</v>
      </c>
      <c r="E382" s="4" t="s">
        <v>1201</v>
      </c>
      <c r="F382" s="4" t="s">
        <v>221</v>
      </c>
      <c r="G382" s="4" t="s">
        <v>13</v>
      </c>
      <c r="H382" s="4" t="s">
        <v>50</v>
      </c>
    </row>
    <row r="383" spans="1:8" ht="15" customHeight="1" x14ac:dyDescent="0.3">
      <c r="A383" s="4" t="s">
        <v>1202</v>
      </c>
      <c r="B383" s="4" t="s">
        <v>1203</v>
      </c>
      <c r="C383" s="4">
        <v>50</v>
      </c>
      <c r="D383" s="4" t="s">
        <v>10</v>
      </c>
      <c r="E383" s="4" t="s">
        <v>1204</v>
      </c>
      <c r="F383" s="4" t="s">
        <v>23</v>
      </c>
      <c r="G383" s="4" t="s">
        <v>13</v>
      </c>
      <c r="H383" s="4" t="s">
        <v>33</v>
      </c>
    </row>
    <row r="384" spans="1:8" ht="15" customHeight="1" x14ac:dyDescent="0.3">
      <c r="A384" s="4" t="s">
        <v>1205</v>
      </c>
      <c r="B384" s="4" t="s">
        <v>1206</v>
      </c>
      <c r="C384" s="4">
        <v>20</v>
      </c>
      <c r="D384" s="4" t="s">
        <v>16</v>
      </c>
      <c r="E384" s="4" t="s">
        <v>1207</v>
      </c>
      <c r="F384" s="4" t="s">
        <v>32</v>
      </c>
      <c r="G384" s="4" t="s">
        <v>13</v>
      </c>
      <c r="H384" s="4" t="s">
        <v>50</v>
      </c>
    </row>
    <row r="385" spans="1:8" ht="15" customHeight="1" x14ac:dyDescent="0.3">
      <c r="A385" s="4" t="s">
        <v>1208</v>
      </c>
      <c r="B385" s="4" t="s">
        <v>1209</v>
      </c>
      <c r="C385" s="4">
        <v>27</v>
      </c>
      <c r="D385" s="4" t="s">
        <v>16</v>
      </c>
      <c r="E385" s="4" t="s">
        <v>1210</v>
      </c>
      <c r="F385" s="4" t="s">
        <v>321</v>
      </c>
      <c r="G385" s="4" t="s">
        <v>13</v>
      </c>
      <c r="H385" s="4" t="s">
        <v>33</v>
      </c>
    </row>
    <row r="386" spans="1:8" ht="15" customHeight="1" x14ac:dyDescent="0.3">
      <c r="A386" s="4" t="s">
        <v>1211</v>
      </c>
      <c r="B386" s="4" t="s">
        <v>1212</v>
      </c>
      <c r="C386" s="4">
        <v>52</v>
      </c>
      <c r="D386" s="4" t="s">
        <v>16</v>
      </c>
      <c r="E386" s="4" t="s">
        <v>1213</v>
      </c>
      <c r="F386" s="4" t="s">
        <v>271</v>
      </c>
      <c r="G386" s="4" t="s">
        <v>13</v>
      </c>
      <c r="H386" s="4" t="s">
        <v>28</v>
      </c>
    </row>
    <row r="387" spans="1:8" ht="15" customHeight="1" x14ac:dyDescent="0.3">
      <c r="A387" s="4" t="s">
        <v>1214</v>
      </c>
      <c r="B387" s="4" t="s">
        <v>1215</v>
      </c>
      <c r="C387" s="4">
        <v>60</v>
      </c>
      <c r="D387" s="4" t="s">
        <v>10</v>
      </c>
      <c r="E387" s="4" t="s">
        <v>1216</v>
      </c>
      <c r="F387" s="4" t="s">
        <v>321</v>
      </c>
      <c r="G387" s="4" t="s">
        <v>13</v>
      </c>
      <c r="H387" s="4" t="s">
        <v>50</v>
      </c>
    </row>
    <row r="388" spans="1:8" ht="15" customHeight="1" x14ac:dyDescent="0.3">
      <c r="A388" s="4" t="s">
        <v>1217</v>
      </c>
      <c r="B388" s="4" t="s">
        <v>1218</v>
      </c>
      <c r="C388" s="4">
        <v>18</v>
      </c>
      <c r="D388" s="4" t="s">
        <v>16</v>
      </c>
      <c r="E388" s="4" t="s">
        <v>1219</v>
      </c>
      <c r="F388" s="4" t="s">
        <v>144</v>
      </c>
      <c r="G388" s="4" t="s">
        <v>13</v>
      </c>
      <c r="H388" s="4" t="s">
        <v>28</v>
      </c>
    </row>
    <row r="389" spans="1:8" ht="15" customHeight="1" x14ac:dyDescent="0.3">
      <c r="A389" s="4" t="s">
        <v>1220</v>
      </c>
      <c r="B389" s="4" t="s">
        <v>1221</v>
      </c>
      <c r="C389" s="4">
        <v>28</v>
      </c>
      <c r="D389" s="4" t="s">
        <v>16</v>
      </c>
      <c r="E389" s="4" t="s">
        <v>1222</v>
      </c>
      <c r="F389" s="4" t="s">
        <v>91</v>
      </c>
      <c r="G389" s="4" t="s">
        <v>13</v>
      </c>
      <c r="H389" s="4" t="s">
        <v>33</v>
      </c>
    </row>
    <row r="390" spans="1:8" ht="15" customHeight="1" x14ac:dyDescent="0.3">
      <c r="A390" s="4" t="s">
        <v>1223</v>
      </c>
      <c r="B390" s="4" t="s">
        <v>1224</v>
      </c>
      <c r="C390" s="4">
        <v>53</v>
      </c>
      <c r="D390" s="4" t="s">
        <v>10</v>
      </c>
      <c r="E390" s="4" t="s">
        <v>1225</v>
      </c>
      <c r="F390" s="4" t="s">
        <v>117</v>
      </c>
      <c r="G390" s="4" t="s">
        <v>13</v>
      </c>
      <c r="H390" s="4" t="s">
        <v>19</v>
      </c>
    </row>
    <row r="391" spans="1:8" ht="15" customHeight="1" x14ac:dyDescent="0.3">
      <c r="A391" s="4" t="s">
        <v>1226</v>
      </c>
      <c r="B391" s="4" t="s">
        <v>1227</v>
      </c>
      <c r="C391" s="4">
        <v>50</v>
      </c>
      <c r="D391" s="4" t="s">
        <v>10</v>
      </c>
      <c r="E391" s="4" t="s">
        <v>1228</v>
      </c>
      <c r="F391" s="4" t="s">
        <v>73</v>
      </c>
      <c r="G391" s="4" t="s">
        <v>13</v>
      </c>
      <c r="H391" s="4" t="s">
        <v>19</v>
      </c>
    </row>
    <row r="392" spans="1:8" ht="15" customHeight="1" x14ac:dyDescent="0.3">
      <c r="A392" s="4" t="s">
        <v>1229</v>
      </c>
      <c r="B392" s="4" t="s">
        <v>1230</v>
      </c>
      <c r="C392" s="4">
        <v>56</v>
      </c>
      <c r="D392" s="4" t="s">
        <v>10</v>
      </c>
      <c r="E392" s="4" t="s">
        <v>1231</v>
      </c>
      <c r="F392" s="4" t="s">
        <v>295</v>
      </c>
      <c r="G392" s="4" t="s">
        <v>13</v>
      </c>
      <c r="H392" s="4" t="s">
        <v>33</v>
      </c>
    </row>
    <row r="393" spans="1:8" ht="15" customHeight="1" x14ac:dyDescent="0.3">
      <c r="A393" s="4" t="s">
        <v>1232</v>
      </c>
      <c r="B393" s="4" t="s">
        <v>1233</v>
      </c>
      <c r="C393" s="4">
        <v>40</v>
      </c>
      <c r="D393" s="4" t="s">
        <v>16</v>
      </c>
      <c r="E393" s="4" t="s">
        <v>1234</v>
      </c>
      <c r="F393" s="4" t="s">
        <v>37</v>
      </c>
      <c r="G393" s="4" t="s">
        <v>13</v>
      </c>
      <c r="H393" s="4" t="s">
        <v>28</v>
      </c>
    </row>
    <row r="394" spans="1:8" ht="15" customHeight="1" x14ac:dyDescent="0.3">
      <c r="A394" s="4" t="s">
        <v>1235</v>
      </c>
      <c r="B394" s="4" t="s">
        <v>1236</v>
      </c>
      <c r="C394" s="4">
        <v>46</v>
      </c>
      <c r="D394" s="4" t="s">
        <v>10</v>
      </c>
      <c r="E394" s="4" t="s">
        <v>1237</v>
      </c>
      <c r="F394" s="4" t="s">
        <v>117</v>
      </c>
      <c r="G394" s="4" t="s">
        <v>13</v>
      </c>
      <c r="H394" s="4" t="s">
        <v>50</v>
      </c>
    </row>
    <row r="395" spans="1:8" ht="15" customHeight="1" x14ac:dyDescent="0.3">
      <c r="A395" s="4" t="s">
        <v>1238</v>
      </c>
      <c r="B395" s="4" t="s">
        <v>1239</v>
      </c>
      <c r="C395" s="4">
        <v>46</v>
      </c>
      <c r="D395" s="4" t="s">
        <v>10</v>
      </c>
      <c r="E395" s="4" t="s">
        <v>1240</v>
      </c>
      <c r="F395" s="4" t="s">
        <v>121</v>
      </c>
      <c r="G395" s="4" t="s">
        <v>13</v>
      </c>
      <c r="H395" s="4" t="s">
        <v>28</v>
      </c>
    </row>
    <row r="396" spans="1:8" ht="15" customHeight="1" x14ac:dyDescent="0.3">
      <c r="A396" s="4" t="s">
        <v>1241</v>
      </c>
      <c r="B396" s="4" t="s">
        <v>1242</v>
      </c>
      <c r="C396" s="4">
        <v>43</v>
      </c>
      <c r="D396" s="4" t="s">
        <v>16</v>
      </c>
      <c r="E396" s="4" t="s">
        <v>1243</v>
      </c>
      <c r="F396" s="4" t="s">
        <v>171</v>
      </c>
      <c r="G396" s="4" t="s">
        <v>13</v>
      </c>
      <c r="H396" s="4" t="s">
        <v>28</v>
      </c>
    </row>
    <row r="397" spans="1:8" ht="15" customHeight="1" x14ac:dyDescent="0.3">
      <c r="A397" s="4" t="s">
        <v>1244</v>
      </c>
      <c r="B397" s="4" t="s">
        <v>1245</v>
      </c>
      <c r="C397" s="4">
        <v>50</v>
      </c>
      <c r="D397" s="4" t="s">
        <v>10</v>
      </c>
      <c r="E397" s="4" t="s">
        <v>1246</v>
      </c>
      <c r="F397" s="4" t="s">
        <v>65</v>
      </c>
      <c r="G397" s="4" t="s">
        <v>13</v>
      </c>
      <c r="H397" s="4" t="s">
        <v>50</v>
      </c>
    </row>
    <row r="398" spans="1:8" ht="15" customHeight="1" x14ac:dyDescent="0.3">
      <c r="A398" s="4" t="s">
        <v>1247</v>
      </c>
      <c r="B398" s="4" t="s">
        <v>1248</v>
      </c>
      <c r="C398" s="4">
        <v>25</v>
      </c>
      <c r="D398" s="4" t="s">
        <v>16</v>
      </c>
      <c r="E398" s="4" t="s">
        <v>1249</v>
      </c>
      <c r="F398" s="4" t="s">
        <v>61</v>
      </c>
      <c r="G398" s="4" t="s">
        <v>13</v>
      </c>
      <c r="H398" s="4" t="s">
        <v>33</v>
      </c>
    </row>
    <row r="399" spans="1:8" ht="15" customHeight="1" x14ac:dyDescent="0.3">
      <c r="A399" s="4" t="s">
        <v>1250</v>
      </c>
      <c r="B399" s="4" t="s">
        <v>1251</v>
      </c>
      <c r="C399" s="4">
        <v>62</v>
      </c>
      <c r="D399" s="4" t="s">
        <v>16</v>
      </c>
      <c r="E399" s="4" t="s">
        <v>127</v>
      </c>
      <c r="F399" s="4" t="s">
        <v>65</v>
      </c>
      <c r="G399" s="4" t="s">
        <v>13</v>
      </c>
      <c r="H399" s="4" t="s">
        <v>19</v>
      </c>
    </row>
    <row r="400" spans="1:8" ht="15" customHeight="1" x14ac:dyDescent="0.3">
      <c r="A400" s="4" t="s">
        <v>1252</v>
      </c>
      <c r="B400" s="4" t="s">
        <v>1253</v>
      </c>
      <c r="C400" s="4">
        <v>54</v>
      </c>
      <c r="D400" s="4" t="s">
        <v>10</v>
      </c>
      <c r="E400" s="4" t="s">
        <v>1254</v>
      </c>
      <c r="F400" s="4" t="s">
        <v>49</v>
      </c>
      <c r="G400" s="4" t="s">
        <v>13</v>
      </c>
      <c r="H400" s="4" t="s">
        <v>28</v>
      </c>
    </row>
    <row r="401" spans="1:8" ht="15" customHeight="1" x14ac:dyDescent="0.3">
      <c r="A401" s="4" t="s">
        <v>1255</v>
      </c>
      <c r="B401" s="4" t="s">
        <v>1256</v>
      </c>
      <c r="C401" s="4">
        <v>27</v>
      </c>
      <c r="D401" s="4" t="s">
        <v>10</v>
      </c>
      <c r="E401" s="4" t="s">
        <v>1257</v>
      </c>
      <c r="F401" s="4" t="s">
        <v>439</v>
      </c>
      <c r="G401" s="4" t="s">
        <v>13</v>
      </c>
      <c r="H401" s="4" t="s">
        <v>28</v>
      </c>
    </row>
    <row r="402" spans="1:8" ht="15" customHeight="1" x14ac:dyDescent="0.3">
      <c r="A402" s="4" t="s">
        <v>1258</v>
      </c>
      <c r="B402" s="4" t="s">
        <v>1259</v>
      </c>
      <c r="C402" s="4">
        <v>57</v>
      </c>
      <c r="D402" s="4" t="s">
        <v>16</v>
      </c>
      <c r="E402" s="4" t="s">
        <v>1260</v>
      </c>
      <c r="F402" s="4" t="s">
        <v>99</v>
      </c>
      <c r="G402" s="4" t="s">
        <v>13</v>
      </c>
      <c r="H402" s="4" t="s">
        <v>19</v>
      </c>
    </row>
    <row r="403" spans="1:8" ht="15" customHeight="1" x14ac:dyDescent="0.3">
      <c r="A403" s="4" t="s">
        <v>1261</v>
      </c>
      <c r="B403" s="4" t="s">
        <v>1262</v>
      </c>
      <c r="C403" s="4">
        <v>51</v>
      </c>
      <c r="D403" s="4" t="s">
        <v>16</v>
      </c>
      <c r="E403" s="4" t="s">
        <v>1263</v>
      </c>
      <c r="F403" s="4" t="s">
        <v>188</v>
      </c>
      <c r="G403" s="4" t="s">
        <v>13</v>
      </c>
      <c r="H403" s="4" t="s">
        <v>19</v>
      </c>
    </row>
    <row r="404" spans="1:8" ht="15" customHeight="1" x14ac:dyDescent="0.3">
      <c r="A404" s="4" t="s">
        <v>1264</v>
      </c>
      <c r="B404" s="4" t="s">
        <v>1265</v>
      </c>
      <c r="C404" s="4">
        <v>31</v>
      </c>
      <c r="D404" s="4" t="s">
        <v>10</v>
      </c>
      <c r="E404" s="4" t="s">
        <v>83</v>
      </c>
      <c r="F404" s="4" t="s">
        <v>317</v>
      </c>
      <c r="G404" s="4" t="s">
        <v>13</v>
      </c>
      <c r="H404" s="4" t="s">
        <v>28</v>
      </c>
    </row>
    <row r="405" spans="1:8" ht="15" customHeight="1" x14ac:dyDescent="0.3">
      <c r="A405" s="4" t="s">
        <v>1266</v>
      </c>
      <c r="B405" s="4" t="s">
        <v>1267</v>
      </c>
      <c r="C405" s="4">
        <v>34</v>
      </c>
      <c r="D405" s="4" t="s">
        <v>10</v>
      </c>
      <c r="E405" s="4" t="s">
        <v>1268</v>
      </c>
      <c r="F405" s="4" t="s">
        <v>332</v>
      </c>
      <c r="G405" s="4" t="s">
        <v>13</v>
      </c>
      <c r="H405" s="4" t="s">
        <v>28</v>
      </c>
    </row>
    <row r="406" spans="1:8" ht="15" customHeight="1" x14ac:dyDescent="0.3">
      <c r="A406" s="4" t="s">
        <v>1269</v>
      </c>
      <c r="B406" s="4" t="s">
        <v>1270</v>
      </c>
      <c r="C406" s="4">
        <v>22</v>
      </c>
      <c r="D406" s="4" t="s">
        <v>16</v>
      </c>
      <c r="E406" s="4" t="s">
        <v>1271</v>
      </c>
      <c r="F406" s="4" t="s">
        <v>295</v>
      </c>
      <c r="G406" s="4" t="s">
        <v>13</v>
      </c>
      <c r="H406" s="4" t="s">
        <v>33</v>
      </c>
    </row>
    <row r="407" spans="1:8" ht="15" customHeight="1" x14ac:dyDescent="0.3">
      <c r="A407" s="4" t="s">
        <v>1272</v>
      </c>
      <c r="B407" s="4" t="s">
        <v>1273</v>
      </c>
      <c r="C407" s="4">
        <v>18</v>
      </c>
      <c r="D407" s="4" t="s">
        <v>16</v>
      </c>
      <c r="E407" s="4" t="s">
        <v>1274</v>
      </c>
      <c r="F407" s="4" t="s">
        <v>332</v>
      </c>
      <c r="G407" s="4" t="s">
        <v>13</v>
      </c>
      <c r="H407" s="4" t="s">
        <v>50</v>
      </c>
    </row>
    <row r="408" spans="1:8" ht="15" customHeight="1" x14ac:dyDescent="0.3">
      <c r="A408" s="4" t="s">
        <v>1275</v>
      </c>
      <c r="B408" s="4" t="s">
        <v>1276</v>
      </c>
      <c r="C408" s="4">
        <v>23</v>
      </c>
      <c r="D408" s="4" t="s">
        <v>16</v>
      </c>
      <c r="E408" s="4" t="s">
        <v>1277</v>
      </c>
      <c r="F408" s="4" t="s">
        <v>328</v>
      </c>
      <c r="G408" s="4" t="s">
        <v>13</v>
      </c>
      <c r="H408" s="4" t="s">
        <v>50</v>
      </c>
    </row>
    <row r="409" spans="1:8" ht="15" customHeight="1" x14ac:dyDescent="0.3">
      <c r="A409" s="4" t="s">
        <v>1278</v>
      </c>
      <c r="B409" s="4" t="s">
        <v>1279</v>
      </c>
      <c r="C409" s="4">
        <v>33</v>
      </c>
      <c r="D409" s="4" t="s">
        <v>10</v>
      </c>
      <c r="E409" s="4" t="s">
        <v>1280</v>
      </c>
      <c r="F409" s="4" t="s">
        <v>144</v>
      </c>
      <c r="G409" s="4" t="s">
        <v>13</v>
      </c>
      <c r="H409" s="4" t="s">
        <v>50</v>
      </c>
    </row>
    <row r="410" spans="1:8" ht="15" customHeight="1" x14ac:dyDescent="0.3">
      <c r="A410" s="4" t="s">
        <v>1281</v>
      </c>
      <c r="B410" s="4" t="s">
        <v>1282</v>
      </c>
      <c r="C410" s="4">
        <v>36</v>
      </c>
      <c r="D410" s="4" t="s">
        <v>10</v>
      </c>
      <c r="E410" s="4" t="s">
        <v>1283</v>
      </c>
      <c r="F410" s="4" t="s">
        <v>91</v>
      </c>
      <c r="G410" s="4" t="s">
        <v>13</v>
      </c>
      <c r="H410" s="4" t="s">
        <v>50</v>
      </c>
    </row>
    <row r="411" spans="1:8" ht="15" customHeight="1" x14ac:dyDescent="0.3">
      <c r="A411" s="4" t="s">
        <v>1284</v>
      </c>
      <c r="B411" s="4" t="s">
        <v>1285</v>
      </c>
      <c r="C411" s="4">
        <v>55</v>
      </c>
      <c r="D411" s="4" t="s">
        <v>10</v>
      </c>
      <c r="E411" s="4" t="s">
        <v>1286</v>
      </c>
      <c r="F411" s="4" t="s">
        <v>856</v>
      </c>
      <c r="G411" s="4" t="s">
        <v>13</v>
      </c>
      <c r="H411" s="4" t="s">
        <v>50</v>
      </c>
    </row>
    <row r="412" spans="1:8" ht="15" customHeight="1" x14ac:dyDescent="0.3">
      <c r="A412" s="4" t="s">
        <v>1287</v>
      </c>
      <c r="B412" s="4" t="s">
        <v>1288</v>
      </c>
      <c r="C412" s="4">
        <v>48</v>
      </c>
      <c r="D412" s="4" t="s">
        <v>16</v>
      </c>
      <c r="E412" s="4" t="s">
        <v>1289</v>
      </c>
      <c r="F412" s="4" t="s">
        <v>91</v>
      </c>
      <c r="G412" s="4" t="s">
        <v>13</v>
      </c>
      <c r="H412" s="4" t="s">
        <v>28</v>
      </c>
    </row>
    <row r="413" spans="1:8" ht="15" customHeight="1" x14ac:dyDescent="0.3">
      <c r="A413" s="4" t="s">
        <v>1290</v>
      </c>
      <c r="B413" s="4" t="s">
        <v>1291</v>
      </c>
      <c r="C413" s="4">
        <v>63</v>
      </c>
      <c r="D413" s="4" t="s">
        <v>10</v>
      </c>
      <c r="E413" s="4" t="s">
        <v>1292</v>
      </c>
      <c r="F413" s="4" t="s">
        <v>27</v>
      </c>
      <c r="G413" s="4" t="s">
        <v>13</v>
      </c>
      <c r="H413" s="4" t="s">
        <v>33</v>
      </c>
    </row>
    <row r="414" spans="1:8" ht="15" customHeight="1" x14ac:dyDescent="0.3">
      <c r="A414" s="4" t="s">
        <v>1293</v>
      </c>
      <c r="B414" s="4" t="s">
        <v>1294</v>
      </c>
      <c r="C414" s="4">
        <v>23</v>
      </c>
      <c r="D414" s="4" t="s">
        <v>16</v>
      </c>
      <c r="E414" s="4" t="s">
        <v>208</v>
      </c>
      <c r="F414" s="4" t="s">
        <v>160</v>
      </c>
      <c r="G414" s="4" t="s">
        <v>13</v>
      </c>
      <c r="H414" s="4" t="s">
        <v>50</v>
      </c>
    </row>
    <row r="415" spans="1:8" ht="15" customHeight="1" x14ac:dyDescent="0.3">
      <c r="A415" s="4" t="s">
        <v>1295</v>
      </c>
      <c r="B415" s="4" t="s">
        <v>1296</v>
      </c>
      <c r="C415" s="4">
        <v>59</v>
      </c>
      <c r="D415" s="4" t="s">
        <v>16</v>
      </c>
      <c r="E415" s="4" t="s">
        <v>1297</v>
      </c>
      <c r="F415" s="4" t="s">
        <v>110</v>
      </c>
      <c r="G415" s="4" t="s">
        <v>13</v>
      </c>
      <c r="H415" s="4" t="s">
        <v>28</v>
      </c>
    </row>
    <row r="416" spans="1:8" ht="15" customHeight="1" x14ac:dyDescent="0.3">
      <c r="A416" s="4" t="s">
        <v>1298</v>
      </c>
      <c r="B416" s="4" t="s">
        <v>1299</v>
      </c>
      <c r="C416" s="4">
        <v>35</v>
      </c>
      <c r="D416" s="4" t="s">
        <v>16</v>
      </c>
      <c r="E416" s="4" t="s">
        <v>1300</v>
      </c>
      <c r="F416" s="4" t="s">
        <v>117</v>
      </c>
      <c r="G416" s="4" t="s">
        <v>13</v>
      </c>
      <c r="H416" s="4" t="s">
        <v>50</v>
      </c>
    </row>
    <row r="417" spans="1:8" ht="15" customHeight="1" x14ac:dyDescent="0.3">
      <c r="A417" s="4" t="s">
        <v>1301</v>
      </c>
      <c r="B417" s="4" t="s">
        <v>1302</v>
      </c>
      <c r="C417" s="4">
        <v>26</v>
      </c>
      <c r="D417" s="4" t="s">
        <v>16</v>
      </c>
      <c r="E417" s="4" t="s">
        <v>1303</v>
      </c>
      <c r="F417" s="4" t="s">
        <v>167</v>
      </c>
      <c r="G417" s="4" t="s">
        <v>13</v>
      </c>
      <c r="H417" s="4" t="s">
        <v>33</v>
      </c>
    </row>
    <row r="418" spans="1:8" ht="15" customHeight="1" x14ac:dyDescent="0.3">
      <c r="A418" s="4" t="s">
        <v>1304</v>
      </c>
      <c r="B418" s="4" t="s">
        <v>1305</v>
      </c>
      <c r="C418" s="4">
        <v>46</v>
      </c>
      <c r="D418" s="4" t="s">
        <v>10</v>
      </c>
      <c r="E418" s="4" t="s">
        <v>1306</v>
      </c>
      <c r="F418" s="4" t="s">
        <v>328</v>
      </c>
      <c r="G418" s="4" t="s">
        <v>13</v>
      </c>
      <c r="H418" s="4" t="s">
        <v>19</v>
      </c>
    </row>
    <row r="419" spans="1:8" ht="15" customHeight="1" x14ac:dyDescent="0.3">
      <c r="A419" s="4" t="s">
        <v>1307</v>
      </c>
      <c r="B419" s="4" t="s">
        <v>1308</v>
      </c>
      <c r="C419" s="4">
        <v>64</v>
      </c>
      <c r="D419" s="4" t="s">
        <v>16</v>
      </c>
      <c r="E419" s="4" t="s">
        <v>1309</v>
      </c>
      <c r="F419" s="4" t="s">
        <v>12</v>
      </c>
      <c r="G419" s="4" t="s">
        <v>13</v>
      </c>
      <c r="H419" s="4" t="s">
        <v>28</v>
      </c>
    </row>
    <row r="420" spans="1:8" ht="15" customHeight="1" x14ac:dyDescent="0.3">
      <c r="A420" s="4" t="s">
        <v>1310</v>
      </c>
      <c r="B420" s="4" t="s">
        <v>1311</v>
      </c>
      <c r="C420" s="4">
        <v>60</v>
      </c>
      <c r="D420" s="4" t="s">
        <v>16</v>
      </c>
      <c r="E420" s="4" t="s">
        <v>1312</v>
      </c>
      <c r="F420" s="4" t="s">
        <v>49</v>
      </c>
      <c r="G420" s="4" t="s">
        <v>13</v>
      </c>
      <c r="H420" s="4" t="s">
        <v>33</v>
      </c>
    </row>
    <row r="421" spans="1:8" ht="15" customHeight="1" x14ac:dyDescent="0.3">
      <c r="A421" s="4" t="s">
        <v>1313</v>
      </c>
      <c r="B421" s="4" t="s">
        <v>1314</v>
      </c>
      <c r="C421" s="4">
        <v>33</v>
      </c>
      <c r="D421" s="4" t="s">
        <v>10</v>
      </c>
      <c r="E421" s="4" t="s">
        <v>1315</v>
      </c>
      <c r="F421" s="4" t="s">
        <v>317</v>
      </c>
      <c r="G421" s="4" t="s">
        <v>13</v>
      </c>
      <c r="H421" s="4" t="s">
        <v>50</v>
      </c>
    </row>
    <row r="422" spans="1:8" ht="15" customHeight="1" x14ac:dyDescent="0.3">
      <c r="A422" s="4" t="s">
        <v>1316</v>
      </c>
      <c r="B422" s="4" t="s">
        <v>1317</v>
      </c>
      <c r="C422" s="4">
        <v>60</v>
      </c>
      <c r="D422" s="4" t="s">
        <v>10</v>
      </c>
      <c r="E422" s="4" t="s">
        <v>1318</v>
      </c>
      <c r="F422" s="4" t="s">
        <v>12</v>
      </c>
      <c r="G422" s="4" t="s">
        <v>13</v>
      </c>
      <c r="H422" s="4" t="s">
        <v>28</v>
      </c>
    </row>
    <row r="423" spans="1:8" ht="15" customHeight="1" x14ac:dyDescent="0.3">
      <c r="A423" s="4" t="s">
        <v>1319</v>
      </c>
      <c r="B423" s="4" t="s">
        <v>1320</v>
      </c>
      <c r="C423" s="4">
        <v>45</v>
      </c>
      <c r="D423" s="4" t="s">
        <v>16</v>
      </c>
      <c r="E423" s="4" t="s">
        <v>1321</v>
      </c>
      <c r="F423" s="4" t="s">
        <v>77</v>
      </c>
      <c r="G423" s="4" t="s">
        <v>13</v>
      </c>
      <c r="H423" s="4" t="s">
        <v>19</v>
      </c>
    </row>
    <row r="424" spans="1:8" ht="15" customHeight="1" x14ac:dyDescent="0.3">
      <c r="A424" s="4" t="s">
        <v>1322</v>
      </c>
      <c r="B424" s="4" t="s">
        <v>1323</v>
      </c>
      <c r="C424" s="4">
        <v>42</v>
      </c>
      <c r="D424" s="4" t="s">
        <v>16</v>
      </c>
      <c r="E424" s="4" t="s">
        <v>1324</v>
      </c>
      <c r="F424" s="4" t="s">
        <v>65</v>
      </c>
      <c r="G424" s="4" t="s">
        <v>13</v>
      </c>
      <c r="H424" s="4" t="s">
        <v>19</v>
      </c>
    </row>
    <row r="425" spans="1:8" ht="15" customHeight="1" x14ac:dyDescent="0.3">
      <c r="A425" s="4" t="s">
        <v>1325</v>
      </c>
      <c r="B425" s="4" t="s">
        <v>1326</v>
      </c>
      <c r="C425" s="4">
        <v>35</v>
      </c>
      <c r="D425" s="4" t="s">
        <v>10</v>
      </c>
      <c r="E425" s="4" t="s">
        <v>1327</v>
      </c>
      <c r="F425" s="4" t="s">
        <v>65</v>
      </c>
      <c r="G425" s="4" t="s">
        <v>13</v>
      </c>
      <c r="H425" s="4" t="s">
        <v>33</v>
      </c>
    </row>
    <row r="426" spans="1:8" ht="15" customHeight="1" x14ac:dyDescent="0.3">
      <c r="A426" s="4" t="s">
        <v>1328</v>
      </c>
      <c r="B426" s="4" t="s">
        <v>1329</v>
      </c>
      <c r="C426" s="4">
        <v>53</v>
      </c>
      <c r="D426" s="4" t="s">
        <v>10</v>
      </c>
      <c r="E426" s="4" t="s">
        <v>1330</v>
      </c>
      <c r="F426" s="4" t="s">
        <v>12</v>
      </c>
      <c r="G426" s="4" t="s">
        <v>13</v>
      </c>
      <c r="H426" s="4" t="s">
        <v>28</v>
      </c>
    </row>
    <row r="427" spans="1:8" ht="15" customHeight="1" x14ac:dyDescent="0.3">
      <c r="A427" s="4" t="s">
        <v>1331</v>
      </c>
      <c r="B427" s="4" t="s">
        <v>1332</v>
      </c>
      <c r="C427" s="4">
        <v>40</v>
      </c>
      <c r="D427" s="4" t="s">
        <v>10</v>
      </c>
      <c r="E427" s="4" t="s">
        <v>1333</v>
      </c>
      <c r="F427" s="4" t="s">
        <v>121</v>
      </c>
      <c r="G427" s="4" t="s">
        <v>13</v>
      </c>
      <c r="H427" s="4" t="s">
        <v>28</v>
      </c>
    </row>
    <row r="428" spans="1:8" ht="15" customHeight="1" x14ac:dyDescent="0.3">
      <c r="A428" s="4" t="s">
        <v>1334</v>
      </c>
      <c r="B428" s="4" t="s">
        <v>1335</v>
      </c>
      <c r="C428" s="4">
        <v>28</v>
      </c>
      <c r="D428" s="4" t="s">
        <v>10</v>
      </c>
      <c r="E428" s="4" t="s">
        <v>1336</v>
      </c>
      <c r="F428" s="4" t="s">
        <v>12</v>
      </c>
      <c r="G428" s="4" t="s">
        <v>13</v>
      </c>
      <c r="H428" s="4" t="s">
        <v>19</v>
      </c>
    </row>
    <row r="429" spans="1:8" ht="15" customHeight="1" x14ac:dyDescent="0.3">
      <c r="A429" s="4" t="s">
        <v>1337</v>
      </c>
      <c r="B429" s="4" t="s">
        <v>1338</v>
      </c>
      <c r="C429" s="4">
        <v>18</v>
      </c>
      <c r="D429" s="4" t="s">
        <v>16</v>
      </c>
      <c r="E429" s="4" t="s">
        <v>1339</v>
      </c>
      <c r="F429" s="4" t="s">
        <v>439</v>
      </c>
      <c r="G429" s="4" t="s">
        <v>13</v>
      </c>
      <c r="H429" s="4" t="s">
        <v>50</v>
      </c>
    </row>
    <row r="430" spans="1:8" ht="15" customHeight="1" x14ac:dyDescent="0.3">
      <c r="A430" s="4" t="s">
        <v>1340</v>
      </c>
      <c r="B430" s="4" t="s">
        <v>1341</v>
      </c>
      <c r="C430" s="4">
        <v>27</v>
      </c>
      <c r="D430" s="4" t="s">
        <v>16</v>
      </c>
      <c r="E430" s="4" t="s">
        <v>1342</v>
      </c>
      <c r="F430" s="4" t="s">
        <v>332</v>
      </c>
      <c r="G430" s="4" t="s">
        <v>13</v>
      </c>
      <c r="H430" s="4" t="s">
        <v>28</v>
      </c>
    </row>
    <row r="431" spans="1:8" ht="15" customHeight="1" x14ac:dyDescent="0.3">
      <c r="A431" s="4" t="s">
        <v>1343</v>
      </c>
      <c r="B431" s="4" t="s">
        <v>1344</v>
      </c>
      <c r="C431" s="4">
        <v>43</v>
      </c>
      <c r="D431" s="4" t="s">
        <v>10</v>
      </c>
      <c r="E431" s="4" t="s">
        <v>1345</v>
      </c>
      <c r="F431" s="4" t="s">
        <v>110</v>
      </c>
      <c r="G431" s="4" t="s">
        <v>13</v>
      </c>
      <c r="H431" s="4" t="s">
        <v>19</v>
      </c>
    </row>
    <row r="432" spans="1:8" ht="15" customHeight="1" x14ac:dyDescent="0.3">
      <c r="A432" s="4" t="s">
        <v>1346</v>
      </c>
      <c r="B432" s="4" t="s">
        <v>1347</v>
      </c>
      <c r="C432" s="4">
        <v>36</v>
      </c>
      <c r="D432" s="4" t="s">
        <v>16</v>
      </c>
      <c r="E432" s="4" t="s">
        <v>1348</v>
      </c>
      <c r="F432" s="4" t="s">
        <v>91</v>
      </c>
      <c r="G432" s="4" t="s">
        <v>13</v>
      </c>
      <c r="H432" s="4" t="s">
        <v>50</v>
      </c>
    </row>
    <row r="433" spans="1:8" ht="15" customHeight="1" x14ac:dyDescent="0.3">
      <c r="A433" s="4" t="s">
        <v>1349</v>
      </c>
      <c r="B433" s="4" t="s">
        <v>1350</v>
      </c>
      <c r="C433" s="4">
        <v>27</v>
      </c>
      <c r="D433" s="4" t="s">
        <v>10</v>
      </c>
      <c r="E433" s="4" t="s">
        <v>1351</v>
      </c>
      <c r="F433" s="4" t="s">
        <v>32</v>
      </c>
      <c r="G433" s="4" t="s">
        <v>13</v>
      </c>
      <c r="H433" s="4" t="s">
        <v>19</v>
      </c>
    </row>
    <row r="434" spans="1:8" ht="15" customHeight="1" x14ac:dyDescent="0.3">
      <c r="A434" s="4" t="s">
        <v>1352</v>
      </c>
      <c r="B434" s="4" t="s">
        <v>1353</v>
      </c>
      <c r="C434" s="4">
        <v>37</v>
      </c>
      <c r="D434" s="4" t="s">
        <v>10</v>
      </c>
      <c r="E434" s="4" t="s">
        <v>1354</v>
      </c>
      <c r="F434" s="4" t="s">
        <v>91</v>
      </c>
      <c r="G434" s="4" t="s">
        <v>13</v>
      </c>
      <c r="H434" s="4" t="s">
        <v>28</v>
      </c>
    </row>
    <row r="435" spans="1:8" ht="15" customHeight="1" x14ac:dyDescent="0.3">
      <c r="A435" s="4" t="s">
        <v>1355</v>
      </c>
      <c r="B435" s="4" t="s">
        <v>1356</v>
      </c>
      <c r="C435" s="4">
        <v>51</v>
      </c>
      <c r="D435" s="4" t="s">
        <v>16</v>
      </c>
      <c r="E435" s="4" t="s">
        <v>1357</v>
      </c>
      <c r="F435" s="4" t="s">
        <v>61</v>
      </c>
      <c r="G435" s="4" t="s">
        <v>13</v>
      </c>
      <c r="H435" s="4" t="s">
        <v>33</v>
      </c>
    </row>
    <row r="436" spans="1:8" ht="15" customHeight="1" x14ac:dyDescent="0.3">
      <c r="A436" s="4" t="s">
        <v>1358</v>
      </c>
      <c r="B436" s="4" t="s">
        <v>1359</v>
      </c>
      <c r="C436" s="4">
        <v>48</v>
      </c>
      <c r="D436" s="4" t="s">
        <v>16</v>
      </c>
      <c r="E436" s="4" t="s">
        <v>1360</v>
      </c>
      <c r="F436" s="4" t="s">
        <v>258</v>
      </c>
      <c r="G436" s="4" t="s">
        <v>13</v>
      </c>
      <c r="H436" s="4" t="s">
        <v>50</v>
      </c>
    </row>
    <row r="437" spans="1:8" ht="15" customHeight="1" x14ac:dyDescent="0.3">
      <c r="A437" s="4" t="s">
        <v>1361</v>
      </c>
      <c r="B437" s="4" t="s">
        <v>1362</v>
      </c>
      <c r="C437" s="4">
        <v>37</v>
      </c>
      <c r="D437" s="4" t="s">
        <v>16</v>
      </c>
      <c r="E437" s="4" t="s">
        <v>1363</v>
      </c>
      <c r="F437" s="4" t="s">
        <v>110</v>
      </c>
      <c r="G437" s="4" t="s">
        <v>13</v>
      </c>
      <c r="H437" s="4" t="s">
        <v>33</v>
      </c>
    </row>
    <row r="438" spans="1:8" ht="15" customHeight="1" x14ac:dyDescent="0.3">
      <c r="A438" s="4" t="s">
        <v>1364</v>
      </c>
      <c r="B438" s="4" t="s">
        <v>1365</v>
      </c>
      <c r="C438" s="4">
        <v>61</v>
      </c>
      <c r="D438" s="4" t="s">
        <v>10</v>
      </c>
      <c r="E438" s="4" t="s">
        <v>1366</v>
      </c>
      <c r="F438" s="4" t="s">
        <v>41</v>
      </c>
      <c r="G438" s="4" t="s">
        <v>13</v>
      </c>
      <c r="H438" s="4" t="s">
        <v>50</v>
      </c>
    </row>
    <row r="439" spans="1:8" ht="15" customHeight="1" x14ac:dyDescent="0.3">
      <c r="A439" s="4" t="s">
        <v>1367</v>
      </c>
      <c r="B439" s="4" t="s">
        <v>1368</v>
      </c>
      <c r="C439" s="4">
        <v>47</v>
      </c>
      <c r="D439" s="4" t="s">
        <v>16</v>
      </c>
      <c r="E439" s="4" t="s">
        <v>605</v>
      </c>
      <c r="F439" s="4" t="s">
        <v>49</v>
      </c>
      <c r="G439" s="4" t="s">
        <v>13</v>
      </c>
      <c r="H439" s="4" t="s">
        <v>19</v>
      </c>
    </row>
    <row r="440" spans="1:8" ht="15" customHeight="1" x14ac:dyDescent="0.3">
      <c r="A440" s="4" t="s">
        <v>1369</v>
      </c>
      <c r="B440" s="4" t="s">
        <v>1370</v>
      </c>
      <c r="C440" s="4">
        <v>59</v>
      </c>
      <c r="D440" s="4" t="s">
        <v>16</v>
      </c>
      <c r="E440" s="4" t="s">
        <v>1371</v>
      </c>
      <c r="F440" s="4" t="s">
        <v>241</v>
      </c>
      <c r="G440" s="4" t="s">
        <v>13</v>
      </c>
      <c r="H440" s="4" t="s">
        <v>19</v>
      </c>
    </row>
    <row r="441" spans="1:8" ht="15" customHeight="1" x14ac:dyDescent="0.3">
      <c r="A441" s="4" t="s">
        <v>1372</v>
      </c>
      <c r="B441" s="4" t="s">
        <v>1373</v>
      </c>
      <c r="C441" s="4">
        <v>53</v>
      </c>
      <c r="D441" s="4" t="s">
        <v>10</v>
      </c>
      <c r="E441" s="4" t="s">
        <v>942</v>
      </c>
      <c r="F441" s="4" t="s">
        <v>160</v>
      </c>
      <c r="G441" s="4" t="s">
        <v>13</v>
      </c>
      <c r="H441" s="4" t="s">
        <v>33</v>
      </c>
    </row>
    <row r="442" spans="1:8" ht="15" customHeight="1" x14ac:dyDescent="0.3">
      <c r="A442" s="4" t="s">
        <v>1374</v>
      </c>
      <c r="B442" s="4" t="s">
        <v>1375</v>
      </c>
      <c r="C442" s="4">
        <v>60</v>
      </c>
      <c r="D442" s="4" t="s">
        <v>10</v>
      </c>
      <c r="E442" s="4" t="s">
        <v>1376</v>
      </c>
      <c r="F442" s="4" t="s">
        <v>18</v>
      </c>
      <c r="G442" s="4" t="s">
        <v>13</v>
      </c>
      <c r="H442" s="4" t="s">
        <v>33</v>
      </c>
    </row>
    <row r="443" spans="1:8" ht="15" customHeight="1" x14ac:dyDescent="0.3">
      <c r="A443" s="4" t="s">
        <v>1377</v>
      </c>
      <c r="B443" s="4" t="s">
        <v>1378</v>
      </c>
      <c r="C443" s="4">
        <v>31</v>
      </c>
      <c r="D443" s="4" t="s">
        <v>10</v>
      </c>
      <c r="E443" s="4" t="s">
        <v>1379</v>
      </c>
      <c r="F443" s="4" t="s">
        <v>328</v>
      </c>
      <c r="G443" s="4" t="s">
        <v>13</v>
      </c>
      <c r="H443" s="4" t="s">
        <v>33</v>
      </c>
    </row>
    <row r="444" spans="1:8" ht="15" customHeight="1" x14ac:dyDescent="0.3">
      <c r="A444" s="4" t="s">
        <v>1380</v>
      </c>
      <c r="B444" s="4" t="s">
        <v>1381</v>
      </c>
      <c r="C444" s="4">
        <v>42</v>
      </c>
      <c r="D444" s="4" t="s">
        <v>16</v>
      </c>
      <c r="E444" s="4" t="s">
        <v>1382</v>
      </c>
      <c r="F444" s="4" t="s">
        <v>37</v>
      </c>
      <c r="G444" s="4" t="s">
        <v>13</v>
      </c>
      <c r="H444" s="4" t="s">
        <v>28</v>
      </c>
    </row>
    <row r="445" spans="1:8" ht="15" customHeight="1" x14ac:dyDescent="0.3">
      <c r="A445" s="4" t="s">
        <v>1383</v>
      </c>
      <c r="B445" s="4" t="s">
        <v>1384</v>
      </c>
      <c r="C445" s="4">
        <v>51</v>
      </c>
      <c r="D445" s="4" t="s">
        <v>10</v>
      </c>
      <c r="E445" s="4" t="s">
        <v>1385</v>
      </c>
      <c r="F445" s="4" t="s">
        <v>363</v>
      </c>
      <c r="G445" s="4" t="s">
        <v>13</v>
      </c>
      <c r="H445" s="4" t="s">
        <v>33</v>
      </c>
    </row>
    <row r="446" spans="1:8" ht="15" customHeight="1" x14ac:dyDescent="0.3">
      <c r="A446" s="4" t="s">
        <v>1386</v>
      </c>
      <c r="B446" s="4" t="s">
        <v>1387</v>
      </c>
      <c r="C446" s="4">
        <v>19</v>
      </c>
      <c r="D446" s="4" t="s">
        <v>10</v>
      </c>
      <c r="E446" s="4" t="s">
        <v>1388</v>
      </c>
      <c r="F446" s="4" t="s">
        <v>856</v>
      </c>
      <c r="G446" s="4" t="s">
        <v>13</v>
      </c>
      <c r="H446" s="4" t="s">
        <v>50</v>
      </c>
    </row>
    <row r="447" spans="1:8" ht="15" customHeight="1" x14ac:dyDescent="0.3">
      <c r="A447" s="4" t="s">
        <v>1389</v>
      </c>
      <c r="B447" s="4" t="s">
        <v>1390</v>
      </c>
      <c r="C447" s="4">
        <v>41</v>
      </c>
      <c r="D447" s="4" t="s">
        <v>16</v>
      </c>
      <c r="E447" s="4" t="s">
        <v>1391</v>
      </c>
      <c r="F447" s="4" t="s">
        <v>291</v>
      </c>
      <c r="G447" s="4" t="s">
        <v>13</v>
      </c>
      <c r="H447" s="4" t="s">
        <v>19</v>
      </c>
    </row>
    <row r="448" spans="1:8" ht="15" customHeight="1" x14ac:dyDescent="0.3">
      <c r="A448" s="4" t="s">
        <v>1392</v>
      </c>
      <c r="B448" s="4" t="s">
        <v>1393</v>
      </c>
      <c r="C448" s="4">
        <v>35</v>
      </c>
      <c r="D448" s="4" t="s">
        <v>10</v>
      </c>
      <c r="E448" s="4" t="s">
        <v>1394</v>
      </c>
      <c r="F448" s="4" t="s">
        <v>99</v>
      </c>
      <c r="G448" s="4" t="s">
        <v>13</v>
      </c>
      <c r="H448" s="4" t="s">
        <v>33</v>
      </c>
    </row>
    <row r="449" spans="1:8" ht="15" customHeight="1" x14ac:dyDescent="0.3">
      <c r="A449" s="4" t="s">
        <v>1395</v>
      </c>
      <c r="B449" s="4" t="s">
        <v>1396</v>
      </c>
      <c r="C449" s="4">
        <v>45</v>
      </c>
      <c r="D449" s="4" t="s">
        <v>10</v>
      </c>
      <c r="E449" s="4" t="s">
        <v>1397</v>
      </c>
      <c r="F449" s="4" t="s">
        <v>12</v>
      </c>
      <c r="G449" s="4" t="s">
        <v>13</v>
      </c>
      <c r="H449" s="4" t="s">
        <v>50</v>
      </c>
    </row>
    <row r="450" spans="1:8" ht="15" customHeight="1" x14ac:dyDescent="0.3">
      <c r="A450" s="4" t="s">
        <v>1398</v>
      </c>
      <c r="B450" s="4" t="s">
        <v>1399</v>
      </c>
      <c r="C450" s="4">
        <v>64</v>
      </c>
      <c r="D450" s="4" t="s">
        <v>16</v>
      </c>
      <c r="E450" s="4" t="s">
        <v>1400</v>
      </c>
      <c r="F450" s="4" t="s">
        <v>856</v>
      </c>
      <c r="G450" s="4" t="s">
        <v>13</v>
      </c>
      <c r="H450" s="4" t="s">
        <v>28</v>
      </c>
    </row>
    <row r="451" spans="1:8" ht="15" customHeight="1" x14ac:dyDescent="0.3">
      <c r="A451" s="4" t="s">
        <v>1401</v>
      </c>
      <c r="B451" s="4" t="s">
        <v>1402</v>
      </c>
      <c r="C451" s="4">
        <v>29</v>
      </c>
      <c r="D451" s="4" t="s">
        <v>10</v>
      </c>
      <c r="E451" s="4" t="s">
        <v>1403</v>
      </c>
      <c r="F451" s="4" t="s">
        <v>27</v>
      </c>
      <c r="G451" s="4" t="s">
        <v>13</v>
      </c>
      <c r="H451" s="4" t="s">
        <v>28</v>
      </c>
    </row>
    <row r="452" spans="1:8" ht="15" customHeight="1" x14ac:dyDescent="0.3">
      <c r="A452" s="4" t="s">
        <v>1404</v>
      </c>
      <c r="B452" s="4" t="s">
        <v>1405</v>
      </c>
      <c r="C452" s="4">
        <v>59</v>
      </c>
      <c r="D452" s="4" t="s">
        <v>10</v>
      </c>
      <c r="E452" s="4" t="s">
        <v>1406</v>
      </c>
      <c r="F452" s="4" t="s">
        <v>73</v>
      </c>
      <c r="G452" s="4" t="s">
        <v>13</v>
      </c>
      <c r="H452" s="4" t="s">
        <v>28</v>
      </c>
    </row>
    <row r="453" spans="1:8" ht="15" customHeight="1" x14ac:dyDescent="0.3">
      <c r="A453" s="4" t="s">
        <v>1407</v>
      </c>
      <c r="B453" s="4" t="s">
        <v>1408</v>
      </c>
      <c r="C453" s="4">
        <v>46</v>
      </c>
      <c r="D453" s="4" t="s">
        <v>10</v>
      </c>
      <c r="E453" s="4" t="s">
        <v>571</v>
      </c>
      <c r="F453" s="4" t="s">
        <v>237</v>
      </c>
      <c r="G453" s="4" t="s">
        <v>13</v>
      </c>
      <c r="H453" s="4" t="s">
        <v>50</v>
      </c>
    </row>
    <row r="454" spans="1:8" ht="15" customHeight="1" x14ac:dyDescent="0.3">
      <c r="A454" s="4" t="s">
        <v>1409</v>
      </c>
      <c r="B454" s="4" t="s">
        <v>1410</v>
      </c>
      <c r="C454" s="4">
        <v>60</v>
      </c>
      <c r="D454" s="4" t="s">
        <v>16</v>
      </c>
      <c r="E454" s="4" t="s">
        <v>1411</v>
      </c>
      <c r="F454" s="4" t="s">
        <v>317</v>
      </c>
      <c r="G454" s="4" t="s">
        <v>13</v>
      </c>
      <c r="H454" s="4" t="s">
        <v>28</v>
      </c>
    </row>
    <row r="455" spans="1:8" ht="15" customHeight="1" x14ac:dyDescent="0.3">
      <c r="A455" s="4" t="s">
        <v>1412</v>
      </c>
      <c r="B455" s="4" t="s">
        <v>1413</v>
      </c>
      <c r="C455" s="4">
        <v>62</v>
      </c>
      <c r="D455" s="4" t="s">
        <v>16</v>
      </c>
      <c r="E455" s="4" t="s">
        <v>1414</v>
      </c>
      <c r="F455" s="4" t="s">
        <v>103</v>
      </c>
      <c r="G455" s="4" t="s">
        <v>13</v>
      </c>
      <c r="H455" s="4" t="s">
        <v>19</v>
      </c>
    </row>
    <row r="456" spans="1:8" ht="15" customHeight="1" x14ac:dyDescent="0.3">
      <c r="A456" s="4" t="s">
        <v>1415</v>
      </c>
      <c r="B456" s="4" t="s">
        <v>1416</v>
      </c>
      <c r="C456" s="4">
        <v>60</v>
      </c>
      <c r="D456" s="4" t="s">
        <v>10</v>
      </c>
      <c r="E456" s="4" t="s">
        <v>133</v>
      </c>
      <c r="F456" s="4" t="s">
        <v>99</v>
      </c>
      <c r="G456" s="4" t="s">
        <v>13</v>
      </c>
      <c r="H456" s="4" t="s">
        <v>50</v>
      </c>
    </row>
    <row r="457" spans="1:8" ht="15" customHeight="1" x14ac:dyDescent="0.3">
      <c r="A457" s="4" t="s">
        <v>1417</v>
      </c>
      <c r="B457" s="4" t="s">
        <v>1418</v>
      </c>
      <c r="C457" s="4">
        <v>54</v>
      </c>
      <c r="D457" s="4" t="s">
        <v>10</v>
      </c>
      <c r="E457" s="4" t="s">
        <v>1419</v>
      </c>
      <c r="F457" s="4" t="s">
        <v>198</v>
      </c>
      <c r="G457" s="4" t="s">
        <v>13</v>
      </c>
      <c r="H457" s="4" t="s">
        <v>50</v>
      </c>
    </row>
    <row r="458" spans="1:8" ht="15" customHeight="1" x14ac:dyDescent="0.3">
      <c r="A458" s="4" t="s">
        <v>1420</v>
      </c>
      <c r="B458" s="4" t="s">
        <v>1421</v>
      </c>
      <c r="C458" s="4">
        <v>59</v>
      </c>
      <c r="D458" s="4" t="s">
        <v>16</v>
      </c>
      <c r="E458" s="4" t="s">
        <v>1422</v>
      </c>
      <c r="F458" s="4" t="s">
        <v>295</v>
      </c>
      <c r="G458" s="4" t="s">
        <v>13</v>
      </c>
      <c r="H458" s="4" t="s">
        <v>50</v>
      </c>
    </row>
    <row r="459" spans="1:8" ht="15" customHeight="1" x14ac:dyDescent="0.3">
      <c r="A459" s="4" t="s">
        <v>1423</v>
      </c>
      <c r="B459" s="4" t="s">
        <v>1424</v>
      </c>
      <c r="C459" s="4">
        <v>59</v>
      </c>
      <c r="D459" s="4" t="s">
        <v>10</v>
      </c>
      <c r="E459" s="4" t="s">
        <v>1425</v>
      </c>
      <c r="F459" s="4" t="s">
        <v>596</v>
      </c>
      <c r="G459" s="4" t="s">
        <v>13</v>
      </c>
      <c r="H459" s="4" t="s">
        <v>19</v>
      </c>
    </row>
    <row r="460" spans="1:8" ht="15" customHeight="1" x14ac:dyDescent="0.3">
      <c r="A460" s="4" t="s">
        <v>1426</v>
      </c>
      <c r="B460" s="4" t="s">
        <v>1427</v>
      </c>
      <c r="C460" s="4">
        <v>62</v>
      </c>
      <c r="D460" s="4" t="s">
        <v>16</v>
      </c>
      <c r="E460" s="4" t="s">
        <v>1428</v>
      </c>
      <c r="F460" s="4" t="s">
        <v>54</v>
      </c>
      <c r="G460" s="4" t="s">
        <v>13</v>
      </c>
      <c r="H460" s="4" t="s">
        <v>33</v>
      </c>
    </row>
    <row r="461" spans="1:8" ht="15" customHeight="1" x14ac:dyDescent="0.3">
      <c r="A461" s="4" t="s">
        <v>1429</v>
      </c>
      <c r="B461" s="4" t="s">
        <v>687</v>
      </c>
      <c r="C461" s="4">
        <v>29</v>
      </c>
      <c r="D461" s="4" t="s">
        <v>16</v>
      </c>
      <c r="E461" s="4" t="s">
        <v>1430</v>
      </c>
      <c r="F461" s="4" t="s">
        <v>321</v>
      </c>
      <c r="G461" s="4" t="s">
        <v>13</v>
      </c>
      <c r="H461" s="4" t="s">
        <v>50</v>
      </c>
    </row>
    <row r="462" spans="1:8" ht="15" customHeight="1" x14ac:dyDescent="0.3">
      <c r="A462" s="4" t="s">
        <v>1431</v>
      </c>
      <c r="B462" s="4" t="s">
        <v>1432</v>
      </c>
      <c r="C462" s="4">
        <v>35</v>
      </c>
      <c r="D462" s="4" t="s">
        <v>10</v>
      </c>
      <c r="E462" s="4" t="s">
        <v>1433</v>
      </c>
      <c r="F462" s="4" t="s">
        <v>271</v>
      </c>
      <c r="G462" s="4" t="s">
        <v>13</v>
      </c>
      <c r="H462" s="4" t="s">
        <v>50</v>
      </c>
    </row>
    <row r="463" spans="1:8" ht="15" customHeight="1" x14ac:dyDescent="0.3">
      <c r="A463" s="4" t="s">
        <v>1434</v>
      </c>
      <c r="B463" s="4" t="s">
        <v>1435</v>
      </c>
      <c r="C463" s="4">
        <v>60</v>
      </c>
      <c r="D463" s="4" t="s">
        <v>16</v>
      </c>
      <c r="E463" s="4" t="s">
        <v>1436</v>
      </c>
      <c r="F463" s="4" t="s">
        <v>65</v>
      </c>
      <c r="G463" s="4" t="s">
        <v>13</v>
      </c>
      <c r="H463" s="4" t="s">
        <v>33</v>
      </c>
    </row>
    <row r="464" spans="1:8" ht="15" customHeight="1" x14ac:dyDescent="0.3">
      <c r="A464" s="4" t="s">
        <v>1437</v>
      </c>
      <c r="B464" s="4" t="s">
        <v>1438</v>
      </c>
      <c r="C464" s="4">
        <v>34</v>
      </c>
      <c r="D464" s="4" t="s">
        <v>16</v>
      </c>
      <c r="E464" s="4" t="s">
        <v>1439</v>
      </c>
      <c r="F464" s="4" t="s">
        <v>45</v>
      </c>
      <c r="G464" s="4" t="s">
        <v>13</v>
      </c>
      <c r="H464" s="4" t="s">
        <v>33</v>
      </c>
    </row>
    <row r="465" spans="1:8" ht="15" customHeight="1" x14ac:dyDescent="0.3">
      <c r="A465" s="4" t="s">
        <v>1440</v>
      </c>
      <c r="B465" s="4" t="s">
        <v>1441</v>
      </c>
      <c r="C465" s="4">
        <v>36</v>
      </c>
      <c r="D465" s="4" t="s">
        <v>16</v>
      </c>
      <c r="E465" s="4" t="s">
        <v>1442</v>
      </c>
      <c r="F465" s="4" t="s">
        <v>171</v>
      </c>
      <c r="G465" s="4" t="s">
        <v>13</v>
      </c>
      <c r="H465" s="4" t="s">
        <v>28</v>
      </c>
    </row>
    <row r="466" spans="1:8" ht="15" customHeight="1" x14ac:dyDescent="0.3">
      <c r="A466" s="4" t="s">
        <v>1443</v>
      </c>
      <c r="B466" s="4" t="s">
        <v>1444</v>
      </c>
      <c r="C466" s="4">
        <v>45</v>
      </c>
      <c r="D466" s="4" t="s">
        <v>16</v>
      </c>
      <c r="E466" s="4" t="s">
        <v>1445</v>
      </c>
      <c r="F466" s="4" t="s">
        <v>77</v>
      </c>
      <c r="G466" s="4" t="s">
        <v>13</v>
      </c>
      <c r="H466" s="4" t="s">
        <v>19</v>
      </c>
    </row>
    <row r="467" spans="1:8" ht="15" customHeight="1" x14ac:dyDescent="0.3">
      <c r="A467" s="4" t="s">
        <v>1446</v>
      </c>
      <c r="B467" s="4" t="s">
        <v>1447</v>
      </c>
      <c r="C467" s="4">
        <v>28</v>
      </c>
      <c r="D467" s="4" t="s">
        <v>16</v>
      </c>
      <c r="E467" s="4" t="s">
        <v>1448</v>
      </c>
      <c r="F467" s="4" t="s">
        <v>12</v>
      </c>
      <c r="G467" s="4" t="s">
        <v>13</v>
      </c>
      <c r="H467" s="4" t="s">
        <v>33</v>
      </c>
    </row>
    <row r="468" spans="1:8" ht="15" customHeight="1" x14ac:dyDescent="0.3">
      <c r="A468" s="4" t="s">
        <v>1449</v>
      </c>
      <c r="B468" s="4" t="s">
        <v>1450</v>
      </c>
      <c r="C468" s="4">
        <v>18</v>
      </c>
      <c r="D468" s="4" t="s">
        <v>10</v>
      </c>
      <c r="E468" s="4" t="s">
        <v>1451</v>
      </c>
      <c r="F468" s="4" t="s">
        <v>205</v>
      </c>
      <c r="G468" s="4" t="s">
        <v>13</v>
      </c>
      <c r="H468" s="4" t="s">
        <v>33</v>
      </c>
    </row>
    <row r="469" spans="1:8" ht="15" customHeight="1" x14ac:dyDescent="0.3">
      <c r="A469" s="4" t="s">
        <v>1452</v>
      </c>
      <c r="B469" s="4" t="s">
        <v>1453</v>
      </c>
      <c r="C469" s="4">
        <v>63</v>
      </c>
      <c r="D469" s="4" t="s">
        <v>16</v>
      </c>
      <c r="E469" s="4" t="s">
        <v>1454</v>
      </c>
      <c r="F469" s="4" t="s">
        <v>175</v>
      </c>
      <c r="G469" s="4" t="s">
        <v>13</v>
      </c>
      <c r="H469" s="4" t="s">
        <v>50</v>
      </c>
    </row>
    <row r="470" spans="1:8" ht="15" customHeight="1" x14ac:dyDescent="0.3">
      <c r="A470" s="4" t="s">
        <v>1455</v>
      </c>
      <c r="B470" s="4" t="s">
        <v>1456</v>
      </c>
      <c r="C470" s="4">
        <v>45</v>
      </c>
      <c r="D470" s="4" t="s">
        <v>10</v>
      </c>
      <c r="E470" s="4" t="s">
        <v>1457</v>
      </c>
      <c r="F470" s="4" t="s">
        <v>175</v>
      </c>
      <c r="G470" s="4" t="s">
        <v>13</v>
      </c>
      <c r="H470" s="4" t="s">
        <v>28</v>
      </c>
    </row>
    <row r="471" spans="1:8" ht="15" customHeight="1" x14ac:dyDescent="0.3">
      <c r="A471" s="4" t="s">
        <v>1458</v>
      </c>
      <c r="B471" s="4" t="s">
        <v>1459</v>
      </c>
      <c r="C471" s="4">
        <v>19</v>
      </c>
      <c r="D471" s="4" t="s">
        <v>10</v>
      </c>
      <c r="E471" s="4" t="s">
        <v>1460</v>
      </c>
      <c r="F471" s="4" t="s">
        <v>121</v>
      </c>
      <c r="G471" s="4" t="s">
        <v>13</v>
      </c>
      <c r="H471" s="4" t="s">
        <v>50</v>
      </c>
    </row>
    <row r="472" spans="1:8" ht="15" customHeight="1" x14ac:dyDescent="0.3">
      <c r="A472" s="4" t="s">
        <v>1461</v>
      </c>
      <c r="B472" s="4" t="s">
        <v>1462</v>
      </c>
      <c r="C472" s="4">
        <v>21</v>
      </c>
      <c r="D472" s="4" t="s">
        <v>16</v>
      </c>
      <c r="E472" s="4" t="s">
        <v>1463</v>
      </c>
      <c r="F472" s="4" t="s">
        <v>49</v>
      </c>
      <c r="G472" s="4" t="s">
        <v>13</v>
      </c>
      <c r="H472" s="4" t="s">
        <v>50</v>
      </c>
    </row>
    <row r="473" spans="1:8" ht="15" customHeight="1" x14ac:dyDescent="0.3">
      <c r="A473" s="4" t="s">
        <v>1464</v>
      </c>
      <c r="B473" s="4" t="s">
        <v>1465</v>
      </c>
      <c r="C473" s="4">
        <v>42</v>
      </c>
      <c r="D473" s="4" t="s">
        <v>10</v>
      </c>
      <c r="E473" s="4" t="s">
        <v>1466</v>
      </c>
      <c r="F473" s="4" t="s">
        <v>69</v>
      </c>
      <c r="G473" s="4" t="s">
        <v>13</v>
      </c>
      <c r="H473" s="4" t="s">
        <v>19</v>
      </c>
    </row>
    <row r="474" spans="1:8" ht="15" customHeight="1" x14ac:dyDescent="0.3">
      <c r="A474" s="4" t="s">
        <v>1467</v>
      </c>
      <c r="B474" s="4" t="s">
        <v>1468</v>
      </c>
      <c r="C474" s="4">
        <v>42</v>
      </c>
      <c r="D474" s="4" t="s">
        <v>10</v>
      </c>
      <c r="E474" s="4" t="s">
        <v>1469</v>
      </c>
      <c r="F474" s="4" t="s">
        <v>725</v>
      </c>
      <c r="G474" s="4" t="s">
        <v>13</v>
      </c>
      <c r="H474" s="4" t="s">
        <v>33</v>
      </c>
    </row>
    <row r="475" spans="1:8" ht="15" customHeight="1" x14ac:dyDescent="0.3">
      <c r="A475" s="4" t="s">
        <v>1470</v>
      </c>
      <c r="B475" s="4" t="s">
        <v>1471</v>
      </c>
      <c r="C475" s="4">
        <v>53</v>
      </c>
      <c r="D475" s="4" t="s">
        <v>10</v>
      </c>
      <c r="E475" s="4" t="s">
        <v>1472</v>
      </c>
      <c r="F475" s="4" t="s">
        <v>328</v>
      </c>
      <c r="G475" s="4" t="s">
        <v>13</v>
      </c>
      <c r="H475" s="4" t="s">
        <v>28</v>
      </c>
    </row>
    <row r="476" spans="1:8" ht="15" customHeight="1" x14ac:dyDescent="0.3">
      <c r="A476" s="4" t="s">
        <v>1473</v>
      </c>
      <c r="B476" s="4" t="s">
        <v>1474</v>
      </c>
      <c r="C476" s="4">
        <v>32</v>
      </c>
      <c r="D476" s="4" t="s">
        <v>16</v>
      </c>
      <c r="E476" s="4" t="s">
        <v>1475</v>
      </c>
      <c r="F476" s="4" t="s">
        <v>41</v>
      </c>
      <c r="G476" s="4" t="s">
        <v>13</v>
      </c>
      <c r="H476" s="4" t="s">
        <v>19</v>
      </c>
    </row>
    <row r="477" spans="1:8" ht="15" customHeight="1" x14ac:dyDescent="0.3">
      <c r="A477" s="4" t="s">
        <v>1476</v>
      </c>
      <c r="B477" s="4" t="s">
        <v>1477</v>
      </c>
      <c r="C477" s="4">
        <v>18</v>
      </c>
      <c r="D477" s="4" t="s">
        <v>16</v>
      </c>
      <c r="E477" s="4" t="s">
        <v>399</v>
      </c>
      <c r="F477" s="4" t="s">
        <v>175</v>
      </c>
      <c r="G477" s="4" t="s">
        <v>13</v>
      </c>
      <c r="H477" s="4" t="s">
        <v>19</v>
      </c>
    </row>
    <row r="478" spans="1:8" ht="15" customHeight="1" x14ac:dyDescent="0.3">
      <c r="A478" s="4" t="s">
        <v>1478</v>
      </c>
      <c r="B478" s="4" t="s">
        <v>1479</v>
      </c>
      <c r="C478" s="4">
        <v>33</v>
      </c>
      <c r="D478" s="4" t="s">
        <v>16</v>
      </c>
      <c r="E478" s="4" t="s">
        <v>1480</v>
      </c>
      <c r="F478" s="4" t="s">
        <v>99</v>
      </c>
      <c r="G478" s="4" t="s">
        <v>13</v>
      </c>
      <c r="H478" s="4" t="s">
        <v>50</v>
      </c>
    </row>
    <row r="479" spans="1:8" ht="15" customHeight="1" x14ac:dyDescent="0.3">
      <c r="A479" s="4" t="s">
        <v>1481</v>
      </c>
      <c r="B479" s="4" t="s">
        <v>1482</v>
      </c>
      <c r="C479" s="4">
        <v>41</v>
      </c>
      <c r="D479" s="4" t="s">
        <v>16</v>
      </c>
      <c r="E479" s="4" t="s">
        <v>1483</v>
      </c>
      <c r="F479" s="4" t="s">
        <v>65</v>
      </c>
      <c r="G479" s="4" t="s">
        <v>13</v>
      </c>
      <c r="H479" s="4" t="s">
        <v>19</v>
      </c>
    </row>
    <row r="480" spans="1:8" ht="15" customHeight="1" x14ac:dyDescent="0.3">
      <c r="A480" s="4" t="s">
        <v>1484</v>
      </c>
      <c r="B480" s="4" t="s">
        <v>1485</v>
      </c>
      <c r="C480" s="4">
        <v>59</v>
      </c>
      <c r="D480" s="4" t="s">
        <v>10</v>
      </c>
      <c r="E480" s="4" t="s">
        <v>1486</v>
      </c>
      <c r="F480" s="4" t="s">
        <v>41</v>
      </c>
      <c r="G480" s="4" t="s">
        <v>13</v>
      </c>
      <c r="H480" s="4" t="s">
        <v>50</v>
      </c>
    </row>
    <row r="481" spans="1:8" ht="15" customHeight="1" x14ac:dyDescent="0.3">
      <c r="A481" s="4" t="s">
        <v>1487</v>
      </c>
      <c r="B481" s="4" t="s">
        <v>1488</v>
      </c>
      <c r="C481" s="4">
        <v>40</v>
      </c>
      <c r="D481" s="4" t="s">
        <v>10</v>
      </c>
      <c r="E481" s="4" t="s">
        <v>1489</v>
      </c>
      <c r="F481" s="4" t="s">
        <v>45</v>
      </c>
      <c r="G481" s="4" t="s">
        <v>13</v>
      </c>
      <c r="H481" s="4" t="s">
        <v>28</v>
      </c>
    </row>
    <row r="482" spans="1:8" ht="15" customHeight="1" x14ac:dyDescent="0.3">
      <c r="A482" s="4" t="s">
        <v>1490</v>
      </c>
      <c r="B482" s="4" t="s">
        <v>1491</v>
      </c>
      <c r="C482" s="4">
        <v>33</v>
      </c>
      <c r="D482" s="4" t="s">
        <v>10</v>
      </c>
      <c r="E482" s="4" t="s">
        <v>1492</v>
      </c>
      <c r="F482" s="4" t="s">
        <v>254</v>
      </c>
      <c r="G482" s="4" t="s">
        <v>13</v>
      </c>
      <c r="H482" s="4" t="s">
        <v>28</v>
      </c>
    </row>
    <row r="483" spans="1:8" ht="15" customHeight="1" x14ac:dyDescent="0.3">
      <c r="A483" s="4" t="s">
        <v>1493</v>
      </c>
      <c r="B483" s="4" t="s">
        <v>1494</v>
      </c>
      <c r="C483" s="4">
        <v>21</v>
      </c>
      <c r="D483" s="4" t="s">
        <v>10</v>
      </c>
      <c r="E483" s="4" t="s">
        <v>1495</v>
      </c>
      <c r="F483" s="4" t="s">
        <v>84</v>
      </c>
      <c r="G483" s="4" t="s">
        <v>13</v>
      </c>
      <c r="H483" s="4" t="s">
        <v>50</v>
      </c>
    </row>
    <row r="484" spans="1:8" ht="15" customHeight="1" x14ac:dyDescent="0.3">
      <c r="A484" s="4" t="s">
        <v>1496</v>
      </c>
      <c r="B484" s="4" t="s">
        <v>1497</v>
      </c>
      <c r="C484" s="4">
        <v>26</v>
      </c>
      <c r="D484" s="4" t="s">
        <v>10</v>
      </c>
      <c r="E484" s="4" t="s">
        <v>1498</v>
      </c>
      <c r="F484" s="4" t="s">
        <v>596</v>
      </c>
      <c r="G484" s="4" t="s">
        <v>13</v>
      </c>
      <c r="H484" s="4" t="s">
        <v>19</v>
      </c>
    </row>
    <row r="485" spans="1:8" ht="15" customHeight="1" x14ac:dyDescent="0.3">
      <c r="A485" s="4" t="s">
        <v>1499</v>
      </c>
      <c r="B485" s="4" t="s">
        <v>1285</v>
      </c>
      <c r="C485" s="4">
        <v>48</v>
      </c>
      <c r="D485" s="4" t="s">
        <v>10</v>
      </c>
      <c r="E485" s="4" t="s">
        <v>1500</v>
      </c>
      <c r="F485" s="4" t="s">
        <v>188</v>
      </c>
      <c r="G485" s="4" t="s">
        <v>13</v>
      </c>
      <c r="H485" s="4" t="s">
        <v>50</v>
      </c>
    </row>
    <row r="486" spans="1:8" ht="15" customHeight="1" x14ac:dyDescent="0.3">
      <c r="A486" s="4" t="s">
        <v>1501</v>
      </c>
      <c r="B486" s="4" t="s">
        <v>1502</v>
      </c>
      <c r="C486" s="4">
        <v>32</v>
      </c>
      <c r="D486" s="4" t="s">
        <v>10</v>
      </c>
      <c r="E486" s="4" t="s">
        <v>1503</v>
      </c>
      <c r="F486" s="4" t="s">
        <v>725</v>
      </c>
      <c r="G486" s="4" t="s">
        <v>13</v>
      </c>
      <c r="H486" s="4" t="s">
        <v>28</v>
      </c>
    </row>
    <row r="487" spans="1:8" ht="15" customHeight="1" x14ac:dyDescent="0.3">
      <c r="A487" s="4" t="s">
        <v>1504</v>
      </c>
      <c r="B487" s="4" t="s">
        <v>1505</v>
      </c>
      <c r="C487" s="4">
        <v>46</v>
      </c>
      <c r="D487" s="4" t="s">
        <v>16</v>
      </c>
      <c r="E487" s="4" t="s">
        <v>1506</v>
      </c>
      <c r="F487" s="4" t="s">
        <v>291</v>
      </c>
      <c r="G487" s="4" t="s">
        <v>13</v>
      </c>
      <c r="H487" s="4" t="s">
        <v>28</v>
      </c>
    </row>
    <row r="488" spans="1:8" ht="15" customHeight="1" x14ac:dyDescent="0.3">
      <c r="A488" s="4" t="s">
        <v>1507</v>
      </c>
      <c r="B488" s="4" t="s">
        <v>1508</v>
      </c>
      <c r="C488" s="4">
        <v>22</v>
      </c>
      <c r="D488" s="4" t="s">
        <v>16</v>
      </c>
      <c r="E488" s="4" t="s">
        <v>1509</v>
      </c>
      <c r="F488" s="4" t="s">
        <v>175</v>
      </c>
      <c r="G488" s="4" t="s">
        <v>13</v>
      </c>
      <c r="H488" s="4" t="s">
        <v>28</v>
      </c>
    </row>
    <row r="489" spans="1:8" ht="15" customHeight="1" x14ac:dyDescent="0.3">
      <c r="A489" s="4" t="s">
        <v>1510</v>
      </c>
      <c r="B489" s="4" t="s">
        <v>1511</v>
      </c>
      <c r="C489" s="4">
        <v>36</v>
      </c>
      <c r="D489" s="4" t="s">
        <v>16</v>
      </c>
      <c r="E489" s="4" t="s">
        <v>1512</v>
      </c>
      <c r="F489" s="4" t="s">
        <v>121</v>
      </c>
      <c r="G489" s="4" t="s">
        <v>13</v>
      </c>
      <c r="H489" s="4" t="s">
        <v>19</v>
      </c>
    </row>
    <row r="490" spans="1:8" ht="15" customHeight="1" x14ac:dyDescent="0.3">
      <c r="A490" s="4" t="s">
        <v>1513</v>
      </c>
      <c r="B490" s="4" t="s">
        <v>1514</v>
      </c>
      <c r="C490" s="4">
        <v>23</v>
      </c>
      <c r="D490" s="4" t="s">
        <v>16</v>
      </c>
      <c r="E490" s="4" t="s">
        <v>1515</v>
      </c>
      <c r="F490" s="4" t="s">
        <v>32</v>
      </c>
      <c r="G490" s="4" t="s">
        <v>13</v>
      </c>
      <c r="H490" s="4" t="s">
        <v>19</v>
      </c>
    </row>
    <row r="491" spans="1:8" ht="15" customHeight="1" x14ac:dyDescent="0.3">
      <c r="A491" s="4" t="s">
        <v>1516</v>
      </c>
      <c r="B491" s="4" t="s">
        <v>1517</v>
      </c>
      <c r="C491" s="4">
        <v>42</v>
      </c>
      <c r="D491" s="4" t="s">
        <v>16</v>
      </c>
      <c r="E491" s="4" t="s">
        <v>1518</v>
      </c>
      <c r="F491" s="4" t="s">
        <v>258</v>
      </c>
      <c r="G491" s="4" t="s">
        <v>13</v>
      </c>
      <c r="H491" s="4" t="s">
        <v>33</v>
      </c>
    </row>
    <row r="492" spans="1:8" ht="15" customHeight="1" x14ac:dyDescent="0.3">
      <c r="A492" s="4" t="s">
        <v>1519</v>
      </c>
      <c r="B492" s="4" t="s">
        <v>1520</v>
      </c>
      <c r="C492" s="4">
        <v>23</v>
      </c>
      <c r="D492" s="4" t="s">
        <v>10</v>
      </c>
      <c r="E492" s="4" t="s">
        <v>1521</v>
      </c>
      <c r="F492" s="4" t="s">
        <v>144</v>
      </c>
      <c r="G492" s="4" t="s">
        <v>13</v>
      </c>
      <c r="H492" s="4" t="s">
        <v>19</v>
      </c>
    </row>
    <row r="493" spans="1:8" ht="15" customHeight="1" x14ac:dyDescent="0.3">
      <c r="A493" s="4" t="s">
        <v>1522</v>
      </c>
      <c r="B493" s="4" t="s">
        <v>1523</v>
      </c>
      <c r="C493" s="4">
        <v>52</v>
      </c>
      <c r="D493" s="4" t="s">
        <v>16</v>
      </c>
      <c r="E493" s="4" t="s">
        <v>1524</v>
      </c>
      <c r="F493" s="4" t="s">
        <v>41</v>
      </c>
      <c r="G493" s="4" t="s">
        <v>13</v>
      </c>
      <c r="H493" s="4" t="s">
        <v>50</v>
      </c>
    </row>
    <row r="494" spans="1:8" ht="15" customHeight="1" x14ac:dyDescent="0.3">
      <c r="A494" s="4" t="s">
        <v>1525</v>
      </c>
      <c r="B494" s="4" t="s">
        <v>1526</v>
      </c>
      <c r="C494" s="4">
        <v>59</v>
      </c>
      <c r="D494" s="4" t="s">
        <v>16</v>
      </c>
      <c r="E494" s="4" t="s">
        <v>1527</v>
      </c>
      <c r="F494" s="4" t="s">
        <v>254</v>
      </c>
      <c r="G494" s="4" t="s">
        <v>13</v>
      </c>
      <c r="H494" s="4" t="s">
        <v>19</v>
      </c>
    </row>
    <row r="495" spans="1:8" ht="15" customHeight="1" x14ac:dyDescent="0.3">
      <c r="A495" s="4" t="s">
        <v>1528</v>
      </c>
      <c r="B495" s="4" t="s">
        <v>1529</v>
      </c>
      <c r="C495" s="4">
        <v>28</v>
      </c>
      <c r="D495" s="4" t="s">
        <v>10</v>
      </c>
      <c r="E495" s="4" t="s">
        <v>87</v>
      </c>
      <c r="F495" s="4" t="s">
        <v>23</v>
      </c>
      <c r="G495" s="4" t="s">
        <v>13</v>
      </c>
      <c r="H495" s="4" t="s">
        <v>33</v>
      </c>
    </row>
    <row r="496" spans="1:8" ht="15" customHeight="1" x14ac:dyDescent="0.3">
      <c r="A496" s="4" t="s">
        <v>1530</v>
      </c>
      <c r="B496" s="4" t="s">
        <v>1531</v>
      </c>
      <c r="C496" s="4">
        <v>21</v>
      </c>
      <c r="D496" s="4" t="s">
        <v>10</v>
      </c>
      <c r="E496" s="4" t="s">
        <v>1532</v>
      </c>
      <c r="F496" s="4" t="s">
        <v>363</v>
      </c>
      <c r="G496" s="4" t="s">
        <v>13</v>
      </c>
      <c r="H496" s="4" t="s">
        <v>50</v>
      </c>
    </row>
    <row r="497" spans="1:8" ht="15" customHeight="1" x14ac:dyDescent="0.3">
      <c r="A497" s="4" t="s">
        <v>1533</v>
      </c>
      <c r="B497" s="4" t="s">
        <v>1534</v>
      </c>
      <c r="C497" s="4">
        <v>23</v>
      </c>
      <c r="D497" s="4" t="s">
        <v>16</v>
      </c>
      <c r="E497" s="4" t="s">
        <v>1535</v>
      </c>
      <c r="F497" s="4" t="s">
        <v>95</v>
      </c>
      <c r="G497" s="4" t="s">
        <v>13</v>
      </c>
      <c r="H497" s="4" t="s">
        <v>28</v>
      </c>
    </row>
    <row r="498" spans="1:8" ht="15" customHeight="1" x14ac:dyDescent="0.3">
      <c r="A498" s="4" t="s">
        <v>1536</v>
      </c>
      <c r="B498" s="4" t="s">
        <v>1537</v>
      </c>
      <c r="C498" s="4">
        <v>56</v>
      </c>
      <c r="D498" s="4" t="s">
        <v>10</v>
      </c>
      <c r="E498" s="4" t="s">
        <v>1538</v>
      </c>
      <c r="F498" s="4" t="s">
        <v>27</v>
      </c>
      <c r="G498" s="4" t="s">
        <v>13</v>
      </c>
      <c r="H498" s="4" t="s">
        <v>28</v>
      </c>
    </row>
    <row r="499" spans="1:8" ht="15" customHeight="1" x14ac:dyDescent="0.3">
      <c r="A499" s="4" t="s">
        <v>1539</v>
      </c>
      <c r="B499" s="4" t="s">
        <v>1540</v>
      </c>
      <c r="C499" s="4">
        <v>47</v>
      </c>
      <c r="D499" s="4" t="s">
        <v>16</v>
      </c>
      <c r="E499" s="4" t="s">
        <v>1541</v>
      </c>
      <c r="F499" s="4" t="s">
        <v>61</v>
      </c>
      <c r="G499" s="4" t="s">
        <v>13</v>
      </c>
      <c r="H499" s="4" t="s">
        <v>50</v>
      </c>
    </row>
    <row r="500" spans="1:8" ht="15" customHeight="1" x14ac:dyDescent="0.3">
      <c r="A500" s="4" t="s">
        <v>1542</v>
      </c>
      <c r="B500" s="4" t="s">
        <v>1543</v>
      </c>
      <c r="C500" s="4">
        <v>35</v>
      </c>
      <c r="D500" s="4" t="s">
        <v>10</v>
      </c>
      <c r="E500" s="4" t="s">
        <v>1544</v>
      </c>
      <c r="F500" s="4" t="s">
        <v>237</v>
      </c>
      <c r="G500" s="4" t="s">
        <v>13</v>
      </c>
      <c r="H500" s="4" t="s">
        <v>33</v>
      </c>
    </row>
    <row r="501" spans="1:8" ht="15" customHeight="1" x14ac:dyDescent="0.3">
      <c r="A501" s="4" t="s">
        <v>1545</v>
      </c>
      <c r="B501" s="4" t="s">
        <v>1546</v>
      </c>
      <c r="C501" s="4">
        <v>27</v>
      </c>
      <c r="D501" s="4" t="s">
        <v>16</v>
      </c>
      <c r="E501" s="4" t="s">
        <v>1547</v>
      </c>
      <c r="F501" s="4" t="s">
        <v>37</v>
      </c>
      <c r="G501" s="4" t="s">
        <v>13</v>
      </c>
      <c r="H501" s="4" t="s">
        <v>19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2" customWidth="1"/>
    <col min="2" max="2" width="26" customWidth="1"/>
    <col min="3" max="4" width="13" customWidth="1"/>
    <col min="5" max="5" width="16" customWidth="1"/>
    <col min="6" max="6" width="9" customWidth="1"/>
    <col min="7" max="7" width="8" customWidth="1"/>
  </cols>
  <sheetData>
    <row r="1" spans="1:7" s="22" customFormat="1" ht="26.25" customHeight="1" x14ac:dyDescent="0.3">
      <c r="A1" s="21" t="s">
        <v>1548</v>
      </c>
      <c r="B1" s="21" t="s">
        <v>1549</v>
      </c>
      <c r="C1" s="21" t="s">
        <v>1550</v>
      </c>
      <c r="D1" s="21" t="s">
        <v>1551</v>
      </c>
      <c r="E1" s="21" t="s">
        <v>1552</v>
      </c>
      <c r="F1" s="21" t="s">
        <v>1553</v>
      </c>
      <c r="G1" s="21" t="s">
        <v>1554</v>
      </c>
    </row>
    <row r="2" spans="1:7" ht="15" customHeight="1" x14ac:dyDescent="0.3">
      <c r="A2" s="4" t="s">
        <v>1555</v>
      </c>
      <c r="B2" s="4" t="s">
        <v>1556</v>
      </c>
      <c r="C2" s="4" t="s">
        <v>1557</v>
      </c>
      <c r="D2" s="4" t="s">
        <v>1558</v>
      </c>
      <c r="E2" s="4" t="s">
        <v>1559</v>
      </c>
      <c r="F2" s="4">
        <v>112.42</v>
      </c>
      <c r="G2" s="4">
        <v>416</v>
      </c>
    </row>
    <row r="3" spans="1:7" ht="15" customHeight="1" x14ac:dyDescent="0.3">
      <c r="A3" s="4" t="s">
        <v>1560</v>
      </c>
      <c r="B3" s="4" t="s">
        <v>1561</v>
      </c>
      <c r="C3" s="4" t="s">
        <v>1562</v>
      </c>
      <c r="D3" s="4" t="s">
        <v>1563</v>
      </c>
      <c r="E3" s="4" t="s">
        <v>1564</v>
      </c>
      <c r="F3" s="4">
        <v>342.56</v>
      </c>
      <c r="G3" s="4">
        <v>181</v>
      </c>
    </row>
    <row r="4" spans="1:7" ht="15" customHeight="1" x14ac:dyDescent="0.3">
      <c r="A4" s="4" t="s">
        <v>1565</v>
      </c>
      <c r="B4" s="4" t="s">
        <v>1566</v>
      </c>
      <c r="C4" s="4" t="s">
        <v>1562</v>
      </c>
      <c r="D4" s="4" t="s">
        <v>1567</v>
      </c>
      <c r="E4" s="4" t="s">
        <v>1568</v>
      </c>
      <c r="F4" s="5"/>
      <c r="G4" s="4">
        <v>352</v>
      </c>
    </row>
    <row r="5" spans="1:7" ht="15" customHeight="1" x14ac:dyDescent="0.3">
      <c r="A5" s="4" t="s">
        <v>1569</v>
      </c>
      <c r="B5" s="4" t="s">
        <v>1570</v>
      </c>
      <c r="C5" s="4" t="s">
        <v>1562</v>
      </c>
      <c r="D5" s="4" t="s">
        <v>1567</v>
      </c>
      <c r="E5" s="4" t="s">
        <v>1571</v>
      </c>
      <c r="F5" s="4">
        <v>364.67</v>
      </c>
      <c r="G5" s="4">
        <v>452</v>
      </c>
    </row>
    <row r="6" spans="1:7" ht="15" customHeight="1" x14ac:dyDescent="0.3">
      <c r="A6" s="4" t="s">
        <v>1572</v>
      </c>
      <c r="B6" s="4" t="s">
        <v>1573</v>
      </c>
      <c r="C6" s="4" t="s">
        <v>1562</v>
      </c>
      <c r="D6" s="4" t="s">
        <v>1574</v>
      </c>
      <c r="E6" s="4" t="s">
        <v>1575</v>
      </c>
      <c r="F6" s="4">
        <v>306.45999999999998</v>
      </c>
      <c r="G6" s="4">
        <v>487</v>
      </c>
    </row>
    <row r="7" spans="1:7" ht="15" customHeight="1" x14ac:dyDescent="0.3">
      <c r="A7" s="4" t="s">
        <v>1576</v>
      </c>
      <c r="B7" s="4" t="s">
        <v>1577</v>
      </c>
      <c r="C7" s="4" t="s">
        <v>1562</v>
      </c>
      <c r="D7" s="4" t="s">
        <v>1578</v>
      </c>
      <c r="E7" s="4" t="s">
        <v>1579</v>
      </c>
      <c r="F7" s="4">
        <v>261</v>
      </c>
      <c r="G7" s="4">
        <v>59</v>
      </c>
    </row>
    <row r="8" spans="1:7" ht="15" customHeight="1" x14ac:dyDescent="0.3">
      <c r="A8" s="4" t="s">
        <v>1580</v>
      </c>
      <c r="B8" s="4" t="s">
        <v>1581</v>
      </c>
      <c r="C8" s="4" t="s">
        <v>1582</v>
      </c>
      <c r="D8" s="4" t="s">
        <v>1583</v>
      </c>
      <c r="E8" s="4" t="s">
        <v>1584</v>
      </c>
      <c r="F8" s="4">
        <v>312.8</v>
      </c>
      <c r="G8" s="4">
        <v>350</v>
      </c>
    </row>
    <row r="9" spans="1:7" ht="15" customHeight="1" x14ac:dyDescent="0.3">
      <c r="A9" s="4" t="s">
        <v>1585</v>
      </c>
      <c r="B9" s="4" t="s">
        <v>1586</v>
      </c>
      <c r="C9" s="4" t="s">
        <v>1587</v>
      </c>
      <c r="D9" s="4" t="s">
        <v>1588</v>
      </c>
      <c r="E9" s="4" t="s">
        <v>1589</v>
      </c>
      <c r="F9" s="4">
        <v>218.86</v>
      </c>
      <c r="G9" s="4">
        <v>170</v>
      </c>
    </row>
    <row r="10" spans="1:7" ht="15" customHeight="1" x14ac:dyDescent="0.3">
      <c r="A10" s="4" t="s">
        <v>1590</v>
      </c>
      <c r="B10" s="4" t="s">
        <v>1591</v>
      </c>
      <c r="C10" s="4" t="s">
        <v>1557</v>
      </c>
      <c r="D10" s="4" t="s">
        <v>1592</v>
      </c>
      <c r="E10" s="4" t="s">
        <v>1593</v>
      </c>
      <c r="F10" s="4">
        <v>439.07</v>
      </c>
      <c r="G10" s="4">
        <v>142</v>
      </c>
    </row>
    <row r="11" spans="1:7" ht="15" customHeight="1" x14ac:dyDescent="0.3">
      <c r="A11" s="4" t="s">
        <v>1594</v>
      </c>
      <c r="B11" s="4" t="s">
        <v>1595</v>
      </c>
      <c r="C11" s="4" t="s">
        <v>1596</v>
      </c>
      <c r="D11" s="4" t="s">
        <v>1597</v>
      </c>
      <c r="E11" s="4" t="s">
        <v>1598</v>
      </c>
      <c r="F11" s="4">
        <v>495.72</v>
      </c>
      <c r="G11" s="4">
        <v>323</v>
      </c>
    </row>
    <row r="12" spans="1:7" ht="15" customHeight="1" x14ac:dyDescent="0.3">
      <c r="A12" s="4" t="s">
        <v>1599</v>
      </c>
      <c r="B12" s="4" t="s">
        <v>1600</v>
      </c>
      <c r="C12" s="4" t="s">
        <v>1587</v>
      </c>
      <c r="D12" s="4" t="s">
        <v>1601</v>
      </c>
      <c r="E12" s="4" t="s">
        <v>1602</v>
      </c>
      <c r="F12" s="4">
        <v>298.86</v>
      </c>
      <c r="G12" s="4">
        <v>308</v>
      </c>
    </row>
    <row r="13" spans="1:7" ht="15" customHeight="1" x14ac:dyDescent="0.3">
      <c r="A13" s="4" t="s">
        <v>1603</v>
      </c>
      <c r="B13" s="4" t="s">
        <v>1604</v>
      </c>
      <c r="C13" s="4" t="s">
        <v>1557</v>
      </c>
      <c r="D13" s="4" t="s">
        <v>1578</v>
      </c>
      <c r="E13" s="4" t="s">
        <v>1605</v>
      </c>
      <c r="F13" s="4">
        <v>449.4</v>
      </c>
      <c r="G13" s="5"/>
    </row>
    <row r="14" spans="1:7" ht="15" customHeight="1" x14ac:dyDescent="0.3">
      <c r="A14" s="4" t="s">
        <v>1606</v>
      </c>
      <c r="B14" s="4" t="s">
        <v>1607</v>
      </c>
      <c r="C14" s="4" t="s">
        <v>1582</v>
      </c>
      <c r="D14" s="4" t="s">
        <v>1608</v>
      </c>
      <c r="E14" s="4" t="s">
        <v>1609</v>
      </c>
      <c r="F14" s="4">
        <v>115.82</v>
      </c>
      <c r="G14" s="4">
        <v>460</v>
      </c>
    </row>
    <row r="15" spans="1:7" ht="15" customHeight="1" x14ac:dyDescent="0.3">
      <c r="A15" s="4" t="s">
        <v>1610</v>
      </c>
      <c r="B15" s="4" t="s">
        <v>1611</v>
      </c>
      <c r="C15" s="4" t="s">
        <v>1557</v>
      </c>
      <c r="D15" s="4" t="s">
        <v>1578</v>
      </c>
      <c r="E15" s="4" t="s">
        <v>1612</v>
      </c>
      <c r="F15" s="4">
        <v>242.23</v>
      </c>
      <c r="G15" s="4">
        <v>453</v>
      </c>
    </row>
    <row r="16" spans="1:7" ht="15" customHeight="1" x14ac:dyDescent="0.3">
      <c r="A16" s="4" t="s">
        <v>1613</v>
      </c>
      <c r="B16" s="4" t="s">
        <v>1614</v>
      </c>
      <c r="C16" s="4" t="s">
        <v>1587</v>
      </c>
      <c r="D16" s="4" t="s">
        <v>1615</v>
      </c>
      <c r="E16" s="4" t="s">
        <v>1616</v>
      </c>
      <c r="F16" s="4">
        <v>48.01</v>
      </c>
      <c r="G16" s="4">
        <v>439</v>
      </c>
    </row>
    <row r="17" spans="1:7" ht="15" customHeight="1" x14ac:dyDescent="0.3">
      <c r="A17" s="4" t="s">
        <v>1617</v>
      </c>
      <c r="B17" s="4" t="s">
        <v>1618</v>
      </c>
      <c r="C17" s="4" t="s">
        <v>1557</v>
      </c>
      <c r="D17" s="4" t="s">
        <v>1619</v>
      </c>
      <c r="E17" s="4" t="s">
        <v>1620</v>
      </c>
      <c r="F17" s="4">
        <v>465.34</v>
      </c>
      <c r="G17" s="4">
        <v>301</v>
      </c>
    </row>
    <row r="18" spans="1:7" ht="15" customHeight="1" x14ac:dyDescent="0.3">
      <c r="A18" s="4" t="s">
        <v>1621</v>
      </c>
      <c r="B18" s="4" t="s">
        <v>1622</v>
      </c>
      <c r="C18" s="4" t="s">
        <v>1582</v>
      </c>
      <c r="D18" s="4" t="s">
        <v>1623</v>
      </c>
      <c r="E18" s="4" t="s">
        <v>1624</v>
      </c>
      <c r="F18" s="4">
        <v>337.42</v>
      </c>
      <c r="G18" s="4">
        <v>256</v>
      </c>
    </row>
    <row r="19" spans="1:7" ht="15" customHeight="1" x14ac:dyDescent="0.3">
      <c r="A19" s="4" t="s">
        <v>1625</v>
      </c>
      <c r="B19" s="4" t="s">
        <v>1626</v>
      </c>
      <c r="C19" s="4" t="s">
        <v>1596</v>
      </c>
      <c r="D19" s="4" t="s">
        <v>1578</v>
      </c>
      <c r="E19" s="4" t="s">
        <v>1627</v>
      </c>
      <c r="F19" s="4">
        <v>144.53</v>
      </c>
      <c r="G19" s="4">
        <v>367</v>
      </c>
    </row>
    <row r="20" spans="1:7" ht="15" customHeight="1" x14ac:dyDescent="0.3">
      <c r="A20" s="4" t="s">
        <v>1628</v>
      </c>
      <c r="B20" s="4" t="s">
        <v>1629</v>
      </c>
      <c r="C20" s="4" t="s">
        <v>1562</v>
      </c>
      <c r="D20" s="4" t="s">
        <v>1574</v>
      </c>
      <c r="E20" s="4" t="s">
        <v>1630</v>
      </c>
      <c r="F20" s="5"/>
      <c r="G20" s="4">
        <v>343</v>
      </c>
    </row>
    <row r="21" spans="1:7" ht="15" customHeight="1" x14ac:dyDescent="0.3">
      <c r="A21" s="4" t="s">
        <v>1631</v>
      </c>
      <c r="B21" s="4" t="s">
        <v>1632</v>
      </c>
      <c r="C21" s="4" t="s">
        <v>1596</v>
      </c>
      <c r="D21" s="4" t="s">
        <v>1633</v>
      </c>
      <c r="E21" s="4" t="s">
        <v>1634</v>
      </c>
      <c r="F21" s="4">
        <v>21.34</v>
      </c>
      <c r="G21" s="4">
        <v>65</v>
      </c>
    </row>
    <row r="22" spans="1:7" ht="15" customHeight="1" x14ac:dyDescent="0.3">
      <c r="A22" s="4" t="s">
        <v>1635</v>
      </c>
      <c r="B22" s="4" t="s">
        <v>1636</v>
      </c>
      <c r="C22" s="4" t="s">
        <v>1596</v>
      </c>
      <c r="D22" s="4" t="s">
        <v>1578</v>
      </c>
      <c r="E22" s="4" t="s">
        <v>1637</v>
      </c>
      <c r="F22" s="4">
        <v>131.51</v>
      </c>
      <c r="G22" s="5"/>
    </row>
    <row r="23" spans="1:7" ht="15" customHeight="1" x14ac:dyDescent="0.3">
      <c r="A23" s="4" t="s">
        <v>1638</v>
      </c>
      <c r="B23" s="4" t="s">
        <v>1639</v>
      </c>
      <c r="C23" s="4" t="s">
        <v>1587</v>
      </c>
      <c r="D23" s="4" t="s">
        <v>1640</v>
      </c>
      <c r="E23" s="4" t="s">
        <v>1641</v>
      </c>
      <c r="F23" s="4">
        <v>123.46</v>
      </c>
      <c r="G23" s="4">
        <v>76</v>
      </c>
    </row>
    <row r="24" spans="1:7" ht="15" customHeight="1" x14ac:dyDescent="0.3">
      <c r="A24" s="4" t="s">
        <v>1642</v>
      </c>
      <c r="B24" s="4" t="s">
        <v>1643</v>
      </c>
      <c r="C24" s="4" t="s">
        <v>1596</v>
      </c>
      <c r="D24" s="4" t="s">
        <v>1633</v>
      </c>
      <c r="E24" s="4" t="s">
        <v>1644</v>
      </c>
      <c r="F24" s="4">
        <v>484.62</v>
      </c>
      <c r="G24" s="4">
        <v>432</v>
      </c>
    </row>
    <row r="25" spans="1:7" ht="15" customHeight="1" x14ac:dyDescent="0.3">
      <c r="A25" s="4" t="s">
        <v>1645</v>
      </c>
      <c r="B25" s="4" t="s">
        <v>1646</v>
      </c>
      <c r="C25" s="4" t="s">
        <v>1562</v>
      </c>
      <c r="D25" s="4" t="s">
        <v>1563</v>
      </c>
      <c r="E25" s="4" t="s">
        <v>1647</v>
      </c>
      <c r="F25" s="5"/>
      <c r="G25" s="4">
        <v>360</v>
      </c>
    </row>
    <row r="26" spans="1:7" ht="15" customHeight="1" x14ac:dyDescent="0.3">
      <c r="A26" s="4" t="s">
        <v>1648</v>
      </c>
      <c r="B26" s="4" t="s">
        <v>1649</v>
      </c>
      <c r="C26" s="4" t="s">
        <v>1596</v>
      </c>
      <c r="D26" s="4" t="s">
        <v>1650</v>
      </c>
      <c r="E26" s="4" t="s">
        <v>1651</v>
      </c>
      <c r="F26" s="4">
        <v>166.06</v>
      </c>
      <c r="G26" s="4">
        <v>340</v>
      </c>
    </row>
    <row r="27" spans="1:7" ht="15" customHeight="1" x14ac:dyDescent="0.3">
      <c r="A27" s="4" t="s">
        <v>1652</v>
      </c>
      <c r="B27" s="4" t="s">
        <v>1653</v>
      </c>
      <c r="C27" s="4" t="s">
        <v>1562</v>
      </c>
      <c r="D27" s="4" t="s">
        <v>1578</v>
      </c>
      <c r="E27" s="4" t="s">
        <v>1654</v>
      </c>
      <c r="F27" s="4">
        <v>174.02</v>
      </c>
      <c r="G27" s="4">
        <v>268</v>
      </c>
    </row>
    <row r="28" spans="1:7" ht="15" customHeight="1" x14ac:dyDescent="0.3">
      <c r="A28" s="4" t="s">
        <v>1655</v>
      </c>
      <c r="B28" s="4" t="s">
        <v>1656</v>
      </c>
      <c r="C28" s="4" t="s">
        <v>1557</v>
      </c>
      <c r="D28" s="4" t="s">
        <v>1592</v>
      </c>
      <c r="E28" s="4" t="s">
        <v>1657</v>
      </c>
      <c r="F28" s="4">
        <v>322.41000000000003</v>
      </c>
      <c r="G28" s="4">
        <v>213</v>
      </c>
    </row>
    <row r="29" spans="1:7" ht="15" customHeight="1" x14ac:dyDescent="0.3">
      <c r="A29" s="4" t="s">
        <v>1658</v>
      </c>
      <c r="B29" s="4" t="s">
        <v>1659</v>
      </c>
      <c r="C29" s="4" t="s">
        <v>1587</v>
      </c>
      <c r="D29" s="4" t="s">
        <v>1615</v>
      </c>
      <c r="E29" s="4" t="s">
        <v>1660</v>
      </c>
      <c r="F29" s="5"/>
      <c r="G29" s="4">
        <v>378</v>
      </c>
    </row>
    <row r="30" spans="1:7" ht="15" customHeight="1" x14ac:dyDescent="0.3">
      <c r="A30" s="4" t="s">
        <v>1661</v>
      </c>
      <c r="B30" s="4" t="s">
        <v>1662</v>
      </c>
      <c r="C30" s="4" t="s">
        <v>1596</v>
      </c>
      <c r="D30" s="4" t="s">
        <v>1578</v>
      </c>
      <c r="E30" s="4" t="s">
        <v>1663</v>
      </c>
      <c r="F30" s="4">
        <v>38.76</v>
      </c>
      <c r="G30" s="4">
        <v>137</v>
      </c>
    </row>
    <row r="31" spans="1:7" ht="15" customHeight="1" x14ac:dyDescent="0.3">
      <c r="A31" s="4" t="s">
        <v>1664</v>
      </c>
      <c r="B31" s="4" t="s">
        <v>1665</v>
      </c>
      <c r="C31" s="4" t="s">
        <v>1587</v>
      </c>
      <c r="D31" s="4" t="s">
        <v>1615</v>
      </c>
      <c r="E31" s="4" t="s">
        <v>1666</v>
      </c>
      <c r="F31" s="4">
        <v>218.48</v>
      </c>
      <c r="G31" s="4">
        <v>276</v>
      </c>
    </row>
    <row r="32" spans="1:7" ht="15" customHeight="1" x14ac:dyDescent="0.3">
      <c r="A32" s="4" t="s">
        <v>1667</v>
      </c>
      <c r="B32" s="4" t="s">
        <v>1668</v>
      </c>
      <c r="C32" s="4" t="s">
        <v>1587</v>
      </c>
      <c r="D32" s="4" t="s">
        <v>1601</v>
      </c>
      <c r="E32" s="4" t="s">
        <v>1669</v>
      </c>
      <c r="F32" s="4">
        <v>19.52</v>
      </c>
      <c r="G32" s="4">
        <v>57</v>
      </c>
    </row>
    <row r="33" spans="1:7" ht="15" customHeight="1" x14ac:dyDescent="0.3">
      <c r="A33" s="4" t="s">
        <v>1670</v>
      </c>
      <c r="B33" s="4" t="s">
        <v>1671</v>
      </c>
      <c r="C33" s="4" t="s">
        <v>1596</v>
      </c>
      <c r="D33" s="4" t="s">
        <v>1672</v>
      </c>
      <c r="E33" s="4" t="s">
        <v>1673</v>
      </c>
      <c r="F33" s="4">
        <v>204.39</v>
      </c>
      <c r="G33" s="4">
        <v>281</v>
      </c>
    </row>
    <row r="34" spans="1:7" ht="15" customHeight="1" x14ac:dyDescent="0.3">
      <c r="A34" s="4" t="s">
        <v>1674</v>
      </c>
      <c r="B34" s="4" t="s">
        <v>1675</v>
      </c>
      <c r="C34" s="4" t="s">
        <v>1582</v>
      </c>
      <c r="D34" s="4" t="s">
        <v>1583</v>
      </c>
      <c r="E34" s="4" t="s">
        <v>1676</v>
      </c>
      <c r="F34" s="4">
        <v>283.83</v>
      </c>
      <c r="G34" s="4">
        <v>244</v>
      </c>
    </row>
    <row r="35" spans="1:7" ht="15" customHeight="1" x14ac:dyDescent="0.3">
      <c r="A35" s="4" t="s">
        <v>1677</v>
      </c>
      <c r="B35" s="4" t="s">
        <v>1678</v>
      </c>
      <c r="C35" s="4" t="s">
        <v>1587</v>
      </c>
      <c r="D35" s="4" t="s">
        <v>1615</v>
      </c>
      <c r="E35" s="4" t="s">
        <v>1679</v>
      </c>
      <c r="F35" s="4">
        <v>179.77</v>
      </c>
      <c r="G35" s="4">
        <v>305</v>
      </c>
    </row>
    <row r="36" spans="1:7" ht="15" customHeight="1" x14ac:dyDescent="0.3">
      <c r="A36" s="4" t="s">
        <v>1680</v>
      </c>
      <c r="B36" s="4" t="s">
        <v>1681</v>
      </c>
      <c r="C36" s="4" t="s">
        <v>1557</v>
      </c>
      <c r="D36" s="4" t="s">
        <v>1558</v>
      </c>
      <c r="E36" s="4" t="s">
        <v>1682</v>
      </c>
      <c r="F36" s="4">
        <v>419.28</v>
      </c>
      <c r="G36" s="4">
        <v>86</v>
      </c>
    </row>
    <row r="37" spans="1:7" ht="15" customHeight="1" x14ac:dyDescent="0.3">
      <c r="A37" s="4" t="s">
        <v>1683</v>
      </c>
      <c r="B37" s="4" t="s">
        <v>1684</v>
      </c>
      <c r="C37" s="4" t="s">
        <v>1587</v>
      </c>
      <c r="D37" s="4" t="s">
        <v>1588</v>
      </c>
      <c r="E37" s="4" t="s">
        <v>1685</v>
      </c>
      <c r="F37" s="4">
        <v>382.22</v>
      </c>
      <c r="G37" s="4">
        <v>329</v>
      </c>
    </row>
    <row r="38" spans="1:7" ht="15" customHeight="1" x14ac:dyDescent="0.3">
      <c r="A38" s="4" t="s">
        <v>1686</v>
      </c>
      <c r="B38" s="4" t="s">
        <v>1687</v>
      </c>
      <c r="C38" s="4" t="s">
        <v>1562</v>
      </c>
      <c r="D38" s="4" t="s">
        <v>1563</v>
      </c>
      <c r="E38" s="4" t="s">
        <v>1688</v>
      </c>
      <c r="F38" s="4">
        <v>223.43</v>
      </c>
      <c r="G38" s="4">
        <v>154</v>
      </c>
    </row>
    <row r="39" spans="1:7" ht="15" customHeight="1" x14ac:dyDescent="0.3">
      <c r="A39" s="4" t="s">
        <v>1689</v>
      </c>
      <c r="B39" s="4" t="s">
        <v>1690</v>
      </c>
      <c r="C39" s="4" t="s">
        <v>1562</v>
      </c>
      <c r="D39" s="4" t="s">
        <v>1691</v>
      </c>
      <c r="E39" s="4" t="s">
        <v>1692</v>
      </c>
      <c r="F39" s="4">
        <v>353.47</v>
      </c>
      <c r="G39" s="4">
        <v>214</v>
      </c>
    </row>
    <row r="40" spans="1:7" ht="15" customHeight="1" x14ac:dyDescent="0.3">
      <c r="A40" s="4" t="s">
        <v>1693</v>
      </c>
      <c r="B40" s="4" t="s">
        <v>1694</v>
      </c>
      <c r="C40" s="4" t="s">
        <v>1596</v>
      </c>
      <c r="D40" s="4" t="s">
        <v>1650</v>
      </c>
      <c r="E40" s="4" t="s">
        <v>1695</v>
      </c>
      <c r="F40" s="4">
        <v>135.61000000000001</v>
      </c>
      <c r="G40" s="4">
        <v>394</v>
      </c>
    </row>
    <row r="41" spans="1:7" ht="15" customHeight="1" x14ac:dyDescent="0.3">
      <c r="A41" s="4" t="s">
        <v>1696</v>
      </c>
      <c r="B41" s="4" t="s">
        <v>1697</v>
      </c>
      <c r="C41" s="4" t="s">
        <v>1557</v>
      </c>
      <c r="D41" s="4" t="s">
        <v>1698</v>
      </c>
      <c r="E41" s="4" t="s">
        <v>1699</v>
      </c>
      <c r="F41" s="4">
        <v>326.06</v>
      </c>
      <c r="G41" s="4">
        <v>301</v>
      </c>
    </row>
    <row r="42" spans="1:7" ht="15" customHeight="1" x14ac:dyDescent="0.3">
      <c r="A42" s="4" t="s">
        <v>1700</v>
      </c>
      <c r="B42" s="4" t="s">
        <v>1701</v>
      </c>
      <c r="C42" s="4" t="s">
        <v>1557</v>
      </c>
      <c r="D42" s="4" t="s">
        <v>1592</v>
      </c>
      <c r="E42" s="4" t="s">
        <v>1702</v>
      </c>
      <c r="F42" s="4">
        <v>38.520000000000003</v>
      </c>
      <c r="G42" s="4">
        <v>378</v>
      </c>
    </row>
    <row r="43" spans="1:7" ht="15" customHeight="1" x14ac:dyDescent="0.3">
      <c r="A43" s="4" t="s">
        <v>1703</v>
      </c>
      <c r="B43" s="4" t="s">
        <v>1704</v>
      </c>
      <c r="C43" s="4" t="s">
        <v>1596</v>
      </c>
      <c r="D43" s="4" t="s">
        <v>1597</v>
      </c>
      <c r="E43" s="4" t="s">
        <v>1705</v>
      </c>
      <c r="F43" s="4">
        <v>313.26</v>
      </c>
      <c r="G43" s="4">
        <v>369</v>
      </c>
    </row>
    <row r="44" spans="1:7" ht="15" customHeight="1" x14ac:dyDescent="0.3">
      <c r="A44" s="4" t="s">
        <v>1706</v>
      </c>
      <c r="B44" s="4" t="s">
        <v>1707</v>
      </c>
      <c r="C44" s="4" t="s">
        <v>1557</v>
      </c>
      <c r="D44" s="4" t="s">
        <v>1578</v>
      </c>
      <c r="E44" s="4" t="s">
        <v>1708</v>
      </c>
      <c r="F44" s="4">
        <v>450.71</v>
      </c>
      <c r="G44" s="4">
        <v>389</v>
      </c>
    </row>
    <row r="45" spans="1:7" ht="15" customHeight="1" x14ac:dyDescent="0.3">
      <c r="A45" s="4" t="s">
        <v>1709</v>
      </c>
      <c r="B45" s="4" t="s">
        <v>1710</v>
      </c>
      <c r="C45" s="4" t="s">
        <v>1557</v>
      </c>
      <c r="D45" s="4" t="s">
        <v>1558</v>
      </c>
      <c r="E45" s="4" t="s">
        <v>1711</v>
      </c>
      <c r="F45" s="4">
        <v>253.33</v>
      </c>
      <c r="G45" s="4">
        <v>266</v>
      </c>
    </row>
    <row r="46" spans="1:7" ht="15" customHeight="1" x14ac:dyDescent="0.3">
      <c r="A46" s="4" t="s">
        <v>1712</v>
      </c>
      <c r="B46" s="4" t="s">
        <v>1713</v>
      </c>
      <c r="C46" s="4" t="s">
        <v>1596</v>
      </c>
      <c r="D46" s="4" t="s">
        <v>1597</v>
      </c>
      <c r="E46" s="4" t="s">
        <v>1714</v>
      </c>
      <c r="F46" s="4">
        <v>167.12</v>
      </c>
      <c r="G46" s="4">
        <v>316</v>
      </c>
    </row>
    <row r="47" spans="1:7" ht="15" customHeight="1" x14ac:dyDescent="0.3">
      <c r="A47" s="4" t="s">
        <v>1715</v>
      </c>
      <c r="B47" s="4" t="s">
        <v>1716</v>
      </c>
      <c r="C47" s="4" t="s">
        <v>1596</v>
      </c>
      <c r="D47" s="4" t="s">
        <v>1672</v>
      </c>
      <c r="E47" s="4" t="s">
        <v>1717</v>
      </c>
      <c r="F47" s="4">
        <v>318.91000000000003</v>
      </c>
      <c r="G47" s="4">
        <v>114</v>
      </c>
    </row>
    <row r="48" spans="1:7" ht="15" customHeight="1" x14ac:dyDescent="0.3">
      <c r="A48" s="4" t="s">
        <v>1718</v>
      </c>
      <c r="B48" s="4" t="s">
        <v>1719</v>
      </c>
      <c r="C48" s="4" t="s">
        <v>1562</v>
      </c>
      <c r="D48" s="4" t="s">
        <v>1567</v>
      </c>
      <c r="E48" s="4" t="s">
        <v>1720</v>
      </c>
      <c r="F48" s="4">
        <v>167.34</v>
      </c>
      <c r="G48" s="4">
        <v>296</v>
      </c>
    </row>
    <row r="49" spans="1:7" ht="15" customHeight="1" x14ac:dyDescent="0.3">
      <c r="A49" s="4" t="s">
        <v>1721</v>
      </c>
      <c r="B49" s="4" t="s">
        <v>1722</v>
      </c>
      <c r="C49" s="4" t="s">
        <v>1582</v>
      </c>
      <c r="D49" s="4" t="s">
        <v>1723</v>
      </c>
      <c r="E49" s="4" t="s">
        <v>1724</v>
      </c>
      <c r="F49" s="5"/>
      <c r="G49" s="4">
        <v>431</v>
      </c>
    </row>
    <row r="50" spans="1:7" ht="15" customHeight="1" x14ac:dyDescent="0.3">
      <c r="A50" s="4" t="s">
        <v>1725</v>
      </c>
      <c r="B50" s="4" t="s">
        <v>1726</v>
      </c>
      <c r="C50" s="4" t="s">
        <v>1557</v>
      </c>
      <c r="D50" s="4" t="s">
        <v>1578</v>
      </c>
      <c r="E50" s="4" t="s">
        <v>1727</v>
      </c>
      <c r="F50" s="4">
        <v>177.98</v>
      </c>
      <c r="G50" s="4">
        <v>103</v>
      </c>
    </row>
    <row r="51" spans="1:7" ht="15" customHeight="1" x14ac:dyDescent="0.3">
      <c r="A51" s="4" t="s">
        <v>1728</v>
      </c>
      <c r="B51" s="4" t="s">
        <v>1729</v>
      </c>
      <c r="C51" s="4" t="s">
        <v>1582</v>
      </c>
      <c r="D51" s="4" t="s">
        <v>1730</v>
      </c>
      <c r="E51" s="4" t="s">
        <v>1731</v>
      </c>
      <c r="F51" s="4">
        <v>43.29</v>
      </c>
      <c r="G51" s="4">
        <v>267</v>
      </c>
    </row>
    <row r="52" spans="1:7" ht="15" customHeight="1" x14ac:dyDescent="0.3">
      <c r="A52" s="4" t="s">
        <v>1732</v>
      </c>
      <c r="B52" s="4" t="s">
        <v>1733</v>
      </c>
      <c r="C52" s="4" t="s">
        <v>1596</v>
      </c>
      <c r="D52" s="4" t="s">
        <v>1597</v>
      </c>
      <c r="E52" s="4" t="s">
        <v>1734</v>
      </c>
      <c r="F52" s="4">
        <v>190.29</v>
      </c>
      <c r="G52" s="4">
        <v>260</v>
      </c>
    </row>
    <row r="53" spans="1:7" ht="15" customHeight="1" x14ac:dyDescent="0.3">
      <c r="A53" s="4" t="s">
        <v>1735</v>
      </c>
      <c r="B53" s="4" t="s">
        <v>1736</v>
      </c>
      <c r="C53" s="4" t="s">
        <v>1557</v>
      </c>
      <c r="D53" s="4" t="s">
        <v>1578</v>
      </c>
      <c r="E53" s="4" t="s">
        <v>1737</v>
      </c>
      <c r="F53" s="4">
        <v>88.49</v>
      </c>
      <c r="G53" s="4">
        <v>246</v>
      </c>
    </row>
    <row r="54" spans="1:7" ht="15" customHeight="1" x14ac:dyDescent="0.3">
      <c r="A54" s="4" t="s">
        <v>1738</v>
      </c>
      <c r="B54" s="4" t="s">
        <v>1739</v>
      </c>
      <c r="C54" s="4" t="s">
        <v>1596</v>
      </c>
      <c r="D54" s="4" t="s">
        <v>1672</v>
      </c>
      <c r="E54" s="4" t="s">
        <v>1740</v>
      </c>
      <c r="F54" s="4">
        <v>212.26</v>
      </c>
      <c r="G54" s="4">
        <v>82</v>
      </c>
    </row>
    <row r="55" spans="1:7" ht="15" customHeight="1" x14ac:dyDescent="0.3">
      <c r="A55" s="4" t="s">
        <v>1741</v>
      </c>
      <c r="B55" s="4" t="s">
        <v>1742</v>
      </c>
      <c r="C55" s="4" t="s">
        <v>1562</v>
      </c>
      <c r="D55" s="4" t="s">
        <v>1574</v>
      </c>
      <c r="E55" s="4" t="s">
        <v>1743</v>
      </c>
      <c r="F55" s="4">
        <v>386.56</v>
      </c>
      <c r="G55" s="4">
        <v>125</v>
      </c>
    </row>
    <row r="56" spans="1:7" ht="15" customHeight="1" x14ac:dyDescent="0.3">
      <c r="A56" s="4" t="s">
        <v>1744</v>
      </c>
      <c r="B56" s="4" t="s">
        <v>1745</v>
      </c>
      <c r="C56" s="4" t="s">
        <v>1596</v>
      </c>
      <c r="D56" s="4" t="s">
        <v>1578</v>
      </c>
      <c r="E56" s="4" t="s">
        <v>1746</v>
      </c>
      <c r="F56" s="4">
        <v>434.84</v>
      </c>
      <c r="G56" s="4">
        <v>185</v>
      </c>
    </row>
    <row r="57" spans="1:7" ht="15" customHeight="1" x14ac:dyDescent="0.3">
      <c r="A57" s="4" t="s">
        <v>1747</v>
      </c>
      <c r="B57" s="4" t="s">
        <v>1748</v>
      </c>
      <c r="C57" s="4" t="s">
        <v>1587</v>
      </c>
      <c r="D57" s="4" t="s">
        <v>1615</v>
      </c>
      <c r="E57" s="4" t="s">
        <v>1749</v>
      </c>
      <c r="F57" s="4">
        <v>81.75</v>
      </c>
      <c r="G57" s="5"/>
    </row>
    <row r="58" spans="1:7" ht="15" customHeight="1" x14ac:dyDescent="0.3">
      <c r="A58" s="4" t="s">
        <v>1750</v>
      </c>
      <c r="B58" s="4" t="s">
        <v>1751</v>
      </c>
      <c r="C58" s="4" t="s">
        <v>1587</v>
      </c>
      <c r="D58" s="4" t="s">
        <v>1615</v>
      </c>
      <c r="E58" s="4" t="s">
        <v>1752</v>
      </c>
      <c r="F58" s="4">
        <v>461.47</v>
      </c>
      <c r="G58" s="4">
        <v>190</v>
      </c>
    </row>
    <row r="59" spans="1:7" ht="15" customHeight="1" x14ac:dyDescent="0.3">
      <c r="A59" s="4" t="s">
        <v>1753</v>
      </c>
      <c r="B59" s="4" t="s">
        <v>1754</v>
      </c>
      <c r="C59" s="4" t="s">
        <v>1596</v>
      </c>
      <c r="D59" s="4" t="s">
        <v>1597</v>
      </c>
      <c r="E59" s="4" t="s">
        <v>1755</v>
      </c>
      <c r="F59" s="4">
        <v>30.62</v>
      </c>
      <c r="G59" s="4">
        <v>138</v>
      </c>
    </row>
    <row r="60" spans="1:7" ht="15" customHeight="1" x14ac:dyDescent="0.3">
      <c r="A60" s="4" t="s">
        <v>1756</v>
      </c>
      <c r="B60" s="4" t="s">
        <v>1757</v>
      </c>
      <c r="C60" s="4" t="s">
        <v>1562</v>
      </c>
      <c r="D60" s="4" t="s">
        <v>1578</v>
      </c>
      <c r="E60" s="4" t="s">
        <v>1758</v>
      </c>
      <c r="F60" s="4">
        <v>113.83</v>
      </c>
      <c r="G60" s="4">
        <v>485</v>
      </c>
    </row>
    <row r="61" spans="1:7" ht="15" customHeight="1" x14ac:dyDescent="0.3">
      <c r="A61" s="4" t="s">
        <v>1759</v>
      </c>
      <c r="B61" s="4" t="s">
        <v>1760</v>
      </c>
      <c r="C61" s="4" t="s">
        <v>1582</v>
      </c>
      <c r="D61" s="4" t="s">
        <v>1608</v>
      </c>
      <c r="E61" s="4" t="s">
        <v>1761</v>
      </c>
      <c r="F61" s="4">
        <v>17.309999999999999</v>
      </c>
      <c r="G61" s="4">
        <v>399</v>
      </c>
    </row>
    <row r="62" spans="1:7" ht="15" customHeight="1" x14ac:dyDescent="0.3">
      <c r="A62" s="4" t="s">
        <v>1762</v>
      </c>
      <c r="B62" s="4" t="s">
        <v>1763</v>
      </c>
      <c r="C62" s="4" t="s">
        <v>1582</v>
      </c>
      <c r="D62" s="4" t="s">
        <v>1730</v>
      </c>
      <c r="E62" s="4" t="s">
        <v>1764</v>
      </c>
      <c r="F62" s="4">
        <v>482.75</v>
      </c>
      <c r="G62" s="4">
        <v>444</v>
      </c>
    </row>
    <row r="63" spans="1:7" ht="15" customHeight="1" x14ac:dyDescent="0.3">
      <c r="A63" s="4" t="s">
        <v>1765</v>
      </c>
      <c r="B63" s="4" t="s">
        <v>1766</v>
      </c>
      <c r="C63" s="4" t="s">
        <v>1596</v>
      </c>
      <c r="D63" s="4" t="s">
        <v>1633</v>
      </c>
      <c r="E63" s="4" t="s">
        <v>1767</v>
      </c>
      <c r="F63" s="4">
        <v>103.45</v>
      </c>
      <c r="G63" s="4">
        <v>465</v>
      </c>
    </row>
    <row r="64" spans="1:7" ht="15" customHeight="1" x14ac:dyDescent="0.3">
      <c r="A64" s="4" t="s">
        <v>1768</v>
      </c>
      <c r="B64" s="4" t="s">
        <v>1769</v>
      </c>
      <c r="C64" s="4" t="s">
        <v>1557</v>
      </c>
      <c r="D64" s="4" t="s">
        <v>1558</v>
      </c>
      <c r="E64" s="4" t="s">
        <v>1770</v>
      </c>
      <c r="F64" s="4">
        <v>86.42</v>
      </c>
      <c r="G64" s="4">
        <v>222</v>
      </c>
    </row>
    <row r="65" spans="1:7" ht="15" customHeight="1" x14ac:dyDescent="0.3">
      <c r="A65" s="4" t="s">
        <v>1771</v>
      </c>
      <c r="B65" s="4" t="s">
        <v>1772</v>
      </c>
      <c r="C65" s="4" t="s">
        <v>1582</v>
      </c>
      <c r="D65" s="4" t="s">
        <v>1583</v>
      </c>
      <c r="E65" s="4" t="s">
        <v>1773</v>
      </c>
      <c r="F65" s="4">
        <v>266.86</v>
      </c>
      <c r="G65" s="4">
        <v>458</v>
      </c>
    </row>
    <row r="66" spans="1:7" ht="15" customHeight="1" x14ac:dyDescent="0.3">
      <c r="A66" s="4" t="s">
        <v>1774</v>
      </c>
      <c r="B66" s="4" t="s">
        <v>1775</v>
      </c>
      <c r="C66" s="4" t="s">
        <v>1582</v>
      </c>
      <c r="D66" s="4" t="s">
        <v>1723</v>
      </c>
      <c r="E66" s="4" t="s">
        <v>1776</v>
      </c>
      <c r="F66" s="4">
        <v>299.11</v>
      </c>
      <c r="G66" s="4">
        <v>118</v>
      </c>
    </row>
    <row r="67" spans="1:7" ht="15" customHeight="1" x14ac:dyDescent="0.3">
      <c r="A67" s="4" t="s">
        <v>1777</v>
      </c>
      <c r="B67" s="4" t="s">
        <v>1778</v>
      </c>
      <c r="C67" s="4" t="s">
        <v>1596</v>
      </c>
      <c r="D67" s="4" t="s">
        <v>1597</v>
      </c>
      <c r="E67" s="4" t="s">
        <v>1779</v>
      </c>
      <c r="F67" s="4">
        <v>240.63</v>
      </c>
      <c r="G67" s="4">
        <v>423</v>
      </c>
    </row>
    <row r="68" spans="1:7" ht="15" customHeight="1" x14ac:dyDescent="0.3">
      <c r="A68" s="4" t="s">
        <v>1780</v>
      </c>
      <c r="B68" s="4" t="s">
        <v>1781</v>
      </c>
      <c r="C68" s="4" t="s">
        <v>1582</v>
      </c>
      <c r="D68" s="4" t="s">
        <v>1608</v>
      </c>
      <c r="E68" s="4" t="s">
        <v>1782</v>
      </c>
      <c r="F68" s="4">
        <v>340.39</v>
      </c>
      <c r="G68" s="4">
        <v>177</v>
      </c>
    </row>
    <row r="69" spans="1:7" ht="15" customHeight="1" x14ac:dyDescent="0.3">
      <c r="A69" s="4" t="s">
        <v>1783</v>
      </c>
      <c r="B69" s="4" t="s">
        <v>1784</v>
      </c>
      <c r="C69" s="4" t="s">
        <v>1557</v>
      </c>
      <c r="D69" s="4" t="s">
        <v>1578</v>
      </c>
      <c r="E69" s="4" t="s">
        <v>1785</v>
      </c>
      <c r="F69" s="4">
        <v>349.17</v>
      </c>
      <c r="G69" s="4">
        <v>476</v>
      </c>
    </row>
    <row r="70" spans="1:7" ht="15" customHeight="1" x14ac:dyDescent="0.3">
      <c r="A70" s="4" t="s">
        <v>1786</v>
      </c>
      <c r="B70" s="4" t="s">
        <v>1787</v>
      </c>
      <c r="C70" s="4" t="s">
        <v>1587</v>
      </c>
      <c r="D70" s="4" t="s">
        <v>1788</v>
      </c>
      <c r="E70" s="4" t="s">
        <v>1789</v>
      </c>
      <c r="F70" s="4">
        <v>243.7</v>
      </c>
      <c r="G70" s="4">
        <v>130</v>
      </c>
    </row>
    <row r="71" spans="1:7" ht="15" customHeight="1" x14ac:dyDescent="0.3">
      <c r="A71" s="4" t="s">
        <v>1790</v>
      </c>
      <c r="B71" s="4" t="s">
        <v>1791</v>
      </c>
      <c r="C71" s="4" t="s">
        <v>1562</v>
      </c>
      <c r="D71" s="4" t="s">
        <v>1574</v>
      </c>
      <c r="E71" s="4" t="s">
        <v>1792</v>
      </c>
      <c r="F71" s="4">
        <v>218.22</v>
      </c>
      <c r="G71" s="4">
        <v>224</v>
      </c>
    </row>
    <row r="72" spans="1:7" ht="15" customHeight="1" x14ac:dyDescent="0.3">
      <c r="A72" s="4" t="s">
        <v>1793</v>
      </c>
      <c r="B72" s="4" t="s">
        <v>1794</v>
      </c>
      <c r="C72" s="4" t="s">
        <v>1587</v>
      </c>
      <c r="D72" s="4" t="s">
        <v>1640</v>
      </c>
      <c r="E72" s="4" t="s">
        <v>1795</v>
      </c>
      <c r="F72" s="4">
        <v>138.05000000000001</v>
      </c>
      <c r="G72" s="4">
        <v>89</v>
      </c>
    </row>
    <row r="73" spans="1:7" ht="15" customHeight="1" x14ac:dyDescent="0.3">
      <c r="A73" s="4" t="s">
        <v>1796</v>
      </c>
      <c r="B73" s="4" t="s">
        <v>1797</v>
      </c>
      <c r="C73" s="4" t="s">
        <v>1582</v>
      </c>
      <c r="D73" s="4" t="s">
        <v>1608</v>
      </c>
      <c r="E73" s="4" t="s">
        <v>1798</v>
      </c>
      <c r="F73" s="4">
        <v>214.32</v>
      </c>
      <c r="G73" s="4">
        <v>383</v>
      </c>
    </row>
    <row r="74" spans="1:7" ht="15" customHeight="1" x14ac:dyDescent="0.3">
      <c r="A74" s="4" t="s">
        <v>1799</v>
      </c>
      <c r="B74" s="4" t="s">
        <v>1800</v>
      </c>
      <c r="C74" s="4" t="s">
        <v>1596</v>
      </c>
      <c r="D74" s="4" t="s">
        <v>1597</v>
      </c>
      <c r="E74" s="4" t="s">
        <v>1801</v>
      </c>
      <c r="F74" s="4">
        <v>477.61</v>
      </c>
      <c r="G74" s="4">
        <v>300</v>
      </c>
    </row>
    <row r="75" spans="1:7" ht="15" customHeight="1" x14ac:dyDescent="0.3">
      <c r="A75" s="4" t="s">
        <v>1802</v>
      </c>
      <c r="B75" s="4" t="s">
        <v>1803</v>
      </c>
      <c r="C75" s="4" t="s">
        <v>1596</v>
      </c>
      <c r="D75" s="4" t="s">
        <v>1672</v>
      </c>
      <c r="E75" s="4" t="s">
        <v>1804</v>
      </c>
      <c r="F75" s="4">
        <v>107.06</v>
      </c>
      <c r="G75" s="4">
        <v>359</v>
      </c>
    </row>
    <row r="76" spans="1:7" ht="15" customHeight="1" x14ac:dyDescent="0.3">
      <c r="A76" s="4" t="s">
        <v>1805</v>
      </c>
      <c r="B76" s="4" t="s">
        <v>1806</v>
      </c>
      <c r="C76" s="4" t="s">
        <v>1557</v>
      </c>
      <c r="D76" s="4" t="s">
        <v>1592</v>
      </c>
      <c r="E76" s="4" t="s">
        <v>1807</v>
      </c>
      <c r="F76" s="4">
        <v>403.71</v>
      </c>
      <c r="G76" s="4">
        <v>159</v>
      </c>
    </row>
    <row r="77" spans="1:7" ht="15" customHeight="1" x14ac:dyDescent="0.3">
      <c r="A77" s="4" t="s">
        <v>1808</v>
      </c>
      <c r="B77" s="4" t="s">
        <v>1809</v>
      </c>
      <c r="C77" s="4" t="s">
        <v>1562</v>
      </c>
      <c r="D77" s="4" t="s">
        <v>1691</v>
      </c>
      <c r="E77" s="4" t="s">
        <v>1810</v>
      </c>
      <c r="F77" s="4">
        <v>158.13999999999999</v>
      </c>
      <c r="G77" s="4">
        <v>82</v>
      </c>
    </row>
    <row r="78" spans="1:7" ht="15" customHeight="1" x14ac:dyDescent="0.3">
      <c r="A78" s="4" t="s">
        <v>1811</v>
      </c>
      <c r="B78" s="4" t="s">
        <v>1812</v>
      </c>
      <c r="C78" s="4" t="s">
        <v>1557</v>
      </c>
      <c r="D78" s="4" t="s">
        <v>1558</v>
      </c>
      <c r="E78" s="4" t="s">
        <v>1813</v>
      </c>
      <c r="F78" s="4">
        <v>392.89</v>
      </c>
      <c r="G78" s="4">
        <v>320</v>
      </c>
    </row>
    <row r="79" spans="1:7" ht="15" customHeight="1" x14ac:dyDescent="0.3">
      <c r="A79" s="4" t="s">
        <v>1814</v>
      </c>
      <c r="B79" s="4" t="s">
        <v>1815</v>
      </c>
      <c r="C79" s="4" t="s">
        <v>1557</v>
      </c>
      <c r="D79" s="4" t="s">
        <v>1619</v>
      </c>
      <c r="E79" s="4" t="s">
        <v>1816</v>
      </c>
      <c r="F79" s="4">
        <v>480.9</v>
      </c>
      <c r="G79" s="4">
        <v>104</v>
      </c>
    </row>
    <row r="80" spans="1:7" ht="15" customHeight="1" x14ac:dyDescent="0.3">
      <c r="A80" s="4" t="s">
        <v>1817</v>
      </c>
      <c r="B80" s="4" t="s">
        <v>1818</v>
      </c>
      <c r="C80" s="4" t="s">
        <v>1587</v>
      </c>
      <c r="D80" s="4" t="s">
        <v>1615</v>
      </c>
      <c r="E80" s="4" t="s">
        <v>1819</v>
      </c>
      <c r="F80" s="4">
        <v>325.26</v>
      </c>
      <c r="G80" s="4">
        <v>400</v>
      </c>
    </row>
    <row r="81" spans="1:7" ht="15" customHeight="1" x14ac:dyDescent="0.3">
      <c r="A81" s="4" t="s">
        <v>1820</v>
      </c>
      <c r="B81" s="4" t="s">
        <v>1821</v>
      </c>
      <c r="C81" s="4" t="s">
        <v>1587</v>
      </c>
      <c r="D81" s="4" t="s">
        <v>1588</v>
      </c>
      <c r="E81" s="4" t="s">
        <v>1822</v>
      </c>
      <c r="F81" s="4">
        <v>228.53</v>
      </c>
      <c r="G81" s="4">
        <v>469</v>
      </c>
    </row>
    <row r="82" spans="1:7" ht="15" customHeight="1" x14ac:dyDescent="0.3">
      <c r="A82" s="4" t="s">
        <v>1823</v>
      </c>
      <c r="B82" s="4" t="s">
        <v>1824</v>
      </c>
      <c r="C82" s="4" t="s">
        <v>1587</v>
      </c>
      <c r="D82" s="4" t="s">
        <v>1601</v>
      </c>
      <c r="E82" s="4" t="s">
        <v>1825</v>
      </c>
      <c r="F82" s="4">
        <v>143.43</v>
      </c>
      <c r="G82" s="4">
        <v>58</v>
      </c>
    </row>
    <row r="83" spans="1:7" ht="15" customHeight="1" x14ac:dyDescent="0.3">
      <c r="A83" s="4" t="s">
        <v>1826</v>
      </c>
      <c r="B83" s="4" t="s">
        <v>1827</v>
      </c>
      <c r="C83" s="4" t="s">
        <v>1596</v>
      </c>
      <c r="D83" s="4" t="s">
        <v>1633</v>
      </c>
      <c r="E83" s="4" t="s">
        <v>1828</v>
      </c>
      <c r="F83" s="4">
        <v>285.54000000000002</v>
      </c>
      <c r="G83" s="4">
        <v>358</v>
      </c>
    </row>
    <row r="84" spans="1:7" ht="15" customHeight="1" x14ac:dyDescent="0.3">
      <c r="A84" s="4" t="s">
        <v>1829</v>
      </c>
      <c r="B84" s="4" t="s">
        <v>1830</v>
      </c>
      <c r="C84" s="4" t="s">
        <v>1596</v>
      </c>
      <c r="D84" s="4" t="s">
        <v>1597</v>
      </c>
      <c r="E84" s="4" t="s">
        <v>1831</v>
      </c>
      <c r="F84" s="4">
        <v>152.91999999999999</v>
      </c>
      <c r="G84" s="4">
        <v>281</v>
      </c>
    </row>
    <row r="85" spans="1:7" ht="15" customHeight="1" x14ac:dyDescent="0.3">
      <c r="A85" s="4" t="s">
        <v>1832</v>
      </c>
      <c r="B85" s="4" t="s">
        <v>1833</v>
      </c>
      <c r="C85" s="4" t="s">
        <v>1582</v>
      </c>
      <c r="D85" s="4" t="s">
        <v>1583</v>
      </c>
      <c r="E85" s="4" t="s">
        <v>1834</v>
      </c>
      <c r="F85" s="5"/>
      <c r="G85" s="4">
        <v>159</v>
      </c>
    </row>
    <row r="86" spans="1:7" ht="15" customHeight="1" x14ac:dyDescent="0.3">
      <c r="A86" s="4" t="s">
        <v>1835</v>
      </c>
      <c r="B86" s="4" t="s">
        <v>1836</v>
      </c>
      <c r="C86" s="4" t="s">
        <v>1587</v>
      </c>
      <c r="D86" s="4" t="s">
        <v>1788</v>
      </c>
      <c r="E86" s="4" t="s">
        <v>1837</v>
      </c>
      <c r="F86" s="4">
        <v>388.46</v>
      </c>
      <c r="G86" s="4">
        <v>208</v>
      </c>
    </row>
    <row r="87" spans="1:7" ht="15" customHeight="1" x14ac:dyDescent="0.3">
      <c r="A87" s="4" t="s">
        <v>1838</v>
      </c>
      <c r="B87" s="4" t="s">
        <v>1839</v>
      </c>
      <c r="C87" s="4" t="s">
        <v>1562</v>
      </c>
      <c r="D87" s="4" t="s">
        <v>1578</v>
      </c>
      <c r="E87" s="4" t="s">
        <v>1840</v>
      </c>
      <c r="F87" s="4">
        <v>119.57</v>
      </c>
      <c r="G87" s="4">
        <v>210</v>
      </c>
    </row>
    <row r="88" spans="1:7" ht="15" customHeight="1" x14ac:dyDescent="0.3">
      <c r="A88" s="4" t="s">
        <v>1841</v>
      </c>
      <c r="B88" s="4" t="s">
        <v>1842</v>
      </c>
      <c r="C88" s="4" t="s">
        <v>1587</v>
      </c>
      <c r="D88" s="4" t="s">
        <v>1601</v>
      </c>
      <c r="E88" s="4" t="s">
        <v>1843</v>
      </c>
      <c r="F88" s="4">
        <v>176.07</v>
      </c>
      <c r="G88" s="4">
        <v>82</v>
      </c>
    </row>
    <row r="89" spans="1:7" ht="15" customHeight="1" x14ac:dyDescent="0.3">
      <c r="A89" s="4" t="s">
        <v>1844</v>
      </c>
      <c r="B89" s="4" t="s">
        <v>1845</v>
      </c>
      <c r="C89" s="4" t="s">
        <v>1587</v>
      </c>
      <c r="D89" s="4" t="s">
        <v>1588</v>
      </c>
      <c r="E89" s="4" t="s">
        <v>1846</v>
      </c>
      <c r="F89" s="4">
        <v>371.38</v>
      </c>
      <c r="G89" s="4">
        <v>220</v>
      </c>
    </row>
    <row r="90" spans="1:7" ht="15" customHeight="1" x14ac:dyDescent="0.3">
      <c r="A90" s="4" t="s">
        <v>1847</v>
      </c>
      <c r="B90" s="4" t="s">
        <v>1848</v>
      </c>
      <c r="C90" s="4" t="s">
        <v>1596</v>
      </c>
      <c r="D90" s="4" t="s">
        <v>1578</v>
      </c>
      <c r="E90" s="4" t="s">
        <v>1849</v>
      </c>
      <c r="F90" s="4">
        <v>131.24</v>
      </c>
      <c r="G90" s="4">
        <v>232</v>
      </c>
    </row>
    <row r="91" spans="1:7" ht="15" customHeight="1" x14ac:dyDescent="0.3">
      <c r="A91" s="4" t="s">
        <v>1850</v>
      </c>
      <c r="B91" s="4" t="s">
        <v>1851</v>
      </c>
      <c r="C91" s="4" t="s">
        <v>1582</v>
      </c>
      <c r="D91" s="4" t="s">
        <v>1723</v>
      </c>
      <c r="E91" s="4" t="s">
        <v>1852</v>
      </c>
      <c r="F91" s="4">
        <v>183.04</v>
      </c>
      <c r="G91" s="4">
        <v>457</v>
      </c>
    </row>
    <row r="92" spans="1:7" ht="15" customHeight="1" x14ac:dyDescent="0.3">
      <c r="A92" s="4" t="s">
        <v>1853</v>
      </c>
      <c r="B92" s="4" t="s">
        <v>1854</v>
      </c>
      <c r="C92" s="4" t="s">
        <v>1557</v>
      </c>
      <c r="D92" s="4" t="s">
        <v>1578</v>
      </c>
      <c r="E92" s="4" t="s">
        <v>1855</v>
      </c>
      <c r="F92" s="4">
        <v>340.14</v>
      </c>
      <c r="G92" s="4">
        <v>361</v>
      </c>
    </row>
    <row r="93" spans="1:7" ht="15" customHeight="1" x14ac:dyDescent="0.3">
      <c r="A93" s="4" t="s">
        <v>1856</v>
      </c>
      <c r="B93" s="4" t="s">
        <v>1857</v>
      </c>
      <c r="C93" s="4" t="s">
        <v>1562</v>
      </c>
      <c r="D93" s="4" t="s">
        <v>1691</v>
      </c>
      <c r="E93" s="4" t="s">
        <v>1858</v>
      </c>
      <c r="F93" s="4">
        <v>438.25</v>
      </c>
      <c r="G93" s="4">
        <v>496</v>
      </c>
    </row>
    <row r="94" spans="1:7" ht="15" customHeight="1" x14ac:dyDescent="0.3">
      <c r="A94" s="4" t="s">
        <v>1859</v>
      </c>
      <c r="B94" s="4" t="s">
        <v>1860</v>
      </c>
      <c r="C94" s="4" t="s">
        <v>1587</v>
      </c>
      <c r="D94" s="4" t="s">
        <v>1619</v>
      </c>
      <c r="E94" s="4" t="s">
        <v>1861</v>
      </c>
      <c r="F94" s="4">
        <v>447.43</v>
      </c>
      <c r="G94" s="4">
        <v>191</v>
      </c>
    </row>
    <row r="95" spans="1:7" ht="15" customHeight="1" x14ac:dyDescent="0.3">
      <c r="A95" s="4" t="s">
        <v>1862</v>
      </c>
      <c r="B95" s="4" t="s">
        <v>1863</v>
      </c>
      <c r="C95" s="4" t="s">
        <v>1557</v>
      </c>
      <c r="D95" s="4" t="s">
        <v>1558</v>
      </c>
      <c r="E95" s="4" t="s">
        <v>1864</v>
      </c>
      <c r="F95" s="4">
        <v>377.52</v>
      </c>
      <c r="G95" s="4">
        <v>485</v>
      </c>
    </row>
    <row r="96" spans="1:7" ht="15" customHeight="1" x14ac:dyDescent="0.3">
      <c r="A96" s="4" t="s">
        <v>1865</v>
      </c>
      <c r="B96" s="4" t="s">
        <v>1866</v>
      </c>
      <c r="C96" s="4" t="s">
        <v>1582</v>
      </c>
      <c r="D96" s="4" t="s">
        <v>1583</v>
      </c>
      <c r="E96" s="4" t="s">
        <v>1867</v>
      </c>
      <c r="F96" s="4">
        <v>358.47</v>
      </c>
      <c r="G96" s="4">
        <v>213</v>
      </c>
    </row>
    <row r="97" spans="1:7" ht="15" customHeight="1" x14ac:dyDescent="0.3">
      <c r="A97" s="4" t="s">
        <v>1868</v>
      </c>
      <c r="B97" s="4" t="s">
        <v>1869</v>
      </c>
      <c r="C97" s="4" t="s">
        <v>1596</v>
      </c>
      <c r="D97" s="4" t="s">
        <v>1578</v>
      </c>
      <c r="E97" s="4" t="s">
        <v>1870</v>
      </c>
      <c r="F97" s="4">
        <v>60.65</v>
      </c>
      <c r="G97" s="4">
        <v>75</v>
      </c>
    </row>
    <row r="98" spans="1:7" ht="15" customHeight="1" x14ac:dyDescent="0.3">
      <c r="A98" s="4" t="s">
        <v>1871</v>
      </c>
      <c r="B98" s="4" t="s">
        <v>1872</v>
      </c>
      <c r="C98" s="4" t="s">
        <v>1562</v>
      </c>
      <c r="D98" s="4" t="s">
        <v>1567</v>
      </c>
      <c r="E98" s="4" t="s">
        <v>1873</v>
      </c>
      <c r="F98" s="4">
        <v>358.47</v>
      </c>
      <c r="G98" s="4">
        <v>143</v>
      </c>
    </row>
    <row r="99" spans="1:7" ht="15" customHeight="1" x14ac:dyDescent="0.3">
      <c r="A99" s="4" t="s">
        <v>1874</v>
      </c>
      <c r="B99" s="4" t="s">
        <v>1875</v>
      </c>
      <c r="C99" s="4" t="s">
        <v>1596</v>
      </c>
      <c r="D99" s="4" t="s">
        <v>1672</v>
      </c>
      <c r="E99" s="4" t="s">
        <v>1876</v>
      </c>
      <c r="F99" s="4">
        <v>245.98</v>
      </c>
      <c r="G99" s="4">
        <v>471</v>
      </c>
    </row>
    <row r="100" spans="1:7" ht="15" customHeight="1" x14ac:dyDescent="0.3">
      <c r="A100" s="4" t="s">
        <v>1877</v>
      </c>
      <c r="B100" s="4" t="s">
        <v>1878</v>
      </c>
      <c r="C100" s="4" t="s">
        <v>1557</v>
      </c>
      <c r="D100" s="4" t="s">
        <v>1592</v>
      </c>
      <c r="E100" s="4" t="s">
        <v>1879</v>
      </c>
      <c r="F100" s="4">
        <v>431.67</v>
      </c>
      <c r="G100" s="4">
        <v>73</v>
      </c>
    </row>
    <row r="101" spans="1:7" ht="15" customHeight="1" x14ac:dyDescent="0.3">
      <c r="A101" s="4" t="s">
        <v>1880</v>
      </c>
      <c r="B101" s="4" t="s">
        <v>1881</v>
      </c>
      <c r="C101" s="4" t="s">
        <v>1587</v>
      </c>
      <c r="D101" s="4" t="s">
        <v>1601</v>
      </c>
      <c r="E101" s="4" t="s">
        <v>1882</v>
      </c>
      <c r="F101" s="4">
        <v>201.41</v>
      </c>
      <c r="G101" s="4">
        <v>146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0" customWidth="1"/>
    <col min="2" max="2" width="26" customWidth="1"/>
    <col min="3" max="3" width="9" customWidth="1"/>
    <col min="4" max="4" width="18" customWidth="1"/>
    <col min="5" max="5" width="11" customWidth="1"/>
  </cols>
  <sheetData>
    <row r="1" spans="1:5" s="22" customFormat="1" ht="26.25" customHeight="1" x14ac:dyDescent="0.3">
      <c r="A1" s="21" t="s">
        <v>1883</v>
      </c>
      <c r="B1" s="21" t="s">
        <v>1884</v>
      </c>
      <c r="C1" s="21" t="s">
        <v>1885</v>
      </c>
      <c r="D1" s="21" t="s">
        <v>4</v>
      </c>
      <c r="E1" s="21" t="s">
        <v>1886</v>
      </c>
    </row>
    <row r="2" spans="1:5" ht="15" customHeight="1" x14ac:dyDescent="0.3">
      <c r="A2" s="4" t="s">
        <v>1887</v>
      </c>
      <c r="B2" s="4" t="s">
        <v>1888</v>
      </c>
      <c r="C2" s="4" t="s">
        <v>1889</v>
      </c>
      <c r="D2" s="4" t="s">
        <v>1890</v>
      </c>
      <c r="E2" s="4" t="s">
        <v>1891</v>
      </c>
    </row>
    <row r="3" spans="1:5" ht="15" customHeight="1" x14ac:dyDescent="0.3">
      <c r="A3" s="4" t="s">
        <v>1892</v>
      </c>
      <c r="B3" s="4" t="s">
        <v>1893</v>
      </c>
      <c r="C3" s="4" t="s">
        <v>1894</v>
      </c>
      <c r="D3" s="4" t="s">
        <v>1895</v>
      </c>
      <c r="E3" s="4" t="s">
        <v>1891</v>
      </c>
    </row>
    <row r="4" spans="1:5" ht="15" customHeight="1" x14ac:dyDescent="0.3">
      <c r="A4" s="4" t="s">
        <v>1896</v>
      </c>
      <c r="B4" s="4" t="s">
        <v>1897</v>
      </c>
      <c r="C4" s="4" t="s">
        <v>1898</v>
      </c>
      <c r="D4" s="4" t="s">
        <v>1899</v>
      </c>
      <c r="E4" s="4" t="s">
        <v>1900</v>
      </c>
    </row>
    <row r="5" spans="1:5" ht="15" customHeight="1" x14ac:dyDescent="0.3">
      <c r="A5" s="4" t="s">
        <v>1901</v>
      </c>
      <c r="B5" s="4" t="s">
        <v>1902</v>
      </c>
      <c r="C5" s="4" t="s">
        <v>1894</v>
      </c>
      <c r="D5" s="4" t="s">
        <v>1903</v>
      </c>
      <c r="E5" s="4" t="s">
        <v>1900</v>
      </c>
    </row>
    <row r="6" spans="1:5" ht="15" customHeight="1" x14ac:dyDescent="0.3">
      <c r="A6" s="4" t="s">
        <v>1904</v>
      </c>
      <c r="B6" s="4" t="s">
        <v>1905</v>
      </c>
      <c r="C6" s="4" t="s">
        <v>1898</v>
      </c>
      <c r="D6" s="4" t="s">
        <v>1906</v>
      </c>
      <c r="E6" s="4" t="s">
        <v>1907</v>
      </c>
    </row>
    <row r="7" spans="1:5" ht="15" customHeight="1" x14ac:dyDescent="0.3">
      <c r="A7" s="4" t="s">
        <v>1908</v>
      </c>
      <c r="B7" s="4" t="s">
        <v>1909</v>
      </c>
      <c r="C7" s="4" t="s">
        <v>1894</v>
      </c>
      <c r="D7" s="4" t="s">
        <v>1910</v>
      </c>
      <c r="E7" s="4" t="s">
        <v>1900</v>
      </c>
    </row>
    <row r="8" spans="1:5" ht="15" customHeight="1" x14ac:dyDescent="0.3">
      <c r="A8" s="4" t="s">
        <v>1911</v>
      </c>
      <c r="B8" s="4" t="s">
        <v>1912</v>
      </c>
      <c r="C8" s="4" t="s">
        <v>1889</v>
      </c>
      <c r="D8" s="4" t="s">
        <v>1913</v>
      </c>
      <c r="E8" s="4" t="s">
        <v>1907</v>
      </c>
    </row>
    <row r="9" spans="1:5" ht="15" customHeight="1" x14ac:dyDescent="0.3">
      <c r="A9" s="4" t="s">
        <v>1914</v>
      </c>
      <c r="B9" s="4" t="s">
        <v>1915</v>
      </c>
      <c r="C9" s="4" t="s">
        <v>1898</v>
      </c>
      <c r="D9" s="4" t="s">
        <v>1916</v>
      </c>
      <c r="E9" s="4" t="s">
        <v>1907</v>
      </c>
    </row>
    <row r="10" spans="1:5" ht="15" customHeight="1" x14ac:dyDescent="0.3">
      <c r="A10" s="4" t="s">
        <v>1917</v>
      </c>
      <c r="B10" s="4" t="s">
        <v>1918</v>
      </c>
      <c r="C10" s="4" t="s">
        <v>1919</v>
      </c>
      <c r="D10" s="4" t="s">
        <v>1920</v>
      </c>
      <c r="E10" s="4" t="s">
        <v>1907</v>
      </c>
    </row>
    <row r="11" spans="1:5" ht="15" customHeight="1" x14ac:dyDescent="0.3">
      <c r="A11" s="4" t="s">
        <v>1921</v>
      </c>
      <c r="B11" s="4" t="s">
        <v>1922</v>
      </c>
      <c r="C11" s="4" t="s">
        <v>1898</v>
      </c>
      <c r="D11" s="4" t="s">
        <v>1923</v>
      </c>
      <c r="E11" s="4" t="s">
        <v>1891</v>
      </c>
    </row>
    <row r="12" spans="1:5" ht="15" customHeight="1" x14ac:dyDescent="0.3">
      <c r="A12" s="4" t="s">
        <v>1924</v>
      </c>
      <c r="B12" s="4" t="s">
        <v>1925</v>
      </c>
      <c r="C12" s="4" t="s">
        <v>1889</v>
      </c>
      <c r="D12" s="4" t="s">
        <v>1926</v>
      </c>
      <c r="E12" s="4" t="s">
        <v>1907</v>
      </c>
    </row>
    <row r="13" spans="1:5" ht="15" customHeight="1" x14ac:dyDescent="0.3">
      <c r="A13" s="4" t="s">
        <v>1927</v>
      </c>
      <c r="B13" s="4" t="s">
        <v>1928</v>
      </c>
      <c r="C13" s="4" t="s">
        <v>1898</v>
      </c>
      <c r="D13" s="4" t="s">
        <v>399</v>
      </c>
      <c r="E13" s="4" t="s">
        <v>1907</v>
      </c>
    </row>
    <row r="14" spans="1:5" ht="15" customHeight="1" x14ac:dyDescent="0.3">
      <c r="A14" s="4" t="s">
        <v>1929</v>
      </c>
      <c r="B14" s="4" t="s">
        <v>1930</v>
      </c>
      <c r="C14" s="4" t="s">
        <v>1894</v>
      </c>
      <c r="D14" s="4" t="s">
        <v>1931</v>
      </c>
      <c r="E14" s="4" t="s">
        <v>1907</v>
      </c>
    </row>
    <row r="15" spans="1:5" ht="15" customHeight="1" x14ac:dyDescent="0.3">
      <c r="A15" s="4" t="s">
        <v>1932</v>
      </c>
      <c r="B15" s="4" t="s">
        <v>1933</v>
      </c>
      <c r="C15" s="4" t="s">
        <v>1889</v>
      </c>
      <c r="D15" s="4" t="s">
        <v>133</v>
      </c>
      <c r="E15" s="4" t="s">
        <v>1891</v>
      </c>
    </row>
    <row r="16" spans="1:5" ht="15" customHeight="1" x14ac:dyDescent="0.3">
      <c r="A16" s="4" t="s">
        <v>1934</v>
      </c>
      <c r="B16" s="4" t="s">
        <v>1935</v>
      </c>
      <c r="C16" s="4" t="s">
        <v>1898</v>
      </c>
      <c r="D16" s="4" t="s">
        <v>211</v>
      </c>
      <c r="E16" s="4" t="s">
        <v>1900</v>
      </c>
    </row>
    <row r="17" spans="1:5" ht="15" customHeight="1" x14ac:dyDescent="0.3">
      <c r="A17" s="4" t="s">
        <v>1936</v>
      </c>
      <c r="B17" s="4" t="s">
        <v>1937</v>
      </c>
      <c r="C17" s="4" t="s">
        <v>1894</v>
      </c>
      <c r="D17" s="4" t="s">
        <v>1938</v>
      </c>
      <c r="E17" s="4" t="s">
        <v>1891</v>
      </c>
    </row>
    <row r="18" spans="1:5" ht="15" customHeight="1" x14ac:dyDescent="0.3">
      <c r="A18" s="4" t="s">
        <v>1939</v>
      </c>
      <c r="B18" s="4" t="s">
        <v>1940</v>
      </c>
      <c r="C18" s="4" t="s">
        <v>1919</v>
      </c>
      <c r="D18" s="4" t="s">
        <v>1941</v>
      </c>
      <c r="E18" s="4" t="s">
        <v>1891</v>
      </c>
    </row>
    <row r="19" spans="1:5" ht="15" customHeight="1" x14ac:dyDescent="0.3">
      <c r="A19" s="4" t="s">
        <v>1942</v>
      </c>
      <c r="B19" s="4" t="s">
        <v>1943</v>
      </c>
      <c r="C19" s="4" t="s">
        <v>1894</v>
      </c>
      <c r="D19" s="4" t="s">
        <v>1944</v>
      </c>
      <c r="E19" s="4" t="s">
        <v>1891</v>
      </c>
    </row>
    <row r="20" spans="1:5" ht="15" customHeight="1" x14ac:dyDescent="0.3">
      <c r="A20" s="4" t="s">
        <v>1945</v>
      </c>
      <c r="B20" s="4" t="s">
        <v>1946</v>
      </c>
      <c r="C20" s="4" t="s">
        <v>1889</v>
      </c>
      <c r="D20" s="4" t="s">
        <v>1947</v>
      </c>
      <c r="E20" s="4" t="s">
        <v>1891</v>
      </c>
    </row>
    <row r="21" spans="1:5" ht="15" customHeight="1" x14ac:dyDescent="0.3">
      <c r="A21" s="4" t="s">
        <v>1948</v>
      </c>
      <c r="B21" s="4" t="s">
        <v>1949</v>
      </c>
      <c r="C21" s="4" t="s">
        <v>1889</v>
      </c>
      <c r="D21" s="4" t="s">
        <v>1950</v>
      </c>
      <c r="E21" s="4" t="s">
        <v>1907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0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0" customWidth="1"/>
    <col min="2" max="3" width="12" customWidth="1"/>
    <col min="4" max="4" width="11" customWidth="1"/>
    <col min="5" max="6" width="9" customWidth="1"/>
    <col min="7" max="7" width="10" customWidth="1"/>
    <col min="8" max="8" width="9" customWidth="1"/>
    <col min="9" max="10" width="13" customWidth="1"/>
  </cols>
  <sheetData>
    <row r="1" spans="1:10" s="22" customFormat="1" ht="26.25" customHeight="1" x14ac:dyDescent="0.3">
      <c r="A1" s="21" t="s">
        <v>1951</v>
      </c>
      <c r="B1" s="21" t="s">
        <v>1952</v>
      </c>
      <c r="C1" s="21" t="s">
        <v>0</v>
      </c>
      <c r="D1" s="21" t="s">
        <v>1548</v>
      </c>
      <c r="E1" s="21" t="s">
        <v>1883</v>
      </c>
      <c r="F1" s="21" t="s">
        <v>1953</v>
      </c>
      <c r="G1" s="21" t="s">
        <v>1954</v>
      </c>
      <c r="H1" s="21" t="s">
        <v>1955</v>
      </c>
      <c r="I1" s="21" t="s">
        <v>1956</v>
      </c>
      <c r="J1" s="21" t="s">
        <v>1957</v>
      </c>
    </row>
    <row r="2" spans="1:10" ht="15" customHeight="1" x14ac:dyDescent="0.3">
      <c r="A2" s="4" t="s">
        <v>1958</v>
      </c>
      <c r="B2" s="6">
        <v>45480</v>
      </c>
      <c r="C2" s="4" t="s">
        <v>1284</v>
      </c>
      <c r="D2" s="4" t="s">
        <v>1874</v>
      </c>
      <c r="E2" s="4" t="s">
        <v>1901</v>
      </c>
      <c r="F2" s="4">
        <v>1</v>
      </c>
      <c r="G2" s="4">
        <v>218.04</v>
      </c>
      <c r="H2" s="4">
        <v>0.09</v>
      </c>
      <c r="I2" s="4" t="s">
        <v>1959</v>
      </c>
      <c r="J2" s="4">
        <v>198.41640000000001</v>
      </c>
    </row>
    <row r="3" spans="1:10" ht="15" customHeight="1" x14ac:dyDescent="0.3">
      <c r="A3" s="4" t="s">
        <v>1960</v>
      </c>
      <c r="B3" s="6">
        <v>45285</v>
      </c>
      <c r="C3" s="4" t="s">
        <v>1452</v>
      </c>
      <c r="D3" s="4" t="s">
        <v>1805</v>
      </c>
      <c r="E3" s="4" t="s">
        <v>1942</v>
      </c>
      <c r="F3" s="4">
        <v>3</v>
      </c>
      <c r="G3" s="4">
        <v>104.47</v>
      </c>
      <c r="H3" s="4">
        <v>0.27</v>
      </c>
      <c r="I3" s="4" t="s">
        <v>1961</v>
      </c>
      <c r="J3" s="4">
        <v>228.7893</v>
      </c>
    </row>
    <row r="4" spans="1:10" ht="15" customHeight="1" x14ac:dyDescent="0.3">
      <c r="A4" s="4" t="s">
        <v>1962</v>
      </c>
      <c r="B4" s="6">
        <v>45446</v>
      </c>
      <c r="C4" s="4" t="s">
        <v>215</v>
      </c>
      <c r="D4" s="4" t="s">
        <v>1728</v>
      </c>
      <c r="E4" s="4" t="s">
        <v>1917</v>
      </c>
      <c r="F4" s="4">
        <v>4</v>
      </c>
      <c r="G4" s="4">
        <v>914.05</v>
      </c>
      <c r="H4" s="4">
        <v>0.25</v>
      </c>
      <c r="I4" s="4" t="s">
        <v>1959</v>
      </c>
      <c r="J4" s="4">
        <v>2742.15</v>
      </c>
    </row>
    <row r="5" spans="1:10" ht="15" customHeight="1" x14ac:dyDescent="0.3">
      <c r="A5" s="4" t="s">
        <v>1963</v>
      </c>
      <c r="B5" s="6">
        <v>45259</v>
      </c>
      <c r="C5" s="4" t="s">
        <v>1097</v>
      </c>
      <c r="D5" s="4" t="s">
        <v>1811</v>
      </c>
      <c r="E5" s="4" t="s">
        <v>1917</v>
      </c>
      <c r="F5" s="4">
        <v>1</v>
      </c>
      <c r="G5" s="4">
        <v>921.51</v>
      </c>
      <c r="H5" s="4">
        <v>0.16</v>
      </c>
      <c r="I5" s="4" t="s">
        <v>1964</v>
      </c>
      <c r="J5" s="4">
        <v>774.0684</v>
      </c>
    </row>
    <row r="6" spans="1:10" ht="15" customHeight="1" x14ac:dyDescent="0.3">
      <c r="A6" s="4" t="s">
        <v>1965</v>
      </c>
      <c r="B6" s="6">
        <v>45297</v>
      </c>
      <c r="C6" s="4" t="s">
        <v>1528</v>
      </c>
      <c r="D6" s="4" t="s">
        <v>1759</v>
      </c>
      <c r="E6" s="4" t="s">
        <v>1908</v>
      </c>
      <c r="F6" s="4">
        <v>3</v>
      </c>
      <c r="G6" s="4">
        <v>745.3</v>
      </c>
      <c r="H6" s="4">
        <v>0.18</v>
      </c>
      <c r="I6" s="4" t="s">
        <v>1959</v>
      </c>
      <c r="J6" s="4">
        <v>1833.4380000000001</v>
      </c>
    </row>
    <row r="7" spans="1:10" ht="15" customHeight="1" x14ac:dyDescent="0.3">
      <c r="A7" s="4" t="s">
        <v>1966</v>
      </c>
      <c r="B7" s="6">
        <v>45499</v>
      </c>
      <c r="C7" s="4" t="s">
        <v>409</v>
      </c>
      <c r="D7" s="4" t="s">
        <v>1617</v>
      </c>
      <c r="E7" s="4" t="s">
        <v>1914</v>
      </c>
      <c r="F7" s="4">
        <v>3</v>
      </c>
      <c r="G7" s="4">
        <v>147.01</v>
      </c>
      <c r="H7" s="4">
        <v>0.19</v>
      </c>
      <c r="I7" s="4" t="s">
        <v>1964</v>
      </c>
      <c r="J7" s="4">
        <v>357.23430000000002</v>
      </c>
    </row>
    <row r="8" spans="1:10" ht="15" customHeight="1" x14ac:dyDescent="0.3">
      <c r="A8" s="4" t="s">
        <v>1967</v>
      </c>
      <c r="B8" s="6">
        <v>45850</v>
      </c>
      <c r="C8" s="4" t="s">
        <v>78</v>
      </c>
      <c r="D8" s="4" t="s">
        <v>1750</v>
      </c>
      <c r="E8" s="4" t="s">
        <v>1904</v>
      </c>
      <c r="F8" s="4">
        <v>2</v>
      </c>
      <c r="G8" s="4">
        <v>785.31</v>
      </c>
      <c r="H8" s="4">
        <v>0.15</v>
      </c>
      <c r="I8" s="4" t="s">
        <v>1961</v>
      </c>
      <c r="J8" s="4">
        <v>1335.027</v>
      </c>
    </row>
    <row r="9" spans="1:10" ht="15" customHeight="1" x14ac:dyDescent="0.3">
      <c r="A9" s="4" t="s">
        <v>1968</v>
      </c>
      <c r="B9" s="6">
        <v>45248</v>
      </c>
      <c r="C9" s="4" t="s">
        <v>518</v>
      </c>
      <c r="D9" s="4" t="s">
        <v>1793</v>
      </c>
      <c r="E9" s="4" t="s">
        <v>1917</v>
      </c>
      <c r="F9" s="4">
        <v>4</v>
      </c>
      <c r="G9" s="4">
        <v>342.39</v>
      </c>
      <c r="H9" s="4">
        <v>0.23</v>
      </c>
      <c r="I9" s="4" t="s">
        <v>1961</v>
      </c>
      <c r="J9" s="4">
        <v>1054.5612000000001</v>
      </c>
    </row>
    <row r="10" spans="1:10" ht="15" customHeight="1" x14ac:dyDescent="0.3">
      <c r="A10" s="4" t="s">
        <v>1969</v>
      </c>
      <c r="B10" s="6">
        <v>45781</v>
      </c>
      <c r="C10" s="4" t="s">
        <v>624</v>
      </c>
      <c r="D10" s="4" t="s">
        <v>1880</v>
      </c>
      <c r="E10" s="4" t="s">
        <v>1908</v>
      </c>
      <c r="F10" s="5"/>
      <c r="G10" s="4">
        <v>448.25</v>
      </c>
      <c r="H10" s="4">
        <v>7.0000000000000007E-2</v>
      </c>
      <c r="I10" s="4" t="s">
        <v>1961</v>
      </c>
      <c r="J10" s="4">
        <v>1250.6175000000001</v>
      </c>
    </row>
    <row r="11" spans="1:10" ht="15" customHeight="1" x14ac:dyDescent="0.3">
      <c r="A11" s="4" t="s">
        <v>1970</v>
      </c>
      <c r="B11" s="6">
        <v>45869</v>
      </c>
      <c r="C11" s="4" t="s">
        <v>1971</v>
      </c>
      <c r="D11" s="4" t="s">
        <v>1677</v>
      </c>
      <c r="E11" s="4" t="s">
        <v>1887</v>
      </c>
      <c r="F11" s="4">
        <v>2</v>
      </c>
      <c r="G11" s="4">
        <v>873.17</v>
      </c>
      <c r="H11" s="4">
        <v>0.23</v>
      </c>
      <c r="I11" s="4" t="s">
        <v>1961</v>
      </c>
      <c r="J11" s="4">
        <v>1344.6818000000001</v>
      </c>
    </row>
    <row r="12" spans="1:10" ht="15" customHeight="1" x14ac:dyDescent="0.3">
      <c r="A12" s="4" t="s">
        <v>1972</v>
      </c>
      <c r="B12" s="6">
        <v>45335</v>
      </c>
      <c r="C12" s="4" t="s">
        <v>245</v>
      </c>
      <c r="D12" s="4" t="s">
        <v>1648</v>
      </c>
      <c r="E12" s="4" t="s">
        <v>1934</v>
      </c>
      <c r="F12" s="4">
        <v>1</v>
      </c>
      <c r="G12" s="4">
        <v>278.63</v>
      </c>
      <c r="H12" s="4">
        <v>7.0000000000000007E-2</v>
      </c>
      <c r="I12" s="4" t="s">
        <v>1959</v>
      </c>
      <c r="J12" s="4">
        <v>259.1259</v>
      </c>
    </row>
    <row r="13" spans="1:10" ht="15" customHeight="1" x14ac:dyDescent="0.3">
      <c r="A13" s="4" t="s">
        <v>1973</v>
      </c>
      <c r="B13" s="6">
        <v>45801</v>
      </c>
      <c r="C13" s="4" t="s">
        <v>1019</v>
      </c>
      <c r="D13" s="4" t="s">
        <v>1696</v>
      </c>
      <c r="E13" s="4" t="s">
        <v>1892</v>
      </c>
      <c r="F13" s="4">
        <v>4</v>
      </c>
      <c r="G13" s="4">
        <v>286.92</v>
      </c>
      <c r="H13" s="4">
        <v>0.17</v>
      </c>
      <c r="I13" s="4" t="s">
        <v>1959</v>
      </c>
      <c r="J13" s="4">
        <v>952.57439999999997</v>
      </c>
    </row>
    <row r="14" spans="1:10" ht="15" customHeight="1" x14ac:dyDescent="0.3">
      <c r="A14" s="4" t="s">
        <v>1974</v>
      </c>
      <c r="B14" s="6">
        <v>45528</v>
      </c>
      <c r="C14" s="4" t="s">
        <v>772</v>
      </c>
      <c r="D14" s="4" t="s">
        <v>1847</v>
      </c>
      <c r="E14" s="4" t="s">
        <v>1904</v>
      </c>
      <c r="F14" s="4">
        <v>4</v>
      </c>
      <c r="G14" s="4">
        <v>644.58000000000004</v>
      </c>
      <c r="H14" s="4">
        <v>0.01</v>
      </c>
      <c r="I14" s="4" t="s">
        <v>1959</v>
      </c>
      <c r="J14" s="4">
        <v>2552.5367999999999</v>
      </c>
    </row>
    <row r="15" spans="1:10" ht="15" customHeight="1" x14ac:dyDescent="0.3">
      <c r="A15" s="4" t="s">
        <v>1975</v>
      </c>
      <c r="B15" s="6">
        <v>45875</v>
      </c>
      <c r="C15" s="4" t="s">
        <v>1383</v>
      </c>
      <c r="D15" s="4" t="s">
        <v>1680</v>
      </c>
      <c r="E15" s="4" t="s">
        <v>1939</v>
      </c>
      <c r="F15" s="4">
        <v>2</v>
      </c>
      <c r="G15" s="4">
        <v>316.89999999999998</v>
      </c>
      <c r="H15" s="4">
        <v>0.3</v>
      </c>
      <c r="I15" s="4" t="s">
        <v>1961</v>
      </c>
      <c r="J15" s="4">
        <v>443.66</v>
      </c>
    </row>
    <row r="16" spans="1:10" ht="15" customHeight="1" x14ac:dyDescent="0.3">
      <c r="A16" s="4" t="s">
        <v>1976</v>
      </c>
      <c r="B16" s="6">
        <v>45829</v>
      </c>
      <c r="C16" s="4" t="s">
        <v>1103</v>
      </c>
      <c r="D16" s="4" t="s">
        <v>1648</v>
      </c>
      <c r="E16" s="4" t="s">
        <v>1936</v>
      </c>
      <c r="F16" s="4">
        <v>4</v>
      </c>
      <c r="G16" s="4">
        <v>403.47</v>
      </c>
      <c r="H16" s="4">
        <v>0.28999999999999998</v>
      </c>
      <c r="I16" s="4" t="s">
        <v>1961</v>
      </c>
      <c r="J16" s="4">
        <v>1145.8548000000001</v>
      </c>
    </row>
    <row r="17" spans="1:10" ht="15" customHeight="1" x14ac:dyDescent="0.3">
      <c r="A17" s="4" t="s">
        <v>1977</v>
      </c>
      <c r="B17" s="6">
        <v>45636</v>
      </c>
      <c r="C17" s="4" t="s">
        <v>1361</v>
      </c>
      <c r="D17" s="4" t="s">
        <v>1686</v>
      </c>
      <c r="E17" s="4" t="s">
        <v>1921</v>
      </c>
      <c r="F17" s="5"/>
      <c r="G17" s="4">
        <v>871.34</v>
      </c>
      <c r="H17" s="4">
        <v>0.04</v>
      </c>
      <c r="I17" s="4" t="s">
        <v>1964</v>
      </c>
      <c r="J17" s="4">
        <v>2509.4591999999998</v>
      </c>
    </row>
    <row r="18" spans="1:10" ht="15" customHeight="1" x14ac:dyDescent="0.3">
      <c r="A18" s="4" t="s">
        <v>1978</v>
      </c>
      <c r="B18" s="6">
        <v>45913</v>
      </c>
      <c r="C18" s="4" t="s">
        <v>889</v>
      </c>
      <c r="D18" s="4" t="s">
        <v>1777</v>
      </c>
      <c r="E18" s="4" t="s">
        <v>1948</v>
      </c>
      <c r="F18" s="4">
        <v>2</v>
      </c>
      <c r="G18" s="4">
        <v>451.98</v>
      </c>
      <c r="H18" s="4">
        <v>0.25</v>
      </c>
      <c r="I18" s="4" t="s">
        <v>1959</v>
      </c>
      <c r="J18" s="4">
        <v>677.97</v>
      </c>
    </row>
    <row r="19" spans="1:10" ht="15" customHeight="1" x14ac:dyDescent="0.3">
      <c r="A19" s="4" t="s">
        <v>1979</v>
      </c>
      <c r="B19" s="6">
        <v>45637</v>
      </c>
      <c r="C19" s="4" t="s">
        <v>292</v>
      </c>
      <c r="D19" s="4" t="s">
        <v>1658</v>
      </c>
      <c r="E19" s="4" t="s">
        <v>1904</v>
      </c>
      <c r="F19" s="4">
        <v>2</v>
      </c>
      <c r="G19" s="4">
        <v>502.69</v>
      </c>
      <c r="H19" s="4">
        <v>0.23</v>
      </c>
      <c r="I19" s="4" t="s">
        <v>1959</v>
      </c>
      <c r="J19" s="4">
        <v>774.14260000000002</v>
      </c>
    </row>
    <row r="20" spans="1:10" ht="15" customHeight="1" x14ac:dyDescent="0.3">
      <c r="A20" s="4" t="s">
        <v>1980</v>
      </c>
      <c r="B20" s="6">
        <v>45517</v>
      </c>
      <c r="C20" s="4" t="s">
        <v>342</v>
      </c>
      <c r="D20" s="4" t="s">
        <v>1696</v>
      </c>
      <c r="E20" s="4" t="s">
        <v>1904</v>
      </c>
      <c r="F20" s="4">
        <v>2</v>
      </c>
      <c r="G20" s="4">
        <v>559.23</v>
      </c>
      <c r="H20" s="4">
        <v>0.25</v>
      </c>
      <c r="I20" s="4" t="s">
        <v>1964</v>
      </c>
      <c r="J20" s="4">
        <v>838.84500000000003</v>
      </c>
    </row>
    <row r="21" spans="1:10" ht="15" customHeight="1" x14ac:dyDescent="0.3">
      <c r="A21" s="4" t="s">
        <v>1981</v>
      </c>
      <c r="B21" s="6">
        <v>45369</v>
      </c>
      <c r="C21" s="4" t="s">
        <v>778</v>
      </c>
      <c r="D21" s="4" t="s">
        <v>1762</v>
      </c>
      <c r="E21" s="4" t="s">
        <v>1932</v>
      </c>
      <c r="F21" s="4">
        <v>4</v>
      </c>
      <c r="G21" s="5"/>
      <c r="H21" s="4">
        <v>0.04</v>
      </c>
      <c r="I21" s="4" t="s">
        <v>1964</v>
      </c>
      <c r="J21" s="4">
        <v>1782.4512</v>
      </c>
    </row>
    <row r="22" spans="1:10" ht="15" customHeight="1" x14ac:dyDescent="0.3">
      <c r="A22" s="4" t="s">
        <v>1982</v>
      </c>
      <c r="B22" s="6">
        <v>45843</v>
      </c>
      <c r="C22" s="4" t="s">
        <v>494</v>
      </c>
      <c r="D22" s="4" t="s">
        <v>1799</v>
      </c>
      <c r="E22" s="4" t="s">
        <v>1942</v>
      </c>
      <c r="F22" s="4">
        <v>3</v>
      </c>
      <c r="G22" s="4">
        <v>986.04</v>
      </c>
      <c r="H22" s="4">
        <v>0.27</v>
      </c>
      <c r="I22" s="4" t="s">
        <v>1964</v>
      </c>
      <c r="J22" s="4">
        <v>2159.4276</v>
      </c>
    </row>
    <row r="23" spans="1:10" ht="15" customHeight="1" x14ac:dyDescent="0.3">
      <c r="A23" s="4" t="s">
        <v>1983</v>
      </c>
      <c r="B23" s="6">
        <v>45447</v>
      </c>
      <c r="C23" s="4" t="s">
        <v>1247</v>
      </c>
      <c r="D23" s="4" t="s">
        <v>1709</v>
      </c>
      <c r="E23" s="4" t="s">
        <v>1945</v>
      </c>
      <c r="F23" s="4">
        <v>1</v>
      </c>
      <c r="G23" s="4">
        <v>589.55999999999995</v>
      </c>
      <c r="H23" s="4">
        <v>0.22</v>
      </c>
      <c r="I23" s="4" t="s">
        <v>1959</v>
      </c>
      <c r="J23" s="4">
        <v>459.85680000000002</v>
      </c>
    </row>
    <row r="24" spans="1:10" ht="15" customHeight="1" x14ac:dyDescent="0.3">
      <c r="A24" s="4" t="s">
        <v>1984</v>
      </c>
      <c r="B24" s="6">
        <v>45394</v>
      </c>
      <c r="C24" s="4" t="s">
        <v>1478</v>
      </c>
      <c r="D24" s="4" t="s">
        <v>1790</v>
      </c>
      <c r="E24" s="4" t="s">
        <v>1924</v>
      </c>
      <c r="F24" s="4">
        <v>3</v>
      </c>
      <c r="G24" s="4">
        <v>979.42</v>
      </c>
      <c r="H24" s="4">
        <v>0.03</v>
      </c>
      <c r="I24" s="4" t="s">
        <v>1961</v>
      </c>
      <c r="J24" s="4">
        <v>2850.1122</v>
      </c>
    </row>
    <row r="25" spans="1:10" ht="15" customHeight="1" x14ac:dyDescent="0.3">
      <c r="A25" s="4" t="s">
        <v>1985</v>
      </c>
      <c r="B25" s="6">
        <v>45466</v>
      </c>
      <c r="C25" s="4" t="s">
        <v>1163</v>
      </c>
      <c r="D25" s="4" t="s">
        <v>1606</v>
      </c>
      <c r="E25" s="4" t="s">
        <v>1917</v>
      </c>
      <c r="F25" s="4">
        <v>1</v>
      </c>
      <c r="G25" s="4">
        <v>719.28</v>
      </c>
      <c r="H25" s="4">
        <v>0.08</v>
      </c>
      <c r="I25" s="4" t="s">
        <v>1959</v>
      </c>
      <c r="J25" s="4">
        <v>661.73760000000004</v>
      </c>
    </row>
    <row r="26" spans="1:10" ht="15" customHeight="1" x14ac:dyDescent="0.3">
      <c r="A26" s="4" t="s">
        <v>1986</v>
      </c>
      <c r="B26" s="6">
        <v>45908</v>
      </c>
      <c r="C26" s="4" t="s">
        <v>621</v>
      </c>
      <c r="D26" s="4" t="s">
        <v>1783</v>
      </c>
      <c r="E26" s="4" t="s">
        <v>1911</v>
      </c>
      <c r="F26" s="4">
        <v>3</v>
      </c>
      <c r="G26" s="4">
        <v>77.599999999999994</v>
      </c>
      <c r="H26" s="4">
        <v>7.0000000000000007E-2</v>
      </c>
      <c r="I26" s="4" t="s">
        <v>1959</v>
      </c>
      <c r="J26" s="4">
        <v>216.50399999999999</v>
      </c>
    </row>
    <row r="27" spans="1:10" ht="15" customHeight="1" x14ac:dyDescent="0.3">
      <c r="A27" s="4" t="s">
        <v>1987</v>
      </c>
      <c r="B27" s="6">
        <v>45552</v>
      </c>
      <c r="C27" s="4" t="s">
        <v>1202</v>
      </c>
      <c r="D27" s="4" t="s">
        <v>1576</v>
      </c>
      <c r="E27" s="4" t="s">
        <v>1901</v>
      </c>
      <c r="F27" s="4">
        <v>4</v>
      </c>
      <c r="G27" s="4">
        <v>852.71</v>
      </c>
      <c r="H27" s="4">
        <v>0.14000000000000001</v>
      </c>
      <c r="I27" s="4" t="s">
        <v>1961</v>
      </c>
      <c r="J27" s="4">
        <v>2933.3224</v>
      </c>
    </row>
    <row r="28" spans="1:10" ht="15" customHeight="1" x14ac:dyDescent="0.3">
      <c r="A28" s="4" t="s">
        <v>1988</v>
      </c>
      <c r="B28" s="6">
        <v>45294</v>
      </c>
      <c r="C28" s="4" t="s">
        <v>701</v>
      </c>
      <c r="D28" s="4" t="s">
        <v>1877</v>
      </c>
      <c r="E28" s="4" t="s">
        <v>1917</v>
      </c>
      <c r="F28" s="4">
        <v>4</v>
      </c>
      <c r="G28" s="4">
        <v>156.16</v>
      </c>
      <c r="H28" s="5"/>
      <c r="I28" s="4" t="s">
        <v>1959</v>
      </c>
      <c r="J28" s="4">
        <v>599.65440000000001</v>
      </c>
    </row>
    <row r="29" spans="1:10" ht="15" customHeight="1" x14ac:dyDescent="0.3">
      <c r="A29" s="4" t="s">
        <v>1989</v>
      </c>
      <c r="B29" s="6">
        <v>45710</v>
      </c>
      <c r="C29" s="4" t="s">
        <v>662</v>
      </c>
      <c r="D29" s="4" t="s">
        <v>1814</v>
      </c>
      <c r="E29" s="4" t="s">
        <v>1917</v>
      </c>
      <c r="F29" s="4">
        <v>3</v>
      </c>
      <c r="G29" s="4">
        <v>815.49</v>
      </c>
      <c r="H29" s="4">
        <v>0.17</v>
      </c>
      <c r="I29" s="4" t="s">
        <v>1959</v>
      </c>
      <c r="J29" s="4">
        <v>2030.5700999999999</v>
      </c>
    </row>
    <row r="30" spans="1:10" ht="15" customHeight="1" x14ac:dyDescent="0.3">
      <c r="A30" s="4" t="s">
        <v>1990</v>
      </c>
      <c r="B30" s="6">
        <v>45923</v>
      </c>
      <c r="C30" s="4" t="s">
        <v>506</v>
      </c>
      <c r="D30" s="4" t="s">
        <v>1610</v>
      </c>
      <c r="E30" s="4" t="s">
        <v>1896</v>
      </c>
      <c r="F30" s="4">
        <v>2</v>
      </c>
      <c r="G30" s="4">
        <v>74.209999999999994</v>
      </c>
      <c r="H30" s="4">
        <v>0.11</v>
      </c>
      <c r="I30" s="4" t="s">
        <v>1961</v>
      </c>
      <c r="J30" s="4">
        <v>132.09379999999999</v>
      </c>
    </row>
    <row r="31" spans="1:10" ht="15" customHeight="1" x14ac:dyDescent="0.3">
      <c r="A31" s="4" t="s">
        <v>1991</v>
      </c>
      <c r="B31" s="6">
        <v>45302</v>
      </c>
      <c r="C31" s="4" t="s">
        <v>1103</v>
      </c>
      <c r="D31" s="4" t="s">
        <v>1880</v>
      </c>
      <c r="E31" s="4" t="s">
        <v>1901</v>
      </c>
      <c r="F31" s="5"/>
      <c r="G31" s="4">
        <v>451.67</v>
      </c>
      <c r="H31" s="4">
        <v>0.15</v>
      </c>
      <c r="I31" s="4" t="s">
        <v>1959</v>
      </c>
      <c r="J31" s="4">
        <v>1535.6780000000001</v>
      </c>
    </row>
    <row r="32" spans="1:10" ht="15" customHeight="1" x14ac:dyDescent="0.3">
      <c r="A32" s="4" t="s">
        <v>1992</v>
      </c>
      <c r="B32" s="6">
        <v>45217</v>
      </c>
      <c r="C32" s="4" t="s">
        <v>122</v>
      </c>
      <c r="D32" s="4" t="s">
        <v>1576</v>
      </c>
      <c r="E32" s="4" t="s">
        <v>1948</v>
      </c>
      <c r="F32" s="4">
        <v>1</v>
      </c>
      <c r="G32" s="4">
        <v>429.38</v>
      </c>
      <c r="H32" s="4">
        <v>0.13</v>
      </c>
      <c r="I32" s="4" t="s">
        <v>1961</v>
      </c>
      <c r="J32" s="4">
        <v>373.56060000000002</v>
      </c>
    </row>
    <row r="33" spans="1:10" ht="15" customHeight="1" x14ac:dyDescent="0.3">
      <c r="A33" s="4" t="s">
        <v>1993</v>
      </c>
      <c r="B33" s="6">
        <v>45593</v>
      </c>
      <c r="C33" s="4" t="s">
        <v>1293</v>
      </c>
      <c r="D33" s="4" t="s">
        <v>1741</v>
      </c>
      <c r="E33" s="4" t="s">
        <v>1929</v>
      </c>
      <c r="F33" s="4">
        <v>2</v>
      </c>
      <c r="G33" s="4">
        <v>148.96</v>
      </c>
      <c r="H33" s="4">
        <v>0.03</v>
      </c>
      <c r="I33" s="4" t="s">
        <v>1964</v>
      </c>
      <c r="J33" s="4">
        <v>288.98239999999998</v>
      </c>
    </row>
    <row r="34" spans="1:10" ht="15" customHeight="1" x14ac:dyDescent="0.3">
      <c r="A34" s="4" t="s">
        <v>1994</v>
      </c>
      <c r="B34" s="6">
        <v>45597</v>
      </c>
      <c r="C34" s="4" t="s">
        <v>1252</v>
      </c>
      <c r="D34" s="4" t="s">
        <v>1808</v>
      </c>
      <c r="E34" s="4" t="s">
        <v>1917</v>
      </c>
      <c r="F34" s="4">
        <v>4</v>
      </c>
      <c r="G34" s="4">
        <v>313.83</v>
      </c>
      <c r="H34" s="4">
        <v>0.08</v>
      </c>
      <c r="I34" s="4" t="s">
        <v>1959</v>
      </c>
      <c r="J34" s="4">
        <v>1154.8943999999999</v>
      </c>
    </row>
    <row r="35" spans="1:10" ht="15" customHeight="1" x14ac:dyDescent="0.3">
      <c r="A35" s="4" t="s">
        <v>1995</v>
      </c>
      <c r="B35" s="6">
        <v>45620</v>
      </c>
      <c r="C35" s="4" t="s">
        <v>1412</v>
      </c>
      <c r="D35" s="4" t="s">
        <v>1606</v>
      </c>
      <c r="E35" s="4" t="s">
        <v>1911</v>
      </c>
      <c r="F35" s="4">
        <v>2</v>
      </c>
      <c r="G35" s="4">
        <v>717.31</v>
      </c>
      <c r="H35" s="4">
        <v>0.15</v>
      </c>
      <c r="I35" s="4" t="s">
        <v>1959</v>
      </c>
      <c r="J35" s="4">
        <v>1219.4269999999999</v>
      </c>
    </row>
    <row r="36" spans="1:10" ht="15" customHeight="1" x14ac:dyDescent="0.3">
      <c r="A36" s="4" t="s">
        <v>1996</v>
      </c>
      <c r="B36" s="6">
        <v>45215</v>
      </c>
      <c r="C36" s="4" t="s">
        <v>1091</v>
      </c>
      <c r="D36" s="4" t="s">
        <v>1820</v>
      </c>
      <c r="E36" s="4" t="s">
        <v>1892</v>
      </c>
      <c r="F36" s="5"/>
      <c r="G36" s="4">
        <v>873.22</v>
      </c>
      <c r="H36" s="4">
        <v>0.18</v>
      </c>
      <c r="I36" s="4" t="s">
        <v>1959</v>
      </c>
      <c r="J36" s="4">
        <v>2148.1212</v>
      </c>
    </row>
    <row r="37" spans="1:10" ht="15" customHeight="1" x14ac:dyDescent="0.3">
      <c r="A37" s="4" t="s">
        <v>1997</v>
      </c>
      <c r="B37" s="6">
        <v>45878</v>
      </c>
      <c r="C37" s="4" t="s">
        <v>716</v>
      </c>
      <c r="D37" s="4" t="s">
        <v>1998</v>
      </c>
      <c r="E37" s="4" t="s">
        <v>1901</v>
      </c>
      <c r="F37" s="4">
        <v>4</v>
      </c>
      <c r="G37" s="4">
        <v>109.36</v>
      </c>
      <c r="H37" s="4">
        <v>0.19</v>
      </c>
      <c r="I37" s="4" t="s">
        <v>1964</v>
      </c>
      <c r="J37" s="4">
        <v>354.32639999999998</v>
      </c>
    </row>
    <row r="38" spans="1:10" ht="15" customHeight="1" x14ac:dyDescent="0.3">
      <c r="A38" s="4" t="s">
        <v>1999</v>
      </c>
      <c r="B38" s="6">
        <v>45635</v>
      </c>
      <c r="C38" s="4" t="s">
        <v>314</v>
      </c>
      <c r="D38" s="4" t="s">
        <v>1576</v>
      </c>
      <c r="E38" s="4" t="s">
        <v>1914</v>
      </c>
      <c r="F38" s="4">
        <v>3</v>
      </c>
      <c r="G38" s="4">
        <v>559.52</v>
      </c>
      <c r="H38" s="4">
        <v>0.16</v>
      </c>
      <c r="I38" s="4" t="s">
        <v>1961</v>
      </c>
      <c r="J38" s="4">
        <v>1409.9903999999999</v>
      </c>
    </row>
    <row r="39" spans="1:10" ht="15" customHeight="1" x14ac:dyDescent="0.3">
      <c r="A39" s="4" t="s">
        <v>2000</v>
      </c>
      <c r="B39" s="6">
        <v>45329</v>
      </c>
      <c r="C39" s="4" t="s">
        <v>1525</v>
      </c>
      <c r="D39" s="4" t="s">
        <v>1599</v>
      </c>
      <c r="E39" s="4" t="s">
        <v>1942</v>
      </c>
      <c r="F39" s="4">
        <v>3</v>
      </c>
      <c r="G39" s="4">
        <v>121.76</v>
      </c>
      <c r="H39" s="4">
        <v>0.27</v>
      </c>
      <c r="I39" s="4" t="s">
        <v>1961</v>
      </c>
      <c r="J39" s="4">
        <v>266.65440000000001</v>
      </c>
    </row>
    <row r="40" spans="1:10" ht="15" customHeight="1" x14ac:dyDescent="0.3">
      <c r="A40" s="4" t="s">
        <v>2001</v>
      </c>
      <c r="B40" s="6">
        <v>45378</v>
      </c>
      <c r="C40" s="4" t="s">
        <v>630</v>
      </c>
      <c r="D40" s="4" t="s">
        <v>1677</v>
      </c>
      <c r="E40" s="4" t="s">
        <v>1932</v>
      </c>
      <c r="F40" s="4">
        <v>4</v>
      </c>
      <c r="G40" s="4">
        <v>735.32</v>
      </c>
      <c r="H40" s="4">
        <v>0.06</v>
      </c>
      <c r="I40" s="4" t="s">
        <v>1964</v>
      </c>
      <c r="J40" s="4">
        <v>2764.8031999999998</v>
      </c>
    </row>
    <row r="41" spans="1:10" ht="15" customHeight="1" x14ac:dyDescent="0.3">
      <c r="A41" s="4" t="s">
        <v>2002</v>
      </c>
      <c r="B41" s="6">
        <v>45264</v>
      </c>
      <c r="C41" s="4" t="s">
        <v>1349</v>
      </c>
      <c r="D41" s="4" t="s">
        <v>1865</v>
      </c>
      <c r="E41" s="4" t="s">
        <v>1901</v>
      </c>
      <c r="F41" s="4">
        <v>2</v>
      </c>
      <c r="G41" s="4">
        <v>600.73</v>
      </c>
      <c r="H41" s="4">
        <v>0.08</v>
      </c>
      <c r="I41" s="4" t="s">
        <v>1959</v>
      </c>
      <c r="J41" s="4">
        <v>1105.3432</v>
      </c>
    </row>
    <row r="42" spans="1:10" ht="15" customHeight="1" x14ac:dyDescent="0.3">
      <c r="A42" s="4" t="s">
        <v>2003</v>
      </c>
      <c r="B42" s="6">
        <v>45486</v>
      </c>
      <c r="C42" s="4" t="s">
        <v>268</v>
      </c>
      <c r="D42" s="4" t="s">
        <v>1655</v>
      </c>
      <c r="E42" s="4" t="s">
        <v>1948</v>
      </c>
      <c r="F42" s="4">
        <v>2</v>
      </c>
      <c r="G42" s="4">
        <v>873.86</v>
      </c>
      <c r="H42" s="4">
        <v>7.0000000000000007E-2</v>
      </c>
      <c r="I42" s="4" t="s">
        <v>1964</v>
      </c>
      <c r="J42" s="4">
        <v>1625.3796</v>
      </c>
    </row>
    <row r="43" spans="1:10" ht="15" customHeight="1" x14ac:dyDescent="0.3">
      <c r="A43" s="4" t="s">
        <v>2004</v>
      </c>
      <c r="B43" s="6">
        <v>45241</v>
      </c>
      <c r="C43" s="4" t="s">
        <v>965</v>
      </c>
      <c r="D43" s="4" t="s">
        <v>1645</v>
      </c>
      <c r="E43" s="4" t="s">
        <v>1917</v>
      </c>
      <c r="F43" s="4">
        <v>3</v>
      </c>
      <c r="G43" s="4">
        <v>342.47</v>
      </c>
      <c r="H43" s="4">
        <v>0.08</v>
      </c>
      <c r="I43" s="4" t="s">
        <v>1961</v>
      </c>
      <c r="J43" s="4">
        <v>945.21720000000005</v>
      </c>
    </row>
    <row r="44" spans="1:10" ht="15" customHeight="1" x14ac:dyDescent="0.3">
      <c r="A44" s="4" t="s">
        <v>2005</v>
      </c>
      <c r="B44" s="6">
        <v>45649</v>
      </c>
      <c r="C44" s="4" t="s">
        <v>1064</v>
      </c>
      <c r="D44" s="4" t="s">
        <v>1664</v>
      </c>
      <c r="E44" s="4" t="s">
        <v>1921</v>
      </c>
      <c r="F44" s="4">
        <v>2</v>
      </c>
      <c r="G44" s="4">
        <v>915.15</v>
      </c>
      <c r="H44" s="4">
        <v>0.16</v>
      </c>
      <c r="I44" s="4" t="s">
        <v>1961</v>
      </c>
      <c r="J44" s="4">
        <v>1537.452</v>
      </c>
    </row>
    <row r="45" spans="1:10" ht="15" customHeight="1" x14ac:dyDescent="0.3">
      <c r="A45" s="4" t="s">
        <v>2006</v>
      </c>
      <c r="B45" s="6">
        <v>45677</v>
      </c>
      <c r="C45" s="4" t="s">
        <v>308</v>
      </c>
      <c r="D45" s="4" t="s">
        <v>1677</v>
      </c>
      <c r="E45" s="4" t="s">
        <v>1942</v>
      </c>
      <c r="F45" s="5"/>
      <c r="G45" s="4">
        <v>863.11</v>
      </c>
      <c r="H45" s="4">
        <v>0.28000000000000003</v>
      </c>
      <c r="I45" s="4" t="s">
        <v>1961</v>
      </c>
      <c r="J45" s="4">
        <v>1864.3176000000001</v>
      </c>
    </row>
    <row r="46" spans="1:10" ht="15" customHeight="1" x14ac:dyDescent="0.3">
      <c r="A46" s="4" t="s">
        <v>2007</v>
      </c>
      <c r="B46" s="6">
        <v>45538</v>
      </c>
      <c r="C46" s="4" t="s">
        <v>671</v>
      </c>
      <c r="D46" s="4" t="s">
        <v>1709</v>
      </c>
      <c r="E46" s="4" t="s">
        <v>1929</v>
      </c>
      <c r="F46" s="4">
        <v>2</v>
      </c>
      <c r="G46" s="4">
        <v>209.32</v>
      </c>
      <c r="H46" s="4">
        <v>0.23</v>
      </c>
      <c r="I46" s="4" t="s">
        <v>1964</v>
      </c>
      <c r="J46" s="4">
        <v>322.3528</v>
      </c>
    </row>
    <row r="47" spans="1:10" ht="15" customHeight="1" x14ac:dyDescent="0.3">
      <c r="A47" s="4" t="s">
        <v>2008</v>
      </c>
      <c r="B47" s="6">
        <v>45606</v>
      </c>
      <c r="C47" s="4" t="s">
        <v>1461</v>
      </c>
      <c r="D47" s="4" t="s">
        <v>1759</v>
      </c>
      <c r="E47" s="4" t="s">
        <v>1917</v>
      </c>
      <c r="F47" s="4">
        <v>4</v>
      </c>
      <c r="G47" s="4">
        <v>288.60000000000002</v>
      </c>
      <c r="H47" s="4">
        <v>0.09</v>
      </c>
      <c r="I47" s="4" t="s">
        <v>1961</v>
      </c>
      <c r="J47" s="4">
        <v>1050.5039999999999</v>
      </c>
    </row>
    <row r="48" spans="1:10" ht="15" customHeight="1" x14ac:dyDescent="0.3">
      <c r="A48" s="4" t="s">
        <v>2009</v>
      </c>
      <c r="B48" s="6">
        <v>45570</v>
      </c>
      <c r="C48" s="4" t="s">
        <v>262</v>
      </c>
      <c r="D48" s="4" t="s">
        <v>1817</v>
      </c>
      <c r="E48" s="4" t="s">
        <v>1939</v>
      </c>
      <c r="F48" s="4">
        <v>1</v>
      </c>
      <c r="G48" s="4">
        <v>418.69</v>
      </c>
      <c r="H48" s="4">
        <v>0.06</v>
      </c>
      <c r="I48" s="4" t="s">
        <v>1961</v>
      </c>
      <c r="J48" s="4">
        <v>393.5686</v>
      </c>
    </row>
    <row r="49" spans="1:10" ht="15" customHeight="1" x14ac:dyDescent="0.3">
      <c r="A49" s="4" t="s">
        <v>2010</v>
      </c>
      <c r="B49" s="6">
        <v>45466</v>
      </c>
      <c r="C49" s="4" t="s">
        <v>46</v>
      </c>
      <c r="D49" s="4" t="s">
        <v>1667</v>
      </c>
      <c r="E49" s="4" t="s">
        <v>1927</v>
      </c>
      <c r="F49" s="4">
        <v>1</v>
      </c>
      <c r="G49" s="4">
        <v>135.78</v>
      </c>
      <c r="H49" s="4">
        <v>0.14000000000000001</v>
      </c>
      <c r="I49" s="4" t="s">
        <v>1961</v>
      </c>
      <c r="J49" s="4">
        <v>116.77079999999999</v>
      </c>
    </row>
    <row r="50" spans="1:10" ht="15" customHeight="1" x14ac:dyDescent="0.3">
      <c r="A50" s="4" t="s">
        <v>2011</v>
      </c>
      <c r="B50" s="6">
        <v>45218</v>
      </c>
      <c r="C50" s="4" t="s">
        <v>671</v>
      </c>
      <c r="D50" s="4" t="s">
        <v>1712</v>
      </c>
      <c r="E50" s="4" t="s">
        <v>1942</v>
      </c>
      <c r="F50" s="4">
        <v>1</v>
      </c>
      <c r="G50" s="4">
        <v>517.13</v>
      </c>
      <c r="H50" s="4">
        <v>0.28000000000000003</v>
      </c>
      <c r="I50" s="4" t="s">
        <v>1959</v>
      </c>
      <c r="J50" s="4">
        <v>372.33359999999999</v>
      </c>
    </row>
    <row r="51" spans="1:10" ht="15" customHeight="1" x14ac:dyDescent="0.3">
      <c r="A51" s="4" t="s">
        <v>2012</v>
      </c>
      <c r="B51" s="6">
        <v>45607</v>
      </c>
      <c r="C51" s="4" t="s">
        <v>1316</v>
      </c>
      <c r="D51" s="4" t="s">
        <v>1638</v>
      </c>
      <c r="E51" s="4" t="s">
        <v>1939</v>
      </c>
      <c r="F51" s="4">
        <v>2</v>
      </c>
      <c r="G51" s="4">
        <v>384.66</v>
      </c>
      <c r="H51" s="4">
        <v>0.08</v>
      </c>
      <c r="I51" s="4" t="s">
        <v>1964</v>
      </c>
      <c r="J51" s="4">
        <v>707.77440000000001</v>
      </c>
    </row>
    <row r="52" spans="1:10" ht="15" customHeight="1" x14ac:dyDescent="0.3">
      <c r="A52" s="4" t="s">
        <v>2013</v>
      </c>
      <c r="B52" s="6">
        <v>45291</v>
      </c>
      <c r="C52" s="4" t="s">
        <v>262</v>
      </c>
      <c r="D52" s="4" t="s">
        <v>1738</v>
      </c>
      <c r="E52" s="4" t="s">
        <v>1921</v>
      </c>
      <c r="F52" s="4">
        <v>3</v>
      </c>
      <c r="G52" s="4">
        <v>83.7</v>
      </c>
      <c r="H52" s="4">
        <v>0.24</v>
      </c>
      <c r="I52" s="4" t="s">
        <v>1961</v>
      </c>
      <c r="J52" s="4">
        <v>190.83600000000001</v>
      </c>
    </row>
    <row r="53" spans="1:10" ht="15" customHeight="1" x14ac:dyDescent="0.3">
      <c r="A53" s="4" t="s">
        <v>2014</v>
      </c>
      <c r="B53" s="6">
        <v>45689</v>
      </c>
      <c r="C53" s="4" t="s">
        <v>488</v>
      </c>
      <c r="D53" s="4" t="s">
        <v>1790</v>
      </c>
      <c r="E53" s="4" t="s">
        <v>1914</v>
      </c>
      <c r="F53" s="4">
        <v>3</v>
      </c>
      <c r="G53" s="4">
        <v>76.569999999999993</v>
      </c>
      <c r="H53" s="4">
        <v>0.26</v>
      </c>
      <c r="I53" s="4" t="s">
        <v>1959</v>
      </c>
      <c r="J53" s="4">
        <v>169.9854</v>
      </c>
    </row>
    <row r="54" spans="1:10" ht="15" customHeight="1" x14ac:dyDescent="0.3">
      <c r="A54" s="4" t="s">
        <v>2015</v>
      </c>
      <c r="B54" s="6">
        <v>45894</v>
      </c>
      <c r="C54" s="4" t="s">
        <v>506</v>
      </c>
      <c r="D54" s="4" t="s">
        <v>1850</v>
      </c>
      <c r="E54" s="4" t="s">
        <v>1911</v>
      </c>
      <c r="F54" s="4">
        <v>3</v>
      </c>
      <c r="G54" s="5"/>
      <c r="H54" s="5"/>
      <c r="I54" s="4" t="s">
        <v>1959</v>
      </c>
      <c r="J54" s="4">
        <v>486.06330000000003</v>
      </c>
    </row>
    <row r="55" spans="1:10" ht="15" customHeight="1" x14ac:dyDescent="0.3">
      <c r="A55" s="4" t="s">
        <v>2016</v>
      </c>
      <c r="B55" s="6">
        <v>45677</v>
      </c>
      <c r="C55" s="4" t="s">
        <v>1031</v>
      </c>
      <c r="D55" s="4" t="s">
        <v>1635</v>
      </c>
      <c r="E55" s="4" t="s">
        <v>1917</v>
      </c>
      <c r="F55" s="4">
        <v>1</v>
      </c>
      <c r="G55" s="4">
        <v>900.35</v>
      </c>
      <c r="H55" s="4">
        <v>0.13</v>
      </c>
      <c r="I55" s="4" t="s">
        <v>1964</v>
      </c>
      <c r="J55" s="4">
        <v>783.30449999999996</v>
      </c>
    </row>
    <row r="56" spans="1:10" ht="15" customHeight="1" x14ac:dyDescent="0.3">
      <c r="A56" s="4" t="s">
        <v>2017</v>
      </c>
      <c r="B56" s="6">
        <v>45706</v>
      </c>
      <c r="C56" s="4" t="s">
        <v>345</v>
      </c>
      <c r="D56" s="4" t="s">
        <v>1700</v>
      </c>
      <c r="E56" s="4" t="s">
        <v>1924</v>
      </c>
      <c r="F56" s="4">
        <v>4</v>
      </c>
      <c r="G56" s="4">
        <v>428.09</v>
      </c>
      <c r="H56" s="4">
        <v>7.0000000000000007E-2</v>
      </c>
      <c r="I56" s="4" t="s">
        <v>1959</v>
      </c>
      <c r="J56" s="4">
        <v>1592.4947999999999</v>
      </c>
    </row>
    <row r="57" spans="1:10" ht="15" customHeight="1" x14ac:dyDescent="0.3">
      <c r="A57" s="4" t="s">
        <v>2018</v>
      </c>
      <c r="B57" s="6">
        <v>45589</v>
      </c>
      <c r="C57" s="4" t="s">
        <v>1304</v>
      </c>
      <c r="D57" s="4" t="s">
        <v>1728</v>
      </c>
      <c r="E57" s="4" t="s">
        <v>1927</v>
      </c>
      <c r="F57" s="4">
        <v>2</v>
      </c>
      <c r="G57" s="4">
        <v>559.71</v>
      </c>
      <c r="H57" s="4">
        <v>0.3</v>
      </c>
      <c r="I57" s="4" t="s">
        <v>1964</v>
      </c>
      <c r="J57" s="4">
        <v>783.59400000000005</v>
      </c>
    </row>
    <row r="58" spans="1:10" ht="15" customHeight="1" x14ac:dyDescent="0.3">
      <c r="A58" s="4" t="s">
        <v>2019</v>
      </c>
      <c r="B58" s="6">
        <v>45282</v>
      </c>
      <c r="C58" s="4" t="s">
        <v>296</v>
      </c>
      <c r="D58" s="4" t="s">
        <v>1680</v>
      </c>
      <c r="E58" s="4" t="s">
        <v>1911</v>
      </c>
      <c r="F58" s="4">
        <v>2</v>
      </c>
      <c r="G58" s="4">
        <v>833.7</v>
      </c>
      <c r="H58" s="4">
        <v>0.06</v>
      </c>
      <c r="I58" s="4" t="s">
        <v>1961</v>
      </c>
      <c r="J58" s="4">
        <v>1567.356</v>
      </c>
    </row>
    <row r="59" spans="1:10" ht="15" customHeight="1" x14ac:dyDescent="0.3">
      <c r="A59" s="4" t="s">
        <v>2020</v>
      </c>
      <c r="B59" s="6">
        <v>45462</v>
      </c>
      <c r="C59" s="4" t="s">
        <v>1452</v>
      </c>
      <c r="D59" s="4" t="s">
        <v>1721</v>
      </c>
      <c r="E59" s="4" t="s">
        <v>1934</v>
      </c>
      <c r="F59" s="4">
        <v>2</v>
      </c>
      <c r="G59" s="4">
        <v>680.16</v>
      </c>
      <c r="H59" s="4">
        <v>0.28000000000000003</v>
      </c>
      <c r="I59" s="4" t="s">
        <v>1959</v>
      </c>
      <c r="J59" s="4">
        <v>979.43039999999996</v>
      </c>
    </row>
    <row r="60" spans="1:10" ht="15" customHeight="1" x14ac:dyDescent="0.3">
      <c r="A60" s="4" t="s">
        <v>2021</v>
      </c>
      <c r="B60" s="6">
        <v>45633</v>
      </c>
      <c r="C60" s="4" t="s">
        <v>1269</v>
      </c>
      <c r="D60" s="4" t="s">
        <v>1617</v>
      </c>
      <c r="E60" s="4" t="s">
        <v>1914</v>
      </c>
      <c r="F60" s="4">
        <v>4</v>
      </c>
      <c r="G60" s="4">
        <v>733.42</v>
      </c>
      <c r="H60" s="5"/>
      <c r="I60" s="4" t="s">
        <v>1961</v>
      </c>
      <c r="J60" s="4">
        <v>2552.3015999999998</v>
      </c>
    </row>
    <row r="61" spans="1:10" ht="15" customHeight="1" x14ac:dyDescent="0.3">
      <c r="A61" s="4" t="s">
        <v>2022</v>
      </c>
      <c r="B61" s="6">
        <v>45257</v>
      </c>
      <c r="C61" s="4" t="s">
        <v>1160</v>
      </c>
      <c r="D61" s="4" t="s">
        <v>1850</v>
      </c>
      <c r="E61" s="4" t="s">
        <v>1927</v>
      </c>
      <c r="F61" s="4">
        <v>1</v>
      </c>
      <c r="G61" s="4">
        <v>996.33</v>
      </c>
      <c r="H61" s="4">
        <v>0.23</v>
      </c>
      <c r="I61" s="4" t="s">
        <v>1961</v>
      </c>
      <c r="J61" s="4">
        <v>767.17409999999995</v>
      </c>
    </row>
    <row r="62" spans="1:10" ht="15" customHeight="1" x14ac:dyDescent="0.3">
      <c r="A62" s="4" t="s">
        <v>2023</v>
      </c>
      <c r="B62" s="6">
        <v>45854</v>
      </c>
      <c r="C62" s="4" t="s">
        <v>1281</v>
      </c>
      <c r="D62" s="4" t="s">
        <v>1670</v>
      </c>
      <c r="E62" s="4" t="s">
        <v>1924</v>
      </c>
      <c r="F62" s="4">
        <v>1</v>
      </c>
      <c r="G62" s="4">
        <v>198.83</v>
      </c>
      <c r="H62" s="4">
        <v>0.09</v>
      </c>
      <c r="I62" s="4" t="s">
        <v>1964</v>
      </c>
      <c r="J62" s="4">
        <v>180.93530000000001</v>
      </c>
    </row>
    <row r="63" spans="1:10" ht="15" customHeight="1" x14ac:dyDescent="0.3">
      <c r="A63" s="4" t="s">
        <v>2024</v>
      </c>
      <c r="B63" s="6">
        <v>45716</v>
      </c>
      <c r="C63" s="4" t="s">
        <v>778</v>
      </c>
      <c r="D63" s="4" t="s">
        <v>1631</v>
      </c>
      <c r="E63" s="4" t="s">
        <v>1914</v>
      </c>
      <c r="F63" s="4">
        <v>1</v>
      </c>
      <c r="G63" s="4">
        <v>374.92</v>
      </c>
      <c r="H63" s="4">
        <v>0.18</v>
      </c>
      <c r="I63" s="4" t="s">
        <v>1961</v>
      </c>
      <c r="J63" s="4">
        <v>307.43439999999998</v>
      </c>
    </row>
    <row r="64" spans="1:10" ht="15" customHeight="1" x14ac:dyDescent="0.3">
      <c r="A64" s="4" t="s">
        <v>2025</v>
      </c>
      <c r="B64" s="6">
        <v>45515</v>
      </c>
      <c r="C64" s="4" t="s">
        <v>1971</v>
      </c>
      <c r="D64" s="4" t="s">
        <v>1862</v>
      </c>
      <c r="E64" s="4" t="s">
        <v>1939</v>
      </c>
      <c r="F64" s="4">
        <v>1</v>
      </c>
      <c r="G64" s="4">
        <v>468.94</v>
      </c>
      <c r="H64" s="4">
        <v>0.12</v>
      </c>
      <c r="I64" s="4" t="s">
        <v>1959</v>
      </c>
      <c r="J64" s="4">
        <v>412.66719999999998</v>
      </c>
    </row>
    <row r="65" spans="1:10" ht="15" customHeight="1" x14ac:dyDescent="0.3">
      <c r="A65" s="4" t="s">
        <v>2026</v>
      </c>
      <c r="B65" s="6">
        <v>45927</v>
      </c>
      <c r="C65" s="4" t="s">
        <v>440</v>
      </c>
      <c r="D65" s="4" t="s">
        <v>1850</v>
      </c>
      <c r="E65" s="4" t="s">
        <v>1929</v>
      </c>
      <c r="F65" s="4">
        <v>2</v>
      </c>
      <c r="G65" s="4">
        <v>121.37</v>
      </c>
      <c r="H65" s="4">
        <v>0.05</v>
      </c>
      <c r="I65" s="4" t="s">
        <v>1959</v>
      </c>
      <c r="J65" s="4">
        <v>230.60300000000001</v>
      </c>
    </row>
    <row r="66" spans="1:10" ht="15" customHeight="1" x14ac:dyDescent="0.3">
      <c r="A66" s="4" t="s">
        <v>2027</v>
      </c>
      <c r="B66" s="6">
        <v>45914</v>
      </c>
      <c r="C66" s="4" t="s">
        <v>826</v>
      </c>
      <c r="D66" s="4" t="s">
        <v>1741</v>
      </c>
      <c r="E66" s="4" t="s">
        <v>1924</v>
      </c>
      <c r="F66" s="4">
        <v>3</v>
      </c>
      <c r="G66" s="4">
        <v>480.06</v>
      </c>
      <c r="H66" s="4">
        <v>0.01</v>
      </c>
      <c r="I66" s="4" t="s">
        <v>1959</v>
      </c>
      <c r="J66" s="5"/>
    </row>
    <row r="67" spans="1:10" ht="15" customHeight="1" x14ac:dyDescent="0.3">
      <c r="A67" s="4" t="s">
        <v>2028</v>
      </c>
      <c r="B67" s="6">
        <v>45290</v>
      </c>
      <c r="C67" s="4" t="s">
        <v>548</v>
      </c>
      <c r="D67" s="4" t="s">
        <v>1880</v>
      </c>
      <c r="E67" s="4" t="s">
        <v>1942</v>
      </c>
      <c r="F67" s="4">
        <v>2</v>
      </c>
      <c r="G67" s="4">
        <v>856.57</v>
      </c>
      <c r="H67" s="4">
        <v>0.24</v>
      </c>
      <c r="I67" s="4" t="s">
        <v>1959</v>
      </c>
      <c r="J67" s="4">
        <v>1301.9864</v>
      </c>
    </row>
    <row r="68" spans="1:10" ht="15" customHeight="1" x14ac:dyDescent="0.3">
      <c r="A68" s="4" t="s">
        <v>2029</v>
      </c>
      <c r="B68" s="6">
        <v>45213</v>
      </c>
      <c r="C68" s="4" t="s">
        <v>868</v>
      </c>
      <c r="D68" s="4" t="s">
        <v>1814</v>
      </c>
      <c r="E68" s="4" t="s">
        <v>1896</v>
      </c>
      <c r="F68" s="4">
        <v>4</v>
      </c>
      <c r="G68" s="4">
        <v>814.25</v>
      </c>
      <c r="H68" s="4">
        <v>0.18</v>
      </c>
      <c r="I68" s="4" t="s">
        <v>1959</v>
      </c>
      <c r="J68" s="4">
        <v>2670.74</v>
      </c>
    </row>
    <row r="69" spans="1:10" ht="15" customHeight="1" x14ac:dyDescent="0.3">
      <c r="A69" s="4" t="s">
        <v>2030</v>
      </c>
      <c r="B69" s="6">
        <v>45255</v>
      </c>
      <c r="C69" s="4" t="s">
        <v>1499</v>
      </c>
      <c r="D69" s="4" t="s">
        <v>1606</v>
      </c>
      <c r="E69" s="4" t="s">
        <v>1896</v>
      </c>
      <c r="F69" s="4">
        <v>1</v>
      </c>
      <c r="G69" s="4">
        <v>989.17</v>
      </c>
      <c r="H69" s="4">
        <v>0.2</v>
      </c>
      <c r="I69" s="4" t="s">
        <v>1961</v>
      </c>
      <c r="J69" s="4">
        <v>791.33600000000001</v>
      </c>
    </row>
    <row r="70" spans="1:10" ht="15" customHeight="1" x14ac:dyDescent="0.3">
      <c r="A70" s="4" t="s">
        <v>2031</v>
      </c>
      <c r="B70" s="6">
        <v>45270</v>
      </c>
      <c r="C70" s="4" t="s">
        <v>1175</v>
      </c>
      <c r="D70" s="4" t="s">
        <v>1799</v>
      </c>
      <c r="E70" s="4" t="s">
        <v>1924</v>
      </c>
      <c r="F70" s="4">
        <v>4</v>
      </c>
      <c r="G70" s="4">
        <v>62.48</v>
      </c>
      <c r="H70" s="4">
        <v>0.18</v>
      </c>
      <c r="I70" s="4" t="s">
        <v>1959</v>
      </c>
      <c r="J70" s="4">
        <v>204.93440000000001</v>
      </c>
    </row>
    <row r="71" spans="1:10" ht="15" customHeight="1" x14ac:dyDescent="0.3">
      <c r="A71" s="4" t="s">
        <v>2032</v>
      </c>
      <c r="B71" s="6">
        <v>45897</v>
      </c>
      <c r="C71" s="4" t="s">
        <v>1325</v>
      </c>
      <c r="D71" s="4" t="s">
        <v>1610</v>
      </c>
      <c r="E71" s="4" t="s">
        <v>1939</v>
      </c>
      <c r="F71" s="4">
        <v>4</v>
      </c>
      <c r="G71" s="4">
        <v>561.24</v>
      </c>
      <c r="H71" s="4">
        <v>0.24</v>
      </c>
      <c r="I71" s="4" t="s">
        <v>1959</v>
      </c>
      <c r="J71" s="4">
        <v>1706.1695999999999</v>
      </c>
    </row>
    <row r="72" spans="1:10" ht="15" customHeight="1" x14ac:dyDescent="0.3">
      <c r="A72" s="4" t="s">
        <v>2033</v>
      </c>
      <c r="B72" s="6">
        <v>45849</v>
      </c>
      <c r="C72" s="4" t="s">
        <v>222</v>
      </c>
      <c r="D72" s="4" t="s">
        <v>1762</v>
      </c>
      <c r="E72" s="4" t="s">
        <v>1908</v>
      </c>
      <c r="F72" s="4">
        <v>3</v>
      </c>
      <c r="G72" s="4">
        <v>92.24</v>
      </c>
      <c r="H72" s="4">
        <v>0.28000000000000003</v>
      </c>
      <c r="I72" s="4" t="s">
        <v>1964</v>
      </c>
      <c r="J72" s="5"/>
    </row>
    <row r="73" spans="1:10" ht="15" customHeight="1" x14ac:dyDescent="0.3">
      <c r="A73" s="4" t="s">
        <v>2034</v>
      </c>
      <c r="B73" s="6">
        <v>45889</v>
      </c>
      <c r="C73" s="4" t="s">
        <v>566</v>
      </c>
      <c r="D73" s="4" t="s">
        <v>1799</v>
      </c>
      <c r="E73" s="4" t="s">
        <v>1892</v>
      </c>
      <c r="F73" s="4">
        <v>2</v>
      </c>
      <c r="G73" s="4">
        <v>668.3</v>
      </c>
      <c r="H73" s="4">
        <v>7.0000000000000007E-2</v>
      </c>
      <c r="I73" s="4" t="s">
        <v>1959</v>
      </c>
      <c r="J73" s="4">
        <v>1243.038</v>
      </c>
    </row>
    <row r="74" spans="1:10" ht="15" customHeight="1" x14ac:dyDescent="0.3">
      <c r="A74" s="4" t="s">
        <v>2035</v>
      </c>
      <c r="B74" s="6">
        <v>45533</v>
      </c>
      <c r="C74" s="4" t="s">
        <v>1284</v>
      </c>
      <c r="D74" s="4" t="s">
        <v>1693</v>
      </c>
      <c r="E74" s="4" t="s">
        <v>1908</v>
      </c>
      <c r="F74" s="4">
        <v>1</v>
      </c>
      <c r="G74" s="4">
        <v>553.82000000000005</v>
      </c>
      <c r="H74" s="4">
        <v>0.09</v>
      </c>
      <c r="I74" s="4" t="s">
        <v>1959</v>
      </c>
      <c r="J74" s="4">
        <v>503.97620000000001</v>
      </c>
    </row>
    <row r="75" spans="1:10" ht="15" customHeight="1" x14ac:dyDescent="0.3">
      <c r="A75" s="4" t="s">
        <v>2036</v>
      </c>
      <c r="B75" s="6">
        <v>45626</v>
      </c>
      <c r="C75" s="4" t="s">
        <v>151</v>
      </c>
      <c r="D75" s="4" t="s">
        <v>1715</v>
      </c>
      <c r="E75" s="4" t="s">
        <v>1927</v>
      </c>
      <c r="F75" s="4">
        <v>2</v>
      </c>
      <c r="G75" s="4">
        <v>556.42999999999995</v>
      </c>
      <c r="H75" s="4">
        <v>0.13</v>
      </c>
      <c r="I75" s="4" t="s">
        <v>1959</v>
      </c>
      <c r="J75" s="4">
        <v>968.18820000000005</v>
      </c>
    </row>
    <row r="76" spans="1:10" ht="15" customHeight="1" x14ac:dyDescent="0.3">
      <c r="A76" s="4" t="s">
        <v>2037</v>
      </c>
      <c r="B76" s="6">
        <v>45942</v>
      </c>
      <c r="C76" s="4" t="s">
        <v>880</v>
      </c>
      <c r="D76" s="4" t="s">
        <v>1635</v>
      </c>
      <c r="E76" s="4" t="s">
        <v>1917</v>
      </c>
      <c r="F76" s="4">
        <v>1</v>
      </c>
      <c r="G76" s="4">
        <v>184.98</v>
      </c>
      <c r="H76" s="4">
        <v>0.1</v>
      </c>
      <c r="I76" s="4" t="s">
        <v>1964</v>
      </c>
      <c r="J76" s="4">
        <v>166.482</v>
      </c>
    </row>
    <row r="77" spans="1:10" ht="15" customHeight="1" x14ac:dyDescent="0.3">
      <c r="A77" s="4" t="s">
        <v>2038</v>
      </c>
      <c r="B77" s="6">
        <v>45500</v>
      </c>
      <c r="C77" s="4" t="s">
        <v>145</v>
      </c>
      <c r="D77" s="4" t="s">
        <v>1874</v>
      </c>
      <c r="E77" s="4" t="s">
        <v>1929</v>
      </c>
      <c r="F77" s="4">
        <v>4</v>
      </c>
      <c r="G77" s="4">
        <v>700.18</v>
      </c>
      <c r="H77" s="4">
        <v>0.23</v>
      </c>
      <c r="I77" s="4" t="s">
        <v>1959</v>
      </c>
      <c r="J77" s="4">
        <v>2156.5544</v>
      </c>
    </row>
    <row r="78" spans="1:10" ht="15" customHeight="1" x14ac:dyDescent="0.3">
      <c r="A78" s="4" t="s">
        <v>2039</v>
      </c>
      <c r="B78" s="6">
        <v>45285</v>
      </c>
      <c r="C78" s="4" t="s">
        <v>88</v>
      </c>
      <c r="D78" s="4" t="s">
        <v>1811</v>
      </c>
      <c r="E78" s="4" t="s">
        <v>1924</v>
      </c>
      <c r="F78" s="4">
        <v>2</v>
      </c>
      <c r="G78" s="4">
        <v>686.31</v>
      </c>
      <c r="H78" s="4">
        <v>0.25</v>
      </c>
      <c r="I78" s="4" t="s">
        <v>1959</v>
      </c>
      <c r="J78" s="4">
        <v>1029.4649999999999</v>
      </c>
    </row>
    <row r="79" spans="1:10" ht="15" customHeight="1" x14ac:dyDescent="0.3">
      <c r="A79" s="4" t="s">
        <v>2040</v>
      </c>
      <c r="B79" s="6">
        <v>45800</v>
      </c>
      <c r="C79" s="4" t="s">
        <v>42</v>
      </c>
      <c r="D79" s="4" t="s">
        <v>1783</v>
      </c>
      <c r="E79" s="4" t="s">
        <v>1936</v>
      </c>
      <c r="F79" s="4">
        <v>1</v>
      </c>
      <c r="G79" s="4">
        <v>687.82</v>
      </c>
      <c r="H79" s="4">
        <v>0.27</v>
      </c>
      <c r="I79" s="4" t="s">
        <v>1964</v>
      </c>
      <c r="J79" s="4">
        <v>502.10860000000002</v>
      </c>
    </row>
    <row r="80" spans="1:10" ht="15" customHeight="1" x14ac:dyDescent="0.3">
      <c r="A80" s="4" t="s">
        <v>2041</v>
      </c>
      <c r="B80" s="6">
        <v>45609</v>
      </c>
      <c r="C80" s="4" t="s">
        <v>726</v>
      </c>
      <c r="D80" s="4" t="s">
        <v>1832</v>
      </c>
      <c r="E80" s="4" t="s">
        <v>1917</v>
      </c>
      <c r="F80" s="4">
        <v>2</v>
      </c>
      <c r="G80" s="4">
        <v>900.55</v>
      </c>
      <c r="H80" s="4">
        <v>0.16</v>
      </c>
      <c r="I80" s="4" t="s">
        <v>1959</v>
      </c>
      <c r="J80" s="4">
        <v>1512.924</v>
      </c>
    </row>
    <row r="81" spans="1:10" ht="15" customHeight="1" x14ac:dyDescent="0.3">
      <c r="A81" s="4" t="s">
        <v>2042</v>
      </c>
      <c r="B81" s="6">
        <v>45268</v>
      </c>
      <c r="C81" s="4" t="s">
        <v>406</v>
      </c>
      <c r="D81" s="4" t="s">
        <v>1638</v>
      </c>
      <c r="E81" s="4" t="s">
        <v>1896</v>
      </c>
      <c r="F81" s="4">
        <v>1</v>
      </c>
      <c r="G81" s="4">
        <v>341.17</v>
      </c>
      <c r="H81" s="4">
        <v>0.15</v>
      </c>
      <c r="I81" s="4" t="s">
        <v>1959</v>
      </c>
      <c r="J81" s="4">
        <v>289.99450000000002</v>
      </c>
    </row>
    <row r="82" spans="1:10" ht="15" customHeight="1" x14ac:dyDescent="0.3">
      <c r="A82" s="4" t="s">
        <v>2043</v>
      </c>
      <c r="B82" s="6">
        <v>45885</v>
      </c>
      <c r="C82" s="4" t="s">
        <v>590</v>
      </c>
      <c r="D82" s="4" t="s">
        <v>1738</v>
      </c>
      <c r="E82" s="4" t="s">
        <v>1917</v>
      </c>
      <c r="F82" s="4">
        <v>1</v>
      </c>
      <c r="G82" s="4">
        <v>442.27</v>
      </c>
      <c r="H82" s="4">
        <v>0.06</v>
      </c>
      <c r="I82" s="4" t="s">
        <v>1964</v>
      </c>
      <c r="J82" s="4">
        <v>415.73379999999997</v>
      </c>
    </row>
    <row r="83" spans="1:10" ht="15" customHeight="1" x14ac:dyDescent="0.3">
      <c r="A83" s="4" t="s">
        <v>2044</v>
      </c>
      <c r="B83" s="6">
        <v>45616</v>
      </c>
      <c r="C83" s="4" t="s">
        <v>820</v>
      </c>
      <c r="D83" s="4" t="s">
        <v>1796</v>
      </c>
      <c r="E83" s="4" t="s">
        <v>1921</v>
      </c>
      <c r="F83" s="4">
        <v>1</v>
      </c>
      <c r="G83" s="4">
        <v>363.73</v>
      </c>
      <c r="H83" s="4">
        <v>0.25</v>
      </c>
      <c r="I83" s="4" t="s">
        <v>1961</v>
      </c>
      <c r="J83" s="4">
        <v>272.79750000000001</v>
      </c>
    </row>
    <row r="84" spans="1:10" ht="15" customHeight="1" x14ac:dyDescent="0.3">
      <c r="A84" s="4" t="s">
        <v>2045</v>
      </c>
      <c r="B84" s="6">
        <v>45518</v>
      </c>
      <c r="C84" s="4" t="s">
        <v>1193</v>
      </c>
      <c r="D84" s="4" t="s">
        <v>1856</v>
      </c>
      <c r="E84" s="4" t="s">
        <v>1942</v>
      </c>
      <c r="F84" s="4">
        <v>2</v>
      </c>
      <c r="G84" s="4">
        <v>601.33000000000004</v>
      </c>
      <c r="H84" s="4">
        <v>0.16</v>
      </c>
      <c r="I84" s="4" t="s">
        <v>1961</v>
      </c>
      <c r="J84" s="4">
        <v>1010.2344000000001</v>
      </c>
    </row>
    <row r="85" spans="1:10" ht="15" customHeight="1" x14ac:dyDescent="0.3">
      <c r="A85" s="4" t="s">
        <v>2046</v>
      </c>
      <c r="B85" s="6">
        <v>45427</v>
      </c>
      <c r="C85" s="4" t="s">
        <v>1266</v>
      </c>
      <c r="D85" s="4" t="s">
        <v>1625</v>
      </c>
      <c r="E85" s="4" t="s">
        <v>1945</v>
      </c>
      <c r="F85" s="4">
        <v>4</v>
      </c>
      <c r="G85" s="4">
        <v>34.39</v>
      </c>
      <c r="H85" s="4">
        <v>0.03</v>
      </c>
      <c r="I85" s="4" t="s">
        <v>1961</v>
      </c>
      <c r="J85" s="4">
        <v>133.4332</v>
      </c>
    </row>
    <row r="86" spans="1:10" ht="15" customHeight="1" x14ac:dyDescent="0.3">
      <c r="A86" s="4" t="s">
        <v>2047</v>
      </c>
      <c r="B86" s="6">
        <v>45268</v>
      </c>
      <c r="C86" s="4" t="s">
        <v>1325</v>
      </c>
      <c r="D86" s="4" t="s">
        <v>1718</v>
      </c>
      <c r="E86" s="4" t="s">
        <v>1942</v>
      </c>
      <c r="F86" s="4">
        <v>1</v>
      </c>
      <c r="G86" s="4">
        <v>773.57</v>
      </c>
      <c r="H86" s="4">
        <v>0.05</v>
      </c>
      <c r="I86" s="4" t="s">
        <v>1964</v>
      </c>
      <c r="J86" s="5"/>
    </row>
    <row r="87" spans="1:10" ht="15" customHeight="1" x14ac:dyDescent="0.3">
      <c r="A87" s="4" t="s">
        <v>2048</v>
      </c>
      <c r="B87" s="6">
        <v>45282</v>
      </c>
      <c r="C87" s="4" t="s">
        <v>209</v>
      </c>
      <c r="D87" s="4" t="s">
        <v>1847</v>
      </c>
      <c r="E87" s="4" t="s">
        <v>1914</v>
      </c>
      <c r="F87" s="4">
        <v>4</v>
      </c>
      <c r="G87" s="4">
        <v>127.1</v>
      </c>
      <c r="H87" s="4">
        <v>0.24</v>
      </c>
      <c r="I87" s="4" t="s">
        <v>1964</v>
      </c>
      <c r="J87" s="4">
        <v>386.38400000000001</v>
      </c>
    </row>
    <row r="88" spans="1:10" ht="15" customHeight="1" x14ac:dyDescent="0.3">
      <c r="A88" s="4" t="s">
        <v>2049</v>
      </c>
      <c r="B88" s="6">
        <v>45545</v>
      </c>
      <c r="C88" s="4" t="s">
        <v>968</v>
      </c>
      <c r="D88" s="4" t="s">
        <v>1635</v>
      </c>
      <c r="E88" s="4" t="s">
        <v>1901</v>
      </c>
      <c r="F88" s="4">
        <v>3</v>
      </c>
      <c r="G88" s="4">
        <v>899.58</v>
      </c>
      <c r="H88" s="4">
        <v>0.28000000000000003</v>
      </c>
      <c r="I88" s="4" t="s">
        <v>1961</v>
      </c>
      <c r="J88" s="4">
        <v>1943.0927999999999</v>
      </c>
    </row>
    <row r="89" spans="1:10" ht="15" customHeight="1" x14ac:dyDescent="0.3">
      <c r="A89" s="4" t="s">
        <v>2050</v>
      </c>
      <c r="B89" s="6">
        <v>45755</v>
      </c>
      <c r="C89" s="4" t="s">
        <v>1040</v>
      </c>
      <c r="D89" s="4" t="s">
        <v>1560</v>
      </c>
      <c r="E89" s="4" t="s">
        <v>1924</v>
      </c>
      <c r="F89" s="4">
        <v>3</v>
      </c>
      <c r="G89" s="4">
        <v>964.39</v>
      </c>
      <c r="H89" s="4">
        <v>0.04</v>
      </c>
      <c r="I89" s="4" t="s">
        <v>1959</v>
      </c>
      <c r="J89" s="4">
        <v>2777.4432000000002</v>
      </c>
    </row>
    <row r="90" spans="1:10" ht="15" customHeight="1" x14ac:dyDescent="0.3">
      <c r="A90" s="4" t="s">
        <v>2051</v>
      </c>
      <c r="B90" s="6">
        <v>45588</v>
      </c>
      <c r="C90" s="4" t="s">
        <v>612</v>
      </c>
      <c r="D90" s="4" t="s">
        <v>1693</v>
      </c>
      <c r="E90" s="4" t="s">
        <v>1887</v>
      </c>
      <c r="F90" s="4">
        <v>2</v>
      </c>
      <c r="G90" s="4">
        <v>217.83</v>
      </c>
      <c r="H90" s="4">
        <v>0.14000000000000001</v>
      </c>
      <c r="I90" s="4" t="s">
        <v>1961</v>
      </c>
      <c r="J90" s="4">
        <v>374.66759999999999</v>
      </c>
    </row>
    <row r="91" spans="1:10" ht="15" customHeight="1" x14ac:dyDescent="0.3">
      <c r="A91" s="4" t="s">
        <v>2052</v>
      </c>
      <c r="B91" s="6">
        <v>45848</v>
      </c>
      <c r="C91" s="4" t="s">
        <v>491</v>
      </c>
      <c r="D91" s="4" t="s">
        <v>1625</v>
      </c>
      <c r="E91" s="4" t="s">
        <v>1892</v>
      </c>
      <c r="F91" s="4">
        <v>4</v>
      </c>
      <c r="G91" s="4">
        <v>187.71</v>
      </c>
      <c r="H91" s="4">
        <v>0.06</v>
      </c>
      <c r="I91" s="4" t="s">
        <v>1964</v>
      </c>
      <c r="J91" s="4">
        <v>705.78959999999995</v>
      </c>
    </row>
    <row r="92" spans="1:10" ht="15" customHeight="1" x14ac:dyDescent="0.3">
      <c r="A92" s="4" t="s">
        <v>2053</v>
      </c>
      <c r="B92" s="6">
        <v>45577</v>
      </c>
      <c r="C92" s="4" t="s">
        <v>55</v>
      </c>
      <c r="D92" s="4" t="s">
        <v>1677</v>
      </c>
      <c r="E92" s="4" t="s">
        <v>1945</v>
      </c>
      <c r="F92" s="4">
        <v>2</v>
      </c>
      <c r="G92" s="4">
        <v>350.12</v>
      </c>
      <c r="H92" s="4">
        <v>0.12</v>
      </c>
      <c r="I92" s="4" t="s">
        <v>1964</v>
      </c>
      <c r="J92" s="4">
        <v>616.21119999999996</v>
      </c>
    </row>
    <row r="93" spans="1:10" ht="15" customHeight="1" x14ac:dyDescent="0.3">
      <c r="A93" s="4" t="s">
        <v>2054</v>
      </c>
      <c r="B93" s="6">
        <v>45312</v>
      </c>
      <c r="C93" s="4" t="s">
        <v>1275</v>
      </c>
      <c r="D93" s="4" t="s">
        <v>1998</v>
      </c>
      <c r="E93" s="4" t="s">
        <v>1892</v>
      </c>
      <c r="F93" s="4">
        <v>4</v>
      </c>
      <c r="G93" s="4">
        <v>102.19</v>
      </c>
      <c r="H93" s="4">
        <v>0.17</v>
      </c>
      <c r="I93" s="4" t="s">
        <v>1961</v>
      </c>
      <c r="J93" s="4">
        <v>339.27080000000001</v>
      </c>
    </row>
    <row r="94" spans="1:10" ht="15" customHeight="1" x14ac:dyDescent="0.3">
      <c r="A94" s="4" t="s">
        <v>2055</v>
      </c>
      <c r="B94" s="6">
        <v>45350</v>
      </c>
      <c r="C94" s="4" t="s">
        <v>42</v>
      </c>
      <c r="D94" s="4" t="s">
        <v>1841</v>
      </c>
      <c r="E94" s="4" t="s">
        <v>1904</v>
      </c>
      <c r="F94" s="4">
        <v>1</v>
      </c>
      <c r="G94" s="4">
        <v>696.53</v>
      </c>
      <c r="H94" s="4">
        <v>0.17</v>
      </c>
      <c r="I94" s="4" t="s">
        <v>1959</v>
      </c>
      <c r="J94" s="4">
        <v>578.11990000000003</v>
      </c>
    </row>
    <row r="95" spans="1:10" ht="15" customHeight="1" x14ac:dyDescent="0.3">
      <c r="A95" s="4" t="s">
        <v>2056</v>
      </c>
      <c r="B95" s="6">
        <v>45657</v>
      </c>
      <c r="C95" s="4" t="s">
        <v>245</v>
      </c>
      <c r="D95" s="4" t="s">
        <v>1631</v>
      </c>
      <c r="E95" s="4" t="s">
        <v>1904</v>
      </c>
      <c r="F95" s="4">
        <v>2</v>
      </c>
      <c r="G95" s="4">
        <v>327.52</v>
      </c>
      <c r="H95" s="4">
        <v>0.15</v>
      </c>
      <c r="I95" s="4" t="s">
        <v>1961</v>
      </c>
      <c r="J95" s="4">
        <v>556.78399999999999</v>
      </c>
    </row>
    <row r="96" spans="1:10" ht="15" customHeight="1" x14ac:dyDescent="0.3">
      <c r="A96" s="4" t="s">
        <v>2057</v>
      </c>
      <c r="B96" s="6">
        <v>45530</v>
      </c>
      <c r="C96" s="4" t="s">
        <v>953</v>
      </c>
      <c r="D96" s="4" t="s">
        <v>1874</v>
      </c>
      <c r="E96" s="4" t="s">
        <v>1948</v>
      </c>
      <c r="F96" s="4">
        <v>2</v>
      </c>
      <c r="G96" s="4">
        <v>569.36</v>
      </c>
      <c r="H96" s="4">
        <v>0.01</v>
      </c>
      <c r="I96" s="4" t="s">
        <v>1961</v>
      </c>
      <c r="J96" s="5"/>
    </row>
    <row r="97" spans="1:10" ht="15" customHeight="1" x14ac:dyDescent="0.3">
      <c r="A97" s="4" t="s">
        <v>2058</v>
      </c>
      <c r="B97" s="6">
        <v>45556</v>
      </c>
      <c r="C97" s="4" t="s">
        <v>1022</v>
      </c>
      <c r="D97" s="4" t="s">
        <v>1880</v>
      </c>
      <c r="E97" s="4" t="s">
        <v>1911</v>
      </c>
      <c r="F97" s="4">
        <v>2</v>
      </c>
      <c r="G97" s="4">
        <v>68.290000000000006</v>
      </c>
      <c r="H97" s="4">
        <v>0.14000000000000001</v>
      </c>
      <c r="I97" s="4" t="s">
        <v>1964</v>
      </c>
      <c r="J97" s="4">
        <v>117.4588</v>
      </c>
    </row>
    <row r="98" spans="1:10" ht="15" customHeight="1" x14ac:dyDescent="0.3">
      <c r="A98" s="4" t="s">
        <v>2059</v>
      </c>
      <c r="B98" s="6">
        <v>45523</v>
      </c>
      <c r="C98" s="4" t="s">
        <v>793</v>
      </c>
      <c r="D98" s="4" t="s">
        <v>1732</v>
      </c>
      <c r="E98" s="4" t="s">
        <v>1924</v>
      </c>
      <c r="F98" s="4">
        <v>1</v>
      </c>
      <c r="G98" s="4">
        <v>842.9</v>
      </c>
      <c r="H98" s="4">
        <v>0.06</v>
      </c>
      <c r="I98" s="4" t="s">
        <v>1964</v>
      </c>
      <c r="J98" s="4">
        <v>792.32600000000002</v>
      </c>
    </row>
    <row r="99" spans="1:10" ht="15" customHeight="1" x14ac:dyDescent="0.3">
      <c r="A99" s="4" t="s">
        <v>2060</v>
      </c>
      <c r="B99" s="6">
        <v>45587</v>
      </c>
      <c r="C99" s="4" t="s">
        <v>922</v>
      </c>
      <c r="D99" s="4" t="s">
        <v>2061</v>
      </c>
      <c r="E99" s="4" t="s">
        <v>1901</v>
      </c>
      <c r="F99" s="4">
        <v>3</v>
      </c>
      <c r="G99" s="4">
        <v>751.94</v>
      </c>
      <c r="H99" s="4">
        <v>0.26</v>
      </c>
      <c r="I99" s="4" t="s">
        <v>1961</v>
      </c>
      <c r="J99" s="4">
        <v>1669.3068000000001</v>
      </c>
    </row>
    <row r="100" spans="1:10" ht="15" customHeight="1" x14ac:dyDescent="0.3">
      <c r="A100" s="4" t="s">
        <v>2062</v>
      </c>
      <c r="B100" s="6">
        <v>45580</v>
      </c>
      <c r="C100" s="4" t="s">
        <v>456</v>
      </c>
      <c r="D100" s="4" t="s">
        <v>1750</v>
      </c>
      <c r="E100" s="4" t="s">
        <v>1914</v>
      </c>
      <c r="F100" s="4">
        <v>4</v>
      </c>
      <c r="G100" s="4">
        <v>476.28</v>
      </c>
      <c r="H100" s="4">
        <v>0.17</v>
      </c>
      <c r="I100" s="4" t="s">
        <v>1959</v>
      </c>
      <c r="J100" s="4">
        <v>1581.2496000000001</v>
      </c>
    </row>
    <row r="101" spans="1:10" ht="15" customHeight="1" x14ac:dyDescent="0.3">
      <c r="A101" s="4" t="s">
        <v>2063</v>
      </c>
      <c r="B101" s="6">
        <v>45479</v>
      </c>
      <c r="C101" s="4" t="s">
        <v>1034</v>
      </c>
      <c r="D101" s="4" t="s">
        <v>1744</v>
      </c>
      <c r="E101" s="4" t="s">
        <v>1901</v>
      </c>
      <c r="F101" s="4">
        <v>3</v>
      </c>
      <c r="G101" s="4">
        <v>541.99</v>
      </c>
      <c r="H101" s="4">
        <v>0.24</v>
      </c>
      <c r="I101" s="4" t="s">
        <v>1964</v>
      </c>
      <c r="J101" s="4">
        <v>1235.7372</v>
      </c>
    </row>
    <row r="102" spans="1:10" ht="15" customHeight="1" x14ac:dyDescent="0.3">
      <c r="A102" s="4" t="s">
        <v>2064</v>
      </c>
      <c r="B102" s="6">
        <v>45677</v>
      </c>
      <c r="C102" s="4" t="s">
        <v>1166</v>
      </c>
      <c r="D102" s="4" t="s">
        <v>1677</v>
      </c>
      <c r="E102" s="4" t="s">
        <v>1908</v>
      </c>
      <c r="F102" s="4">
        <v>2</v>
      </c>
      <c r="G102" s="4">
        <v>401.5</v>
      </c>
      <c r="H102" s="4">
        <v>0.18</v>
      </c>
      <c r="I102" s="4" t="s">
        <v>1959</v>
      </c>
      <c r="J102" s="4">
        <v>658.46</v>
      </c>
    </row>
    <row r="103" spans="1:10" ht="15" customHeight="1" x14ac:dyDescent="0.3">
      <c r="A103" s="4" t="s">
        <v>2065</v>
      </c>
      <c r="B103" s="6">
        <v>45453</v>
      </c>
      <c r="C103" s="4" t="s">
        <v>308</v>
      </c>
      <c r="D103" s="4" t="s">
        <v>1652</v>
      </c>
      <c r="E103" s="4" t="s">
        <v>1932</v>
      </c>
      <c r="F103" s="4">
        <v>3</v>
      </c>
      <c r="G103" s="4">
        <v>359.56</v>
      </c>
      <c r="H103" s="4">
        <v>0.17</v>
      </c>
      <c r="I103" s="4" t="s">
        <v>1961</v>
      </c>
      <c r="J103" s="4">
        <v>895.30439999999999</v>
      </c>
    </row>
    <row r="104" spans="1:10" ht="15" customHeight="1" x14ac:dyDescent="0.3">
      <c r="A104" s="4" t="s">
        <v>2066</v>
      </c>
      <c r="B104" s="6">
        <v>45552</v>
      </c>
      <c r="C104" s="4" t="s">
        <v>351</v>
      </c>
      <c r="D104" s="4" t="s">
        <v>1823</v>
      </c>
      <c r="E104" s="4" t="s">
        <v>1929</v>
      </c>
      <c r="F104" s="4">
        <v>2</v>
      </c>
      <c r="G104" s="4">
        <v>471.88</v>
      </c>
      <c r="H104" s="4">
        <v>0.24</v>
      </c>
      <c r="I104" s="4" t="s">
        <v>1961</v>
      </c>
      <c r="J104" s="4">
        <v>717.25760000000002</v>
      </c>
    </row>
    <row r="105" spans="1:10" ht="15" customHeight="1" x14ac:dyDescent="0.3">
      <c r="A105" s="4" t="s">
        <v>2067</v>
      </c>
      <c r="B105" s="6">
        <v>45907</v>
      </c>
      <c r="C105" s="4" t="s">
        <v>609</v>
      </c>
      <c r="D105" s="4" t="s">
        <v>1680</v>
      </c>
      <c r="E105" s="4" t="s">
        <v>1904</v>
      </c>
      <c r="F105" s="4">
        <v>4</v>
      </c>
      <c r="G105" s="4">
        <v>925.19</v>
      </c>
      <c r="H105" s="4">
        <v>0.19</v>
      </c>
      <c r="I105" s="4" t="s">
        <v>1961</v>
      </c>
      <c r="J105" s="4">
        <v>2997.6156000000001</v>
      </c>
    </row>
    <row r="106" spans="1:10" ht="15" customHeight="1" x14ac:dyDescent="0.3">
      <c r="A106" s="4" t="s">
        <v>2068</v>
      </c>
      <c r="B106" s="6">
        <v>45330</v>
      </c>
      <c r="C106" s="4" t="s">
        <v>125</v>
      </c>
      <c r="D106" s="4" t="s">
        <v>1841</v>
      </c>
      <c r="E106" s="4" t="s">
        <v>1927</v>
      </c>
      <c r="F106" s="4">
        <v>2</v>
      </c>
      <c r="G106" s="4">
        <v>879.63</v>
      </c>
      <c r="H106" s="4">
        <v>7.0000000000000007E-2</v>
      </c>
      <c r="I106" s="4" t="s">
        <v>1964</v>
      </c>
      <c r="J106" s="4">
        <v>1636.1117999999999</v>
      </c>
    </row>
    <row r="107" spans="1:10" ht="15" customHeight="1" x14ac:dyDescent="0.3">
      <c r="A107" s="4" t="s">
        <v>2069</v>
      </c>
      <c r="B107" s="6">
        <v>45214</v>
      </c>
      <c r="C107" s="4" t="s">
        <v>20</v>
      </c>
      <c r="D107" s="4" t="s">
        <v>1820</v>
      </c>
      <c r="E107" s="4" t="s">
        <v>1942</v>
      </c>
      <c r="F107" s="4">
        <v>2</v>
      </c>
      <c r="G107" s="4">
        <v>418.23</v>
      </c>
      <c r="H107" s="4">
        <v>0.28000000000000003</v>
      </c>
      <c r="I107" s="4" t="s">
        <v>1959</v>
      </c>
      <c r="J107" s="4">
        <v>602.25120000000004</v>
      </c>
    </row>
    <row r="108" spans="1:10" ht="15" customHeight="1" x14ac:dyDescent="0.3">
      <c r="A108" s="4" t="s">
        <v>2070</v>
      </c>
      <c r="B108" s="6">
        <v>45891</v>
      </c>
      <c r="C108" s="4" t="s">
        <v>868</v>
      </c>
      <c r="D108" s="4" t="s">
        <v>1631</v>
      </c>
      <c r="E108" s="4" t="s">
        <v>1945</v>
      </c>
      <c r="F108" s="4">
        <v>3</v>
      </c>
      <c r="G108" s="4">
        <v>551.72</v>
      </c>
      <c r="H108" s="4">
        <v>0.03</v>
      </c>
      <c r="I108" s="4" t="s">
        <v>1964</v>
      </c>
      <c r="J108" s="4">
        <v>1605.5052000000001</v>
      </c>
    </row>
    <row r="109" spans="1:10" ht="15" customHeight="1" x14ac:dyDescent="0.3">
      <c r="A109" s="4" t="s">
        <v>2071</v>
      </c>
      <c r="B109" s="6">
        <v>45323</v>
      </c>
      <c r="C109" s="4" t="s">
        <v>1073</v>
      </c>
      <c r="D109" s="4" t="s">
        <v>1841</v>
      </c>
      <c r="E109" s="4" t="s">
        <v>1914</v>
      </c>
      <c r="F109" s="4">
        <v>4</v>
      </c>
      <c r="G109" s="4">
        <v>525.61</v>
      </c>
      <c r="H109" s="4">
        <v>0.02</v>
      </c>
      <c r="I109" s="4" t="s">
        <v>1961</v>
      </c>
      <c r="J109" s="4">
        <v>2060.3912</v>
      </c>
    </row>
    <row r="110" spans="1:10" ht="15" customHeight="1" x14ac:dyDescent="0.3">
      <c r="A110" s="4" t="s">
        <v>2072</v>
      </c>
      <c r="B110" s="6">
        <v>45785</v>
      </c>
      <c r="C110" s="4" t="s">
        <v>164</v>
      </c>
      <c r="D110" s="4" t="s">
        <v>1642</v>
      </c>
      <c r="E110" s="4" t="s">
        <v>1932</v>
      </c>
      <c r="F110" s="4">
        <v>3</v>
      </c>
      <c r="G110" s="4">
        <v>815.3</v>
      </c>
      <c r="H110" s="4">
        <v>0.03</v>
      </c>
      <c r="I110" s="4" t="s">
        <v>1959</v>
      </c>
      <c r="J110" s="4">
        <v>2372.5230000000001</v>
      </c>
    </row>
    <row r="111" spans="1:10" ht="15" customHeight="1" x14ac:dyDescent="0.3">
      <c r="A111" s="4" t="s">
        <v>2073</v>
      </c>
      <c r="B111" s="6">
        <v>45738</v>
      </c>
      <c r="C111" s="4" t="s">
        <v>704</v>
      </c>
      <c r="D111" s="4" t="s">
        <v>1856</v>
      </c>
      <c r="E111" s="4" t="s">
        <v>1887</v>
      </c>
      <c r="F111" s="4">
        <v>3</v>
      </c>
      <c r="G111" s="4">
        <v>376.46</v>
      </c>
      <c r="H111" s="4">
        <v>0.09</v>
      </c>
      <c r="I111" s="4" t="s">
        <v>1964</v>
      </c>
      <c r="J111" s="4">
        <v>1027.7357999999999</v>
      </c>
    </row>
    <row r="112" spans="1:10" ht="15" customHeight="1" x14ac:dyDescent="0.3">
      <c r="A112" s="4" t="s">
        <v>2074</v>
      </c>
      <c r="B112" s="6">
        <v>45851</v>
      </c>
      <c r="C112" s="4" t="s">
        <v>42</v>
      </c>
      <c r="D112" s="4" t="s">
        <v>1706</v>
      </c>
      <c r="E112" s="4" t="s">
        <v>1917</v>
      </c>
      <c r="F112" s="4">
        <v>4</v>
      </c>
      <c r="G112" s="4">
        <v>239.83</v>
      </c>
      <c r="H112" s="4">
        <v>0.08</v>
      </c>
      <c r="I112" s="4" t="s">
        <v>1959</v>
      </c>
      <c r="J112" s="4">
        <v>882.57439999999997</v>
      </c>
    </row>
    <row r="113" spans="1:10" ht="15" customHeight="1" x14ac:dyDescent="0.3">
      <c r="A113" s="4" t="s">
        <v>2075</v>
      </c>
      <c r="B113" s="6">
        <v>45798</v>
      </c>
      <c r="C113" s="4" t="s">
        <v>418</v>
      </c>
      <c r="D113" s="4" t="s">
        <v>1853</v>
      </c>
      <c r="E113" s="4" t="s">
        <v>1901</v>
      </c>
      <c r="F113" s="4">
        <v>2</v>
      </c>
      <c r="G113" s="4">
        <v>845.71</v>
      </c>
      <c r="H113" s="4">
        <v>0.01</v>
      </c>
      <c r="I113" s="4" t="s">
        <v>1961</v>
      </c>
      <c r="J113" s="4">
        <v>1674.5057999999999</v>
      </c>
    </row>
    <row r="114" spans="1:10" ht="15" customHeight="1" x14ac:dyDescent="0.3">
      <c r="A114" s="4" t="s">
        <v>2076</v>
      </c>
      <c r="B114" s="6">
        <v>45705</v>
      </c>
      <c r="C114" s="4" t="s">
        <v>318</v>
      </c>
      <c r="D114" s="4" t="s">
        <v>1811</v>
      </c>
      <c r="E114" s="4" t="s">
        <v>1932</v>
      </c>
      <c r="F114" s="4">
        <v>3</v>
      </c>
      <c r="G114" s="4">
        <v>948.69</v>
      </c>
      <c r="H114" s="4">
        <v>0.28999999999999998</v>
      </c>
      <c r="I114" s="4" t="s">
        <v>1959</v>
      </c>
      <c r="J114" s="4">
        <v>2020.7097000000001</v>
      </c>
    </row>
    <row r="115" spans="1:10" ht="15" customHeight="1" x14ac:dyDescent="0.3">
      <c r="A115" s="4" t="s">
        <v>2077</v>
      </c>
      <c r="B115" s="6">
        <v>45413</v>
      </c>
      <c r="C115" s="4" t="s">
        <v>1452</v>
      </c>
      <c r="D115" s="4" t="s">
        <v>1658</v>
      </c>
      <c r="E115" s="4" t="s">
        <v>1924</v>
      </c>
      <c r="F115" s="4">
        <v>1</v>
      </c>
      <c r="G115" s="4">
        <v>281.97000000000003</v>
      </c>
      <c r="H115" s="4">
        <v>0.2</v>
      </c>
      <c r="I115" s="4" t="s">
        <v>1961</v>
      </c>
      <c r="J115" s="4">
        <v>225.57599999999999</v>
      </c>
    </row>
    <row r="116" spans="1:10" ht="15" customHeight="1" x14ac:dyDescent="0.3">
      <c r="A116" s="4" t="s">
        <v>2078</v>
      </c>
      <c r="B116" s="6">
        <v>45482</v>
      </c>
      <c r="C116" s="4" t="s">
        <v>518</v>
      </c>
      <c r="D116" s="4" t="s">
        <v>1856</v>
      </c>
      <c r="E116" s="4" t="s">
        <v>1904</v>
      </c>
      <c r="F116" s="4">
        <v>2</v>
      </c>
      <c r="G116" s="4">
        <v>731.01</v>
      </c>
      <c r="H116" s="4">
        <v>0.05</v>
      </c>
      <c r="I116" s="4" t="s">
        <v>1961</v>
      </c>
      <c r="J116" s="4">
        <v>1388.9190000000001</v>
      </c>
    </row>
    <row r="117" spans="1:10" ht="15" customHeight="1" x14ac:dyDescent="0.3">
      <c r="A117" s="4" t="s">
        <v>2079</v>
      </c>
      <c r="B117" s="6">
        <v>45925</v>
      </c>
      <c r="C117" s="4" t="s">
        <v>832</v>
      </c>
      <c r="D117" s="4" t="s">
        <v>1838</v>
      </c>
      <c r="E117" s="4" t="s">
        <v>1914</v>
      </c>
      <c r="F117" s="4">
        <v>4</v>
      </c>
      <c r="G117" s="4">
        <v>930.85</v>
      </c>
      <c r="H117" s="4">
        <v>0.13</v>
      </c>
      <c r="I117" s="4" t="s">
        <v>1961</v>
      </c>
      <c r="J117" s="4">
        <v>3239.3580000000002</v>
      </c>
    </row>
    <row r="118" spans="1:10" ht="15" customHeight="1" x14ac:dyDescent="0.3">
      <c r="A118" s="4" t="s">
        <v>2080</v>
      </c>
      <c r="B118" s="6">
        <v>45420</v>
      </c>
      <c r="C118" s="4" t="s">
        <v>1313</v>
      </c>
      <c r="D118" s="4" t="s">
        <v>2061</v>
      </c>
      <c r="E118" s="4" t="s">
        <v>1917</v>
      </c>
      <c r="F118" s="4">
        <v>4</v>
      </c>
      <c r="G118" s="4">
        <v>770.77</v>
      </c>
      <c r="H118" s="4">
        <v>0.22</v>
      </c>
      <c r="I118" s="4" t="s">
        <v>1959</v>
      </c>
      <c r="J118" s="4">
        <v>2404.8024</v>
      </c>
    </row>
    <row r="119" spans="1:10" ht="15" customHeight="1" x14ac:dyDescent="0.3">
      <c r="A119" s="4" t="s">
        <v>2081</v>
      </c>
      <c r="B119" s="6">
        <v>45554</v>
      </c>
      <c r="C119" s="4" t="s">
        <v>251</v>
      </c>
      <c r="D119" s="4" t="s">
        <v>1718</v>
      </c>
      <c r="E119" s="4" t="s">
        <v>1904</v>
      </c>
      <c r="F119" s="4">
        <v>3</v>
      </c>
      <c r="G119" s="4">
        <v>479.63</v>
      </c>
      <c r="H119" s="4">
        <v>0.3</v>
      </c>
      <c r="I119" s="4" t="s">
        <v>1961</v>
      </c>
      <c r="J119" s="4">
        <v>1007.223</v>
      </c>
    </row>
    <row r="120" spans="1:10" ht="15" customHeight="1" x14ac:dyDescent="0.3">
      <c r="A120" s="4" t="s">
        <v>2082</v>
      </c>
      <c r="B120" s="6">
        <v>45405</v>
      </c>
      <c r="C120" s="4" t="s">
        <v>376</v>
      </c>
      <c r="D120" s="4" t="s">
        <v>1696</v>
      </c>
      <c r="E120" s="4" t="s">
        <v>1927</v>
      </c>
      <c r="F120" s="4">
        <v>1</v>
      </c>
      <c r="G120" s="4">
        <v>165</v>
      </c>
      <c r="H120" s="4">
        <v>0.3</v>
      </c>
      <c r="I120" s="4" t="s">
        <v>1964</v>
      </c>
      <c r="J120" s="4">
        <v>115.5</v>
      </c>
    </row>
    <row r="121" spans="1:10" ht="15" customHeight="1" x14ac:dyDescent="0.3">
      <c r="A121" s="4" t="s">
        <v>2083</v>
      </c>
      <c r="B121" s="6">
        <v>45503</v>
      </c>
      <c r="C121" s="4" t="s">
        <v>536</v>
      </c>
      <c r="D121" s="4" t="s">
        <v>1631</v>
      </c>
      <c r="E121" s="4" t="s">
        <v>1917</v>
      </c>
      <c r="F121" s="4">
        <v>2</v>
      </c>
      <c r="G121" s="4">
        <v>151.51</v>
      </c>
      <c r="H121" s="4">
        <v>0.28999999999999998</v>
      </c>
      <c r="I121" s="4" t="s">
        <v>1964</v>
      </c>
      <c r="J121" s="4">
        <v>215.14420000000001</v>
      </c>
    </row>
    <row r="122" spans="1:10" ht="15" customHeight="1" x14ac:dyDescent="0.3">
      <c r="A122" s="4" t="s">
        <v>2084</v>
      </c>
      <c r="B122" s="6">
        <v>45274</v>
      </c>
      <c r="C122" s="4" t="s">
        <v>754</v>
      </c>
      <c r="D122" s="4" t="s">
        <v>1670</v>
      </c>
      <c r="E122" s="4" t="s">
        <v>1942</v>
      </c>
      <c r="F122" s="4">
        <v>2</v>
      </c>
      <c r="G122" s="4">
        <v>872.93</v>
      </c>
      <c r="H122" s="4">
        <v>0.28999999999999998</v>
      </c>
      <c r="I122" s="4" t="s">
        <v>1964</v>
      </c>
      <c r="J122" s="4">
        <v>1239.5606</v>
      </c>
    </row>
    <row r="123" spans="1:10" ht="15" customHeight="1" x14ac:dyDescent="0.3">
      <c r="A123" s="4" t="s">
        <v>2085</v>
      </c>
      <c r="B123" s="6">
        <v>45558</v>
      </c>
      <c r="C123" s="4" t="s">
        <v>853</v>
      </c>
      <c r="D123" s="4" t="s">
        <v>1642</v>
      </c>
      <c r="E123" s="4" t="s">
        <v>1924</v>
      </c>
      <c r="F123" s="4">
        <v>3</v>
      </c>
      <c r="G123" s="4">
        <v>432.4</v>
      </c>
      <c r="H123" s="4">
        <v>0.04</v>
      </c>
      <c r="I123" s="4" t="s">
        <v>1959</v>
      </c>
      <c r="J123" s="4">
        <v>1245.3119999999999</v>
      </c>
    </row>
    <row r="124" spans="1:10" ht="15" customHeight="1" x14ac:dyDescent="0.3">
      <c r="A124" s="4" t="s">
        <v>2086</v>
      </c>
      <c r="B124" s="6">
        <v>45886</v>
      </c>
      <c r="C124" s="4" t="s">
        <v>1073</v>
      </c>
      <c r="D124" s="4" t="s">
        <v>1732</v>
      </c>
      <c r="E124" s="4" t="s">
        <v>1914</v>
      </c>
      <c r="F124" s="4">
        <v>2</v>
      </c>
      <c r="G124" s="4">
        <v>197.76</v>
      </c>
      <c r="H124" s="4">
        <v>0.04</v>
      </c>
      <c r="I124" s="4" t="s">
        <v>1959</v>
      </c>
      <c r="J124" s="4">
        <v>379.69920000000002</v>
      </c>
    </row>
    <row r="125" spans="1:10" ht="15" customHeight="1" x14ac:dyDescent="0.3">
      <c r="A125" s="4" t="s">
        <v>2087</v>
      </c>
      <c r="B125" s="6">
        <v>45674</v>
      </c>
      <c r="C125" s="4" t="s">
        <v>1478</v>
      </c>
      <c r="D125" s="4" t="s">
        <v>1700</v>
      </c>
      <c r="E125" s="4" t="s">
        <v>1896</v>
      </c>
      <c r="F125" s="4">
        <v>3</v>
      </c>
      <c r="G125" s="4">
        <v>334.6</v>
      </c>
      <c r="H125" s="4">
        <v>0.11</v>
      </c>
      <c r="I125" s="4" t="s">
        <v>1961</v>
      </c>
      <c r="J125" s="4">
        <v>893.38199999999995</v>
      </c>
    </row>
    <row r="126" spans="1:10" ht="15" customHeight="1" x14ac:dyDescent="0.3">
      <c r="A126" s="4" t="s">
        <v>2088</v>
      </c>
      <c r="B126" s="6">
        <v>45777</v>
      </c>
      <c r="C126" s="4" t="s">
        <v>318</v>
      </c>
      <c r="D126" s="4" t="s">
        <v>1613</v>
      </c>
      <c r="E126" s="4" t="s">
        <v>1901</v>
      </c>
      <c r="F126" s="4">
        <v>2</v>
      </c>
      <c r="G126" s="4">
        <v>44.35</v>
      </c>
      <c r="H126" s="4">
        <v>0.2</v>
      </c>
      <c r="I126" s="4" t="s">
        <v>1964</v>
      </c>
      <c r="J126" s="4">
        <v>70.959999999999994</v>
      </c>
    </row>
    <row r="127" spans="1:10" ht="15" customHeight="1" x14ac:dyDescent="0.3">
      <c r="A127" s="4" t="s">
        <v>2089</v>
      </c>
      <c r="B127" s="6">
        <v>45598</v>
      </c>
      <c r="C127" s="4" t="s">
        <v>1542</v>
      </c>
      <c r="D127" s="4" t="s">
        <v>1590</v>
      </c>
      <c r="E127" s="4" t="s">
        <v>1911</v>
      </c>
      <c r="F127" s="4">
        <v>1</v>
      </c>
      <c r="G127" s="4">
        <v>846.31</v>
      </c>
      <c r="H127" s="4">
        <v>0.05</v>
      </c>
      <c r="I127" s="4" t="s">
        <v>1961</v>
      </c>
      <c r="J127" s="4">
        <v>803.99450000000002</v>
      </c>
    </row>
    <row r="128" spans="1:10" ht="15" customHeight="1" x14ac:dyDescent="0.3">
      <c r="A128" s="4" t="s">
        <v>2090</v>
      </c>
      <c r="B128" s="6">
        <v>45884</v>
      </c>
      <c r="C128" s="4" t="s">
        <v>456</v>
      </c>
      <c r="D128" s="4" t="s">
        <v>1683</v>
      </c>
      <c r="E128" s="4" t="s">
        <v>1929</v>
      </c>
      <c r="F128" s="4">
        <v>1</v>
      </c>
      <c r="G128" s="4">
        <v>996.48</v>
      </c>
      <c r="H128" s="4">
        <v>7.0000000000000007E-2</v>
      </c>
      <c r="I128" s="4" t="s">
        <v>1964</v>
      </c>
      <c r="J128" s="4">
        <v>926.72640000000001</v>
      </c>
    </row>
    <row r="129" spans="1:10" ht="15" customHeight="1" x14ac:dyDescent="0.3">
      <c r="A129" s="4" t="s">
        <v>2091</v>
      </c>
      <c r="B129" s="6">
        <v>45916</v>
      </c>
      <c r="C129" s="4" t="s">
        <v>892</v>
      </c>
      <c r="D129" s="4" t="s">
        <v>1862</v>
      </c>
      <c r="E129" s="4" t="s">
        <v>1911</v>
      </c>
      <c r="F129" s="4">
        <v>3</v>
      </c>
      <c r="G129" s="4">
        <v>949.19</v>
      </c>
      <c r="H129" s="4">
        <v>0.03</v>
      </c>
      <c r="I129" s="4" t="s">
        <v>1964</v>
      </c>
      <c r="J129" s="4">
        <v>2762.1428999999998</v>
      </c>
    </row>
    <row r="130" spans="1:10" ht="15" customHeight="1" x14ac:dyDescent="0.3">
      <c r="A130" s="4" t="s">
        <v>2092</v>
      </c>
      <c r="B130" s="6">
        <v>45347</v>
      </c>
      <c r="C130" s="4" t="s">
        <v>1250</v>
      </c>
      <c r="D130" s="4" t="s">
        <v>1865</v>
      </c>
      <c r="E130" s="4" t="s">
        <v>1921</v>
      </c>
      <c r="F130" s="4">
        <v>2</v>
      </c>
      <c r="G130" s="4">
        <v>724.97</v>
      </c>
      <c r="H130" s="4">
        <v>0.1</v>
      </c>
      <c r="I130" s="4" t="s">
        <v>1959</v>
      </c>
      <c r="J130" s="4">
        <v>1304.9459999999999</v>
      </c>
    </row>
    <row r="131" spans="1:10" ht="15" customHeight="1" x14ac:dyDescent="0.3">
      <c r="A131" s="4" t="s">
        <v>2093</v>
      </c>
      <c r="B131" s="6">
        <v>45723</v>
      </c>
      <c r="C131" s="4" t="s">
        <v>1004</v>
      </c>
      <c r="D131" s="4" t="s">
        <v>1560</v>
      </c>
      <c r="E131" s="4" t="s">
        <v>1939</v>
      </c>
      <c r="F131" s="4">
        <v>1</v>
      </c>
      <c r="G131" s="4">
        <v>783.25</v>
      </c>
      <c r="H131" s="4">
        <v>0.3</v>
      </c>
      <c r="I131" s="4" t="s">
        <v>1959</v>
      </c>
      <c r="J131" s="4">
        <v>548.27499999999998</v>
      </c>
    </row>
    <row r="132" spans="1:10" ht="15" customHeight="1" x14ac:dyDescent="0.3">
      <c r="A132" s="4" t="s">
        <v>2094</v>
      </c>
      <c r="B132" s="6">
        <v>45495</v>
      </c>
      <c r="C132" s="4" t="s">
        <v>1088</v>
      </c>
      <c r="D132" s="4" t="s">
        <v>1625</v>
      </c>
      <c r="E132" s="4" t="s">
        <v>1901</v>
      </c>
      <c r="F132" s="4">
        <v>1</v>
      </c>
      <c r="G132" s="4">
        <v>942.38</v>
      </c>
      <c r="H132" s="4">
        <v>0.17</v>
      </c>
      <c r="I132" s="4" t="s">
        <v>1959</v>
      </c>
      <c r="J132" s="4">
        <v>782.17539999999997</v>
      </c>
    </row>
    <row r="133" spans="1:10" ht="15" customHeight="1" x14ac:dyDescent="0.3">
      <c r="A133" s="4" t="s">
        <v>2095</v>
      </c>
      <c r="B133" s="6">
        <v>45444</v>
      </c>
      <c r="C133" s="4" t="s">
        <v>1536</v>
      </c>
      <c r="D133" s="4" t="s">
        <v>1735</v>
      </c>
      <c r="E133" s="4" t="s">
        <v>1927</v>
      </c>
      <c r="F133" s="4">
        <v>3</v>
      </c>
      <c r="G133" s="4">
        <v>298.35000000000002</v>
      </c>
      <c r="H133" s="4">
        <v>0.05</v>
      </c>
      <c r="I133" s="4" t="s">
        <v>1964</v>
      </c>
      <c r="J133" s="4">
        <v>850.29750000000001</v>
      </c>
    </row>
    <row r="134" spans="1:10" ht="15" customHeight="1" x14ac:dyDescent="0.3">
      <c r="A134" s="4" t="s">
        <v>2096</v>
      </c>
      <c r="B134" s="6">
        <v>45662</v>
      </c>
      <c r="C134" s="4" t="s">
        <v>554</v>
      </c>
      <c r="D134" s="4" t="s">
        <v>1725</v>
      </c>
      <c r="E134" s="4" t="s">
        <v>1929</v>
      </c>
      <c r="F134" s="4">
        <v>4</v>
      </c>
      <c r="G134" s="4">
        <v>950.04</v>
      </c>
      <c r="H134" s="4">
        <v>0.13</v>
      </c>
      <c r="I134" s="4" t="s">
        <v>1961</v>
      </c>
      <c r="J134" s="4">
        <v>3306.1392000000001</v>
      </c>
    </row>
    <row r="135" spans="1:10" ht="15" customHeight="1" x14ac:dyDescent="0.3">
      <c r="A135" s="4" t="s">
        <v>2097</v>
      </c>
      <c r="B135" s="6">
        <v>45910</v>
      </c>
      <c r="C135" s="4" t="s">
        <v>1046</v>
      </c>
      <c r="D135" s="4" t="s">
        <v>1753</v>
      </c>
      <c r="E135" s="4" t="s">
        <v>1904</v>
      </c>
      <c r="F135" s="4">
        <v>2</v>
      </c>
      <c r="G135" s="4">
        <v>267.19</v>
      </c>
      <c r="H135" s="4">
        <v>7.0000000000000007E-2</v>
      </c>
      <c r="I135" s="4" t="s">
        <v>1959</v>
      </c>
      <c r="J135" s="4">
        <v>496.97340000000003</v>
      </c>
    </row>
    <row r="136" spans="1:10" ht="15" customHeight="1" x14ac:dyDescent="0.3">
      <c r="A136" s="4" t="s">
        <v>2098</v>
      </c>
      <c r="B136" s="6">
        <v>45827</v>
      </c>
      <c r="C136" s="4" t="s">
        <v>665</v>
      </c>
      <c r="D136" s="4" t="s">
        <v>1844</v>
      </c>
      <c r="E136" s="4" t="s">
        <v>1936</v>
      </c>
      <c r="F136" s="4">
        <v>4</v>
      </c>
      <c r="G136" s="4">
        <v>72.63</v>
      </c>
      <c r="H136" s="4">
        <v>0.06</v>
      </c>
      <c r="I136" s="4" t="s">
        <v>1961</v>
      </c>
      <c r="J136" s="4">
        <v>273.08879999999999</v>
      </c>
    </row>
    <row r="137" spans="1:10" ht="15" customHeight="1" x14ac:dyDescent="0.3">
      <c r="A137" s="4" t="s">
        <v>2099</v>
      </c>
      <c r="B137" s="6">
        <v>45544</v>
      </c>
      <c r="C137" s="4" t="s">
        <v>1337</v>
      </c>
      <c r="D137" s="4" t="s">
        <v>1741</v>
      </c>
      <c r="E137" s="4" t="s">
        <v>1908</v>
      </c>
      <c r="F137" s="4">
        <v>3</v>
      </c>
      <c r="G137" s="4">
        <v>576.52</v>
      </c>
      <c r="H137" s="4">
        <v>0.22</v>
      </c>
      <c r="I137" s="4" t="s">
        <v>1964</v>
      </c>
      <c r="J137" s="4">
        <v>1349.0568000000001</v>
      </c>
    </row>
    <row r="138" spans="1:10" ht="15" customHeight="1" x14ac:dyDescent="0.3">
      <c r="A138" s="4" t="s">
        <v>2100</v>
      </c>
      <c r="B138" s="6">
        <v>45751</v>
      </c>
      <c r="C138" s="4" t="s">
        <v>1106</v>
      </c>
      <c r="D138" s="4" t="s">
        <v>1796</v>
      </c>
      <c r="E138" s="4" t="s">
        <v>1921</v>
      </c>
      <c r="F138" s="4">
        <v>3</v>
      </c>
      <c r="G138" s="4">
        <v>849.36</v>
      </c>
      <c r="H138" s="4">
        <v>0.03</v>
      </c>
      <c r="I138" s="4" t="s">
        <v>1959</v>
      </c>
      <c r="J138" s="4">
        <v>2471.6376</v>
      </c>
    </row>
    <row r="139" spans="1:10" ht="15" customHeight="1" x14ac:dyDescent="0.3">
      <c r="A139" s="4" t="s">
        <v>2101</v>
      </c>
      <c r="B139" s="6">
        <v>45392</v>
      </c>
      <c r="C139" s="4" t="s">
        <v>1470</v>
      </c>
      <c r="D139" s="4" t="s">
        <v>1732</v>
      </c>
      <c r="E139" s="4" t="s">
        <v>1911</v>
      </c>
      <c r="F139" s="4">
        <v>1</v>
      </c>
      <c r="G139" s="4">
        <v>245.85</v>
      </c>
      <c r="H139" s="4">
        <v>0.18</v>
      </c>
      <c r="I139" s="4" t="s">
        <v>1964</v>
      </c>
      <c r="J139" s="4">
        <v>201.59700000000001</v>
      </c>
    </row>
    <row r="140" spans="1:10" ht="15" customHeight="1" x14ac:dyDescent="0.3">
      <c r="A140" s="4" t="s">
        <v>2102</v>
      </c>
      <c r="B140" s="6">
        <v>45589</v>
      </c>
      <c r="C140" s="4" t="s">
        <v>597</v>
      </c>
      <c r="D140" s="4" t="s">
        <v>1874</v>
      </c>
      <c r="E140" s="4" t="s">
        <v>1924</v>
      </c>
      <c r="F140" s="4">
        <v>3</v>
      </c>
      <c r="G140" s="4">
        <v>237.68</v>
      </c>
      <c r="H140" s="4">
        <v>0.1</v>
      </c>
      <c r="I140" s="4" t="s">
        <v>1964</v>
      </c>
      <c r="J140" s="4">
        <v>641.73599999999999</v>
      </c>
    </row>
    <row r="141" spans="1:10" ht="15" customHeight="1" x14ac:dyDescent="0.3">
      <c r="A141" s="4" t="s">
        <v>2103</v>
      </c>
      <c r="B141" s="6">
        <v>45756</v>
      </c>
      <c r="C141" s="4" t="s">
        <v>1070</v>
      </c>
      <c r="D141" s="4" t="s">
        <v>1796</v>
      </c>
      <c r="E141" s="4" t="s">
        <v>1934</v>
      </c>
      <c r="F141" s="4">
        <v>4</v>
      </c>
      <c r="G141" s="4">
        <v>715.85</v>
      </c>
      <c r="H141" s="4">
        <v>0.25</v>
      </c>
      <c r="I141" s="4" t="s">
        <v>1961</v>
      </c>
      <c r="J141" s="4">
        <v>2147.5500000000002</v>
      </c>
    </row>
    <row r="142" spans="1:10" ht="15" customHeight="1" x14ac:dyDescent="0.3">
      <c r="A142" s="4" t="s">
        <v>2104</v>
      </c>
      <c r="B142" s="6">
        <v>45255</v>
      </c>
      <c r="C142" s="4" t="s">
        <v>575</v>
      </c>
      <c r="D142" s="4" t="s">
        <v>1853</v>
      </c>
      <c r="E142" s="4" t="s">
        <v>1908</v>
      </c>
      <c r="F142" s="4">
        <v>2</v>
      </c>
      <c r="G142" s="4">
        <v>478.85</v>
      </c>
      <c r="H142" s="4">
        <v>0.01</v>
      </c>
      <c r="I142" s="4" t="s">
        <v>1964</v>
      </c>
      <c r="J142" s="4">
        <v>948.12300000000005</v>
      </c>
    </row>
    <row r="143" spans="1:10" ht="15" customHeight="1" x14ac:dyDescent="0.3">
      <c r="A143" s="4" t="s">
        <v>2105</v>
      </c>
      <c r="B143" s="6">
        <v>45718</v>
      </c>
      <c r="C143" s="4" t="s">
        <v>400</v>
      </c>
      <c r="D143" s="4" t="s">
        <v>1721</v>
      </c>
      <c r="E143" s="4" t="s">
        <v>1887</v>
      </c>
      <c r="F143" s="4">
        <v>1</v>
      </c>
      <c r="G143" s="4">
        <v>503.95</v>
      </c>
      <c r="H143" s="4">
        <v>0.26</v>
      </c>
      <c r="I143" s="4" t="s">
        <v>1964</v>
      </c>
      <c r="J143" s="4">
        <v>372.923</v>
      </c>
    </row>
    <row r="144" spans="1:10" ht="15" customHeight="1" x14ac:dyDescent="0.3">
      <c r="A144" s="4" t="s">
        <v>2106</v>
      </c>
      <c r="B144" s="6">
        <v>45573</v>
      </c>
      <c r="C144" s="4" t="s">
        <v>1255</v>
      </c>
      <c r="D144" s="4" t="s">
        <v>1780</v>
      </c>
      <c r="E144" s="4" t="s">
        <v>1929</v>
      </c>
      <c r="F144" s="4">
        <v>2</v>
      </c>
      <c r="G144" s="4">
        <v>975.48</v>
      </c>
      <c r="H144" s="4">
        <v>0.26</v>
      </c>
      <c r="I144" s="4" t="s">
        <v>1964</v>
      </c>
      <c r="J144" s="4">
        <v>1443.7103999999999</v>
      </c>
    </row>
    <row r="145" spans="1:10" ht="15" customHeight="1" x14ac:dyDescent="0.3">
      <c r="A145" s="4" t="s">
        <v>2107</v>
      </c>
      <c r="B145" s="6">
        <v>45884</v>
      </c>
      <c r="C145" s="4" t="s">
        <v>1261</v>
      </c>
      <c r="D145" s="4" t="s">
        <v>1680</v>
      </c>
      <c r="E145" s="4" t="s">
        <v>1939</v>
      </c>
      <c r="F145" s="4">
        <v>4</v>
      </c>
      <c r="G145" s="4">
        <v>450.12</v>
      </c>
      <c r="H145" s="4">
        <v>0.28999999999999998</v>
      </c>
      <c r="I145" s="4" t="s">
        <v>1964</v>
      </c>
      <c r="J145" s="4">
        <v>1278.3407999999999</v>
      </c>
    </row>
    <row r="146" spans="1:10" ht="15" customHeight="1" x14ac:dyDescent="0.3">
      <c r="A146" s="4" t="s">
        <v>2108</v>
      </c>
      <c r="B146" s="6">
        <v>45448</v>
      </c>
      <c r="C146" s="4" t="s">
        <v>1361</v>
      </c>
      <c r="D146" s="4" t="s">
        <v>1686</v>
      </c>
      <c r="E146" s="4" t="s">
        <v>1917</v>
      </c>
      <c r="F146" s="4">
        <v>3</v>
      </c>
      <c r="G146" s="4">
        <v>237.24</v>
      </c>
      <c r="H146" s="4">
        <v>0.24</v>
      </c>
      <c r="I146" s="4" t="s">
        <v>1961</v>
      </c>
      <c r="J146" s="4">
        <v>540.90719999999999</v>
      </c>
    </row>
    <row r="147" spans="1:10" ht="15" customHeight="1" x14ac:dyDescent="0.3">
      <c r="A147" s="4" t="s">
        <v>2109</v>
      </c>
      <c r="B147" s="6">
        <v>45522</v>
      </c>
      <c r="C147" s="4" t="s">
        <v>1429</v>
      </c>
      <c r="D147" s="4" t="s">
        <v>1744</v>
      </c>
      <c r="E147" s="4" t="s">
        <v>1936</v>
      </c>
      <c r="F147" s="4">
        <v>2</v>
      </c>
      <c r="G147" s="4">
        <v>536.84</v>
      </c>
      <c r="H147" s="4">
        <v>0.09</v>
      </c>
      <c r="I147" s="4" t="s">
        <v>1964</v>
      </c>
      <c r="J147" s="4">
        <v>977.04880000000003</v>
      </c>
    </row>
    <row r="148" spans="1:10" ht="15" customHeight="1" x14ac:dyDescent="0.3">
      <c r="A148" s="4" t="s">
        <v>2110</v>
      </c>
      <c r="B148" s="6">
        <v>45626</v>
      </c>
      <c r="C148" s="4" t="s">
        <v>1383</v>
      </c>
      <c r="D148" s="4" t="s">
        <v>1686</v>
      </c>
      <c r="E148" s="4" t="s">
        <v>1948</v>
      </c>
      <c r="F148" s="4">
        <v>3</v>
      </c>
      <c r="G148" s="4">
        <v>584.41</v>
      </c>
      <c r="H148" s="4">
        <v>0</v>
      </c>
      <c r="I148" s="4" t="s">
        <v>1964</v>
      </c>
      <c r="J148" s="4">
        <v>1753.23</v>
      </c>
    </row>
    <row r="149" spans="1:10" ht="15" customHeight="1" x14ac:dyDescent="0.3">
      <c r="A149" s="4" t="s">
        <v>2111</v>
      </c>
      <c r="B149" s="6">
        <v>45617</v>
      </c>
      <c r="C149" s="4" t="s">
        <v>943</v>
      </c>
      <c r="D149" s="4" t="s">
        <v>1829</v>
      </c>
      <c r="E149" s="4" t="s">
        <v>1948</v>
      </c>
      <c r="F149" s="4">
        <v>1</v>
      </c>
      <c r="G149" s="4">
        <v>653.87</v>
      </c>
      <c r="H149" s="4">
        <v>0.14000000000000001</v>
      </c>
      <c r="I149" s="4" t="s">
        <v>1961</v>
      </c>
      <c r="J149" s="4">
        <v>562.32820000000004</v>
      </c>
    </row>
    <row r="150" spans="1:10" ht="15" customHeight="1" x14ac:dyDescent="0.3">
      <c r="A150" s="4" t="s">
        <v>2112</v>
      </c>
      <c r="B150" s="6">
        <v>45878</v>
      </c>
      <c r="C150" s="4" t="s">
        <v>1528</v>
      </c>
      <c r="D150" s="4" t="s">
        <v>1844</v>
      </c>
      <c r="E150" s="4" t="s">
        <v>1887</v>
      </c>
      <c r="F150" s="4">
        <v>1</v>
      </c>
      <c r="G150" s="4">
        <v>652.03</v>
      </c>
      <c r="H150" s="4">
        <v>0.27</v>
      </c>
      <c r="I150" s="4" t="s">
        <v>1959</v>
      </c>
      <c r="J150" s="4">
        <v>475.9819</v>
      </c>
    </row>
    <row r="151" spans="1:10" ht="15" customHeight="1" x14ac:dyDescent="0.3">
      <c r="A151" s="4" t="s">
        <v>2113</v>
      </c>
      <c r="B151" s="6">
        <v>45502</v>
      </c>
      <c r="C151" s="4" t="s">
        <v>339</v>
      </c>
      <c r="D151" s="4" t="s">
        <v>1576</v>
      </c>
      <c r="E151" s="4" t="s">
        <v>1929</v>
      </c>
      <c r="F151" s="4">
        <v>3</v>
      </c>
      <c r="G151" s="4">
        <v>513.36</v>
      </c>
      <c r="H151" s="4">
        <v>7.0000000000000007E-2</v>
      </c>
      <c r="I151" s="4" t="s">
        <v>1964</v>
      </c>
      <c r="J151" s="4">
        <v>1432.2744</v>
      </c>
    </row>
    <row r="152" spans="1:10" ht="15" customHeight="1" x14ac:dyDescent="0.3">
      <c r="A152" s="4" t="s">
        <v>2114</v>
      </c>
      <c r="B152" s="6">
        <v>45433</v>
      </c>
      <c r="C152" s="4" t="s">
        <v>255</v>
      </c>
      <c r="D152" s="4" t="s">
        <v>1738</v>
      </c>
      <c r="E152" s="4" t="s">
        <v>1908</v>
      </c>
      <c r="F152" s="4">
        <v>4</v>
      </c>
      <c r="G152" s="4">
        <v>355.64</v>
      </c>
      <c r="H152" s="4">
        <v>0.16</v>
      </c>
      <c r="I152" s="4" t="s">
        <v>1964</v>
      </c>
      <c r="J152" s="4">
        <v>1194.9503999999999</v>
      </c>
    </row>
    <row r="153" spans="1:10" ht="15" customHeight="1" x14ac:dyDescent="0.3">
      <c r="A153" s="4" t="s">
        <v>2115</v>
      </c>
      <c r="B153" s="6">
        <v>45594</v>
      </c>
      <c r="C153" s="4" t="s">
        <v>100</v>
      </c>
      <c r="D153" s="4" t="s">
        <v>1610</v>
      </c>
      <c r="E153" s="4" t="s">
        <v>1917</v>
      </c>
      <c r="F153" s="4">
        <v>4</v>
      </c>
      <c r="G153" s="4">
        <v>535.4</v>
      </c>
      <c r="H153" s="4">
        <v>0.26</v>
      </c>
      <c r="I153" s="4" t="s">
        <v>1961</v>
      </c>
      <c r="J153" s="4">
        <v>1584.7840000000001</v>
      </c>
    </row>
    <row r="154" spans="1:10" ht="15" customHeight="1" x14ac:dyDescent="0.3">
      <c r="A154" s="4" t="s">
        <v>2116</v>
      </c>
      <c r="B154" s="6">
        <v>45798</v>
      </c>
      <c r="C154" s="4" t="s">
        <v>790</v>
      </c>
      <c r="D154" s="4" t="s">
        <v>1790</v>
      </c>
      <c r="E154" s="4" t="s">
        <v>1948</v>
      </c>
      <c r="F154" s="4">
        <v>2</v>
      </c>
      <c r="G154" s="4">
        <v>108.74</v>
      </c>
      <c r="H154" s="4">
        <v>0.11</v>
      </c>
      <c r="I154" s="4" t="s">
        <v>1961</v>
      </c>
      <c r="J154" s="4">
        <v>193.55719999999999</v>
      </c>
    </row>
    <row r="155" spans="1:10" ht="15" customHeight="1" x14ac:dyDescent="0.3">
      <c r="A155" s="4" t="s">
        <v>2117</v>
      </c>
      <c r="B155" s="6">
        <v>45579</v>
      </c>
      <c r="C155" s="4" t="s">
        <v>1001</v>
      </c>
      <c r="D155" s="4" t="s">
        <v>1603</v>
      </c>
      <c r="E155" s="4" t="s">
        <v>1948</v>
      </c>
      <c r="F155" s="4">
        <v>3</v>
      </c>
      <c r="G155" s="4">
        <v>591.98</v>
      </c>
      <c r="H155" s="4">
        <v>0.16</v>
      </c>
      <c r="I155" s="4" t="s">
        <v>1959</v>
      </c>
      <c r="J155" s="4">
        <v>1491.7896000000001</v>
      </c>
    </row>
    <row r="156" spans="1:10" ht="15" customHeight="1" x14ac:dyDescent="0.3">
      <c r="A156" s="4" t="s">
        <v>2118</v>
      </c>
      <c r="B156" s="6">
        <v>45613</v>
      </c>
      <c r="C156" s="4" t="s">
        <v>1272</v>
      </c>
      <c r="D156" s="4" t="s">
        <v>1725</v>
      </c>
      <c r="E156" s="4" t="s">
        <v>1896</v>
      </c>
      <c r="F156" s="4">
        <v>1</v>
      </c>
      <c r="G156" s="4">
        <v>345.06</v>
      </c>
      <c r="H156" s="4">
        <v>0.13</v>
      </c>
      <c r="I156" s="4" t="s">
        <v>1964</v>
      </c>
      <c r="J156" s="4">
        <v>300.2022</v>
      </c>
    </row>
    <row r="157" spans="1:10" ht="15" customHeight="1" x14ac:dyDescent="0.3">
      <c r="A157" s="4" t="s">
        <v>2119</v>
      </c>
      <c r="B157" s="6">
        <v>45745</v>
      </c>
      <c r="C157" s="4" t="s">
        <v>980</v>
      </c>
      <c r="D157" s="4" t="s">
        <v>1862</v>
      </c>
      <c r="E157" s="4" t="s">
        <v>1929</v>
      </c>
      <c r="F157" s="4">
        <v>4</v>
      </c>
      <c r="G157" s="4">
        <v>986.41</v>
      </c>
      <c r="H157" s="4">
        <v>0.22</v>
      </c>
      <c r="I157" s="4" t="s">
        <v>1959</v>
      </c>
      <c r="J157" s="4">
        <v>3077.5992000000001</v>
      </c>
    </row>
    <row r="158" spans="1:10" ht="15" customHeight="1" x14ac:dyDescent="0.3">
      <c r="A158" s="4" t="s">
        <v>2120</v>
      </c>
      <c r="B158" s="6">
        <v>45494</v>
      </c>
      <c r="C158" s="4" t="s">
        <v>1016</v>
      </c>
      <c r="D158" s="4" t="s">
        <v>1728</v>
      </c>
      <c r="E158" s="4" t="s">
        <v>1887</v>
      </c>
      <c r="F158" s="4">
        <v>2</v>
      </c>
      <c r="G158" s="4">
        <v>921.52</v>
      </c>
      <c r="H158" s="4">
        <v>0</v>
      </c>
      <c r="I158" s="4" t="s">
        <v>1961</v>
      </c>
      <c r="J158" s="4">
        <v>1843.04</v>
      </c>
    </row>
    <row r="159" spans="1:10" ht="15" customHeight="1" x14ac:dyDescent="0.3">
      <c r="A159" s="4" t="s">
        <v>2121</v>
      </c>
      <c r="B159" s="6">
        <v>45883</v>
      </c>
      <c r="C159" s="4" t="s">
        <v>351</v>
      </c>
      <c r="D159" s="4" t="s">
        <v>1747</v>
      </c>
      <c r="E159" s="4" t="s">
        <v>1908</v>
      </c>
      <c r="F159" s="4">
        <v>1</v>
      </c>
      <c r="G159" s="4">
        <v>83.1</v>
      </c>
      <c r="H159" s="4">
        <v>0.04</v>
      </c>
      <c r="I159" s="4" t="s">
        <v>1961</v>
      </c>
      <c r="J159" s="4">
        <v>79.775999999999996</v>
      </c>
    </row>
    <row r="160" spans="1:10" ht="15" customHeight="1" x14ac:dyDescent="0.3">
      <c r="A160" s="4" t="s">
        <v>2122</v>
      </c>
      <c r="B160" s="6">
        <v>45601</v>
      </c>
      <c r="C160" s="4" t="s">
        <v>1166</v>
      </c>
      <c r="D160" s="4" t="s">
        <v>1661</v>
      </c>
      <c r="E160" s="4" t="s">
        <v>1927</v>
      </c>
      <c r="F160" s="4">
        <v>2</v>
      </c>
      <c r="G160" s="4">
        <v>60.98</v>
      </c>
      <c r="H160" s="4">
        <v>0.23</v>
      </c>
      <c r="I160" s="4" t="s">
        <v>1961</v>
      </c>
      <c r="J160" s="4">
        <v>93.909199999999998</v>
      </c>
    </row>
    <row r="161" spans="1:10" ht="15" customHeight="1" x14ac:dyDescent="0.3">
      <c r="A161" s="4" t="s">
        <v>2123</v>
      </c>
      <c r="B161" s="6">
        <v>45454</v>
      </c>
      <c r="C161" s="4" t="s">
        <v>1241</v>
      </c>
      <c r="D161" s="4" t="s">
        <v>1850</v>
      </c>
      <c r="E161" s="4" t="s">
        <v>1939</v>
      </c>
      <c r="F161" s="4">
        <v>2</v>
      </c>
      <c r="G161" s="4">
        <v>122.23</v>
      </c>
      <c r="H161" s="4">
        <v>0.21</v>
      </c>
      <c r="I161" s="4" t="s">
        <v>1964</v>
      </c>
      <c r="J161" s="4">
        <v>193.1234</v>
      </c>
    </row>
    <row r="162" spans="1:10" ht="15" customHeight="1" x14ac:dyDescent="0.3">
      <c r="A162" s="4" t="s">
        <v>2124</v>
      </c>
      <c r="B162" s="6">
        <v>45918</v>
      </c>
      <c r="C162" s="4" t="s">
        <v>92</v>
      </c>
      <c r="D162" s="4" t="s">
        <v>1793</v>
      </c>
      <c r="E162" s="4" t="s">
        <v>1945</v>
      </c>
      <c r="F162" s="4">
        <v>2</v>
      </c>
      <c r="G162" s="4">
        <v>623.38</v>
      </c>
      <c r="H162" s="4">
        <v>0.13</v>
      </c>
      <c r="I162" s="4" t="s">
        <v>1959</v>
      </c>
      <c r="J162" s="4">
        <v>1084.6812</v>
      </c>
    </row>
    <row r="163" spans="1:10" ht="15" customHeight="1" x14ac:dyDescent="0.3">
      <c r="A163" s="4" t="s">
        <v>2125</v>
      </c>
      <c r="B163" s="6">
        <v>45729</v>
      </c>
      <c r="C163" s="4" t="s">
        <v>222</v>
      </c>
      <c r="D163" s="4" t="s">
        <v>1793</v>
      </c>
      <c r="E163" s="4" t="s">
        <v>1887</v>
      </c>
      <c r="F163" s="4">
        <v>1</v>
      </c>
      <c r="G163" s="4">
        <v>479.58</v>
      </c>
      <c r="H163" s="4">
        <v>0.05</v>
      </c>
      <c r="I163" s="4" t="s">
        <v>1961</v>
      </c>
      <c r="J163" s="4">
        <v>455.601</v>
      </c>
    </row>
    <row r="164" spans="1:10" ht="15" customHeight="1" x14ac:dyDescent="0.3">
      <c r="A164" s="4" t="s">
        <v>2126</v>
      </c>
      <c r="B164" s="6">
        <v>45276</v>
      </c>
      <c r="C164" s="4" t="s">
        <v>953</v>
      </c>
      <c r="D164" s="4" t="s">
        <v>1802</v>
      </c>
      <c r="E164" s="4" t="s">
        <v>1911</v>
      </c>
      <c r="F164" s="4">
        <v>3</v>
      </c>
      <c r="G164" s="4">
        <v>369.32</v>
      </c>
      <c r="H164" s="4">
        <v>0.14000000000000001</v>
      </c>
      <c r="I164" s="4" t="s">
        <v>1961</v>
      </c>
      <c r="J164" s="4">
        <v>952.84559999999999</v>
      </c>
    </row>
    <row r="165" spans="1:10" ht="15" customHeight="1" x14ac:dyDescent="0.3">
      <c r="A165" s="4" t="s">
        <v>2127</v>
      </c>
      <c r="B165" s="6">
        <v>45851</v>
      </c>
      <c r="C165" s="4" t="s">
        <v>282</v>
      </c>
      <c r="D165" s="4" t="s">
        <v>1674</v>
      </c>
      <c r="E165" s="4" t="s">
        <v>1892</v>
      </c>
      <c r="F165" s="4">
        <v>1</v>
      </c>
      <c r="G165" s="4">
        <v>488.31</v>
      </c>
      <c r="H165" s="4">
        <v>0.03</v>
      </c>
      <c r="I165" s="4" t="s">
        <v>1961</v>
      </c>
      <c r="J165" s="4">
        <v>473.66070000000002</v>
      </c>
    </row>
    <row r="166" spans="1:10" ht="15" customHeight="1" x14ac:dyDescent="0.3">
      <c r="A166" s="4" t="s">
        <v>2128</v>
      </c>
      <c r="B166" s="6">
        <v>45418</v>
      </c>
      <c r="C166" s="4" t="s">
        <v>889</v>
      </c>
      <c r="D166" s="4" t="s">
        <v>1744</v>
      </c>
      <c r="E166" s="4" t="s">
        <v>1929</v>
      </c>
      <c r="F166" s="4">
        <v>4</v>
      </c>
      <c r="G166" s="4">
        <v>164.04</v>
      </c>
      <c r="H166" s="4">
        <v>0.26</v>
      </c>
      <c r="I166" s="4" t="s">
        <v>1959</v>
      </c>
      <c r="J166" s="4">
        <v>485.55840000000001</v>
      </c>
    </row>
    <row r="167" spans="1:10" ht="15" customHeight="1" x14ac:dyDescent="0.3">
      <c r="A167" s="4" t="s">
        <v>2129</v>
      </c>
      <c r="B167" s="6">
        <v>45508</v>
      </c>
      <c r="C167" s="4" t="s">
        <v>272</v>
      </c>
      <c r="D167" s="4" t="s">
        <v>1599</v>
      </c>
      <c r="E167" s="4" t="s">
        <v>1942</v>
      </c>
      <c r="F167" s="4">
        <v>3</v>
      </c>
      <c r="G167" s="4">
        <v>707.95</v>
      </c>
      <c r="H167" s="4">
        <v>0.18</v>
      </c>
      <c r="I167" s="4" t="s">
        <v>1961</v>
      </c>
      <c r="J167" s="4">
        <v>1741.557</v>
      </c>
    </row>
    <row r="168" spans="1:10" ht="15" customHeight="1" x14ac:dyDescent="0.3">
      <c r="A168" s="4" t="s">
        <v>2130</v>
      </c>
      <c r="B168" s="6">
        <v>45269</v>
      </c>
      <c r="C168" s="4" t="s">
        <v>945</v>
      </c>
      <c r="D168" s="4" t="s">
        <v>1790</v>
      </c>
      <c r="E168" s="4" t="s">
        <v>1917</v>
      </c>
      <c r="F168" s="4">
        <v>4</v>
      </c>
      <c r="G168" s="4">
        <v>714.47</v>
      </c>
      <c r="H168" s="4">
        <v>0.18</v>
      </c>
      <c r="I168" s="4" t="s">
        <v>1964</v>
      </c>
      <c r="J168" s="4">
        <v>2343.4616000000001</v>
      </c>
    </row>
    <row r="169" spans="1:10" ht="15" customHeight="1" x14ac:dyDescent="0.3">
      <c r="A169" s="4" t="s">
        <v>2131</v>
      </c>
      <c r="B169" s="6">
        <v>45866</v>
      </c>
      <c r="C169" s="4" t="s">
        <v>1301</v>
      </c>
      <c r="D169" s="4" t="s">
        <v>1820</v>
      </c>
      <c r="E169" s="4" t="s">
        <v>1914</v>
      </c>
      <c r="F169" s="4">
        <v>4</v>
      </c>
      <c r="G169" s="4">
        <v>422.09</v>
      </c>
      <c r="H169" s="4">
        <v>0.04</v>
      </c>
      <c r="I169" s="4" t="s">
        <v>1959</v>
      </c>
      <c r="J169" s="4">
        <v>1620.8255999999999</v>
      </c>
    </row>
    <row r="170" spans="1:10" ht="15" customHeight="1" x14ac:dyDescent="0.3">
      <c r="A170" s="4" t="s">
        <v>2132</v>
      </c>
      <c r="B170" s="6">
        <v>45462</v>
      </c>
      <c r="C170" s="4" t="s">
        <v>385</v>
      </c>
      <c r="D170" s="4" t="s">
        <v>1667</v>
      </c>
      <c r="E170" s="4" t="s">
        <v>1921</v>
      </c>
      <c r="F170" s="4">
        <v>1</v>
      </c>
      <c r="G170" s="4">
        <v>998.19</v>
      </c>
      <c r="H170" s="4">
        <v>0.2</v>
      </c>
      <c r="I170" s="4" t="s">
        <v>1959</v>
      </c>
      <c r="J170" s="4">
        <v>798.55200000000002</v>
      </c>
    </row>
    <row r="171" spans="1:10" ht="15" customHeight="1" x14ac:dyDescent="0.3">
      <c r="A171" s="4" t="s">
        <v>2133</v>
      </c>
      <c r="B171" s="6">
        <v>45313</v>
      </c>
      <c r="C171" s="4" t="s">
        <v>1178</v>
      </c>
      <c r="D171" s="4" t="s">
        <v>1799</v>
      </c>
      <c r="E171" s="4" t="s">
        <v>1914</v>
      </c>
      <c r="F171" s="4">
        <v>2</v>
      </c>
      <c r="G171" s="4">
        <v>343.42</v>
      </c>
      <c r="H171" s="4">
        <v>0.12</v>
      </c>
      <c r="I171" s="4" t="s">
        <v>1964</v>
      </c>
      <c r="J171" s="4">
        <v>604.41920000000005</v>
      </c>
    </row>
    <row r="172" spans="1:10" ht="15" customHeight="1" x14ac:dyDescent="0.3">
      <c r="A172" s="4" t="s">
        <v>2134</v>
      </c>
      <c r="B172" s="6">
        <v>45390</v>
      </c>
      <c r="C172" s="4" t="s">
        <v>829</v>
      </c>
      <c r="D172" s="4" t="s">
        <v>1680</v>
      </c>
      <c r="E172" s="4" t="s">
        <v>1911</v>
      </c>
      <c r="F172" s="4">
        <v>1</v>
      </c>
      <c r="G172" s="4">
        <v>152.16999999999999</v>
      </c>
      <c r="H172" s="4">
        <v>0.28000000000000003</v>
      </c>
      <c r="I172" s="4" t="s">
        <v>1964</v>
      </c>
      <c r="J172" s="4">
        <v>109.5624</v>
      </c>
    </row>
    <row r="173" spans="1:10" ht="15" customHeight="1" x14ac:dyDescent="0.3">
      <c r="A173" s="4" t="s">
        <v>2135</v>
      </c>
      <c r="B173" s="6">
        <v>45795</v>
      </c>
      <c r="C173" s="4" t="s">
        <v>587</v>
      </c>
      <c r="D173" s="4" t="s">
        <v>1728</v>
      </c>
      <c r="E173" s="4" t="s">
        <v>1927</v>
      </c>
      <c r="F173" s="4">
        <v>1</v>
      </c>
      <c r="G173" s="4">
        <v>325.08</v>
      </c>
      <c r="H173" s="4">
        <v>0.26</v>
      </c>
      <c r="I173" s="4" t="s">
        <v>1961</v>
      </c>
      <c r="J173" s="4">
        <v>240.5592</v>
      </c>
    </row>
    <row r="174" spans="1:10" ht="15" customHeight="1" x14ac:dyDescent="0.3">
      <c r="A174" s="4" t="s">
        <v>2136</v>
      </c>
      <c r="B174" s="6">
        <v>45267</v>
      </c>
      <c r="C174" s="4" t="s">
        <v>1091</v>
      </c>
      <c r="D174" s="4" t="s">
        <v>1850</v>
      </c>
      <c r="E174" s="4" t="s">
        <v>1924</v>
      </c>
      <c r="F174" s="4">
        <v>2</v>
      </c>
      <c r="G174" s="4">
        <v>827.92</v>
      </c>
      <c r="H174" s="4">
        <v>0.25</v>
      </c>
      <c r="I174" s="4" t="s">
        <v>1964</v>
      </c>
      <c r="J174" s="4">
        <v>1241.8800000000001</v>
      </c>
    </row>
    <row r="175" spans="1:10" ht="15" customHeight="1" x14ac:dyDescent="0.3">
      <c r="A175" s="4" t="s">
        <v>2137</v>
      </c>
      <c r="B175" s="6">
        <v>45314</v>
      </c>
      <c r="C175" s="4" t="s">
        <v>1504</v>
      </c>
      <c r="D175" s="4" t="s">
        <v>1655</v>
      </c>
      <c r="E175" s="4" t="s">
        <v>1896</v>
      </c>
      <c r="F175" s="4">
        <v>2</v>
      </c>
      <c r="G175" s="4">
        <v>593.47</v>
      </c>
      <c r="H175" s="4">
        <v>0.1</v>
      </c>
      <c r="I175" s="4" t="s">
        <v>1964</v>
      </c>
      <c r="J175" s="4">
        <v>1068.2460000000001</v>
      </c>
    </row>
    <row r="176" spans="1:10" ht="15" customHeight="1" x14ac:dyDescent="0.3">
      <c r="A176" s="4" t="s">
        <v>2138</v>
      </c>
      <c r="B176" s="6">
        <v>45267</v>
      </c>
      <c r="C176" s="4" t="s">
        <v>940</v>
      </c>
      <c r="D176" s="4" t="s">
        <v>1635</v>
      </c>
      <c r="E176" s="4" t="s">
        <v>1914</v>
      </c>
      <c r="F176" s="4">
        <v>4</v>
      </c>
      <c r="G176" s="4">
        <v>756.28</v>
      </c>
      <c r="H176" s="4">
        <v>0.05</v>
      </c>
      <c r="I176" s="4" t="s">
        <v>1964</v>
      </c>
      <c r="J176" s="4">
        <v>2873.864</v>
      </c>
    </row>
    <row r="177" spans="1:10" ht="15" customHeight="1" x14ac:dyDescent="0.3">
      <c r="A177" s="4" t="s">
        <v>2139</v>
      </c>
      <c r="B177" s="6">
        <v>45641</v>
      </c>
      <c r="C177" s="4" t="s">
        <v>1190</v>
      </c>
      <c r="D177" s="4" t="s">
        <v>1859</v>
      </c>
      <c r="E177" s="4" t="s">
        <v>1892</v>
      </c>
      <c r="F177" s="4">
        <v>2</v>
      </c>
      <c r="G177" s="4">
        <v>707.65</v>
      </c>
      <c r="H177" s="4">
        <v>0.14000000000000001</v>
      </c>
      <c r="I177" s="4" t="s">
        <v>1959</v>
      </c>
      <c r="J177" s="4">
        <v>1217.1579999999999</v>
      </c>
    </row>
    <row r="178" spans="1:10" ht="15" customHeight="1" x14ac:dyDescent="0.3">
      <c r="A178" s="4" t="s">
        <v>2140</v>
      </c>
      <c r="B178" s="6">
        <v>45371</v>
      </c>
      <c r="C178" s="4" t="s">
        <v>446</v>
      </c>
      <c r="D178" s="4" t="s">
        <v>1652</v>
      </c>
      <c r="E178" s="4" t="s">
        <v>1936</v>
      </c>
      <c r="F178" s="4">
        <v>1</v>
      </c>
      <c r="G178" s="4">
        <v>857.35</v>
      </c>
      <c r="H178" s="4">
        <v>0.28000000000000003</v>
      </c>
      <c r="I178" s="4" t="s">
        <v>1961</v>
      </c>
      <c r="J178" s="4">
        <v>617.29200000000003</v>
      </c>
    </row>
    <row r="179" spans="1:10" ht="15" customHeight="1" x14ac:dyDescent="0.3">
      <c r="A179" s="4" t="s">
        <v>2141</v>
      </c>
      <c r="B179" s="6">
        <v>45670</v>
      </c>
      <c r="C179" s="4" t="s">
        <v>2142</v>
      </c>
      <c r="D179" s="4" t="s">
        <v>1747</v>
      </c>
      <c r="E179" s="4" t="s">
        <v>1917</v>
      </c>
      <c r="F179" s="4">
        <v>1</v>
      </c>
      <c r="G179" s="4">
        <v>79</v>
      </c>
      <c r="H179" s="4">
        <v>0.04</v>
      </c>
      <c r="I179" s="4" t="s">
        <v>1961</v>
      </c>
      <c r="J179" s="4">
        <v>75.84</v>
      </c>
    </row>
    <row r="180" spans="1:10" ht="15" customHeight="1" x14ac:dyDescent="0.3">
      <c r="A180" s="4" t="s">
        <v>2143</v>
      </c>
      <c r="B180" s="6">
        <v>45885</v>
      </c>
      <c r="C180" s="4" t="s">
        <v>248</v>
      </c>
      <c r="D180" s="4" t="s">
        <v>1865</v>
      </c>
      <c r="E180" s="4" t="s">
        <v>1908</v>
      </c>
      <c r="F180" s="4">
        <v>4</v>
      </c>
      <c r="G180" s="4">
        <v>638.91</v>
      </c>
      <c r="H180" s="4">
        <v>0</v>
      </c>
      <c r="I180" s="4" t="s">
        <v>1964</v>
      </c>
      <c r="J180" s="4">
        <v>2555.64</v>
      </c>
    </row>
    <row r="181" spans="1:10" ht="15" customHeight="1" x14ac:dyDescent="0.3">
      <c r="A181" s="4" t="s">
        <v>2144</v>
      </c>
      <c r="B181" s="6">
        <v>45812</v>
      </c>
      <c r="C181" s="4" t="s">
        <v>299</v>
      </c>
      <c r="D181" s="4" t="s">
        <v>1715</v>
      </c>
      <c r="E181" s="4" t="s">
        <v>1887</v>
      </c>
      <c r="F181" s="4">
        <v>2</v>
      </c>
      <c r="G181" s="4">
        <v>522.16999999999996</v>
      </c>
      <c r="H181" s="4">
        <v>0.27</v>
      </c>
      <c r="I181" s="4" t="s">
        <v>1959</v>
      </c>
      <c r="J181" s="4">
        <v>762.3682</v>
      </c>
    </row>
    <row r="182" spans="1:10" ht="15" customHeight="1" x14ac:dyDescent="0.3">
      <c r="A182" s="4" t="s">
        <v>2145</v>
      </c>
      <c r="B182" s="6">
        <v>45235</v>
      </c>
      <c r="C182" s="4" t="s">
        <v>1484</v>
      </c>
      <c r="D182" s="4" t="s">
        <v>1696</v>
      </c>
      <c r="E182" s="4" t="s">
        <v>1929</v>
      </c>
      <c r="F182" s="4">
        <v>3</v>
      </c>
      <c r="G182" s="4">
        <v>954.29</v>
      </c>
      <c r="H182" s="4">
        <v>0.27</v>
      </c>
      <c r="I182" s="4" t="s">
        <v>1959</v>
      </c>
      <c r="J182" s="4">
        <v>2089.8951000000002</v>
      </c>
    </row>
    <row r="183" spans="1:10" ht="15" customHeight="1" x14ac:dyDescent="0.3">
      <c r="A183" s="4" t="s">
        <v>2146</v>
      </c>
      <c r="B183" s="6">
        <v>45710</v>
      </c>
      <c r="C183" s="4" t="s">
        <v>1437</v>
      </c>
      <c r="D183" s="4" t="s">
        <v>1677</v>
      </c>
      <c r="E183" s="4" t="s">
        <v>1932</v>
      </c>
      <c r="F183" s="4">
        <v>3</v>
      </c>
      <c r="G183" s="4">
        <v>53.92</v>
      </c>
      <c r="H183" s="4">
        <v>0.15</v>
      </c>
      <c r="I183" s="4" t="s">
        <v>1961</v>
      </c>
      <c r="J183" s="4">
        <v>137.49600000000001</v>
      </c>
    </row>
    <row r="184" spans="1:10" ht="15" customHeight="1" x14ac:dyDescent="0.3">
      <c r="A184" s="4" t="s">
        <v>2147</v>
      </c>
      <c r="B184" s="6">
        <v>45753</v>
      </c>
      <c r="C184" s="4" t="s">
        <v>1247</v>
      </c>
      <c r="D184" s="4" t="s">
        <v>1680</v>
      </c>
      <c r="E184" s="4" t="s">
        <v>1887</v>
      </c>
      <c r="F184" s="4">
        <v>4</v>
      </c>
      <c r="G184" s="4">
        <v>741.88</v>
      </c>
      <c r="H184" s="4">
        <v>0.02</v>
      </c>
      <c r="I184" s="4" t="s">
        <v>1964</v>
      </c>
      <c r="J184" s="4">
        <v>2908.1696000000002</v>
      </c>
    </row>
    <row r="185" spans="1:10" ht="15" customHeight="1" x14ac:dyDescent="0.3">
      <c r="A185" s="4" t="s">
        <v>2148</v>
      </c>
      <c r="B185" s="6">
        <v>45594</v>
      </c>
      <c r="C185" s="4" t="s">
        <v>138</v>
      </c>
      <c r="D185" s="4" t="s">
        <v>1718</v>
      </c>
      <c r="E185" s="4" t="s">
        <v>1901</v>
      </c>
      <c r="F185" s="4">
        <v>1</v>
      </c>
      <c r="G185" s="4">
        <v>547.09</v>
      </c>
      <c r="H185" s="4">
        <v>0.01</v>
      </c>
      <c r="I185" s="4" t="s">
        <v>1961</v>
      </c>
      <c r="J185" s="4">
        <v>541.6191</v>
      </c>
    </row>
    <row r="186" spans="1:10" ht="15" customHeight="1" x14ac:dyDescent="0.3">
      <c r="A186" s="4" t="s">
        <v>2149</v>
      </c>
      <c r="B186" s="6">
        <v>45686</v>
      </c>
      <c r="C186" s="4" t="s">
        <v>1516</v>
      </c>
      <c r="D186" s="4" t="s">
        <v>1850</v>
      </c>
      <c r="E186" s="4" t="s">
        <v>1901</v>
      </c>
      <c r="F186" s="4">
        <v>1</v>
      </c>
      <c r="G186" s="4">
        <v>789.35</v>
      </c>
      <c r="H186" s="4">
        <v>0.14000000000000001</v>
      </c>
      <c r="I186" s="4" t="s">
        <v>1961</v>
      </c>
      <c r="J186" s="4">
        <v>678.84100000000001</v>
      </c>
    </row>
    <row r="187" spans="1:10" ht="15" customHeight="1" x14ac:dyDescent="0.3">
      <c r="A187" s="4" t="s">
        <v>2150</v>
      </c>
      <c r="B187" s="6">
        <v>45354</v>
      </c>
      <c r="C187" s="4" t="s">
        <v>1340</v>
      </c>
      <c r="D187" s="4" t="s">
        <v>1771</v>
      </c>
      <c r="E187" s="4" t="s">
        <v>1901</v>
      </c>
      <c r="F187" s="4">
        <v>3</v>
      </c>
      <c r="G187" s="4">
        <v>476.78</v>
      </c>
      <c r="H187" s="4">
        <v>0.09</v>
      </c>
      <c r="I187" s="4" t="s">
        <v>1964</v>
      </c>
      <c r="J187" s="4">
        <v>1301.6094000000001</v>
      </c>
    </row>
    <row r="188" spans="1:10" ht="15" customHeight="1" x14ac:dyDescent="0.3">
      <c r="A188" s="4" t="s">
        <v>2151</v>
      </c>
      <c r="B188" s="6">
        <v>45600</v>
      </c>
      <c r="C188" s="4" t="s">
        <v>1412</v>
      </c>
      <c r="D188" s="4" t="s">
        <v>1820</v>
      </c>
      <c r="E188" s="4" t="s">
        <v>1945</v>
      </c>
      <c r="F188" s="4">
        <v>2</v>
      </c>
      <c r="G188" s="4">
        <v>504.26</v>
      </c>
      <c r="H188" s="4">
        <v>0.04</v>
      </c>
      <c r="I188" s="4" t="s">
        <v>1961</v>
      </c>
      <c r="J188" s="4">
        <v>968.17920000000004</v>
      </c>
    </row>
    <row r="189" spans="1:10" ht="15" customHeight="1" x14ac:dyDescent="0.3">
      <c r="A189" s="4" t="s">
        <v>2152</v>
      </c>
      <c r="B189" s="6">
        <v>45538</v>
      </c>
      <c r="C189" s="4" t="s">
        <v>877</v>
      </c>
      <c r="D189" s="4" t="s">
        <v>1826</v>
      </c>
      <c r="E189" s="4" t="s">
        <v>1911</v>
      </c>
      <c r="F189" s="4">
        <v>2</v>
      </c>
      <c r="G189" s="4">
        <v>549.33000000000004</v>
      </c>
      <c r="H189" s="4">
        <v>0.01</v>
      </c>
      <c r="I189" s="4" t="s">
        <v>1964</v>
      </c>
      <c r="J189" s="4">
        <v>1087.6733999999999</v>
      </c>
    </row>
    <row r="190" spans="1:10" ht="15" customHeight="1" x14ac:dyDescent="0.3">
      <c r="A190" s="4" t="s">
        <v>2153</v>
      </c>
      <c r="B190" s="6">
        <v>45411</v>
      </c>
      <c r="C190" s="4" t="s">
        <v>1205</v>
      </c>
      <c r="D190" s="4" t="s">
        <v>1572</v>
      </c>
      <c r="E190" s="4" t="s">
        <v>1901</v>
      </c>
      <c r="F190" s="4">
        <v>3</v>
      </c>
      <c r="G190" s="4">
        <v>620.22</v>
      </c>
      <c r="H190" s="4">
        <v>0.04</v>
      </c>
      <c r="I190" s="4" t="s">
        <v>1959</v>
      </c>
      <c r="J190" s="4">
        <v>1786.2336</v>
      </c>
    </row>
    <row r="191" spans="1:10" ht="15" customHeight="1" x14ac:dyDescent="0.3">
      <c r="A191" s="4" t="s">
        <v>2154</v>
      </c>
      <c r="B191" s="6">
        <v>45411</v>
      </c>
      <c r="C191" s="4" t="s">
        <v>333</v>
      </c>
      <c r="D191" s="4" t="s">
        <v>1718</v>
      </c>
      <c r="E191" s="4" t="s">
        <v>1901</v>
      </c>
      <c r="F191" s="4">
        <v>1</v>
      </c>
      <c r="G191" s="4">
        <v>580.76</v>
      </c>
      <c r="H191" s="4">
        <v>0.1</v>
      </c>
      <c r="I191" s="4" t="s">
        <v>1964</v>
      </c>
      <c r="J191" s="4">
        <v>522.68399999999997</v>
      </c>
    </row>
    <row r="192" spans="1:10" ht="15" customHeight="1" x14ac:dyDescent="0.3">
      <c r="A192" s="4" t="s">
        <v>2155</v>
      </c>
      <c r="B192" s="6">
        <v>45775</v>
      </c>
      <c r="C192" s="4" t="s">
        <v>1061</v>
      </c>
      <c r="D192" s="4" t="s">
        <v>1796</v>
      </c>
      <c r="E192" s="4" t="s">
        <v>1921</v>
      </c>
      <c r="F192" s="4">
        <v>3</v>
      </c>
      <c r="G192" s="4">
        <v>444.55</v>
      </c>
      <c r="H192" s="4">
        <v>0.14000000000000001</v>
      </c>
      <c r="I192" s="4" t="s">
        <v>1961</v>
      </c>
      <c r="J192" s="4">
        <v>1146.9390000000001</v>
      </c>
    </row>
    <row r="193" spans="1:10" ht="15" customHeight="1" x14ac:dyDescent="0.3">
      <c r="A193" s="4" t="s">
        <v>2156</v>
      </c>
      <c r="B193" s="6">
        <v>45459</v>
      </c>
      <c r="C193" s="4" t="s">
        <v>477</v>
      </c>
      <c r="D193" s="4" t="s">
        <v>1718</v>
      </c>
      <c r="E193" s="4" t="s">
        <v>1945</v>
      </c>
      <c r="F193" s="4">
        <v>1</v>
      </c>
      <c r="G193" s="4">
        <v>804.9</v>
      </c>
      <c r="H193" s="4">
        <v>0.03</v>
      </c>
      <c r="I193" s="4" t="s">
        <v>1961</v>
      </c>
      <c r="J193" s="4">
        <v>780.75300000000004</v>
      </c>
    </row>
    <row r="194" spans="1:10" ht="15" customHeight="1" x14ac:dyDescent="0.3">
      <c r="A194" s="4" t="s">
        <v>2157</v>
      </c>
      <c r="B194" s="6">
        <v>45617</v>
      </c>
      <c r="C194" s="4" t="s">
        <v>1328</v>
      </c>
      <c r="D194" s="4" t="s">
        <v>1859</v>
      </c>
      <c r="E194" s="4" t="s">
        <v>1934</v>
      </c>
      <c r="F194" s="4">
        <v>3</v>
      </c>
      <c r="G194" s="4">
        <v>361.65</v>
      </c>
      <c r="H194" s="4">
        <v>0.15</v>
      </c>
      <c r="I194" s="4" t="s">
        <v>1964</v>
      </c>
      <c r="J194" s="4">
        <v>922.20749999999998</v>
      </c>
    </row>
    <row r="195" spans="1:10" ht="15" customHeight="1" x14ac:dyDescent="0.3">
      <c r="A195" s="4" t="s">
        <v>2158</v>
      </c>
      <c r="B195" s="6">
        <v>45763</v>
      </c>
      <c r="C195" s="4" t="s">
        <v>548</v>
      </c>
      <c r="D195" s="4" t="s">
        <v>1585</v>
      </c>
      <c r="E195" s="4" t="s">
        <v>1904</v>
      </c>
      <c r="F195" s="4">
        <v>1</v>
      </c>
      <c r="G195" s="4">
        <v>271.76</v>
      </c>
      <c r="H195" s="4">
        <v>0.03</v>
      </c>
      <c r="I195" s="4" t="s">
        <v>1959</v>
      </c>
      <c r="J195" s="4">
        <v>263.60719999999998</v>
      </c>
    </row>
    <row r="196" spans="1:10" ht="15" customHeight="1" x14ac:dyDescent="0.3">
      <c r="A196" s="4" t="s">
        <v>2159</v>
      </c>
      <c r="B196" s="6">
        <v>45618</v>
      </c>
      <c r="C196" s="4" t="s">
        <v>1028</v>
      </c>
      <c r="D196" s="4" t="s">
        <v>1728</v>
      </c>
      <c r="E196" s="4" t="s">
        <v>1924</v>
      </c>
      <c r="F196" s="4">
        <v>3</v>
      </c>
      <c r="G196" s="4">
        <v>958.15</v>
      </c>
      <c r="H196" s="4">
        <v>0.24</v>
      </c>
      <c r="I196" s="4" t="s">
        <v>1964</v>
      </c>
      <c r="J196" s="4">
        <v>2184.5819999999999</v>
      </c>
    </row>
    <row r="197" spans="1:10" ht="15" customHeight="1" x14ac:dyDescent="0.3">
      <c r="A197" s="4" t="s">
        <v>2160</v>
      </c>
      <c r="B197" s="6">
        <v>45290</v>
      </c>
      <c r="C197" s="4" t="s">
        <v>1337</v>
      </c>
      <c r="D197" s="4" t="s">
        <v>1762</v>
      </c>
      <c r="E197" s="4" t="s">
        <v>1942</v>
      </c>
      <c r="F197" s="4">
        <v>1</v>
      </c>
      <c r="G197" s="4">
        <v>889.19</v>
      </c>
      <c r="H197" s="4">
        <v>0.03</v>
      </c>
      <c r="I197" s="4" t="s">
        <v>1959</v>
      </c>
      <c r="J197" s="4">
        <v>862.51430000000005</v>
      </c>
    </row>
    <row r="198" spans="1:10" ht="15" customHeight="1" x14ac:dyDescent="0.3">
      <c r="A198" s="4" t="s">
        <v>2161</v>
      </c>
      <c r="B198" s="6">
        <v>45904</v>
      </c>
      <c r="C198" s="4" t="s">
        <v>1971</v>
      </c>
      <c r="D198" s="4" t="s">
        <v>1753</v>
      </c>
      <c r="E198" s="4" t="s">
        <v>1939</v>
      </c>
      <c r="F198" s="4">
        <v>4</v>
      </c>
      <c r="G198" s="4">
        <v>689.67</v>
      </c>
      <c r="H198" s="4">
        <v>0.05</v>
      </c>
      <c r="I198" s="4" t="s">
        <v>1964</v>
      </c>
      <c r="J198" s="4">
        <v>2620.7460000000001</v>
      </c>
    </row>
    <row r="199" spans="1:10" ht="15" customHeight="1" x14ac:dyDescent="0.3">
      <c r="A199" s="4" t="s">
        <v>2162</v>
      </c>
      <c r="B199" s="6">
        <v>45227</v>
      </c>
      <c r="C199" s="4" t="s">
        <v>468</v>
      </c>
      <c r="D199" s="4" t="s">
        <v>1712</v>
      </c>
      <c r="E199" s="4" t="s">
        <v>1927</v>
      </c>
      <c r="F199" s="4">
        <v>1</v>
      </c>
      <c r="G199" s="4">
        <v>541.24</v>
      </c>
      <c r="H199" s="4">
        <v>0.03</v>
      </c>
      <c r="I199" s="4" t="s">
        <v>1961</v>
      </c>
      <c r="J199" s="4">
        <v>525.00279999999998</v>
      </c>
    </row>
    <row r="200" spans="1:10" ht="15" customHeight="1" x14ac:dyDescent="0.3">
      <c r="A200" s="4" t="s">
        <v>2163</v>
      </c>
      <c r="B200" s="6">
        <v>45600</v>
      </c>
      <c r="C200" s="4" t="s">
        <v>1398</v>
      </c>
      <c r="D200" s="4" t="s">
        <v>1826</v>
      </c>
      <c r="E200" s="4" t="s">
        <v>1911</v>
      </c>
      <c r="F200" s="4">
        <v>1</v>
      </c>
      <c r="G200" s="4">
        <v>454.71</v>
      </c>
      <c r="H200" s="4">
        <v>0.16</v>
      </c>
      <c r="I200" s="4" t="s">
        <v>1961</v>
      </c>
      <c r="J200" s="4">
        <v>381.95639999999997</v>
      </c>
    </row>
    <row r="201" spans="1:10" ht="15" customHeight="1" x14ac:dyDescent="0.3">
      <c r="A201" s="4" t="s">
        <v>2164</v>
      </c>
      <c r="B201" s="6">
        <v>45646</v>
      </c>
      <c r="C201" s="4" t="s">
        <v>154</v>
      </c>
      <c r="D201" s="4" t="s">
        <v>1780</v>
      </c>
      <c r="E201" s="4" t="s">
        <v>1908</v>
      </c>
      <c r="F201" s="4">
        <v>2</v>
      </c>
      <c r="G201" s="4">
        <v>397.63</v>
      </c>
      <c r="H201" s="4">
        <v>0.26</v>
      </c>
      <c r="I201" s="4" t="s">
        <v>1959</v>
      </c>
      <c r="J201" s="4">
        <v>588.49239999999998</v>
      </c>
    </row>
    <row r="202" spans="1:10" ht="15" customHeight="1" x14ac:dyDescent="0.3">
      <c r="A202" s="4" t="s">
        <v>2165</v>
      </c>
      <c r="B202" s="6">
        <v>45725</v>
      </c>
      <c r="C202" s="4" t="s">
        <v>572</v>
      </c>
      <c r="D202" s="4" t="s">
        <v>1832</v>
      </c>
      <c r="E202" s="4" t="s">
        <v>1911</v>
      </c>
      <c r="F202" s="4">
        <v>3</v>
      </c>
      <c r="G202" s="4">
        <v>748.56</v>
      </c>
      <c r="H202" s="4">
        <v>0.26</v>
      </c>
      <c r="I202" s="4" t="s">
        <v>1961</v>
      </c>
      <c r="J202" s="4">
        <v>1661.8032000000001</v>
      </c>
    </row>
    <row r="203" spans="1:10" ht="15" customHeight="1" x14ac:dyDescent="0.3">
      <c r="A203" s="4" t="s">
        <v>2166</v>
      </c>
      <c r="B203" s="6">
        <v>45742</v>
      </c>
      <c r="C203" s="4" t="s">
        <v>494</v>
      </c>
      <c r="D203" s="4" t="s">
        <v>1677</v>
      </c>
      <c r="E203" s="4" t="s">
        <v>1904</v>
      </c>
      <c r="F203" s="4">
        <v>1</v>
      </c>
      <c r="G203" s="4">
        <v>885.72</v>
      </c>
      <c r="H203" s="4">
        <v>0.15</v>
      </c>
      <c r="I203" s="4" t="s">
        <v>1959</v>
      </c>
      <c r="J203" s="4">
        <v>752.86199999999997</v>
      </c>
    </row>
    <row r="204" spans="1:10" ht="15" customHeight="1" x14ac:dyDescent="0.3">
      <c r="A204" s="4" t="s">
        <v>2167</v>
      </c>
      <c r="B204" s="6">
        <v>45750</v>
      </c>
      <c r="C204" s="4" t="s">
        <v>385</v>
      </c>
      <c r="D204" s="4" t="s">
        <v>1768</v>
      </c>
      <c r="E204" s="4" t="s">
        <v>1892</v>
      </c>
      <c r="F204" s="4">
        <v>4</v>
      </c>
      <c r="G204" s="4">
        <v>408.07</v>
      </c>
      <c r="H204" s="4">
        <v>0.28000000000000003</v>
      </c>
      <c r="I204" s="4" t="s">
        <v>1964</v>
      </c>
      <c r="J204" s="4">
        <v>1175.2416000000001</v>
      </c>
    </row>
    <row r="205" spans="1:10" ht="15" customHeight="1" x14ac:dyDescent="0.3">
      <c r="A205" s="4" t="s">
        <v>2168</v>
      </c>
      <c r="B205" s="6">
        <v>45327</v>
      </c>
      <c r="C205" s="4" t="s">
        <v>1467</v>
      </c>
      <c r="D205" s="4" t="s">
        <v>1680</v>
      </c>
      <c r="E205" s="4" t="s">
        <v>1921</v>
      </c>
      <c r="F205" s="4">
        <v>2</v>
      </c>
      <c r="G205" s="4">
        <v>597.07000000000005</v>
      </c>
      <c r="H205" s="4">
        <v>0.28000000000000003</v>
      </c>
      <c r="I205" s="4" t="s">
        <v>1961</v>
      </c>
      <c r="J205" s="4">
        <v>859.7808</v>
      </c>
    </row>
    <row r="206" spans="1:10" ht="15" customHeight="1" x14ac:dyDescent="0.3">
      <c r="A206" s="4" t="s">
        <v>2169</v>
      </c>
      <c r="B206" s="6">
        <v>45465</v>
      </c>
      <c r="C206" s="4" t="s">
        <v>100</v>
      </c>
      <c r="D206" s="4" t="s">
        <v>1783</v>
      </c>
      <c r="E206" s="4" t="s">
        <v>1921</v>
      </c>
      <c r="F206" s="4">
        <v>3</v>
      </c>
      <c r="G206" s="4">
        <v>723.47</v>
      </c>
      <c r="H206" s="4">
        <v>0.12</v>
      </c>
      <c r="I206" s="4" t="s">
        <v>1964</v>
      </c>
      <c r="J206" s="4">
        <v>1909.9608000000001</v>
      </c>
    </row>
    <row r="207" spans="1:10" ht="15" customHeight="1" x14ac:dyDescent="0.3">
      <c r="A207" s="4" t="s">
        <v>2170</v>
      </c>
      <c r="B207" s="6">
        <v>45883</v>
      </c>
      <c r="C207" s="4" t="s">
        <v>1367</v>
      </c>
      <c r="D207" s="4" t="s">
        <v>1847</v>
      </c>
      <c r="E207" s="4" t="s">
        <v>1908</v>
      </c>
      <c r="F207" s="4">
        <v>1</v>
      </c>
      <c r="G207" s="4">
        <v>479.93</v>
      </c>
      <c r="H207" s="4">
        <v>0.22</v>
      </c>
      <c r="I207" s="4" t="s">
        <v>1959</v>
      </c>
      <c r="J207" s="4">
        <v>374.34539999999998</v>
      </c>
    </row>
    <row r="208" spans="1:10" ht="15" customHeight="1" x14ac:dyDescent="0.3">
      <c r="A208" s="4" t="s">
        <v>2171</v>
      </c>
      <c r="B208" s="6">
        <v>45445</v>
      </c>
      <c r="C208" s="4" t="s">
        <v>790</v>
      </c>
      <c r="D208" s="4" t="s">
        <v>1680</v>
      </c>
      <c r="E208" s="4" t="s">
        <v>1939</v>
      </c>
      <c r="F208" s="4">
        <v>4</v>
      </c>
      <c r="G208" s="4">
        <v>362.81</v>
      </c>
      <c r="H208" s="4">
        <v>0.21</v>
      </c>
      <c r="I208" s="4" t="s">
        <v>1964</v>
      </c>
      <c r="J208" s="4">
        <v>1146.4795999999999</v>
      </c>
    </row>
    <row r="209" spans="1:10" ht="15" customHeight="1" x14ac:dyDescent="0.3">
      <c r="A209" s="4" t="s">
        <v>2172</v>
      </c>
      <c r="B209" s="6">
        <v>45640</v>
      </c>
      <c r="C209" s="4" t="s">
        <v>618</v>
      </c>
      <c r="D209" s="4" t="s">
        <v>1820</v>
      </c>
      <c r="E209" s="4" t="s">
        <v>1901</v>
      </c>
      <c r="F209" s="4">
        <v>1</v>
      </c>
      <c r="G209" s="4">
        <v>127.11</v>
      </c>
      <c r="H209" s="4">
        <v>0.01</v>
      </c>
      <c r="I209" s="4" t="s">
        <v>1961</v>
      </c>
      <c r="J209" s="4">
        <v>125.8389</v>
      </c>
    </row>
    <row r="210" spans="1:10" ht="15" customHeight="1" x14ac:dyDescent="0.3">
      <c r="A210" s="4" t="s">
        <v>2173</v>
      </c>
      <c r="B210" s="6">
        <v>45411</v>
      </c>
      <c r="C210" s="4" t="s">
        <v>615</v>
      </c>
      <c r="D210" s="4" t="s">
        <v>1680</v>
      </c>
      <c r="E210" s="4" t="s">
        <v>1942</v>
      </c>
      <c r="F210" s="4">
        <v>4</v>
      </c>
      <c r="G210" s="4">
        <v>931.26</v>
      </c>
      <c r="H210" s="4">
        <v>0.04</v>
      </c>
      <c r="I210" s="4" t="s">
        <v>1959</v>
      </c>
      <c r="J210" s="4">
        <v>3576.0383999999999</v>
      </c>
    </row>
    <row r="211" spans="1:10" ht="15" customHeight="1" x14ac:dyDescent="0.3">
      <c r="A211" s="4" t="s">
        <v>2174</v>
      </c>
      <c r="B211" s="6">
        <v>45224</v>
      </c>
      <c r="C211" s="4" t="s">
        <v>1172</v>
      </c>
      <c r="D211" s="4" t="s">
        <v>1783</v>
      </c>
      <c r="E211" s="4" t="s">
        <v>1917</v>
      </c>
      <c r="F211" s="4">
        <v>1</v>
      </c>
      <c r="G211" s="4">
        <v>620.80999999999995</v>
      </c>
      <c r="H211" s="4">
        <v>0.04</v>
      </c>
      <c r="I211" s="4" t="s">
        <v>1961</v>
      </c>
      <c r="J211" s="4">
        <v>595.97760000000005</v>
      </c>
    </row>
    <row r="212" spans="1:10" ht="15" customHeight="1" x14ac:dyDescent="0.3">
      <c r="A212" s="4" t="s">
        <v>2175</v>
      </c>
      <c r="B212" s="6">
        <v>45497</v>
      </c>
      <c r="C212" s="4" t="s">
        <v>342</v>
      </c>
      <c r="D212" s="4" t="s">
        <v>1732</v>
      </c>
      <c r="E212" s="4" t="s">
        <v>1896</v>
      </c>
      <c r="F212" s="4">
        <v>1</v>
      </c>
      <c r="G212" s="4">
        <v>823.26</v>
      </c>
      <c r="H212" s="4">
        <v>0.27</v>
      </c>
      <c r="I212" s="4" t="s">
        <v>1964</v>
      </c>
      <c r="J212" s="4">
        <v>600.97979999999995</v>
      </c>
    </row>
    <row r="213" spans="1:10" ht="15" customHeight="1" x14ac:dyDescent="0.3">
      <c r="A213" s="4" t="s">
        <v>2176</v>
      </c>
      <c r="B213" s="6">
        <v>45807</v>
      </c>
      <c r="C213" s="4" t="s">
        <v>62</v>
      </c>
      <c r="D213" s="4" t="s">
        <v>1658</v>
      </c>
      <c r="E213" s="4" t="s">
        <v>1917</v>
      </c>
      <c r="F213" s="4">
        <v>3</v>
      </c>
      <c r="G213" s="4">
        <v>681.01</v>
      </c>
      <c r="H213" s="4">
        <v>0.27</v>
      </c>
      <c r="I213" s="4" t="s">
        <v>1964</v>
      </c>
      <c r="J213" s="4">
        <v>1491.4119000000001</v>
      </c>
    </row>
    <row r="214" spans="1:10" ht="15" customHeight="1" x14ac:dyDescent="0.3">
      <c r="A214" s="4" t="s">
        <v>2177</v>
      </c>
      <c r="B214" s="6">
        <v>45942</v>
      </c>
      <c r="C214" s="4" t="s">
        <v>1380</v>
      </c>
      <c r="D214" s="4" t="s">
        <v>1750</v>
      </c>
      <c r="E214" s="4" t="s">
        <v>1948</v>
      </c>
      <c r="F214" s="4">
        <v>4</v>
      </c>
      <c r="G214" s="4">
        <v>119.83</v>
      </c>
      <c r="H214" s="4">
        <v>0.13</v>
      </c>
      <c r="I214" s="4" t="s">
        <v>1959</v>
      </c>
      <c r="J214" s="4">
        <v>417.00839999999999</v>
      </c>
    </row>
    <row r="215" spans="1:10" ht="15" customHeight="1" x14ac:dyDescent="0.3">
      <c r="A215" s="4" t="s">
        <v>2178</v>
      </c>
      <c r="B215" s="6">
        <v>45314</v>
      </c>
      <c r="C215" s="4" t="s">
        <v>980</v>
      </c>
      <c r="D215" s="4" t="s">
        <v>1817</v>
      </c>
      <c r="E215" s="4" t="s">
        <v>1896</v>
      </c>
      <c r="F215" s="4">
        <v>1</v>
      </c>
      <c r="G215" s="4">
        <v>575.66</v>
      </c>
      <c r="H215" s="4">
        <v>0.03</v>
      </c>
      <c r="I215" s="4" t="s">
        <v>1961</v>
      </c>
      <c r="J215" s="4">
        <v>558.39020000000005</v>
      </c>
    </row>
    <row r="216" spans="1:10" ht="15" customHeight="1" x14ac:dyDescent="0.3">
      <c r="A216" s="4" t="s">
        <v>2179</v>
      </c>
      <c r="B216" s="6">
        <v>45943</v>
      </c>
      <c r="C216" s="4" t="s">
        <v>659</v>
      </c>
      <c r="D216" s="4" t="s">
        <v>1725</v>
      </c>
      <c r="E216" s="4" t="s">
        <v>1939</v>
      </c>
      <c r="F216" s="4">
        <v>1</v>
      </c>
      <c r="G216" s="4">
        <v>775.84</v>
      </c>
      <c r="H216" s="4">
        <v>0.26</v>
      </c>
      <c r="I216" s="4" t="s">
        <v>1959</v>
      </c>
      <c r="J216" s="4">
        <v>574.12159999999994</v>
      </c>
    </row>
    <row r="217" spans="1:10" ht="15" customHeight="1" x14ac:dyDescent="0.3">
      <c r="A217" s="4" t="s">
        <v>2180</v>
      </c>
      <c r="B217" s="6">
        <v>45356</v>
      </c>
      <c r="C217" s="4" t="s">
        <v>1383</v>
      </c>
      <c r="D217" s="4" t="s">
        <v>1613</v>
      </c>
      <c r="E217" s="4" t="s">
        <v>1921</v>
      </c>
      <c r="F217" s="4">
        <v>3</v>
      </c>
      <c r="G217" s="4">
        <v>318.43</v>
      </c>
      <c r="H217" s="4">
        <v>0.05</v>
      </c>
      <c r="I217" s="4" t="s">
        <v>1959</v>
      </c>
      <c r="J217" s="4">
        <v>907.52549999999997</v>
      </c>
    </row>
    <row r="218" spans="1:10" ht="15" customHeight="1" x14ac:dyDescent="0.3">
      <c r="A218" s="4" t="s">
        <v>2181</v>
      </c>
      <c r="B218" s="6">
        <v>45854</v>
      </c>
      <c r="C218" s="4" t="s">
        <v>521</v>
      </c>
      <c r="D218" s="4" t="s">
        <v>1799</v>
      </c>
      <c r="E218" s="4" t="s">
        <v>1917</v>
      </c>
      <c r="F218" s="4">
        <v>3</v>
      </c>
      <c r="G218" s="4">
        <v>141.6</v>
      </c>
      <c r="H218" s="4">
        <v>0.08</v>
      </c>
      <c r="I218" s="4" t="s">
        <v>1964</v>
      </c>
      <c r="J218" s="4">
        <v>390.81599999999997</v>
      </c>
    </row>
    <row r="219" spans="1:10" ht="15" customHeight="1" x14ac:dyDescent="0.3">
      <c r="A219" s="4" t="s">
        <v>2182</v>
      </c>
      <c r="B219" s="6">
        <v>45219</v>
      </c>
      <c r="C219" s="4" t="s">
        <v>860</v>
      </c>
      <c r="D219" s="4" t="s">
        <v>1617</v>
      </c>
      <c r="E219" s="4" t="s">
        <v>1948</v>
      </c>
      <c r="F219" s="4">
        <v>1</v>
      </c>
      <c r="G219" s="4">
        <v>332.82</v>
      </c>
      <c r="H219" s="4">
        <v>0.14000000000000001</v>
      </c>
      <c r="I219" s="4" t="s">
        <v>1961</v>
      </c>
      <c r="J219" s="4">
        <v>286.22519999999997</v>
      </c>
    </row>
    <row r="220" spans="1:10" ht="15" customHeight="1" x14ac:dyDescent="0.3">
      <c r="A220" s="4" t="s">
        <v>2183</v>
      </c>
      <c r="B220" s="6">
        <v>45447</v>
      </c>
      <c r="C220" s="4" t="s">
        <v>799</v>
      </c>
      <c r="D220" s="4" t="s">
        <v>1799</v>
      </c>
      <c r="E220" s="4" t="s">
        <v>1892</v>
      </c>
      <c r="F220" s="4">
        <v>4</v>
      </c>
      <c r="G220" s="4">
        <v>640.97</v>
      </c>
      <c r="H220" s="4">
        <v>0.11</v>
      </c>
      <c r="I220" s="4" t="s">
        <v>1964</v>
      </c>
      <c r="J220" s="4">
        <v>2281.8532</v>
      </c>
    </row>
    <row r="221" spans="1:10" ht="15" customHeight="1" x14ac:dyDescent="0.3">
      <c r="A221" s="4" t="s">
        <v>2184</v>
      </c>
      <c r="B221" s="6">
        <v>45225</v>
      </c>
      <c r="C221" s="4" t="s">
        <v>671</v>
      </c>
      <c r="D221" s="4" t="s">
        <v>1853</v>
      </c>
      <c r="E221" s="4" t="s">
        <v>1936</v>
      </c>
      <c r="F221" s="4">
        <v>4</v>
      </c>
      <c r="G221" s="4">
        <v>75.37</v>
      </c>
      <c r="H221" s="4">
        <v>0.02</v>
      </c>
      <c r="I221" s="4" t="s">
        <v>1964</v>
      </c>
      <c r="J221" s="4">
        <v>295.4504</v>
      </c>
    </row>
    <row r="222" spans="1:10" ht="15" customHeight="1" x14ac:dyDescent="0.3">
      <c r="A222" s="4" t="s">
        <v>2185</v>
      </c>
      <c r="B222" s="6">
        <v>45754</v>
      </c>
      <c r="C222" s="4" t="s">
        <v>279</v>
      </c>
      <c r="D222" s="4" t="s">
        <v>1998</v>
      </c>
      <c r="E222" s="4" t="s">
        <v>1945</v>
      </c>
      <c r="F222" s="4">
        <v>3</v>
      </c>
      <c r="G222" s="4">
        <v>434.55</v>
      </c>
      <c r="H222" s="4">
        <v>0.08</v>
      </c>
      <c r="I222" s="4" t="s">
        <v>1964</v>
      </c>
      <c r="J222" s="4">
        <v>1199.3579999999999</v>
      </c>
    </row>
    <row r="223" spans="1:10" ht="15" customHeight="1" x14ac:dyDescent="0.3">
      <c r="A223" s="4" t="s">
        <v>2186</v>
      </c>
      <c r="B223" s="6">
        <v>45729</v>
      </c>
      <c r="C223" s="4" t="s">
        <v>357</v>
      </c>
      <c r="D223" s="4" t="s">
        <v>1655</v>
      </c>
      <c r="E223" s="4" t="s">
        <v>1934</v>
      </c>
      <c r="F223" s="4">
        <v>4</v>
      </c>
      <c r="G223" s="4">
        <v>652.28</v>
      </c>
      <c r="H223" s="4">
        <v>0.15</v>
      </c>
      <c r="I223" s="4" t="s">
        <v>1959</v>
      </c>
      <c r="J223" s="4">
        <v>2217.752</v>
      </c>
    </row>
    <row r="224" spans="1:10" ht="15" customHeight="1" x14ac:dyDescent="0.3">
      <c r="A224" s="4" t="s">
        <v>2187</v>
      </c>
      <c r="B224" s="6">
        <v>45480</v>
      </c>
      <c r="C224" s="4" t="s">
        <v>868</v>
      </c>
      <c r="D224" s="4" t="s">
        <v>1811</v>
      </c>
      <c r="E224" s="4" t="s">
        <v>1942</v>
      </c>
      <c r="F224" s="4">
        <v>3</v>
      </c>
      <c r="G224" s="4">
        <v>207.8</v>
      </c>
      <c r="H224" s="4">
        <v>0.15</v>
      </c>
      <c r="I224" s="4" t="s">
        <v>1959</v>
      </c>
      <c r="J224" s="4">
        <v>529.89</v>
      </c>
    </row>
    <row r="225" spans="1:10" ht="15" customHeight="1" x14ac:dyDescent="0.3">
      <c r="A225" s="4" t="s">
        <v>2188</v>
      </c>
      <c r="B225" s="6">
        <v>45361</v>
      </c>
      <c r="C225" s="4" t="s">
        <v>1533</v>
      </c>
      <c r="D225" s="4" t="s">
        <v>1765</v>
      </c>
      <c r="E225" s="4" t="s">
        <v>1936</v>
      </c>
      <c r="F225" s="4">
        <v>4</v>
      </c>
      <c r="G225" s="4">
        <v>385.5</v>
      </c>
      <c r="H225" s="4">
        <v>0.03</v>
      </c>
      <c r="I225" s="4" t="s">
        <v>1961</v>
      </c>
      <c r="J225" s="4">
        <v>1495.74</v>
      </c>
    </row>
    <row r="226" spans="1:10" ht="15" customHeight="1" x14ac:dyDescent="0.3">
      <c r="A226" s="4" t="s">
        <v>2189</v>
      </c>
      <c r="B226" s="6">
        <v>45915</v>
      </c>
      <c r="C226" s="4" t="s">
        <v>348</v>
      </c>
      <c r="D226" s="4" t="s">
        <v>1777</v>
      </c>
      <c r="E226" s="4" t="s">
        <v>1911</v>
      </c>
      <c r="F226" s="4">
        <v>3</v>
      </c>
      <c r="G226" s="4">
        <v>548.19000000000005</v>
      </c>
      <c r="H226" s="4">
        <v>0.12</v>
      </c>
      <c r="I226" s="4" t="s">
        <v>1959</v>
      </c>
      <c r="J226" s="4">
        <v>1447.2216000000001</v>
      </c>
    </row>
    <row r="227" spans="1:10" ht="15" customHeight="1" x14ac:dyDescent="0.3">
      <c r="A227" s="4" t="s">
        <v>2190</v>
      </c>
      <c r="B227" s="6">
        <v>45607</v>
      </c>
      <c r="C227" s="4" t="s">
        <v>259</v>
      </c>
      <c r="D227" s="4" t="s">
        <v>1802</v>
      </c>
      <c r="E227" s="4" t="s">
        <v>1921</v>
      </c>
      <c r="F227" s="4">
        <v>3</v>
      </c>
      <c r="G227" s="4">
        <v>927.6</v>
      </c>
      <c r="H227" s="4">
        <v>0.09</v>
      </c>
      <c r="I227" s="4" t="s">
        <v>1959</v>
      </c>
      <c r="J227" s="4">
        <v>2532.348</v>
      </c>
    </row>
    <row r="228" spans="1:10" ht="15" customHeight="1" x14ac:dyDescent="0.3">
      <c r="A228" s="4" t="s">
        <v>2191</v>
      </c>
      <c r="B228" s="6">
        <v>45666</v>
      </c>
      <c r="C228" s="4" t="s">
        <v>860</v>
      </c>
      <c r="D228" s="4" t="s">
        <v>1765</v>
      </c>
      <c r="E228" s="4" t="s">
        <v>1901</v>
      </c>
      <c r="F228" s="4">
        <v>4</v>
      </c>
      <c r="G228" s="4">
        <v>585.04</v>
      </c>
      <c r="H228" s="4">
        <v>0.22</v>
      </c>
      <c r="I228" s="4" t="s">
        <v>1961</v>
      </c>
      <c r="J228" s="4">
        <v>1825.3248000000001</v>
      </c>
    </row>
    <row r="229" spans="1:10" ht="15" customHeight="1" x14ac:dyDescent="0.3">
      <c r="A229" s="4" t="s">
        <v>2192</v>
      </c>
      <c r="B229" s="6">
        <v>45406</v>
      </c>
      <c r="C229" s="4" t="s">
        <v>2142</v>
      </c>
      <c r="D229" s="4" t="s">
        <v>1696</v>
      </c>
      <c r="E229" s="4" t="s">
        <v>1896</v>
      </c>
      <c r="F229" s="4">
        <v>2</v>
      </c>
      <c r="G229" s="4">
        <v>999.89</v>
      </c>
      <c r="H229" s="4">
        <v>0.09</v>
      </c>
      <c r="I229" s="4" t="s">
        <v>1959</v>
      </c>
      <c r="J229" s="4">
        <v>1819.7998</v>
      </c>
    </row>
    <row r="230" spans="1:10" ht="15" customHeight="1" x14ac:dyDescent="0.3">
      <c r="A230" s="4" t="s">
        <v>2193</v>
      </c>
      <c r="B230" s="6">
        <v>45284</v>
      </c>
      <c r="C230" s="4" t="s">
        <v>382</v>
      </c>
      <c r="D230" s="4" t="s">
        <v>1808</v>
      </c>
      <c r="E230" s="4" t="s">
        <v>1901</v>
      </c>
      <c r="F230" s="4">
        <v>2</v>
      </c>
      <c r="G230" s="4">
        <v>848.98</v>
      </c>
      <c r="H230" s="4">
        <v>0.04</v>
      </c>
      <c r="I230" s="4" t="s">
        <v>1961</v>
      </c>
      <c r="J230" s="4">
        <v>1630.0416</v>
      </c>
    </row>
    <row r="231" spans="1:10" ht="15" customHeight="1" x14ac:dyDescent="0.3">
      <c r="A231" s="4" t="s">
        <v>2194</v>
      </c>
      <c r="B231" s="6">
        <v>45348</v>
      </c>
      <c r="C231" s="4" t="s">
        <v>488</v>
      </c>
      <c r="D231" s="4" t="s">
        <v>1762</v>
      </c>
      <c r="E231" s="4" t="s">
        <v>1934</v>
      </c>
      <c r="F231" s="4">
        <v>3</v>
      </c>
      <c r="G231" s="4">
        <v>769.56</v>
      </c>
      <c r="H231" s="4">
        <v>0.08</v>
      </c>
      <c r="I231" s="4" t="s">
        <v>1959</v>
      </c>
      <c r="J231" s="4">
        <v>2123.9856</v>
      </c>
    </row>
    <row r="232" spans="1:10" ht="15" customHeight="1" x14ac:dyDescent="0.3">
      <c r="A232" s="4" t="s">
        <v>2195</v>
      </c>
      <c r="B232" s="6">
        <v>45676</v>
      </c>
      <c r="C232" s="4" t="s">
        <v>192</v>
      </c>
      <c r="D232" s="4" t="s">
        <v>1725</v>
      </c>
      <c r="E232" s="4" t="s">
        <v>1932</v>
      </c>
      <c r="F232" s="4">
        <v>3</v>
      </c>
      <c r="G232" s="4">
        <v>449.88</v>
      </c>
      <c r="H232" s="4">
        <v>0.1</v>
      </c>
      <c r="I232" s="4" t="s">
        <v>1961</v>
      </c>
      <c r="J232" s="4">
        <v>1214.6759999999999</v>
      </c>
    </row>
    <row r="233" spans="1:10" ht="15" customHeight="1" x14ac:dyDescent="0.3">
      <c r="A233" s="4" t="s">
        <v>2196</v>
      </c>
      <c r="B233" s="6">
        <v>45863</v>
      </c>
      <c r="C233" s="4" t="s">
        <v>886</v>
      </c>
      <c r="D233" s="4" t="s">
        <v>1790</v>
      </c>
      <c r="E233" s="4" t="s">
        <v>1929</v>
      </c>
      <c r="F233" s="4">
        <v>4</v>
      </c>
      <c r="G233" s="4">
        <v>383.74</v>
      </c>
      <c r="H233" s="4">
        <v>0.01</v>
      </c>
      <c r="I233" s="4" t="s">
        <v>1959</v>
      </c>
      <c r="J233" s="4">
        <v>1519.6104</v>
      </c>
    </row>
    <row r="234" spans="1:10" ht="15" customHeight="1" x14ac:dyDescent="0.3">
      <c r="A234" s="4" t="s">
        <v>2197</v>
      </c>
      <c r="B234" s="6">
        <v>45409</v>
      </c>
      <c r="C234" s="4" t="s">
        <v>506</v>
      </c>
      <c r="D234" s="4" t="s">
        <v>1756</v>
      </c>
      <c r="E234" s="4" t="s">
        <v>1924</v>
      </c>
      <c r="F234" s="4">
        <v>4</v>
      </c>
      <c r="G234" s="4">
        <v>794.97</v>
      </c>
      <c r="H234" s="4">
        <v>0.24</v>
      </c>
      <c r="I234" s="4" t="s">
        <v>1961</v>
      </c>
      <c r="J234" s="4">
        <v>2416.7087999999999</v>
      </c>
    </row>
    <row r="235" spans="1:10" ht="15" customHeight="1" x14ac:dyDescent="0.3">
      <c r="A235" s="4" t="s">
        <v>2198</v>
      </c>
      <c r="B235" s="6">
        <v>45880</v>
      </c>
      <c r="C235" s="4" t="s">
        <v>55</v>
      </c>
      <c r="D235" s="4" t="s">
        <v>1820</v>
      </c>
      <c r="E235" s="4" t="s">
        <v>1908</v>
      </c>
      <c r="F235" s="4">
        <v>1</v>
      </c>
      <c r="G235" s="4">
        <v>989.63</v>
      </c>
      <c r="H235" s="4">
        <v>0.05</v>
      </c>
      <c r="I235" s="4" t="s">
        <v>1961</v>
      </c>
      <c r="J235" s="4">
        <v>940.14850000000001</v>
      </c>
    </row>
    <row r="236" spans="1:10" ht="15" customHeight="1" x14ac:dyDescent="0.3">
      <c r="A236" s="4" t="s">
        <v>2199</v>
      </c>
      <c r="B236" s="6">
        <v>45731</v>
      </c>
      <c r="C236" s="4" t="s">
        <v>1064</v>
      </c>
      <c r="D236" s="4" t="s">
        <v>1744</v>
      </c>
      <c r="E236" s="4" t="s">
        <v>1887</v>
      </c>
      <c r="F236" s="4">
        <v>1</v>
      </c>
      <c r="G236" s="4">
        <v>447.16</v>
      </c>
      <c r="H236" s="4">
        <v>0.22</v>
      </c>
      <c r="I236" s="4" t="s">
        <v>1964</v>
      </c>
      <c r="J236" s="4">
        <v>348.78480000000002</v>
      </c>
    </row>
    <row r="237" spans="1:10" ht="15" customHeight="1" x14ac:dyDescent="0.3">
      <c r="A237" s="4" t="s">
        <v>2200</v>
      </c>
      <c r="B237" s="6">
        <v>45671</v>
      </c>
      <c r="C237" s="4" t="s">
        <v>46</v>
      </c>
      <c r="D237" s="4" t="s">
        <v>1865</v>
      </c>
      <c r="E237" s="4" t="s">
        <v>1911</v>
      </c>
      <c r="F237" s="4">
        <v>1</v>
      </c>
      <c r="G237" s="4">
        <v>946.9</v>
      </c>
      <c r="H237" s="4">
        <v>0.28999999999999998</v>
      </c>
      <c r="I237" s="4" t="s">
        <v>1964</v>
      </c>
      <c r="J237" s="4">
        <v>672.29899999999998</v>
      </c>
    </row>
    <row r="238" spans="1:10" ht="15" customHeight="1" x14ac:dyDescent="0.3">
      <c r="A238" s="4" t="s">
        <v>2201</v>
      </c>
      <c r="B238" s="6">
        <v>45809</v>
      </c>
      <c r="C238" s="4" t="s">
        <v>569</v>
      </c>
      <c r="D238" s="4" t="s">
        <v>1625</v>
      </c>
      <c r="E238" s="4" t="s">
        <v>1887</v>
      </c>
      <c r="F238" s="4">
        <v>4</v>
      </c>
      <c r="G238" s="4">
        <v>469.68</v>
      </c>
      <c r="H238" s="4">
        <v>0.19</v>
      </c>
      <c r="I238" s="4" t="s">
        <v>1959</v>
      </c>
      <c r="J238" s="4">
        <v>1521.7632000000001</v>
      </c>
    </row>
    <row r="239" spans="1:10" ht="15" customHeight="1" x14ac:dyDescent="0.3">
      <c r="A239" s="4" t="s">
        <v>2202</v>
      </c>
      <c r="B239" s="6">
        <v>45559</v>
      </c>
      <c r="C239" s="4" t="s">
        <v>1530</v>
      </c>
      <c r="D239" s="4" t="s">
        <v>1661</v>
      </c>
      <c r="E239" s="4" t="s">
        <v>1942</v>
      </c>
      <c r="F239" s="4">
        <v>4</v>
      </c>
      <c r="G239" s="4">
        <v>320.64</v>
      </c>
      <c r="H239" s="4">
        <v>0.2</v>
      </c>
      <c r="I239" s="4" t="s">
        <v>1964</v>
      </c>
      <c r="J239" s="4">
        <v>1026.048</v>
      </c>
    </row>
    <row r="240" spans="1:10" ht="15" customHeight="1" x14ac:dyDescent="0.3">
      <c r="A240" s="4" t="s">
        <v>2203</v>
      </c>
      <c r="B240" s="6">
        <v>45253</v>
      </c>
      <c r="C240" s="4" t="s">
        <v>468</v>
      </c>
      <c r="D240" s="4" t="s">
        <v>1617</v>
      </c>
      <c r="E240" s="4" t="s">
        <v>1908</v>
      </c>
      <c r="F240" s="4">
        <v>1</v>
      </c>
      <c r="G240" s="4">
        <v>594.44000000000005</v>
      </c>
      <c r="H240" s="4">
        <v>0.21</v>
      </c>
      <c r="I240" s="4" t="s">
        <v>1959</v>
      </c>
      <c r="J240" s="4">
        <v>469.60759999999999</v>
      </c>
    </row>
    <row r="241" spans="1:10" ht="15" customHeight="1" x14ac:dyDescent="0.3">
      <c r="A241" s="4" t="s">
        <v>2204</v>
      </c>
      <c r="B241" s="6">
        <v>45861</v>
      </c>
      <c r="C241" s="4" t="s">
        <v>710</v>
      </c>
      <c r="D241" s="4" t="s">
        <v>1841</v>
      </c>
      <c r="E241" s="4" t="s">
        <v>1917</v>
      </c>
      <c r="F241" s="4">
        <v>3</v>
      </c>
      <c r="G241" s="4">
        <v>91.7</v>
      </c>
      <c r="H241" s="4">
        <v>0.08</v>
      </c>
      <c r="I241" s="4" t="s">
        <v>1964</v>
      </c>
      <c r="J241" s="4">
        <v>253.09200000000001</v>
      </c>
    </row>
    <row r="242" spans="1:10" ht="15" customHeight="1" x14ac:dyDescent="0.3">
      <c r="A242" s="4" t="s">
        <v>2205</v>
      </c>
      <c r="B242" s="6">
        <v>45917</v>
      </c>
      <c r="C242" s="4" t="s">
        <v>131</v>
      </c>
      <c r="D242" s="4" t="s">
        <v>1768</v>
      </c>
      <c r="E242" s="4" t="s">
        <v>1929</v>
      </c>
      <c r="F242" s="4">
        <v>3</v>
      </c>
      <c r="G242" s="4">
        <v>741.33</v>
      </c>
      <c r="H242" s="4">
        <v>0.03</v>
      </c>
      <c r="I242" s="4" t="s">
        <v>1959</v>
      </c>
      <c r="J242" s="4">
        <v>2157.2703000000001</v>
      </c>
    </row>
    <row r="243" spans="1:10" ht="15" customHeight="1" x14ac:dyDescent="0.3">
      <c r="A243" s="4" t="s">
        <v>2206</v>
      </c>
      <c r="B243" s="6">
        <v>45754</v>
      </c>
      <c r="C243" s="4" t="s">
        <v>1478</v>
      </c>
      <c r="D243" s="4" t="s">
        <v>1998</v>
      </c>
      <c r="E243" s="4" t="s">
        <v>1948</v>
      </c>
      <c r="F243" s="4">
        <v>1</v>
      </c>
      <c r="G243" s="4">
        <v>922.78</v>
      </c>
      <c r="H243" s="4">
        <v>0.28999999999999998</v>
      </c>
      <c r="I243" s="4" t="s">
        <v>1964</v>
      </c>
      <c r="J243" s="4">
        <v>655.17380000000003</v>
      </c>
    </row>
    <row r="244" spans="1:10" ht="15" customHeight="1" x14ac:dyDescent="0.3">
      <c r="A244" s="4" t="s">
        <v>2207</v>
      </c>
      <c r="B244" s="6">
        <v>45312</v>
      </c>
      <c r="C244" s="4" t="s">
        <v>1034</v>
      </c>
      <c r="D244" s="4" t="s">
        <v>1590</v>
      </c>
      <c r="E244" s="4" t="s">
        <v>1939</v>
      </c>
      <c r="F244" s="4">
        <v>1</v>
      </c>
      <c r="G244" s="4">
        <v>394.35</v>
      </c>
      <c r="H244" s="4">
        <v>0.09</v>
      </c>
      <c r="I244" s="4" t="s">
        <v>1961</v>
      </c>
      <c r="J244" s="4">
        <v>358.85849999999999</v>
      </c>
    </row>
    <row r="245" spans="1:10" ht="15" customHeight="1" x14ac:dyDescent="0.3">
      <c r="A245" s="4" t="s">
        <v>2208</v>
      </c>
      <c r="B245" s="6">
        <v>45480</v>
      </c>
      <c r="C245" s="4" t="s">
        <v>1151</v>
      </c>
      <c r="D245" s="4" t="s">
        <v>1777</v>
      </c>
      <c r="E245" s="4" t="s">
        <v>1927</v>
      </c>
      <c r="F245" s="4">
        <v>2</v>
      </c>
      <c r="G245" s="4">
        <v>703.95</v>
      </c>
      <c r="H245" s="4">
        <v>0.03</v>
      </c>
      <c r="I245" s="4" t="s">
        <v>1959</v>
      </c>
      <c r="J245" s="4">
        <v>1365.663</v>
      </c>
    </row>
    <row r="246" spans="1:10" ht="15" customHeight="1" x14ac:dyDescent="0.3">
      <c r="A246" s="4" t="s">
        <v>2209</v>
      </c>
      <c r="B246" s="6">
        <v>45780</v>
      </c>
      <c r="C246" s="4" t="s">
        <v>662</v>
      </c>
      <c r="D246" s="4" t="s">
        <v>1613</v>
      </c>
      <c r="E246" s="4" t="s">
        <v>1887</v>
      </c>
      <c r="F246" s="4">
        <v>4</v>
      </c>
      <c r="G246" s="4">
        <v>452.67</v>
      </c>
      <c r="H246" s="4">
        <v>0.28000000000000003</v>
      </c>
      <c r="I246" s="4" t="s">
        <v>1961</v>
      </c>
      <c r="J246" s="4">
        <v>1303.6895999999999</v>
      </c>
    </row>
    <row r="247" spans="1:10" ht="15" customHeight="1" x14ac:dyDescent="0.3">
      <c r="A247" s="4" t="s">
        <v>2210</v>
      </c>
      <c r="B247" s="6">
        <v>45349</v>
      </c>
      <c r="C247" s="4" t="s">
        <v>1440</v>
      </c>
      <c r="D247" s="4" t="s">
        <v>1590</v>
      </c>
      <c r="E247" s="4" t="s">
        <v>1914</v>
      </c>
      <c r="F247" s="4">
        <v>2</v>
      </c>
      <c r="G247" s="4">
        <v>377.3</v>
      </c>
      <c r="H247" s="4">
        <v>0.15</v>
      </c>
      <c r="I247" s="4" t="s">
        <v>1961</v>
      </c>
      <c r="J247" s="4">
        <v>641.41</v>
      </c>
    </row>
    <row r="248" spans="1:10" ht="15" customHeight="1" x14ac:dyDescent="0.3">
      <c r="A248" s="4" t="s">
        <v>2211</v>
      </c>
      <c r="B248" s="6">
        <v>45846</v>
      </c>
      <c r="C248" s="4" t="s">
        <v>1091</v>
      </c>
      <c r="D248" s="4" t="s">
        <v>1805</v>
      </c>
      <c r="E248" s="4" t="s">
        <v>1914</v>
      </c>
      <c r="F248" s="4">
        <v>2</v>
      </c>
      <c r="G248" s="4">
        <v>130.47999999999999</v>
      </c>
      <c r="H248" s="4">
        <v>0.23</v>
      </c>
      <c r="I248" s="4" t="s">
        <v>1961</v>
      </c>
      <c r="J248" s="4">
        <v>200.9392</v>
      </c>
    </row>
    <row r="249" spans="1:10" ht="15" customHeight="1" x14ac:dyDescent="0.3">
      <c r="A249" s="4" t="s">
        <v>2212</v>
      </c>
      <c r="B249" s="6">
        <v>45729</v>
      </c>
      <c r="C249" s="4" t="s">
        <v>1361</v>
      </c>
      <c r="D249" s="4" t="s">
        <v>1865</v>
      </c>
      <c r="E249" s="4" t="s">
        <v>1929</v>
      </c>
      <c r="F249" s="4">
        <v>1</v>
      </c>
      <c r="G249" s="4">
        <v>809.45</v>
      </c>
      <c r="H249" s="4">
        <v>0.09</v>
      </c>
      <c r="I249" s="4" t="s">
        <v>1964</v>
      </c>
      <c r="J249" s="4">
        <v>736.59950000000003</v>
      </c>
    </row>
    <row r="250" spans="1:10" ht="15" customHeight="1" x14ac:dyDescent="0.3">
      <c r="A250" s="4" t="s">
        <v>2213</v>
      </c>
      <c r="B250" s="6">
        <v>45768</v>
      </c>
      <c r="C250" s="4" t="s">
        <v>305</v>
      </c>
      <c r="D250" s="4" t="s">
        <v>1715</v>
      </c>
      <c r="E250" s="4" t="s">
        <v>1921</v>
      </c>
      <c r="F250" s="4">
        <v>3</v>
      </c>
      <c r="G250" s="4">
        <v>499.12</v>
      </c>
      <c r="H250" s="4">
        <v>0.05</v>
      </c>
      <c r="I250" s="4" t="s">
        <v>1961</v>
      </c>
      <c r="J250" s="4">
        <v>1422.492</v>
      </c>
    </row>
    <row r="251" spans="1:10" ht="15" customHeight="1" x14ac:dyDescent="0.3">
      <c r="A251" s="4" t="s">
        <v>2214</v>
      </c>
      <c r="B251" s="6">
        <v>45606</v>
      </c>
      <c r="C251" s="4" t="s">
        <v>104</v>
      </c>
      <c r="D251" s="4" t="s">
        <v>1786</v>
      </c>
      <c r="E251" s="4" t="s">
        <v>1901</v>
      </c>
      <c r="F251" s="4">
        <v>2</v>
      </c>
      <c r="G251" s="4">
        <v>894.58</v>
      </c>
      <c r="H251" s="4">
        <v>0.25</v>
      </c>
      <c r="I251" s="4" t="s">
        <v>1959</v>
      </c>
      <c r="J251" s="4">
        <v>1341.87</v>
      </c>
    </row>
    <row r="252" spans="1:10" ht="15" customHeight="1" x14ac:dyDescent="0.3">
      <c r="A252" s="4" t="s">
        <v>2215</v>
      </c>
      <c r="B252" s="6">
        <v>45513</v>
      </c>
      <c r="C252" s="4" t="s">
        <v>456</v>
      </c>
      <c r="D252" s="4" t="s">
        <v>1808</v>
      </c>
      <c r="E252" s="4" t="s">
        <v>1921</v>
      </c>
      <c r="F252" s="4">
        <v>4</v>
      </c>
      <c r="G252" s="4">
        <v>578.39</v>
      </c>
      <c r="H252" s="4">
        <v>0.01</v>
      </c>
      <c r="I252" s="4" t="s">
        <v>1959</v>
      </c>
      <c r="J252" s="4">
        <v>2290.4243999999999</v>
      </c>
    </row>
    <row r="253" spans="1:10" ht="15" customHeight="1" x14ac:dyDescent="0.3">
      <c r="A253" s="4" t="s">
        <v>2216</v>
      </c>
      <c r="B253" s="6">
        <v>45356</v>
      </c>
      <c r="C253" s="4" t="s">
        <v>1504</v>
      </c>
      <c r="D253" s="4" t="s">
        <v>1703</v>
      </c>
      <c r="E253" s="4" t="s">
        <v>1942</v>
      </c>
      <c r="F253" s="4">
        <v>4</v>
      </c>
      <c r="G253" s="4">
        <v>982.45</v>
      </c>
      <c r="H253" s="4">
        <v>0.2</v>
      </c>
      <c r="I253" s="4" t="s">
        <v>1961</v>
      </c>
      <c r="J253" s="4">
        <v>3143.84</v>
      </c>
    </row>
    <row r="254" spans="1:10" ht="15" customHeight="1" x14ac:dyDescent="0.3">
      <c r="A254" s="4" t="s">
        <v>2217</v>
      </c>
      <c r="B254" s="6">
        <v>45925</v>
      </c>
      <c r="C254" s="4" t="s">
        <v>1401</v>
      </c>
      <c r="D254" s="4" t="s">
        <v>1877</v>
      </c>
      <c r="E254" s="4" t="s">
        <v>1948</v>
      </c>
      <c r="F254" s="4">
        <v>1</v>
      </c>
      <c r="G254" s="4">
        <v>549.52</v>
      </c>
      <c r="H254" s="4">
        <v>0.1</v>
      </c>
      <c r="I254" s="4" t="s">
        <v>1961</v>
      </c>
      <c r="J254" s="4">
        <v>494.56799999999998</v>
      </c>
    </row>
    <row r="255" spans="1:10" ht="15" customHeight="1" x14ac:dyDescent="0.3">
      <c r="A255" s="4" t="s">
        <v>2218</v>
      </c>
      <c r="B255" s="6">
        <v>45876</v>
      </c>
      <c r="C255" s="4" t="s">
        <v>781</v>
      </c>
      <c r="D255" s="4" t="s">
        <v>1859</v>
      </c>
      <c r="E255" s="4" t="s">
        <v>1945</v>
      </c>
      <c r="F255" s="4">
        <v>2</v>
      </c>
      <c r="G255" s="4">
        <v>239.92</v>
      </c>
      <c r="H255" s="4">
        <v>0.16</v>
      </c>
      <c r="I255" s="4" t="s">
        <v>1959</v>
      </c>
      <c r="J255" s="4">
        <v>403.06560000000002</v>
      </c>
    </row>
    <row r="256" spans="1:10" ht="15" customHeight="1" x14ac:dyDescent="0.3">
      <c r="A256" s="4" t="s">
        <v>2219</v>
      </c>
      <c r="B256" s="6">
        <v>45338</v>
      </c>
      <c r="C256" s="4" t="s">
        <v>302</v>
      </c>
      <c r="D256" s="4" t="s">
        <v>1859</v>
      </c>
      <c r="E256" s="4" t="s">
        <v>1911</v>
      </c>
      <c r="F256" s="4">
        <v>2</v>
      </c>
      <c r="G256" s="4">
        <v>878.05</v>
      </c>
      <c r="H256" s="4">
        <v>0.11</v>
      </c>
      <c r="I256" s="4" t="s">
        <v>1961</v>
      </c>
      <c r="J256" s="4">
        <v>1562.9290000000001</v>
      </c>
    </row>
    <row r="257" spans="1:10" ht="15" customHeight="1" x14ac:dyDescent="0.3">
      <c r="A257" s="4" t="s">
        <v>2220</v>
      </c>
      <c r="B257" s="6">
        <v>45746</v>
      </c>
      <c r="C257" s="4" t="s">
        <v>176</v>
      </c>
      <c r="D257" s="4" t="s">
        <v>1560</v>
      </c>
      <c r="E257" s="4" t="s">
        <v>1921</v>
      </c>
      <c r="F257" s="4">
        <v>3</v>
      </c>
      <c r="G257" s="4">
        <v>546.96</v>
      </c>
      <c r="H257" s="4">
        <v>0.19</v>
      </c>
      <c r="I257" s="4" t="s">
        <v>1959</v>
      </c>
      <c r="J257" s="4">
        <v>1329.1128000000001</v>
      </c>
    </row>
    <row r="258" spans="1:10" ht="15" customHeight="1" x14ac:dyDescent="0.3">
      <c r="A258" s="4" t="s">
        <v>2221</v>
      </c>
      <c r="B258" s="6">
        <v>45706</v>
      </c>
      <c r="C258" s="4" t="s">
        <v>1464</v>
      </c>
      <c r="D258" s="4" t="s">
        <v>1625</v>
      </c>
      <c r="E258" s="4" t="s">
        <v>1924</v>
      </c>
      <c r="F258" s="4">
        <v>2</v>
      </c>
      <c r="G258" s="4">
        <v>71.77</v>
      </c>
      <c r="H258" s="4">
        <v>0.22</v>
      </c>
      <c r="I258" s="4" t="s">
        <v>1959</v>
      </c>
      <c r="J258" s="4">
        <v>111.96120000000001</v>
      </c>
    </row>
    <row r="259" spans="1:10" ht="15" customHeight="1" x14ac:dyDescent="0.3">
      <c r="A259" s="4" t="s">
        <v>2222</v>
      </c>
      <c r="B259" s="6">
        <v>45717</v>
      </c>
      <c r="C259" s="4" t="s">
        <v>66</v>
      </c>
      <c r="D259" s="4" t="s">
        <v>1648</v>
      </c>
      <c r="E259" s="4" t="s">
        <v>1892</v>
      </c>
      <c r="F259" s="4">
        <v>2</v>
      </c>
      <c r="G259" s="4">
        <v>679.86</v>
      </c>
      <c r="H259" s="4">
        <v>0.22</v>
      </c>
      <c r="I259" s="4" t="s">
        <v>1964</v>
      </c>
      <c r="J259" s="4">
        <v>1060.5816</v>
      </c>
    </row>
    <row r="260" spans="1:10" ht="15" customHeight="1" x14ac:dyDescent="0.3">
      <c r="A260" s="4" t="s">
        <v>2223</v>
      </c>
      <c r="B260" s="6">
        <v>45300</v>
      </c>
      <c r="C260" s="4" t="s">
        <v>471</v>
      </c>
      <c r="D260" s="4" t="s">
        <v>1683</v>
      </c>
      <c r="E260" s="4" t="s">
        <v>1942</v>
      </c>
      <c r="F260" s="4">
        <v>1</v>
      </c>
      <c r="G260" s="4">
        <v>222.94</v>
      </c>
      <c r="H260" s="4">
        <v>0.19</v>
      </c>
      <c r="I260" s="4" t="s">
        <v>1959</v>
      </c>
      <c r="J260" s="4">
        <v>180.5814</v>
      </c>
    </row>
    <row r="261" spans="1:10" ht="15" customHeight="1" x14ac:dyDescent="0.3">
      <c r="A261" s="4" t="s">
        <v>2224</v>
      </c>
      <c r="B261" s="6">
        <v>45773</v>
      </c>
      <c r="C261" s="4" t="s">
        <v>805</v>
      </c>
      <c r="D261" s="4" t="s">
        <v>1683</v>
      </c>
      <c r="E261" s="4" t="s">
        <v>1896</v>
      </c>
      <c r="F261" s="4">
        <v>2</v>
      </c>
      <c r="G261" s="4">
        <v>355.3</v>
      </c>
      <c r="H261" s="5"/>
      <c r="I261" s="4" t="s">
        <v>1961</v>
      </c>
      <c r="J261" s="4">
        <v>589.798</v>
      </c>
    </row>
    <row r="262" spans="1:10" ht="15" customHeight="1" x14ac:dyDescent="0.3">
      <c r="A262" s="4" t="s">
        <v>2225</v>
      </c>
      <c r="B262" s="6">
        <v>45497</v>
      </c>
      <c r="C262" s="4" t="s">
        <v>370</v>
      </c>
      <c r="D262" s="4" t="s">
        <v>1850</v>
      </c>
      <c r="E262" s="4" t="s">
        <v>1948</v>
      </c>
      <c r="F262" s="4">
        <v>4</v>
      </c>
      <c r="G262" s="4">
        <v>611.29999999999995</v>
      </c>
      <c r="H262" s="4">
        <v>0.11</v>
      </c>
      <c r="I262" s="4" t="s">
        <v>1961</v>
      </c>
      <c r="J262" s="4">
        <v>2176.2280000000001</v>
      </c>
    </row>
    <row r="263" spans="1:10" ht="15" customHeight="1" x14ac:dyDescent="0.3">
      <c r="A263" s="4" t="s">
        <v>2226</v>
      </c>
      <c r="B263" s="6">
        <v>45742</v>
      </c>
      <c r="C263" s="4" t="s">
        <v>1058</v>
      </c>
      <c r="D263" s="4" t="s">
        <v>1555</v>
      </c>
      <c r="E263" s="4" t="s">
        <v>1917</v>
      </c>
      <c r="F263" s="4">
        <v>4</v>
      </c>
      <c r="G263" s="4">
        <v>849.21</v>
      </c>
      <c r="H263" s="4">
        <v>7.0000000000000007E-2</v>
      </c>
      <c r="I263" s="4" t="s">
        <v>1959</v>
      </c>
      <c r="J263" s="4">
        <v>3159.0612000000001</v>
      </c>
    </row>
    <row r="264" spans="1:10" ht="15" customHeight="1" x14ac:dyDescent="0.3">
      <c r="A264" s="4" t="s">
        <v>2227</v>
      </c>
      <c r="B264" s="6">
        <v>45713</v>
      </c>
      <c r="C264" s="4" t="s">
        <v>689</v>
      </c>
      <c r="D264" s="4" t="s">
        <v>1706</v>
      </c>
      <c r="E264" s="4" t="s">
        <v>1914</v>
      </c>
      <c r="F264" s="4">
        <v>3</v>
      </c>
      <c r="G264" s="4">
        <v>553.12</v>
      </c>
      <c r="H264" s="4">
        <v>0.28000000000000003</v>
      </c>
      <c r="I264" s="4" t="s">
        <v>1964</v>
      </c>
      <c r="J264" s="4">
        <v>1194.7392</v>
      </c>
    </row>
    <row r="265" spans="1:10" ht="15" customHeight="1" x14ac:dyDescent="0.3">
      <c r="A265" s="4" t="s">
        <v>2228</v>
      </c>
      <c r="B265" s="6">
        <v>45826</v>
      </c>
      <c r="C265" s="4" t="s">
        <v>907</v>
      </c>
      <c r="D265" s="4" t="s">
        <v>1856</v>
      </c>
      <c r="E265" s="4" t="s">
        <v>1921</v>
      </c>
      <c r="F265" s="4">
        <v>2</v>
      </c>
      <c r="G265" s="4">
        <v>903.08</v>
      </c>
      <c r="H265" s="4">
        <v>0.18</v>
      </c>
      <c r="I265" s="4" t="s">
        <v>1964</v>
      </c>
      <c r="J265" s="4">
        <v>1481.0512000000001</v>
      </c>
    </row>
    <row r="266" spans="1:10" ht="15" customHeight="1" x14ac:dyDescent="0.3">
      <c r="A266" s="4" t="s">
        <v>2229</v>
      </c>
      <c r="B266" s="6">
        <v>45648</v>
      </c>
      <c r="C266" s="4" t="s">
        <v>1484</v>
      </c>
      <c r="D266" s="4" t="s">
        <v>1998</v>
      </c>
      <c r="E266" s="4" t="s">
        <v>1927</v>
      </c>
      <c r="F266" s="4">
        <v>4</v>
      </c>
      <c r="G266" s="4">
        <v>640.23</v>
      </c>
      <c r="H266" s="4">
        <v>0.06</v>
      </c>
      <c r="I266" s="4" t="s">
        <v>1964</v>
      </c>
      <c r="J266" s="4">
        <v>2407.2647999999999</v>
      </c>
    </row>
    <row r="267" spans="1:10" ht="15" customHeight="1" x14ac:dyDescent="0.3">
      <c r="A267" s="4" t="s">
        <v>2230</v>
      </c>
      <c r="B267" s="6">
        <v>45836</v>
      </c>
      <c r="C267" s="4" t="s">
        <v>485</v>
      </c>
      <c r="D267" s="4" t="s">
        <v>1638</v>
      </c>
      <c r="E267" s="4" t="s">
        <v>1911</v>
      </c>
      <c r="F267" s="4">
        <v>1</v>
      </c>
      <c r="G267" s="4">
        <v>518</v>
      </c>
      <c r="H267" s="4">
        <v>0.25</v>
      </c>
      <c r="I267" s="4" t="s">
        <v>1959</v>
      </c>
      <c r="J267" s="4">
        <v>388.5</v>
      </c>
    </row>
    <row r="268" spans="1:10" ht="15" customHeight="1" x14ac:dyDescent="0.3">
      <c r="A268" s="4" t="s">
        <v>2231</v>
      </c>
      <c r="B268" s="6">
        <v>45437</v>
      </c>
      <c r="C268" s="4" t="s">
        <v>1355</v>
      </c>
      <c r="D268" s="4" t="s">
        <v>1774</v>
      </c>
      <c r="E268" s="4" t="s">
        <v>1904</v>
      </c>
      <c r="F268" s="4">
        <v>4</v>
      </c>
      <c r="G268" s="4">
        <v>779.25</v>
      </c>
      <c r="H268" s="4">
        <v>0.25</v>
      </c>
      <c r="I268" s="4" t="s">
        <v>1959</v>
      </c>
      <c r="J268" s="4">
        <v>2337.75</v>
      </c>
    </row>
    <row r="269" spans="1:10" ht="15" customHeight="1" x14ac:dyDescent="0.3">
      <c r="A269" s="4" t="s">
        <v>2232</v>
      </c>
      <c r="B269" s="6">
        <v>45807</v>
      </c>
      <c r="C269" s="4" t="s">
        <v>415</v>
      </c>
      <c r="D269" s="4" t="s">
        <v>1832</v>
      </c>
      <c r="E269" s="4" t="s">
        <v>1914</v>
      </c>
      <c r="F269" s="4">
        <v>2</v>
      </c>
      <c r="G269" s="4">
        <v>467.75</v>
      </c>
      <c r="H269" s="4">
        <v>0.26</v>
      </c>
      <c r="I269" s="4" t="s">
        <v>1959</v>
      </c>
      <c r="J269" s="4">
        <v>692.27</v>
      </c>
    </row>
    <row r="270" spans="1:10" ht="15" customHeight="1" x14ac:dyDescent="0.3">
      <c r="A270" s="4" t="s">
        <v>2233</v>
      </c>
      <c r="B270" s="6">
        <v>45555</v>
      </c>
      <c r="C270" s="4" t="s">
        <v>1275</v>
      </c>
      <c r="D270" s="4" t="s">
        <v>1853</v>
      </c>
      <c r="E270" s="4" t="s">
        <v>1945</v>
      </c>
      <c r="F270" s="4">
        <v>3</v>
      </c>
      <c r="G270" s="5"/>
      <c r="H270" s="4">
        <v>0.06</v>
      </c>
      <c r="I270" s="4" t="s">
        <v>1959</v>
      </c>
      <c r="J270" s="4">
        <v>315.24779999999998</v>
      </c>
    </row>
    <row r="271" spans="1:10" ht="15" customHeight="1" x14ac:dyDescent="0.3">
      <c r="A271" s="4" t="s">
        <v>2234</v>
      </c>
      <c r="B271" s="6">
        <v>45803</v>
      </c>
      <c r="C271" s="4" t="s">
        <v>719</v>
      </c>
      <c r="D271" s="4" t="s">
        <v>1689</v>
      </c>
      <c r="E271" s="4" t="s">
        <v>1887</v>
      </c>
      <c r="F271" s="4">
        <v>4</v>
      </c>
      <c r="G271" s="4">
        <v>747.01</v>
      </c>
      <c r="H271" s="4">
        <v>0.13</v>
      </c>
      <c r="I271" s="4" t="s">
        <v>1961</v>
      </c>
      <c r="J271" s="4">
        <v>2599.5947999999999</v>
      </c>
    </row>
    <row r="272" spans="1:10" ht="15" customHeight="1" x14ac:dyDescent="0.3">
      <c r="A272" s="4" t="s">
        <v>2235</v>
      </c>
      <c r="B272" s="6">
        <v>45735</v>
      </c>
      <c r="C272" s="4" t="s">
        <v>364</v>
      </c>
      <c r="D272" s="4" t="s">
        <v>1850</v>
      </c>
      <c r="E272" s="4" t="s">
        <v>1929</v>
      </c>
      <c r="F272" s="4">
        <v>4</v>
      </c>
      <c r="G272" s="4">
        <v>461.83</v>
      </c>
      <c r="H272" s="4">
        <v>0.28000000000000003</v>
      </c>
      <c r="I272" s="4" t="s">
        <v>1961</v>
      </c>
      <c r="J272" s="4">
        <v>1330.0704000000001</v>
      </c>
    </row>
    <row r="273" spans="1:10" ht="15" customHeight="1" x14ac:dyDescent="0.3">
      <c r="A273" s="4" t="s">
        <v>2236</v>
      </c>
      <c r="B273" s="6">
        <v>45750</v>
      </c>
      <c r="C273" s="4" t="s">
        <v>465</v>
      </c>
      <c r="D273" s="4" t="s">
        <v>1793</v>
      </c>
      <c r="E273" s="4" t="s">
        <v>1917</v>
      </c>
      <c r="F273" s="4">
        <v>2</v>
      </c>
      <c r="G273" s="4">
        <v>105.15</v>
      </c>
      <c r="H273" s="4">
        <v>0.06</v>
      </c>
      <c r="I273" s="4" t="s">
        <v>1959</v>
      </c>
      <c r="J273" s="4">
        <v>197.68199999999999</v>
      </c>
    </row>
    <row r="274" spans="1:10" ht="15" customHeight="1" x14ac:dyDescent="0.3">
      <c r="A274" s="4" t="s">
        <v>2237</v>
      </c>
      <c r="B274" s="6">
        <v>45693</v>
      </c>
      <c r="C274" s="4" t="s">
        <v>138</v>
      </c>
      <c r="D274" s="4" t="s">
        <v>1645</v>
      </c>
      <c r="E274" s="4" t="s">
        <v>1901</v>
      </c>
      <c r="F274" s="4">
        <v>3</v>
      </c>
      <c r="G274" s="4">
        <v>610.24</v>
      </c>
      <c r="H274" s="4">
        <v>0.17</v>
      </c>
      <c r="I274" s="4" t="s">
        <v>1964</v>
      </c>
      <c r="J274" s="4">
        <v>1519.4975999999999</v>
      </c>
    </row>
    <row r="275" spans="1:10" ht="15" customHeight="1" x14ac:dyDescent="0.3">
      <c r="A275" s="4" t="s">
        <v>2238</v>
      </c>
      <c r="B275" s="6">
        <v>45667</v>
      </c>
      <c r="C275" s="4" t="s">
        <v>995</v>
      </c>
      <c r="D275" s="4" t="s">
        <v>1805</v>
      </c>
      <c r="E275" s="4" t="s">
        <v>1917</v>
      </c>
      <c r="F275" s="4">
        <v>1</v>
      </c>
      <c r="G275" s="4">
        <v>872.12</v>
      </c>
      <c r="H275" s="4">
        <v>7.0000000000000007E-2</v>
      </c>
      <c r="I275" s="4" t="s">
        <v>1961</v>
      </c>
      <c r="J275" s="4">
        <v>811.07159999999999</v>
      </c>
    </row>
    <row r="276" spans="1:10" ht="15" customHeight="1" x14ac:dyDescent="0.3">
      <c r="A276" s="4" t="s">
        <v>2239</v>
      </c>
      <c r="B276" s="6">
        <v>45316</v>
      </c>
      <c r="C276" s="4" t="s">
        <v>1355</v>
      </c>
      <c r="D276" s="4" t="s">
        <v>1599</v>
      </c>
      <c r="E276" s="4" t="s">
        <v>1892</v>
      </c>
      <c r="F276" s="4">
        <v>1</v>
      </c>
      <c r="G276" s="4">
        <v>406.79</v>
      </c>
      <c r="H276" s="4">
        <v>0.03</v>
      </c>
      <c r="I276" s="4" t="s">
        <v>1964</v>
      </c>
      <c r="J276" s="4">
        <v>394.58629999999999</v>
      </c>
    </row>
    <row r="277" spans="1:10" ht="15" customHeight="1" x14ac:dyDescent="0.3">
      <c r="A277" s="4" t="s">
        <v>2240</v>
      </c>
      <c r="B277" s="6">
        <v>45932</v>
      </c>
      <c r="C277" s="4" t="s">
        <v>1175</v>
      </c>
      <c r="D277" s="4" t="s">
        <v>1744</v>
      </c>
      <c r="E277" s="4" t="s">
        <v>1934</v>
      </c>
      <c r="F277" s="4">
        <v>1</v>
      </c>
      <c r="G277" s="4">
        <v>606.01</v>
      </c>
      <c r="H277" s="4">
        <v>0.04</v>
      </c>
      <c r="I277" s="4" t="s">
        <v>1961</v>
      </c>
      <c r="J277" s="4">
        <v>581.76959999999997</v>
      </c>
    </row>
    <row r="278" spans="1:10" ht="15" customHeight="1" x14ac:dyDescent="0.3">
      <c r="A278" s="4" t="s">
        <v>2241</v>
      </c>
      <c r="B278" s="6">
        <v>45483</v>
      </c>
      <c r="C278" s="4" t="s">
        <v>1106</v>
      </c>
      <c r="D278" s="4" t="s">
        <v>1625</v>
      </c>
      <c r="E278" s="4" t="s">
        <v>1908</v>
      </c>
      <c r="F278" s="4">
        <v>4</v>
      </c>
      <c r="G278" s="4">
        <v>322.58</v>
      </c>
      <c r="H278" s="4">
        <v>0.06</v>
      </c>
      <c r="I278" s="4" t="s">
        <v>1959</v>
      </c>
      <c r="J278" s="4">
        <v>1212.9007999999999</v>
      </c>
    </row>
    <row r="279" spans="1:10" ht="15" customHeight="1" x14ac:dyDescent="0.3">
      <c r="A279" s="4" t="s">
        <v>2242</v>
      </c>
      <c r="B279" s="6">
        <v>45661</v>
      </c>
      <c r="C279" s="4" t="s">
        <v>1501</v>
      </c>
      <c r="D279" s="4" t="s">
        <v>1814</v>
      </c>
      <c r="E279" s="4" t="s">
        <v>1945</v>
      </c>
      <c r="F279" s="4">
        <v>4</v>
      </c>
      <c r="G279" s="4">
        <v>463.17</v>
      </c>
      <c r="H279" s="4">
        <v>0.06</v>
      </c>
      <c r="I279" s="4" t="s">
        <v>1961</v>
      </c>
      <c r="J279" s="4">
        <v>1741.5192</v>
      </c>
    </row>
    <row r="280" spans="1:10" ht="15" customHeight="1" x14ac:dyDescent="0.3">
      <c r="A280" s="4" t="s">
        <v>2243</v>
      </c>
      <c r="B280" s="6">
        <v>45798</v>
      </c>
      <c r="C280" s="4" t="s">
        <v>1007</v>
      </c>
      <c r="D280" s="4" t="s">
        <v>1652</v>
      </c>
      <c r="E280" s="4" t="s">
        <v>1914</v>
      </c>
      <c r="F280" s="4">
        <v>4</v>
      </c>
      <c r="G280" s="4">
        <v>285.82</v>
      </c>
      <c r="H280" s="4">
        <v>0.18</v>
      </c>
      <c r="I280" s="4" t="s">
        <v>1961</v>
      </c>
      <c r="J280" s="4">
        <v>937.4896</v>
      </c>
    </row>
    <row r="281" spans="1:10" ht="15" customHeight="1" x14ac:dyDescent="0.3">
      <c r="A281" s="4" t="s">
        <v>2244</v>
      </c>
      <c r="B281" s="6">
        <v>45868</v>
      </c>
      <c r="C281" s="4" t="s">
        <v>1037</v>
      </c>
      <c r="D281" s="4" t="s">
        <v>1689</v>
      </c>
      <c r="E281" s="4" t="s">
        <v>1927</v>
      </c>
      <c r="F281" s="4">
        <v>3</v>
      </c>
      <c r="G281" s="4">
        <v>995.38</v>
      </c>
      <c r="H281" s="4">
        <v>0.1</v>
      </c>
      <c r="I281" s="4" t="s">
        <v>1961</v>
      </c>
      <c r="J281" s="4">
        <v>2687.5259999999998</v>
      </c>
    </row>
    <row r="282" spans="1:10" ht="15" customHeight="1" x14ac:dyDescent="0.3">
      <c r="A282" s="4" t="s">
        <v>2245</v>
      </c>
      <c r="B282" s="6">
        <v>45757</v>
      </c>
      <c r="C282" s="4" t="s">
        <v>418</v>
      </c>
      <c r="D282" s="4" t="s">
        <v>1768</v>
      </c>
      <c r="E282" s="4" t="s">
        <v>1917</v>
      </c>
      <c r="F282" s="4">
        <v>1</v>
      </c>
      <c r="G282" s="4">
        <v>329.31</v>
      </c>
      <c r="H282" s="4">
        <v>0.09</v>
      </c>
      <c r="I282" s="4" t="s">
        <v>1959</v>
      </c>
      <c r="J282" s="4">
        <v>299.6721</v>
      </c>
    </row>
    <row r="283" spans="1:10" ht="15" customHeight="1" x14ac:dyDescent="0.3">
      <c r="A283" s="4" t="s">
        <v>2246</v>
      </c>
      <c r="B283" s="6">
        <v>45475</v>
      </c>
      <c r="C283" s="4" t="s">
        <v>1519</v>
      </c>
      <c r="D283" s="4" t="s">
        <v>1721</v>
      </c>
      <c r="E283" s="4" t="s">
        <v>1939</v>
      </c>
      <c r="F283" s="4">
        <v>3</v>
      </c>
      <c r="G283" s="4">
        <v>64.2</v>
      </c>
      <c r="H283" s="4">
        <v>0.08</v>
      </c>
      <c r="I283" s="4" t="s">
        <v>1964</v>
      </c>
      <c r="J283" s="4">
        <v>177.19200000000001</v>
      </c>
    </row>
    <row r="284" spans="1:10" ht="15" customHeight="1" x14ac:dyDescent="0.3">
      <c r="A284" s="4" t="s">
        <v>2247</v>
      </c>
      <c r="B284" s="6">
        <v>45829</v>
      </c>
      <c r="C284" s="4" t="s">
        <v>847</v>
      </c>
      <c r="D284" s="4" t="s">
        <v>1603</v>
      </c>
      <c r="E284" s="4" t="s">
        <v>1932</v>
      </c>
      <c r="F284" s="4">
        <v>3</v>
      </c>
      <c r="G284" s="4">
        <v>697.13</v>
      </c>
      <c r="H284" s="4">
        <v>0.25</v>
      </c>
      <c r="I284" s="4" t="s">
        <v>1964</v>
      </c>
      <c r="J284" s="4">
        <v>1568.5425</v>
      </c>
    </row>
    <row r="285" spans="1:10" ht="15" customHeight="1" x14ac:dyDescent="0.3">
      <c r="A285" s="4" t="s">
        <v>2248</v>
      </c>
      <c r="B285" s="6">
        <v>45639</v>
      </c>
      <c r="C285" s="4" t="s">
        <v>100</v>
      </c>
      <c r="D285" s="4" t="s">
        <v>1594</v>
      </c>
      <c r="E285" s="4" t="s">
        <v>1908</v>
      </c>
      <c r="F285" s="4">
        <v>3</v>
      </c>
      <c r="G285" s="4">
        <v>134.30000000000001</v>
      </c>
      <c r="H285" s="4">
        <v>0.14000000000000001</v>
      </c>
      <c r="I285" s="4" t="s">
        <v>1959</v>
      </c>
      <c r="J285" s="4">
        <v>346.49400000000003</v>
      </c>
    </row>
    <row r="286" spans="1:10" ht="15" customHeight="1" x14ac:dyDescent="0.3">
      <c r="A286" s="4" t="s">
        <v>2249</v>
      </c>
      <c r="B286" s="6">
        <v>45518</v>
      </c>
      <c r="C286" s="4" t="s">
        <v>841</v>
      </c>
      <c r="D286" s="4" t="s">
        <v>1835</v>
      </c>
      <c r="E286" s="4" t="s">
        <v>1932</v>
      </c>
      <c r="F286" s="4">
        <v>1</v>
      </c>
      <c r="G286" s="4">
        <v>520.92999999999995</v>
      </c>
      <c r="H286" s="4">
        <v>0.15</v>
      </c>
      <c r="I286" s="4" t="s">
        <v>1959</v>
      </c>
      <c r="J286" s="4">
        <v>442.79050000000001</v>
      </c>
    </row>
    <row r="287" spans="1:10" ht="15" customHeight="1" x14ac:dyDescent="0.3">
      <c r="A287" s="4" t="s">
        <v>2250</v>
      </c>
      <c r="B287" s="6">
        <v>45721</v>
      </c>
      <c r="C287" s="4" t="s">
        <v>738</v>
      </c>
      <c r="D287" s="4" t="s">
        <v>1631</v>
      </c>
      <c r="E287" s="4" t="s">
        <v>1914</v>
      </c>
      <c r="F287" s="4">
        <v>2</v>
      </c>
      <c r="G287" s="4">
        <v>350.12</v>
      </c>
      <c r="H287" s="4">
        <v>0.21</v>
      </c>
      <c r="I287" s="4" t="s">
        <v>1964</v>
      </c>
      <c r="J287" s="4">
        <v>553.18960000000004</v>
      </c>
    </row>
    <row r="288" spans="1:10" ht="15" customHeight="1" x14ac:dyDescent="0.3">
      <c r="A288" s="4" t="s">
        <v>2251</v>
      </c>
      <c r="B288" s="6">
        <v>45308</v>
      </c>
      <c r="C288" s="4" t="s">
        <v>1449</v>
      </c>
      <c r="D288" s="4" t="s">
        <v>1725</v>
      </c>
      <c r="E288" s="4" t="s">
        <v>1948</v>
      </c>
      <c r="F288" s="4">
        <v>3</v>
      </c>
      <c r="G288" s="4">
        <v>807.95</v>
      </c>
      <c r="H288" s="4">
        <v>0.1</v>
      </c>
      <c r="I288" s="4" t="s">
        <v>1961</v>
      </c>
      <c r="J288" s="4">
        <v>2181.4650000000001</v>
      </c>
    </row>
    <row r="289" spans="1:10" ht="15" customHeight="1" x14ac:dyDescent="0.3">
      <c r="A289" s="4" t="s">
        <v>2252</v>
      </c>
      <c r="B289" s="6">
        <v>45889</v>
      </c>
      <c r="C289" s="4" t="s">
        <v>1064</v>
      </c>
      <c r="D289" s="4" t="s">
        <v>1693</v>
      </c>
      <c r="E289" s="4" t="s">
        <v>1911</v>
      </c>
      <c r="F289" s="4">
        <v>4</v>
      </c>
      <c r="G289" s="4">
        <v>766.03</v>
      </c>
      <c r="H289" s="4">
        <v>0.28999999999999998</v>
      </c>
      <c r="I289" s="4" t="s">
        <v>1961</v>
      </c>
      <c r="J289" s="4">
        <v>2175.5252</v>
      </c>
    </row>
    <row r="290" spans="1:10" ht="15" customHeight="1" x14ac:dyDescent="0.3">
      <c r="A290" s="4" t="s">
        <v>2253</v>
      </c>
      <c r="B290" s="6">
        <v>45386</v>
      </c>
      <c r="C290" s="4" t="s">
        <v>609</v>
      </c>
      <c r="D290" s="4" t="s">
        <v>1753</v>
      </c>
      <c r="E290" s="4" t="s">
        <v>1917</v>
      </c>
      <c r="F290" s="4">
        <v>3</v>
      </c>
      <c r="G290" s="4">
        <v>545.1</v>
      </c>
      <c r="H290" s="4">
        <v>0.08</v>
      </c>
      <c r="I290" s="4" t="s">
        <v>1964</v>
      </c>
      <c r="J290" s="4">
        <v>1504.4760000000001</v>
      </c>
    </row>
    <row r="291" spans="1:10" ht="15" customHeight="1" x14ac:dyDescent="0.3">
      <c r="A291" s="4" t="s">
        <v>2254</v>
      </c>
      <c r="B291" s="6">
        <v>45438</v>
      </c>
      <c r="C291" s="4" t="s">
        <v>850</v>
      </c>
      <c r="D291" s="4" t="s">
        <v>1777</v>
      </c>
      <c r="E291" s="4" t="s">
        <v>1914</v>
      </c>
      <c r="F291" s="4">
        <v>1</v>
      </c>
      <c r="G291" s="4">
        <v>203.61</v>
      </c>
      <c r="H291" s="4">
        <v>0.24</v>
      </c>
      <c r="I291" s="4" t="s">
        <v>1964</v>
      </c>
      <c r="J291" s="4">
        <v>154.74359999999999</v>
      </c>
    </row>
    <row r="292" spans="1:10" ht="15" customHeight="1" x14ac:dyDescent="0.3">
      <c r="A292" s="4" t="s">
        <v>2255</v>
      </c>
      <c r="B292" s="6">
        <v>45856</v>
      </c>
      <c r="C292" s="4" t="s">
        <v>1307</v>
      </c>
      <c r="D292" s="4" t="s">
        <v>1874</v>
      </c>
      <c r="E292" s="4" t="s">
        <v>1936</v>
      </c>
      <c r="F292" s="4">
        <v>4</v>
      </c>
      <c r="G292" s="4">
        <v>493.8</v>
      </c>
      <c r="H292" s="4">
        <v>0.24</v>
      </c>
      <c r="I292" s="4" t="s">
        <v>1964</v>
      </c>
      <c r="J292" s="4">
        <v>1501.152</v>
      </c>
    </row>
    <row r="293" spans="1:10" ht="15" customHeight="1" x14ac:dyDescent="0.3">
      <c r="A293" s="4" t="s">
        <v>2256</v>
      </c>
      <c r="B293" s="6">
        <v>45485</v>
      </c>
      <c r="C293" s="4" t="s">
        <v>81</v>
      </c>
      <c r="D293" s="4" t="s">
        <v>1703</v>
      </c>
      <c r="E293" s="4" t="s">
        <v>1942</v>
      </c>
      <c r="F293" s="4">
        <v>1</v>
      </c>
      <c r="G293" s="4">
        <v>640.54999999999995</v>
      </c>
      <c r="H293" s="4">
        <v>0.25</v>
      </c>
      <c r="I293" s="4" t="s">
        <v>1959</v>
      </c>
      <c r="J293" s="4">
        <v>480.41250000000002</v>
      </c>
    </row>
    <row r="294" spans="1:10" ht="15" customHeight="1" x14ac:dyDescent="0.3">
      <c r="A294" s="4" t="s">
        <v>2257</v>
      </c>
      <c r="B294" s="6">
        <v>45545</v>
      </c>
      <c r="C294" s="4" t="s">
        <v>418</v>
      </c>
      <c r="D294" s="4" t="s">
        <v>1805</v>
      </c>
      <c r="E294" s="4" t="s">
        <v>1904</v>
      </c>
      <c r="F294" s="4">
        <v>1</v>
      </c>
      <c r="G294" s="4">
        <v>702.53</v>
      </c>
      <c r="H294" s="4">
        <v>0.3</v>
      </c>
      <c r="I294" s="4" t="s">
        <v>1959</v>
      </c>
      <c r="J294" s="4">
        <v>491.77100000000002</v>
      </c>
    </row>
    <row r="295" spans="1:10" ht="15" customHeight="1" x14ac:dyDescent="0.3">
      <c r="A295" s="4" t="s">
        <v>2258</v>
      </c>
      <c r="B295" s="6">
        <v>45826</v>
      </c>
      <c r="C295" s="4" t="s">
        <v>735</v>
      </c>
      <c r="D295" s="4" t="s">
        <v>1696</v>
      </c>
      <c r="E295" s="4" t="s">
        <v>1917</v>
      </c>
      <c r="F295" s="4">
        <v>4</v>
      </c>
      <c r="G295" s="4">
        <v>139.94</v>
      </c>
      <c r="H295" s="4">
        <v>0.24</v>
      </c>
      <c r="I295" s="4" t="s">
        <v>1959</v>
      </c>
      <c r="J295" s="4">
        <v>425.41759999999999</v>
      </c>
    </row>
    <row r="296" spans="1:10" ht="15" customHeight="1" x14ac:dyDescent="0.3">
      <c r="A296" s="4" t="s">
        <v>2259</v>
      </c>
      <c r="B296" s="6">
        <v>45654</v>
      </c>
      <c r="C296" s="4" t="s">
        <v>892</v>
      </c>
      <c r="D296" s="4" t="s">
        <v>1631</v>
      </c>
      <c r="E296" s="4" t="s">
        <v>1917</v>
      </c>
      <c r="F296" s="4">
        <v>2</v>
      </c>
      <c r="G296" s="4">
        <v>230.85</v>
      </c>
      <c r="H296" s="4">
        <v>0.18</v>
      </c>
      <c r="I296" s="4" t="s">
        <v>1959</v>
      </c>
      <c r="J296" s="4">
        <v>378.59399999999999</v>
      </c>
    </row>
    <row r="297" spans="1:10" ht="15" customHeight="1" x14ac:dyDescent="0.3">
      <c r="A297" s="4" t="s">
        <v>2260</v>
      </c>
      <c r="B297" s="6">
        <v>45556</v>
      </c>
      <c r="C297" s="4" t="s">
        <v>695</v>
      </c>
      <c r="D297" s="4" t="s">
        <v>1838</v>
      </c>
      <c r="E297" s="4" t="s">
        <v>1942</v>
      </c>
      <c r="F297" s="4">
        <v>4</v>
      </c>
      <c r="G297" s="4">
        <v>626.35</v>
      </c>
      <c r="H297" s="4">
        <v>0.25</v>
      </c>
      <c r="I297" s="4" t="s">
        <v>1964</v>
      </c>
      <c r="J297" s="4">
        <v>1879.05</v>
      </c>
    </row>
    <row r="298" spans="1:10" ht="15" customHeight="1" x14ac:dyDescent="0.3">
      <c r="A298" s="4" t="s">
        <v>2261</v>
      </c>
      <c r="B298" s="6">
        <v>45434</v>
      </c>
      <c r="C298" s="4" t="s">
        <v>302</v>
      </c>
      <c r="D298" s="4" t="s">
        <v>1703</v>
      </c>
      <c r="E298" s="4" t="s">
        <v>1934</v>
      </c>
      <c r="F298" s="4">
        <v>4</v>
      </c>
      <c r="G298" s="4">
        <v>108.55</v>
      </c>
      <c r="H298" s="4">
        <v>0.18</v>
      </c>
      <c r="I298" s="4" t="s">
        <v>1961</v>
      </c>
      <c r="J298" s="4">
        <v>356.04399999999998</v>
      </c>
    </row>
    <row r="299" spans="1:10" ht="15" customHeight="1" x14ac:dyDescent="0.3">
      <c r="A299" s="4" t="s">
        <v>2262</v>
      </c>
      <c r="B299" s="6">
        <v>45871</v>
      </c>
      <c r="C299" s="4" t="s">
        <v>636</v>
      </c>
      <c r="D299" s="4" t="s">
        <v>1625</v>
      </c>
      <c r="E299" s="4" t="s">
        <v>1892</v>
      </c>
      <c r="F299" s="4">
        <v>4</v>
      </c>
      <c r="G299" s="4">
        <v>353.67</v>
      </c>
      <c r="H299" s="4">
        <v>0.03</v>
      </c>
      <c r="I299" s="4" t="s">
        <v>1964</v>
      </c>
      <c r="J299" s="4">
        <v>1372.2396000000001</v>
      </c>
    </row>
    <row r="300" spans="1:10" ht="15" customHeight="1" x14ac:dyDescent="0.3">
      <c r="A300" s="4" t="s">
        <v>2263</v>
      </c>
      <c r="B300" s="6">
        <v>45583</v>
      </c>
      <c r="C300" s="4" t="s">
        <v>245</v>
      </c>
      <c r="D300" s="4" t="s">
        <v>1853</v>
      </c>
      <c r="E300" s="4" t="s">
        <v>1892</v>
      </c>
      <c r="F300" s="4">
        <v>4</v>
      </c>
      <c r="G300" s="4">
        <v>61.98</v>
      </c>
      <c r="H300" s="4">
        <v>0.16</v>
      </c>
      <c r="I300" s="4" t="s">
        <v>1959</v>
      </c>
      <c r="J300" s="4">
        <v>208.25280000000001</v>
      </c>
    </row>
    <row r="301" spans="1:10" ht="15" customHeight="1" x14ac:dyDescent="0.3">
      <c r="A301" s="4" t="s">
        <v>2264</v>
      </c>
      <c r="B301" s="6">
        <v>45348</v>
      </c>
      <c r="C301" s="4" t="s">
        <v>710</v>
      </c>
      <c r="D301" s="4" t="s">
        <v>1642</v>
      </c>
      <c r="E301" s="4" t="s">
        <v>1948</v>
      </c>
      <c r="F301" s="4">
        <v>2</v>
      </c>
      <c r="G301" s="4">
        <v>873.1</v>
      </c>
      <c r="H301" s="4">
        <v>0.12</v>
      </c>
      <c r="I301" s="4" t="s">
        <v>1961</v>
      </c>
      <c r="J301" s="4">
        <v>1536.6559999999999</v>
      </c>
    </row>
    <row r="302" spans="1:10" ht="15" customHeight="1" x14ac:dyDescent="0.3">
      <c r="A302" s="4" t="s">
        <v>2265</v>
      </c>
      <c r="B302" s="6">
        <v>45268</v>
      </c>
      <c r="C302" s="4" t="s">
        <v>656</v>
      </c>
      <c r="D302" s="4" t="s">
        <v>1606</v>
      </c>
      <c r="E302" s="4" t="s">
        <v>1936</v>
      </c>
      <c r="F302" s="4">
        <v>4</v>
      </c>
      <c r="G302" s="4">
        <v>889.47</v>
      </c>
      <c r="H302" s="4">
        <v>0.24</v>
      </c>
      <c r="I302" s="4" t="s">
        <v>1959</v>
      </c>
      <c r="J302" s="4">
        <v>2703.9888000000001</v>
      </c>
    </row>
    <row r="303" spans="1:10" ht="15" customHeight="1" x14ac:dyDescent="0.3">
      <c r="A303" s="4" t="s">
        <v>2266</v>
      </c>
      <c r="B303" s="6">
        <v>45596</v>
      </c>
      <c r="C303" s="4" t="s">
        <v>122</v>
      </c>
      <c r="D303" s="4" t="s">
        <v>1805</v>
      </c>
      <c r="E303" s="4" t="s">
        <v>1927</v>
      </c>
      <c r="F303" s="4">
        <v>3</v>
      </c>
      <c r="G303" s="4">
        <v>803.76</v>
      </c>
      <c r="H303" s="4">
        <v>0.19</v>
      </c>
      <c r="I303" s="4" t="s">
        <v>1964</v>
      </c>
      <c r="J303" s="4">
        <v>1953.1368</v>
      </c>
    </row>
    <row r="304" spans="1:10" ht="15" customHeight="1" x14ac:dyDescent="0.3">
      <c r="A304" s="4" t="s">
        <v>2267</v>
      </c>
      <c r="B304" s="6">
        <v>45624</v>
      </c>
      <c r="C304" s="4" t="s">
        <v>1455</v>
      </c>
      <c r="D304" s="4" t="s">
        <v>1808</v>
      </c>
      <c r="E304" s="4" t="s">
        <v>1908</v>
      </c>
      <c r="F304" s="4">
        <v>2</v>
      </c>
      <c r="G304" s="4">
        <v>865.14</v>
      </c>
      <c r="H304" s="4">
        <v>0.2</v>
      </c>
      <c r="I304" s="4" t="s">
        <v>1961</v>
      </c>
      <c r="J304" s="4">
        <v>1384.2239999999999</v>
      </c>
    </row>
    <row r="305" spans="1:10" ht="15" customHeight="1" x14ac:dyDescent="0.3">
      <c r="A305" s="4" t="s">
        <v>2268</v>
      </c>
      <c r="B305" s="6">
        <v>45813</v>
      </c>
      <c r="C305" s="4" t="s">
        <v>351</v>
      </c>
      <c r="D305" s="4" t="s">
        <v>1670</v>
      </c>
      <c r="E305" s="4" t="s">
        <v>1921</v>
      </c>
      <c r="F305" s="4">
        <v>2</v>
      </c>
      <c r="G305" s="4">
        <v>916.49</v>
      </c>
      <c r="H305" s="4">
        <v>0.3</v>
      </c>
      <c r="I305" s="4" t="s">
        <v>1964</v>
      </c>
      <c r="J305" s="4">
        <v>1283.086</v>
      </c>
    </row>
    <row r="306" spans="1:10" ht="15" customHeight="1" x14ac:dyDescent="0.3">
      <c r="A306" s="4" t="s">
        <v>2269</v>
      </c>
      <c r="B306" s="6">
        <v>45615</v>
      </c>
      <c r="C306" s="4" t="s">
        <v>168</v>
      </c>
      <c r="D306" s="4" t="s">
        <v>1735</v>
      </c>
      <c r="E306" s="4" t="s">
        <v>1929</v>
      </c>
      <c r="F306" s="4">
        <v>3</v>
      </c>
      <c r="G306" s="4">
        <v>781.39</v>
      </c>
      <c r="H306" s="4">
        <v>0.12</v>
      </c>
      <c r="I306" s="4" t="s">
        <v>1959</v>
      </c>
      <c r="J306" s="4">
        <v>2062.8696</v>
      </c>
    </row>
    <row r="307" spans="1:10" ht="15" customHeight="1" x14ac:dyDescent="0.3">
      <c r="A307" s="4" t="s">
        <v>2270</v>
      </c>
      <c r="B307" s="6">
        <v>45431</v>
      </c>
      <c r="C307" s="4" t="s">
        <v>695</v>
      </c>
      <c r="D307" s="4" t="s">
        <v>1693</v>
      </c>
      <c r="E307" s="4" t="s">
        <v>1929</v>
      </c>
      <c r="F307" s="4">
        <v>4</v>
      </c>
      <c r="G307" s="4">
        <v>619.74</v>
      </c>
      <c r="H307" s="4">
        <v>0.13</v>
      </c>
      <c r="I307" s="4" t="s">
        <v>1964</v>
      </c>
      <c r="J307" s="4">
        <v>2156.6952000000001</v>
      </c>
    </row>
    <row r="308" spans="1:10" ht="15" customHeight="1" x14ac:dyDescent="0.3">
      <c r="A308" s="4" t="s">
        <v>2271</v>
      </c>
      <c r="B308" s="6">
        <v>45679</v>
      </c>
      <c r="C308" s="4" t="s">
        <v>1493</v>
      </c>
      <c r="D308" s="4" t="s">
        <v>1768</v>
      </c>
      <c r="E308" s="4" t="s">
        <v>1934</v>
      </c>
      <c r="F308" s="4">
        <v>2</v>
      </c>
      <c r="G308" s="4">
        <v>837.76</v>
      </c>
      <c r="H308" s="4">
        <v>0.03</v>
      </c>
      <c r="I308" s="4" t="s">
        <v>1964</v>
      </c>
      <c r="J308" s="4">
        <v>1625.2544</v>
      </c>
    </row>
    <row r="309" spans="1:10" ht="15" customHeight="1" x14ac:dyDescent="0.3">
      <c r="A309" s="4" t="s">
        <v>2272</v>
      </c>
      <c r="B309" s="6">
        <v>45842</v>
      </c>
      <c r="C309" s="4" t="s">
        <v>1407</v>
      </c>
      <c r="D309" s="4" t="s">
        <v>1853</v>
      </c>
      <c r="E309" s="4" t="s">
        <v>1892</v>
      </c>
      <c r="F309" s="4">
        <v>3</v>
      </c>
      <c r="G309" s="4">
        <v>135.94</v>
      </c>
      <c r="H309" s="4">
        <v>0.2</v>
      </c>
      <c r="I309" s="4" t="s">
        <v>1959</v>
      </c>
      <c r="J309" s="4">
        <v>326.25599999999997</v>
      </c>
    </row>
    <row r="310" spans="1:10" ht="15" customHeight="1" x14ac:dyDescent="0.3">
      <c r="A310" s="4" t="s">
        <v>2273</v>
      </c>
      <c r="B310" s="6">
        <v>45796</v>
      </c>
      <c r="C310" s="4" t="s">
        <v>1487</v>
      </c>
      <c r="D310" s="4" t="s">
        <v>1805</v>
      </c>
      <c r="E310" s="4" t="s">
        <v>1892</v>
      </c>
      <c r="F310" s="4">
        <v>4</v>
      </c>
      <c r="G310" s="4">
        <v>396.53</v>
      </c>
      <c r="H310" s="4">
        <v>7.0000000000000007E-2</v>
      </c>
      <c r="I310" s="4" t="s">
        <v>1961</v>
      </c>
      <c r="J310" s="4">
        <v>1475.0916</v>
      </c>
    </row>
    <row r="311" spans="1:10" ht="15" customHeight="1" x14ac:dyDescent="0.3">
      <c r="A311" s="4" t="s">
        <v>2274</v>
      </c>
      <c r="B311" s="6">
        <v>45264</v>
      </c>
      <c r="C311" s="4" t="s">
        <v>722</v>
      </c>
      <c r="D311" s="4" t="s">
        <v>1664</v>
      </c>
      <c r="E311" s="4" t="s">
        <v>1934</v>
      </c>
      <c r="F311" s="4">
        <v>2</v>
      </c>
      <c r="G311" s="4">
        <v>722.45</v>
      </c>
      <c r="H311" s="4">
        <v>0.22</v>
      </c>
      <c r="I311" s="4" t="s">
        <v>1961</v>
      </c>
      <c r="J311" s="4">
        <v>1127.0219999999999</v>
      </c>
    </row>
    <row r="312" spans="1:10" ht="15" customHeight="1" x14ac:dyDescent="0.3">
      <c r="A312" s="4" t="s">
        <v>2275</v>
      </c>
      <c r="B312" s="6">
        <v>45504</v>
      </c>
      <c r="C312" s="4" t="s">
        <v>185</v>
      </c>
      <c r="D312" s="4" t="s">
        <v>1774</v>
      </c>
      <c r="E312" s="4" t="s">
        <v>1896</v>
      </c>
      <c r="F312" s="4">
        <v>2</v>
      </c>
      <c r="G312" s="4">
        <v>138.41</v>
      </c>
      <c r="H312" s="4">
        <v>0.02</v>
      </c>
      <c r="I312" s="4" t="s">
        <v>1959</v>
      </c>
      <c r="J312" s="4">
        <v>271.28359999999998</v>
      </c>
    </row>
    <row r="313" spans="1:10" ht="15" customHeight="1" x14ac:dyDescent="0.3">
      <c r="A313" s="4" t="s">
        <v>2276</v>
      </c>
      <c r="B313" s="6">
        <v>45679</v>
      </c>
      <c r="C313" s="4" t="s">
        <v>440</v>
      </c>
      <c r="D313" s="4" t="s">
        <v>1823</v>
      </c>
      <c r="E313" s="4" t="s">
        <v>1896</v>
      </c>
      <c r="F313" s="4">
        <v>4</v>
      </c>
      <c r="G313" s="4">
        <v>741.51</v>
      </c>
      <c r="H313" s="4">
        <v>0.09</v>
      </c>
      <c r="I313" s="4" t="s">
        <v>1964</v>
      </c>
      <c r="J313" s="4">
        <v>2699.0963999999999</v>
      </c>
    </row>
    <row r="314" spans="1:10" ht="15" customHeight="1" x14ac:dyDescent="0.3">
      <c r="A314" s="4" t="s">
        <v>2277</v>
      </c>
      <c r="B314" s="6">
        <v>45611</v>
      </c>
      <c r="C314" s="4" t="s">
        <v>104</v>
      </c>
      <c r="D314" s="4" t="s">
        <v>1823</v>
      </c>
      <c r="E314" s="4" t="s">
        <v>1942</v>
      </c>
      <c r="F314" s="4">
        <v>2</v>
      </c>
      <c r="G314" s="4">
        <v>588.9</v>
      </c>
      <c r="H314" s="4">
        <v>0.19</v>
      </c>
      <c r="I314" s="4" t="s">
        <v>1961</v>
      </c>
      <c r="J314" s="4">
        <v>954.01800000000003</v>
      </c>
    </row>
    <row r="315" spans="1:10" ht="15" customHeight="1" x14ac:dyDescent="0.3">
      <c r="A315" s="4" t="s">
        <v>2278</v>
      </c>
      <c r="B315" s="6">
        <v>45389</v>
      </c>
      <c r="C315" s="4" t="s">
        <v>971</v>
      </c>
      <c r="D315" s="4" t="s">
        <v>1732</v>
      </c>
      <c r="E315" s="4" t="s">
        <v>1896</v>
      </c>
      <c r="F315" s="4">
        <v>1</v>
      </c>
      <c r="G315" s="4">
        <v>88.92</v>
      </c>
      <c r="H315" s="4">
        <v>0.19</v>
      </c>
      <c r="I315" s="4" t="s">
        <v>1961</v>
      </c>
      <c r="J315" s="4">
        <v>72.025199999999998</v>
      </c>
    </row>
    <row r="316" spans="1:10" ht="15" customHeight="1" x14ac:dyDescent="0.3">
      <c r="A316" s="4" t="s">
        <v>2279</v>
      </c>
      <c r="B316" s="6">
        <v>45339</v>
      </c>
      <c r="C316" s="4" t="s">
        <v>415</v>
      </c>
      <c r="D316" s="4" t="s">
        <v>1765</v>
      </c>
      <c r="E316" s="4" t="s">
        <v>1939</v>
      </c>
      <c r="F316" s="4">
        <v>1</v>
      </c>
      <c r="G316" s="4">
        <v>299.13</v>
      </c>
      <c r="H316" s="4">
        <v>0.1</v>
      </c>
      <c r="I316" s="4" t="s">
        <v>1964</v>
      </c>
      <c r="J316" s="4">
        <v>269.21699999999998</v>
      </c>
    </row>
    <row r="317" spans="1:10" ht="15" customHeight="1" x14ac:dyDescent="0.3">
      <c r="A317" s="4" t="s">
        <v>2280</v>
      </c>
      <c r="B317" s="6">
        <v>45433</v>
      </c>
      <c r="C317" s="4" t="s">
        <v>409</v>
      </c>
      <c r="D317" s="4" t="s">
        <v>1814</v>
      </c>
      <c r="E317" s="4" t="s">
        <v>1901</v>
      </c>
      <c r="F317" s="4">
        <v>2</v>
      </c>
      <c r="G317" s="4">
        <v>548.29999999999995</v>
      </c>
      <c r="H317" s="4">
        <v>0.23</v>
      </c>
      <c r="I317" s="4" t="s">
        <v>1959</v>
      </c>
      <c r="J317" s="4">
        <v>844.38199999999995</v>
      </c>
    </row>
    <row r="318" spans="1:10" ht="15" customHeight="1" x14ac:dyDescent="0.3">
      <c r="A318" s="4" t="s">
        <v>2281</v>
      </c>
      <c r="B318" s="6">
        <v>45435</v>
      </c>
      <c r="C318" s="4" t="s">
        <v>847</v>
      </c>
      <c r="D318" s="4" t="s">
        <v>1744</v>
      </c>
      <c r="E318" s="4" t="s">
        <v>1924</v>
      </c>
      <c r="F318" s="4">
        <v>3</v>
      </c>
      <c r="G318" s="4">
        <v>977.55</v>
      </c>
      <c r="H318" s="4">
        <v>0.02</v>
      </c>
      <c r="I318" s="4" t="s">
        <v>1961</v>
      </c>
      <c r="J318" s="4">
        <v>2873.9969999999998</v>
      </c>
    </row>
    <row r="319" spans="1:10" ht="15" customHeight="1" x14ac:dyDescent="0.3">
      <c r="A319" s="4" t="s">
        <v>2282</v>
      </c>
      <c r="B319" s="6">
        <v>45823</v>
      </c>
      <c r="C319" s="4" t="s">
        <v>1097</v>
      </c>
      <c r="D319" s="4" t="s">
        <v>1712</v>
      </c>
      <c r="E319" s="4" t="s">
        <v>1945</v>
      </c>
      <c r="F319" s="4">
        <v>1</v>
      </c>
      <c r="G319" s="4">
        <v>459.42</v>
      </c>
      <c r="H319" s="4">
        <v>0.28000000000000003</v>
      </c>
      <c r="I319" s="4" t="s">
        <v>1964</v>
      </c>
      <c r="J319" s="4">
        <v>330.7824</v>
      </c>
    </row>
    <row r="320" spans="1:10" ht="15" customHeight="1" x14ac:dyDescent="0.3">
      <c r="A320" s="4" t="s">
        <v>2283</v>
      </c>
      <c r="B320" s="6">
        <v>45663</v>
      </c>
      <c r="C320" s="4" t="s">
        <v>322</v>
      </c>
      <c r="D320" s="4" t="s">
        <v>1565</v>
      </c>
      <c r="E320" s="4" t="s">
        <v>1904</v>
      </c>
      <c r="F320" s="4">
        <v>2</v>
      </c>
      <c r="G320" s="4">
        <v>123.19</v>
      </c>
      <c r="H320" s="4">
        <v>0.19</v>
      </c>
      <c r="I320" s="4" t="s">
        <v>1959</v>
      </c>
      <c r="J320" s="4">
        <v>199.56780000000001</v>
      </c>
    </row>
    <row r="321" spans="1:10" ht="15" customHeight="1" x14ac:dyDescent="0.3">
      <c r="A321" s="4" t="s">
        <v>2284</v>
      </c>
      <c r="B321" s="6">
        <v>45879</v>
      </c>
      <c r="C321" s="4" t="s">
        <v>1133</v>
      </c>
      <c r="D321" s="4" t="s">
        <v>1747</v>
      </c>
      <c r="E321" s="4" t="s">
        <v>1948</v>
      </c>
      <c r="F321" s="4">
        <v>1</v>
      </c>
      <c r="G321" s="4">
        <v>222.95</v>
      </c>
      <c r="H321" s="4">
        <v>0.02</v>
      </c>
      <c r="I321" s="4" t="s">
        <v>1961</v>
      </c>
      <c r="J321" s="4">
        <v>218.49100000000001</v>
      </c>
    </row>
    <row r="322" spans="1:10" ht="15" customHeight="1" x14ac:dyDescent="0.3">
      <c r="A322" s="4" t="s">
        <v>2285</v>
      </c>
      <c r="B322" s="6">
        <v>45840</v>
      </c>
      <c r="C322" s="4" t="s">
        <v>1055</v>
      </c>
      <c r="D322" s="4" t="s">
        <v>1674</v>
      </c>
      <c r="E322" s="4" t="s">
        <v>1904</v>
      </c>
      <c r="F322" s="4">
        <v>3</v>
      </c>
      <c r="G322" s="4">
        <v>601.92999999999995</v>
      </c>
      <c r="H322" s="4">
        <v>0.14000000000000001</v>
      </c>
      <c r="I322" s="4" t="s">
        <v>1959</v>
      </c>
      <c r="J322" s="4">
        <v>1552.9793999999999</v>
      </c>
    </row>
    <row r="323" spans="1:10" ht="15" customHeight="1" x14ac:dyDescent="0.3">
      <c r="A323" s="4" t="s">
        <v>2286</v>
      </c>
      <c r="B323" s="6">
        <v>45380</v>
      </c>
      <c r="C323" s="4" t="s">
        <v>950</v>
      </c>
      <c r="D323" s="4" t="s">
        <v>1790</v>
      </c>
      <c r="E323" s="4" t="s">
        <v>1896</v>
      </c>
      <c r="F323" s="4">
        <v>1</v>
      </c>
      <c r="G323" s="4">
        <v>564.1</v>
      </c>
      <c r="H323" s="4">
        <v>0.03</v>
      </c>
      <c r="I323" s="4" t="s">
        <v>1959</v>
      </c>
      <c r="J323" s="4">
        <v>547.17700000000002</v>
      </c>
    </row>
    <row r="324" spans="1:10" ht="15" customHeight="1" x14ac:dyDescent="0.3">
      <c r="A324" s="4" t="s">
        <v>2287</v>
      </c>
      <c r="B324" s="6">
        <v>45672</v>
      </c>
      <c r="C324" s="4" t="s">
        <v>345</v>
      </c>
      <c r="D324" s="4" t="s">
        <v>1823</v>
      </c>
      <c r="E324" s="4" t="s">
        <v>1908</v>
      </c>
      <c r="F324" s="4">
        <v>1</v>
      </c>
      <c r="G324" s="4">
        <v>516.62</v>
      </c>
      <c r="H324" s="4">
        <v>0.18</v>
      </c>
      <c r="I324" s="4" t="s">
        <v>1959</v>
      </c>
      <c r="J324" s="4">
        <v>423.6284</v>
      </c>
    </row>
    <row r="325" spans="1:10" ht="15" customHeight="1" x14ac:dyDescent="0.3">
      <c r="A325" s="4" t="s">
        <v>2288</v>
      </c>
      <c r="B325" s="6">
        <v>45497</v>
      </c>
      <c r="C325" s="4" t="s">
        <v>1369</v>
      </c>
      <c r="D325" s="4" t="s">
        <v>1771</v>
      </c>
      <c r="E325" s="4" t="s">
        <v>1929</v>
      </c>
      <c r="F325" s="4">
        <v>1</v>
      </c>
      <c r="G325" s="4">
        <v>934.75</v>
      </c>
      <c r="H325" s="4">
        <v>0.11</v>
      </c>
      <c r="I325" s="4" t="s">
        <v>1961</v>
      </c>
      <c r="J325" s="4">
        <v>831.92750000000001</v>
      </c>
    </row>
    <row r="326" spans="1:10" ht="15" customHeight="1" x14ac:dyDescent="0.3">
      <c r="A326" s="4" t="s">
        <v>2289</v>
      </c>
      <c r="B326" s="6">
        <v>45407</v>
      </c>
      <c r="C326" s="4" t="s">
        <v>763</v>
      </c>
      <c r="D326" s="4" t="s">
        <v>1877</v>
      </c>
      <c r="E326" s="4" t="s">
        <v>1914</v>
      </c>
      <c r="F326" s="4">
        <v>4</v>
      </c>
      <c r="G326" s="4">
        <v>548.44000000000005</v>
      </c>
      <c r="H326" s="4">
        <v>0.05</v>
      </c>
      <c r="I326" s="4" t="s">
        <v>1961</v>
      </c>
      <c r="J326" s="4">
        <v>2084.0720000000001</v>
      </c>
    </row>
    <row r="327" spans="1:10" ht="15" customHeight="1" x14ac:dyDescent="0.3">
      <c r="A327" s="4" t="s">
        <v>2290</v>
      </c>
      <c r="B327" s="6">
        <v>45764</v>
      </c>
      <c r="C327" s="4" t="s">
        <v>66</v>
      </c>
      <c r="D327" s="4" t="s">
        <v>1689</v>
      </c>
      <c r="E327" s="4" t="s">
        <v>1901</v>
      </c>
      <c r="F327" s="4">
        <v>3</v>
      </c>
      <c r="G327" s="4">
        <v>361.11</v>
      </c>
      <c r="H327" s="4">
        <v>0.06</v>
      </c>
      <c r="I327" s="4" t="s">
        <v>1959</v>
      </c>
      <c r="J327" s="4">
        <v>1018.3302</v>
      </c>
    </row>
    <row r="328" spans="1:10" ht="15" customHeight="1" x14ac:dyDescent="0.3">
      <c r="A328" s="4" t="s">
        <v>2291</v>
      </c>
      <c r="B328" s="6">
        <v>45924</v>
      </c>
      <c r="C328" s="4" t="s">
        <v>624</v>
      </c>
      <c r="D328" s="4" t="s">
        <v>1610</v>
      </c>
      <c r="E328" s="4" t="s">
        <v>1892</v>
      </c>
      <c r="F328" s="4">
        <v>2</v>
      </c>
      <c r="G328" s="4">
        <v>610.37</v>
      </c>
      <c r="H328" s="4">
        <v>0.1</v>
      </c>
      <c r="I328" s="4" t="s">
        <v>1961</v>
      </c>
      <c r="J328" s="4">
        <v>1098.6659999999999</v>
      </c>
    </row>
    <row r="329" spans="1:10" ht="15" customHeight="1" x14ac:dyDescent="0.3">
      <c r="A329" s="4" t="s">
        <v>2292</v>
      </c>
      <c r="B329" s="6">
        <v>45240</v>
      </c>
      <c r="C329" s="4" t="s">
        <v>1061</v>
      </c>
      <c r="D329" s="4" t="s">
        <v>1735</v>
      </c>
      <c r="E329" s="4" t="s">
        <v>1939</v>
      </c>
      <c r="F329" s="4">
        <v>1</v>
      </c>
      <c r="G329" s="4">
        <v>272.2</v>
      </c>
      <c r="H329" s="4">
        <v>0.3</v>
      </c>
      <c r="I329" s="4" t="s">
        <v>1959</v>
      </c>
      <c r="J329" s="4">
        <v>190.54</v>
      </c>
    </row>
    <row r="330" spans="1:10" ht="15" customHeight="1" x14ac:dyDescent="0.3">
      <c r="A330" s="4" t="s">
        <v>2293</v>
      </c>
      <c r="B330" s="6">
        <v>45349</v>
      </c>
      <c r="C330" s="4" t="s">
        <v>1369</v>
      </c>
      <c r="D330" s="4" t="s">
        <v>1814</v>
      </c>
      <c r="E330" s="4" t="s">
        <v>1911</v>
      </c>
      <c r="F330" s="4">
        <v>3</v>
      </c>
      <c r="G330" s="4">
        <v>573.1</v>
      </c>
      <c r="H330" s="4">
        <v>0.16</v>
      </c>
      <c r="I330" s="4" t="s">
        <v>1964</v>
      </c>
      <c r="J330" s="4">
        <v>1444.212</v>
      </c>
    </row>
    <row r="331" spans="1:10" ht="15" customHeight="1" x14ac:dyDescent="0.3">
      <c r="A331" s="4" t="s">
        <v>2294</v>
      </c>
      <c r="B331" s="6">
        <v>45756</v>
      </c>
      <c r="C331" s="4" t="s">
        <v>1025</v>
      </c>
      <c r="D331" s="4" t="s">
        <v>1580</v>
      </c>
      <c r="E331" s="4" t="s">
        <v>1887</v>
      </c>
      <c r="F331" s="4">
        <v>4</v>
      </c>
      <c r="G331" s="4">
        <v>24.72</v>
      </c>
      <c r="H331" s="4">
        <v>0.28000000000000003</v>
      </c>
      <c r="I331" s="4" t="s">
        <v>1959</v>
      </c>
      <c r="J331" s="4">
        <v>71.193600000000004</v>
      </c>
    </row>
    <row r="332" spans="1:10" ht="15" customHeight="1" x14ac:dyDescent="0.3">
      <c r="A332" s="4" t="s">
        <v>2295</v>
      </c>
      <c r="B332" s="6">
        <v>45478</v>
      </c>
      <c r="C332" s="4" t="s">
        <v>814</v>
      </c>
      <c r="D332" s="4" t="s">
        <v>1594</v>
      </c>
      <c r="E332" s="4" t="s">
        <v>1921</v>
      </c>
      <c r="F332" s="4">
        <v>3</v>
      </c>
      <c r="G332" s="4">
        <v>268.89</v>
      </c>
      <c r="H332" s="4">
        <v>7.0000000000000007E-2</v>
      </c>
      <c r="I332" s="4" t="s">
        <v>1964</v>
      </c>
      <c r="J332" s="4">
        <v>750.20309999999995</v>
      </c>
    </row>
    <row r="333" spans="1:10" ht="15" customHeight="1" x14ac:dyDescent="0.3">
      <c r="A333" s="4" t="s">
        <v>2296</v>
      </c>
      <c r="B333" s="6">
        <v>45890</v>
      </c>
      <c r="C333" s="4" t="s">
        <v>832</v>
      </c>
      <c r="D333" s="4" t="s">
        <v>1786</v>
      </c>
      <c r="E333" s="4" t="s">
        <v>1921</v>
      </c>
      <c r="F333" s="4">
        <v>1</v>
      </c>
      <c r="G333" s="4">
        <v>78.5</v>
      </c>
      <c r="H333" s="4">
        <v>0.17</v>
      </c>
      <c r="I333" s="4" t="s">
        <v>1964</v>
      </c>
      <c r="J333" s="4">
        <v>65.155000000000001</v>
      </c>
    </row>
    <row r="334" spans="1:10" ht="15" customHeight="1" x14ac:dyDescent="0.3">
      <c r="A334" s="4" t="s">
        <v>2297</v>
      </c>
      <c r="B334" s="6">
        <v>45815</v>
      </c>
      <c r="C334" s="4" t="s">
        <v>462</v>
      </c>
      <c r="D334" s="4" t="s">
        <v>1686</v>
      </c>
      <c r="E334" s="4" t="s">
        <v>1904</v>
      </c>
      <c r="F334" s="4">
        <v>3</v>
      </c>
      <c r="G334" s="4">
        <v>399.42</v>
      </c>
      <c r="H334" s="4">
        <v>0.02</v>
      </c>
      <c r="I334" s="4" t="s">
        <v>1959</v>
      </c>
      <c r="J334" s="4">
        <v>1174.2947999999999</v>
      </c>
    </row>
    <row r="335" spans="1:10" ht="15" customHeight="1" x14ac:dyDescent="0.3">
      <c r="A335" s="4" t="s">
        <v>2298</v>
      </c>
      <c r="B335" s="6">
        <v>45891</v>
      </c>
      <c r="C335" s="4" t="s">
        <v>311</v>
      </c>
      <c r="D335" s="4" t="s">
        <v>1670</v>
      </c>
      <c r="E335" s="4" t="s">
        <v>1948</v>
      </c>
      <c r="F335" s="4">
        <v>3</v>
      </c>
      <c r="G335" s="4">
        <v>455.82</v>
      </c>
      <c r="H335" s="4">
        <v>0.01</v>
      </c>
      <c r="I335" s="4" t="s">
        <v>1961</v>
      </c>
      <c r="J335" s="4">
        <v>1353.7854</v>
      </c>
    </row>
    <row r="336" spans="1:10" ht="15" customHeight="1" x14ac:dyDescent="0.3">
      <c r="A336" s="4" t="s">
        <v>2299</v>
      </c>
      <c r="B336" s="6">
        <v>45609</v>
      </c>
      <c r="C336" s="4" t="s">
        <v>1106</v>
      </c>
      <c r="D336" s="4" t="s">
        <v>1732</v>
      </c>
      <c r="E336" s="4" t="s">
        <v>1908</v>
      </c>
      <c r="F336" s="4">
        <v>2</v>
      </c>
      <c r="G336" s="4">
        <v>613.23</v>
      </c>
      <c r="H336" s="4">
        <v>0.15</v>
      </c>
      <c r="I336" s="4" t="s">
        <v>1961</v>
      </c>
      <c r="J336" s="4">
        <v>1042.491</v>
      </c>
    </row>
    <row r="337" spans="1:10" ht="15" customHeight="1" x14ac:dyDescent="0.3">
      <c r="A337" s="4" t="s">
        <v>2300</v>
      </c>
      <c r="B337" s="6">
        <v>45309</v>
      </c>
      <c r="C337" s="4" t="s">
        <v>1426</v>
      </c>
      <c r="D337" s="4" t="s">
        <v>1565</v>
      </c>
      <c r="E337" s="4" t="s">
        <v>1934</v>
      </c>
      <c r="F337" s="4">
        <v>4</v>
      </c>
      <c r="G337" s="4">
        <v>971.9</v>
      </c>
      <c r="H337" s="4">
        <v>0.28000000000000003</v>
      </c>
      <c r="I337" s="4" t="s">
        <v>1961</v>
      </c>
      <c r="J337" s="4">
        <v>2799.0720000000001</v>
      </c>
    </row>
    <row r="338" spans="1:10" ht="15" customHeight="1" x14ac:dyDescent="0.3">
      <c r="A338" s="4" t="s">
        <v>2301</v>
      </c>
      <c r="B338" s="6">
        <v>45519</v>
      </c>
      <c r="C338" s="4" t="s">
        <v>141</v>
      </c>
      <c r="D338" s="4" t="s">
        <v>1661</v>
      </c>
      <c r="E338" s="4" t="s">
        <v>1914</v>
      </c>
      <c r="F338" s="4">
        <v>3</v>
      </c>
      <c r="G338" s="4">
        <v>884.92</v>
      </c>
      <c r="H338" s="4">
        <v>0.06</v>
      </c>
      <c r="I338" s="4" t="s">
        <v>1961</v>
      </c>
      <c r="J338" s="4">
        <v>2495.4744000000001</v>
      </c>
    </row>
    <row r="339" spans="1:10" ht="15" customHeight="1" x14ac:dyDescent="0.3">
      <c r="A339" s="4" t="s">
        <v>2302</v>
      </c>
      <c r="B339" s="6">
        <v>45921</v>
      </c>
      <c r="C339" s="4" t="s">
        <v>318</v>
      </c>
      <c r="D339" s="4" t="s">
        <v>1590</v>
      </c>
      <c r="E339" s="4" t="s">
        <v>1921</v>
      </c>
      <c r="F339" s="4">
        <v>1</v>
      </c>
      <c r="G339" s="4">
        <v>125</v>
      </c>
      <c r="H339" s="4">
        <v>0.23</v>
      </c>
      <c r="I339" s="4" t="s">
        <v>1959</v>
      </c>
      <c r="J339" s="4">
        <v>96.25</v>
      </c>
    </row>
    <row r="340" spans="1:10" ht="15" customHeight="1" x14ac:dyDescent="0.3">
      <c r="A340" s="4" t="s">
        <v>2303</v>
      </c>
      <c r="B340" s="6">
        <v>45465</v>
      </c>
      <c r="C340" s="4" t="s">
        <v>446</v>
      </c>
      <c r="D340" s="4" t="s">
        <v>1599</v>
      </c>
      <c r="E340" s="4" t="s">
        <v>1936</v>
      </c>
      <c r="F340" s="4">
        <v>2</v>
      </c>
      <c r="G340" s="4">
        <v>188.25</v>
      </c>
      <c r="H340" s="4">
        <v>0.08</v>
      </c>
      <c r="I340" s="4" t="s">
        <v>1961</v>
      </c>
      <c r="J340" s="4">
        <v>346.38</v>
      </c>
    </row>
    <row r="341" spans="1:10" ht="15" customHeight="1" x14ac:dyDescent="0.3">
      <c r="A341" s="4" t="s">
        <v>2304</v>
      </c>
      <c r="B341" s="6">
        <v>45303</v>
      </c>
      <c r="C341" s="4" t="s">
        <v>729</v>
      </c>
      <c r="D341" s="4" t="s">
        <v>1718</v>
      </c>
      <c r="E341" s="4" t="s">
        <v>1911</v>
      </c>
      <c r="F341" s="4">
        <v>4</v>
      </c>
      <c r="G341" s="4">
        <v>344.12</v>
      </c>
      <c r="H341" s="4">
        <v>0.25</v>
      </c>
      <c r="I341" s="4" t="s">
        <v>1961</v>
      </c>
      <c r="J341" s="4">
        <v>1032.3599999999999</v>
      </c>
    </row>
    <row r="342" spans="1:10" ht="15" customHeight="1" x14ac:dyDescent="0.3">
      <c r="A342" s="4" t="s">
        <v>2305</v>
      </c>
      <c r="B342" s="6">
        <v>45218</v>
      </c>
      <c r="C342" s="4" t="s">
        <v>185</v>
      </c>
      <c r="D342" s="4" t="s">
        <v>1625</v>
      </c>
      <c r="E342" s="4" t="s">
        <v>1948</v>
      </c>
      <c r="F342" s="4">
        <v>3</v>
      </c>
      <c r="G342" s="4">
        <v>997.95</v>
      </c>
      <c r="H342" s="4">
        <v>0.09</v>
      </c>
      <c r="I342" s="4" t="s">
        <v>1964</v>
      </c>
      <c r="J342" s="4">
        <v>2724.4034999999999</v>
      </c>
    </row>
    <row r="343" spans="1:10" ht="15" customHeight="1" x14ac:dyDescent="0.3">
      <c r="A343" s="4" t="s">
        <v>2306</v>
      </c>
      <c r="B343" s="6">
        <v>45727</v>
      </c>
      <c r="C343" s="4" t="s">
        <v>512</v>
      </c>
      <c r="D343" s="4" t="s">
        <v>1603</v>
      </c>
      <c r="E343" s="4" t="s">
        <v>1936</v>
      </c>
      <c r="F343" s="4">
        <v>3</v>
      </c>
      <c r="G343" s="4">
        <v>121.64</v>
      </c>
      <c r="H343" s="4">
        <v>7.0000000000000007E-2</v>
      </c>
      <c r="I343" s="4" t="s">
        <v>1961</v>
      </c>
      <c r="J343" s="4">
        <v>339.37560000000002</v>
      </c>
    </row>
    <row r="344" spans="1:10" ht="15" customHeight="1" x14ac:dyDescent="0.3">
      <c r="A344" s="4" t="s">
        <v>2307</v>
      </c>
      <c r="B344" s="6">
        <v>45557</v>
      </c>
      <c r="C344" s="4" t="s">
        <v>726</v>
      </c>
      <c r="D344" s="4" t="s">
        <v>1786</v>
      </c>
      <c r="E344" s="4" t="s">
        <v>1924</v>
      </c>
      <c r="F344" s="4">
        <v>2</v>
      </c>
      <c r="G344" s="4">
        <v>692.72</v>
      </c>
      <c r="H344" s="4">
        <v>0.13</v>
      </c>
      <c r="I344" s="4" t="s">
        <v>1961</v>
      </c>
      <c r="J344" s="4">
        <v>1205.3327999999999</v>
      </c>
    </row>
    <row r="345" spans="1:10" ht="15" customHeight="1" x14ac:dyDescent="0.3">
      <c r="A345" s="4" t="s">
        <v>2308</v>
      </c>
      <c r="B345" s="6">
        <v>45623</v>
      </c>
      <c r="C345" s="4" t="s">
        <v>118</v>
      </c>
      <c r="D345" s="4" t="s">
        <v>1648</v>
      </c>
      <c r="E345" s="4" t="s">
        <v>1948</v>
      </c>
      <c r="F345" s="4">
        <v>3</v>
      </c>
      <c r="G345" s="4">
        <v>794.59</v>
      </c>
      <c r="H345" s="4">
        <v>0.03</v>
      </c>
      <c r="I345" s="4" t="s">
        <v>1961</v>
      </c>
      <c r="J345" s="4">
        <v>2312.2568999999999</v>
      </c>
    </row>
    <row r="346" spans="1:10" ht="15" customHeight="1" x14ac:dyDescent="0.3">
      <c r="A346" s="4" t="s">
        <v>2309</v>
      </c>
      <c r="B346" s="6">
        <v>45224</v>
      </c>
      <c r="C346" s="4" t="s">
        <v>70</v>
      </c>
      <c r="D346" s="4" t="s">
        <v>1655</v>
      </c>
      <c r="E346" s="4" t="s">
        <v>1921</v>
      </c>
      <c r="F346" s="4">
        <v>1</v>
      </c>
      <c r="G346" s="4">
        <v>907.95</v>
      </c>
      <c r="H346" s="4">
        <v>0.1</v>
      </c>
      <c r="I346" s="4" t="s">
        <v>1961</v>
      </c>
      <c r="J346" s="4">
        <v>817.15499999999997</v>
      </c>
    </row>
    <row r="347" spans="1:10" ht="15" customHeight="1" x14ac:dyDescent="0.3">
      <c r="A347" s="4" t="s">
        <v>2310</v>
      </c>
      <c r="B347" s="6">
        <v>45940</v>
      </c>
      <c r="C347" s="4" t="s">
        <v>922</v>
      </c>
      <c r="D347" s="4" t="s">
        <v>1732</v>
      </c>
      <c r="E347" s="4" t="s">
        <v>1887</v>
      </c>
      <c r="F347" s="4">
        <v>2</v>
      </c>
      <c r="G347" s="4">
        <v>660.81</v>
      </c>
      <c r="H347" s="4">
        <v>0.18</v>
      </c>
      <c r="I347" s="4" t="s">
        <v>1959</v>
      </c>
      <c r="J347" s="4">
        <v>1083.7284</v>
      </c>
    </row>
    <row r="348" spans="1:10" ht="15" customHeight="1" x14ac:dyDescent="0.3">
      <c r="A348" s="4" t="s">
        <v>2311</v>
      </c>
      <c r="B348" s="6">
        <v>45915</v>
      </c>
      <c r="C348" s="4" t="s">
        <v>231</v>
      </c>
      <c r="D348" s="4" t="s">
        <v>1735</v>
      </c>
      <c r="E348" s="4" t="s">
        <v>1917</v>
      </c>
      <c r="F348" s="4">
        <v>3</v>
      </c>
      <c r="G348" s="4">
        <v>564.94000000000005</v>
      </c>
      <c r="H348" s="4">
        <v>0.22</v>
      </c>
      <c r="I348" s="4" t="s">
        <v>1964</v>
      </c>
      <c r="J348" s="4">
        <v>1321.9595999999999</v>
      </c>
    </row>
    <row r="349" spans="1:10" ht="15" customHeight="1" x14ac:dyDescent="0.3">
      <c r="A349" s="4" t="s">
        <v>2312</v>
      </c>
      <c r="B349" s="6">
        <v>45541</v>
      </c>
      <c r="C349" s="4" t="s">
        <v>209</v>
      </c>
      <c r="D349" s="4" t="s">
        <v>1617</v>
      </c>
      <c r="E349" s="4" t="s">
        <v>1936</v>
      </c>
      <c r="F349" s="4">
        <v>2</v>
      </c>
      <c r="G349" s="4">
        <v>280.37</v>
      </c>
      <c r="H349" s="4">
        <v>0.22</v>
      </c>
      <c r="I349" s="4" t="s">
        <v>1964</v>
      </c>
      <c r="J349" s="4">
        <v>437.37720000000002</v>
      </c>
    </row>
    <row r="350" spans="1:10" ht="15" customHeight="1" x14ac:dyDescent="0.3">
      <c r="A350" s="4" t="s">
        <v>2313</v>
      </c>
      <c r="B350" s="6">
        <v>45489</v>
      </c>
      <c r="C350" s="4" t="s">
        <v>1175</v>
      </c>
      <c r="D350" s="4" t="s">
        <v>1732</v>
      </c>
      <c r="E350" s="4" t="s">
        <v>1901</v>
      </c>
      <c r="F350" s="4">
        <v>2</v>
      </c>
      <c r="G350" s="4">
        <v>85.23</v>
      </c>
      <c r="H350" s="4">
        <v>0.13</v>
      </c>
      <c r="I350" s="4" t="s">
        <v>1959</v>
      </c>
      <c r="J350" s="4">
        <v>148.30019999999999</v>
      </c>
    </row>
    <row r="351" spans="1:10" ht="15" customHeight="1" x14ac:dyDescent="0.3">
      <c r="A351" s="4" t="s">
        <v>2314</v>
      </c>
      <c r="B351" s="6">
        <v>45748</v>
      </c>
      <c r="C351" s="4" t="s">
        <v>995</v>
      </c>
      <c r="D351" s="4" t="s">
        <v>1658</v>
      </c>
      <c r="E351" s="4" t="s">
        <v>1932</v>
      </c>
      <c r="F351" s="4">
        <v>2</v>
      </c>
      <c r="G351" s="4">
        <v>563.29999999999995</v>
      </c>
      <c r="H351" s="4">
        <v>0.26</v>
      </c>
      <c r="I351" s="4" t="s">
        <v>1959</v>
      </c>
      <c r="J351" s="4">
        <v>833.68399999999997</v>
      </c>
    </row>
    <row r="352" spans="1:10" ht="15" customHeight="1" x14ac:dyDescent="0.3">
      <c r="A352" s="4" t="s">
        <v>2315</v>
      </c>
      <c r="B352" s="6">
        <v>45309</v>
      </c>
      <c r="C352" s="4" t="s">
        <v>138</v>
      </c>
      <c r="D352" s="4" t="s">
        <v>1823</v>
      </c>
      <c r="E352" s="4" t="s">
        <v>1945</v>
      </c>
      <c r="F352" s="4">
        <v>2</v>
      </c>
      <c r="G352" s="4">
        <v>827.81</v>
      </c>
      <c r="H352" s="4">
        <v>0.04</v>
      </c>
      <c r="I352" s="4" t="s">
        <v>1961</v>
      </c>
      <c r="J352" s="4">
        <v>1589.3951999999999</v>
      </c>
    </row>
    <row r="353" spans="1:10" ht="15" customHeight="1" x14ac:dyDescent="0.3">
      <c r="A353" s="4" t="s">
        <v>2316</v>
      </c>
      <c r="B353" s="6">
        <v>45621</v>
      </c>
      <c r="C353" s="4" t="s">
        <v>704</v>
      </c>
      <c r="D353" s="4" t="s">
        <v>1606</v>
      </c>
      <c r="E353" s="4" t="s">
        <v>1945</v>
      </c>
      <c r="F353" s="4">
        <v>3</v>
      </c>
      <c r="G353" s="4">
        <v>877.71</v>
      </c>
      <c r="H353" s="4">
        <v>0.12</v>
      </c>
      <c r="I353" s="4" t="s">
        <v>1961</v>
      </c>
      <c r="J353" s="4">
        <v>2317.1543999999999</v>
      </c>
    </row>
    <row r="354" spans="1:10" ht="15" customHeight="1" x14ac:dyDescent="0.3">
      <c r="A354" s="4" t="s">
        <v>2317</v>
      </c>
      <c r="B354" s="6">
        <v>45603</v>
      </c>
      <c r="C354" s="4" t="s">
        <v>832</v>
      </c>
      <c r="D354" s="4" t="s">
        <v>1753</v>
      </c>
      <c r="E354" s="4" t="s">
        <v>1921</v>
      </c>
      <c r="F354" s="4">
        <v>4</v>
      </c>
      <c r="G354" s="4">
        <v>488.56</v>
      </c>
      <c r="H354" s="4">
        <v>0.26</v>
      </c>
      <c r="I354" s="4" t="s">
        <v>1964</v>
      </c>
      <c r="J354" s="4">
        <v>1446.1376</v>
      </c>
    </row>
    <row r="355" spans="1:10" ht="15" customHeight="1" x14ac:dyDescent="0.3">
      <c r="A355" s="4" t="s">
        <v>2318</v>
      </c>
      <c r="B355" s="6">
        <v>45501</v>
      </c>
      <c r="C355" s="4" t="s">
        <v>373</v>
      </c>
      <c r="D355" s="4" t="s">
        <v>1652</v>
      </c>
      <c r="E355" s="4" t="s">
        <v>1929</v>
      </c>
      <c r="F355" s="4">
        <v>4</v>
      </c>
      <c r="G355" s="4">
        <v>175.91</v>
      </c>
      <c r="H355" s="4">
        <v>0.13</v>
      </c>
      <c r="I355" s="4" t="s">
        <v>1961</v>
      </c>
      <c r="J355" s="4">
        <v>612.16679999999997</v>
      </c>
    </row>
    <row r="356" spans="1:10" ht="15" customHeight="1" x14ac:dyDescent="0.3">
      <c r="A356" s="4" t="s">
        <v>2319</v>
      </c>
      <c r="B356" s="6">
        <v>45398</v>
      </c>
      <c r="C356" s="4" t="s">
        <v>805</v>
      </c>
      <c r="D356" s="4" t="s">
        <v>1844</v>
      </c>
      <c r="E356" s="4" t="s">
        <v>1917</v>
      </c>
      <c r="F356" s="4">
        <v>4</v>
      </c>
      <c r="G356" s="4">
        <v>289.66000000000003</v>
      </c>
      <c r="H356" s="4">
        <v>0.25</v>
      </c>
      <c r="I356" s="4" t="s">
        <v>1964</v>
      </c>
      <c r="J356" s="4">
        <v>868.98</v>
      </c>
    </row>
    <row r="357" spans="1:10" ht="15" customHeight="1" x14ac:dyDescent="0.3">
      <c r="A357" s="4" t="s">
        <v>2320</v>
      </c>
      <c r="B357" s="6">
        <v>45304</v>
      </c>
      <c r="C357" s="4" t="s">
        <v>784</v>
      </c>
      <c r="D357" s="4" t="s">
        <v>1617</v>
      </c>
      <c r="E357" s="4" t="s">
        <v>1936</v>
      </c>
      <c r="F357" s="4">
        <v>2</v>
      </c>
      <c r="G357" s="4">
        <v>899.27</v>
      </c>
      <c r="H357" s="4">
        <v>0.17</v>
      </c>
      <c r="I357" s="4" t="s">
        <v>1959</v>
      </c>
      <c r="J357" s="4">
        <v>1492.7882</v>
      </c>
    </row>
    <row r="358" spans="1:10" ht="15" customHeight="1" x14ac:dyDescent="0.3">
      <c r="A358" s="4" t="s">
        <v>2321</v>
      </c>
      <c r="B358" s="6">
        <v>45299</v>
      </c>
      <c r="C358" s="4" t="s">
        <v>245</v>
      </c>
      <c r="D358" s="4" t="s">
        <v>1628</v>
      </c>
      <c r="E358" s="4" t="s">
        <v>1892</v>
      </c>
      <c r="F358" s="4">
        <v>1</v>
      </c>
      <c r="G358" s="4">
        <v>691.38</v>
      </c>
      <c r="H358" s="4">
        <v>0.11</v>
      </c>
      <c r="I358" s="4" t="s">
        <v>1964</v>
      </c>
      <c r="J358" s="4">
        <v>615.32820000000004</v>
      </c>
    </row>
    <row r="359" spans="1:10" ht="15" customHeight="1" x14ac:dyDescent="0.3">
      <c r="A359" s="4" t="s">
        <v>2322</v>
      </c>
      <c r="B359" s="6">
        <v>45564</v>
      </c>
      <c r="C359" s="4" t="s">
        <v>557</v>
      </c>
      <c r="D359" s="4" t="s">
        <v>1658</v>
      </c>
      <c r="E359" s="4" t="s">
        <v>1887</v>
      </c>
      <c r="F359" s="4">
        <v>3</v>
      </c>
      <c r="G359" s="4">
        <v>158.72</v>
      </c>
      <c r="H359" s="4">
        <v>0.13</v>
      </c>
      <c r="I359" s="4" t="s">
        <v>1959</v>
      </c>
      <c r="J359" s="4">
        <v>414.25920000000002</v>
      </c>
    </row>
    <row r="360" spans="1:10" ht="15" customHeight="1" x14ac:dyDescent="0.3">
      <c r="A360" s="4" t="s">
        <v>2323</v>
      </c>
      <c r="B360" s="6">
        <v>45413</v>
      </c>
      <c r="C360" s="4" t="s">
        <v>692</v>
      </c>
      <c r="D360" s="4" t="s">
        <v>1762</v>
      </c>
      <c r="E360" s="4" t="s">
        <v>1939</v>
      </c>
      <c r="F360" s="4">
        <v>4</v>
      </c>
      <c r="G360" s="4">
        <v>537.15</v>
      </c>
      <c r="H360" s="4">
        <v>0.06</v>
      </c>
      <c r="I360" s="4" t="s">
        <v>1964</v>
      </c>
      <c r="J360" s="4">
        <v>2019.684</v>
      </c>
    </row>
    <row r="361" spans="1:10" ht="15" customHeight="1" x14ac:dyDescent="0.3">
      <c r="A361" s="4" t="s">
        <v>2324</v>
      </c>
      <c r="B361" s="6">
        <v>45480</v>
      </c>
      <c r="C361" s="4" t="s">
        <v>1307</v>
      </c>
      <c r="D361" s="4" t="s">
        <v>1703</v>
      </c>
      <c r="E361" s="4" t="s">
        <v>1921</v>
      </c>
      <c r="F361" s="4">
        <v>3</v>
      </c>
      <c r="G361" s="4">
        <v>771.7</v>
      </c>
      <c r="H361" s="4">
        <v>0.05</v>
      </c>
      <c r="I361" s="4" t="s">
        <v>1964</v>
      </c>
      <c r="J361" s="4">
        <v>2199.3449999999998</v>
      </c>
    </row>
    <row r="362" spans="1:10" ht="15" customHeight="1" x14ac:dyDescent="0.3">
      <c r="A362" s="4" t="s">
        <v>2325</v>
      </c>
      <c r="B362" s="6">
        <v>45610</v>
      </c>
      <c r="C362" s="4" t="s">
        <v>385</v>
      </c>
      <c r="D362" s="4" t="s">
        <v>1847</v>
      </c>
      <c r="E362" s="4" t="s">
        <v>1892</v>
      </c>
      <c r="F362" s="4">
        <v>4</v>
      </c>
      <c r="G362" s="4">
        <v>677.25</v>
      </c>
      <c r="H362" s="4">
        <v>0.14000000000000001</v>
      </c>
      <c r="I362" s="4" t="s">
        <v>1961</v>
      </c>
      <c r="J362" s="4">
        <v>2329.7399999999998</v>
      </c>
    </row>
    <row r="363" spans="1:10" ht="15" customHeight="1" x14ac:dyDescent="0.3">
      <c r="A363" s="4" t="s">
        <v>2326</v>
      </c>
      <c r="B363" s="6">
        <v>45763</v>
      </c>
      <c r="C363" s="4" t="s">
        <v>367</v>
      </c>
      <c r="D363" s="4" t="s">
        <v>1877</v>
      </c>
      <c r="E363" s="4" t="s">
        <v>1927</v>
      </c>
      <c r="F363" s="4">
        <v>1</v>
      </c>
      <c r="G363" s="4">
        <v>645.48</v>
      </c>
      <c r="H363" s="4">
        <v>0.26</v>
      </c>
      <c r="I363" s="4" t="s">
        <v>1964</v>
      </c>
      <c r="J363" s="4">
        <v>477.65519999999998</v>
      </c>
    </row>
    <row r="364" spans="1:10" ht="15" customHeight="1" x14ac:dyDescent="0.3">
      <c r="A364" s="4" t="s">
        <v>2327</v>
      </c>
      <c r="B364" s="6">
        <v>45856</v>
      </c>
      <c r="C364" s="4" t="s">
        <v>1139</v>
      </c>
      <c r="D364" s="4" t="s">
        <v>1802</v>
      </c>
      <c r="E364" s="4" t="s">
        <v>1896</v>
      </c>
      <c r="F364" s="4">
        <v>2</v>
      </c>
      <c r="G364" s="4">
        <v>934</v>
      </c>
      <c r="H364" s="4">
        <v>0.3</v>
      </c>
      <c r="I364" s="4" t="s">
        <v>1964</v>
      </c>
      <c r="J364" s="4">
        <v>1307.5999999999999</v>
      </c>
    </row>
    <row r="365" spans="1:10" ht="15" customHeight="1" x14ac:dyDescent="0.3">
      <c r="A365" s="4" t="s">
        <v>2328</v>
      </c>
      <c r="B365" s="6">
        <v>45712</v>
      </c>
      <c r="C365" s="4" t="s">
        <v>1061</v>
      </c>
      <c r="D365" s="4" t="s">
        <v>1718</v>
      </c>
      <c r="E365" s="4" t="s">
        <v>1896</v>
      </c>
      <c r="F365" s="4">
        <v>1</v>
      </c>
      <c r="G365" s="4">
        <v>669.53</v>
      </c>
      <c r="H365" s="4">
        <v>0.2</v>
      </c>
      <c r="I365" s="4" t="s">
        <v>1959</v>
      </c>
      <c r="J365" s="4">
        <v>535.62400000000002</v>
      </c>
    </row>
    <row r="366" spans="1:10" ht="15" customHeight="1" x14ac:dyDescent="0.3">
      <c r="A366" s="4" t="s">
        <v>2329</v>
      </c>
      <c r="B366" s="6">
        <v>45723</v>
      </c>
      <c r="C366" s="4" t="s">
        <v>710</v>
      </c>
      <c r="D366" s="4" t="s">
        <v>1683</v>
      </c>
      <c r="E366" s="4" t="s">
        <v>1945</v>
      </c>
      <c r="F366" s="4">
        <v>1</v>
      </c>
      <c r="G366" s="4">
        <v>213.69</v>
      </c>
      <c r="H366" s="4">
        <v>0.28000000000000003</v>
      </c>
      <c r="I366" s="4" t="s">
        <v>1964</v>
      </c>
      <c r="J366" s="4">
        <v>153.85679999999999</v>
      </c>
    </row>
    <row r="367" spans="1:10" ht="15" customHeight="1" x14ac:dyDescent="0.3">
      <c r="A367" s="4" t="s">
        <v>2330</v>
      </c>
      <c r="B367" s="6">
        <v>45706</v>
      </c>
      <c r="C367" s="4" t="s">
        <v>285</v>
      </c>
      <c r="D367" s="4" t="s">
        <v>1638</v>
      </c>
      <c r="E367" s="4" t="s">
        <v>1948</v>
      </c>
      <c r="F367" s="4">
        <v>2</v>
      </c>
      <c r="G367" s="4">
        <v>99.1</v>
      </c>
      <c r="H367" s="4">
        <v>0.2</v>
      </c>
      <c r="I367" s="4" t="s">
        <v>1961</v>
      </c>
      <c r="J367" s="4">
        <v>158.56</v>
      </c>
    </row>
    <row r="368" spans="1:10" ht="15" customHeight="1" x14ac:dyDescent="0.3">
      <c r="A368" s="4" t="s">
        <v>2331</v>
      </c>
      <c r="B368" s="6">
        <v>45469</v>
      </c>
      <c r="C368" s="4" t="s">
        <v>1169</v>
      </c>
      <c r="D368" s="4" t="s">
        <v>1689</v>
      </c>
      <c r="E368" s="4" t="s">
        <v>1939</v>
      </c>
      <c r="F368" s="4">
        <v>1</v>
      </c>
      <c r="G368" s="4">
        <v>628.98</v>
      </c>
      <c r="H368" s="4">
        <v>0.03</v>
      </c>
      <c r="I368" s="4" t="s">
        <v>1964</v>
      </c>
      <c r="J368" s="4">
        <v>610.11059999999998</v>
      </c>
    </row>
    <row r="369" spans="1:10" ht="15" customHeight="1" x14ac:dyDescent="0.3">
      <c r="A369" s="4" t="s">
        <v>2332</v>
      </c>
      <c r="B369" s="6">
        <v>45711</v>
      </c>
      <c r="C369" s="4" t="s">
        <v>311</v>
      </c>
      <c r="D369" s="4" t="s">
        <v>1835</v>
      </c>
      <c r="E369" s="4" t="s">
        <v>1904</v>
      </c>
      <c r="F369" s="4">
        <v>3</v>
      </c>
      <c r="G369" s="4">
        <v>944.64</v>
      </c>
      <c r="H369" s="4">
        <v>0.26</v>
      </c>
      <c r="I369" s="4" t="s">
        <v>1959</v>
      </c>
      <c r="J369" s="4">
        <v>2097.1008000000002</v>
      </c>
    </row>
    <row r="370" spans="1:10" ht="15" customHeight="1" x14ac:dyDescent="0.3">
      <c r="A370" s="4" t="s">
        <v>2333</v>
      </c>
      <c r="B370" s="6">
        <v>45823</v>
      </c>
      <c r="C370" s="4" t="s">
        <v>1464</v>
      </c>
      <c r="D370" s="4" t="s">
        <v>1862</v>
      </c>
      <c r="E370" s="4" t="s">
        <v>1929</v>
      </c>
      <c r="F370" s="4">
        <v>2</v>
      </c>
      <c r="G370" s="4">
        <v>121.7</v>
      </c>
      <c r="H370" s="4">
        <v>0.06</v>
      </c>
      <c r="I370" s="4" t="s">
        <v>1964</v>
      </c>
      <c r="J370" s="4">
        <v>228.79599999999999</v>
      </c>
    </row>
    <row r="371" spans="1:10" ht="15" customHeight="1" x14ac:dyDescent="0.3">
      <c r="A371" s="4" t="s">
        <v>2334</v>
      </c>
      <c r="B371" s="6">
        <v>45217</v>
      </c>
      <c r="C371" s="4" t="s">
        <v>1398</v>
      </c>
      <c r="D371" s="4" t="s">
        <v>1777</v>
      </c>
      <c r="E371" s="4" t="s">
        <v>1901</v>
      </c>
      <c r="F371" s="4">
        <v>4</v>
      </c>
      <c r="G371" s="4">
        <v>269.49</v>
      </c>
      <c r="H371" s="4">
        <v>7.0000000000000007E-2</v>
      </c>
      <c r="I371" s="4" t="s">
        <v>1961</v>
      </c>
      <c r="J371" s="4">
        <v>1002.5028</v>
      </c>
    </row>
    <row r="372" spans="1:10" ht="15" customHeight="1" x14ac:dyDescent="0.3">
      <c r="A372" s="4" t="s">
        <v>2335</v>
      </c>
      <c r="B372" s="6">
        <v>45733</v>
      </c>
      <c r="C372" s="4" t="s">
        <v>357</v>
      </c>
      <c r="D372" s="4" t="s">
        <v>1642</v>
      </c>
      <c r="E372" s="4" t="s">
        <v>1945</v>
      </c>
      <c r="F372" s="4">
        <v>1</v>
      </c>
      <c r="G372" s="4">
        <v>678.2</v>
      </c>
      <c r="H372" s="4">
        <v>0.14000000000000001</v>
      </c>
      <c r="I372" s="4" t="s">
        <v>1959</v>
      </c>
      <c r="J372" s="4">
        <v>583.25199999999995</v>
      </c>
    </row>
    <row r="373" spans="1:10" ht="15" customHeight="1" x14ac:dyDescent="0.3">
      <c r="A373" s="4" t="s">
        <v>2336</v>
      </c>
      <c r="B373" s="6">
        <v>45520</v>
      </c>
      <c r="C373" s="4" t="s">
        <v>754</v>
      </c>
      <c r="D373" s="4" t="s">
        <v>1853</v>
      </c>
      <c r="E373" s="4" t="s">
        <v>1932</v>
      </c>
      <c r="F373" s="4">
        <v>1</v>
      </c>
      <c r="G373" s="4">
        <v>752.45</v>
      </c>
      <c r="H373" s="4">
        <v>0.21</v>
      </c>
      <c r="I373" s="4" t="s">
        <v>1964</v>
      </c>
      <c r="J373" s="4">
        <v>594.43550000000005</v>
      </c>
    </row>
    <row r="374" spans="1:10" ht="15" customHeight="1" x14ac:dyDescent="0.3">
      <c r="A374" s="4" t="s">
        <v>2337</v>
      </c>
      <c r="B374" s="6">
        <v>45373</v>
      </c>
      <c r="C374" s="4" t="s">
        <v>151</v>
      </c>
      <c r="D374" s="4" t="s">
        <v>1865</v>
      </c>
      <c r="E374" s="4" t="s">
        <v>1932</v>
      </c>
      <c r="F374" s="4">
        <v>2</v>
      </c>
      <c r="G374" s="4">
        <v>209.66</v>
      </c>
      <c r="H374" s="4">
        <v>0.21</v>
      </c>
      <c r="I374" s="4" t="s">
        <v>1959</v>
      </c>
      <c r="J374" s="4">
        <v>331.26280000000003</v>
      </c>
    </row>
    <row r="375" spans="1:10" ht="15" customHeight="1" x14ac:dyDescent="0.3">
      <c r="A375" s="4" t="s">
        <v>2338</v>
      </c>
      <c r="B375" s="6">
        <v>45688</v>
      </c>
      <c r="C375" s="4" t="s">
        <v>545</v>
      </c>
      <c r="D375" s="4" t="s">
        <v>1874</v>
      </c>
      <c r="E375" s="4" t="s">
        <v>1948</v>
      </c>
      <c r="F375" s="4">
        <v>2</v>
      </c>
      <c r="G375" s="4">
        <v>739.95</v>
      </c>
      <c r="H375" s="4">
        <v>0.1</v>
      </c>
      <c r="I375" s="4" t="s">
        <v>1964</v>
      </c>
      <c r="J375" s="4">
        <v>1331.91</v>
      </c>
    </row>
    <row r="376" spans="1:10" ht="15" customHeight="1" x14ac:dyDescent="0.3">
      <c r="A376" s="4" t="s">
        <v>2339</v>
      </c>
      <c r="B376" s="6">
        <v>45276</v>
      </c>
      <c r="C376" s="4" t="s">
        <v>1458</v>
      </c>
      <c r="D376" s="4" t="s">
        <v>1715</v>
      </c>
      <c r="E376" s="4" t="s">
        <v>1936</v>
      </c>
      <c r="F376" s="4">
        <v>1</v>
      </c>
      <c r="G376" s="4">
        <v>496.19</v>
      </c>
      <c r="H376" s="4">
        <v>0.08</v>
      </c>
      <c r="I376" s="4" t="s">
        <v>1964</v>
      </c>
      <c r="J376" s="4">
        <v>456.4948</v>
      </c>
    </row>
    <row r="377" spans="1:10" ht="15" customHeight="1" x14ac:dyDescent="0.3">
      <c r="A377" s="4" t="s">
        <v>2340</v>
      </c>
      <c r="B377" s="6">
        <v>45756</v>
      </c>
      <c r="C377" s="4" t="s">
        <v>176</v>
      </c>
      <c r="D377" s="4" t="s">
        <v>1594</v>
      </c>
      <c r="E377" s="4" t="s">
        <v>1929</v>
      </c>
      <c r="F377" s="4">
        <v>1</v>
      </c>
      <c r="G377" s="4">
        <v>306.36</v>
      </c>
      <c r="H377" s="4">
        <v>0.01</v>
      </c>
      <c r="I377" s="4" t="s">
        <v>1961</v>
      </c>
      <c r="J377" s="4">
        <v>303.29640000000001</v>
      </c>
    </row>
    <row r="378" spans="1:10" ht="15" customHeight="1" x14ac:dyDescent="0.3">
      <c r="A378" s="4" t="s">
        <v>2341</v>
      </c>
      <c r="B378" s="6">
        <v>45309</v>
      </c>
      <c r="C378" s="4" t="s">
        <v>421</v>
      </c>
      <c r="D378" s="4" t="s">
        <v>1802</v>
      </c>
      <c r="E378" s="4" t="s">
        <v>1904</v>
      </c>
      <c r="F378" s="4">
        <v>4</v>
      </c>
      <c r="G378" s="4">
        <v>693.16</v>
      </c>
      <c r="H378" s="4">
        <v>0.05</v>
      </c>
      <c r="I378" s="4" t="s">
        <v>1961</v>
      </c>
      <c r="J378" s="4">
        <v>2634.0079999999998</v>
      </c>
    </row>
    <row r="379" spans="1:10" ht="15" customHeight="1" x14ac:dyDescent="0.3">
      <c r="A379" s="4" t="s">
        <v>2342</v>
      </c>
      <c r="B379" s="6">
        <v>45744</v>
      </c>
      <c r="C379" s="4" t="s">
        <v>1417</v>
      </c>
      <c r="D379" s="4" t="s">
        <v>1832</v>
      </c>
      <c r="E379" s="4" t="s">
        <v>1924</v>
      </c>
      <c r="F379" s="4">
        <v>1</v>
      </c>
      <c r="G379" s="4">
        <v>995.52</v>
      </c>
      <c r="H379" s="4">
        <v>0.22</v>
      </c>
      <c r="I379" s="4" t="s">
        <v>1961</v>
      </c>
      <c r="J379" s="4">
        <v>776.50559999999996</v>
      </c>
    </row>
    <row r="380" spans="1:10" ht="15" customHeight="1" x14ac:dyDescent="0.3">
      <c r="A380" s="4" t="s">
        <v>2343</v>
      </c>
      <c r="B380" s="6">
        <v>45535</v>
      </c>
      <c r="C380" s="4" t="s">
        <v>436</v>
      </c>
      <c r="D380" s="4" t="s">
        <v>1585</v>
      </c>
      <c r="E380" s="4" t="s">
        <v>1945</v>
      </c>
      <c r="F380" s="4">
        <v>4</v>
      </c>
      <c r="G380" s="4">
        <v>241.32</v>
      </c>
      <c r="H380" s="4">
        <v>0.28999999999999998</v>
      </c>
      <c r="I380" s="4" t="s">
        <v>1964</v>
      </c>
      <c r="J380" s="4">
        <v>685.34879999999998</v>
      </c>
    </row>
    <row r="381" spans="1:10" ht="15" customHeight="1" x14ac:dyDescent="0.3">
      <c r="A381" s="4" t="s">
        <v>2344</v>
      </c>
      <c r="B381" s="6">
        <v>45240</v>
      </c>
      <c r="C381" s="4" t="s">
        <v>778</v>
      </c>
      <c r="D381" s="4" t="s">
        <v>1817</v>
      </c>
      <c r="E381" s="4" t="s">
        <v>1892</v>
      </c>
      <c r="F381" s="4">
        <v>3</v>
      </c>
      <c r="G381" s="4">
        <v>636.03</v>
      </c>
      <c r="H381" s="4">
        <v>0.06</v>
      </c>
      <c r="I381" s="4" t="s">
        <v>1964</v>
      </c>
      <c r="J381" s="4">
        <v>1793.6045999999999</v>
      </c>
    </row>
    <row r="382" spans="1:10" ht="15" customHeight="1" x14ac:dyDescent="0.3">
      <c r="A382" s="4" t="s">
        <v>2345</v>
      </c>
      <c r="B382" s="6">
        <v>45275</v>
      </c>
      <c r="C382" s="4" t="s">
        <v>348</v>
      </c>
      <c r="D382" s="4" t="s">
        <v>1572</v>
      </c>
      <c r="E382" s="4" t="s">
        <v>1948</v>
      </c>
      <c r="F382" s="4">
        <v>4</v>
      </c>
      <c r="G382" s="4">
        <v>603.30999999999995</v>
      </c>
      <c r="H382" s="4">
        <v>0.15</v>
      </c>
      <c r="I382" s="4" t="s">
        <v>1959</v>
      </c>
      <c r="J382" s="4">
        <v>2051.2539999999999</v>
      </c>
    </row>
    <row r="383" spans="1:10" ht="15" customHeight="1" x14ac:dyDescent="0.3">
      <c r="A383" s="4" t="s">
        <v>2346</v>
      </c>
      <c r="B383" s="6">
        <v>45427</v>
      </c>
      <c r="C383" s="4" t="s">
        <v>279</v>
      </c>
      <c r="D383" s="4" t="s">
        <v>1850</v>
      </c>
      <c r="E383" s="4" t="s">
        <v>1924</v>
      </c>
      <c r="F383" s="4">
        <v>3</v>
      </c>
      <c r="G383" s="4">
        <v>437.96</v>
      </c>
      <c r="H383" s="4">
        <v>0.27</v>
      </c>
      <c r="I383" s="4" t="s">
        <v>1964</v>
      </c>
      <c r="J383" s="4">
        <v>959.13239999999996</v>
      </c>
    </row>
    <row r="384" spans="1:10" ht="15" customHeight="1" x14ac:dyDescent="0.3">
      <c r="A384" s="4" t="s">
        <v>2347</v>
      </c>
      <c r="B384" s="6">
        <v>45322</v>
      </c>
      <c r="C384" s="4" t="s">
        <v>686</v>
      </c>
      <c r="D384" s="4" t="s">
        <v>1680</v>
      </c>
      <c r="E384" s="4" t="s">
        <v>1904</v>
      </c>
      <c r="F384" s="4">
        <v>2</v>
      </c>
      <c r="G384" s="4">
        <v>56.91</v>
      </c>
      <c r="H384" s="4">
        <v>0.08</v>
      </c>
      <c r="I384" s="4" t="s">
        <v>1964</v>
      </c>
      <c r="J384" s="4">
        <v>104.7144</v>
      </c>
    </row>
    <row r="385" spans="1:10" ht="15" customHeight="1" x14ac:dyDescent="0.3">
      <c r="A385" s="4" t="s">
        <v>2348</v>
      </c>
      <c r="B385" s="6">
        <v>45266</v>
      </c>
      <c r="C385" s="4" t="s">
        <v>1061</v>
      </c>
      <c r="D385" s="4" t="s">
        <v>1811</v>
      </c>
      <c r="E385" s="4" t="s">
        <v>1911</v>
      </c>
      <c r="F385" s="4">
        <v>1</v>
      </c>
      <c r="G385" s="4">
        <v>141.79</v>
      </c>
      <c r="H385" s="4">
        <v>0.1</v>
      </c>
      <c r="I385" s="4" t="s">
        <v>1959</v>
      </c>
      <c r="J385" s="4">
        <v>127.611</v>
      </c>
    </row>
    <row r="386" spans="1:10" ht="15" customHeight="1" x14ac:dyDescent="0.3">
      <c r="A386" s="4" t="s">
        <v>2349</v>
      </c>
      <c r="B386" s="6">
        <v>45302</v>
      </c>
      <c r="C386" s="4" t="s">
        <v>1499</v>
      </c>
      <c r="D386" s="4" t="s">
        <v>1594</v>
      </c>
      <c r="E386" s="4" t="s">
        <v>1936</v>
      </c>
      <c r="F386" s="4">
        <v>4</v>
      </c>
      <c r="G386" s="4">
        <v>355.14</v>
      </c>
      <c r="H386" s="4">
        <v>0.16</v>
      </c>
      <c r="I386" s="4" t="s">
        <v>1964</v>
      </c>
      <c r="J386" s="4">
        <v>1193.2704000000001</v>
      </c>
    </row>
    <row r="387" spans="1:10" ht="15" customHeight="1" x14ac:dyDescent="0.3">
      <c r="A387" s="4" t="s">
        <v>2350</v>
      </c>
      <c r="B387" s="6">
        <v>45907</v>
      </c>
      <c r="C387" s="4" t="s">
        <v>695</v>
      </c>
      <c r="D387" s="4" t="s">
        <v>1693</v>
      </c>
      <c r="E387" s="4" t="s">
        <v>1911</v>
      </c>
      <c r="F387" s="4">
        <v>4</v>
      </c>
      <c r="G387" s="4">
        <v>960.38</v>
      </c>
      <c r="H387" s="4">
        <v>0.15</v>
      </c>
      <c r="I387" s="4" t="s">
        <v>1964</v>
      </c>
      <c r="J387" s="4">
        <v>3265.2919999999999</v>
      </c>
    </row>
    <row r="388" spans="1:10" ht="15" customHeight="1" x14ac:dyDescent="0.3">
      <c r="A388" s="4" t="s">
        <v>2351</v>
      </c>
      <c r="B388" s="6">
        <v>45433</v>
      </c>
      <c r="C388" s="4" t="s">
        <v>1316</v>
      </c>
      <c r="D388" s="4" t="s">
        <v>1790</v>
      </c>
      <c r="E388" s="4" t="s">
        <v>1939</v>
      </c>
      <c r="F388" s="4">
        <v>3</v>
      </c>
      <c r="G388" s="4">
        <v>847.21</v>
      </c>
      <c r="H388" s="4">
        <v>0.06</v>
      </c>
      <c r="I388" s="4" t="s">
        <v>1961</v>
      </c>
      <c r="J388" s="4">
        <v>2389.1322</v>
      </c>
    </row>
    <row r="389" spans="1:10" ht="15" customHeight="1" x14ac:dyDescent="0.3">
      <c r="A389" s="4" t="s">
        <v>2352</v>
      </c>
      <c r="B389" s="6">
        <v>45892</v>
      </c>
      <c r="C389" s="4" t="s">
        <v>248</v>
      </c>
      <c r="D389" s="4" t="s">
        <v>1823</v>
      </c>
      <c r="E389" s="4" t="s">
        <v>1924</v>
      </c>
      <c r="F389" s="4">
        <v>4</v>
      </c>
      <c r="G389" s="4">
        <v>773.81</v>
      </c>
      <c r="H389" s="4">
        <v>0.08</v>
      </c>
      <c r="I389" s="4" t="s">
        <v>1964</v>
      </c>
      <c r="J389" s="4">
        <v>2847.6208000000001</v>
      </c>
    </row>
    <row r="390" spans="1:10" ht="15" customHeight="1" x14ac:dyDescent="0.3">
      <c r="A390" s="4" t="s">
        <v>2353</v>
      </c>
      <c r="B390" s="6">
        <v>45780</v>
      </c>
      <c r="C390" s="4" t="s">
        <v>8</v>
      </c>
      <c r="D390" s="4" t="s">
        <v>1771</v>
      </c>
      <c r="E390" s="4" t="s">
        <v>1939</v>
      </c>
      <c r="F390" s="4">
        <v>1</v>
      </c>
      <c r="G390" s="4">
        <v>664.71</v>
      </c>
      <c r="H390" s="4">
        <v>0.1</v>
      </c>
      <c r="I390" s="4" t="s">
        <v>1961</v>
      </c>
      <c r="J390" s="4">
        <v>598.23900000000003</v>
      </c>
    </row>
    <row r="391" spans="1:10" ht="15" customHeight="1" x14ac:dyDescent="0.3">
      <c r="A391" s="4" t="s">
        <v>2354</v>
      </c>
      <c r="B391" s="6">
        <v>45233</v>
      </c>
      <c r="C391" s="4" t="s">
        <v>1100</v>
      </c>
      <c r="D391" s="4" t="s">
        <v>1689</v>
      </c>
      <c r="E391" s="4" t="s">
        <v>1914</v>
      </c>
      <c r="F391" s="4">
        <v>4</v>
      </c>
      <c r="G391" s="4">
        <v>482.06</v>
      </c>
      <c r="H391" s="4">
        <v>7.0000000000000007E-2</v>
      </c>
      <c r="I391" s="4" t="s">
        <v>1961</v>
      </c>
      <c r="J391" s="4">
        <v>1793.2632000000001</v>
      </c>
    </row>
    <row r="392" spans="1:10" ht="15" customHeight="1" x14ac:dyDescent="0.3">
      <c r="A392" s="4" t="s">
        <v>2355</v>
      </c>
      <c r="B392" s="6">
        <v>45742</v>
      </c>
      <c r="C392" s="4" t="s">
        <v>325</v>
      </c>
      <c r="D392" s="4" t="s">
        <v>1753</v>
      </c>
      <c r="E392" s="4" t="s">
        <v>1901</v>
      </c>
      <c r="F392" s="4">
        <v>4</v>
      </c>
      <c r="G392" s="4">
        <v>995.55</v>
      </c>
      <c r="H392" s="4">
        <v>0.19</v>
      </c>
      <c r="I392" s="4" t="s">
        <v>1961</v>
      </c>
      <c r="J392" s="4">
        <v>3225.5819999999999</v>
      </c>
    </row>
    <row r="393" spans="1:10" ht="15" customHeight="1" x14ac:dyDescent="0.3">
      <c r="A393" s="4" t="s">
        <v>2356</v>
      </c>
      <c r="B393" s="6">
        <v>45478</v>
      </c>
      <c r="C393" s="4" t="s">
        <v>485</v>
      </c>
      <c r="D393" s="4" t="s">
        <v>1862</v>
      </c>
      <c r="E393" s="4" t="s">
        <v>1932</v>
      </c>
      <c r="F393" s="4">
        <v>2</v>
      </c>
      <c r="G393" s="4">
        <v>153.84</v>
      </c>
      <c r="H393" s="4">
        <v>0.27</v>
      </c>
      <c r="I393" s="4" t="s">
        <v>1961</v>
      </c>
      <c r="J393" s="4">
        <v>224.60640000000001</v>
      </c>
    </row>
    <row r="394" spans="1:10" ht="15" customHeight="1" x14ac:dyDescent="0.3">
      <c r="A394" s="4" t="s">
        <v>2357</v>
      </c>
      <c r="B394" s="6">
        <v>45789</v>
      </c>
      <c r="C394" s="4" t="s">
        <v>521</v>
      </c>
      <c r="D394" s="4" t="s">
        <v>1817</v>
      </c>
      <c r="E394" s="4" t="s">
        <v>1911</v>
      </c>
      <c r="F394" s="4">
        <v>3</v>
      </c>
      <c r="G394" s="4">
        <v>362.11</v>
      </c>
      <c r="H394" s="4">
        <v>0.23</v>
      </c>
      <c r="I394" s="4" t="s">
        <v>1964</v>
      </c>
      <c r="J394" s="4">
        <v>836.47410000000002</v>
      </c>
    </row>
    <row r="395" spans="1:10" ht="15" customHeight="1" x14ac:dyDescent="0.3">
      <c r="A395" s="4" t="s">
        <v>2358</v>
      </c>
      <c r="B395" s="6">
        <v>45561</v>
      </c>
      <c r="C395" s="4" t="s">
        <v>1467</v>
      </c>
      <c r="D395" s="4" t="s">
        <v>1709</v>
      </c>
      <c r="E395" s="4" t="s">
        <v>1917</v>
      </c>
      <c r="F395" s="4">
        <v>3</v>
      </c>
      <c r="G395" s="4">
        <v>112.26</v>
      </c>
      <c r="H395" s="4">
        <v>0.11</v>
      </c>
      <c r="I395" s="4" t="s">
        <v>1959</v>
      </c>
      <c r="J395" s="4">
        <v>299.73419999999999</v>
      </c>
    </row>
    <row r="396" spans="1:10" ht="15" customHeight="1" x14ac:dyDescent="0.3">
      <c r="A396" s="4" t="s">
        <v>2359</v>
      </c>
      <c r="B396" s="6">
        <v>45378</v>
      </c>
      <c r="C396" s="4" t="s">
        <v>671</v>
      </c>
      <c r="D396" s="4" t="s">
        <v>1865</v>
      </c>
      <c r="E396" s="4" t="s">
        <v>1948</v>
      </c>
      <c r="F396" s="4">
        <v>2</v>
      </c>
      <c r="G396" s="4">
        <v>962.81</v>
      </c>
      <c r="H396" s="4">
        <v>0.06</v>
      </c>
      <c r="I396" s="4" t="s">
        <v>1964</v>
      </c>
      <c r="J396" s="4">
        <v>1810.0827999999999</v>
      </c>
    </row>
    <row r="397" spans="1:10" ht="15" customHeight="1" x14ac:dyDescent="0.3">
      <c r="A397" s="4" t="s">
        <v>2360</v>
      </c>
      <c r="B397" s="6">
        <v>45308</v>
      </c>
      <c r="C397" s="4" t="s">
        <v>701</v>
      </c>
      <c r="D397" s="4" t="s">
        <v>1638</v>
      </c>
      <c r="E397" s="4" t="s">
        <v>1887</v>
      </c>
      <c r="F397" s="4">
        <v>4</v>
      </c>
      <c r="G397" s="4">
        <v>276.23</v>
      </c>
      <c r="H397" s="4">
        <v>0.12</v>
      </c>
      <c r="I397" s="4" t="s">
        <v>1959</v>
      </c>
      <c r="J397" s="4">
        <v>972.32960000000003</v>
      </c>
    </row>
    <row r="398" spans="1:10" ht="15" customHeight="1" x14ac:dyDescent="0.3">
      <c r="A398" s="4" t="s">
        <v>2361</v>
      </c>
      <c r="B398" s="6">
        <v>45407</v>
      </c>
      <c r="C398" s="4" t="s">
        <v>74</v>
      </c>
      <c r="D398" s="4" t="s">
        <v>1628</v>
      </c>
      <c r="E398" s="4" t="s">
        <v>1934</v>
      </c>
      <c r="F398" s="4">
        <v>3</v>
      </c>
      <c r="G398" s="4">
        <v>991.37</v>
      </c>
      <c r="H398" s="4">
        <v>0.1</v>
      </c>
      <c r="I398" s="4" t="s">
        <v>1961</v>
      </c>
      <c r="J398" s="4">
        <v>2676.6990000000001</v>
      </c>
    </row>
    <row r="399" spans="1:10" ht="15" customHeight="1" x14ac:dyDescent="0.3">
      <c r="A399" s="4" t="s">
        <v>2362</v>
      </c>
      <c r="B399" s="6">
        <v>45929</v>
      </c>
      <c r="C399" s="4" t="s">
        <v>566</v>
      </c>
      <c r="D399" s="4" t="s">
        <v>1638</v>
      </c>
      <c r="E399" s="4" t="s">
        <v>1932</v>
      </c>
      <c r="F399" s="4">
        <v>3</v>
      </c>
      <c r="G399" s="4">
        <v>977.47</v>
      </c>
      <c r="H399" s="4">
        <v>0.05</v>
      </c>
      <c r="I399" s="4" t="s">
        <v>1959</v>
      </c>
      <c r="J399" s="4">
        <v>2785.7894999999999</v>
      </c>
    </row>
    <row r="400" spans="1:10" ht="15" customHeight="1" x14ac:dyDescent="0.3">
      <c r="A400" s="4" t="s">
        <v>2363</v>
      </c>
      <c r="B400" s="6">
        <v>45844</v>
      </c>
      <c r="C400" s="4" t="s">
        <v>680</v>
      </c>
      <c r="D400" s="4" t="s">
        <v>1865</v>
      </c>
      <c r="E400" s="4" t="s">
        <v>1929</v>
      </c>
      <c r="F400" s="4">
        <v>2</v>
      </c>
      <c r="G400" s="4">
        <v>308.7</v>
      </c>
      <c r="H400" s="4">
        <v>0.2</v>
      </c>
      <c r="I400" s="4" t="s">
        <v>1961</v>
      </c>
      <c r="J400" s="4">
        <v>493.92</v>
      </c>
    </row>
    <row r="401" spans="1:10" ht="15" customHeight="1" x14ac:dyDescent="0.3">
      <c r="A401" s="4" t="s">
        <v>2364</v>
      </c>
      <c r="B401" s="6">
        <v>45579</v>
      </c>
      <c r="C401" s="4" t="s">
        <v>151</v>
      </c>
      <c r="D401" s="4" t="s">
        <v>1580</v>
      </c>
      <c r="E401" s="4" t="s">
        <v>1939</v>
      </c>
      <c r="F401" s="4">
        <v>2</v>
      </c>
      <c r="G401" s="4">
        <v>733.87</v>
      </c>
      <c r="H401" s="4">
        <v>0.1</v>
      </c>
      <c r="I401" s="4" t="s">
        <v>1961</v>
      </c>
      <c r="J401" s="4">
        <v>1320.9659999999999</v>
      </c>
    </row>
    <row r="402" spans="1:10" ht="15" customHeight="1" x14ac:dyDescent="0.3">
      <c r="A402" s="4" t="s">
        <v>2365</v>
      </c>
      <c r="B402" s="6">
        <v>45227</v>
      </c>
      <c r="C402" s="4" t="s">
        <v>345</v>
      </c>
      <c r="D402" s="4" t="s">
        <v>1631</v>
      </c>
      <c r="E402" s="4" t="s">
        <v>1939</v>
      </c>
      <c r="F402" s="4">
        <v>2</v>
      </c>
      <c r="G402" s="4">
        <v>22.47</v>
      </c>
      <c r="H402" s="4">
        <v>0.22</v>
      </c>
      <c r="I402" s="4" t="s">
        <v>1961</v>
      </c>
      <c r="J402" s="4">
        <v>35.053199999999997</v>
      </c>
    </row>
    <row r="403" spans="1:10" ht="15" customHeight="1" x14ac:dyDescent="0.3">
      <c r="A403" s="4" t="s">
        <v>2366</v>
      </c>
      <c r="B403" s="6">
        <v>45380</v>
      </c>
      <c r="C403" s="4" t="s">
        <v>1103</v>
      </c>
      <c r="D403" s="4" t="s">
        <v>1753</v>
      </c>
      <c r="E403" s="4" t="s">
        <v>1932</v>
      </c>
      <c r="F403" s="4">
        <v>4</v>
      </c>
      <c r="G403" s="4">
        <v>651.36</v>
      </c>
      <c r="H403" s="4">
        <v>0.13</v>
      </c>
      <c r="I403" s="4" t="s">
        <v>1959</v>
      </c>
      <c r="J403" s="4">
        <v>2266.7328000000002</v>
      </c>
    </row>
    <row r="404" spans="1:10" ht="15" customHeight="1" x14ac:dyDescent="0.3">
      <c r="A404" s="4" t="s">
        <v>2367</v>
      </c>
      <c r="B404" s="6">
        <v>45817</v>
      </c>
      <c r="C404" s="4" t="s">
        <v>948</v>
      </c>
      <c r="D404" s="4" t="s">
        <v>1613</v>
      </c>
      <c r="E404" s="4" t="s">
        <v>1924</v>
      </c>
      <c r="F404" s="4">
        <v>1</v>
      </c>
      <c r="G404" s="4">
        <v>753.39</v>
      </c>
      <c r="H404" s="4">
        <v>0.04</v>
      </c>
      <c r="I404" s="4" t="s">
        <v>1964</v>
      </c>
      <c r="J404" s="4">
        <v>723.25440000000003</v>
      </c>
    </row>
    <row r="405" spans="1:10" ht="15" customHeight="1" x14ac:dyDescent="0.3">
      <c r="A405" s="4" t="s">
        <v>2368</v>
      </c>
      <c r="B405" s="6">
        <v>45576</v>
      </c>
      <c r="C405" s="4" t="s">
        <v>665</v>
      </c>
      <c r="D405" s="4" t="s">
        <v>1796</v>
      </c>
      <c r="E405" s="4" t="s">
        <v>1929</v>
      </c>
      <c r="F405" s="4">
        <v>4</v>
      </c>
      <c r="G405" s="4">
        <v>849.17</v>
      </c>
      <c r="H405" s="4">
        <v>0.12</v>
      </c>
      <c r="I405" s="4" t="s">
        <v>1964</v>
      </c>
      <c r="J405" s="4">
        <v>2989.0783999999999</v>
      </c>
    </row>
    <row r="406" spans="1:10" ht="15" customHeight="1" x14ac:dyDescent="0.3">
      <c r="A406" s="4" t="s">
        <v>2369</v>
      </c>
      <c r="B406" s="6">
        <v>45495</v>
      </c>
      <c r="C406" s="4" t="s">
        <v>1196</v>
      </c>
      <c r="D406" s="4" t="s">
        <v>1635</v>
      </c>
      <c r="E406" s="4" t="s">
        <v>1887</v>
      </c>
      <c r="F406" s="4">
        <v>4</v>
      </c>
      <c r="G406" s="4">
        <v>585.45000000000005</v>
      </c>
      <c r="H406" s="4">
        <v>0.25</v>
      </c>
      <c r="I406" s="4" t="s">
        <v>1964</v>
      </c>
      <c r="J406" s="4">
        <v>1756.35</v>
      </c>
    </row>
    <row r="407" spans="1:10" ht="15" customHeight="1" x14ac:dyDescent="0.3">
      <c r="A407" s="4" t="s">
        <v>2370</v>
      </c>
      <c r="B407" s="6">
        <v>45628</v>
      </c>
      <c r="C407" s="4" t="s">
        <v>1478</v>
      </c>
      <c r="D407" s="4" t="s">
        <v>1808</v>
      </c>
      <c r="E407" s="4" t="s">
        <v>1939</v>
      </c>
      <c r="F407" s="4">
        <v>1</v>
      </c>
      <c r="G407" s="4">
        <v>745.15</v>
      </c>
      <c r="H407" s="4">
        <v>0.25</v>
      </c>
      <c r="I407" s="4" t="s">
        <v>1964</v>
      </c>
      <c r="J407" s="4">
        <v>558.86249999999995</v>
      </c>
    </row>
    <row r="408" spans="1:10" ht="15" customHeight="1" x14ac:dyDescent="0.3">
      <c r="A408" s="4" t="s">
        <v>2371</v>
      </c>
      <c r="B408" s="6">
        <v>45244</v>
      </c>
      <c r="C408" s="4" t="s">
        <v>195</v>
      </c>
      <c r="D408" s="4" t="s">
        <v>1880</v>
      </c>
      <c r="E408" s="4" t="s">
        <v>1896</v>
      </c>
      <c r="F408" s="4">
        <v>1</v>
      </c>
      <c r="G408" s="4">
        <v>848.69</v>
      </c>
      <c r="H408" s="4">
        <v>0.04</v>
      </c>
      <c r="I408" s="4" t="s">
        <v>1964</v>
      </c>
      <c r="J408" s="4">
        <v>814.74239999999998</v>
      </c>
    </row>
    <row r="409" spans="1:10" ht="15" customHeight="1" x14ac:dyDescent="0.3">
      <c r="A409" s="4" t="s">
        <v>2372</v>
      </c>
      <c r="B409" s="6">
        <v>45336</v>
      </c>
      <c r="C409" s="4" t="s">
        <v>1295</v>
      </c>
      <c r="D409" s="4" t="s">
        <v>1793</v>
      </c>
      <c r="E409" s="4" t="s">
        <v>1934</v>
      </c>
      <c r="F409" s="4">
        <v>2</v>
      </c>
      <c r="G409" s="4">
        <v>247.67</v>
      </c>
      <c r="H409" s="4">
        <v>0.1</v>
      </c>
      <c r="I409" s="4" t="s">
        <v>1961</v>
      </c>
      <c r="J409" s="4">
        <v>445.80599999999998</v>
      </c>
    </row>
    <row r="410" spans="1:10" ht="15" customHeight="1" x14ac:dyDescent="0.3">
      <c r="A410" s="4" t="s">
        <v>2373</v>
      </c>
      <c r="B410" s="6">
        <v>45465</v>
      </c>
      <c r="C410" s="4" t="s">
        <v>157</v>
      </c>
      <c r="D410" s="4" t="s">
        <v>1805</v>
      </c>
      <c r="E410" s="4" t="s">
        <v>1901</v>
      </c>
      <c r="F410" s="4">
        <v>3</v>
      </c>
      <c r="G410" s="4">
        <v>220.51</v>
      </c>
      <c r="H410" s="4">
        <v>0.02</v>
      </c>
      <c r="I410" s="4" t="s">
        <v>1961</v>
      </c>
      <c r="J410" s="4">
        <v>648.29939999999999</v>
      </c>
    </row>
    <row r="411" spans="1:10" ht="15" customHeight="1" x14ac:dyDescent="0.3">
      <c r="A411" s="4" t="s">
        <v>2374</v>
      </c>
      <c r="B411" s="6">
        <v>45837</v>
      </c>
      <c r="C411" s="4" t="s">
        <v>1040</v>
      </c>
      <c r="D411" s="4" t="s">
        <v>1617</v>
      </c>
      <c r="E411" s="4" t="s">
        <v>1939</v>
      </c>
      <c r="F411" s="4">
        <v>4</v>
      </c>
      <c r="G411" s="4">
        <v>370.63</v>
      </c>
      <c r="H411" s="4">
        <v>0.08</v>
      </c>
      <c r="I411" s="4" t="s">
        <v>1959</v>
      </c>
      <c r="J411" s="4">
        <v>1363.9184</v>
      </c>
    </row>
    <row r="412" spans="1:10" ht="15" customHeight="1" x14ac:dyDescent="0.3">
      <c r="A412" s="4" t="s">
        <v>2375</v>
      </c>
      <c r="B412" s="6">
        <v>45706</v>
      </c>
      <c r="C412" s="4" t="s">
        <v>1232</v>
      </c>
      <c r="D412" s="4" t="s">
        <v>1664</v>
      </c>
      <c r="E412" s="4" t="s">
        <v>1948</v>
      </c>
      <c r="F412" s="4">
        <v>4</v>
      </c>
      <c r="G412" s="4">
        <v>349.84</v>
      </c>
      <c r="H412" s="4">
        <v>0.11</v>
      </c>
      <c r="I412" s="4" t="s">
        <v>1959</v>
      </c>
      <c r="J412" s="4">
        <v>1245.4304</v>
      </c>
    </row>
    <row r="413" spans="1:10" ht="15" customHeight="1" x14ac:dyDescent="0.3">
      <c r="A413" s="4" t="s">
        <v>2376</v>
      </c>
      <c r="B413" s="6">
        <v>45823</v>
      </c>
      <c r="C413" s="4" t="s">
        <v>172</v>
      </c>
      <c r="D413" s="4" t="s">
        <v>1696</v>
      </c>
      <c r="E413" s="4" t="s">
        <v>1929</v>
      </c>
      <c r="F413" s="4">
        <v>1</v>
      </c>
      <c r="G413" s="4">
        <v>770.87</v>
      </c>
      <c r="H413" s="4">
        <v>0.1</v>
      </c>
      <c r="I413" s="4" t="s">
        <v>1964</v>
      </c>
      <c r="J413" s="4">
        <v>693.78300000000002</v>
      </c>
    </row>
    <row r="414" spans="1:10" ht="15" customHeight="1" x14ac:dyDescent="0.3">
      <c r="A414" s="4" t="s">
        <v>2377</v>
      </c>
      <c r="B414" s="6">
        <v>45518</v>
      </c>
      <c r="C414" s="4" t="s">
        <v>1487</v>
      </c>
      <c r="D414" s="4" t="s">
        <v>1880</v>
      </c>
      <c r="E414" s="4" t="s">
        <v>1942</v>
      </c>
      <c r="F414" s="4">
        <v>3</v>
      </c>
      <c r="G414" s="4">
        <v>507.33</v>
      </c>
      <c r="H414" s="4">
        <v>0.06</v>
      </c>
      <c r="I414" s="4" t="s">
        <v>1961</v>
      </c>
      <c r="J414" s="4">
        <v>1430.6705999999999</v>
      </c>
    </row>
    <row r="415" spans="1:10" ht="15" customHeight="1" x14ac:dyDescent="0.3">
      <c r="A415" s="4" t="s">
        <v>2378</v>
      </c>
      <c r="B415" s="6">
        <v>45863</v>
      </c>
      <c r="C415" s="4" t="s">
        <v>618</v>
      </c>
      <c r="D415" s="4" t="s">
        <v>1780</v>
      </c>
      <c r="E415" s="4" t="s">
        <v>1921</v>
      </c>
      <c r="F415" s="4">
        <v>1</v>
      </c>
      <c r="G415" s="4">
        <v>87.78</v>
      </c>
      <c r="H415" s="4">
        <v>0.06</v>
      </c>
      <c r="I415" s="4" t="s">
        <v>1959</v>
      </c>
      <c r="J415" s="4">
        <v>82.513199999999998</v>
      </c>
    </row>
    <row r="416" spans="1:10" ht="15" customHeight="1" x14ac:dyDescent="0.3">
      <c r="A416" s="4" t="s">
        <v>2379</v>
      </c>
      <c r="B416" s="6">
        <v>45666</v>
      </c>
      <c r="C416" s="4" t="s">
        <v>38</v>
      </c>
      <c r="D416" s="4" t="s">
        <v>1862</v>
      </c>
      <c r="E416" s="4" t="s">
        <v>1904</v>
      </c>
      <c r="F416" s="4">
        <v>2</v>
      </c>
      <c r="G416" s="4">
        <v>772.24</v>
      </c>
      <c r="H416" s="4">
        <v>0.22</v>
      </c>
      <c r="I416" s="4" t="s">
        <v>1959</v>
      </c>
      <c r="J416" s="4">
        <v>1204.6944000000001</v>
      </c>
    </row>
    <row r="417" spans="1:10" ht="15" customHeight="1" x14ac:dyDescent="0.3">
      <c r="A417" s="4" t="s">
        <v>2380</v>
      </c>
      <c r="B417" s="6">
        <v>45813</v>
      </c>
      <c r="C417" s="4" t="s">
        <v>185</v>
      </c>
      <c r="D417" s="4" t="s">
        <v>1793</v>
      </c>
      <c r="E417" s="4" t="s">
        <v>1934</v>
      </c>
      <c r="F417" s="4">
        <v>1</v>
      </c>
      <c r="G417" s="4">
        <v>108.27</v>
      </c>
      <c r="H417" s="4">
        <v>0.1</v>
      </c>
      <c r="I417" s="4" t="s">
        <v>1964</v>
      </c>
      <c r="J417" s="4">
        <v>97.442999999999998</v>
      </c>
    </row>
    <row r="418" spans="1:10" ht="15" customHeight="1" x14ac:dyDescent="0.3">
      <c r="A418" s="4" t="s">
        <v>2381</v>
      </c>
      <c r="B418" s="6">
        <v>45633</v>
      </c>
      <c r="C418" s="4" t="s">
        <v>1100</v>
      </c>
      <c r="D418" s="4" t="s">
        <v>1693</v>
      </c>
      <c r="E418" s="4" t="s">
        <v>1942</v>
      </c>
      <c r="F418" s="4">
        <v>2</v>
      </c>
      <c r="G418" s="4">
        <v>839.24</v>
      </c>
      <c r="H418" s="4">
        <v>0.21</v>
      </c>
      <c r="I418" s="4" t="s">
        <v>1961</v>
      </c>
      <c r="J418" s="4">
        <v>1325.9992</v>
      </c>
    </row>
    <row r="419" spans="1:10" ht="15" customHeight="1" x14ac:dyDescent="0.3">
      <c r="A419" s="4" t="s">
        <v>2382</v>
      </c>
      <c r="B419" s="6">
        <v>45331</v>
      </c>
      <c r="C419" s="4" t="s">
        <v>1208</v>
      </c>
      <c r="D419" s="4" t="s">
        <v>1756</v>
      </c>
      <c r="E419" s="4" t="s">
        <v>1924</v>
      </c>
      <c r="F419" s="4">
        <v>2</v>
      </c>
      <c r="G419" s="4">
        <v>466.27</v>
      </c>
      <c r="H419" s="4">
        <v>0.11</v>
      </c>
      <c r="I419" s="4" t="s">
        <v>1961</v>
      </c>
      <c r="J419" s="4">
        <v>829.9606</v>
      </c>
    </row>
    <row r="420" spans="1:10" ht="15" customHeight="1" x14ac:dyDescent="0.3">
      <c r="A420" s="4" t="s">
        <v>2383</v>
      </c>
      <c r="B420" s="6">
        <v>45942</v>
      </c>
      <c r="C420" s="4" t="s">
        <v>1252</v>
      </c>
      <c r="D420" s="4" t="s">
        <v>1768</v>
      </c>
      <c r="E420" s="4" t="s">
        <v>1934</v>
      </c>
      <c r="F420" s="4">
        <v>3</v>
      </c>
      <c r="G420" s="4">
        <v>969.83</v>
      </c>
      <c r="H420" s="4">
        <v>0.02</v>
      </c>
      <c r="I420" s="4" t="s">
        <v>1959</v>
      </c>
      <c r="J420" s="4">
        <v>2851.3002000000001</v>
      </c>
    </row>
    <row r="421" spans="1:10" ht="15" customHeight="1" x14ac:dyDescent="0.3">
      <c r="A421" s="4" t="s">
        <v>2384</v>
      </c>
      <c r="B421" s="6">
        <v>45824</v>
      </c>
      <c r="C421" s="4" t="s">
        <v>1307</v>
      </c>
      <c r="D421" s="4" t="s">
        <v>1856</v>
      </c>
      <c r="E421" s="4" t="s">
        <v>1948</v>
      </c>
      <c r="F421" s="4">
        <v>2</v>
      </c>
      <c r="G421" s="4">
        <v>782.11</v>
      </c>
      <c r="H421" s="4">
        <v>0.17</v>
      </c>
      <c r="I421" s="4" t="s">
        <v>1961</v>
      </c>
      <c r="J421" s="4">
        <v>1298.3026</v>
      </c>
    </row>
    <row r="422" spans="1:10" ht="15" customHeight="1" x14ac:dyDescent="0.3">
      <c r="A422" s="4" t="s">
        <v>2385</v>
      </c>
      <c r="B422" s="6">
        <v>45921</v>
      </c>
      <c r="C422" s="4" t="s">
        <v>1407</v>
      </c>
      <c r="D422" s="4" t="s">
        <v>1700</v>
      </c>
      <c r="E422" s="4" t="s">
        <v>1927</v>
      </c>
      <c r="F422" s="4">
        <v>2</v>
      </c>
      <c r="G422" s="4">
        <v>74.63</v>
      </c>
      <c r="H422" s="4">
        <v>0.01</v>
      </c>
      <c r="I422" s="4" t="s">
        <v>1961</v>
      </c>
      <c r="J422" s="4">
        <v>147.76740000000001</v>
      </c>
    </row>
    <row r="423" spans="1:10" ht="15" customHeight="1" x14ac:dyDescent="0.3">
      <c r="A423" s="4" t="s">
        <v>2386</v>
      </c>
      <c r="B423" s="6">
        <v>45909</v>
      </c>
      <c r="C423" s="4" t="s">
        <v>164</v>
      </c>
      <c r="D423" s="4" t="s">
        <v>1838</v>
      </c>
      <c r="E423" s="4" t="s">
        <v>1911</v>
      </c>
      <c r="F423" s="4">
        <v>3</v>
      </c>
      <c r="G423" s="4">
        <v>522.78</v>
      </c>
      <c r="H423" s="4">
        <v>0.25</v>
      </c>
      <c r="I423" s="4" t="s">
        <v>1961</v>
      </c>
      <c r="J423" s="4">
        <v>1176.2550000000001</v>
      </c>
    </row>
    <row r="424" spans="1:10" ht="15" customHeight="1" x14ac:dyDescent="0.3">
      <c r="A424" s="4" t="s">
        <v>2387</v>
      </c>
      <c r="B424" s="6">
        <v>45853</v>
      </c>
      <c r="C424" s="4" t="s">
        <v>1073</v>
      </c>
      <c r="D424" s="4" t="s">
        <v>1610</v>
      </c>
      <c r="E424" s="4" t="s">
        <v>1936</v>
      </c>
      <c r="F424" s="4">
        <v>1</v>
      </c>
      <c r="G424" s="4">
        <v>206.45</v>
      </c>
      <c r="H424" s="4">
        <v>0.15</v>
      </c>
      <c r="I424" s="4" t="s">
        <v>1961</v>
      </c>
      <c r="J424" s="4">
        <v>175.48249999999999</v>
      </c>
    </row>
    <row r="425" spans="1:10" ht="15" customHeight="1" x14ac:dyDescent="0.3">
      <c r="A425" s="4" t="s">
        <v>2388</v>
      </c>
      <c r="B425" s="6">
        <v>45580</v>
      </c>
      <c r="C425" s="4" t="s">
        <v>497</v>
      </c>
      <c r="D425" s="4" t="s">
        <v>1790</v>
      </c>
      <c r="E425" s="4" t="s">
        <v>1908</v>
      </c>
      <c r="F425" s="4">
        <v>1</v>
      </c>
      <c r="G425" s="4">
        <v>815.53</v>
      </c>
      <c r="H425" s="4">
        <v>0.3</v>
      </c>
      <c r="I425" s="4" t="s">
        <v>1961</v>
      </c>
      <c r="J425" s="4">
        <v>570.87099999999998</v>
      </c>
    </row>
    <row r="426" spans="1:10" ht="15" customHeight="1" x14ac:dyDescent="0.3">
      <c r="A426" s="4" t="s">
        <v>2389</v>
      </c>
      <c r="B426" s="6">
        <v>45220</v>
      </c>
      <c r="C426" s="4" t="s">
        <v>151</v>
      </c>
      <c r="D426" s="4" t="s">
        <v>1820</v>
      </c>
      <c r="E426" s="4" t="s">
        <v>1932</v>
      </c>
      <c r="F426" s="4">
        <v>1</v>
      </c>
      <c r="G426" s="4">
        <v>823.61</v>
      </c>
      <c r="H426" s="4">
        <v>0.28000000000000003</v>
      </c>
      <c r="I426" s="4" t="s">
        <v>1964</v>
      </c>
      <c r="J426" s="4">
        <v>592.99919999999997</v>
      </c>
    </row>
    <row r="427" spans="1:10" ht="15" customHeight="1" x14ac:dyDescent="0.3">
      <c r="A427" s="4" t="s">
        <v>2390</v>
      </c>
      <c r="B427" s="6">
        <v>45807</v>
      </c>
      <c r="C427" s="4" t="s">
        <v>1484</v>
      </c>
      <c r="D427" s="4" t="s">
        <v>1844</v>
      </c>
      <c r="E427" s="4" t="s">
        <v>1921</v>
      </c>
      <c r="F427" s="4">
        <v>2</v>
      </c>
      <c r="G427" s="4">
        <v>209.96</v>
      </c>
      <c r="H427" s="4">
        <v>0</v>
      </c>
      <c r="I427" s="4" t="s">
        <v>1959</v>
      </c>
      <c r="J427" s="4">
        <v>419.92</v>
      </c>
    </row>
    <row r="428" spans="1:10" ht="15" customHeight="1" x14ac:dyDescent="0.3">
      <c r="A428" s="4" t="s">
        <v>2391</v>
      </c>
      <c r="B428" s="6">
        <v>45462</v>
      </c>
      <c r="C428" s="4" t="s">
        <v>587</v>
      </c>
      <c r="D428" s="4" t="s">
        <v>1555</v>
      </c>
      <c r="E428" s="4" t="s">
        <v>1939</v>
      </c>
      <c r="F428" s="4">
        <v>4</v>
      </c>
      <c r="G428" s="4">
        <v>897.93</v>
      </c>
      <c r="H428" s="4">
        <v>0.05</v>
      </c>
      <c r="I428" s="4" t="s">
        <v>1964</v>
      </c>
      <c r="J428" s="4">
        <v>3412.134</v>
      </c>
    </row>
    <row r="429" spans="1:10" ht="15" customHeight="1" x14ac:dyDescent="0.3">
      <c r="A429" s="4" t="s">
        <v>2392</v>
      </c>
      <c r="B429" s="6">
        <v>45646</v>
      </c>
      <c r="C429" s="4" t="s">
        <v>606</v>
      </c>
      <c r="D429" s="4" t="s">
        <v>1771</v>
      </c>
      <c r="E429" s="4" t="s">
        <v>1887</v>
      </c>
      <c r="F429" s="4">
        <v>4</v>
      </c>
      <c r="G429" s="4">
        <v>925.95</v>
      </c>
      <c r="H429" s="4">
        <v>0.16</v>
      </c>
      <c r="I429" s="4" t="s">
        <v>1964</v>
      </c>
      <c r="J429" s="4">
        <v>3111.192</v>
      </c>
    </row>
    <row r="430" spans="1:10" ht="15" customHeight="1" x14ac:dyDescent="0.3">
      <c r="A430" s="4" t="s">
        <v>2393</v>
      </c>
      <c r="B430" s="6">
        <v>45520</v>
      </c>
      <c r="C430" s="4" t="s">
        <v>308</v>
      </c>
      <c r="D430" s="4" t="s">
        <v>1735</v>
      </c>
      <c r="E430" s="4" t="s">
        <v>1911</v>
      </c>
      <c r="F430" s="4">
        <v>2</v>
      </c>
      <c r="G430" s="4">
        <v>573.09</v>
      </c>
      <c r="H430" s="4">
        <v>0.03</v>
      </c>
      <c r="I430" s="4" t="s">
        <v>1964</v>
      </c>
      <c r="J430" s="4">
        <v>1111.7945999999999</v>
      </c>
    </row>
    <row r="431" spans="1:10" ht="15" customHeight="1" x14ac:dyDescent="0.3">
      <c r="A431" s="4" t="s">
        <v>2394</v>
      </c>
      <c r="B431" s="6">
        <v>45731</v>
      </c>
      <c r="C431" s="4" t="s">
        <v>612</v>
      </c>
      <c r="D431" s="4" t="s">
        <v>1585</v>
      </c>
      <c r="E431" s="4" t="s">
        <v>1904</v>
      </c>
      <c r="F431" s="4">
        <v>4</v>
      </c>
      <c r="G431" s="4">
        <v>149.83000000000001</v>
      </c>
      <c r="H431" s="4">
        <v>0.02</v>
      </c>
      <c r="I431" s="4" t="s">
        <v>1959</v>
      </c>
      <c r="J431" s="4">
        <v>587.33360000000005</v>
      </c>
    </row>
    <row r="432" spans="1:10" ht="15" customHeight="1" x14ac:dyDescent="0.3">
      <c r="A432" s="4" t="s">
        <v>2395</v>
      </c>
      <c r="B432" s="6">
        <v>45445</v>
      </c>
      <c r="C432" s="4" t="s">
        <v>14</v>
      </c>
      <c r="D432" s="4" t="s">
        <v>1735</v>
      </c>
      <c r="E432" s="4" t="s">
        <v>1934</v>
      </c>
      <c r="F432" s="4">
        <v>3</v>
      </c>
      <c r="G432" s="4">
        <v>287.70999999999998</v>
      </c>
      <c r="H432" s="4">
        <v>0.03</v>
      </c>
      <c r="I432" s="4" t="s">
        <v>1964</v>
      </c>
      <c r="J432" s="4">
        <v>837.23609999999996</v>
      </c>
    </row>
    <row r="433" spans="1:10" ht="15" customHeight="1" x14ac:dyDescent="0.3">
      <c r="A433" s="4" t="s">
        <v>2396</v>
      </c>
      <c r="B433" s="6">
        <v>45860</v>
      </c>
      <c r="C433" s="4" t="s">
        <v>342</v>
      </c>
      <c r="D433" s="4" t="s">
        <v>1783</v>
      </c>
      <c r="E433" s="4" t="s">
        <v>1911</v>
      </c>
      <c r="F433" s="4">
        <v>2</v>
      </c>
      <c r="G433" s="4">
        <v>849.8</v>
      </c>
      <c r="H433" s="4">
        <v>0.06</v>
      </c>
      <c r="I433" s="4" t="s">
        <v>1964</v>
      </c>
      <c r="J433" s="4">
        <v>1597.624</v>
      </c>
    </row>
    <row r="434" spans="1:10" ht="15" customHeight="1" x14ac:dyDescent="0.3">
      <c r="A434" s="4" t="s">
        <v>2397</v>
      </c>
      <c r="B434" s="6">
        <v>45725</v>
      </c>
      <c r="C434" s="4" t="s">
        <v>78</v>
      </c>
      <c r="D434" s="4" t="s">
        <v>1703</v>
      </c>
      <c r="E434" s="4" t="s">
        <v>1901</v>
      </c>
      <c r="F434" s="4">
        <v>3</v>
      </c>
      <c r="G434" s="4">
        <v>482.58</v>
      </c>
      <c r="H434" s="4">
        <v>0.28000000000000003</v>
      </c>
      <c r="I434" s="4" t="s">
        <v>1961</v>
      </c>
      <c r="J434" s="4">
        <v>1042.3728000000001</v>
      </c>
    </row>
    <row r="435" spans="1:10" ht="15" customHeight="1" x14ac:dyDescent="0.3">
      <c r="A435" s="4" t="s">
        <v>2398</v>
      </c>
      <c r="B435" s="6">
        <v>45699</v>
      </c>
      <c r="C435" s="4" t="s">
        <v>403</v>
      </c>
      <c r="D435" s="4" t="s">
        <v>1759</v>
      </c>
      <c r="E435" s="4" t="s">
        <v>1896</v>
      </c>
      <c r="F435" s="4">
        <v>2</v>
      </c>
      <c r="G435" s="4">
        <v>64.7</v>
      </c>
      <c r="H435" s="4">
        <v>0</v>
      </c>
      <c r="I435" s="4" t="s">
        <v>1959</v>
      </c>
      <c r="J435" s="4">
        <v>129.4</v>
      </c>
    </row>
    <row r="436" spans="1:10" ht="15" customHeight="1" x14ac:dyDescent="0.3">
      <c r="A436" s="4" t="s">
        <v>2399</v>
      </c>
      <c r="B436" s="6">
        <v>45266</v>
      </c>
      <c r="C436" s="4" t="s">
        <v>506</v>
      </c>
      <c r="D436" s="4" t="s">
        <v>1576</v>
      </c>
      <c r="E436" s="4" t="s">
        <v>1908</v>
      </c>
      <c r="F436" s="4">
        <v>3</v>
      </c>
      <c r="G436" s="4">
        <v>589.83000000000004</v>
      </c>
      <c r="H436" s="4">
        <v>0.26</v>
      </c>
      <c r="I436" s="4" t="s">
        <v>1959</v>
      </c>
      <c r="J436" s="4">
        <v>1309.4226000000001</v>
      </c>
    </row>
    <row r="437" spans="1:10" ht="15" customHeight="1" x14ac:dyDescent="0.3">
      <c r="A437" s="4" t="s">
        <v>2400</v>
      </c>
      <c r="B437" s="6">
        <v>45889</v>
      </c>
      <c r="C437" s="4" t="s">
        <v>925</v>
      </c>
      <c r="D437" s="4" t="s">
        <v>2061</v>
      </c>
      <c r="E437" s="4" t="s">
        <v>1921</v>
      </c>
      <c r="F437" s="4">
        <v>4</v>
      </c>
      <c r="G437" s="4">
        <v>758.49</v>
      </c>
      <c r="H437" s="4">
        <v>0.16</v>
      </c>
      <c r="I437" s="4" t="s">
        <v>1964</v>
      </c>
      <c r="J437" s="4">
        <v>2548.5264000000002</v>
      </c>
    </row>
    <row r="438" spans="1:10" ht="15" customHeight="1" x14ac:dyDescent="0.3">
      <c r="A438" s="4" t="s">
        <v>2401</v>
      </c>
      <c r="B438" s="6">
        <v>45555</v>
      </c>
      <c r="C438" s="4" t="s">
        <v>206</v>
      </c>
      <c r="D438" s="4" t="s">
        <v>1689</v>
      </c>
      <c r="E438" s="4" t="s">
        <v>1929</v>
      </c>
      <c r="F438" s="4">
        <v>4</v>
      </c>
      <c r="G438" s="4">
        <v>747.56</v>
      </c>
      <c r="H438" s="4">
        <v>0.09</v>
      </c>
      <c r="I438" s="4" t="s">
        <v>1964</v>
      </c>
      <c r="J438" s="4">
        <v>2721.1183999999998</v>
      </c>
    </row>
    <row r="439" spans="1:10" ht="15" customHeight="1" x14ac:dyDescent="0.3">
      <c r="A439" s="4" t="s">
        <v>2402</v>
      </c>
      <c r="B439" s="6">
        <v>45813</v>
      </c>
      <c r="C439" s="4" t="s">
        <v>820</v>
      </c>
      <c r="D439" s="4" t="s">
        <v>1700</v>
      </c>
      <c r="E439" s="4" t="s">
        <v>1942</v>
      </c>
      <c r="F439" s="4">
        <v>3</v>
      </c>
      <c r="G439" s="4">
        <v>551.22</v>
      </c>
      <c r="H439" s="4">
        <v>0.12</v>
      </c>
      <c r="I439" s="4" t="s">
        <v>1961</v>
      </c>
      <c r="J439" s="4">
        <v>1455.2208000000001</v>
      </c>
    </row>
    <row r="440" spans="1:10" ht="15" customHeight="1" x14ac:dyDescent="0.3">
      <c r="A440" s="4" t="s">
        <v>2403</v>
      </c>
      <c r="B440" s="6">
        <v>45811</v>
      </c>
      <c r="C440" s="4" t="s">
        <v>539</v>
      </c>
      <c r="D440" s="4" t="s">
        <v>1790</v>
      </c>
      <c r="E440" s="4" t="s">
        <v>1934</v>
      </c>
      <c r="F440" s="4">
        <v>2</v>
      </c>
      <c r="G440" s="4">
        <v>527.05999999999995</v>
      </c>
      <c r="H440" s="4">
        <v>0.17</v>
      </c>
      <c r="I440" s="4" t="s">
        <v>1961</v>
      </c>
      <c r="J440" s="4">
        <v>874.91959999999995</v>
      </c>
    </row>
    <row r="441" spans="1:10" ht="15" customHeight="1" x14ac:dyDescent="0.3">
      <c r="A441" s="4" t="s">
        <v>2404</v>
      </c>
      <c r="B441" s="6">
        <v>45670</v>
      </c>
      <c r="C441" s="4" t="s">
        <v>354</v>
      </c>
      <c r="D441" s="4" t="s">
        <v>1768</v>
      </c>
      <c r="E441" s="4" t="s">
        <v>1908</v>
      </c>
      <c r="F441" s="4">
        <v>4</v>
      </c>
      <c r="G441" s="4">
        <v>875.41</v>
      </c>
      <c r="H441" s="4">
        <v>0.27</v>
      </c>
      <c r="I441" s="4" t="s">
        <v>1959</v>
      </c>
      <c r="J441" s="4">
        <v>2556.1972000000001</v>
      </c>
    </row>
    <row r="442" spans="1:10" ht="15" customHeight="1" x14ac:dyDescent="0.3">
      <c r="A442" s="4" t="s">
        <v>2405</v>
      </c>
      <c r="B442" s="6">
        <v>45736</v>
      </c>
      <c r="C442" s="4" t="s">
        <v>42</v>
      </c>
      <c r="D442" s="4" t="s">
        <v>1838</v>
      </c>
      <c r="E442" s="4" t="s">
        <v>1887</v>
      </c>
      <c r="F442" s="4">
        <v>2</v>
      </c>
      <c r="G442" s="4">
        <v>226.43</v>
      </c>
      <c r="H442" s="4">
        <v>0.03</v>
      </c>
      <c r="I442" s="4" t="s">
        <v>1959</v>
      </c>
      <c r="J442" s="4">
        <v>439.27420000000001</v>
      </c>
    </row>
    <row r="443" spans="1:10" ht="15" customHeight="1" x14ac:dyDescent="0.3">
      <c r="A443" s="4" t="s">
        <v>2406</v>
      </c>
      <c r="B443" s="6">
        <v>45480</v>
      </c>
      <c r="C443" s="4" t="s">
        <v>145</v>
      </c>
      <c r="D443" s="4" t="s">
        <v>1820</v>
      </c>
      <c r="E443" s="4" t="s">
        <v>1908</v>
      </c>
      <c r="F443" s="4">
        <v>2</v>
      </c>
      <c r="G443" s="4">
        <v>285.39</v>
      </c>
      <c r="H443" s="4">
        <v>0.1</v>
      </c>
      <c r="I443" s="4" t="s">
        <v>1959</v>
      </c>
      <c r="J443" s="4">
        <v>513.702</v>
      </c>
    </row>
    <row r="444" spans="1:10" ht="15" customHeight="1" x14ac:dyDescent="0.3">
      <c r="A444" s="4" t="s">
        <v>2407</v>
      </c>
      <c r="B444" s="6">
        <v>45929</v>
      </c>
      <c r="C444" s="4" t="s">
        <v>1061</v>
      </c>
      <c r="D444" s="4" t="s">
        <v>1603</v>
      </c>
      <c r="E444" s="4" t="s">
        <v>1936</v>
      </c>
      <c r="F444" s="4">
        <v>2</v>
      </c>
      <c r="G444" s="4">
        <v>298.01</v>
      </c>
      <c r="H444" s="4">
        <v>0.05</v>
      </c>
      <c r="I444" s="4" t="s">
        <v>1959</v>
      </c>
      <c r="J444" s="4">
        <v>566.21900000000005</v>
      </c>
    </row>
    <row r="445" spans="1:10" ht="15" customHeight="1" x14ac:dyDescent="0.3">
      <c r="A445" s="4" t="s">
        <v>2408</v>
      </c>
      <c r="B445" s="6">
        <v>45626</v>
      </c>
      <c r="C445" s="4" t="s">
        <v>539</v>
      </c>
      <c r="D445" s="4" t="s">
        <v>1700</v>
      </c>
      <c r="E445" s="4" t="s">
        <v>1904</v>
      </c>
      <c r="F445" s="4">
        <v>4</v>
      </c>
      <c r="G445" s="4">
        <v>753.49</v>
      </c>
      <c r="H445" s="4">
        <v>0.26</v>
      </c>
      <c r="I445" s="4" t="s">
        <v>1964</v>
      </c>
      <c r="J445" s="4">
        <v>2230.3303999999998</v>
      </c>
    </row>
    <row r="446" spans="1:10" ht="15" customHeight="1" x14ac:dyDescent="0.3">
      <c r="A446" s="4" t="s">
        <v>2409</v>
      </c>
      <c r="B446" s="6">
        <v>45460</v>
      </c>
      <c r="C446" s="4" t="s">
        <v>1513</v>
      </c>
      <c r="D446" s="4" t="s">
        <v>1817</v>
      </c>
      <c r="E446" s="4" t="s">
        <v>1929</v>
      </c>
      <c r="F446" s="4">
        <v>2</v>
      </c>
      <c r="G446" s="4">
        <v>130.38999999999999</v>
      </c>
      <c r="H446" s="4">
        <v>0.17</v>
      </c>
      <c r="I446" s="4" t="s">
        <v>1961</v>
      </c>
      <c r="J446" s="4">
        <v>216.44739999999999</v>
      </c>
    </row>
    <row r="447" spans="1:10" ht="15" customHeight="1" x14ac:dyDescent="0.3">
      <c r="A447" s="4" t="s">
        <v>2410</v>
      </c>
      <c r="B447" s="6">
        <v>45709</v>
      </c>
      <c r="C447" s="4" t="s">
        <v>1094</v>
      </c>
      <c r="D447" s="4" t="s">
        <v>1642</v>
      </c>
      <c r="E447" s="4" t="s">
        <v>1921</v>
      </c>
      <c r="F447" s="4">
        <v>4</v>
      </c>
      <c r="G447" s="4">
        <v>164.02</v>
      </c>
      <c r="H447" s="4">
        <v>0.01</v>
      </c>
      <c r="I447" s="4" t="s">
        <v>1961</v>
      </c>
      <c r="J447" s="4">
        <v>649.51919999999996</v>
      </c>
    </row>
    <row r="448" spans="1:10" ht="15" customHeight="1" x14ac:dyDescent="0.3">
      <c r="A448" s="4" t="s">
        <v>2411</v>
      </c>
      <c r="B448" s="6">
        <v>45551</v>
      </c>
      <c r="C448" s="4" t="s">
        <v>554</v>
      </c>
      <c r="D448" s="4" t="s">
        <v>1664</v>
      </c>
      <c r="E448" s="4" t="s">
        <v>1904</v>
      </c>
      <c r="F448" s="4">
        <v>2</v>
      </c>
      <c r="G448" s="4">
        <v>527.51</v>
      </c>
      <c r="H448" s="4">
        <v>0.18</v>
      </c>
      <c r="I448" s="4" t="s">
        <v>1961</v>
      </c>
      <c r="J448" s="4">
        <v>865.1164</v>
      </c>
    </row>
    <row r="449" spans="1:10" ht="15" customHeight="1" x14ac:dyDescent="0.3">
      <c r="A449" s="4" t="s">
        <v>2412</v>
      </c>
      <c r="B449" s="6">
        <v>45939</v>
      </c>
      <c r="C449" s="4" t="s">
        <v>820</v>
      </c>
      <c r="D449" s="4" t="s">
        <v>1753</v>
      </c>
      <c r="E449" s="4" t="s">
        <v>1932</v>
      </c>
      <c r="F449" s="4">
        <v>3</v>
      </c>
      <c r="G449" s="4">
        <v>628.17999999999995</v>
      </c>
      <c r="H449" s="4">
        <v>0.26</v>
      </c>
      <c r="I449" s="4" t="s">
        <v>1959</v>
      </c>
      <c r="J449" s="4">
        <v>1394.5596</v>
      </c>
    </row>
    <row r="450" spans="1:10" ht="15" customHeight="1" x14ac:dyDescent="0.3">
      <c r="A450" s="4" t="s">
        <v>2413</v>
      </c>
      <c r="B450" s="6">
        <v>45553</v>
      </c>
      <c r="C450" s="4" t="s">
        <v>868</v>
      </c>
      <c r="D450" s="4" t="s">
        <v>1750</v>
      </c>
      <c r="E450" s="4" t="s">
        <v>1901</v>
      </c>
      <c r="F450" s="4">
        <v>1</v>
      </c>
      <c r="G450" s="4">
        <v>862.31</v>
      </c>
      <c r="H450" s="4">
        <v>0.06</v>
      </c>
      <c r="I450" s="4" t="s">
        <v>1959</v>
      </c>
      <c r="J450" s="4">
        <v>810.57140000000004</v>
      </c>
    </row>
    <row r="451" spans="1:10" ht="15" customHeight="1" x14ac:dyDescent="0.3">
      <c r="A451" s="4" t="s">
        <v>2414</v>
      </c>
      <c r="B451" s="6">
        <v>45806</v>
      </c>
      <c r="C451" s="4" t="s">
        <v>265</v>
      </c>
      <c r="D451" s="4" t="s">
        <v>1832</v>
      </c>
      <c r="E451" s="4" t="s">
        <v>1934</v>
      </c>
      <c r="F451" s="4">
        <v>2</v>
      </c>
      <c r="G451" s="4">
        <v>541.39</v>
      </c>
      <c r="H451" s="4">
        <v>0.03</v>
      </c>
      <c r="I451" s="4" t="s">
        <v>1964</v>
      </c>
      <c r="J451" s="4">
        <v>1050.2965999999999</v>
      </c>
    </row>
    <row r="452" spans="1:10" ht="15" customHeight="1" x14ac:dyDescent="0.3">
      <c r="A452" s="4" t="s">
        <v>2415</v>
      </c>
      <c r="B452" s="6">
        <v>45811</v>
      </c>
      <c r="C452" s="4" t="s">
        <v>1481</v>
      </c>
      <c r="D452" s="4" t="s">
        <v>1811</v>
      </c>
      <c r="E452" s="4" t="s">
        <v>1939</v>
      </c>
      <c r="F452" s="4">
        <v>3</v>
      </c>
      <c r="G452" s="4">
        <v>761.8</v>
      </c>
      <c r="H452" s="4">
        <v>0.06</v>
      </c>
      <c r="I452" s="4" t="s">
        <v>1964</v>
      </c>
      <c r="J452" s="4">
        <v>2148.2759999999998</v>
      </c>
    </row>
    <row r="453" spans="1:10" ht="15" customHeight="1" x14ac:dyDescent="0.3">
      <c r="A453" s="4" t="s">
        <v>2416</v>
      </c>
      <c r="B453" s="6">
        <v>45508</v>
      </c>
      <c r="C453" s="4" t="s">
        <v>1322</v>
      </c>
      <c r="D453" s="4" t="s">
        <v>1728</v>
      </c>
      <c r="E453" s="4" t="s">
        <v>1896</v>
      </c>
      <c r="F453" s="4">
        <v>4</v>
      </c>
      <c r="G453" s="4">
        <v>829.36</v>
      </c>
      <c r="H453" s="4">
        <v>0.11</v>
      </c>
      <c r="I453" s="4" t="s">
        <v>1961</v>
      </c>
      <c r="J453" s="4">
        <v>2952.5216</v>
      </c>
    </row>
    <row r="454" spans="1:10" ht="15" customHeight="1" x14ac:dyDescent="0.3">
      <c r="A454" s="4" t="s">
        <v>2417</v>
      </c>
      <c r="B454" s="6">
        <v>45460</v>
      </c>
      <c r="C454" s="4" t="s">
        <v>1269</v>
      </c>
      <c r="D454" s="4" t="s">
        <v>1645</v>
      </c>
      <c r="E454" s="4" t="s">
        <v>1939</v>
      </c>
      <c r="F454" s="4">
        <v>2</v>
      </c>
      <c r="G454" s="4">
        <v>425.06</v>
      </c>
      <c r="H454" s="4">
        <v>0.09</v>
      </c>
      <c r="I454" s="4" t="s">
        <v>1961</v>
      </c>
      <c r="J454" s="4">
        <v>773.60919999999999</v>
      </c>
    </row>
    <row r="455" spans="1:10" ht="15" customHeight="1" x14ac:dyDescent="0.3">
      <c r="A455" s="4" t="s">
        <v>2418</v>
      </c>
      <c r="B455" s="6">
        <v>45311</v>
      </c>
      <c r="C455" s="4" t="s">
        <v>443</v>
      </c>
      <c r="D455" s="4" t="s">
        <v>1747</v>
      </c>
      <c r="E455" s="4" t="s">
        <v>1887</v>
      </c>
      <c r="F455" s="4">
        <v>2</v>
      </c>
      <c r="G455" s="4">
        <v>911.14</v>
      </c>
      <c r="H455" s="4">
        <v>0.1</v>
      </c>
      <c r="I455" s="4" t="s">
        <v>1959</v>
      </c>
      <c r="J455" s="4">
        <v>1640.0519999999999</v>
      </c>
    </row>
    <row r="456" spans="1:10" ht="15" customHeight="1" x14ac:dyDescent="0.3">
      <c r="A456" s="4" t="s">
        <v>2419</v>
      </c>
      <c r="B456" s="6">
        <v>45906</v>
      </c>
      <c r="C456" s="4" t="s">
        <v>308</v>
      </c>
      <c r="D456" s="4" t="s">
        <v>1786</v>
      </c>
      <c r="E456" s="4" t="s">
        <v>1917</v>
      </c>
      <c r="F456" s="4">
        <v>3</v>
      </c>
      <c r="G456" s="4">
        <v>811.96</v>
      </c>
      <c r="H456" s="4">
        <v>0.28999999999999998</v>
      </c>
      <c r="I456" s="4" t="s">
        <v>1959</v>
      </c>
      <c r="J456" s="4">
        <v>1729.4748</v>
      </c>
    </row>
    <row r="457" spans="1:10" ht="15" customHeight="1" x14ac:dyDescent="0.3">
      <c r="A457" s="4" t="s">
        <v>2420</v>
      </c>
      <c r="B457" s="6">
        <v>45380</v>
      </c>
      <c r="C457" s="4" t="s">
        <v>880</v>
      </c>
      <c r="D457" s="4" t="s">
        <v>1670</v>
      </c>
      <c r="E457" s="4" t="s">
        <v>1924</v>
      </c>
      <c r="F457" s="4">
        <v>2</v>
      </c>
      <c r="G457" s="4">
        <v>780.05</v>
      </c>
      <c r="H457" s="4">
        <v>0.12</v>
      </c>
      <c r="I457" s="4" t="s">
        <v>1964</v>
      </c>
      <c r="J457" s="4">
        <v>1372.8879999999999</v>
      </c>
    </row>
    <row r="458" spans="1:10" ht="15" customHeight="1" x14ac:dyDescent="0.3">
      <c r="A458" s="4" t="s">
        <v>2421</v>
      </c>
      <c r="B458" s="6">
        <v>45527</v>
      </c>
      <c r="C458" s="4" t="s">
        <v>707</v>
      </c>
      <c r="D458" s="4" t="s">
        <v>1674</v>
      </c>
      <c r="E458" s="4" t="s">
        <v>1921</v>
      </c>
      <c r="F458" s="4">
        <v>4</v>
      </c>
      <c r="G458" s="4">
        <v>315.95</v>
      </c>
      <c r="H458" s="4">
        <v>0.19</v>
      </c>
      <c r="I458" s="4" t="s">
        <v>1964</v>
      </c>
      <c r="J458" s="4">
        <v>1023.678</v>
      </c>
    </row>
    <row r="459" spans="1:10" ht="15" customHeight="1" x14ac:dyDescent="0.3">
      <c r="A459" s="4" t="s">
        <v>2422</v>
      </c>
      <c r="B459" s="6">
        <v>45796</v>
      </c>
      <c r="C459" s="4" t="s">
        <v>748</v>
      </c>
      <c r="D459" s="4" t="s">
        <v>1738</v>
      </c>
      <c r="E459" s="4" t="s">
        <v>1921</v>
      </c>
      <c r="F459" s="4">
        <v>2</v>
      </c>
      <c r="G459" s="4">
        <v>810.17</v>
      </c>
      <c r="H459" s="4">
        <v>0.27</v>
      </c>
      <c r="I459" s="4" t="s">
        <v>1959</v>
      </c>
      <c r="J459" s="4">
        <v>1182.8481999999999</v>
      </c>
    </row>
    <row r="460" spans="1:10" ht="15" customHeight="1" x14ac:dyDescent="0.3">
      <c r="A460" s="4" t="s">
        <v>2423</v>
      </c>
      <c r="B460" s="6">
        <v>45389</v>
      </c>
      <c r="C460" s="4" t="s">
        <v>677</v>
      </c>
      <c r="D460" s="4" t="s">
        <v>1835</v>
      </c>
      <c r="E460" s="4" t="s">
        <v>1904</v>
      </c>
      <c r="F460" s="4">
        <v>3</v>
      </c>
      <c r="G460" s="4">
        <v>505.01</v>
      </c>
      <c r="H460" s="4">
        <v>0.02</v>
      </c>
      <c r="I460" s="4" t="s">
        <v>1961</v>
      </c>
      <c r="J460" s="4">
        <v>1484.7293999999999</v>
      </c>
    </row>
    <row r="461" spans="1:10" ht="15" customHeight="1" x14ac:dyDescent="0.3">
      <c r="A461" s="4" t="s">
        <v>2424</v>
      </c>
      <c r="B461" s="6">
        <v>45315</v>
      </c>
      <c r="C461" s="4" t="s">
        <v>1452</v>
      </c>
      <c r="D461" s="4" t="s">
        <v>1799</v>
      </c>
      <c r="E461" s="4" t="s">
        <v>1942</v>
      </c>
      <c r="F461" s="4">
        <v>2</v>
      </c>
      <c r="G461" s="4">
        <v>736.75</v>
      </c>
      <c r="H461" s="4">
        <v>0.18</v>
      </c>
      <c r="I461" s="4" t="s">
        <v>1959</v>
      </c>
      <c r="J461" s="4">
        <v>1208.27</v>
      </c>
    </row>
    <row r="462" spans="1:10" ht="15" customHeight="1" x14ac:dyDescent="0.3">
      <c r="A462" s="4" t="s">
        <v>2425</v>
      </c>
      <c r="B462" s="6">
        <v>45311</v>
      </c>
      <c r="C462" s="4" t="s">
        <v>118</v>
      </c>
      <c r="D462" s="4" t="s">
        <v>1814</v>
      </c>
      <c r="E462" s="4" t="s">
        <v>1921</v>
      </c>
      <c r="F462" s="4">
        <v>4</v>
      </c>
      <c r="G462" s="4">
        <v>700.31</v>
      </c>
      <c r="H462" s="4">
        <v>0.2</v>
      </c>
      <c r="I462" s="4" t="s">
        <v>1961</v>
      </c>
      <c r="J462" s="4">
        <v>2240.9920000000002</v>
      </c>
    </row>
    <row r="463" spans="1:10" ht="15" customHeight="1" x14ac:dyDescent="0.3">
      <c r="A463" s="4" t="s">
        <v>2426</v>
      </c>
      <c r="B463" s="6">
        <v>45270</v>
      </c>
      <c r="C463" s="4" t="s">
        <v>449</v>
      </c>
      <c r="D463" s="4" t="s">
        <v>1856</v>
      </c>
      <c r="E463" s="4" t="s">
        <v>1927</v>
      </c>
      <c r="F463" s="4">
        <v>4</v>
      </c>
      <c r="G463" s="4">
        <v>202.46</v>
      </c>
      <c r="H463" s="4">
        <v>0.24</v>
      </c>
      <c r="I463" s="4" t="s">
        <v>1959</v>
      </c>
      <c r="J463" s="4">
        <v>615.47839999999997</v>
      </c>
    </row>
    <row r="464" spans="1:10" ht="15" customHeight="1" x14ac:dyDescent="0.3">
      <c r="A464" s="4" t="s">
        <v>2427</v>
      </c>
      <c r="B464" s="6">
        <v>45279</v>
      </c>
      <c r="C464" s="4" t="s">
        <v>857</v>
      </c>
      <c r="D464" s="4" t="s">
        <v>1844</v>
      </c>
      <c r="E464" s="4" t="s">
        <v>1892</v>
      </c>
      <c r="F464" s="4">
        <v>2</v>
      </c>
      <c r="G464" s="4">
        <v>291.83999999999997</v>
      </c>
      <c r="H464" s="4">
        <v>0.25</v>
      </c>
      <c r="I464" s="4" t="s">
        <v>1961</v>
      </c>
      <c r="J464" s="4">
        <v>437.76</v>
      </c>
    </row>
    <row r="465" spans="1:10" ht="15" customHeight="1" x14ac:dyDescent="0.3">
      <c r="A465" s="4" t="s">
        <v>2428</v>
      </c>
      <c r="B465" s="6">
        <v>45252</v>
      </c>
      <c r="C465" s="4" t="s">
        <v>551</v>
      </c>
      <c r="D465" s="4" t="s">
        <v>1874</v>
      </c>
      <c r="E465" s="4" t="s">
        <v>1908</v>
      </c>
      <c r="F465" s="4">
        <v>2</v>
      </c>
      <c r="G465" s="4">
        <v>261.48</v>
      </c>
      <c r="H465" s="4">
        <v>0.17</v>
      </c>
      <c r="I465" s="4" t="s">
        <v>1959</v>
      </c>
      <c r="J465" s="4">
        <v>434.05680000000001</v>
      </c>
    </row>
    <row r="466" spans="1:10" ht="15" customHeight="1" x14ac:dyDescent="0.3">
      <c r="A466" s="4" t="s">
        <v>2429</v>
      </c>
      <c r="B466" s="6">
        <v>45938</v>
      </c>
      <c r="C466" s="4" t="s">
        <v>959</v>
      </c>
      <c r="D466" s="4" t="s">
        <v>1686</v>
      </c>
      <c r="E466" s="4" t="s">
        <v>1934</v>
      </c>
      <c r="F466" s="4">
        <v>1</v>
      </c>
      <c r="G466" s="4">
        <v>850.83</v>
      </c>
      <c r="H466" s="4">
        <v>0.28000000000000003</v>
      </c>
      <c r="I466" s="4" t="s">
        <v>1961</v>
      </c>
      <c r="J466" s="4">
        <v>612.59760000000006</v>
      </c>
    </row>
    <row r="467" spans="1:10" ht="15" customHeight="1" x14ac:dyDescent="0.3">
      <c r="A467" s="4" t="s">
        <v>2430</v>
      </c>
      <c r="B467" s="6">
        <v>45711</v>
      </c>
      <c r="C467" s="4" t="s">
        <v>1272</v>
      </c>
      <c r="D467" s="4" t="s">
        <v>1718</v>
      </c>
      <c r="E467" s="4" t="s">
        <v>1921</v>
      </c>
      <c r="F467" s="4">
        <v>1</v>
      </c>
      <c r="G467" s="4">
        <v>83.83</v>
      </c>
      <c r="H467" s="4">
        <v>0.05</v>
      </c>
      <c r="I467" s="4" t="s">
        <v>1959</v>
      </c>
      <c r="J467" s="4">
        <v>79.638499999999993</v>
      </c>
    </row>
    <row r="468" spans="1:10" ht="15" customHeight="1" x14ac:dyDescent="0.3">
      <c r="A468" s="4" t="s">
        <v>2431</v>
      </c>
      <c r="B468" s="6">
        <v>45713</v>
      </c>
      <c r="C468" s="4" t="s">
        <v>38</v>
      </c>
      <c r="D468" s="4" t="s">
        <v>1847</v>
      </c>
      <c r="E468" s="4" t="s">
        <v>1939</v>
      </c>
      <c r="F468" s="4">
        <v>3</v>
      </c>
      <c r="G468" s="4">
        <v>649.95000000000005</v>
      </c>
      <c r="H468" s="4">
        <v>0.28000000000000003</v>
      </c>
      <c r="I468" s="4" t="s">
        <v>1964</v>
      </c>
      <c r="J468" s="4">
        <v>1403.8920000000001</v>
      </c>
    </row>
    <row r="469" spans="1:10" ht="15" customHeight="1" x14ac:dyDescent="0.3">
      <c r="A469" s="4" t="s">
        <v>2432</v>
      </c>
      <c r="B469" s="6">
        <v>45565</v>
      </c>
      <c r="C469" s="4" t="s">
        <v>1157</v>
      </c>
      <c r="D469" s="4" t="s">
        <v>1802</v>
      </c>
      <c r="E469" s="4" t="s">
        <v>1911</v>
      </c>
      <c r="F469" s="4">
        <v>4</v>
      </c>
      <c r="G469" s="4">
        <v>934.96</v>
      </c>
      <c r="H469" s="4">
        <v>0.18</v>
      </c>
      <c r="I469" s="4" t="s">
        <v>1961</v>
      </c>
      <c r="J469" s="4">
        <v>3066.6687999999999</v>
      </c>
    </row>
    <row r="470" spans="1:10" ht="15" customHeight="1" x14ac:dyDescent="0.3">
      <c r="A470" s="4" t="s">
        <v>2433</v>
      </c>
      <c r="B470" s="6">
        <v>45279</v>
      </c>
      <c r="C470" s="4" t="s">
        <v>680</v>
      </c>
      <c r="D470" s="4" t="s">
        <v>1625</v>
      </c>
      <c r="E470" s="4" t="s">
        <v>1934</v>
      </c>
      <c r="F470" s="4">
        <v>1</v>
      </c>
      <c r="G470" s="4">
        <v>880.89</v>
      </c>
      <c r="H470" s="4">
        <v>0.13</v>
      </c>
      <c r="I470" s="4" t="s">
        <v>1964</v>
      </c>
      <c r="J470" s="4">
        <v>766.37429999999995</v>
      </c>
    </row>
    <row r="471" spans="1:10" ht="15" customHeight="1" x14ac:dyDescent="0.3">
      <c r="A471" s="4" t="s">
        <v>2434</v>
      </c>
      <c r="B471" s="6">
        <v>45614</v>
      </c>
      <c r="C471" s="4" t="s">
        <v>1481</v>
      </c>
      <c r="D471" s="4" t="s">
        <v>1877</v>
      </c>
      <c r="E471" s="4" t="s">
        <v>1917</v>
      </c>
      <c r="F471" s="4">
        <v>4</v>
      </c>
      <c r="G471" s="4">
        <v>610.6</v>
      </c>
      <c r="H471" s="4">
        <v>0.1</v>
      </c>
      <c r="I471" s="4" t="s">
        <v>1961</v>
      </c>
      <c r="J471" s="4">
        <v>2198.16</v>
      </c>
    </row>
    <row r="472" spans="1:10" ht="15" customHeight="1" x14ac:dyDescent="0.3">
      <c r="A472" s="4" t="s">
        <v>2435</v>
      </c>
      <c r="B472" s="6">
        <v>45912</v>
      </c>
      <c r="C472" s="4" t="s">
        <v>279</v>
      </c>
      <c r="D472" s="4" t="s">
        <v>1661</v>
      </c>
      <c r="E472" s="4" t="s">
        <v>1945</v>
      </c>
      <c r="F472" s="4">
        <v>1</v>
      </c>
      <c r="G472" s="4">
        <v>514.19000000000005</v>
      </c>
      <c r="H472" s="4">
        <v>0.2</v>
      </c>
      <c r="I472" s="4" t="s">
        <v>1959</v>
      </c>
      <c r="J472" s="4">
        <v>411.35199999999998</v>
      </c>
    </row>
    <row r="473" spans="1:10" ht="15" customHeight="1" x14ac:dyDescent="0.3">
      <c r="A473" s="4" t="s">
        <v>2436</v>
      </c>
      <c r="B473" s="6">
        <v>45688</v>
      </c>
      <c r="C473" s="4" t="s">
        <v>1255</v>
      </c>
      <c r="D473" s="4" t="s">
        <v>1689</v>
      </c>
      <c r="E473" s="4" t="s">
        <v>1932</v>
      </c>
      <c r="F473" s="4">
        <v>1</v>
      </c>
      <c r="G473" s="4">
        <v>546.20000000000005</v>
      </c>
      <c r="H473" s="4">
        <v>0.22</v>
      </c>
      <c r="I473" s="4" t="s">
        <v>1961</v>
      </c>
      <c r="J473" s="4">
        <v>426.036</v>
      </c>
    </row>
    <row r="474" spans="1:10" ht="15" customHeight="1" x14ac:dyDescent="0.3">
      <c r="A474" s="4" t="s">
        <v>2437</v>
      </c>
      <c r="B474" s="6">
        <v>45591</v>
      </c>
      <c r="C474" s="4" t="s">
        <v>654</v>
      </c>
      <c r="D474" s="4" t="s">
        <v>1689</v>
      </c>
      <c r="E474" s="4" t="s">
        <v>1887</v>
      </c>
      <c r="F474" s="4">
        <v>3</v>
      </c>
      <c r="G474" s="4">
        <v>416.01</v>
      </c>
      <c r="H474" s="4">
        <v>0.02</v>
      </c>
      <c r="I474" s="4" t="s">
        <v>1959</v>
      </c>
      <c r="J474" s="4">
        <v>1223.0694000000001</v>
      </c>
    </row>
    <row r="475" spans="1:10" ht="15" customHeight="1" x14ac:dyDescent="0.3">
      <c r="A475" s="4" t="s">
        <v>2438</v>
      </c>
      <c r="B475" s="6">
        <v>45864</v>
      </c>
      <c r="C475" s="4" t="s">
        <v>1211</v>
      </c>
      <c r="D475" s="4" t="s">
        <v>1805</v>
      </c>
      <c r="E475" s="4" t="s">
        <v>1924</v>
      </c>
      <c r="F475" s="4">
        <v>1</v>
      </c>
      <c r="G475" s="4">
        <v>30.94</v>
      </c>
      <c r="H475" s="4">
        <v>0.21</v>
      </c>
      <c r="I475" s="4" t="s">
        <v>1964</v>
      </c>
      <c r="J475" s="4">
        <v>24.442599999999999</v>
      </c>
    </row>
    <row r="476" spans="1:10" ht="15" customHeight="1" x14ac:dyDescent="0.3">
      <c r="A476" s="4" t="s">
        <v>2439</v>
      </c>
      <c r="B476" s="6">
        <v>45875</v>
      </c>
      <c r="C476" s="4" t="s">
        <v>662</v>
      </c>
      <c r="D476" s="4" t="s">
        <v>1756</v>
      </c>
      <c r="E476" s="4" t="s">
        <v>1939</v>
      </c>
      <c r="F476" s="4">
        <v>3</v>
      </c>
      <c r="G476" s="4">
        <v>666.39</v>
      </c>
      <c r="H476" s="4">
        <v>0.21</v>
      </c>
      <c r="I476" s="4" t="s">
        <v>1964</v>
      </c>
      <c r="J476" s="4">
        <v>1579.3443</v>
      </c>
    </row>
    <row r="477" spans="1:10" ht="15" customHeight="1" x14ac:dyDescent="0.3">
      <c r="A477" s="4" t="s">
        <v>2440</v>
      </c>
      <c r="B477" s="6">
        <v>45797</v>
      </c>
      <c r="C477" s="4" t="s">
        <v>560</v>
      </c>
      <c r="D477" s="4" t="s">
        <v>1826</v>
      </c>
      <c r="E477" s="4" t="s">
        <v>1924</v>
      </c>
      <c r="F477" s="4">
        <v>2</v>
      </c>
      <c r="G477" s="4">
        <v>145.26</v>
      </c>
      <c r="H477" s="4">
        <v>0.19</v>
      </c>
      <c r="I477" s="4" t="s">
        <v>1961</v>
      </c>
      <c r="J477" s="4">
        <v>235.3212</v>
      </c>
    </row>
    <row r="478" spans="1:10" ht="15" customHeight="1" x14ac:dyDescent="0.3">
      <c r="A478" s="4" t="s">
        <v>2441</v>
      </c>
      <c r="B478" s="6">
        <v>45364</v>
      </c>
      <c r="C478" s="4" t="s">
        <v>415</v>
      </c>
      <c r="D478" s="4" t="s">
        <v>1856</v>
      </c>
      <c r="E478" s="4" t="s">
        <v>1908</v>
      </c>
      <c r="F478" s="4">
        <v>4</v>
      </c>
      <c r="G478" s="4">
        <v>940.77</v>
      </c>
      <c r="H478" s="4">
        <v>0.24</v>
      </c>
      <c r="I478" s="4" t="s">
        <v>1964</v>
      </c>
      <c r="J478" s="4">
        <v>2859.9407999999999</v>
      </c>
    </row>
    <row r="479" spans="1:10" ht="15" customHeight="1" x14ac:dyDescent="0.3">
      <c r="A479" s="4" t="s">
        <v>2442</v>
      </c>
      <c r="B479" s="6">
        <v>45700</v>
      </c>
      <c r="C479" s="4" t="s">
        <v>1458</v>
      </c>
      <c r="D479" s="4" t="s">
        <v>1718</v>
      </c>
      <c r="E479" s="4" t="s">
        <v>1942</v>
      </c>
      <c r="F479" s="4">
        <v>1</v>
      </c>
      <c r="G479" s="4">
        <v>708.88</v>
      </c>
      <c r="H479" s="4">
        <v>0.09</v>
      </c>
      <c r="I479" s="4" t="s">
        <v>1959</v>
      </c>
      <c r="J479" s="4">
        <v>645.08079999999995</v>
      </c>
    </row>
    <row r="480" spans="1:10" ht="15" customHeight="1" x14ac:dyDescent="0.3">
      <c r="A480" s="4" t="s">
        <v>2443</v>
      </c>
      <c r="B480" s="6">
        <v>45924</v>
      </c>
      <c r="C480" s="4" t="s">
        <v>980</v>
      </c>
      <c r="D480" s="4" t="s">
        <v>1667</v>
      </c>
      <c r="E480" s="4" t="s">
        <v>1896</v>
      </c>
      <c r="F480" s="4">
        <v>1</v>
      </c>
      <c r="G480" s="4">
        <v>790.73</v>
      </c>
      <c r="H480" s="4">
        <v>0.24</v>
      </c>
      <c r="I480" s="4" t="s">
        <v>1961</v>
      </c>
      <c r="J480" s="4">
        <v>600.95479999999998</v>
      </c>
    </row>
    <row r="481" spans="1:10" ht="15" customHeight="1" x14ac:dyDescent="0.3">
      <c r="A481" s="4" t="s">
        <v>2444</v>
      </c>
      <c r="B481" s="6">
        <v>45574</v>
      </c>
      <c r="C481" s="4" t="s">
        <v>1401</v>
      </c>
      <c r="D481" s="4" t="s">
        <v>1617</v>
      </c>
      <c r="E481" s="4" t="s">
        <v>1921</v>
      </c>
      <c r="F481" s="4">
        <v>3</v>
      </c>
      <c r="G481" s="4">
        <v>635.13</v>
      </c>
      <c r="H481" s="4">
        <v>0.09</v>
      </c>
      <c r="I481" s="4" t="s">
        <v>1961</v>
      </c>
      <c r="J481" s="4">
        <v>1733.9049</v>
      </c>
    </row>
    <row r="482" spans="1:10" ht="15" customHeight="1" x14ac:dyDescent="0.3">
      <c r="A482" s="4" t="s">
        <v>2445</v>
      </c>
      <c r="B482" s="6">
        <v>45233</v>
      </c>
      <c r="C482" s="4" t="s">
        <v>860</v>
      </c>
      <c r="D482" s="4" t="s">
        <v>1862</v>
      </c>
      <c r="E482" s="4" t="s">
        <v>1934</v>
      </c>
      <c r="F482" s="4">
        <v>1</v>
      </c>
      <c r="G482" s="4">
        <v>744.88</v>
      </c>
      <c r="H482" s="4">
        <v>0.15</v>
      </c>
      <c r="I482" s="4" t="s">
        <v>1964</v>
      </c>
      <c r="J482" s="4">
        <v>633.14800000000002</v>
      </c>
    </row>
    <row r="483" spans="1:10" ht="15" customHeight="1" x14ac:dyDescent="0.3">
      <c r="A483" s="4" t="s">
        <v>2446</v>
      </c>
      <c r="B483" s="6">
        <v>45745</v>
      </c>
      <c r="C483" s="4" t="s">
        <v>612</v>
      </c>
      <c r="D483" s="4" t="s">
        <v>1661</v>
      </c>
      <c r="E483" s="4" t="s">
        <v>1892</v>
      </c>
      <c r="F483" s="4">
        <v>3</v>
      </c>
      <c r="G483" s="4">
        <v>205.34</v>
      </c>
      <c r="H483" s="4">
        <v>0.25</v>
      </c>
      <c r="I483" s="4" t="s">
        <v>1959</v>
      </c>
      <c r="J483" s="4">
        <v>462.01499999999999</v>
      </c>
    </row>
    <row r="484" spans="1:10" ht="15" customHeight="1" x14ac:dyDescent="0.3">
      <c r="A484" s="4" t="s">
        <v>2447</v>
      </c>
      <c r="B484" s="6">
        <v>45851</v>
      </c>
      <c r="C484" s="4" t="s">
        <v>1313</v>
      </c>
      <c r="D484" s="4" t="s">
        <v>1664</v>
      </c>
      <c r="E484" s="4" t="s">
        <v>1917</v>
      </c>
      <c r="F484" s="4">
        <v>2</v>
      </c>
      <c r="G484" s="4">
        <v>756.8</v>
      </c>
      <c r="H484" s="4">
        <v>0.15</v>
      </c>
      <c r="I484" s="4" t="s">
        <v>1959</v>
      </c>
      <c r="J484" s="4">
        <v>1286.56</v>
      </c>
    </row>
    <row r="485" spans="1:10" ht="15" customHeight="1" x14ac:dyDescent="0.3">
      <c r="A485" s="4" t="s">
        <v>2448</v>
      </c>
      <c r="B485" s="6">
        <v>45308</v>
      </c>
      <c r="C485" s="4" t="s">
        <v>176</v>
      </c>
      <c r="D485" s="4" t="s">
        <v>1638</v>
      </c>
      <c r="E485" s="4" t="s">
        <v>1924</v>
      </c>
      <c r="F485" s="4">
        <v>1</v>
      </c>
      <c r="G485" s="4">
        <v>771.73</v>
      </c>
      <c r="H485" s="4">
        <v>0.2</v>
      </c>
      <c r="I485" s="4" t="s">
        <v>1959</v>
      </c>
      <c r="J485" s="4">
        <v>617.38400000000001</v>
      </c>
    </row>
    <row r="486" spans="1:10" ht="15" customHeight="1" x14ac:dyDescent="0.3">
      <c r="A486" s="4" t="s">
        <v>2449</v>
      </c>
      <c r="B486" s="6">
        <v>45639</v>
      </c>
      <c r="C486" s="4" t="s">
        <v>1487</v>
      </c>
      <c r="D486" s="4" t="s">
        <v>1780</v>
      </c>
      <c r="E486" s="4" t="s">
        <v>1942</v>
      </c>
      <c r="F486" s="4">
        <v>1</v>
      </c>
      <c r="G486" s="4">
        <v>440.19</v>
      </c>
      <c r="H486" s="4">
        <v>0.03</v>
      </c>
      <c r="I486" s="4" t="s">
        <v>1961</v>
      </c>
      <c r="J486" s="4">
        <v>426.98430000000002</v>
      </c>
    </row>
    <row r="487" spans="1:10" ht="15" customHeight="1" x14ac:dyDescent="0.3">
      <c r="A487" s="4" t="s">
        <v>2450</v>
      </c>
      <c r="B487" s="6">
        <v>45919</v>
      </c>
      <c r="C487" s="4" t="s">
        <v>185</v>
      </c>
      <c r="D487" s="4" t="s">
        <v>1572</v>
      </c>
      <c r="E487" s="4" t="s">
        <v>1896</v>
      </c>
      <c r="F487" s="4">
        <v>2</v>
      </c>
      <c r="G487" s="4">
        <v>409</v>
      </c>
      <c r="H487" s="4">
        <v>0.17</v>
      </c>
      <c r="I487" s="4" t="s">
        <v>1959</v>
      </c>
      <c r="J487" s="4">
        <v>678.94</v>
      </c>
    </row>
    <row r="488" spans="1:10" ht="15" customHeight="1" x14ac:dyDescent="0.3">
      <c r="A488" s="4" t="s">
        <v>2451</v>
      </c>
      <c r="B488" s="6">
        <v>45333</v>
      </c>
      <c r="C488" s="4" t="s">
        <v>1088</v>
      </c>
      <c r="D488" s="4" t="s">
        <v>1693</v>
      </c>
      <c r="E488" s="4" t="s">
        <v>1948</v>
      </c>
      <c r="F488" s="4">
        <v>3</v>
      </c>
      <c r="G488" s="4">
        <v>134.58000000000001</v>
      </c>
      <c r="H488" s="4">
        <v>0.04</v>
      </c>
      <c r="I488" s="4" t="s">
        <v>1964</v>
      </c>
      <c r="J488" s="4">
        <v>387.59039999999999</v>
      </c>
    </row>
    <row r="489" spans="1:10" ht="15" customHeight="1" x14ac:dyDescent="0.3">
      <c r="A489" s="4" t="s">
        <v>2452</v>
      </c>
      <c r="B489" s="6">
        <v>45811</v>
      </c>
      <c r="C489" s="4" t="s">
        <v>1103</v>
      </c>
      <c r="D489" s="4" t="s">
        <v>1696</v>
      </c>
      <c r="E489" s="4" t="s">
        <v>1914</v>
      </c>
      <c r="F489" s="4">
        <v>4</v>
      </c>
      <c r="G489" s="4">
        <v>284.44</v>
      </c>
      <c r="H489" s="4">
        <v>0.02</v>
      </c>
      <c r="I489" s="4" t="s">
        <v>1959</v>
      </c>
      <c r="J489" s="4">
        <v>1115.0047999999999</v>
      </c>
    </row>
    <row r="490" spans="1:10" ht="15" customHeight="1" x14ac:dyDescent="0.3">
      <c r="A490" s="4" t="s">
        <v>2453</v>
      </c>
      <c r="B490" s="6">
        <v>45726</v>
      </c>
      <c r="C490" s="4" t="s">
        <v>1272</v>
      </c>
      <c r="D490" s="4" t="s">
        <v>1802</v>
      </c>
      <c r="E490" s="4" t="s">
        <v>1932</v>
      </c>
      <c r="F490" s="4">
        <v>4</v>
      </c>
      <c r="G490" s="4">
        <v>922.69</v>
      </c>
      <c r="H490" s="4">
        <v>0.16</v>
      </c>
      <c r="I490" s="4" t="s">
        <v>1959</v>
      </c>
      <c r="J490" s="4">
        <v>3100.2384000000002</v>
      </c>
    </row>
    <row r="491" spans="1:10" ht="15" customHeight="1" x14ac:dyDescent="0.3">
      <c r="A491" s="4" t="s">
        <v>2454</v>
      </c>
      <c r="B491" s="6">
        <v>45644</v>
      </c>
      <c r="C491" s="4" t="s">
        <v>886</v>
      </c>
      <c r="D491" s="4" t="s">
        <v>1686</v>
      </c>
      <c r="E491" s="4" t="s">
        <v>1911</v>
      </c>
      <c r="F491" s="4">
        <v>2</v>
      </c>
      <c r="G491" s="4">
        <v>992.55</v>
      </c>
      <c r="H491" s="4">
        <v>0.28000000000000003</v>
      </c>
      <c r="I491" s="4" t="s">
        <v>1959</v>
      </c>
      <c r="J491" s="4">
        <v>1429.2719999999999</v>
      </c>
    </row>
    <row r="492" spans="1:10" ht="15" customHeight="1" x14ac:dyDescent="0.3">
      <c r="A492" s="4" t="s">
        <v>2455</v>
      </c>
      <c r="B492" s="6">
        <v>45371</v>
      </c>
      <c r="C492" s="4" t="s">
        <v>1310</v>
      </c>
      <c r="D492" s="4" t="s">
        <v>1850</v>
      </c>
      <c r="E492" s="4" t="s">
        <v>1945</v>
      </c>
      <c r="F492" s="4">
        <v>1</v>
      </c>
      <c r="G492" s="4">
        <v>170.43</v>
      </c>
      <c r="H492" s="4">
        <v>0.03</v>
      </c>
      <c r="I492" s="4" t="s">
        <v>1959</v>
      </c>
      <c r="J492" s="4">
        <v>165.31710000000001</v>
      </c>
    </row>
    <row r="493" spans="1:10" ht="15" customHeight="1" x14ac:dyDescent="0.3">
      <c r="A493" s="4" t="s">
        <v>2456</v>
      </c>
      <c r="B493" s="6">
        <v>45462</v>
      </c>
      <c r="C493" s="4" t="s">
        <v>732</v>
      </c>
      <c r="D493" s="4" t="s">
        <v>1799</v>
      </c>
      <c r="E493" s="4" t="s">
        <v>1896</v>
      </c>
      <c r="F493" s="4">
        <v>3</v>
      </c>
      <c r="G493" s="4">
        <v>480.51</v>
      </c>
      <c r="H493" s="4">
        <v>0.03</v>
      </c>
      <c r="I493" s="4" t="s">
        <v>1959</v>
      </c>
      <c r="J493" s="4">
        <v>1398.2841000000001</v>
      </c>
    </row>
    <row r="494" spans="1:10" ht="15" customHeight="1" x14ac:dyDescent="0.3">
      <c r="A494" s="4" t="s">
        <v>2457</v>
      </c>
      <c r="B494" s="6">
        <v>45632</v>
      </c>
      <c r="C494" s="4" t="s">
        <v>530</v>
      </c>
      <c r="D494" s="4" t="s">
        <v>1728</v>
      </c>
      <c r="E494" s="4" t="s">
        <v>1914</v>
      </c>
      <c r="F494" s="4">
        <v>2</v>
      </c>
      <c r="G494" s="4">
        <v>955.66</v>
      </c>
      <c r="H494" s="4">
        <v>0.28999999999999998</v>
      </c>
      <c r="I494" s="4" t="s">
        <v>1964</v>
      </c>
      <c r="J494" s="4">
        <v>1357.0372</v>
      </c>
    </row>
    <row r="495" spans="1:10" ht="15" customHeight="1" x14ac:dyDescent="0.3">
      <c r="A495" s="4" t="s">
        <v>2458</v>
      </c>
      <c r="B495" s="6">
        <v>45863</v>
      </c>
      <c r="C495" s="4" t="s">
        <v>1407</v>
      </c>
      <c r="D495" s="4" t="s">
        <v>1799</v>
      </c>
      <c r="E495" s="4" t="s">
        <v>1887</v>
      </c>
      <c r="F495" s="4">
        <v>2</v>
      </c>
      <c r="G495" s="4">
        <v>488.02</v>
      </c>
      <c r="H495" s="4">
        <v>0.27</v>
      </c>
      <c r="I495" s="4" t="s">
        <v>1961</v>
      </c>
      <c r="J495" s="4">
        <v>712.50919999999996</v>
      </c>
    </row>
    <row r="496" spans="1:10" ht="15" customHeight="1" x14ac:dyDescent="0.3">
      <c r="A496" s="4" t="s">
        <v>2459</v>
      </c>
      <c r="B496" s="6">
        <v>45501</v>
      </c>
      <c r="C496" s="4" t="s">
        <v>781</v>
      </c>
      <c r="D496" s="4" t="s">
        <v>1628</v>
      </c>
      <c r="E496" s="4" t="s">
        <v>1887</v>
      </c>
      <c r="F496" s="4">
        <v>1</v>
      </c>
      <c r="G496" s="4">
        <v>917.17</v>
      </c>
      <c r="H496" s="4">
        <v>0.13</v>
      </c>
      <c r="I496" s="4" t="s">
        <v>1964</v>
      </c>
      <c r="J496" s="4">
        <v>797.93790000000001</v>
      </c>
    </row>
    <row r="497" spans="1:10" ht="15" customHeight="1" x14ac:dyDescent="0.3">
      <c r="A497" s="4" t="s">
        <v>2460</v>
      </c>
      <c r="B497" s="6">
        <v>45568</v>
      </c>
      <c r="C497" s="4" t="s">
        <v>1031</v>
      </c>
      <c r="D497" s="4" t="s">
        <v>1590</v>
      </c>
      <c r="E497" s="4" t="s">
        <v>1908</v>
      </c>
      <c r="F497" s="4">
        <v>2</v>
      </c>
      <c r="G497" s="4">
        <v>406.46</v>
      </c>
      <c r="H497" s="4">
        <v>0.3</v>
      </c>
      <c r="I497" s="4" t="s">
        <v>1961</v>
      </c>
      <c r="J497" s="4">
        <v>569.04399999999998</v>
      </c>
    </row>
    <row r="498" spans="1:10" ht="15" customHeight="1" x14ac:dyDescent="0.3">
      <c r="A498" s="4" t="s">
        <v>2461</v>
      </c>
      <c r="B498" s="6">
        <v>45238</v>
      </c>
      <c r="C498" s="4" t="s">
        <v>757</v>
      </c>
      <c r="D498" s="4" t="s">
        <v>1868</v>
      </c>
      <c r="E498" s="4" t="s">
        <v>1887</v>
      </c>
      <c r="F498" s="4">
        <v>2</v>
      </c>
      <c r="G498" s="4">
        <v>264.39</v>
      </c>
      <c r="H498" s="4">
        <v>0.11</v>
      </c>
      <c r="I498" s="4" t="s">
        <v>1964</v>
      </c>
      <c r="J498" s="4">
        <v>470.61419999999998</v>
      </c>
    </row>
    <row r="499" spans="1:10" ht="15" customHeight="1" x14ac:dyDescent="0.3">
      <c r="A499" s="4" t="s">
        <v>2462</v>
      </c>
      <c r="B499" s="6">
        <v>45754</v>
      </c>
      <c r="C499" s="4" t="s">
        <v>636</v>
      </c>
      <c r="D499" s="4" t="s">
        <v>1786</v>
      </c>
      <c r="E499" s="4" t="s">
        <v>1939</v>
      </c>
      <c r="F499" s="4">
        <v>1</v>
      </c>
      <c r="G499" s="4">
        <v>414.97</v>
      </c>
      <c r="H499" s="4">
        <v>0.22</v>
      </c>
      <c r="I499" s="4" t="s">
        <v>1961</v>
      </c>
      <c r="J499" s="4">
        <v>323.67660000000001</v>
      </c>
    </row>
    <row r="500" spans="1:10" ht="15" customHeight="1" x14ac:dyDescent="0.3">
      <c r="A500" s="4" t="s">
        <v>2463</v>
      </c>
      <c r="B500" s="6">
        <v>45280</v>
      </c>
      <c r="C500" s="4" t="s">
        <v>500</v>
      </c>
      <c r="D500" s="4" t="s">
        <v>1652</v>
      </c>
      <c r="E500" s="4" t="s">
        <v>1929</v>
      </c>
      <c r="F500" s="4">
        <v>2</v>
      </c>
      <c r="G500" s="4">
        <v>583.51</v>
      </c>
      <c r="H500" s="4">
        <v>0.2</v>
      </c>
      <c r="I500" s="4" t="s">
        <v>1964</v>
      </c>
      <c r="J500" s="4">
        <v>933.61599999999999</v>
      </c>
    </row>
    <row r="501" spans="1:10" ht="15" customHeight="1" x14ac:dyDescent="0.3">
      <c r="A501" s="4" t="s">
        <v>2464</v>
      </c>
      <c r="B501" s="6">
        <v>45911</v>
      </c>
      <c r="C501" s="4" t="s">
        <v>58</v>
      </c>
      <c r="D501" s="4" t="s">
        <v>1670</v>
      </c>
      <c r="E501" s="4" t="s">
        <v>1942</v>
      </c>
      <c r="F501" s="4">
        <v>1</v>
      </c>
      <c r="G501" s="4">
        <v>659.27</v>
      </c>
      <c r="H501" s="4">
        <v>0.15</v>
      </c>
      <c r="I501" s="4" t="s">
        <v>1961</v>
      </c>
      <c r="J501" s="4">
        <v>560.37950000000001</v>
      </c>
    </row>
    <row r="502" spans="1:10" ht="15" customHeight="1" x14ac:dyDescent="0.3">
      <c r="A502" s="4" t="s">
        <v>2465</v>
      </c>
      <c r="B502" s="6">
        <v>45627</v>
      </c>
      <c r="C502" s="4" t="s">
        <v>1389</v>
      </c>
      <c r="D502" s="4" t="s">
        <v>1565</v>
      </c>
      <c r="E502" s="4" t="s">
        <v>1904</v>
      </c>
      <c r="F502" s="4">
        <v>4</v>
      </c>
      <c r="G502" s="4">
        <v>106.66</v>
      </c>
      <c r="H502" s="4">
        <v>0.2</v>
      </c>
      <c r="I502" s="4" t="s">
        <v>1964</v>
      </c>
      <c r="J502" s="4">
        <v>341.31200000000001</v>
      </c>
    </row>
    <row r="503" spans="1:10" ht="15" customHeight="1" x14ac:dyDescent="0.3">
      <c r="A503" s="4" t="s">
        <v>2466</v>
      </c>
      <c r="B503" s="6">
        <v>45617</v>
      </c>
      <c r="C503" s="4" t="s">
        <v>551</v>
      </c>
      <c r="D503" s="4" t="s">
        <v>1599</v>
      </c>
      <c r="E503" s="4" t="s">
        <v>1908</v>
      </c>
      <c r="F503" s="4">
        <v>4</v>
      </c>
      <c r="G503" s="4">
        <v>168.55</v>
      </c>
      <c r="H503" s="4">
        <v>0.15</v>
      </c>
      <c r="I503" s="4" t="s">
        <v>1961</v>
      </c>
      <c r="J503" s="4">
        <v>573.07000000000005</v>
      </c>
    </row>
    <row r="504" spans="1:10" ht="15" customHeight="1" x14ac:dyDescent="0.3">
      <c r="A504" s="4" t="s">
        <v>2467</v>
      </c>
      <c r="B504" s="6">
        <v>45899</v>
      </c>
      <c r="C504" s="4" t="s">
        <v>1513</v>
      </c>
      <c r="D504" s="4" t="s">
        <v>1712</v>
      </c>
      <c r="E504" s="4" t="s">
        <v>1896</v>
      </c>
      <c r="F504" s="4">
        <v>1</v>
      </c>
      <c r="G504" s="4">
        <v>230.53</v>
      </c>
      <c r="H504" s="4">
        <v>0.06</v>
      </c>
      <c r="I504" s="4" t="s">
        <v>1964</v>
      </c>
      <c r="J504" s="4">
        <v>216.69820000000001</v>
      </c>
    </row>
    <row r="505" spans="1:10" ht="15" customHeight="1" x14ac:dyDescent="0.3">
      <c r="A505" s="4" t="s">
        <v>2468</v>
      </c>
      <c r="B505" s="6">
        <v>45889</v>
      </c>
      <c r="C505" s="4" t="s">
        <v>42</v>
      </c>
      <c r="D505" s="4" t="s">
        <v>1744</v>
      </c>
      <c r="E505" s="4" t="s">
        <v>1892</v>
      </c>
      <c r="F505" s="4">
        <v>2</v>
      </c>
      <c r="G505" s="4">
        <v>355.41</v>
      </c>
      <c r="H505" s="4">
        <v>0.13</v>
      </c>
      <c r="I505" s="4" t="s">
        <v>1964</v>
      </c>
      <c r="J505" s="4">
        <v>618.41340000000002</v>
      </c>
    </row>
    <row r="506" spans="1:10" ht="15" customHeight="1" x14ac:dyDescent="0.3">
      <c r="A506" s="4" t="s">
        <v>2469</v>
      </c>
      <c r="B506" s="6">
        <v>45943</v>
      </c>
      <c r="C506" s="4" t="s">
        <v>563</v>
      </c>
      <c r="D506" s="4" t="s">
        <v>1721</v>
      </c>
      <c r="E506" s="4" t="s">
        <v>1896</v>
      </c>
      <c r="F506" s="4">
        <v>3</v>
      </c>
      <c r="G506" s="4">
        <v>843.44</v>
      </c>
      <c r="H506" s="4">
        <v>0.22</v>
      </c>
      <c r="I506" s="4" t="s">
        <v>1959</v>
      </c>
      <c r="J506" s="4">
        <v>1973.6496</v>
      </c>
    </row>
    <row r="507" spans="1:10" ht="15" customHeight="1" x14ac:dyDescent="0.3">
      <c r="A507" s="4" t="s">
        <v>2470</v>
      </c>
      <c r="B507" s="6">
        <v>45306</v>
      </c>
      <c r="C507" s="4" t="s">
        <v>551</v>
      </c>
      <c r="D507" s="4" t="s">
        <v>1868</v>
      </c>
      <c r="E507" s="4" t="s">
        <v>1892</v>
      </c>
      <c r="F507" s="4">
        <v>1</v>
      </c>
      <c r="G507" s="4">
        <v>301.60000000000002</v>
      </c>
      <c r="H507" s="4">
        <v>0.27</v>
      </c>
      <c r="I507" s="4" t="s">
        <v>1959</v>
      </c>
      <c r="J507" s="4">
        <v>220.16800000000001</v>
      </c>
    </row>
    <row r="508" spans="1:10" ht="15" customHeight="1" x14ac:dyDescent="0.3">
      <c r="A508" s="4" t="s">
        <v>2471</v>
      </c>
      <c r="B508" s="6">
        <v>45772</v>
      </c>
      <c r="C508" s="4" t="s">
        <v>168</v>
      </c>
      <c r="D508" s="4" t="s">
        <v>1850</v>
      </c>
      <c r="E508" s="4" t="s">
        <v>1896</v>
      </c>
      <c r="F508" s="4">
        <v>3</v>
      </c>
      <c r="G508" s="4">
        <v>21.59</v>
      </c>
      <c r="H508" s="4">
        <v>0.16</v>
      </c>
      <c r="I508" s="4" t="s">
        <v>1964</v>
      </c>
      <c r="J508" s="4">
        <v>54.406799999999997</v>
      </c>
    </row>
    <row r="509" spans="1:10" ht="15" customHeight="1" x14ac:dyDescent="0.3">
      <c r="A509" s="4" t="s">
        <v>2472</v>
      </c>
      <c r="B509" s="6">
        <v>45346</v>
      </c>
      <c r="C509" s="4" t="s">
        <v>698</v>
      </c>
      <c r="D509" s="4" t="s">
        <v>1610</v>
      </c>
      <c r="E509" s="4" t="s">
        <v>1896</v>
      </c>
      <c r="F509" s="4">
        <v>4</v>
      </c>
      <c r="G509" s="4">
        <v>284.24</v>
      </c>
      <c r="H509" s="4">
        <v>0.09</v>
      </c>
      <c r="I509" s="4" t="s">
        <v>1959</v>
      </c>
      <c r="J509" s="4">
        <v>1034.6335999999999</v>
      </c>
    </row>
    <row r="510" spans="1:10" ht="15" customHeight="1" x14ac:dyDescent="0.3">
      <c r="A510" s="4" t="s">
        <v>2473</v>
      </c>
      <c r="B510" s="6">
        <v>45656</v>
      </c>
      <c r="C510" s="4" t="s">
        <v>1163</v>
      </c>
      <c r="D510" s="4" t="s">
        <v>1576</v>
      </c>
      <c r="E510" s="4" t="s">
        <v>1921</v>
      </c>
      <c r="F510" s="4">
        <v>1</v>
      </c>
      <c r="G510" s="4">
        <v>191.6</v>
      </c>
      <c r="H510" s="4">
        <v>0.27</v>
      </c>
      <c r="I510" s="4" t="s">
        <v>1961</v>
      </c>
      <c r="J510" s="4">
        <v>139.86799999999999</v>
      </c>
    </row>
    <row r="511" spans="1:10" ht="15" customHeight="1" x14ac:dyDescent="0.3">
      <c r="A511" s="4" t="s">
        <v>2474</v>
      </c>
      <c r="B511" s="6">
        <v>45762</v>
      </c>
      <c r="C511" s="4" t="s">
        <v>992</v>
      </c>
      <c r="D511" s="4" t="s">
        <v>1817</v>
      </c>
      <c r="E511" s="4" t="s">
        <v>1929</v>
      </c>
      <c r="F511" s="4">
        <v>2</v>
      </c>
      <c r="G511" s="4">
        <v>616.97</v>
      </c>
      <c r="H511" s="4">
        <v>0.22</v>
      </c>
      <c r="I511" s="4" t="s">
        <v>1959</v>
      </c>
      <c r="J511" s="4">
        <v>962.47320000000002</v>
      </c>
    </row>
    <row r="512" spans="1:10" ht="15" customHeight="1" x14ac:dyDescent="0.3">
      <c r="A512" s="4" t="s">
        <v>2475</v>
      </c>
      <c r="B512" s="6">
        <v>45580</v>
      </c>
      <c r="C512" s="4" t="s">
        <v>566</v>
      </c>
      <c r="D512" s="4" t="s">
        <v>1661</v>
      </c>
      <c r="E512" s="4" t="s">
        <v>1924</v>
      </c>
      <c r="F512" s="4">
        <v>3</v>
      </c>
      <c r="G512" s="4">
        <v>125.68</v>
      </c>
      <c r="H512" s="4">
        <v>0.26</v>
      </c>
      <c r="I512" s="4" t="s">
        <v>1964</v>
      </c>
      <c r="J512" s="4">
        <v>279.00959999999998</v>
      </c>
    </row>
    <row r="513" spans="1:10" ht="15" customHeight="1" x14ac:dyDescent="0.3">
      <c r="A513" s="4" t="s">
        <v>2476</v>
      </c>
      <c r="B513" s="6">
        <v>45676</v>
      </c>
      <c r="C513" s="4" t="s">
        <v>1115</v>
      </c>
      <c r="D513" s="4" t="s">
        <v>1709</v>
      </c>
      <c r="E513" s="4" t="s">
        <v>1904</v>
      </c>
      <c r="F513" s="4">
        <v>3</v>
      </c>
      <c r="G513" s="4">
        <v>307.48</v>
      </c>
      <c r="H513" s="4">
        <v>0.24</v>
      </c>
      <c r="I513" s="4" t="s">
        <v>1959</v>
      </c>
      <c r="J513" s="4">
        <v>701.05439999999999</v>
      </c>
    </row>
    <row r="514" spans="1:10" ht="15" customHeight="1" x14ac:dyDescent="0.3">
      <c r="A514" s="4" t="s">
        <v>2477</v>
      </c>
      <c r="B514" s="6">
        <v>45495</v>
      </c>
      <c r="C514" s="4" t="s">
        <v>953</v>
      </c>
      <c r="D514" s="4" t="s">
        <v>1565</v>
      </c>
      <c r="E514" s="4" t="s">
        <v>1948</v>
      </c>
      <c r="F514" s="4">
        <v>1</v>
      </c>
      <c r="G514" s="4">
        <v>505.23</v>
      </c>
      <c r="H514" s="4">
        <v>0.11</v>
      </c>
      <c r="I514" s="4" t="s">
        <v>1959</v>
      </c>
      <c r="J514" s="4">
        <v>449.65469999999999</v>
      </c>
    </row>
    <row r="515" spans="1:10" ht="15" customHeight="1" x14ac:dyDescent="0.3">
      <c r="A515" s="4" t="s">
        <v>2478</v>
      </c>
      <c r="B515" s="6">
        <v>45735</v>
      </c>
      <c r="C515" s="4" t="s">
        <v>1154</v>
      </c>
      <c r="D515" s="4" t="s">
        <v>1715</v>
      </c>
      <c r="E515" s="4" t="s">
        <v>1939</v>
      </c>
      <c r="F515" s="4">
        <v>1</v>
      </c>
      <c r="G515" s="4">
        <v>853.12</v>
      </c>
      <c r="H515" s="4">
        <v>0.19</v>
      </c>
      <c r="I515" s="4" t="s">
        <v>1964</v>
      </c>
      <c r="J515" s="4">
        <v>691.02719999999999</v>
      </c>
    </row>
    <row r="516" spans="1:10" ht="15" customHeight="1" x14ac:dyDescent="0.3">
      <c r="A516" s="4" t="s">
        <v>2479</v>
      </c>
      <c r="B516" s="6">
        <v>45312</v>
      </c>
      <c r="C516" s="4" t="s">
        <v>449</v>
      </c>
      <c r="D516" s="4" t="s">
        <v>1555</v>
      </c>
      <c r="E516" s="4" t="s">
        <v>1914</v>
      </c>
      <c r="F516" s="4">
        <v>4</v>
      </c>
      <c r="G516" s="4">
        <v>191.65</v>
      </c>
      <c r="H516" s="4">
        <v>0.19</v>
      </c>
      <c r="I516" s="4" t="s">
        <v>1961</v>
      </c>
      <c r="J516" s="4">
        <v>620.94600000000003</v>
      </c>
    </row>
    <row r="517" spans="1:10" ht="15" customHeight="1" x14ac:dyDescent="0.3">
      <c r="A517" s="4" t="s">
        <v>2480</v>
      </c>
      <c r="B517" s="6">
        <v>45286</v>
      </c>
      <c r="C517" s="4" t="s">
        <v>542</v>
      </c>
      <c r="D517" s="4" t="s">
        <v>1721</v>
      </c>
      <c r="E517" s="4" t="s">
        <v>1901</v>
      </c>
      <c r="F517" s="4">
        <v>1</v>
      </c>
      <c r="G517" s="4">
        <v>169.69</v>
      </c>
      <c r="H517" s="4">
        <v>0.22</v>
      </c>
      <c r="I517" s="4" t="s">
        <v>1959</v>
      </c>
      <c r="J517" s="4">
        <v>132.35820000000001</v>
      </c>
    </row>
    <row r="518" spans="1:10" ht="15" customHeight="1" x14ac:dyDescent="0.3">
      <c r="A518" s="4" t="s">
        <v>2481</v>
      </c>
      <c r="B518" s="6">
        <v>45372</v>
      </c>
      <c r="C518" s="4" t="s">
        <v>587</v>
      </c>
      <c r="D518" s="4" t="s">
        <v>1768</v>
      </c>
      <c r="E518" s="4" t="s">
        <v>1934</v>
      </c>
      <c r="F518" s="4">
        <v>1</v>
      </c>
      <c r="G518" s="4">
        <v>145.43</v>
      </c>
      <c r="H518" s="4">
        <v>0.08</v>
      </c>
      <c r="I518" s="4" t="s">
        <v>1959</v>
      </c>
      <c r="J518" s="4">
        <v>133.79560000000001</v>
      </c>
    </row>
    <row r="519" spans="1:10" ht="15" customHeight="1" x14ac:dyDescent="0.3">
      <c r="A519" s="4" t="s">
        <v>2482</v>
      </c>
      <c r="B519" s="6">
        <v>45633</v>
      </c>
      <c r="C519" s="4" t="s">
        <v>308</v>
      </c>
      <c r="D519" s="4" t="s">
        <v>1862</v>
      </c>
      <c r="E519" s="4" t="s">
        <v>1929</v>
      </c>
      <c r="F519" s="4">
        <v>4</v>
      </c>
      <c r="G519" s="4">
        <v>828.35</v>
      </c>
      <c r="H519" s="4">
        <v>0.17</v>
      </c>
      <c r="I519" s="4" t="s">
        <v>1959</v>
      </c>
      <c r="J519" s="4">
        <v>2750.1219999999998</v>
      </c>
    </row>
    <row r="520" spans="1:10" ht="15" customHeight="1" x14ac:dyDescent="0.3">
      <c r="A520" s="4" t="s">
        <v>2483</v>
      </c>
      <c r="B520" s="6">
        <v>45598</v>
      </c>
      <c r="C520" s="4" t="s">
        <v>1145</v>
      </c>
      <c r="D520" s="4" t="s">
        <v>1868</v>
      </c>
      <c r="E520" s="4" t="s">
        <v>1914</v>
      </c>
      <c r="F520" s="4">
        <v>3</v>
      </c>
      <c r="G520" s="4">
        <v>268.76</v>
      </c>
      <c r="H520" s="4">
        <v>0.01</v>
      </c>
      <c r="I520" s="4" t="s">
        <v>1961</v>
      </c>
      <c r="J520" s="4">
        <v>798.21720000000005</v>
      </c>
    </row>
    <row r="521" spans="1:10" ht="15" customHeight="1" x14ac:dyDescent="0.3">
      <c r="A521" s="4" t="s">
        <v>2484</v>
      </c>
      <c r="B521" s="6">
        <v>45495</v>
      </c>
      <c r="C521" s="4" t="s">
        <v>760</v>
      </c>
      <c r="D521" s="4" t="s">
        <v>1847</v>
      </c>
      <c r="E521" s="4" t="s">
        <v>1887</v>
      </c>
      <c r="F521" s="4">
        <v>4</v>
      </c>
      <c r="G521" s="4">
        <v>370.09</v>
      </c>
      <c r="H521" s="4">
        <v>0.22</v>
      </c>
      <c r="I521" s="4" t="s">
        <v>1964</v>
      </c>
      <c r="J521" s="4">
        <v>1154.6808000000001</v>
      </c>
    </row>
    <row r="522" spans="1:10" ht="15" customHeight="1" x14ac:dyDescent="0.3">
      <c r="A522" s="4" t="s">
        <v>2485</v>
      </c>
      <c r="B522" s="6">
        <v>45229</v>
      </c>
      <c r="C522" s="4" t="s">
        <v>820</v>
      </c>
      <c r="D522" s="4" t="s">
        <v>1817</v>
      </c>
      <c r="E522" s="4" t="s">
        <v>1911</v>
      </c>
      <c r="F522" s="4">
        <v>3</v>
      </c>
      <c r="G522" s="4">
        <v>679.22</v>
      </c>
      <c r="H522" s="4">
        <v>0.11</v>
      </c>
      <c r="I522" s="4" t="s">
        <v>1961</v>
      </c>
      <c r="J522" s="4">
        <v>1813.5174</v>
      </c>
    </row>
    <row r="523" spans="1:10" ht="15" customHeight="1" x14ac:dyDescent="0.3">
      <c r="A523" s="4" t="s">
        <v>2486</v>
      </c>
      <c r="B523" s="6">
        <v>45433</v>
      </c>
      <c r="C523" s="4" t="s">
        <v>1178</v>
      </c>
      <c r="D523" s="4" t="s">
        <v>1802</v>
      </c>
      <c r="E523" s="4" t="s">
        <v>1887</v>
      </c>
      <c r="F523" s="4">
        <v>3</v>
      </c>
      <c r="G523" s="4">
        <v>780.69</v>
      </c>
      <c r="H523" s="4">
        <v>0.1</v>
      </c>
      <c r="I523" s="4" t="s">
        <v>1964</v>
      </c>
      <c r="J523" s="4">
        <v>2107.8629999999998</v>
      </c>
    </row>
    <row r="524" spans="1:10" ht="15" customHeight="1" x14ac:dyDescent="0.3">
      <c r="A524" s="4" t="s">
        <v>2487</v>
      </c>
      <c r="B524" s="6">
        <v>45766</v>
      </c>
      <c r="C524" s="4" t="s">
        <v>844</v>
      </c>
      <c r="D524" s="4" t="s">
        <v>1706</v>
      </c>
      <c r="E524" s="4" t="s">
        <v>1896</v>
      </c>
      <c r="F524" s="4">
        <v>2</v>
      </c>
      <c r="G524" s="4">
        <v>42.97</v>
      </c>
      <c r="H524" s="4">
        <v>0.18</v>
      </c>
      <c r="I524" s="4" t="s">
        <v>1961</v>
      </c>
      <c r="J524" s="4">
        <v>70.470799999999997</v>
      </c>
    </row>
    <row r="525" spans="1:10" ht="15" customHeight="1" x14ac:dyDescent="0.3">
      <c r="A525" s="4" t="s">
        <v>2488</v>
      </c>
      <c r="B525" s="6">
        <v>45639</v>
      </c>
      <c r="C525" s="4" t="s">
        <v>919</v>
      </c>
      <c r="D525" s="4" t="s">
        <v>1829</v>
      </c>
      <c r="E525" s="4" t="s">
        <v>1887</v>
      </c>
      <c r="F525" s="4">
        <v>4</v>
      </c>
      <c r="G525" s="4">
        <v>854.37</v>
      </c>
      <c r="H525" s="4">
        <v>7.0000000000000007E-2</v>
      </c>
      <c r="I525" s="4" t="s">
        <v>1961</v>
      </c>
      <c r="J525" s="4">
        <v>3178.2564000000002</v>
      </c>
    </row>
    <row r="526" spans="1:10" ht="15" customHeight="1" x14ac:dyDescent="0.3">
      <c r="A526" s="4" t="s">
        <v>2489</v>
      </c>
      <c r="B526" s="6">
        <v>45774</v>
      </c>
      <c r="C526" s="4" t="s">
        <v>360</v>
      </c>
      <c r="D526" s="4" t="s">
        <v>1648</v>
      </c>
      <c r="E526" s="4" t="s">
        <v>1939</v>
      </c>
      <c r="F526" s="4">
        <v>2</v>
      </c>
      <c r="G526" s="4">
        <v>409.52</v>
      </c>
      <c r="H526" s="4">
        <v>0.06</v>
      </c>
      <c r="I526" s="4" t="s">
        <v>1964</v>
      </c>
      <c r="J526" s="4">
        <v>769.89760000000001</v>
      </c>
    </row>
    <row r="527" spans="1:10" ht="15" customHeight="1" x14ac:dyDescent="0.3">
      <c r="A527" s="4" t="s">
        <v>2490</v>
      </c>
      <c r="B527" s="6">
        <v>45569</v>
      </c>
      <c r="C527" s="4" t="s">
        <v>554</v>
      </c>
      <c r="D527" s="4" t="s">
        <v>1805</v>
      </c>
      <c r="E527" s="4" t="s">
        <v>1924</v>
      </c>
      <c r="F527" s="4">
        <v>2</v>
      </c>
      <c r="G527" s="4">
        <v>407.46</v>
      </c>
      <c r="H527" s="4">
        <v>0.21</v>
      </c>
      <c r="I527" s="4" t="s">
        <v>1959</v>
      </c>
      <c r="J527" s="4">
        <v>643.78679999999997</v>
      </c>
    </row>
    <row r="528" spans="1:10" ht="15" customHeight="1" x14ac:dyDescent="0.3">
      <c r="A528" s="4" t="s">
        <v>2491</v>
      </c>
      <c r="B528" s="6">
        <v>45856</v>
      </c>
      <c r="C528" s="4" t="s">
        <v>746</v>
      </c>
      <c r="D528" s="4" t="s">
        <v>1572</v>
      </c>
      <c r="E528" s="4" t="s">
        <v>1917</v>
      </c>
      <c r="F528" s="4">
        <v>1</v>
      </c>
      <c r="G528" s="4">
        <v>728.84</v>
      </c>
      <c r="H528" s="4">
        <v>0.28000000000000003</v>
      </c>
      <c r="I528" s="4" t="s">
        <v>1961</v>
      </c>
      <c r="J528" s="4">
        <v>524.76480000000004</v>
      </c>
    </row>
    <row r="529" spans="1:10" ht="15" customHeight="1" x14ac:dyDescent="0.3">
      <c r="A529" s="4" t="s">
        <v>2492</v>
      </c>
      <c r="B529" s="6">
        <v>45362</v>
      </c>
      <c r="C529" s="4" t="s">
        <v>1412</v>
      </c>
      <c r="D529" s="4" t="s">
        <v>1817</v>
      </c>
      <c r="E529" s="4" t="s">
        <v>1911</v>
      </c>
      <c r="F529" s="4">
        <v>4</v>
      </c>
      <c r="G529" s="4">
        <v>467.24</v>
      </c>
      <c r="H529" s="4">
        <v>0.08</v>
      </c>
      <c r="I529" s="4" t="s">
        <v>1961</v>
      </c>
      <c r="J529" s="4">
        <v>1719.4431999999999</v>
      </c>
    </row>
    <row r="530" spans="1:10" ht="15" customHeight="1" x14ac:dyDescent="0.3">
      <c r="A530" s="4" t="s">
        <v>2493</v>
      </c>
      <c r="B530" s="6">
        <v>45457</v>
      </c>
      <c r="C530" s="4" t="s">
        <v>336</v>
      </c>
      <c r="D530" s="4" t="s">
        <v>1599</v>
      </c>
      <c r="E530" s="4" t="s">
        <v>1927</v>
      </c>
      <c r="F530" s="4">
        <v>1</v>
      </c>
      <c r="G530" s="4">
        <v>57.94</v>
      </c>
      <c r="H530" s="4">
        <v>0.13</v>
      </c>
      <c r="I530" s="4" t="s">
        <v>1961</v>
      </c>
      <c r="J530" s="4">
        <v>50.407800000000002</v>
      </c>
    </row>
    <row r="531" spans="1:10" ht="15" customHeight="1" x14ac:dyDescent="0.3">
      <c r="A531" s="4" t="s">
        <v>2494</v>
      </c>
      <c r="B531" s="6">
        <v>45338</v>
      </c>
      <c r="C531" s="4" t="s">
        <v>1091</v>
      </c>
      <c r="D531" s="4" t="s">
        <v>1728</v>
      </c>
      <c r="E531" s="4" t="s">
        <v>1942</v>
      </c>
      <c r="F531" s="4">
        <v>1</v>
      </c>
      <c r="G531" s="4">
        <v>540.1</v>
      </c>
      <c r="H531" s="4">
        <v>0.22</v>
      </c>
      <c r="I531" s="4" t="s">
        <v>1959</v>
      </c>
      <c r="J531" s="4">
        <v>421.27800000000002</v>
      </c>
    </row>
    <row r="532" spans="1:10" ht="15" customHeight="1" x14ac:dyDescent="0.3">
      <c r="A532" s="4" t="s">
        <v>2495</v>
      </c>
      <c r="B532" s="6">
        <v>45552</v>
      </c>
      <c r="C532" s="4" t="s">
        <v>285</v>
      </c>
      <c r="D532" s="4" t="s">
        <v>1590</v>
      </c>
      <c r="E532" s="4" t="s">
        <v>1948</v>
      </c>
      <c r="F532" s="4">
        <v>4</v>
      </c>
      <c r="G532" s="4">
        <v>816.28</v>
      </c>
      <c r="H532" s="4">
        <v>0.15</v>
      </c>
      <c r="I532" s="4" t="s">
        <v>1964</v>
      </c>
      <c r="J532" s="4">
        <v>2775.3519999999999</v>
      </c>
    </row>
    <row r="533" spans="1:10" ht="15" customHeight="1" x14ac:dyDescent="0.3">
      <c r="A533" s="4" t="s">
        <v>2496</v>
      </c>
      <c r="B533" s="6">
        <v>45895</v>
      </c>
      <c r="C533" s="4" t="s">
        <v>597</v>
      </c>
      <c r="D533" s="4" t="s">
        <v>1706</v>
      </c>
      <c r="E533" s="4" t="s">
        <v>1917</v>
      </c>
      <c r="F533" s="4">
        <v>4</v>
      </c>
      <c r="G533" s="4">
        <v>727.49</v>
      </c>
      <c r="H533" s="4">
        <v>0.11</v>
      </c>
      <c r="I533" s="4" t="s">
        <v>1959</v>
      </c>
      <c r="J533" s="4">
        <v>2589.8643999999999</v>
      </c>
    </row>
    <row r="534" spans="1:10" ht="15" customHeight="1" x14ac:dyDescent="0.3">
      <c r="A534" s="4" t="s">
        <v>2497</v>
      </c>
      <c r="B534" s="6">
        <v>45447</v>
      </c>
      <c r="C534" s="4" t="s">
        <v>575</v>
      </c>
      <c r="D534" s="4" t="s">
        <v>1841</v>
      </c>
      <c r="E534" s="4" t="s">
        <v>1932</v>
      </c>
      <c r="F534" s="4">
        <v>4</v>
      </c>
      <c r="G534" s="4">
        <v>817.92</v>
      </c>
      <c r="H534" s="4">
        <v>0.21</v>
      </c>
      <c r="I534" s="4" t="s">
        <v>1959</v>
      </c>
      <c r="J534" s="4">
        <v>2584.6271999999999</v>
      </c>
    </row>
    <row r="535" spans="1:10" ht="15" customHeight="1" x14ac:dyDescent="0.3">
      <c r="A535" s="4" t="s">
        <v>2498</v>
      </c>
      <c r="B535" s="6">
        <v>45578</v>
      </c>
      <c r="C535" s="4" t="s">
        <v>1034</v>
      </c>
      <c r="D535" s="4" t="s">
        <v>1693</v>
      </c>
      <c r="E535" s="4" t="s">
        <v>1914</v>
      </c>
      <c r="F535" s="4">
        <v>2</v>
      </c>
      <c r="G535" s="4">
        <v>358.45</v>
      </c>
      <c r="H535" s="4">
        <v>7.0000000000000007E-2</v>
      </c>
      <c r="I535" s="4" t="s">
        <v>1964</v>
      </c>
      <c r="J535" s="4">
        <v>666.71699999999998</v>
      </c>
    </row>
    <row r="536" spans="1:10" ht="15" customHeight="1" x14ac:dyDescent="0.3">
      <c r="A536" s="4" t="s">
        <v>2499</v>
      </c>
      <c r="B536" s="6">
        <v>45697</v>
      </c>
      <c r="C536" s="4" t="s">
        <v>665</v>
      </c>
      <c r="D536" s="4" t="s">
        <v>1844</v>
      </c>
      <c r="E536" s="4" t="s">
        <v>1921</v>
      </c>
      <c r="F536" s="4">
        <v>1</v>
      </c>
      <c r="G536" s="4">
        <v>972.06</v>
      </c>
      <c r="H536" s="4">
        <v>0.3</v>
      </c>
      <c r="I536" s="4" t="s">
        <v>1964</v>
      </c>
      <c r="J536" s="4">
        <v>680.44200000000001</v>
      </c>
    </row>
    <row r="537" spans="1:10" ht="15" customHeight="1" x14ac:dyDescent="0.3">
      <c r="A537" s="4" t="s">
        <v>2500</v>
      </c>
      <c r="B537" s="6">
        <v>45281</v>
      </c>
      <c r="C537" s="4" t="s">
        <v>134</v>
      </c>
      <c r="D537" s="4" t="s">
        <v>1998</v>
      </c>
      <c r="E537" s="4" t="s">
        <v>1887</v>
      </c>
      <c r="F537" s="4">
        <v>1</v>
      </c>
      <c r="G537" s="4">
        <v>791.36</v>
      </c>
      <c r="H537" s="4">
        <v>0.06</v>
      </c>
      <c r="I537" s="4" t="s">
        <v>1961</v>
      </c>
      <c r="J537" s="4">
        <v>743.87840000000006</v>
      </c>
    </row>
    <row r="538" spans="1:10" ht="15" customHeight="1" x14ac:dyDescent="0.3">
      <c r="A538" s="4" t="s">
        <v>2501</v>
      </c>
      <c r="B538" s="6">
        <v>45855</v>
      </c>
      <c r="C538" s="4" t="s">
        <v>1001</v>
      </c>
      <c r="D538" s="4" t="s">
        <v>1774</v>
      </c>
      <c r="E538" s="4" t="s">
        <v>1908</v>
      </c>
      <c r="F538" s="4">
        <v>4</v>
      </c>
      <c r="G538" s="4">
        <v>839.65</v>
      </c>
      <c r="H538" s="4">
        <v>0.26</v>
      </c>
      <c r="I538" s="4" t="s">
        <v>1964</v>
      </c>
      <c r="J538" s="4">
        <v>2485.364</v>
      </c>
    </row>
    <row r="539" spans="1:10" ht="15" customHeight="1" x14ac:dyDescent="0.3">
      <c r="A539" s="4" t="s">
        <v>2502</v>
      </c>
      <c r="B539" s="6">
        <v>45793</v>
      </c>
      <c r="C539" s="4" t="s">
        <v>826</v>
      </c>
      <c r="D539" s="4" t="s">
        <v>1799</v>
      </c>
      <c r="E539" s="4" t="s">
        <v>1896</v>
      </c>
      <c r="F539" s="4">
        <v>2</v>
      </c>
      <c r="G539" s="4">
        <v>245.52</v>
      </c>
      <c r="H539" s="4">
        <v>0.11</v>
      </c>
      <c r="I539" s="4" t="s">
        <v>1964</v>
      </c>
      <c r="J539" s="4">
        <v>437.0256</v>
      </c>
    </row>
    <row r="540" spans="1:10" ht="15" customHeight="1" x14ac:dyDescent="0.3">
      <c r="A540" s="4" t="s">
        <v>2503</v>
      </c>
      <c r="B540" s="6">
        <v>45881</v>
      </c>
      <c r="C540" s="4" t="s">
        <v>1223</v>
      </c>
      <c r="D540" s="4" t="s">
        <v>1829</v>
      </c>
      <c r="E540" s="4" t="s">
        <v>1917</v>
      </c>
      <c r="F540" s="4">
        <v>3</v>
      </c>
      <c r="G540" s="4">
        <v>787.91</v>
      </c>
      <c r="H540" s="4">
        <v>0.06</v>
      </c>
      <c r="I540" s="4" t="s">
        <v>1961</v>
      </c>
      <c r="J540" s="4">
        <v>2221.9061999999999</v>
      </c>
    </row>
    <row r="541" spans="1:10" ht="15" customHeight="1" x14ac:dyDescent="0.3">
      <c r="A541" s="4" t="s">
        <v>2504</v>
      </c>
      <c r="B541" s="6">
        <v>45890</v>
      </c>
      <c r="C541" s="4" t="s">
        <v>206</v>
      </c>
      <c r="D541" s="4" t="s">
        <v>1808</v>
      </c>
      <c r="E541" s="4" t="s">
        <v>1904</v>
      </c>
      <c r="F541" s="4">
        <v>2</v>
      </c>
      <c r="G541" s="4">
        <v>709.17</v>
      </c>
      <c r="H541" s="4">
        <v>0.22</v>
      </c>
      <c r="I541" s="4" t="s">
        <v>1959</v>
      </c>
      <c r="J541" s="4">
        <v>1106.3052</v>
      </c>
    </row>
    <row r="542" spans="1:10" ht="15" customHeight="1" x14ac:dyDescent="0.3">
      <c r="A542" s="4" t="s">
        <v>2505</v>
      </c>
      <c r="B542" s="6">
        <v>45251</v>
      </c>
      <c r="C542" s="4" t="s">
        <v>766</v>
      </c>
      <c r="D542" s="4" t="s">
        <v>1856</v>
      </c>
      <c r="E542" s="4" t="s">
        <v>1914</v>
      </c>
      <c r="F542" s="4">
        <v>2</v>
      </c>
      <c r="G542" s="4">
        <v>533.91999999999996</v>
      </c>
      <c r="H542" s="4">
        <v>0.13</v>
      </c>
      <c r="I542" s="4" t="s">
        <v>1959</v>
      </c>
      <c r="J542" s="4">
        <v>929.02080000000001</v>
      </c>
    </row>
    <row r="543" spans="1:10" ht="15" customHeight="1" x14ac:dyDescent="0.3">
      <c r="A543" s="4" t="s">
        <v>2506</v>
      </c>
      <c r="B543" s="6">
        <v>45695</v>
      </c>
      <c r="C543" s="4" t="s">
        <v>1525</v>
      </c>
      <c r="D543" s="4" t="s">
        <v>1706</v>
      </c>
      <c r="E543" s="4" t="s">
        <v>1887</v>
      </c>
      <c r="F543" s="4">
        <v>1</v>
      </c>
      <c r="G543" s="4">
        <v>878.84</v>
      </c>
      <c r="H543" s="4">
        <v>0.28000000000000003</v>
      </c>
      <c r="I543" s="4" t="s">
        <v>1964</v>
      </c>
      <c r="J543" s="4">
        <v>632.76480000000004</v>
      </c>
    </row>
    <row r="544" spans="1:10" ht="15" customHeight="1" x14ac:dyDescent="0.3">
      <c r="A544" s="4" t="s">
        <v>2507</v>
      </c>
      <c r="B544" s="6">
        <v>45287</v>
      </c>
      <c r="C544" s="4" t="s">
        <v>674</v>
      </c>
      <c r="D544" s="4" t="s">
        <v>1712</v>
      </c>
      <c r="E544" s="4" t="s">
        <v>1939</v>
      </c>
      <c r="F544" s="4">
        <v>1</v>
      </c>
      <c r="G544" s="4">
        <v>442.36</v>
      </c>
      <c r="H544" s="4">
        <v>0.14000000000000001</v>
      </c>
      <c r="I544" s="4" t="s">
        <v>1959</v>
      </c>
      <c r="J544" s="4">
        <v>380.42959999999999</v>
      </c>
    </row>
    <row r="545" spans="1:10" ht="15" customHeight="1" x14ac:dyDescent="0.3">
      <c r="A545" s="4" t="s">
        <v>2508</v>
      </c>
      <c r="B545" s="6">
        <v>45711</v>
      </c>
      <c r="C545" s="4" t="s">
        <v>1058</v>
      </c>
      <c r="D545" s="4" t="s">
        <v>1683</v>
      </c>
      <c r="E545" s="4" t="s">
        <v>1911</v>
      </c>
      <c r="F545" s="4">
        <v>1</v>
      </c>
      <c r="G545" s="4">
        <v>763.34</v>
      </c>
      <c r="H545" s="4">
        <v>0.11</v>
      </c>
      <c r="I545" s="4" t="s">
        <v>1964</v>
      </c>
      <c r="J545" s="4">
        <v>679.37260000000003</v>
      </c>
    </row>
    <row r="546" spans="1:10" ht="15" customHeight="1" x14ac:dyDescent="0.3">
      <c r="A546" s="4" t="s">
        <v>2509</v>
      </c>
      <c r="B546" s="6">
        <v>45842</v>
      </c>
      <c r="C546" s="4" t="s">
        <v>560</v>
      </c>
      <c r="D546" s="4" t="s">
        <v>1759</v>
      </c>
      <c r="E546" s="4" t="s">
        <v>1945</v>
      </c>
      <c r="F546" s="4">
        <v>3</v>
      </c>
      <c r="G546" s="4">
        <v>178.22</v>
      </c>
      <c r="H546" s="4">
        <v>0.15</v>
      </c>
      <c r="I546" s="4" t="s">
        <v>1964</v>
      </c>
      <c r="J546" s="4">
        <v>454.46100000000001</v>
      </c>
    </row>
    <row r="547" spans="1:10" ht="15" customHeight="1" x14ac:dyDescent="0.3">
      <c r="A547" s="4" t="s">
        <v>2510</v>
      </c>
      <c r="B547" s="6">
        <v>45255</v>
      </c>
      <c r="C547" s="4" t="s">
        <v>370</v>
      </c>
      <c r="D547" s="4" t="s">
        <v>1655</v>
      </c>
      <c r="E547" s="4" t="s">
        <v>1892</v>
      </c>
      <c r="F547" s="4">
        <v>4</v>
      </c>
      <c r="G547" s="4">
        <v>90.32</v>
      </c>
      <c r="H547" s="4">
        <v>0.08</v>
      </c>
      <c r="I547" s="4" t="s">
        <v>1961</v>
      </c>
      <c r="J547" s="4">
        <v>332.37759999999997</v>
      </c>
    </row>
    <row r="548" spans="1:10" ht="15" customHeight="1" x14ac:dyDescent="0.3">
      <c r="A548" s="4" t="s">
        <v>2511</v>
      </c>
      <c r="B548" s="6">
        <v>45695</v>
      </c>
      <c r="C548" s="4" t="s">
        <v>1193</v>
      </c>
      <c r="D548" s="4" t="s">
        <v>1599</v>
      </c>
      <c r="E548" s="4" t="s">
        <v>1911</v>
      </c>
      <c r="F548" s="4">
        <v>3</v>
      </c>
      <c r="G548" s="4">
        <v>370.93</v>
      </c>
      <c r="H548" s="4">
        <v>0</v>
      </c>
      <c r="I548" s="4" t="s">
        <v>1959</v>
      </c>
      <c r="J548" s="4">
        <v>1112.79</v>
      </c>
    </row>
    <row r="549" spans="1:10" ht="15" customHeight="1" x14ac:dyDescent="0.3">
      <c r="A549" s="4" t="s">
        <v>2512</v>
      </c>
      <c r="B549" s="6">
        <v>45281</v>
      </c>
      <c r="C549" s="4" t="s">
        <v>182</v>
      </c>
      <c r="D549" s="4" t="s">
        <v>1645</v>
      </c>
      <c r="E549" s="4" t="s">
        <v>1936</v>
      </c>
      <c r="F549" s="4">
        <v>1</v>
      </c>
      <c r="G549" s="4">
        <v>352.43</v>
      </c>
      <c r="H549" s="4">
        <v>0.14000000000000001</v>
      </c>
      <c r="I549" s="4" t="s">
        <v>1961</v>
      </c>
      <c r="J549" s="4">
        <v>303.08980000000003</v>
      </c>
    </row>
    <row r="550" spans="1:10" ht="15" customHeight="1" x14ac:dyDescent="0.3">
      <c r="A550" s="4" t="s">
        <v>2513</v>
      </c>
      <c r="B550" s="6">
        <v>45295</v>
      </c>
      <c r="C550" s="4" t="s">
        <v>430</v>
      </c>
      <c r="D550" s="4" t="s">
        <v>1606</v>
      </c>
      <c r="E550" s="4" t="s">
        <v>1936</v>
      </c>
      <c r="F550" s="4">
        <v>2</v>
      </c>
      <c r="G550" s="4">
        <v>562.97</v>
      </c>
      <c r="H550" s="4">
        <v>0.2</v>
      </c>
      <c r="I550" s="4" t="s">
        <v>1959</v>
      </c>
      <c r="J550" s="4">
        <v>900.75199999999995</v>
      </c>
    </row>
    <row r="551" spans="1:10" ht="15" customHeight="1" x14ac:dyDescent="0.3">
      <c r="A551" s="4" t="s">
        <v>2514</v>
      </c>
      <c r="B551" s="6">
        <v>45260</v>
      </c>
      <c r="C551" s="4" t="s">
        <v>533</v>
      </c>
      <c r="D551" s="4" t="s">
        <v>1747</v>
      </c>
      <c r="E551" s="4" t="s">
        <v>1914</v>
      </c>
      <c r="F551" s="4">
        <v>1</v>
      </c>
      <c r="G551" s="4">
        <v>522.85</v>
      </c>
      <c r="H551" s="4">
        <v>0.12</v>
      </c>
      <c r="I551" s="4" t="s">
        <v>1961</v>
      </c>
      <c r="J551" s="4">
        <v>460.108</v>
      </c>
    </row>
    <row r="552" spans="1:10" ht="15" customHeight="1" x14ac:dyDescent="0.3">
      <c r="A552" s="4" t="s">
        <v>2515</v>
      </c>
      <c r="B552" s="6">
        <v>45851</v>
      </c>
      <c r="C552" s="4" t="s">
        <v>1106</v>
      </c>
      <c r="D552" s="4" t="s">
        <v>1638</v>
      </c>
      <c r="E552" s="4" t="s">
        <v>1939</v>
      </c>
      <c r="F552" s="4">
        <v>4</v>
      </c>
      <c r="G552" s="4">
        <v>714.89</v>
      </c>
      <c r="H552" s="4">
        <v>0.15</v>
      </c>
      <c r="I552" s="4" t="s">
        <v>1959</v>
      </c>
      <c r="J552" s="4">
        <v>2430.6260000000002</v>
      </c>
    </row>
    <row r="553" spans="1:10" ht="15" customHeight="1" x14ac:dyDescent="0.3">
      <c r="A553" s="4" t="s">
        <v>2516</v>
      </c>
      <c r="B553" s="6">
        <v>45222</v>
      </c>
      <c r="C553" s="4" t="s">
        <v>624</v>
      </c>
      <c r="D553" s="4" t="s">
        <v>1709</v>
      </c>
      <c r="E553" s="4" t="s">
        <v>1896</v>
      </c>
      <c r="F553" s="4">
        <v>3</v>
      </c>
      <c r="G553" s="4">
        <v>137.77000000000001</v>
      </c>
      <c r="H553" s="4">
        <v>0.26</v>
      </c>
      <c r="I553" s="4" t="s">
        <v>1961</v>
      </c>
      <c r="J553" s="4">
        <v>305.8494</v>
      </c>
    </row>
    <row r="554" spans="1:10" ht="15" customHeight="1" x14ac:dyDescent="0.3">
      <c r="A554" s="4" t="s">
        <v>2517</v>
      </c>
      <c r="B554" s="6">
        <v>45940</v>
      </c>
      <c r="C554" s="4" t="s">
        <v>118</v>
      </c>
      <c r="D554" s="4" t="s">
        <v>1859</v>
      </c>
      <c r="E554" s="4" t="s">
        <v>1927</v>
      </c>
      <c r="F554" s="4">
        <v>3</v>
      </c>
      <c r="G554" s="4">
        <v>862.18</v>
      </c>
      <c r="H554" s="4">
        <v>0.22</v>
      </c>
      <c r="I554" s="4" t="s">
        <v>1961</v>
      </c>
      <c r="J554" s="4">
        <v>2017.5011999999999</v>
      </c>
    </row>
    <row r="555" spans="1:10" ht="15" customHeight="1" x14ac:dyDescent="0.3">
      <c r="A555" s="4" t="s">
        <v>2518</v>
      </c>
      <c r="B555" s="6">
        <v>45822</v>
      </c>
      <c r="C555" s="4" t="s">
        <v>218</v>
      </c>
      <c r="D555" s="4" t="s">
        <v>1693</v>
      </c>
      <c r="E555" s="4" t="s">
        <v>1934</v>
      </c>
      <c r="F555" s="4">
        <v>2</v>
      </c>
      <c r="G555" s="4">
        <v>833.64</v>
      </c>
      <c r="H555" s="4">
        <v>0.24</v>
      </c>
      <c r="I555" s="4" t="s">
        <v>1961</v>
      </c>
      <c r="J555" s="4">
        <v>1267.1328000000001</v>
      </c>
    </row>
    <row r="556" spans="1:10" ht="15" customHeight="1" x14ac:dyDescent="0.3">
      <c r="A556" s="4" t="s">
        <v>2519</v>
      </c>
      <c r="B556" s="6">
        <v>45752</v>
      </c>
      <c r="C556" s="4" t="s">
        <v>871</v>
      </c>
      <c r="D556" s="4" t="s">
        <v>1631</v>
      </c>
      <c r="E556" s="4" t="s">
        <v>1936</v>
      </c>
      <c r="F556" s="4">
        <v>3</v>
      </c>
      <c r="G556" s="4">
        <v>543.22</v>
      </c>
      <c r="H556" s="4">
        <v>0.05</v>
      </c>
      <c r="I556" s="4" t="s">
        <v>1964</v>
      </c>
      <c r="J556" s="4">
        <v>1548.1769999999999</v>
      </c>
    </row>
    <row r="557" spans="1:10" ht="15" customHeight="1" x14ac:dyDescent="0.3">
      <c r="A557" s="4" t="s">
        <v>2520</v>
      </c>
      <c r="B557" s="6">
        <v>45677</v>
      </c>
      <c r="C557" s="4" t="s">
        <v>895</v>
      </c>
      <c r="D557" s="4" t="s">
        <v>1847</v>
      </c>
      <c r="E557" s="4" t="s">
        <v>1896</v>
      </c>
      <c r="F557" s="4">
        <v>3</v>
      </c>
      <c r="G557" s="4">
        <v>691.02</v>
      </c>
      <c r="H557" s="4">
        <v>0.12</v>
      </c>
      <c r="I557" s="4" t="s">
        <v>1964</v>
      </c>
      <c r="J557" s="4">
        <v>1824.2927999999999</v>
      </c>
    </row>
    <row r="558" spans="1:10" ht="15" customHeight="1" x14ac:dyDescent="0.3">
      <c r="A558" s="4" t="s">
        <v>2521</v>
      </c>
      <c r="B558" s="6">
        <v>45253</v>
      </c>
      <c r="C558" s="4" t="s">
        <v>318</v>
      </c>
      <c r="D558" s="4" t="s">
        <v>1841</v>
      </c>
      <c r="E558" s="4" t="s">
        <v>1942</v>
      </c>
      <c r="F558" s="4">
        <v>4</v>
      </c>
      <c r="G558" s="4">
        <v>338.73</v>
      </c>
      <c r="H558" s="4">
        <v>0.18</v>
      </c>
      <c r="I558" s="4" t="s">
        <v>1959</v>
      </c>
      <c r="J558" s="4">
        <v>1111.0344</v>
      </c>
    </row>
    <row r="559" spans="1:10" ht="15" customHeight="1" x14ac:dyDescent="0.3">
      <c r="A559" s="4" t="s">
        <v>2522</v>
      </c>
      <c r="B559" s="6">
        <v>45389</v>
      </c>
      <c r="C559" s="4" t="s">
        <v>234</v>
      </c>
      <c r="D559" s="4" t="s">
        <v>1835</v>
      </c>
      <c r="E559" s="4" t="s">
        <v>1939</v>
      </c>
      <c r="F559" s="4">
        <v>3</v>
      </c>
      <c r="G559" s="4">
        <v>366.08</v>
      </c>
      <c r="H559" s="4">
        <v>0.05</v>
      </c>
      <c r="I559" s="4" t="s">
        <v>1959</v>
      </c>
      <c r="J559" s="4">
        <v>1043.328</v>
      </c>
    </row>
    <row r="560" spans="1:10" ht="15" customHeight="1" x14ac:dyDescent="0.3">
      <c r="A560" s="4" t="s">
        <v>2523</v>
      </c>
      <c r="B560" s="6">
        <v>45840</v>
      </c>
      <c r="C560" s="4" t="s">
        <v>376</v>
      </c>
      <c r="D560" s="4" t="s">
        <v>1610</v>
      </c>
      <c r="E560" s="4" t="s">
        <v>1932</v>
      </c>
      <c r="F560" s="4">
        <v>4</v>
      </c>
      <c r="G560" s="4">
        <v>539.48</v>
      </c>
      <c r="H560" s="4">
        <v>0.28000000000000003</v>
      </c>
      <c r="I560" s="4" t="s">
        <v>1964</v>
      </c>
      <c r="J560" s="4">
        <v>1553.7023999999999</v>
      </c>
    </row>
    <row r="561" spans="1:10" ht="15" customHeight="1" x14ac:dyDescent="0.3">
      <c r="A561" s="4" t="s">
        <v>2524</v>
      </c>
      <c r="B561" s="6">
        <v>45256</v>
      </c>
      <c r="C561" s="4" t="s">
        <v>1226</v>
      </c>
      <c r="D561" s="4" t="s">
        <v>1856</v>
      </c>
      <c r="E561" s="4" t="s">
        <v>1939</v>
      </c>
      <c r="F561" s="4">
        <v>1</v>
      </c>
      <c r="G561" s="4">
        <v>499.59</v>
      </c>
      <c r="H561" s="4">
        <v>0.03</v>
      </c>
      <c r="I561" s="4" t="s">
        <v>1964</v>
      </c>
      <c r="J561" s="4">
        <v>484.60230000000001</v>
      </c>
    </row>
    <row r="562" spans="1:10" ht="15" customHeight="1" x14ac:dyDescent="0.3">
      <c r="A562" s="4" t="s">
        <v>2525</v>
      </c>
      <c r="B562" s="6">
        <v>45326</v>
      </c>
      <c r="C562" s="4" t="s">
        <v>627</v>
      </c>
      <c r="D562" s="4" t="s">
        <v>1667</v>
      </c>
      <c r="E562" s="4" t="s">
        <v>1917</v>
      </c>
      <c r="F562" s="4">
        <v>3</v>
      </c>
      <c r="G562" s="4">
        <v>330.04</v>
      </c>
      <c r="H562" s="4">
        <v>0.2</v>
      </c>
      <c r="I562" s="4" t="s">
        <v>1959</v>
      </c>
      <c r="J562" s="4">
        <v>792.096</v>
      </c>
    </row>
    <row r="563" spans="1:10" ht="15" customHeight="1" x14ac:dyDescent="0.3">
      <c r="A563" s="4" t="s">
        <v>2526</v>
      </c>
      <c r="B563" s="6">
        <v>45459</v>
      </c>
      <c r="C563" s="4" t="s">
        <v>609</v>
      </c>
      <c r="D563" s="4" t="s">
        <v>1603</v>
      </c>
      <c r="E563" s="4" t="s">
        <v>1942</v>
      </c>
      <c r="F563" s="4">
        <v>2</v>
      </c>
      <c r="G563" s="4">
        <v>813.01</v>
      </c>
      <c r="H563" s="4">
        <v>0.06</v>
      </c>
      <c r="I563" s="4" t="s">
        <v>1961</v>
      </c>
      <c r="J563" s="4">
        <v>1528.4588000000001</v>
      </c>
    </row>
    <row r="564" spans="1:10" ht="15" customHeight="1" x14ac:dyDescent="0.3">
      <c r="A564" s="4" t="s">
        <v>2527</v>
      </c>
      <c r="B564" s="6">
        <v>45715</v>
      </c>
      <c r="C564" s="4" t="s">
        <v>114</v>
      </c>
      <c r="D564" s="4" t="s">
        <v>1560</v>
      </c>
      <c r="E564" s="4" t="s">
        <v>1896</v>
      </c>
      <c r="F564" s="4">
        <v>4</v>
      </c>
      <c r="G564" s="4">
        <v>204.8</v>
      </c>
      <c r="H564" s="4">
        <v>0.03</v>
      </c>
      <c r="I564" s="4" t="s">
        <v>1961</v>
      </c>
      <c r="J564" s="4">
        <v>794.62400000000002</v>
      </c>
    </row>
    <row r="565" spans="1:10" ht="15" customHeight="1" x14ac:dyDescent="0.3">
      <c r="A565" s="4" t="s">
        <v>2528</v>
      </c>
      <c r="B565" s="6">
        <v>45223</v>
      </c>
      <c r="C565" s="4" t="s">
        <v>58</v>
      </c>
      <c r="D565" s="4" t="s">
        <v>2061</v>
      </c>
      <c r="E565" s="4" t="s">
        <v>1901</v>
      </c>
      <c r="F565" s="4">
        <v>3</v>
      </c>
      <c r="G565" s="4">
        <v>728.32</v>
      </c>
      <c r="H565" s="4">
        <v>0.01</v>
      </c>
      <c r="I565" s="4" t="s">
        <v>1959</v>
      </c>
      <c r="J565" s="4">
        <v>2163.1104</v>
      </c>
    </row>
    <row r="566" spans="1:10" ht="15" customHeight="1" x14ac:dyDescent="0.3">
      <c r="A566" s="4" t="s">
        <v>2529</v>
      </c>
      <c r="B566" s="6">
        <v>45507</v>
      </c>
      <c r="C566" s="4" t="s">
        <v>1409</v>
      </c>
      <c r="D566" s="4" t="s">
        <v>1759</v>
      </c>
      <c r="E566" s="4" t="s">
        <v>1914</v>
      </c>
      <c r="F566" s="4">
        <v>3</v>
      </c>
      <c r="G566" s="4">
        <v>836.4</v>
      </c>
      <c r="H566" s="4">
        <v>0</v>
      </c>
      <c r="I566" s="4" t="s">
        <v>1959</v>
      </c>
      <c r="J566" s="4">
        <v>2509.1999999999998</v>
      </c>
    </row>
    <row r="567" spans="1:10" ht="15" customHeight="1" x14ac:dyDescent="0.3">
      <c r="A567" s="4" t="s">
        <v>2530</v>
      </c>
      <c r="B567" s="6">
        <v>45843</v>
      </c>
      <c r="C567" s="4" t="s">
        <v>509</v>
      </c>
      <c r="D567" s="4" t="s">
        <v>1853</v>
      </c>
      <c r="E567" s="4" t="s">
        <v>1929</v>
      </c>
      <c r="F567" s="4">
        <v>1</v>
      </c>
      <c r="G567" s="4">
        <v>780.16</v>
      </c>
      <c r="H567" s="4">
        <v>0.02</v>
      </c>
      <c r="I567" s="4" t="s">
        <v>1964</v>
      </c>
      <c r="J567" s="4">
        <v>764.55679999999995</v>
      </c>
    </row>
    <row r="568" spans="1:10" ht="15" customHeight="1" x14ac:dyDescent="0.3">
      <c r="A568" s="4" t="s">
        <v>2531</v>
      </c>
      <c r="B568" s="6">
        <v>45804</v>
      </c>
      <c r="C568" s="4" t="s">
        <v>1461</v>
      </c>
      <c r="D568" s="4" t="s">
        <v>1718</v>
      </c>
      <c r="E568" s="4" t="s">
        <v>1932</v>
      </c>
      <c r="F568" s="4">
        <v>4</v>
      </c>
      <c r="G568" s="4">
        <v>354.12</v>
      </c>
      <c r="H568" s="4">
        <v>0.06</v>
      </c>
      <c r="I568" s="4" t="s">
        <v>1961</v>
      </c>
      <c r="J568" s="4">
        <v>1331.4911999999999</v>
      </c>
    </row>
    <row r="569" spans="1:10" ht="15" customHeight="1" x14ac:dyDescent="0.3">
      <c r="A569" s="4" t="s">
        <v>2532</v>
      </c>
      <c r="B569" s="6">
        <v>45602</v>
      </c>
      <c r="C569" s="4" t="s">
        <v>1409</v>
      </c>
      <c r="D569" s="4" t="s">
        <v>1771</v>
      </c>
      <c r="E569" s="4" t="s">
        <v>1896</v>
      </c>
      <c r="F569" s="4">
        <v>4</v>
      </c>
      <c r="G569" s="4">
        <v>282.48</v>
      </c>
      <c r="H569" s="4">
        <v>0.11</v>
      </c>
      <c r="I569" s="4" t="s">
        <v>1961</v>
      </c>
      <c r="J569" s="4">
        <v>1005.6288</v>
      </c>
    </row>
    <row r="570" spans="1:10" ht="15" customHeight="1" x14ac:dyDescent="0.3">
      <c r="A570" s="4" t="s">
        <v>2533</v>
      </c>
      <c r="B570" s="6">
        <v>45446</v>
      </c>
      <c r="C570" s="4" t="s">
        <v>1043</v>
      </c>
      <c r="D570" s="4" t="s">
        <v>1635</v>
      </c>
      <c r="E570" s="4" t="s">
        <v>1911</v>
      </c>
      <c r="F570" s="4">
        <v>2</v>
      </c>
      <c r="G570" s="4">
        <v>740.68</v>
      </c>
      <c r="H570" s="4">
        <v>0.02</v>
      </c>
      <c r="I570" s="4" t="s">
        <v>1961</v>
      </c>
      <c r="J570" s="4">
        <v>1451.7328</v>
      </c>
    </row>
    <row r="571" spans="1:10" ht="15" customHeight="1" x14ac:dyDescent="0.3">
      <c r="A571" s="4" t="s">
        <v>2534</v>
      </c>
      <c r="B571" s="6">
        <v>45384</v>
      </c>
      <c r="C571" s="4" t="s">
        <v>376</v>
      </c>
      <c r="D571" s="4" t="s">
        <v>1750</v>
      </c>
      <c r="E571" s="4" t="s">
        <v>1921</v>
      </c>
      <c r="F571" s="4">
        <v>3</v>
      </c>
      <c r="G571" s="4">
        <v>600.58000000000004</v>
      </c>
      <c r="H571" s="4">
        <v>0.28999999999999998</v>
      </c>
      <c r="I571" s="4" t="s">
        <v>1964</v>
      </c>
      <c r="J571" s="4">
        <v>1279.2354</v>
      </c>
    </row>
    <row r="572" spans="1:10" ht="15" customHeight="1" x14ac:dyDescent="0.3">
      <c r="A572" s="4" t="s">
        <v>2535</v>
      </c>
      <c r="B572" s="6">
        <v>45348</v>
      </c>
      <c r="C572" s="4" t="s">
        <v>1434</v>
      </c>
      <c r="D572" s="4" t="s">
        <v>1777</v>
      </c>
      <c r="E572" s="4" t="s">
        <v>1901</v>
      </c>
      <c r="F572" s="4">
        <v>3</v>
      </c>
      <c r="G572" s="4">
        <v>345.58</v>
      </c>
      <c r="H572" s="4">
        <v>0.22</v>
      </c>
      <c r="I572" s="4" t="s">
        <v>1959</v>
      </c>
      <c r="J572" s="4">
        <v>808.65719999999999</v>
      </c>
    </row>
    <row r="573" spans="1:10" ht="15" customHeight="1" x14ac:dyDescent="0.3">
      <c r="A573" s="4" t="s">
        <v>2536</v>
      </c>
      <c r="B573" s="6">
        <v>45688</v>
      </c>
      <c r="C573" s="4" t="s">
        <v>913</v>
      </c>
      <c r="D573" s="4" t="s">
        <v>1628</v>
      </c>
      <c r="E573" s="4" t="s">
        <v>1927</v>
      </c>
      <c r="F573" s="4">
        <v>1</v>
      </c>
      <c r="G573" s="4">
        <v>974.52</v>
      </c>
      <c r="H573" s="4">
        <v>0.01</v>
      </c>
      <c r="I573" s="4" t="s">
        <v>1961</v>
      </c>
      <c r="J573" s="4">
        <v>964.77480000000003</v>
      </c>
    </row>
    <row r="574" spans="1:10" ht="15" customHeight="1" x14ac:dyDescent="0.3">
      <c r="A574" s="4" t="s">
        <v>2537</v>
      </c>
      <c r="B574" s="6">
        <v>45249</v>
      </c>
      <c r="C574" s="4" t="s">
        <v>161</v>
      </c>
      <c r="D574" s="4" t="s">
        <v>1625</v>
      </c>
      <c r="E574" s="4" t="s">
        <v>1892</v>
      </c>
      <c r="F574" s="4">
        <v>3</v>
      </c>
      <c r="G574" s="4">
        <v>282.33</v>
      </c>
      <c r="H574" s="4">
        <v>7.0000000000000007E-2</v>
      </c>
      <c r="I574" s="4" t="s">
        <v>1959</v>
      </c>
      <c r="J574" s="4">
        <v>787.70069999999998</v>
      </c>
    </row>
    <row r="575" spans="1:10" ht="15" customHeight="1" x14ac:dyDescent="0.3">
      <c r="A575" s="4" t="s">
        <v>2538</v>
      </c>
      <c r="B575" s="6">
        <v>45726</v>
      </c>
      <c r="C575" s="4" t="s">
        <v>1205</v>
      </c>
      <c r="D575" s="4" t="s">
        <v>1811</v>
      </c>
      <c r="E575" s="4" t="s">
        <v>1948</v>
      </c>
      <c r="F575" s="4">
        <v>4</v>
      </c>
      <c r="G575" s="4">
        <v>158.46</v>
      </c>
      <c r="H575" s="4">
        <v>0.09</v>
      </c>
      <c r="I575" s="4" t="s">
        <v>1961</v>
      </c>
      <c r="J575" s="4">
        <v>576.7944</v>
      </c>
    </row>
    <row r="576" spans="1:10" ht="15" customHeight="1" x14ac:dyDescent="0.3">
      <c r="A576" s="4" t="s">
        <v>2539</v>
      </c>
      <c r="B576" s="6">
        <v>45283</v>
      </c>
      <c r="C576" s="4" t="s">
        <v>1088</v>
      </c>
      <c r="D576" s="4" t="s">
        <v>1747</v>
      </c>
      <c r="E576" s="4" t="s">
        <v>1914</v>
      </c>
      <c r="F576" s="4">
        <v>2</v>
      </c>
      <c r="G576" s="4">
        <v>778.56</v>
      </c>
      <c r="H576" s="4">
        <v>0.11</v>
      </c>
      <c r="I576" s="4" t="s">
        <v>1964</v>
      </c>
      <c r="J576" s="4">
        <v>1385.8368</v>
      </c>
    </row>
    <row r="577" spans="1:10" ht="15" customHeight="1" x14ac:dyDescent="0.3">
      <c r="A577" s="4" t="s">
        <v>2540</v>
      </c>
      <c r="B577" s="6">
        <v>45353</v>
      </c>
      <c r="C577" s="4" t="s">
        <v>772</v>
      </c>
      <c r="D577" s="4" t="s">
        <v>1732</v>
      </c>
      <c r="E577" s="4" t="s">
        <v>1948</v>
      </c>
      <c r="F577" s="4">
        <v>4</v>
      </c>
      <c r="G577" s="4">
        <v>280.16000000000003</v>
      </c>
      <c r="H577" s="4">
        <v>0.18</v>
      </c>
      <c r="I577" s="4" t="s">
        <v>1964</v>
      </c>
      <c r="J577" s="4">
        <v>918.9248</v>
      </c>
    </row>
    <row r="578" spans="1:10" ht="15" customHeight="1" x14ac:dyDescent="0.3">
      <c r="A578" s="4" t="s">
        <v>2541</v>
      </c>
      <c r="B578" s="6">
        <v>45592</v>
      </c>
      <c r="C578" s="4" t="s">
        <v>922</v>
      </c>
      <c r="D578" s="4" t="s">
        <v>1796</v>
      </c>
      <c r="E578" s="4" t="s">
        <v>1932</v>
      </c>
      <c r="F578" s="4">
        <v>2</v>
      </c>
      <c r="G578" s="4">
        <v>649.54999999999995</v>
      </c>
      <c r="H578" s="4">
        <v>0.28999999999999998</v>
      </c>
      <c r="I578" s="4" t="s">
        <v>1961</v>
      </c>
      <c r="J578" s="4">
        <v>922.36099999999999</v>
      </c>
    </row>
    <row r="579" spans="1:10" ht="15" customHeight="1" x14ac:dyDescent="0.3">
      <c r="A579" s="4" t="s">
        <v>2542</v>
      </c>
      <c r="B579" s="6">
        <v>45360</v>
      </c>
      <c r="C579" s="4" t="s">
        <v>42</v>
      </c>
      <c r="D579" s="4" t="s">
        <v>1847</v>
      </c>
      <c r="E579" s="4" t="s">
        <v>1896</v>
      </c>
      <c r="F579" s="4">
        <v>2</v>
      </c>
      <c r="G579" s="4">
        <v>994.32</v>
      </c>
      <c r="H579" s="4">
        <v>0.27</v>
      </c>
      <c r="I579" s="4" t="s">
        <v>1961</v>
      </c>
      <c r="J579" s="4">
        <v>1451.7072000000001</v>
      </c>
    </row>
    <row r="580" spans="1:10" ht="15" customHeight="1" x14ac:dyDescent="0.3">
      <c r="A580" s="4" t="s">
        <v>2543</v>
      </c>
      <c r="B580" s="6">
        <v>45649</v>
      </c>
      <c r="C580" s="4" t="s">
        <v>732</v>
      </c>
      <c r="D580" s="4" t="s">
        <v>1826</v>
      </c>
      <c r="E580" s="4" t="s">
        <v>1929</v>
      </c>
      <c r="F580" s="4">
        <v>1</v>
      </c>
      <c r="G580" s="4">
        <v>64.94</v>
      </c>
      <c r="H580" s="4">
        <v>0.21</v>
      </c>
      <c r="I580" s="4" t="s">
        <v>1961</v>
      </c>
      <c r="J580" s="4">
        <v>51.302599999999998</v>
      </c>
    </row>
    <row r="581" spans="1:10" ht="15" customHeight="1" x14ac:dyDescent="0.3">
      <c r="A581" s="4" t="s">
        <v>2544</v>
      </c>
      <c r="B581" s="6">
        <v>45709</v>
      </c>
      <c r="C581" s="4" t="s">
        <v>471</v>
      </c>
      <c r="D581" s="4" t="s">
        <v>1696</v>
      </c>
      <c r="E581" s="4" t="s">
        <v>1914</v>
      </c>
      <c r="F581" s="4">
        <v>2</v>
      </c>
      <c r="G581" s="4">
        <v>507.66</v>
      </c>
      <c r="H581" s="4">
        <v>0</v>
      </c>
      <c r="I581" s="4" t="s">
        <v>1964</v>
      </c>
      <c r="J581" s="4">
        <v>1015.32</v>
      </c>
    </row>
    <row r="582" spans="1:10" ht="15" customHeight="1" x14ac:dyDescent="0.3">
      <c r="A582" s="4" t="s">
        <v>2545</v>
      </c>
      <c r="B582" s="6">
        <v>45273</v>
      </c>
      <c r="C582" s="4" t="s">
        <v>787</v>
      </c>
      <c r="D582" s="4" t="s">
        <v>1826</v>
      </c>
      <c r="E582" s="4" t="s">
        <v>1904</v>
      </c>
      <c r="F582" s="4">
        <v>4</v>
      </c>
      <c r="G582" s="4">
        <v>968.27</v>
      </c>
      <c r="H582" s="4">
        <v>0.03</v>
      </c>
      <c r="I582" s="4" t="s">
        <v>1961</v>
      </c>
      <c r="J582" s="4">
        <v>3756.8876</v>
      </c>
    </row>
    <row r="583" spans="1:10" ht="15" customHeight="1" x14ac:dyDescent="0.3">
      <c r="A583" s="4" t="s">
        <v>2546</v>
      </c>
      <c r="B583" s="6">
        <v>45250</v>
      </c>
      <c r="C583" s="4" t="s">
        <v>81</v>
      </c>
      <c r="D583" s="4" t="s">
        <v>1847</v>
      </c>
      <c r="E583" s="4" t="s">
        <v>1908</v>
      </c>
      <c r="F583" s="4">
        <v>4</v>
      </c>
      <c r="G583" s="4">
        <v>510.33</v>
      </c>
      <c r="H583" s="4">
        <v>0.2</v>
      </c>
      <c r="I583" s="4" t="s">
        <v>1961</v>
      </c>
      <c r="J583" s="4">
        <v>1633.056</v>
      </c>
    </row>
    <row r="584" spans="1:10" ht="15" customHeight="1" x14ac:dyDescent="0.3">
      <c r="A584" s="4" t="s">
        <v>2547</v>
      </c>
      <c r="B584" s="6">
        <v>45539</v>
      </c>
      <c r="C584" s="4" t="s">
        <v>58</v>
      </c>
      <c r="D584" s="4" t="s">
        <v>1712</v>
      </c>
      <c r="E584" s="4" t="s">
        <v>1948</v>
      </c>
      <c r="F584" s="4">
        <v>2</v>
      </c>
      <c r="G584" s="4">
        <v>156.72999999999999</v>
      </c>
      <c r="H584" s="4">
        <v>0.18</v>
      </c>
      <c r="I584" s="4" t="s">
        <v>1964</v>
      </c>
      <c r="J584" s="4">
        <v>257.03719999999998</v>
      </c>
    </row>
    <row r="585" spans="1:10" ht="15" customHeight="1" x14ac:dyDescent="0.3">
      <c r="A585" s="4" t="s">
        <v>2548</v>
      </c>
      <c r="B585" s="6">
        <v>45810</v>
      </c>
      <c r="C585" s="4" t="s">
        <v>488</v>
      </c>
      <c r="D585" s="4" t="s">
        <v>1880</v>
      </c>
      <c r="E585" s="4" t="s">
        <v>1924</v>
      </c>
      <c r="F585" s="4">
        <v>3</v>
      </c>
      <c r="G585" s="4">
        <v>53.83</v>
      </c>
      <c r="H585" s="4">
        <v>0.24</v>
      </c>
      <c r="I585" s="4" t="s">
        <v>1959</v>
      </c>
      <c r="J585" s="4">
        <v>122.7324</v>
      </c>
    </row>
    <row r="586" spans="1:10" ht="15" customHeight="1" x14ac:dyDescent="0.3">
      <c r="A586" s="4" t="s">
        <v>2549</v>
      </c>
      <c r="B586" s="6">
        <v>45350</v>
      </c>
      <c r="C586" s="4" t="s">
        <v>1190</v>
      </c>
      <c r="D586" s="4" t="s">
        <v>1817</v>
      </c>
      <c r="E586" s="4" t="s">
        <v>1904</v>
      </c>
      <c r="F586" s="4">
        <v>1</v>
      </c>
      <c r="G586" s="4">
        <v>34.71</v>
      </c>
      <c r="H586" s="4">
        <v>0.1</v>
      </c>
      <c r="I586" s="4" t="s">
        <v>1964</v>
      </c>
      <c r="J586" s="4">
        <v>31.239000000000001</v>
      </c>
    </row>
    <row r="587" spans="1:10" ht="15" customHeight="1" x14ac:dyDescent="0.3">
      <c r="A587" s="4" t="s">
        <v>2550</v>
      </c>
      <c r="B587" s="6">
        <v>45633</v>
      </c>
      <c r="C587" s="4" t="s">
        <v>748</v>
      </c>
      <c r="D587" s="4" t="s">
        <v>1814</v>
      </c>
      <c r="E587" s="4" t="s">
        <v>1892</v>
      </c>
      <c r="F587" s="4">
        <v>2</v>
      </c>
      <c r="G587" s="4">
        <v>829.15</v>
      </c>
      <c r="H587" s="4">
        <v>0.11</v>
      </c>
      <c r="I587" s="4" t="s">
        <v>1961</v>
      </c>
      <c r="J587" s="4">
        <v>1475.8869999999999</v>
      </c>
    </row>
    <row r="588" spans="1:10" ht="15" customHeight="1" x14ac:dyDescent="0.3">
      <c r="A588" s="4" t="s">
        <v>2551</v>
      </c>
      <c r="B588" s="6">
        <v>45798</v>
      </c>
      <c r="C588" s="4" t="s">
        <v>853</v>
      </c>
      <c r="D588" s="4" t="s">
        <v>1877</v>
      </c>
      <c r="E588" s="4" t="s">
        <v>1901</v>
      </c>
      <c r="F588" s="4">
        <v>2</v>
      </c>
      <c r="G588" s="4">
        <v>481.86</v>
      </c>
      <c r="H588" s="4">
        <v>0.1</v>
      </c>
      <c r="I588" s="4" t="s">
        <v>1964</v>
      </c>
      <c r="J588" s="4">
        <v>867.34799999999996</v>
      </c>
    </row>
    <row r="589" spans="1:10" ht="15" customHeight="1" x14ac:dyDescent="0.3">
      <c r="A589" s="4" t="s">
        <v>2552</v>
      </c>
      <c r="B589" s="6">
        <v>45354</v>
      </c>
      <c r="C589" s="4" t="s">
        <v>503</v>
      </c>
      <c r="D589" s="4" t="s">
        <v>1738</v>
      </c>
      <c r="E589" s="4" t="s">
        <v>1914</v>
      </c>
      <c r="F589" s="4">
        <v>4</v>
      </c>
      <c r="G589" s="4">
        <v>915.17</v>
      </c>
      <c r="H589" s="4">
        <v>0.19</v>
      </c>
      <c r="I589" s="4" t="s">
        <v>1964</v>
      </c>
      <c r="J589" s="4">
        <v>2965.1507999999999</v>
      </c>
    </row>
    <row r="590" spans="1:10" ht="15" customHeight="1" x14ac:dyDescent="0.3">
      <c r="A590" s="4" t="s">
        <v>2553</v>
      </c>
      <c r="B590" s="6">
        <v>45357</v>
      </c>
      <c r="C590" s="4" t="s">
        <v>704</v>
      </c>
      <c r="D590" s="4" t="s">
        <v>1796</v>
      </c>
      <c r="E590" s="4" t="s">
        <v>1945</v>
      </c>
      <c r="F590" s="4">
        <v>1</v>
      </c>
      <c r="G590" s="4">
        <v>250.95</v>
      </c>
      <c r="H590" s="4">
        <v>0.03</v>
      </c>
      <c r="I590" s="4" t="s">
        <v>1961</v>
      </c>
      <c r="J590" s="4">
        <v>243.42150000000001</v>
      </c>
    </row>
    <row r="591" spans="1:10" ht="15" customHeight="1" x14ac:dyDescent="0.3">
      <c r="A591" s="4" t="s">
        <v>2554</v>
      </c>
      <c r="B591" s="6">
        <v>45257</v>
      </c>
      <c r="C591" s="4" t="s">
        <v>1034</v>
      </c>
      <c r="D591" s="4" t="s">
        <v>1871</v>
      </c>
      <c r="E591" s="4" t="s">
        <v>1908</v>
      </c>
      <c r="F591" s="4">
        <v>3</v>
      </c>
      <c r="G591" s="4">
        <v>882.84</v>
      </c>
      <c r="H591" s="4">
        <v>0.1</v>
      </c>
      <c r="I591" s="4" t="s">
        <v>1959</v>
      </c>
      <c r="J591" s="4">
        <v>2383.6680000000001</v>
      </c>
    </row>
    <row r="592" spans="1:10" ht="15" customHeight="1" x14ac:dyDescent="0.3">
      <c r="A592" s="4" t="s">
        <v>2555</v>
      </c>
      <c r="B592" s="6">
        <v>45702</v>
      </c>
      <c r="C592" s="4" t="s">
        <v>477</v>
      </c>
      <c r="D592" s="4" t="s">
        <v>1631</v>
      </c>
      <c r="E592" s="4" t="s">
        <v>1945</v>
      </c>
      <c r="F592" s="4">
        <v>4</v>
      </c>
      <c r="G592" s="4">
        <v>573.37</v>
      </c>
      <c r="H592" s="4">
        <v>0.04</v>
      </c>
      <c r="I592" s="4" t="s">
        <v>1964</v>
      </c>
      <c r="J592" s="4">
        <v>2201.7408</v>
      </c>
    </row>
    <row r="593" spans="1:10" ht="15" customHeight="1" x14ac:dyDescent="0.3">
      <c r="A593" s="4" t="s">
        <v>2556</v>
      </c>
      <c r="B593" s="6">
        <v>45318</v>
      </c>
      <c r="C593" s="4" t="s">
        <v>222</v>
      </c>
      <c r="D593" s="4" t="s">
        <v>1674</v>
      </c>
      <c r="E593" s="4" t="s">
        <v>1929</v>
      </c>
      <c r="F593" s="4">
        <v>3</v>
      </c>
      <c r="G593" s="4">
        <v>622.72</v>
      </c>
      <c r="H593" s="4">
        <v>0.04</v>
      </c>
      <c r="I593" s="4" t="s">
        <v>1959</v>
      </c>
      <c r="J593" s="4">
        <v>1793.4336000000001</v>
      </c>
    </row>
    <row r="594" spans="1:10" ht="15" customHeight="1" x14ac:dyDescent="0.3">
      <c r="A594" s="4" t="s">
        <v>2557</v>
      </c>
      <c r="B594" s="6">
        <v>45943</v>
      </c>
      <c r="C594" s="4" t="s">
        <v>1223</v>
      </c>
      <c r="D594" s="4" t="s">
        <v>1859</v>
      </c>
      <c r="E594" s="4" t="s">
        <v>1942</v>
      </c>
      <c r="F594" s="4">
        <v>3</v>
      </c>
      <c r="G594" s="4">
        <v>259.74</v>
      </c>
      <c r="H594" s="4">
        <v>0.24</v>
      </c>
      <c r="I594" s="4" t="s">
        <v>1959</v>
      </c>
      <c r="J594" s="4">
        <v>592.20719999999994</v>
      </c>
    </row>
    <row r="595" spans="1:10" ht="15" customHeight="1" x14ac:dyDescent="0.3">
      <c r="A595" s="4" t="s">
        <v>2558</v>
      </c>
      <c r="B595" s="6">
        <v>45769</v>
      </c>
      <c r="C595" s="4" t="s">
        <v>209</v>
      </c>
      <c r="D595" s="4" t="s">
        <v>1661</v>
      </c>
      <c r="E595" s="4" t="s">
        <v>1932</v>
      </c>
      <c r="F595" s="4">
        <v>4</v>
      </c>
      <c r="G595" s="4">
        <v>951.09</v>
      </c>
      <c r="H595" s="4">
        <v>0.14000000000000001</v>
      </c>
      <c r="I595" s="4" t="s">
        <v>1964</v>
      </c>
      <c r="J595" s="4">
        <v>3271.7496000000001</v>
      </c>
    </row>
    <row r="596" spans="1:10" ht="15" customHeight="1" x14ac:dyDescent="0.3">
      <c r="A596" s="4" t="s">
        <v>2559</v>
      </c>
      <c r="B596" s="6">
        <v>45765</v>
      </c>
      <c r="C596" s="4" t="s">
        <v>659</v>
      </c>
      <c r="D596" s="4" t="s">
        <v>1880</v>
      </c>
      <c r="E596" s="4" t="s">
        <v>1896</v>
      </c>
      <c r="F596" s="4">
        <v>1</v>
      </c>
      <c r="G596" s="4">
        <v>71.709999999999994</v>
      </c>
      <c r="H596" s="4">
        <v>0.23</v>
      </c>
      <c r="I596" s="4" t="s">
        <v>1964</v>
      </c>
      <c r="J596" s="4">
        <v>55.216700000000003</v>
      </c>
    </row>
    <row r="597" spans="1:10" ht="15" customHeight="1" x14ac:dyDescent="0.3">
      <c r="A597" s="4" t="s">
        <v>2560</v>
      </c>
      <c r="B597" s="6">
        <v>45891</v>
      </c>
      <c r="C597" s="4" t="s">
        <v>581</v>
      </c>
      <c r="D597" s="4" t="s">
        <v>1635</v>
      </c>
      <c r="E597" s="4" t="s">
        <v>1914</v>
      </c>
      <c r="F597" s="4">
        <v>4</v>
      </c>
      <c r="G597" s="4">
        <v>894.93</v>
      </c>
      <c r="H597" s="4">
        <v>0.05</v>
      </c>
      <c r="I597" s="4" t="s">
        <v>1964</v>
      </c>
      <c r="J597" s="4">
        <v>3400.7339999999999</v>
      </c>
    </row>
    <row r="598" spans="1:10" ht="15" customHeight="1" x14ac:dyDescent="0.3">
      <c r="A598" s="4" t="s">
        <v>2561</v>
      </c>
      <c r="B598" s="6">
        <v>45842</v>
      </c>
      <c r="C598" s="4" t="s">
        <v>668</v>
      </c>
      <c r="D598" s="4" t="s">
        <v>1817</v>
      </c>
      <c r="E598" s="4" t="s">
        <v>1917</v>
      </c>
      <c r="F598" s="4">
        <v>4</v>
      </c>
      <c r="G598" s="4">
        <v>870.18</v>
      </c>
      <c r="H598" s="4">
        <v>0.13</v>
      </c>
      <c r="I598" s="4" t="s">
        <v>1964</v>
      </c>
      <c r="J598" s="4">
        <v>3028.2264</v>
      </c>
    </row>
    <row r="599" spans="1:10" ht="15" customHeight="1" x14ac:dyDescent="0.3">
      <c r="A599" s="4" t="s">
        <v>2562</v>
      </c>
      <c r="B599" s="6">
        <v>45382</v>
      </c>
      <c r="C599" s="4" t="s">
        <v>895</v>
      </c>
      <c r="D599" s="4" t="s">
        <v>1774</v>
      </c>
      <c r="E599" s="4" t="s">
        <v>1896</v>
      </c>
      <c r="F599" s="4">
        <v>2</v>
      </c>
      <c r="G599" s="4">
        <v>552.72</v>
      </c>
      <c r="H599" s="4">
        <v>0.06</v>
      </c>
      <c r="I599" s="4" t="s">
        <v>1961</v>
      </c>
      <c r="J599" s="4">
        <v>1039.1135999999999</v>
      </c>
    </row>
    <row r="600" spans="1:10" ht="15" customHeight="1" x14ac:dyDescent="0.3">
      <c r="A600" s="4" t="s">
        <v>2563</v>
      </c>
      <c r="B600" s="6">
        <v>45236</v>
      </c>
      <c r="C600" s="4" t="s">
        <v>799</v>
      </c>
      <c r="D600" s="4" t="s">
        <v>1696</v>
      </c>
      <c r="E600" s="4" t="s">
        <v>1917</v>
      </c>
      <c r="F600" s="4">
        <v>3</v>
      </c>
      <c r="G600" s="4">
        <v>700.43</v>
      </c>
      <c r="H600" s="4">
        <v>0.01</v>
      </c>
      <c r="I600" s="4" t="s">
        <v>1964</v>
      </c>
      <c r="J600" s="4">
        <v>2080.2770999999998</v>
      </c>
    </row>
    <row r="601" spans="1:10" ht="15" customHeight="1" x14ac:dyDescent="0.3">
      <c r="A601" s="4" t="s">
        <v>2564</v>
      </c>
      <c r="B601" s="6">
        <v>45806</v>
      </c>
      <c r="C601" s="4" t="s">
        <v>1076</v>
      </c>
      <c r="D601" s="4" t="s">
        <v>1594</v>
      </c>
      <c r="E601" s="4" t="s">
        <v>1896</v>
      </c>
      <c r="F601" s="4">
        <v>2</v>
      </c>
      <c r="G601" s="4">
        <v>823.03</v>
      </c>
      <c r="H601" s="4">
        <v>0.18</v>
      </c>
      <c r="I601" s="4" t="s">
        <v>1961</v>
      </c>
      <c r="J601" s="4">
        <v>1349.7692</v>
      </c>
    </row>
    <row r="602" spans="1:10" ht="15" customHeight="1" x14ac:dyDescent="0.3">
      <c r="A602" s="4" t="s">
        <v>2565</v>
      </c>
      <c r="B602" s="6">
        <v>45401</v>
      </c>
      <c r="C602" s="4" t="s">
        <v>826</v>
      </c>
      <c r="D602" s="4" t="s">
        <v>1859</v>
      </c>
      <c r="E602" s="4" t="s">
        <v>1911</v>
      </c>
      <c r="F602" s="4">
        <v>1</v>
      </c>
      <c r="G602" s="4">
        <v>117.37</v>
      </c>
      <c r="H602" s="4">
        <v>0.21</v>
      </c>
      <c r="I602" s="4" t="s">
        <v>1959</v>
      </c>
      <c r="J602" s="4">
        <v>92.722300000000004</v>
      </c>
    </row>
    <row r="603" spans="1:10" ht="15" customHeight="1" x14ac:dyDescent="0.3">
      <c r="A603" s="4" t="s">
        <v>2566</v>
      </c>
      <c r="B603" s="6">
        <v>45716</v>
      </c>
      <c r="C603" s="4" t="s">
        <v>373</v>
      </c>
      <c r="D603" s="4" t="s">
        <v>1750</v>
      </c>
      <c r="E603" s="4" t="s">
        <v>1892</v>
      </c>
      <c r="F603" s="4">
        <v>4</v>
      </c>
      <c r="G603" s="4">
        <v>165.37</v>
      </c>
      <c r="H603" s="4">
        <v>0.28999999999999998</v>
      </c>
      <c r="I603" s="4" t="s">
        <v>1959</v>
      </c>
      <c r="J603" s="4">
        <v>469.6508</v>
      </c>
    </row>
    <row r="604" spans="1:10" ht="15" customHeight="1" x14ac:dyDescent="0.3">
      <c r="A604" s="4" t="s">
        <v>2567</v>
      </c>
      <c r="B604" s="6">
        <v>45718</v>
      </c>
      <c r="C604" s="4" t="s">
        <v>1193</v>
      </c>
      <c r="D604" s="4" t="s">
        <v>1580</v>
      </c>
      <c r="E604" s="4" t="s">
        <v>1924</v>
      </c>
      <c r="F604" s="4">
        <v>3</v>
      </c>
      <c r="G604" s="4">
        <v>483.06</v>
      </c>
      <c r="H604" s="4">
        <v>0.05</v>
      </c>
      <c r="I604" s="4" t="s">
        <v>1959</v>
      </c>
      <c r="J604" s="4">
        <v>1376.721</v>
      </c>
    </row>
    <row r="605" spans="1:10" ht="15" customHeight="1" x14ac:dyDescent="0.3">
      <c r="A605" s="4" t="s">
        <v>2568</v>
      </c>
      <c r="B605" s="6">
        <v>45379</v>
      </c>
      <c r="C605" s="4" t="s">
        <v>940</v>
      </c>
      <c r="D605" s="4" t="s">
        <v>1826</v>
      </c>
      <c r="E605" s="4" t="s">
        <v>1914</v>
      </c>
      <c r="F605" s="4">
        <v>4</v>
      </c>
      <c r="G605" s="4">
        <v>262.05</v>
      </c>
      <c r="H605" s="4">
        <v>0.24</v>
      </c>
      <c r="I605" s="4" t="s">
        <v>1961</v>
      </c>
      <c r="J605" s="4">
        <v>796.63199999999995</v>
      </c>
    </row>
    <row r="606" spans="1:10" ht="15" customHeight="1" x14ac:dyDescent="0.3">
      <c r="A606" s="4" t="s">
        <v>2569</v>
      </c>
      <c r="B606" s="6">
        <v>45635</v>
      </c>
      <c r="C606" s="4" t="s">
        <v>1440</v>
      </c>
      <c r="D606" s="4" t="s">
        <v>1613</v>
      </c>
      <c r="E606" s="4" t="s">
        <v>1934</v>
      </c>
      <c r="F606" s="4">
        <v>3</v>
      </c>
      <c r="G606" s="4">
        <v>970.89</v>
      </c>
      <c r="H606" s="4">
        <v>0.11</v>
      </c>
      <c r="I606" s="4" t="s">
        <v>1964</v>
      </c>
      <c r="J606" s="4">
        <v>2592.2763</v>
      </c>
    </row>
    <row r="607" spans="1:10" ht="15" customHeight="1" x14ac:dyDescent="0.3">
      <c r="A607" s="4" t="s">
        <v>2570</v>
      </c>
      <c r="B607" s="6">
        <v>45222</v>
      </c>
      <c r="C607" s="4" t="s">
        <v>710</v>
      </c>
      <c r="D607" s="4" t="s">
        <v>1799</v>
      </c>
      <c r="E607" s="4" t="s">
        <v>1887</v>
      </c>
      <c r="F607" s="4">
        <v>1</v>
      </c>
      <c r="G607" s="4">
        <v>61.11</v>
      </c>
      <c r="H607" s="4">
        <v>0.1</v>
      </c>
      <c r="I607" s="4" t="s">
        <v>1961</v>
      </c>
      <c r="J607" s="4">
        <v>54.999000000000002</v>
      </c>
    </row>
    <row r="608" spans="1:10" ht="15" customHeight="1" x14ac:dyDescent="0.3">
      <c r="A608" s="4" t="s">
        <v>2571</v>
      </c>
      <c r="B608" s="6">
        <v>45555</v>
      </c>
      <c r="C608" s="4" t="s">
        <v>125</v>
      </c>
      <c r="D608" s="4" t="s">
        <v>1658</v>
      </c>
      <c r="E608" s="4" t="s">
        <v>1917</v>
      </c>
      <c r="F608" s="4">
        <v>3</v>
      </c>
      <c r="G608" s="4">
        <v>827.88</v>
      </c>
      <c r="H608" s="4">
        <v>0.19</v>
      </c>
      <c r="I608" s="4" t="s">
        <v>1961</v>
      </c>
      <c r="J608" s="4">
        <v>2011.7483999999999</v>
      </c>
    </row>
    <row r="609" spans="1:10" ht="15" customHeight="1" x14ac:dyDescent="0.3">
      <c r="A609" s="4" t="s">
        <v>2572</v>
      </c>
      <c r="B609" s="6">
        <v>45583</v>
      </c>
      <c r="C609" s="4" t="s">
        <v>1346</v>
      </c>
      <c r="D609" s="4" t="s">
        <v>1844</v>
      </c>
      <c r="E609" s="4" t="s">
        <v>1932</v>
      </c>
      <c r="F609" s="4">
        <v>3</v>
      </c>
      <c r="G609" s="4">
        <v>926.85</v>
      </c>
      <c r="H609" s="4">
        <v>0.18</v>
      </c>
      <c r="I609" s="4" t="s">
        <v>1964</v>
      </c>
      <c r="J609" s="4">
        <v>2280.0509999999999</v>
      </c>
    </row>
    <row r="610" spans="1:10" ht="15" customHeight="1" x14ac:dyDescent="0.3">
      <c r="A610" s="4" t="s">
        <v>2573</v>
      </c>
      <c r="B610" s="6">
        <v>45662</v>
      </c>
      <c r="C610" s="4" t="s">
        <v>1010</v>
      </c>
      <c r="D610" s="4" t="s">
        <v>1599</v>
      </c>
      <c r="E610" s="4" t="s">
        <v>1934</v>
      </c>
      <c r="F610" s="4">
        <v>1</v>
      </c>
      <c r="G610" s="4">
        <v>874.59</v>
      </c>
      <c r="H610" s="4">
        <v>0.28999999999999998</v>
      </c>
      <c r="I610" s="4" t="s">
        <v>1961</v>
      </c>
      <c r="J610" s="4">
        <v>620.95889999999997</v>
      </c>
    </row>
    <row r="611" spans="1:10" ht="15" customHeight="1" x14ac:dyDescent="0.3">
      <c r="A611" s="4" t="s">
        <v>2574</v>
      </c>
      <c r="B611" s="6">
        <v>45921</v>
      </c>
      <c r="C611" s="4" t="s">
        <v>1461</v>
      </c>
      <c r="D611" s="4" t="s">
        <v>1617</v>
      </c>
      <c r="E611" s="4" t="s">
        <v>1892</v>
      </c>
      <c r="F611" s="4">
        <v>4</v>
      </c>
      <c r="G611" s="4">
        <v>479.11</v>
      </c>
      <c r="H611" s="4">
        <v>0.24</v>
      </c>
      <c r="I611" s="4" t="s">
        <v>1961</v>
      </c>
      <c r="J611" s="4">
        <v>1456.4944</v>
      </c>
    </row>
    <row r="612" spans="1:10" ht="15" customHeight="1" x14ac:dyDescent="0.3">
      <c r="A612" s="4" t="s">
        <v>2575</v>
      </c>
      <c r="B612" s="6">
        <v>45490</v>
      </c>
      <c r="C612" s="4" t="s">
        <v>701</v>
      </c>
      <c r="D612" s="4" t="s">
        <v>1674</v>
      </c>
      <c r="E612" s="4" t="s">
        <v>1942</v>
      </c>
      <c r="F612" s="4">
        <v>3</v>
      </c>
      <c r="G612" s="4">
        <v>182.91</v>
      </c>
      <c r="H612" s="4">
        <v>0.28999999999999998</v>
      </c>
      <c r="I612" s="4" t="s">
        <v>1959</v>
      </c>
      <c r="J612" s="4">
        <v>389.59829999999999</v>
      </c>
    </row>
    <row r="613" spans="1:10" ht="15" customHeight="1" x14ac:dyDescent="0.3">
      <c r="A613" s="4" t="s">
        <v>2576</v>
      </c>
      <c r="B613" s="6">
        <v>45652</v>
      </c>
      <c r="C613" s="4" t="s">
        <v>877</v>
      </c>
      <c r="D613" s="4" t="s">
        <v>1680</v>
      </c>
      <c r="E613" s="4" t="s">
        <v>1908</v>
      </c>
      <c r="F613" s="4">
        <v>4</v>
      </c>
      <c r="G613" s="4">
        <v>745.51</v>
      </c>
      <c r="H613" s="4">
        <v>0.05</v>
      </c>
      <c r="I613" s="4" t="s">
        <v>1959</v>
      </c>
      <c r="J613" s="4">
        <v>2832.9380000000001</v>
      </c>
    </row>
    <row r="614" spans="1:10" ht="15" customHeight="1" x14ac:dyDescent="0.3">
      <c r="A614" s="4" t="s">
        <v>2577</v>
      </c>
      <c r="B614" s="6">
        <v>45598</v>
      </c>
      <c r="C614" s="4" t="s">
        <v>1493</v>
      </c>
      <c r="D614" s="4" t="s">
        <v>1847</v>
      </c>
      <c r="E614" s="4" t="s">
        <v>1936</v>
      </c>
      <c r="F614" s="4">
        <v>3</v>
      </c>
      <c r="G614" s="4">
        <v>920.61</v>
      </c>
      <c r="H614" s="4">
        <v>0.04</v>
      </c>
      <c r="I614" s="4" t="s">
        <v>1959</v>
      </c>
      <c r="J614" s="4">
        <v>2651.3568</v>
      </c>
    </row>
    <row r="615" spans="1:10" ht="15" customHeight="1" x14ac:dyDescent="0.3">
      <c r="A615" s="4" t="s">
        <v>2578</v>
      </c>
      <c r="B615" s="6">
        <v>45772</v>
      </c>
      <c r="C615" s="4" t="s">
        <v>1331</v>
      </c>
      <c r="D615" s="4" t="s">
        <v>1808</v>
      </c>
      <c r="E615" s="4" t="s">
        <v>1924</v>
      </c>
      <c r="F615" s="4">
        <v>4</v>
      </c>
      <c r="G615" s="4">
        <v>659.03</v>
      </c>
      <c r="H615" s="4">
        <v>0.15</v>
      </c>
      <c r="I615" s="4" t="s">
        <v>1959</v>
      </c>
      <c r="J615" s="4">
        <v>2240.7020000000002</v>
      </c>
    </row>
    <row r="616" spans="1:10" ht="15" customHeight="1" x14ac:dyDescent="0.3">
      <c r="A616" s="4" t="s">
        <v>2579</v>
      </c>
      <c r="B616" s="6">
        <v>45338</v>
      </c>
      <c r="C616" s="4" t="s">
        <v>2580</v>
      </c>
      <c r="D616" s="4" t="s">
        <v>1594</v>
      </c>
      <c r="E616" s="4" t="s">
        <v>1896</v>
      </c>
      <c r="F616" s="4">
        <v>1</v>
      </c>
      <c r="G616" s="4">
        <v>312.91000000000003</v>
      </c>
      <c r="H616" s="4">
        <v>0.12</v>
      </c>
      <c r="I616" s="4" t="s">
        <v>1961</v>
      </c>
      <c r="J616" s="4">
        <v>275.36079999999998</v>
      </c>
    </row>
    <row r="617" spans="1:10" ht="15" customHeight="1" x14ac:dyDescent="0.3">
      <c r="A617" s="4" t="s">
        <v>2581</v>
      </c>
      <c r="B617" s="6">
        <v>45524</v>
      </c>
      <c r="C617" s="4" t="s">
        <v>746</v>
      </c>
      <c r="D617" s="4" t="s">
        <v>1606</v>
      </c>
      <c r="E617" s="4" t="s">
        <v>1945</v>
      </c>
      <c r="F617" s="4">
        <v>4</v>
      </c>
      <c r="G617" s="4">
        <v>705.64</v>
      </c>
      <c r="H617" s="4">
        <v>0.11</v>
      </c>
      <c r="I617" s="4" t="s">
        <v>1961</v>
      </c>
      <c r="J617" s="4">
        <v>2512.0783999999999</v>
      </c>
    </row>
    <row r="618" spans="1:10" ht="15" customHeight="1" x14ac:dyDescent="0.3">
      <c r="A618" s="4" t="s">
        <v>2582</v>
      </c>
      <c r="B618" s="6">
        <v>45497</v>
      </c>
      <c r="C618" s="4" t="s">
        <v>494</v>
      </c>
      <c r="D618" s="4" t="s">
        <v>1594</v>
      </c>
      <c r="E618" s="4" t="s">
        <v>1924</v>
      </c>
      <c r="F618" s="4">
        <v>4</v>
      </c>
      <c r="G618" s="4">
        <v>386.41</v>
      </c>
      <c r="H618" s="4">
        <v>0.13</v>
      </c>
      <c r="I618" s="4" t="s">
        <v>1964</v>
      </c>
      <c r="J618" s="4">
        <v>1344.7067999999999</v>
      </c>
    </row>
    <row r="619" spans="1:10" ht="15" customHeight="1" x14ac:dyDescent="0.3">
      <c r="A619" s="4" t="s">
        <v>2583</v>
      </c>
      <c r="B619" s="6">
        <v>45534</v>
      </c>
      <c r="C619" s="4" t="s">
        <v>125</v>
      </c>
      <c r="D619" s="4" t="s">
        <v>1865</v>
      </c>
      <c r="E619" s="4" t="s">
        <v>1927</v>
      </c>
      <c r="F619" s="4">
        <v>3</v>
      </c>
      <c r="G619" s="4">
        <v>265.89</v>
      </c>
      <c r="H619" s="4">
        <v>0.08</v>
      </c>
      <c r="I619" s="4" t="s">
        <v>1964</v>
      </c>
      <c r="J619" s="4">
        <v>733.85640000000001</v>
      </c>
    </row>
    <row r="620" spans="1:10" ht="15" customHeight="1" x14ac:dyDescent="0.3">
      <c r="A620" s="4" t="s">
        <v>2584</v>
      </c>
      <c r="B620" s="6">
        <v>45925</v>
      </c>
      <c r="C620" s="4" t="s">
        <v>279</v>
      </c>
      <c r="D620" s="4" t="s">
        <v>1667</v>
      </c>
      <c r="E620" s="4" t="s">
        <v>1939</v>
      </c>
      <c r="F620" s="4">
        <v>1</v>
      </c>
      <c r="G620" s="4">
        <v>703.16</v>
      </c>
      <c r="H620" s="4">
        <v>0.28999999999999998</v>
      </c>
      <c r="I620" s="4" t="s">
        <v>1959</v>
      </c>
      <c r="J620" s="4">
        <v>499.24360000000001</v>
      </c>
    </row>
    <row r="621" spans="1:10" ht="15" customHeight="1" x14ac:dyDescent="0.3">
      <c r="A621" s="4" t="s">
        <v>2585</v>
      </c>
      <c r="B621" s="6">
        <v>45765</v>
      </c>
      <c r="C621" s="4" t="s">
        <v>1464</v>
      </c>
      <c r="D621" s="4" t="s">
        <v>1874</v>
      </c>
      <c r="E621" s="4" t="s">
        <v>1932</v>
      </c>
      <c r="F621" s="4">
        <v>2</v>
      </c>
      <c r="G621" s="4">
        <v>394.5</v>
      </c>
      <c r="H621" s="4">
        <v>0.28999999999999998</v>
      </c>
      <c r="I621" s="4" t="s">
        <v>1964</v>
      </c>
      <c r="J621" s="4">
        <v>560.19000000000005</v>
      </c>
    </row>
    <row r="622" spans="1:10" ht="15" customHeight="1" x14ac:dyDescent="0.3">
      <c r="A622" s="4" t="s">
        <v>2586</v>
      </c>
      <c r="B622" s="6">
        <v>45882</v>
      </c>
      <c r="C622" s="4" t="s">
        <v>412</v>
      </c>
      <c r="D622" s="4" t="s">
        <v>1874</v>
      </c>
      <c r="E622" s="4" t="s">
        <v>1914</v>
      </c>
      <c r="F622" s="4">
        <v>3</v>
      </c>
      <c r="G622" s="4">
        <v>411.25</v>
      </c>
      <c r="H622" s="4">
        <v>0.05</v>
      </c>
      <c r="I622" s="4" t="s">
        <v>1959</v>
      </c>
      <c r="J622" s="4">
        <v>1172.0625</v>
      </c>
    </row>
    <row r="623" spans="1:10" ht="15" customHeight="1" x14ac:dyDescent="0.3">
      <c r="A623" s="4" t="s">
        <v>2587</v>
      </c>
      <c r="B623" s="6">
        <v>45923</v>
      </c>
      <c r="C623" s="4" t="s">
        <v>1118</v>
      </c>
      <c r="D623" s="4" t="s">
        <v>1725</v>
      </c>
      <c r="E623" s="4" t="s">
        <v>1896</v>
      </c>
      <c r="F623" s="4">
        <v>4</v>
      </c>
      <c r="G623" s="4">
        <v>395.45</v>
      </c>
      <c r="H623" s="4">
        <v>0.01</v>
      </c>
      <c r="I623" s="4" t="s">
        <v>1959</v>
      </c>
      <c r="J623" s="4">
        <v>1565.982</v>
      </c>
    </row>
    <row r="624" spans="1:10" ht="15" customHeight="1" x14ac:dyDescent="0.3">
      <c r="A624" s="4" t="s">
        <v>2588</v>
      </c>
      <c r="B624" s="6">
        <v>45421</v>
      </c>
      <c r="C624" s="4" t="s">
        <v>148</v>
      </c>
      <c r="D624" s="4" t="s">
        <v>1853</v>
      </c>
      <c r="E624" s="4" t="s">
        <v>1908</v>
      </c>
      <c r="F624" s="4">
        <v>2</v>
      </c>
      <c r="G624" s="4">
        <v>678.98</v>
      </c>
      <c r="H624" s="4">
        <v>0.23</v>
      </c>
      <c r="I624" s="4" t="s">
        <v>1959</v>
      </c>
      <c r="J624" s="4">
        <v>1045.6292000000001</v>
      </c>
    </row>
    <row r="625" spans="1:10" ht="15" customHeight="1" x14ac:dyDescent="0.3">
      <c r="A625" s="4" t="s">
        <v>2589</v>
      </c>
      <c r="B625" s="6">
        <v>45608</v>
      </c>
      <c r="C625" s="4" t="s">
        <v>268</v>
      </c>
      <c r="D625" s="4" t="s">
        <v>1658</v>
      </c>
      <c r="E625" s="4" t="s">
        <v>1934</v>
      </c>
      <c r="F625" s="4">
        <v>4</v>
      </c>
      <c r="G625" s="4">
        <v>757.71</v>
      </c>
      <c r="H625" s="4">
        <v>0.26</v>
      </c>
      <c r="I625" s="4" t="s">
        <v>1964</v>
      </c>
      <c r="J625" s="4">
        <v>2242.8216000000002</v>
      </c>
    </row>
    <row r="626" spans="1:10" ht="15" customHeight="1" x14ac:dyDescent="0.3">
      <c r="A626" s="4" t="s">
        <v>2590</v>
      </c>
      <c r="B626" s="6">
        <v>45644</v>
      </c>
      <c r="C626" s="4" t="s">
        <v>225</v>
      </c>
      <c r="D626" s="4" t="s">
        <v>1865</v>
      </c>
      <c r="E626" s="4" t="s">
        <v>1904</v>
      </c>
      <c r="F626" s="4">
        <v>1</v>
      </c>
      <c r="G626" s="4">
        <v>647.86</v>
      </c>
      <c r="H626" s="4">
        <v>0.05</v>
      </c>
      <c r="I626" s="4" t="s">
        <v>1964</v>
      </c>
      <c r="J626" s="4">
        <v>615.46699999999998</v>
      </c>
    </row>
    <row r="627" spans="1:10" ht="15" customHeight="1" x14ac:dyDescent="0.3">
      <c r="A627" s="4" t="s">
        <v>2591</v>
      </c>
      <c r="B627" s="6">
        <v>45517</v>
      </c>
      <c r="C627" s="4" t="s">
        <v>468</v>
      </c>
      <c r="D627" s="4" t="s">
        <v>1606</v>
      </c>
      <c r="E627" s="4" t="s">
        <v>1911</v>
      </c>
      <c r="F627" s="4">
        <v>2</v>
      </c>
      <c r="G627" s="4">
        <v>179.64</v>
      </c>
      <c r="H627" s="4">
        <v>0.1</v>
      </c>
      <c r="I627" s="4" t="s">
        <v>1961</v>
      </c>
      <c r="J627" s="4">
        <v>323.35199999999998</v>
      </c>
    </row>
    <row r="628" spans="1:10" ht="15" customHeight="1" x14ac:dyDescent="0.3">
      <c r="A628" s="4" t="s">
        <v>2592</v>
      </c>
      <c r="B628" s="6">
        <v>45545</v>
      </c>
      <c r="C628" s="4" t="s">
        <v>1247</v>
      </c>
      <c r="D628" s="4" t="s">
        <v>1768</v>
      </c>
      <c r="E628" s="4" t="s">
        <v>1904</v>
      </c>
      <c r="F628" s="4">
        <v>3</v>
      </c>
      <c r="G628" s="4">
        <v>392.65</v>
      </c>
      <c r="H628" s="4">
        <v>0.17</v>
      </c>
      <c r="I628" s="4" t="s">
        <v>1961</v>
      </c>
      <c r="J628" s="4">
        <v>977.69849999999997</v>
      </c>
    </row>
    <row r="629" spans="1:10" ht="15" customHeight="1" x14ac:dyDescent="0.3">
      <c r="A629" s="4" t="s">
        <v>2593</v>
      </c>
      <c r="B629" s="6">
        <v>45547</v>
      </c>
      <c r="C629" s="4" t="s">
        <v>590</v>
      </c>
      <c r="D629" s="4" t="s">
        <v>1856</v>
      </c>
      <c r="E629" s="4" t="s">
        <v>1939</v>
      </c>
      <c r="F629" s="4">
        <v>4</v>
      </c>
      <c r="G629" s="4">
        <v>969.55</v>
      </c>
      <c r="H629" s="4">
        <v>0.09</v>
      </c>
      <c r="I629" s="4" t="s">
        <v>1964</v>
      </c>
      <c r="J629" s="4">
        <v>3529.1619999999998</v>
      </c>
    </row>
    <row r="630" spans="1:10" ht="15" customHeight="1" x14ac:dyDescent="0.3">
      <c r="A630" s="4" t="s">
        <v>2594</v>
      </c>
      <c r="B630" s="6">
        <v>45433</v>
      </c>
      <c r="C630" s="4" t="s">
        <v>1437</v>
      </c>
      <c r="D630" s="4" t="s">
        <v>1805</v>
      </c>
      <c r="E630" s="4" t="s">
        <v>1929</v>
      </c>
      <c r="F630" s="4">
        <v>3</v>
      </c>
      <c r="G630" s="4">
        <v>322.94</v>
      </c>
      <c r="H630" s="4">
        <v>0.01</v>
      </c>
      <c r="I630" s="4" t="s">
        <v>1959</v>
      </c>
      <c r="J630" s="4">
        <v>959.1318</v>
      </c>
    </row>
    <row r="631" spans="1:10" ht="15" customHeight="1" x14ac:dyDescent="0.3">
      <c r="A631" s="4" t="s">
        <v>2595</v>
      </c>
      <c r="B631" s="6">
        <v>45792</v>
      </c>
      <c r="C631" s="4" t="s">
        <v>1145</v>
      </c>
      <c r="D631" s="4" t="s">
        <v>1832</v>
      </c>
      <c r="E631" s="4" t="s">
        <v>1887</v>
      </c>
      <c r="F631" s="4">
        <v>1</v>
      </c>
      <c r="G631" s="4">
        <v>92.83</v>
      </c>
      <c r="H631" s="4">
        <v>0.26</v>
      </c>
      <c r="I631" s="4" t="s">
        <v>1961</v>
      </c>
      <c r="J631" s="4">
        <v>68.694199999999995</v>
      </c>
    </row>
    <row r="632" spans="1:10" ht="15" customHeight="1" x14ac:dyDescent="0.3">
      <c r="A632" s="4" t="s">
        <v>2596</v>
      </c>
      <c r="B632" s="6">
        <v>45804</v>
      </c>
      <c r="C632" s="4" t="s">
        <v>1316</v>
      </c>
      <c r="D632" s="4" t="s">
        <v>1590</v>
      </c>
      <c r="E632" s="4" t="s">
        <v>1901</v>
      </c>
      <c r="F632" s="4">
        <v>4</v>
      </c>
      <c r="G632" s="4">
        <v>432.29</v>
      </c>
      <c r="H632" s="4">
        <v>0.16</v>
      </c>
      <c r="I632" s="4" t="s">
        <v>1964</v>
      </c>
      <c r="J632" s="4">
        <v>1452.4944</v>
      </c>
    </row>
    <row r="633" spans="1:10" ht="15" customHeight="1" x14ac:dyDescent="0.3">
      <c r="A633" s="4" t="s">
        <v>2597</v>
      </c>
      <c r="B633" s="6">
        <v>45311</v>
      </c>
      <c r="C633" s="4" t="s">
        <v>296</v>
      </c>
      <c r="D633" s="4" t="s">
        <v>1696</v>
      </c>
      <c r="E633" s="4" t="s">
        <v>1932</v>
      </c>
      <c r="F633" s="4">
        <v>2</v>
      </c>
      <c r="G633" s="4">
        <v>925.78</v>
      </c>
      <c r="H633" s="4">
        <v>0.14000000000000001</v>
      </c>
      <c r="I633" s="4" t="s">
        <v>1964</v>
      </c>
      <c r="J633" s="4">
        <v>1592.3416</v>
      </c>
    </row>
    <row r="634" spans="1:10" ht="15" customHeight="1" x14ac:dyDescent="0.3">
      <c r="A634" s="4" t="s">
        <v>2598</v>
      </c>
      <c r="B634" s="6">
        <v>45605</v>
      </c>
      <c r="C634" s="4" t="s">
        <v>1481</v>
      </c>
      <c r="D634" s="4" t="s">
        <v>1652</v>
      </c>
      <c r="E634" s="4" t="s">
        <v>1927</v>
      </c>
      <c r="F634" s="4">
        <v>2</v>
      </c>
      <c r="G634" s="4">
        <v>151.47</v>
      </c>
      <c r="H634" s="4">
        <v>0.21</v>
      </c>
      <c r="I634" s="4" t="s">
        <v>1961</v>
      </c>
      <c r="J634" s="4">
        <v>239.32259999999999</v>
      </c>
    </row>
    <row r="635" spans="1:10" ht="15" customHeight="1" x14ac:dyDescent="0.3">
      <c r="A635" s="4" t="s">
        <v>2599</v>
      </c>
      <c r="B635" s="6">
        <v>45338</v>
      </c>
      <c r="C635" s="4" t="s">
        <v>1401</v>
      </c>
      <c r="D635" s="4" t="s">
        <v>1832</v>
      </c>
      <c r="E635" s="4" t="s">
        <v>1924</v>
      </c>
      <c r="F635" s="4">
        <v>1</v>
      </c>
      <c r="G635" s="4">
        <v>343.05</v>
      </c>
      <c r="H635" s="4">
        <v>0.28000000000000003</v>
      </c>
      <c r="I635" s="4" t="s">
        <v>1961</v>
      </c>
      <c r="J635" s="4">
        <v>246.99600000000001</v>
      </c>
    </row>
    <row r="636" spans="1:10" ht="15" customHeight="1" x14ac:dyDescent="0.3">
      <c r="A636" s="4" t="s">
        <v>2600</v>
      </c>
      <c r="B636" s="6">
        <v>45642</v>
      </c>
      <c r="C636" s="4" t="s">
        <v>248</v>
      </c>
      <c r="D636" s="4" t="s">
        <v>1625</v>
      </c>
      <c r="E636" s="4" t="s">
        <v>1904</v>
      </c>
      <c r="F636" s="4">
        <v>1</v>
      </c>
      <c r="G636" s="4">
        <v>373.06</v>
      </c>
      <c r="H636" s="4">
        <v>0.11</v>
      </c>
      <c r="I636" s="4" t="s">
        <v>1961</v>
      </c>
      <c r="J636" s="4">
        <v>332.02339999999998</v>
      </c>
    </row>
    <row r="637" spans="1:10" ht="15" customHeight="1" x14ac:dyDescent="0.3">
      <c r="A637" s="4" t="s">
        <v>2601</v>
      </c>
      <c r="B637" s="6">
        <v>45693</v>
      </c>
      <c r="C637" s="4" t="s">
        <v>1290</v>
      </c>
      <c r="D637" s="4" t="s">
        <v>1628</v>
      </c>
      <c r="E637" s="4" t="s">
        <v>1936</v>
      </c>
      <c r="F637" s="4">
        <v>1</v>
      </c>
      <c r="G637" s="4">
        <v>124.98</v>
      </c>
      <c r="H637" s="4">
        <v>7.0000000000000007E-2</v>
      </c>
      <c r="I637" s="4" t="s">
        <v>1964</v>
      </c>
      <c r="J637" s="4">
        <v>116.23139999999999</v>
      </c>
    </row>
    <row r="638" spans="1:10" ht="15" customHeight="1" x14ac:dyDescent="0.3">
      <c r="A638" s="4" t="s">
        <v>2602</v>
      </c>
      <c r="B638" s="6">
        <v>45763</v>
      </c>
      <c r="C638" s="4" t="s">
        <v>877</v>
      </c>
      <c r="D638" s="4" t="s">
        <v>1802</v>
      </c>
      <c r="E638" s="4" t="s">
        <v>1948</v>
      </c>
      <c r="F638" s="4">
        <v>4</v>
      </c>
      <c r="G638" s="4">
        <v>221.49</v>
      </c>
      <c r="H638" s="4">
        <v>0.26</v>
      </c>
      <c r="I638" s="4" t="s">
        <v>1961</v>
      </c>
      <c r="J638" s="4">
        <v>655.61040000000003</v>
      </c>
    </row>
    <row r="639" spans="1:10" ht="15" customHeight="1" x14ac:dyDescent="0.3">
      <c r="A639" s="4" t="s">
        <v>2603</v>
      </c>
      <c r="B639" s="6">
        <v>45572</v>
      </c>
      <c r="C639" s="4" t="s">
        <v>572</v>
      </c>
      <c r="D639" s="4" t="s">
        <v>1645</v>
      </c>
      <c r="E639" s="4" t="s">
        <v>1936</v>
      </c>
      <c r="F639" s="4">
        <v>1</v>
      </c>
      <c r="G639" s="4">
        <v>563.32000000000005</v>
      </c>
      <c r="H639" s="4">
        <v>0.01</v>
      </c>
      <c r="I639" s="4" t="s">
        <v>1961</v>
      </c>
      <c r="J639" s="4">
        <v>557.68679999999995</v>
      </c>
    </row>
    <row r="640" spans="1:10" ht="15" customHeight="1" x14ac:dyDescent="0.3">
      <c r="A640" s="4" t="s">
        <v>2604</v>
      </c>
      <c r="B640" s="6">
        <v>45338</v>
      </c>
      <c r="C640" s="4" t="s">
        <v>1229</v>
      </c>
      <c r="D640" s="4" t="s">
        <v>1603</v>
      </c>
      <c r="E640" s="4" t="s">
        <v>1887</v>
      </c>
      <c r="F640" s="4">
        <v>1</v>
      </c>
      <c r="G640" s="4">
        <v>362.93</v>
      </c>
      <c r="H640" s="4">
        <v>0.27</v>
      </c>
      <c r="I640" s="4" t="s">
        <v>1959</v>
      </c>
      <c r="J640" s="4">
        <v>264.93889999999999</v>
      </c>
    </row>
    <row r="641" spans="1:10" ht="15" customHeight="1" x14ac:dyDescent="0.3">
      <c r="A641" s="4" t="s">
        <v>2605</v>
      </c>
      <c r="B641" s="6">
        <v>45373</v>
      </c>
      <c r="C641" s="4" t="s">
        <v>1067</v>
      </c>
      <c r="D641" s="4" t="s">
        <v>1603</v>
      </c>
      <c r="E641" s="4" t="s">
        <v>1936</v>
      </c>
      <c r="F641" s="4">
        <v>4</v>
      </c>
      <c r="G641" s="4">
        <v>369.22</v>
      </c>
      <c r="H641" s="4">
        <v>0.18</v>
      </c>
      <c r="I641" s="4" t="s">
        <v>1964</v>
      </c>
      <c r="J641" s="4">
        <v>1211.0416</v>
      </c>
    </row>
    <row r="642" spans="1:10" ht="15" customHeight="1" x14ac:dyDescent="0.3">
      <c r="A642" s="4" t="s">
        <v>2606</v>
      </c>
      <c r="B642" s="6">
        <v>45590</v>
      </c>
      <c r="C642" s="4" t="s">
        <v>1287</v>
      </c>
      <c r="D642" s="4" t="s">
        <v>1871</v>
      </c>
      <c r="E642" s="4" t="s">
        <v>1934</v>
      </c>
      <c r="F642" s="4">
        <v>3</v>
      </c>
      <c r="G642" s="4">
        <v>950.83</v>
      </c>
      <c r="H642" s="4">
        <v>0.06</v>
      </c>
      <c r="I642" s="4" t="s">
        <v>1961</v>
      </c>
      <c r="J642" s="4">
        <v>2681.3406</v>
      </c>
    </row>
    <row r="643" spans="1:10" ht="15" customHeight="1" x14ac:dyDescent="0.3">
      <c r="A643" s="4" t="s">
        <v>2607</v>
      </c>
      <c r="B643" s="6">
        <v>45365</v>
      </c>
      <c r="C643" s="4" t="s">
        <v>491</v>
      </c>
      <c r="D643" s="4" t="s">
        <v>1689</v>
      </c>
      <c r="E643" s="4" t="s">
        <v>1932</v>
      </c>
      <c r="F643" s="4">
        <v>3</v>
      </c>
      <c r="G643" s="4">
        <v>338.79</v>
      </c>
      <c r="H643" s="4">
        <v>0.01</v>
      </c>
      <c r="I643" s="4" t="s">
        <v>1959</v>
      </c>
      <c r="J643" s="4">
        <v>1006.2063000000001</v>
      </c>
    </row>
    <row r="644" spans="1:10" ht="15" customHeight="1" x14ac:dyDescent="0.3">
      <c r="A644" s="4" t="s">
        <v>2608</v>
      </c>
      <c r="B644" s="6">
        <v>45711</v>
      </c>
      <c r="C644" s="4" t="s">
        <v>500</v>
      </c>
      <c r="D644" s="4" t="s">
        <v>1853</v>
      </c>
      <c r="E644" s="4" t="s">
        <v>1892</v>
      </c>
      <c r="F644" s="4">
        <v>3</v>
      </c>
      <c r="G644" s="4">
        <v>853.32</v>
      </c>
      <c r="H644" s="4">
        <v>7.0000000000000007E-2</v>
      </c>
      <c r="I644" s="4" t="s">
        <v>1964</v>
      </c>
      <c r="J644" s="4">
        <v>2380.7628</v>
      </c>
    </row>
    <row r="645" spans="1:10" ht="15" customHeight="1" x14ac:dyDescent="0.3">
      <c r="A645" s="4" t="s">
        <v>2609</v>
      </c>
      <c r="B645" s="6">
        <v>45586</v>
      </c>
      <c r="C645" s="4" t="s">
        <v>509</v>
      </c>
      <c r="D645" s="4" t="s">
        <v>1811</v>
      </c>
      <c r="E645" s="4" t="s">
        <v>1911</v>
      </c>
      <c r="F645" s="4">
        <v>3</v>
      </c>
      <c r="G645" s="4">
        <v>89.78</v>
      </c>
      <c r="H645" s="4">
        <v>0.2</v>
      </c>
      <c r="I645" s="4" t="s">
        <v>1964</v>
      </c>
      <c r="J645" s="4">
        <v>215.47200000000001</v>
      </c>
    </row>
    <row r="646" spans="1:10" ht="15" customHeight="1" x14ac:dyDescent="0.3">
      <c r="A646" s="4" t="s">
        <v>2610</v>
      </c>
      <c r="B646" s="6">
        <v>45334</v>
      </c>
      <c r="C646" s="4" t="s">
        <v>636</v>
      </c>
      <c r="D646" s="4" t="s">
        <v>1747</v>
      </c>
      <c r="E646" s="4" t="s">
        <v>1892</v>
      </c>
      <c r="F646" s="4">
        <v>1</v>
      </c>
      <c r="G646" s="4">
        <v>172.04</v>
      </c>
      <c r="H646" s="4">
        <v>0.04</v>
      </c>
      <c r="I646" s="4" t="s">
        <v>1961</v>
      </c>
      <c r="J646" s="4">
        <v>165.1584</v>
      </c>
    </row>
    <row r="647" spans="1:10" ht="15" customHeight="1" x14ac:dyDescent="0.3">
      <c r="A647" s="4" t="s">
        <v>2611</v>
      </c>
      <c r="B647" s="6">
        <v>45333</v>
      </c>
      <c r="C647" s="4" t="s">
        <v>1452</v>
      </c>
      <c r="D647" s="4" t="s">
        <v>1744</v>
      </c>
      <c r="E647" s="4" t="s">
        <v>1892</v>
      </c>
      <c r="F647" s="4">
        <v>1</v>
      </c>
      <c r="G647" s="4">
        <v>389.2</v>
      </c>
      <c r="H647" s="4">
        <v>0.05</v>
      </c>
      <c r="I647" s="4" t="s">
        <v>1959</v>
      </c>
      <c r="J647" s="4">
        <v>369.74</v>
      </c>
    </row>
    <row r="648" spans="1:10" ht="15" customHeight="1" x14ac:dyDescent="0.3">
      <c r="A648" s="4" t="s">
        <v>2612</v>
      </c>
      <c r="B648" s="6">
        <v>45778</v>
      </c>
      <c r="C648" s="4" t="s">
        <v>1434</v>
      </c>
      <c r="D648" s="4" t="s">
        <v>1814</v>
      </c>
      <c r="E648" s="4" t="s">
        <v>1932</v>
      </c>
      <c r="F648" s="4">
        <v>3</v>
      </c>
      <c r="G648" s="4">
        <v>865.96</v>
      </c>
      <c r="H648" s="4">
        <v>0.12</v>
      </c>
      <c r="I648" s="4" t="s">
        <v>1961</v>
      </c>
      <c r="J648" s="4">
        <v>2286.1343999999999</v>
      </c>
    </row>
    <row r="649" spans="1:10" ht="15" customHeight="1" x14ac:dyDescent="0.3">
      <c r="A649" s="4" t="s">
        <v>2613</v>
      </c>
      <c r="B649" s="6">
        <v>45592</v>
      </c>
      <c r="C649" s="4" t="s">
        <v>569</v>
      </c>
      <c r="D649" s="4" t="s">
        <v>1631</v>
      </c>
      <c r="E649" s="4" t="s">
        <v>1892</v>
      </c>
      <c r="F649" s="4">
        <v>3</v>
      </c>
      <c r="G649" s="4">
        <v>79.95</v>
      </c>
      <c r="H649" s="4">
        <v>0.2</v>
      </c>
      <c r="I649" s="4" t="s">
        <v>1964</v>
      </c>
      <c r="J649" s="4">
        <v>191.88</v>
      </c>
    </row>
    <row r="650" spans="1:10" ht="15" customHeight="1" x14ac:dyDescent="0.3">
      <c r="A650" s="4" t="s">
        <v>2614</v>
      </c>
      <c r="B650" s="6">
        <v>45259</v>
      </c>
      <c r="C650" s="4" t="s">
        <v>1202</v>
      </c>
      <c r="D650" s="4" t="s">
        <v>1655</v>
      </c>
      <c r="E650" s="4" t="s">
        <v>1914</v>
      </c>
      <c r="F650" s="4">
        <v>1</v>
      </c>
      <c r="G650" s="4">
        <v>566.5</v>
      </c>
      <c r="H650" s="4">
        <v>0.25</v>
      </c>
      <c r="I650" s="4" t="s">
        <v>1964</v>
      </c>
      <c r="J650" s="4">
        <v>424.875</v>
      </c>
    </row>
    <row r="651" spans="1:10" ht="15" customHeight="1" x14ac:dyDescent="0.3">
      <c r="A651" s="4" t="s">
        <v>2615</v>
      </c>
      <c r="B651" s="6">
        <v>45801</v>
      </c>
      <c r="C651" s="4" t="s">
        <v>1264</v>
      </c>
      <c r="D651" s="4" t="s">
        <v>1638</v>
      </c>
      <c r="E651" s="4" t="s">
        <v>1887</v>
      </c>
      <c r="F651" s="4">
        <v>2</v>
      </c>
      <c r="G651" s="4">
        <v>347.95</v>
      </c>
      <c r="H651" s="4">
        <v>0.13</v>
      </c>
      <c r="I651" s="4" t="s">
        <v>1964</v>
      </c>
      <c r="J651" s="4">
        <v>605.43299999999999</v>
      </c>
    </row>
    <row r="652" spans="1:10" ht="15" customHeight="1" x14ac:dyDescent="0.3">
      <c r="A652" s="4" t="s">
        <v>2616</v>
      </c>
      <c r="B652" s="6">
        <v>45347</v>
      </c>
      <c r="C652" s="4" t="s">
        <v>689</v>
      </c>
      <c r="D652" s="4" t="s">
        <v>1756</v>
      </c>
      <c r="E652" s="4" t="s">
        <v>1901</v>
      </c>
      <c r="F652" s="4">
        <v>2</v>
      </c>
      <c r="G652" s="4">
        <v>250.83</v>
      </c>
      <c r="H652" s="4">
        <v>0.15</v>
      </c>
      <c r="I652" s="4" t="s">
        <v>1961</v>
      </c>
      <c r="J652" s="4">
        <v>426.411</v>
      </c>
    </row>
    <row r="653" spans="1:10" ht="15" customHeight="1" x14ac:dyDescent="0.3">
      <c r="A653" s="4" t="s">
        <v>2617</v>
      </c>
      <c r="B653" s="6">
        <v>45721</v>
      </c>
      <c r="C653" s="4" t="s">
        <v>509</v>
      </c>
      <c r="D653" s="4" t="s">
        <v>1796</v>
      </c>
      <c r="E653" s="4" t="s">
        <v>1892</v>
      </c>
      <c r="F653" s="4">
        <v>1</v>
      </c>
      <c r="G653" s="4">
        <v>888.05</v>
      </c>
      <c r="H653" s="4">
        <v>0.2</v>
      </c>
      <c r="I653" s="4" t="s">
        <v>1961</v>
      </c>
      <c r="J653" s="4">
        <v>710.44</v>
      </c>
    </row>
    <row r="654" spans="1:10" ht="15" customHeight="1" x14ac:dyDescent="0.3">
      <c r="A654" s="4" t="s">
        <v>2618</v>
      </c>
      <c r="B654" s="6">
        <v>45531</v>
      </c>
      <c r="C654" s="4" t="s">
        <v>38</v>
      </c>
      <c r="D654" s="4" t="s">
        <v>1696</v>
      </c>
      <c r="E654" s="4" t="s">
        <v>1945</v>
      </c>
      <c r="F654" s="4">
        <v>2</v>
      </c>
      <c r="G654" s="4">
        <v>673.02</v>
      </c>
      <c r="H654" s="4">
        <v>0.11</v>
      </c>
      <c r="I654" s="4" t="s">
        <v>1961</v>
      </c>
      <c r="J654" s="4">
        <v>1197.9756</v>
      </c>
    </row>
    <row r="655" spans="1:10" ht="15" customHeight="1" x14ac:dyDescent="0.3">
      <c r="A655" s="4" t="s">
        <v>2619</v>
      </c>
      <c r="B655" s="6">
        <v>45332</v>
      </c>
      <c r="C655" s="4" t="s">
        <v>1374</v>
      </c>
      <c r="D655" s="4" t="s">
        <v>1774</v>
      </c>
      <c r="E655" s="4" t="s">
        <v>1901</v>
      </c>
      <c r="F655" s="4">
        <v>2</v>
      </c>
      <c r="G655" s="4">
        <v>492.62</v>
      </c>
      <c r="H655" s="4">
        <v>0.26</v>
      </c>
      <c r="I655" s="4" t="s">
        <v>1964</v>
      </c>
      <c r="J655" s="4">
        <v>729.07759999999996</v>
      </c>
    </row>
    <row r="656" spans="1:10" ht="15" customHeight="1" x14ac:dyDescent="0.3">
      <c r="A656" s="4" t="s">
        <v>2620</v>
      </c>
      <c r="B656" s="6">
        <v>45344</v>
      </c>
      <c r="C656" s="4" t="s">
        <v>1187</v>
      </c>
      <c r="D656" s="4" t="s">
        <v>1838</v>
      </c>
      <c r="E656" s="4" t="s">
        <v>1901</v>
      </c>
      <c r="F656" s="4">
        <v>4</v>
      </c>
      <c r="G656" s="4">
        <v>986.93</v>
      </c>
      <c r="H656" s="4">
        <v>0.01</v>
      </c>
      <c r="I656" s="4" t="s">
        <v>1959</v>
      </c>
      <c r="J656" s="4">
        <v>3908.2428</v>
      </c>
    </row>
    <row r="657" spans="1:10" ht="15" customHeight="1" x14ac:dyDescent="0.3">
      <c r="A657" s="4" t="s">
        <v>2621</v>
      </c>
      <c r="B657" s="6">
        <v>45388</v>
      </c>
      <c r="C657" s="4" t="s">
        <v>1487</v>
      </c>
      <c r="D657" s="4" t="s">
        <v>1642</v>
      </c>
      <c r="E657" s="4" t="s">
        <v>1929</v>
      </c>
      <c r="F657" s="4">
        <v>4</v>
      </c>
      <c r="G657" s="4">
        <v>411.68</v>
      </c>
      <c r="H657" s="4">
        <v>0.06</v>
      </c>
      <c r="I657" s="4" t="s">
        <v>1961</v>
      </c>
      <c r="J657" s="4">
        <v>1547.9168</v>
      </c>
    </row>
    <row r="658" spans="1:10" ht="15" customHeight="1" x14ac:dyDescent="0.3">
      <c r="A658" s="4" t="s">
        <v>2622</v>
      </c>
      <c r="B658" s="6">
        <v>45397</v>
      </c>
      <c r="C658" s="4" t="s">
        <v>719</v>
      </c>
      <c r="D658" s="4" t="s">
        <v>1686</v>
      </c>
      <c r="E658" s="4" t="s">
        <v>1942</v>
      </c>
      <c r="F658" s="4">
        <v>2</v>
      </c>
      <c r="G658" s="4">
        <v>637.55999999999995</v>
      </c>
      <c r="H658" s="4">
        <v>0.05</v>
      </c>
      <c r="I658" s="4" t="s">
        <v>1964</v>
      </c>
      <c r="J658" s="4">
        <v>1211.364</v>
      </c>
    </row>
    <row r="659" spans="1:10" ht="15" customHeight="1" x14ac:dyDescent="0.3">
      <c r="A659" s="4" t="s">
        <v>2623</v>
      </c>
      <c r="B659" s="6">
        <v>45633</v>
      </c>
      <c r="C659" s="4" t="s">
        <v>70</v>
      </c>
      <c r="D659" s="4" t="s">
        <v>1610</v>
      </c>
      <c r="E659" s="4" t="s">
        <v>1901</v>
      </c>
      <c r="F659" s="4">
        <v>3</v>
      </c>
      <c r="G659" s="4">
        <v>706.87</v>
      </c>
      <c r="H659" s="4">
        <v>0.27</v>
      </c>
      <c r="I659" s="4" t="s">
        <v>1959</v>
      </c>
      <c r="J659" s="4">
        <v>1548.0453</v>
      </c>
    </row>
    <row r="660" spans="1:10" ht="15" customHeight="1" x14ac:dyDescent="0.3">
      <c r="A660" s="4" t="s">
        <v>2624</v>
      </c>
      <c r="B660" s="6">
        <v>45629</v>
      </c>
      <c r="C660" s="4" t="s">
        <v>212</v>
      </c>
      <c r="D660" s="4" t="s">
        <v>1617</v>
      </c>
      <c r="E660" s="4" t="s">
        <v>1911</v>
      </c>
      <c r="F660" s="4">
        <v>2</v>
      </c>
      <c r="G660" s="4">
        <v>884.48</v>
      </c>
      <c r="H660" s="4">
        <v>0</v>
      </c>
      <c r="I660" s="4" t="s">
        <v>1964</v>
      </c>
      <c r="J660" s="4">
        <v>1768.96</v>
      </c>
    </row>
    <row r="661" spans="1:10" ht="15" customHeight="1" x14ac:dyDescent="0.3">
      <c r="A661" s="4" t="s">
        <v>2625</v>
      </c>
      <c r="B661" s="6">
        <v>45291</v>
      </c>
      <c r="C661" s="4" t="s">
        <v>185</v>
      </c>
      <c r="D661" s="4" t="s">
        <v>1859</v>
      </c>
      <c r="E661" s="4" t="s">
        <v>1904</v>
      </c>
      <c r="F661" s="4">
        <v>3</v>
      </c>
      <c r="G661" s="4">
        <v>718.23</v>
      </c>
      <c r="H661" s="4">
        <v>0.19</v>
      </c>
      <c r="I661" s="4" t="s">
        <v>1961</v>
      </c>
      <c r="J661" s="4">
        <v>1745.2989</v>
      </c>
    </row>
    <row r="662" spans="1:10" ht="15" customHeight="1" x14ac:dyDescent="0.3">
      <c r="A662" s="4" t="s">
        <v>2626</v>
      </c>
      <c r="B662" s="6">
        <v>45914</v>
      </c>
      <c r="C662" s="4" t="s">
        <v>603</v>
      </c>
      <c r="D662" s="4" t="s">
        <v>1853</v>
      </c>
      <c r="E662" s="4" t="s">
        <v>1945</v>
      </c>
      <c r="F662" s="4">
        <v>3</v>
      </c>
      <c r="G662" s="4">
        <v>107.44</v>
      </c>
      <c r="H662" s="4">
        <v>0.27</v>
      </c>
      <c r="I662" s="4" t="s">
        <v>1961</v>
      </c>
      <c r="J662" s="4">
        <v>235.2936</v>
      </c>
    </row>
    <row r="663" spans="1:10" ht="15" customHeight="1" x14ac:dyDescent="0.3">
      <c r="A663" s="4" t="s">
        <v>2627</v>
      </c>
      <c r="B663" s="6">
        <v>45673</v>
      </c>
      <c r="C663" s="4" t="s">
        <v>215</v>
      </c>
      <c r="D663" s="4" t="s">
        <v>1718</v>
      </c>
      <c r="E663" s="4" t="s">
        <v>1901</v>
      </c>
      <c r="F663" s="4">
        <v>4</v>
      </c>
      <c r="G663" s="4">
        <v>608.97</v>
      </c>
      <c r="H663" s="4">
        <v>0.14000000000000001</v>
      </c>
      <c r="I663" s="4" t="s">
        <v>1964</v>
      </c>
      <c r="J663" s="4">
        <v>2094.8568</v>
      </c>
    </row>
    <row r="664" spans="1:10" ht="15" customHeight="1" x14ac:dyDescent="0.3">
      <c r="A664" s="4" t="s">
        <v>2628</v>
      </c>
      <c r="B664" s="6">
        <v>45689</v>
      </c>
      <c r="C664" s="4" t="s">
        <v>1121</v>
      </c>
      <c r="D664" s="4" t="s">
        <v>1765</v>
      </c>
      <c r="E664" s="4" t="s">
        <v>1911</v>
      </c>
      <c r="F664" s="4">
        <v>3</v>
      </c>
      <c r="G664" s="4">
        <v>260.45999999999998</v>
      </c>
      <c r="H664" s="4">
        <v>0.09</v>
      </c>
      <c r="I664" s="4" t="s">
        <v>1959</v>
      </c>
      <c r="J664" s="4">
        <v>711.05579999999998</v>
      </c>
    </row>
    <row r="665" spans="1:10" ht="15" customHeight="1" x14ac:dyDescent="0.3">
      <c r="A665" s="4" t="s">
        <v>2629</v>
      </c>
      <c r="B665" s="6">
        <v>45646</v>
      </c>
      <c r="C665" s="4" t="s">
        <v>430</v>
      </c>
      <c r="D665" s="4" t="s">
        <v>1642</v>
      </c>
      <c r="E665" s="4" t="s">
        <v>1911</v>
      </c>
      <c r="F665" s="4">
        <v>1</v>
      </c>
      <c r="G665" s="4">
        <v>747.03</v>
      </c>
      <c r="H665" s="4">
        <v>0.01</v>
      </c>
      <c r="I665" s="4" t="s">
        <v>1959</v>
      </c>
      <c r="J665" s="4">
        <v>739.55970000000002</v>
      </c>
    </row>
    <row r="666" spans="1:10" ht="15" customHeight="1" x14ac:dyDescent="0.3">
      <c r="A666" s="4" t="s">
        <v>2630</v>
      </c>
      <c r="B666" s="6">
        <v>45475</v>
      </c>
      <c r="C666" s="4" t="s">
        <v>1269</v>
      </c>
      <c r="D666" s="4" t="s">
        <v>1998</v>
      </c>
      <c r="E666" s="4" t="s">
        <v>1917</v>
      </c>
      <c r="F666" s="4">
        <v>4</v>
      </c>
      <c r="G666" s="4">
        <v>700.88</v>
      </c>
      <c r="H666" s="4">
        <v>0.23</v>
      </c>
      <c r="I666" s="4" t="s">
        <v>1961</v>
      </c>
      <c r="J666" s="4">
        <v>2158.7103999999999</v>
      </c>
    </row>
    <row r="667" spans="1:10" ht="15" customHeight="1" x14ac:dyDescent="0.3">
      <c r="A667" s="4" t="s">
        <v>2631</v>
      </c>
      <c r="B667" s="6">
        <v>45781</v>
      </c>
      <c r="C667" s="4" t="s">
        <v>189</v>
      </c>
      <c r="D667" s="4" t="s">
        <v>1868</v>
      </c>
      <c r="E667" s="4" t="s">
        <v>1934</v>
      </c>
      <c r="F667" s="4">
        <v>4</v>
      </c>
      <c r="G667" s="4">
        <v>20.09</v>
      </c>
      <c r="H667" s="4">
        <v>0.16</v>
      </c>
      <c r="I667" s="4" t="s">
        <v>1961</v>
      </c>
      <c r="J667" s="4">
        <v>67.502399999999994</v>
      </c>
    </row>
    <row r="668" spans="1:10" ht="15" customHeight="1" x14ac:dyDescent="0.3">
      <c r="A668" s="4" t="s">
        <v>2632</v>
      </c>
      <c r="B668" s="6">
        <v>45654</v>
      </c>
      <c r="C668" s="4" t="s">
        <v>234</v>
      </c>
      <c r="D668" s="4" t="s">
        <v>1689</v>
      </c>
      <c r="E668" s="4" t="s">
        <v>1927</v>
      </c>
      <c r="F668" s="4">
        <v>3</v>
      </c>
      <c r="G668" s="4">
        <v>917.64</v>
      </c>
      <c r="H668" s="4">
        <v>0.24</v>
      </c>
      <c r="I668" s="4" t="s">
        <v>1961</v>
      </c>
      <c r="J668" s="4">
        <v>2092.2192</v>
      </c>
    </row>
    <row r="669" spans="1:10" ht="15" customHeight="1" x14ac:dyDescent="0.3">
      <c r="A669" s="4" t="s">
        <v>2633</v>
      </c>
      <c r="B669" s="6">
        <v>45594</v>
      </c>
      <c r="C669" s="4" t="s">
        <v>199</v>
      </c>
      <c r="D669" s="4" t="s">
        <v>1638</v>
      </c>
      <c r="E669" s="4" t="s">
        <v>1887</v>
      </c>
      <c r="F669" s="4">
        <v>1</v>
      </c>
      <c r="G669" s="4">
        <v>242.08</v>
      </c>
      <c r="H669" s="4">
        <v>0.18</v>
      </c>
      <c r="I669" s="4" t="s">
        <v>1961</v>
      </c>
      <c r="J669" s="4">
        <v>198.50559999999999</v>
      </c>
    </row>
    <row r="670" spans="1:10" ht="15" customHeight="1" x14ac:dyDescent="0.3">
      <c r="A670" s="4" t="s">
        <v>2634</v>
      </c>
      <c r="B670" s="6">
        <v>45581</v>
      </c>
      <c r="C670" s="4" t="s">
        <v>218</v>
      </c>
      <c r="D670" s="4" t="s">
        <v>1771</v>
      </c>
      <c r="E670" s="4" t="s">
        <v>1914</v>
      </c>
      <c r="F670" s="4">
        <v>1</v>
      </c>
      <c r="G670" s="4">
        <v>536.67999999999995</v>
      </c>
      <c r="H670" s="4">
        <v>0.27</v>
      </c>
      <c r="I670" s="4" t="s">
        <v>1959</v>
      </c>
      <c r="J670" s="4">
        <v>391.77640000000002</v>
      </c>
    </row>
    <row r="671" spans="1:10" ht="15" customHeight="1" x14ac:dyDescent="0.3">
      <c r="A671" s="4" t="s">
        <v>2635</v>
      </c>
      <c r="B671" s="6">
        <v>45748</v>
      </c>
      <c r="C671" s="4" t="s">
        <v>342</v>
      </c>
      <c r="D671" s="4" t="s">
        <v>1664</v>
      </c>
      <c r="E671" s="4" t="s">
        <v>1904</v>
      </c>
      <c r="F671" s="4">
        <v>2</v>
      </c>
      <c r="G671" s="4">
        <v>145.18</v>
      </c>
      <c r="H671" s="4">
        <v>0.26</v>
      </c>
      <c r="I671" s="4" t="s">
        <v>1961</v>
      </c>
      <c r="J671" s="4">
        <v>214.8664</v>
      </c>
    </row>
    <row r="672" spans="1:10" ht="15" customHeight="1" x14ac:dyDescent="0.3">
      <c r="A672" s="4" t="s">
        <v>2636</v>
      </c>
      <c r="B672" s="6">
        <v>45369</v>
      </c>
      <c r="C672" s="4" t="s">
        <v>726</v>
      </c>
      <c r="D672" s="4" t="s">
        <v>1783</v>
      </c>
      <c r="E672" s="4" t="s">
        <v>1904</v>
      </c>
      <c r="F672" s="4">
        <v>2</v>
      </c>
      <c r="G672" s="4">
        <v>132.77000000000001</v>
      </c>
      <c r="H672" s="4">
        <v>0.13</v>
      </c>
      <c r="I672" s="4" t="s">
        <v>1964</v>
      </c>
      <c r="J672" s="4">
        <v>231.0198</v>
      </c>
    </row>
    <row r="673" spans="1:10" ht="15" customHeight="1" x14ac:dyDescent="0.3">
      <c r="A673" s="4" t="s">
        <v>2637</v>
      </c>
      <c r="B673" s="6">
        <v>45701</v>
      </c>
      <c r="C673" s="4" t="s">
        <v>66</v>
      </c>
      <c r="D673" s="4" t="s">
        <v>1703</v>
      </c>
      <c r="E673" s="4" t="s">
        <v>1921</v>
      </c>
      <c r="F673" s="4">
        <v>4</v>
      </c>
      <c r="G673" s="4">
        <v>682.11</v>
      </c>
      <c r="H673" s="4">
        <v>0.14000000000000001</v>
      </c>
      <c r="I673" s="4" t="s">
        <v>1959</v>
      </c>
      <c r="J673" s="4">
        <v>2346.4584</v>
      </c>
    </row>
    <row r="674" spans="1:10" ht="15" customHeight="1" x14ac:dyDescent="0.3">
      <c r="A674" s="4" t="s">
        <v>2638</v>
      </c>
      <c r="B674" s="6">
        <v>45510</v>
      </c>
      <c r="C674" s="4" t="s">
        <v>2639</v>
      </c>
      <c r="D674" s="4" t="s">
        <v>1700</v>
      </c>
      <c r="E674" s="4" t="s">
        <v>1942</v>
      </c>
      <c r="F674" s="4">
        <v>4</v>
      </c>
      <c r="G674" s="4">
        <v>502.95</v>
      </c>
      <c r="H674" s="4">
        <v>0.14000000000000001</v>
      </c>
      <c r="I674" s="4" t="s">
        <v>1964</v>
      </c>
      <c r="J674" s="4">
        <v>1730.1479999999999</v>
      </c>
    </row>
    <row r="675" spans="1:10" ht="15" customHeight="1" x14ac:dyDescent="0.3">
      <c r="A675" s="4" t="s">
        <v>2640</v>
      </c>
      <c r="B675" s="6">
        <v>45538</v>
      </c>
      <c r="C675" s="4" t="s">
        <v>763</v>
      </c>
      <c r="D675" s="4" t="s">
        <v>1689</v>
      </c>
      <c r="E675" s="4" t="s">
        <v>1939</v>
      </c>
      <c r="F675" s="4">
        <v>2</v>
      </c>
      <c r="G675" s="4">
        <v>472.08</v>
      </c>
      <c r="H675" s="4">
        <v>7.0000000000000007E-2</v>
      </c>
      <c r="I675" s="4" t="s">
        <v>1959</v>
      </c>
      <c r="J675" s="4">
        <v>878.06880000000001</v>
      </c>
    </row>
    <row r="676" spans="1:10" ht="15" customHeight="1" x14ac:dyDescent="0.3">
      <c r="A676" s="4" t="s">
        <v>2641</v>
      </c>
      <c r="B676" s="6">
        <v>45665</v>
      </c>
      <c r="C676" s="4" t="s">
        <v>1470</v>
      </c>
      <c r="D676" s="4" t="s">
        <v>1753</v>
      </c>
      <c r="E676" s="4" t="s">
        <v>1942</v>
      </c>
      <c r="F676" s="4">
        <v>2</v>
      </c>
      <c r="G676" s="4">
        <v>218.11</v>
      </c>
      <c r="H676" s="4">
        <v>0.02</v>
      </c>
      <c r="I676" s="4" t="s">
        <v>1964</v>
      </c>
      <c r="J676" s="4">
        <v>427.49560000000002</v>
      </c>
    </row>
    <row r="677" spans="1:10" ht="15" customHeight="1" x14ac:dyDescent="0.3">
      <c r="A677" s="4" t="s">
        <v>2642</v>
      </c>
      <c r="B677" s="6">
        <v>45859</v>
      </c>
      <c r="C677" s="4" t="s">
        <v>218</v>
      </c>
      <c r="D677" s="4" t="s">
        <v>1560</v>
      </c>
      <c r="E677" s="4" t="s">
        <v>1911</v>
      </c>
      <c r="F677" s="4">
        <v>4</v>
      </c>
      <c r="G677" s="4">
        <v>845.58</v>
      </c>
      <c r="H677" s="4">
        <v>0.06</v>
      </c>
      <c r="I677" s="4" t="s">
        <v>1961</v>
      </c>
      <c r="J677" s="4">
        <v>3179.3807999999999</v>
      </c>
    </row>
    <row r="678" spans="1:10" ht="15" customHeight="1" x14ac:dyDescent="0.3">
      <c r="A678" s="4" t="s">
        <v>2643</v>
      </c>
      <c r="B678" s="6">
        <v>45255</v>
      </c>
      <c r="C678" s="4" t="s">
        <v>446</v>
      </c>
      <c r="D678" s="4" t="s">
        <v>1823</v>
      </c>
      <c r="E678" s="4" t="s">
        <v>1896</v>
      </c>
      <c r="F678" s="4">
        <v>2</v>
      </c>
      <c r="G678" s="4">
        <v>111.28</v>
      </c>
      <c r="H678" s="4">
        <v>0.14000000000000001</v>
      </c>
      <c r="I678" s="4" t="s">
        <v>1959</v>
      </c>
      <c r="J678" s="4">
        <v>191.4016</v>
      </c>
    </row>
    <row r="679" spans="1:10" ht="15" customHeight="1" x14ac:dyDescent="0.3">
      <c r="A679" s="4" t="s">
        <v>2644</v>
      </c>
      <c r="B679" s="6">
        <v>45842</v>
      </c>
      <c r="C679" s="4" t="s">
        <v>593</v>
      </c>
      <c r="D679" s="4" t="s">
        <v>1759</v>
      </c>
      <c r="E679" s="4" t="s">
        <v>1934</v>
      </c>
      <c r="F679" s="4">
        <v>2</v>
      </c>
      <c r="G679" s="4">
        <v>37.21</v>
      </c>
      <c r="H679" s="4">
        <v>0.19</v>
      </c>
      <c r="I679" s="4" t="s">
        <v>1959</v>
      </c>
      <c r="J679" s="4">
        <v>60.280200000000001</v>
      </c>
    </row>
    <row r="680" spans="1:10" ht="15" customHeight="1" x14ac:dyDescent="0.3">
      <c r="A680" s="4" t="s">
        <v>2645</v>
      </c>
      <c r="B680" s="6">
        <v>45220</v>
      </c>
      <c r="C680" s="4" t="s">
        <v>1307</v>
      </c>
      <c r="D680" s="4" t="s">
        <v>1768</v>
      </c>
      <c r="E680" s="4" t="s">
        <v>1932</v>
      </c>
      <c r="F680" s="4">
        <v>1</v>
      </c>
      <c r="G680" s="4">
        <v>331.73</v>
      </c>
      <c r="H680" s="4">
        <v>0.04</v>
      </c>
      <c r="I680" s="4" t="s">
        <v>1959</v>
      </c>
      <c r="J680" s="4">
        <v>318.46080000000001</v>
      </c>
    </row>
    <row r="681" spans="1:10" ht="15" customHeight="1" x14ac:dyDescent="0.3">
      <c r="A681" s="4" t="s">
        <v>2646</v>
      </c>
      <c r="B681" s="6">
        <v>45273</v>
      </c>
      <c r="C681" s="4" t="s">
        <v>1151</v>
      </c>
      <c r="D681" s="4" t="s">
        <v>1793</v>
      </c>
      <c r="E681" s="4" t="s">
        <v>1929</v>
      </c>
      <c r="F681" s="4">
        <v>3</v>
      </c>
      <c r="G681" s="4">
        <v>306.70999999999998</v>
      </c>
      <c r="H681" s="4">
        <v>0.09</v>
      </c>
      <c r="I681" s="4" t="s">
        <v>1961</v>
      </c>
      <c r="J681" s="4">
        <v>837.31830000000002</v>
      </c>
    </row>
    <row r="682" spans="1:10" ht="15" customHeight="1" x14ac:dyDescent="0.3">
      <c r="A682" s="4" t="s">
        <v>2647</v>
      </c>
      <c r="B682" s="6">
        <v>45456</v>
      </c>
      <c r="C682" s="4" t="s">
        <v>871</v>
      </c>
      <c r="D682" s="4" t="s">
        <v>1652</v>
      </c>
      <c r="E682" s="4" t="s">
        <v>1911</v>
      </c>
      <c r="F682" s="4">
        <v>4</v>
      </c>
      <c r="G682" s="4">
        <v>484.92</v>
      </c>
      <c r="H682" s="4">
        <v>0.28000000000000003</v>
      </c>
      <c r="I682" s="4" t="s">
        <v>1961</v>
      </c>
      <c r="J682" s="4">
        <v>1396.5696</v>
      </c>
    </row>
    <row r="683" spans="1:10" ht="15" customHeight="1" x14ac:dyDescent="0.3">
      <c r="A683" s="4" t="s">
        <v>2648</v>
      </c>
      <c r="B683" s="6">
        <v>45292</v>
      </c>
      <c r="C683" s="4" t="s">
        <v>172</v>
      </c>
      <c r="D683" s="4" t="s">
        <v>1732</v>
      </c>
      <c r="E683" s="4" t="s">
        <v>1908</v>
      </c>
      <c r="F683" s="4">
        <v>2</v>
      </c>
      <c r="G683" s="4">
        <v>42.04</v>
      </c>
      <c r="H683" s="4">
        <v>7.0000000000000007E-2</v>
      </c>
      <c r="I683" s="4" t="s">
        <v>1959</v>
      </c>
      <c r="J683" s="4">
        <v>78.194400000000002</v>
      </c>
    </row>
    <row r="684" spans="1:10" ht="15" customHeight="1" x14ac:dyDescent="0.3">
      <c r="A684" s="4" t="s">
        <v>2649</v>
      </c>
      <c r="B684" s="6">
        <v>45278</v>
      </c>
      <c r="C684" s="4" t="s">
        <v>904</v>
      </c>
      <c r="D684" s="4" t="s">
        <v>1747</v>
      </c>
      <c r="E684" s="4" t="s">
        <v>1911</v>
      </c>
      <c r="F684" s="4">
        <v>3</v>
      </c>
      <c r="G684" s="4">
        <v>599.48</v>
      </c>
      <c r="H684" s="4">
        <v>0.22</v>
      </c>
      <c r="I684" s="4" t="s">
        <v>1961</v>
      </c>
      <c r="J684" s="4">
        <v>1402.7832000000001</v>
      </c>
    </row>
    <row r="685" spans="1:10" ht="15" customHeight="1" x14ac:dyDescent="0.3">
      <c r="A685" s="4" t="s">
        <v>2650</v>
      </c>
      <c r="B685" s="6">
        <v>45232</v>
      </c>
      <c r="C685" s="4" t="s">
        <v>1130</v>
      </c>
      <c r="D685" s="4" t="s">
        <v>1625</v>
      </c>
      <c r="E685" s="4" t="s">
        <v>1892</v>
      </c>
      <c r="F685" s="4">
        <v>3</v>
      </c>
      <c r="G685" s="4">
        <v>401.42</v>
      </c>
      <c r="H685" s="4">
        <v>0.01</v>
      </c>
      <c r="I685" s="4" t="s">
        <v>1964</v>
      </c>
      <c r="J685" s="4">
        <v>1192.2174</v>
      </c>
    </row>
    <row r="686" spans="1:10" ht="15" customHeight="1" x14ac:dyDescent="0.3">
      <c r="A686" s="4" t="s">
        <v>2651</v>
      </c>
      <c r="B686" s="6">
        <v>45907</v>
      </c>
      <c r="C686" s="4" t="s">
        <v>639</v>
      </c>
      <c r="D686" s="4" t="s">
        <v>1718</v>
      </c>
      <c r="E686" s="4" t="s">
        <v>1917</v>
      </c>
      <c r="F686" s="4">
        <v>4</v>
      </c>
      <c r="G686" s="4">
        <v>442.54</v>
      </c>
      <c r="H686" s="4">
        <v>0.06</v>
      </c>
      <c r="I686" s="4" t="s">
        <v>1959</v>
      </c>
      <c r="J686" s="4">
        <v>1663.9503999999999</v>
      </c>
    </row>
    <row r="687" spans="1:10" ht="15" customHeight="1" x14ac:dyDescent="0.3">
      <c r="A687" s="4" t="s">
        <v>2652</v>
      </c>
      <c r="B687" s="6">
        <v>45270</v>
      </c>
      <c r="C687" s="4" t="s">
        <v>1420</v>
      </c>
      <c r="D687" s="4" t="s">
        <v>1847</v>
      </c>
      <c r="E687" s="4" t="s">
        <v>1932</v>
      </c>
      <c r="F687" s="4">
        <v>4</v>
      </c>
      <c r="G687" s="4">
        <v>451.41</v>
      </c>
      <c r="H687" s="4">
        <v>0.06</v>
      </c>
      <c r="I687" s="4" t="s">
        <v>1961</v>
      </c>
      <c r="J687" s="4">
        <v>1697.3016</v>
      </c>
    </row>
    <row r="688" spans="1:10" ht="15" customHeight="1" x14ac:dyDescent="0.3">
      <c r="A688" s="4" t="s">
        <v>2653</v>
      </c>
      <c r="B688" s="6">
        <v>45942</v>
      </c>
      <c r="C688" s="4" t="s">
        <v>857</v>
      </c>
      <c r="D688" s="4" t="s">
        <v>1856</v>
      </c>
      <c r="E688" s="4" t="s">
        <v>1921</v>
      </c>
      <c r="F688" s="4">
        <v>4</v>
      </c>
      <c r="G688" s="4">
        <v>547.21</v>
      </c>
      <c r="H688" s="4">
        <v>0.25</v>
      </c>
      <c r="I688" s="4" t="s">
        <v>1959</v>
      </c>
      <c r="J688" s="4">
        <v>1641.63</v>
      </c>
    </row>
    <row r="689" spans="1:10" ht="15" customHeight="1" x14ac:dyDescent="0.3">
      <c r="A689" s="4" t="s">
        <v>2654</v>
      </c>
      <c r="B689" s="6">
        <v>45750</v>
      </c>
      <c r="C689" s="4" t="s">
        <v>671</v>
      </c>
      <c r="D689" s="4" t="s">
        <v>1844</v>
      </c>
      <c r="E689" s="4" t="s">
        <v>1904</v>
      </c>
      <c r="F689" s="4">
        <v>1</v>
      </c>
      <c r="G689" s="4">
        <v>979.28</v>
      </c>
      <c r="H689" s="4">
        <v>0.2</v>
      </c>
      <c r="I689" s="4" t="s">
        <v>1961</v>
      </c>
      <c r="J689" s="4">
        <v>783.42399999999998</v>
      </c>
    </row>
    <row r="690" spans="1:10" ht="15" customHeight="1" x14ac:dyDescent="0.3">
      <c r="A690" s="4" t="s">
        <v>2655</v>
      </c>
      <c r="B690" s="6">
        <v>45300</v>
      </c>
      <c r="C690" s="4" t="s">
        <v>1971</v>
      </c>
      <c r="D690" s="4" t="s">
        <v>1750</v>
      </c>
      <c r="E690" s="4" t="s">
        <v>1914</v>
      </c>
      <c r="F690" s="4">
        <v>4</v>
      </c>
      <c r="G690" s="4">
        <v>263.58999999999997</v>
      </c>
      <c r="H690" s="4">
        <v>0.04</v>
      </c>
      <c r="I690" s="4" t="s">
        <v>1959</v>
      </c>
      <c r="J690" s="4">
        <v>1012.1856</v>
      </c>
    </row>
    <row r="691" spans="1:10" ht="15" customHeight="1" x14ac:dyDescent="0.3">
      <c r="A691" s="4" t="s">
        <v>2656</v>
      </c>
      <c r="B691" s="6">
        <v>45876</v>
      </c>
      <c r="C691" s="4" t="s">
        <v>20</v>
      </c>
      <c r="D691" s="4" t="s">
        <v>1744</v>
      </c>
      <c r="E691" s="4" t="s">
        <v>1908</v>
      </c>
      <c r="F691" s="4">
        <v>1</v>
      </c>
      <c r="G691" s="4">
        <v>692.75</v>
      </c>
      <c r="H691" s="4">
        <v>0.11</v>
      </c>
      <c r="I691" s="4" t="s">
        <v>1964</v>
      </c>
      <c r="J691" s="4">
        <v>616.54750000000001</v>
      </c>
    </row>
    <row r="692" spans="1:10" ht="15" customHeight="1" x14ac:dyDescent="0.3">
      <c r="A692" s="4" t="s">
        <v>2657</v>
      </c>
      <c r="B692" s="6">
        <v>45301</v>
      </c>
      <c r="C692" s="4" t="s">
        <v>551</v>
      </c>
      <c r="D692" s="4" t="s">
        <v>1771</v>
      </c>
      <c r="E692" s="4" t="s">
        <v>1901</v>
      </c>
      <c r="F692" s="4">
        <v>3</v>
      </c>
      <c r="G692" s="4">
        <v>142.83000000000001</v>
      </c>
      <c r="H692" s="4">
        <v>0.01</v>
      </c>
      <c r="I692" s="4" t="s">
        <v>1959</v>
      </c>
      <c r="J692" s="4">
        <v>424.20510000000002</v>
      </c>
    </row>
    <row r="693" spans="1:10" ht="15" customHeight="1" x14ac:dyDescent="0.3">
      <c r="A693" s="4" t="s">
        <v>2658</v>
      </c>
      <c r="B693" s="6">
        <v>45857</v>
      </c>
      <c r="C693" s="4" t="s">
        <v>433</v>
      </c>
      <c r="D693" s="4" t="s">
        <v>1642</v>
      </c>
      <c r="E693" s="4" t="s">
        <v>1896</v>
      </c>
      <c r="F693" s="4">
        <v>2</v>
      </c>
      <c r="G693" s="4">
        <v>419.25</v>
      </c>
      <c r="H693" s="4">
        <v>0.17</v>
      </c>
      <c r="I693" s="4" t="s">
        <v>1961</v>
      </c>
      <c r="J693" s="4">
        <v>695.95500000000004</v>
      </c>
    </row>
    <row r="694" spans="1:10" ht="15" customHeight="1" x14ac:dyDescent="0.3">
      <c r="A694" s="4" t="s">
        <v>2659</v>
      </c>
      <c r="B694" s="6">
        <v>45650</v>
      </c>
      <c r="C694" s="4" t="s">
        <v>781</v>
      </c>
      <c r="D694" s="4" t="s">
        <v>1655</v>
      </c>
      <c r="E694" s="4" t="s">
        <v>1948</v>
      </c>
      <c r="F694" s="4">
        <v>2</v>
      </c>
      <c r="G694" s="4">
        <v>800.84</v>
      </c>
      <c r="H694" s="4">
        <v>0.27</v>
      </c>
      <c r="I694" s="4" t="s">
        <v>1964</v>
      </c>
      <c r="J694" s="4">
        <v>1169.2264</v>
      </c>
    </row>
    <row r="695" spans="1:10" ht="15" customHeight="1" x14ac:dyDescent="0.3">
      <c r="A695" s="4" t="s">
        <v>2660</v>
      </c>
      <c r="B695" s="6">
        <v>45520</v>
      </c>
      <c r="C695" s="4" t="s">
        <v>14</v>
      </c>
      <c r="D695" s="4" t="s">
        <v>1725</v>
      </c>
      <c r="E695" s="4" t="s">
        <v>1896</v>
      </c>
      <c r="F695" s="4">
        <v>1</v>
      </c>
      <c r="G695" s="4">
        <v>301.24</v>
      </c>
      <c r="H695" s="4">
        <v>0.11</v>
      </c>
      <c r="I695" s="4" t="s">
        <v>1961</v>
      </c>
      <c r="J695" s="4">
        <v>268.10359999999997</v>
      </c>
    </row>
    <row r="696" spans="1:10" ht="15" customHeight="1" x14ac:dyDescent="0.3">
      <c r="A696" s="4" t="s">
        <v>2661</v>
      </c>
      <c r="B696" s="6">
        <v>45497</v>
      </c>
      <c r="C696" s="4" t="s">
        <v>925</v>
      </c>
      <c r="D696" s="4" t="s">
        <v>1838</v>
      </c>
      <c r="E696" s="4" t="s">
        <v>1908</v>
      </c>
      <c r="F696" s="4">
        <v>2</v>
      </c>
      <c r="G696" s="4">
        <v>701.49</v>
      </c>
      <c r="H696" s="4">
        <v>0.09</v>
      </c>
      <c r="I696" s="4" t="s">
        <v>1961</v>
      </c>
      <c r="J696" s="4">
        <v>1276.7118</v>
      </c>
    </row>
    <row r="697" spans="1:10" ht="15" customHeight="1" x14ac:dyDescent="0.3">
      <c r="A697" s="4" t="s">
        <v>2662</v>
      </c>
      <c r="B697" s="6">
        <v>45615</v>
      </c>
      <c r="C697" s="4" t="s">
        <v>1112</v>
      </c>
      <c r="D697" s="4" t="s">
        <v>1655</v>
      </c>
      <c r="E697" s="4" t="s">
        <v>1924</v>
      </c>
      <c r="F697" s="4">
        <v>4</v>
      </c>
      <c r="G697" s="4">
        <v>413.48</v>
      </c>
      <c r="H697" s="4">
        <v>0.02</v>
      </c>
      <c r="I697" s="4" t="s">
        <v>1961</v>
      </c>
      <c r="J697" s="4">
        <v>1620.8416</v>
      </c>
    </row>
    <row r="698" spans="1:10" ht="15" customHeight="1" x14ac:dyDescent="0.3">
      <c r="A698" s="4" t="s">
        <v>2663</v>
      </c>
      <c r="B698" s="6">
        <v>45365</v>
      </c>
      <c r="C698" s="4" t="s">
        <v>654</v>
      </c>
      <c r="D698" s="4" t="s">
        <v>1590</v>
      </c>
      <c r="E698" s="4" t="s">
        <v>1892</v>
      </c>
      <c r="F698" s="4">
        <v>4</v>
      </c>
      <c r="G698" s="4">
        <v>167.83</v>
      </c>
      <c r="H698" s="4">
        <v>0.15</v>
      </c>
      <c r="I698" s="4" t="s">
        <v>1959</v>
      </c>
      <c r="J698" s="4">
        <v>570.62199999999996</v>
      </c>
    </row>
    <row r="699" spans="1:10" ht="15" customHeight="1" x14ac:dyDescent="0.3">
      <c r="A699" s="4" t="s">
        <v>2664</v>
      </c>
      <c r="B699" s="6">
        <v>45832</v>
      </c>
      <c r="C699" s="4" t="s">
        <v>479</v>
      </c>
      <c r="D699" s="4" t="s">
        <v>1617</v>
      </c>
      <c r="E699" s="4" t="s">
        <v>1945</v>
      </c>
      <c r="F699" s="4">
        <v>2</v>
      </c>
      <c r="G699" s="4">
        <v>669.12</v>
      </c>
      <c r="H699" s="4">
        <v>0.22</v>
      </c>
      <c r="I699" s="4" t="s">
        <v>1959</v>
      </c>
      <c r="J699" s="4">
        <v>1043.8271999999999</v>
      </c>
    </row>
    <row r="700" spans="1:10" ht="15" customHeight="1" x14ac:dyDescent="0.3">
      <c r="A700" s="4" t="s">
        <v>2665</v>
      </c>
      <c r="B700" s="6">
        <v>45530</v>
      </c>
      <c r="C700" s="4" t="s">
        <v>157</v>
      </c>
      <c r="D700" s="4" t="s">
        <v>1689</v>
      </c>
      <c r="E700" s="4" t="s">
        <v>1914</v>
      </c>
      <c r="F700" s="4">
        <v>3</v>
      </c>
      <c r="G700" s="4">
        <v>346.77</v>
      </c>
      <c r="H700" s="4">
        <v>0.18</v>
      </c>
      <c r="I700" s="4" t="s">
        <v>1961</v>
      </c>
      <c r="J700" s="4">
        <v>853.05420000000004</v>
      </c>
    </row>
    <row r="701" spans="1:10" ht="15" customHeight="1" x14ac:dyDescent="0.3">
      <c r="A701" s="4" t="s">
        <v>2666</v>
      </c>
      <c r="B701" s="6">
        <v>45939</v>
      </c>
      <c r="C701" s="4" t="s">
        <v>225</v>
      </c>
      <c r="D701" s="4" t="s">
        <v>1645</v>
      </c>
      <c r="E701" s="4" t="s">
        <v>1948</v>
      </c>
      <c r="F701" s="4">
        <v>3</v>
      </c>
      <c r="G701" s="4">
        <v>648.33000000000004</v>
      </c>
      <c r="H701" s="4">
        <v>0.2</v>
      </c>
      <c r="I701" s="4" t="s">
        <v>1964</v>
      </c>
      <c r="J701" s="4">
        <v>1555.992</v>
      </c>
    </row>
    <row r="702" spans="1:10" ht="15" customHeight="1" x14ac:dyDescent="0.3">
      <c r="A702" s="4" t="s">
        <v>2667</v>
      </c>
      <c r="B702" s="6">
        <v>45401</v>
      </c>
      <c r="C702" s="4" t="s">
        <v>916</v>
      </c>
      <c r="D702" s="4" t="s">
        <v>1580</v>
      </c>
      <c r="E702" s="4" t="s">
        <v>1896</v>
      </c>
      <c r="F702" s="4">
        <v>4</v>
      </c>
      <c r="G702" s="4">
        <v>254.94</v>
      </c>
      <c r="H702" s="4">
        <v>0.06</v>
      </c>
      <c r="I702" s="4" t="s">
        <v>1961</v>
      </c>
      <c r="J702" s="4">
        <v>958.57439999999997</v>
      </c>
    </row>
    <row r="703" spans="1:10" ht="15" customHeight="1" x14ac:dyDescent="0.3">
      <c r="A703" s="4" t="s">
        <v>2668</v>
      </c>
      <c r="B703" s="6">
        <v>45420</v>
      </c>
      <c r="C703" s="4" t="s">
        <v>1073</v>
      </c>
      <c r="D703" s="4" t="s">
        <v>1826</v>
      </c>
      <c r="E703" s="4" t="s">
        <v>1904</v>
      </c>
      <c r="F703" s="4">
        <v>1</v>
      </c>
      <c r="G703" s="4">
        <v>445.5</v>
      </c>
      <c r="H703" s="4">
        <v>0.28000000000000003</v>
      </c>
      <c r="I703" s="4" t="s">
        <v>1959</v>
      </c>
      <c r="J703" s="4">
        <v>320.76</v>
      </c>
    </row>
    <row r="704" spans="1:10" ht="15" customHeight="1" x14ac:dyDescent="0.3">
      <c r="A704" s="4" t="s">
        <v>2669</v>
      </c>
      <c r="B704" s="6">
        <v>45459</v>
      </c>
      <c r="C704" s="4" t="s">
        <v>726</v>
      </c>
      <c r="D704" s="4" t="s">
        <v>1853</v>
      </c>
      <c r="E704" s="4" t="s">
        <v>1904</v>
      </c>
      <c r="F704" s="4">
        <v>1</v>
      </c>
      <c r="G704" s="4">
        <v>900.94</v>
      </c>
      <c r="H704" s="4">
        <v>0.1</v>
      </c>
      <c r="I704" s="4" t="s">
        <v>1959</v>
      </c>
      <c r="J704" s="4">
        <v>810.846</v>
      </c>
    </row>
    <row r="705" spans="1:10" ht="15" customHeight="1" x14ac:dyDescent="0.3">
      <c r="A705" s="4" t="s">
        <v>2670</v>
      </c>
      <c r="B705" s="6">
        <v>45429</v>
      </c>
      <c r="C705" s="4" t="s">
        <v>651</v>
      </c>
      <c r="D705" s="4" t="s">
        <v>1617</v>
      </c>
      <c r="E705" s="4" t="s">
        <v>1939</v>
      </c>
      <c r="F705" s="4">
        <v>3</v>
      </c>
      <c r="G705" s="4">
        <v>262.69</v>
      </c>
      <c r="H705" s="4">
        <v>0.04</v>
      </c>
      <c r="I705" s="4" t="s">
        <v>1961</v>
      </c>
      <c r="J705" s="4">
        <v>756.54719999999998</v>
      </c>
    </row>
    <row r="706" spans="1:10" ht="15" customHeight="1" x14ac:dyDescent="0.3">
      <c r="A706" s="4" t="s">
        <v>2671</v>
      </c>
      <c r="B706" s="6">
        <v>45386</v>
      </c>
      <c r="C706" s="4" t="s">
        <v>1496</v>
      </c>
      <c r="D706" s="4" t="s">
        <v>1786</v>
      </c>
      <c r="E706" s="4" t="s">
        <v>1896</v>
      </c>
      <c r="F706" s="4">
        <v>3</v>
      </c>
      <c r="G706" s="4">
        <v>212.72</v>
      </c>
      <c r="H706" s="4">
        <v>0.22</v>
      </c>
      <c r="I706" s="4" t="s">
        <v>1961</v>
      </c>
      <c r="J706" s="4">
        <v>497.76479999999998</v>
      </c>
    </row>
    <row r="707" spans="1:10" ht="15" customHeight="1" x14ac:dyDescent="0.3">
      <c r="A707" s="4" t="s">
        <v>2672</v>
      </c>
      <c r="B707" s="6">
        <v>45803</v>
      </c>
      <c r="C707" s="4" t="s">
        <v>515</v>
      </c>
      <c r="D707" s="4" t="s">
        <v>1648</v>
      </c>
      <c r="E707" s="4" t="s">
        <v>1945</v>
      </c>
      <c r="F707" s="4">
        <v>4</v>
      </c>
      <c r="G707" s="4">
        <v>757.9</v>
      </c>
      <c r="H707" s="4">
        <v>0.22</v>
      </c>
      <c r="I707" s="4" t="s">
        <v>1961</v>
      </c>
      <c r="J707" s="4">
        <v>2364.6480000000001</v>
      </c>
    </row>
    <row r="708" spans="1:10" ht="15" customHeight="1" x14ac:dyDescent="0.3">
      <c r="A708" s="4" t="s">
        <v>2673</v>
      </c>
      <c r="B708" s="6">
        <v>45346</v>
      </c>
      <c r="C708" s="4" t="s">
        <v>81</v>
      </c>
      <c r="D708" s="4" t="s">
        <v>1823</v>
      </c>
      <c r="E708" s="4" t="s">
        <v>1942</v>
      </c>
      <c r="F708" s="4">
        <v>1</v>
      </c>
      <c r="G708" s="4">
        <v>846.04</v>
      </c>
      <c r="H708" s="4">
        <v>0.08</v>
      </c>
      <c r="I708" s="4" t="s">
        <v>1961</v>
      </c>
      <c r="J708" s="4">
        <v>778.35680000000002</v>
      </c>
    </row>
    <row r="709" spans="1:10" ht="15" customHeight="1" x14ac:dyDescent="0.3">
      <c r="A709" s="4" t="s">
        <v>2674</v>
      </c>
      <c r="B709" s="6">
        <v>45267</v>
      </c>
      <c r="C709" s="4" t="s">
        <v>539</v>
      </c>
      <c r="D709" s="4" t="s">
        <v>1693</v>
      </c>
      <c r="E709" s="4" t="s">
        <v>1914</v>
      </c>
      <c r="F709" s="4">
        <v>3</v>
      </c>
      <c r="G709" s="4">
        <v>179.7</v>
      </c>
      <c r="H709" s="4">
        <v>0.17</v>
      </c>
      <c r="I709" s="4" t="s">
        <v>1964</v>
      </c>
      <c r="J709" s="4">
        <v>447.45299999999997</v>
      </c>
    </row>
    <row r="710" spans="1:10" ht="15" customHeight="1" x14ac:dyDescent="0.3">
      <c r="A710" s="4" t="s">
        <v>2675</v>
      </c>
      <c r="B710" s="6">
        <v>45572</v>
      </c>
      <c r="C710" s="4" t="s">
        <v>1392</v>
      </c>
      <c r="D710" s="4" t="s">
        <v>1670</v>
      </c>
      <c r="E710" s="4" t="s">
        <v>1904</v>
      </c>
      <c r="F710" s="4">
        <v>4</v>
      </c>
      <c r="G710" s="4">
        <v>681.08</v>
      </c>
      <c r="H710" s="4">
        <v>0</v>
      </c>
      <c r="I710" s="4" t="s">
        <v>1961</v>
      </c>
      <c r="J710" s="4">
        <v>2724.32</v>
      </c>
    </row>
    <row r="711" spans="1:10" ht="15" customHeight="1" x14ac:dyDescent="0.3">
      <c r="A711" s="4" t="s">
        <v>2676</v>
      </c>
      <c r="B711" s="6">
        <v>45252</v>
      </c>
      <c r="C711" s="4" t="s">
        <v>1266</v>
      </c>
      <c r="D711" s="4" t="s">
        <v>1572</v>
      </c>
      <c r="E711" s="4" t="s">
        <v>1914</v>
      </c>
      <c r="F711" s="4">
        <v>4</v>
      </c>
      <c r="G711" s="4">
        <v>723.44</v>
      </c>
      <c r="H711" s="4">
        <v>0.14000000000000001</v>
      </c>
      <c r="I711" s="4" t="s">
        <v>1961</v>
      </c>
      <c r="J711" s="4">
        <v>2488.6336000000001</v>
      </c>
    </row>
    <row r="712" spans="1:10" ht="15" customHeight="1" x14ac:dyDescent="0.3">
      <c r="A712" s="4" t="s">
        <v>2677</v>
      </c>
      <c r="B712" s="6">
        <v>45939</v>
      </c>
      <c r="C712" s="4" t="s">
        <v>440</v>
      </c>
      <c r="D712" s="4" t="s">
        <v>1670</v>
      </c>
      <c r="E712" s="4" t="s">
        <v>1934</v>
      </c>
      <c r="F712" s="4">
        <v>4</v>
      </c>
      <c r="G712" s="4">
        <v>471.89</v>
      </c>
      <c r="H712" s="4">
        <v>0.12</v>
      </c>
      <c r="I712" s="4" t="s">
        <v>1964</v>
      </c>
      <c r="J712" s="4">
        <v>1661.0527999999999</v>
      </c>
    </row>
    <row r="713" spans="1:10" ht="15" customHeight="1" x14ac:dyDescent="0.3">
      <c r="A713" s="4" t="s">
        <v>2678</v>
      </c>
      <c r="B713" s="6">
        <v>45559</v>
      </c>
      <c r="C713" s="4" t="s">
        <v>1157</v>
      </c>
      <c r="D713" s="4" t="s">
        <v>1796</v>
      </c>
      <c r="E713" s="4" t="s">
        <v>1942</v>
      </c>
      <c r="F713" s="4">
        <v>1</v>
      </c>
      <c r="G713" s="4">
        <v>613.17999999999995</v>
      </c>
      <c r="H713" s="4">
        <v>0.14000000000000001</v>
      </c>
      <c r="I713" s="4" t="s">
        <v>1964</v>
      </c>
      <c r="J713" s="4">
        <v>527.33479999999997</v>
      </c>
    </row>
    <row r="714" spans="1:10" ht="15" customHeight="1" x14ac:dyDescent="0.3">
      <c r="A714" s="4" t="s">
        <v>2679</v>
      </c>
      <c r="B714" s="6">
        <v>45229</v>
      </c>
      <c r="C714" s="4" t="s">
        <v>199</v>
      </c>
      <c r="D714" s="4" t="s">
        <v>1709</v>
      </c>
      <c r="E714" s="4" t="s">
        <v>1904</v>
      </c>
      <c r="F714" s="4">
        <v>1</v>
      </c>
      <c r="G714" s="4">
        <v>651.30999999999995</v>
      </c>
      <c r="H714" s="4">
        <v>0.24</v>
      </c>
      <c r="I714" s="4" t="s">
        <v>1961</v>
      </c>
      <c r="J714" s="4">
        <v>494.99560000000002</v>
      </c>
    </row>
    <row r="715" spans="1:10" ht="15" customHeight="1" x14ac:dyDescent="0.3">
      <c r="A715" s="4" t="s">
        <v>2680</v>
      </c>
      <c r="B715" s="6">
        <v>45333</v>
      </c>
      <c r="C715" s="4" t="s">
        <v>107</v>
      </c>
      <c r="D715" s="4" t="s">
        <v>2061</v>
      </c>
      <c r="E715" s="4" t="s">
        <v>1911</v>
      </c>
      <c r="F715" s="4">
        <v>2</v>
      </c>
      <c r="G715" s="4">
        <v>635.14</v>
      </c>
      <c r="H715" s="4">
        <v>0.1</v>
      </c>
      <c r="I715" s="4" t="s">
        <v>1964</v>
      </c>
      <c r="J715" s="4">
        <v>1143.252</v>
      </c>
    </row>
    <row r="716" spans="1:10" ht="15" customHeight="1" x14ac:dyDescent="0.3">
      <c r="A716" s="4" t="s">
        <v>2681</v>
      </c>
      <c r="B716" s="6">
        <v>45752</v>
      </c>
      <c r="C716" s="4" t="s">
        <v>1199</v>
      </c>
      <c r="D716" s="4" t="s">
        <v>1877</v>
      </c>
      <c r="E716" s="4" t="s">
        <v>1934</v>
      </c>
      <c r="F716" s="4">
        <v>4</v>
      </c>
      <c r="G716" s="4">
        <v>912.61</v>
      </c>
      <c r="H716" s="4">
        <v>0.14000000000000001</v>
      </c>
      <c r="I716" s="4" t="s">
        <v>1959</v>
      </c>
      <c r="J716" s="4">
        <v>3139.3784000000001</v>
      </c>
    </row>
    <row r="717" spans="1:10" ht="15" customHeight="1" x14ac:dyDescent="0.3">
      <c r="A717" s="4" t="s">
        <v>2682</v>
      </c>
      <c r="B717" s="6">
        <v>45795</v>
      </c>
      <c r="C717" s="4" t="s">
        <v>883</v>
      </c>
      <c r="D717" s="4" t="s">
        <v>1721</v>
      </c>
      <c r="E717" s="4" t="s">
        <v>1914</v>
      </c>
      <c r="F717" s="4">
        <v>3</v>
      </c>
      <c r="G717" s="4">
        <v>79.77</v>
      </c>
      <c r="H717" s="4">
        <v>0.09</v>
      </c>
      <c r="I717" s="4" t="s">
        <v>1959</v>
      </c>
      <c r="J717" s="4">
        <v>217.77209999999999</v>
      </c>
    </row>
    <row r="718" spans="1:10" ht="15" customHeight="1" x14ac:dyDescent="0.3">
      <c r="A718" s="4" t="s">
        <v>2683</v>
      </c>
      <c r="B718" s="6">
        <v>45755</v>
      </c>
      <c r="C718" s="4" t="s">
        <v>892</v>
      </c>
      <c r="D718" s="4" t="s">
        <v>1865</v>
      </c>
      <c r="E718" s="4" t="s">
        <v>1936</v>
      </c>
      <c r="F718" s="4">
        <v>4</v>
      </c>
      <c r="G718" s="4">
        <v>603.52</v>
      </c>
      <c r="H718" s="4">
        <v>0.25</v>
      </c>
      <c r="I718" s="4" t="s">
        <v>1959</v>
      </c>
      <c r="J718" s="4">
        <v>1810.56</v>
      </c>
    </row>
    <row r="719" spans="1:10" ht="15" customHeight="1" x14ac:dyDescent="0.3">
      <c r="A719" s="4" t="s">
        <v>2684</v>
      </c>
      <c r="B719" s="6">
        <v>45625</v>
      </c>
      <c r="C719" s="4" t="s">
        <v>285</v>
      </c>
      <c r="D719" s="4" t="s">
        <v>1814</v>
      </c>
      <c r="E719" s="4" t="s">
        <v>1929</v>
      </c>
      <c r="F719" s="4">
        <v>4</v>
      </c>
      <c r="G719" s="4">
        <v>453.12</v>
      </c>
      <c r="H719" s="4">
        <v>0.23</v>
      </c>
      <c r="I719" s="4" t="s">
        <v>1964</v>
      </c>
      <c r="J719" s="4">
        <v>1395.6096</v>
      </c>
    </row>
    <row r="720" spans="1:10" ht="15" customHeight="1" x14ac:dyDescent="0.3">
      <c r="A720" s="4" t="s">
        <v>2685</v>
      </c>
      <c r="B720" s="6">
        <v>45656</v>
      </c>
      <c r="C720" s="4" t="s">
        <v>1539</v>
      </c>
      <c r="D720" s="4" t="s">
        <v>1677</v>
      </c>
      <c r="E720" s="4" t="s">
        <v>1921</v>
      </c>
      <c r="F720" s="4">
        <v>2</v>
      </c>
      <c r="G720" s="4">
        <v>974.35</v>
      </c>
      <c r="H720" s="4">
        <v>0.15</v>
      </c>
      <c r="I720" s="4" t="s">
        <v>1959</v>
      </c>
      <c r="J720" s="4">
        <v>1656.395</v>
      </c>
    </row>
    <row r="721" spans="1:10" ht="15" customHeight="1" x14ac:dyDescent="0.3">
      <c r="A721" s="4" t="s">
        <v>2686</v>
      </c>
      <c r="B721" s="6">
        <v>45824</v>
      </c>
      <c r="C721" s="4" t="s">
        <v>1478</v>
      </c>
      <c r="D721" s="4" t="s">
        <v>1868</v>
      </c>
      <c r="E721" s="4" t="s">
        <v>1942</v>
      </c>
      <c r="F721" s="4">
        <v>4</v>
      </c>
      <c r="G721" s="4">
        <v>52.35</v>
      </c>
      <c r="H721" s="4">
        <v>0.23</v>
      </c>
      <c r="I721" s="4" t="s">
        <v>1964</v>
      </c>
      <c r="J721" s="4">
        <v>161.238</v>
      </c>
    </row>
    <row r="722" spans="1:10" ht="15" customHeight="1" x14ac:dyDescent="0.3">
      <c r="A722" s="4" t="s">
        <v>2687</v>
      </c>
      <c r="B722" s="6">
        <v>45824</v>
      </c>
      <c r="C722" s="4" t="s">
        <v>1169</v>
      </c>
      <c r="D722" s="4" t="s">
        <v>1777</v>
      </c>
      <c r="E722" s="4" t="s">
        <v>1942</v>
      </c>
      <c r="F722" s="4">
        <v>3</v>
      </c>
      <c r="G722" s="4">
        <v>681.58</v>
      </c>
      <c r="H722" s="4">
        <v>0.23</v>
      </c>
      <c r="I722" s="4" t="s">
        <v>1959</v>
      </c>
      <c r="J722" s="4">
        <v>1574.4498000000001</v>
      </c>
    </row>
    <row r="723" spans="1:10" ht="15" customHeight="1" x14ac:dyDescent="0.3">
      <c r="A723" s="4" t="s">
        <v>2688</v>
      </c>
      <c r="B723" s="6">
        <v>45384</v>
      </c>
      <c r="C723" s="4" t="s">
        <v>593</v>
      </c>
      <c r="D723" s="4" t="s">
        <v>1832</v>
      </c>
      <c r="E723" s="4" t="s">
        <v>1936</v>
      </c>
      <c r="F723" s="4">
        <v>3</v>
      </c>
      <c r="G723" s="4">
        <v>71.23</v>
      </c>
      <c r="H723" s="4">
        <v>0.03</v>
      </c>
      <c r="I723" s="4" t="s">
        <v>1959</v>
      </c>
      <c r="J723" s="4">
        <v>207.27930000000001</v>
      </c>
    </row>
    <row r="724" spans="1:10" ht="15" customHeight="1" x14ac:dyDescent="0.3">
      <c r="A724" s="4" t="s">
        <v>2689</v>
      </c>
      <c r="B724" s="6">
        <v>45379</v>
      </c>
      <c r="C724" s="4" t="s">
        <v>784</v>
      </c>
      <c r="D724" s="4" t="s">
        <v>1617</v>
      </c>
      <c r="E724" s="4" t="s">
        <v>1934</v>
      </c>
      <c r="F724" s="4">
        <v>1</v>
      </c>
      <c r="G724" s="4">
        <v>31.36</v>
      </c>
      <c r="H724" s="4">
        <v>0.21</v>
      </c>
      <c r="I724" s="4" t="s">
        <v>1964</v>
      </c>
      <c r="J724" s="4">
        <v>24.7744</v>
      </c>
    </row>
    <row r="725" spans="1:10" ht="15" customHeight="1" x14ac:dyDescent="0.3">
      <c r="A725" s="4" t="s">
        <v>2690</v>
      </c>
      <c r="B725" s="6">
        <v>45674</v>
      </c>
      <c r="C725" s="4" t="s">
        <v>1082</v>
      </c>
      <c r="D725" s="4" t="s">
        <v>1703</v>
      </c>
      <c r="E725" s="4" t="s">
        <v>1932</v>
      </c>
      <c r="F725" s="4">
        <v>2</v>
      </c>
      <c r="G725" s="4">
        <v>555.54999999999995</v>
      </c>
      <c r="H725" s="4">
        <v>0.14000000000000001</v>
      </c>
      <c r="I725" s="4" t="s">
        <v>1959</v>
      </c>
      <c r="J725" s="4">
        <v>955.54600000000005</v>
      </c>
    </row>
    <row r="726" spans="1:10" ht="15" customHeight="1" x14ac:dyDescent="0.3">
      <c r="A726" s="4" t="s">
        <v>2691</v>
      </c>
      <c r="B726" s="6">
        <v>45760</v>
      </c>
      <c r="C726" s="4" t="s">
        <v>814</v>
      </c>
      <c r="D726" s="4" t="s">
        <v>1780</v>
      </c>
      <c r="E726" s="4" t="s">
        <v>1939</v>
      </c>
      <c r="F726" s="4">
        <v>4</v>
      </c>
      <c r="G726" s="4">
        <v>805.99</v>
      </c>
      <c r="H726" s="4">
        <v>0.06</v>
      </c>
      <c r="I726" s="4" t="s">
        <v>1959</v>
      </c>
      <c r="J726" s="4">
        <v>3030.5223999999998</v>
      </c>
    </row>
    <row r="727" spans="1:10" ht="15" customHeight="1" x14ac:dyDescent="0.3">
      <c r="A727" s="4" t="s">
        <v>2692</v>
      </c>
      <c r="B727" s="6">
        <v>45474</v>
      </c>
      <c r="C727" s="4" t="s">
        <v>1223</v>
      </c>
      <c r="D727" s="4" t="s">
        <v>1796</v>
      </c>
      <c r="E727" s="4" t="s">
        <v>1892</v>
      </c>
      <c r="F727" s="4">
        <v>1</v>
      </c>
      <c r="G727" s="4">
        <v>506.55</v>
      </c>
      <c r="H727" s="4">
        <v>0.28000000000000003</v>
      </c>
      <c r="I727" s="4" t="s">
        <v>1959</v>
      </c>
      <c r="J727" s="4">
        <v>364.71600000000001</v>
      </c>
    </row>
    <row r="728" spans="1:10" ht="15" customHeight="1" x14ac:dyDescent="0.3">
      <c r="A728" s="4" t="s">
        <v>2693</v>
      </c>
      <c r="B728" s="6">
        <v>45640</v>
      </c>
      <c r="C728" s="4" t="s">
        <v>452</v>
      </c>
      <c r="D728" s="4" t="s">
        <v>1703</v>
      </c>
      <c r="E728" s="4" t="s">
        <v>1927</v>
      </c>
      <c r="F728" s="4">
        <v>3</v>
      </c>
      <c r="G728" s="4">
        <v>28.69</v>
      </c>
      <c r="H728" s="4">
        <v>0.02</v>
      </c>
      <c r="I728" s="4" t="s">
        <v>1959</v>
      </c>
      <c r="J728" s="4">
        <v>84.348600000000005</v>
      </c>
    </row>
    <row r="729" spans="1:10" ht="15" customHeight="1" x14ac:dyDescent="0.3">
      <c r="A729" s="4" t="s">
        <v>2694</v>
      </c>
      <c r="B729" s="6">
        <v>45253</v>
      </c>
      <c r="C729" s="4" t="s">
        <v>1220</v>
      </c>
      <c r="D729" s="4" t="s">
        <v>1811</v>
      </c>
      <c r="E729" s="4" t="s">
        <v>1904</v>
      </c>
      <c r="F729" s="4">
        <v>1</v>
      </c>
      <c r="G729" s="4">
        <v>106.07</v>
      </c>
      <c r="H729" s="4">
        <v>0.23</v>
      </c>
      <c r="I729" s="4" t="s">
        <v>1964</v>
      </c>
      <c r="J729" s="4">
        <v>81.673900000000003</v>
      </c>
    </row>
    <row r="730" spans="1:10" ht="15" customHeight="1" x14ac:dyDescent="0.3">
      <c r="A730" s="4" t="s">
        <v>2695</v>
      </c>
      <c r="B730" s="6">
        <v>45225</v>
      </c>
      <c r="C730" s="4" t="s">
        <v>841</v>
      </c>
      <c r="D730" s="4" t="s">
        <v>1856</v>
      </c>
      <c r="E730" s="4" t="s">
        <v>1887</v>
      </c>
      <c r="F730" s="4">
        <v>4</v>
      </c>
      <c r="G730" s="4">
        <v>289.77</v>
      </c>
      <c r="H730" s="4">
        <v>0.06</v>
      </c>
      <c r="I730" s="4" t="s">
        <v>1961</v>
      </c>
      <c r="J730" s="4">
        <v>1089.5352</v>
      </c>
    </row>
    <row r="731" spans="1:10" ht="15" customHeight="1" x14ac:dyDescent="0.3">
      <c r="A731" s="4" t="s">
        <v>2696</v>
      </c>
      <c r="B731" s="6">
        <v>45263</v>
      </c>
      <c r="C731" s="4" t="s">
        <v>530</v>
      </c>
      <c r="D731" s="4" t="s">
        <v>1832</v>
      </c>
      <c r="E731" s="4" t="s">
        <v>1945</v>
      </c>
      <c r="F731" s="4">
        <v>2</v>
      </c>
      <c r="G731" s="4">
        <v>354.26</v>
      </c>
      <c r="H731" s="4">
        <v>0.01</v>
      </c>
      <c r="I731" s="4" t="s">
        <v>1964</v>
      </c>
      <c r="J731" s="4">
        <v>701.4348</v>
      </c>
    </row>
    <row r="732" spans="1:10" ht="15" customHeight="1" x14ac:dyDescent="0.3">
      <c r="A732" s="4" t="s">
        <v>2697</v>
      </c>
      <c r="B732" s="6">
        <v>45554</v>
      </c>
      <c r="C732" s="4" t="s">
        <v>1214</v>
      </c>
      <c r="D732" s="4" t="s">
        <v>1786</v>
      </c>
      <c r="E732" s="4" t="s">
        <v>1934</v>
      </c>
      <c r="F732" s="4">
        <v>1</v>
      </c>
      <c r="G732" s="4">
        <v>522.72</v>
      </c>
      <c r="H732" s="4">
        <v>0.25</v>
      </c>
      <c r="I732" s="4" t="s">
        <v>1961</v>
      </c>
      <c r="J732" s="4">
        <v>392.04</v>
      </c>
    </row>
    <row r="733" spans="1:10" ht="15" customHeight="1" x14ac:dyDescent="0.3">
      <c r="A733" s="4" t="s">
        <v>2698</v>
      </c>
      <c r="B733" s="6">
        <v>45569</v>
      </c>
      <c r="C733" s="4" t="s">
        <v>218</v>
      </c>
      <c r="D733" s="4" t="s">
        <v>1576</v>
      </c>
      <c r="E733" s="4" t="s">
        <v>1921</v>
      </c>
      <c r="F733" s="4">
        <v>3</v>
      </c>
      <c r="G733" s="4">
        <v>966.02</v>
      </c>
      <c r="H733" s="4">
        <v>0.03</v>
      </c>
      <c r="I733" s="4" t="s">
        <v>1964</v>
      </c>
      <c r="J733" s="4">
        <v>2811.1181999999999</v>
      </c>
    </row>
    <row r="734" spans="1:10" ht="15" customHeight="1" x14ac:dyDescent="0.3">
      <c r="A734" s="4" t="s">
        <v>2699</v>
      </c>
      <c r="B734" s="6">
        <v>45217</v>
      </c>
      <c r="C734" s="4" t="s">
        <v>735</v>
      </c>
      <c r="D734" s="4" t="s">
        <v>1732</v>
      </c>
      <c r="E734" s="4" t="s">
        <v>1942</v>
      </c>
      <c r="F734" s="4">
        <v>1</v>
      </c>
      <c r="G734" s="4">
        <v>498.61</v>
      </c>
      <c r="H734" s="4">
        <v>0.04</v>
      </c>
      <c r="I734" s="4" t="s">
        <v>1961</v>
      </c>
      <c r="J734" s="4">
        <v>478.66559999999998</v>
      </c>
    </row>
    <row r="735" spans="1:10" ht="15" customHeight="1" x14ac:dyDescent="0.3">
      <c r="A735" s="4" t="s">
        <v>2700</v>
      </c>
      <c r="B735" s="6">
        <v>45783</v>
      </c>
      <c r="C735" s="4" t="s">
        <v>1049</v>
      </c>
      <c r="D735" s="4" t="s">
        <v>1706</v>
      </c>
      <c r="E735" s="4" t="s">
        <v>1911</v>
      </c>
      <c r="F735" s="4">
        <v>4</v>
      </c>
      <c r="G735" s="4">
        <v>758.27</v>
      </c>
      <c r="H735" s="4">
        <v>0.05</v>
      </c>
      <c r="I735" s="4" t="s">
        <v>1961</v>
      </c>
      <c r="J735" s="4">
        <v>2881.4259999999999</v>
      </c>
    </row>
    <row r="736" spans="1:10" ht="15" customHeight="1" x14ac:dyDescent="0.3">
      <c r="A736" s="4" t="s">
        <v>2701</v>
      </c>
      <c r="B736" s="6">
        <v>45371</v>
      </c>
      <c r="C736" s="4" t="s">
        <v>656</v>
      </c>
      <c r="D736" s="4" t="s">
        <v>2061</v>
      </c>
      <c r="E736" s="4" t="s">
        <v>1896</v>
      </c>
      <c r="F736" s="4">
        <v>2</v>
      </c>
      <c r="G736" s="4">
        <v>371.03</v>
      </c>
      <c r="H736" s="4">
        <v>0.23</v>
      </c>
      <c r="I736" s="4" t="s">
        <v>1961</v>
      </c>
      <c r="J736" s="4">
        <v>571.38620000000003</v>
      </c>
    </row>
    <row r="737" spans="1:10" ht="15" customHeight="1" x14ac:dyDescent="0.3">
      <c r="A737" s="4" t="s">
        <v>2702</v>
      </c>
      <c r="B737" s="6">
        <v>45453</v>
      </c>
      <c r="C737" s="4" t="s">
        <v>1124</v>
      </c>
      <c r="D737" s="4" t="s">
        <v>1856</v>
      </c>
      <c r="E737" s="4" t="s">
        <v>1942</v>
      </c>
      <c r="F737" s="4">
        <v>1</v>
      </c>
      <c r="G737" s="4">
        <v>230.32</v>
      </c>
      <c r="H737" s="4">
        <v>0.05</v>
      </c>
      <c r="I737" s="4" t="s">
        <v>1964</v>
      </c>
      <c r="J737" s="4">
        <v>218.804</v>
      </c>
    </row>
    <row r="738" spans="1:10" ht="15" customHeight="1" x14ac:dyDescent="0.3">
      <c r="A738" s="4" t="s">
        <v>2703</v>
      </c>
      <c r="B738" s="6">
        <v>45526</v>
      </c>
      <c r="C738" s="4" t="s">
        <v>1085</v>
      </c>
      <c r="D738" s="4" t="s">
        <v>1765</v>
      </c>
      <c r="E738" s="4" t="s">
        <v>1911</v>
      </c>
      <c r="F738" s="4">
        <v>2</v>
      </c>
      <c r="G738" s="4">
        <v>985.43</v>
      </c>
      <c r="H738" s="4">
        <v>0.28000000000000003</v>
      </c>
      <c r="I738" s="4" t="s">
        <v>1964</v>
      </c>
      <c r="J738" s="4">
        <v>1419.0192</v>
      </c>
    </row>
    <row r="739" spans="1:10" ht="15" customHeight="1" x14ac:dyDescent="0.3">
      <c r="A739" s="4" t="s">
        <v>2704</v>
      </c>
      <c r="B739" s="6">
        <v>45756</v>
      </c>
      <c r="C739" s="4" t="s">
        <v>1322</v>
      </c>
      <c r="D739" s="4" t="s">
        <v>1594</v>
      </c>
      <c r="E739" s="4" t="s">
        <v>1904</v>
      </c>
      <c r="F739" s="4">
        <v>2</v>
      </c>
      <c r="G739" s="4">
        <v>492.5</v>
      </c>
      <c r="H739" s="4">
        <v>0.3</v>
      </c>
      <c r="I739" s="4" t="s">
        <v>1961</v>
      </c>
      <c r="J739" s="4">
        <v>689.5</v>
      </c>
    </row>
    <row r="740" spans="1:10" ht="15" customHeight="1" x14ac:dyDescent="0.3">
      <c r="A740" s="4" t="s">
        <v>2705</v>
      </c>
      <c r="B740" s="6">
        <v>45657</v>
      </c>
      <c r="C740" s="4" t="s">
        <v>1151</v>
      </c>
      <c r="D740" s="4" t="s">
        <v>1718</v>
      </c>
      <c r="E740" s="4" t="s">
        <v>1927</v>
      </c>
      <c r="F740" s="4">
        <v>2</v>
      </c>
      <c r="G740" s="4">
        <v>213.69</v>
      </c>
      <c r="H740" s="4">
        <v>0.28000000000000003</v>
      </c>
      <c r="I740" s="4" t="s">
        <v>1961</v>
      </c>
      <c r="J740" s="4">
        <v>307.71359999999999</v>
      </c>
    </row>
    <row r="741" spans="1:10" ht="15" customHeight="1" x14ac:dyDescent="0.3">
      <c r="A741" s="4" t="s">
        <v>2706</v>
      </c>
      <c r="B741" s="6">
        <v>45716</v>
      </c>
      <c r="C741" s="4" t="s">
        <v>245</v>
      </c>
      <c r="D741" s="4" t="s">
        <v>1635</v>
      </c>
      <c r="E741" s="4" t="s">
        <v>1917</v>
      </c>
      <c r="F741" s="4">
        <v>4</v>
      </c>
      <c r="G741" s="4">
        <v>618.83000000000004</v>
      </c>
      <c r="H741" s="4">
        <v>0.08</v>
      </c>
      <c r="I741" s="4" t="s">
        <v>1961</v>
      </c>
      <c r="J741" s="4">
        <v>2277.2944000000002</v>
      </c>
    </row>
    <row r="742" spans="1:10" ht="15" customHeight="1" x14ac:dyDescent="0.3">
      <c r="A742" s="4" t="s">
        <v>2707</v>
      </c>
      <c r="B742" s="6">
        <v>45313</v>
      </c>
      <c r="C742" s="4" t="s">
        <v>339</v>
      </c>
      <c r="D742" s="4" t="s">
        <v>1759</v>
      </c>
      <c r="E742" s="4" t="s">
        <v>1927</v>
      </c>
      <c r="F742" s="4">
        <v>2</v>
      </c>
      <c r="G742" s="4">
        <v>81.16</v>
      </c>
      <c r="H742" s="4">
        <v>0.16</v>
      </c>
      <c r="I742" s="4" t="s">
        <v>1961</v>
      </c>
      <c r="J742" s="4">
        <v>136.34880000000001</v>
      </c>
    </row>
    <row r="743" spans="1:10" ht="15" customHeight="1" x14ac:dyDescent="0.3">
      <c r="A743" s="4" t="s">
        <v>2708</v>
      </c>
      <c r="B743" s="6">
        <v>45372</v>
      </c>
      <c r="C743" s="4" t="s">
        <v>20</v>
      </c>
      <c r="D743" s="4" t="s">
        <v>1841</v>
      </c>
      <c r="E743" s="4" t="s">
        <v>1921</v>
      </c>
      <c r="F743" s="4">
        <v>1</v>
      </c>
      <c r="G743" s="4">
        <v>431.69</v>
      </c>
      <c r="H743" s="4">
        <v>0.09</v>
      </c>
      <c r="I743" s="4" t="s">
        <v>1959</v>
      </c>
      <c r="J743" s="4">
        <v>392.83789999999999</v>
      </c>
    </row>
    <row r="744" spans="1:10" ht="15" customHeight="1" x14ac:dyDescent="0.3">
      <c r="A744" s="4" t="s">
        <v>2709</v>
      </c>
      <c r="B744" s="6">
        <v>45648</v>
      </c>
      <c r="C744" s="4" t="s">
        <v>1272</v>
      </c>
      <c r="D744" s="4" t="s">
        <v>1628</v>
      </c>
      <c r="E744" s="4" t="s">
        <v>1908</v>
      </c>
      <c r="F744" s="4">
        <v>3</v>
      </c>
      <c r="G744" s="4">
        <v>438.65</v>
      </c>
      <c r="H744" s="4">
        <v>0.28999999999999998</v>
      </c>
      <c r="I744" s="4" t="s">
        <v>1961</v>
      </c>
      <c r="J744" s="4">
        <v>934.32449999999994</v>
      </c>
    </row>
    <row r="745" spans="1:10" ht="15" customHeight="1" x14ac:dyDescent="0.3">
      <c r="A745" s="4" t="s">
        <v>2710</v>
      </c>
      <c r="B745" s="6">
        <v>45384</v>
      </c>
      <c r="C745" s="4" t="s">
        <v>578</v>
      </c>
      <c r="D745" s="4" t="s">
        <v>1820</v>
      </c>
      <c r="E745" s="4" t="s">
        <v>1901</v>
      </c>
      <c r="F745" s="4">
        <v>3</v>
      </c>
      <c r="G745" s="4">
        <v>339.41</v>
      </c>
      <c r="H745" s="4">
        <v>0.26</v>
      </c>
      <c r="I745" s="4" t="s">
        <v>1959</v>
      </c>
      <c r="J745" s="4">
        <v>753.49019999999996</v>
      </c>
    </row>
    <row r="746" spans="1:10" ht="15" customHeight="1" x14ac:dyDescent="0.3">
      <c r="A746" s="4" t="s">
        <v>2711</v>
      </c>
      <c r="B746" s="6">
        <v>45687</v>
      </c>
      <c r="C746" s="4" t="s">
        <v>1461</v>
      </c>
      <c r="D746" s="4" t="s">
        <v>1820</v>
      </c>
      <c r="E746" s="4" t="s">
        <v>1921</v>
      </c>
      <c r="F746" s="4">
        <v>4</v>
      </c>
      <c r="G746" s="4">
        <v>848.47</v>
      </c>
      <c r="H746" s="4">
        <v>0.21</v>
      </c>
      <c r="I746" s="4" t="s">
        <v>1964</v>
      </c>
      <c r="J746" s="4">
        <v>2681.1651999999999</v>
      </c>
    </row>
    <row r="747" spans="1:10" ht="15" customHeight="1" x14ac:dyDescent="0.3">
      <c r="A747" s="4" t="s">
        <v>2712</v>
      </c>
      <c r="B747" s="6">
        <v>45747</v>
      </c>
      <c r="C747" s="4" t="s">
        <v>639</v>
      </c>
      <c r="D747" s="4" t="s">
        <v>1783</v>
      </c>
      <c r="E747" s="4" t="s">
        <v>1917</v>
      </c>
      <c r="F747" s="4">
        <v>1</v>
      </c>
      <c r="G747" s="4">
        <v>664.87</v>
      </c>
      <c r="H747" s="4">
        <v>0.08</v>
      </c>
      <c r="I747" s="4" t="s">
        <v>1961</v>
      </c>
      <c r="J747" s="4">
        <v>611.68039999999996</v>
      </c>
    </row>
    <row r="748" spans="1:10" ht="15" customHeight="1" x14ac:dyDescent="0.3">
      <c r="A748" s="4" t="s">
        <v>2713</v>
      </c>
      <c r="B748" s="6">
        <v>45687</v>
      </c>
      <c r="C748" s="4" t="s">
        <v>357</v>
      </c>
      <c r="D748" s="4" t="s">
        <v>1648</v>
      </c>
      <c r="E748" s="4" t="s">
        <v>1914</v>
      </c>
      <c r="F748" s="4">
        <v>1</v>
      </c>
      <c r="G748" s="4">
        <v>412.11</v>
      </c>
      <c r="H748" s="4">
        <v>0.23</v>
      </c>
      <c r="I748" s="4" t="s">
        <v>1961</v>
      </c>
      <c r="J748" s="4">
        <v>317.32470000000001</v>
      </c>
    </row>
    <row r="749" spans="1:10" ht="15" customHeight="1" x14ac:dyDescent="0.3">
      <c r="A749" s="4" t="s">
        <v>2714</v>
      </c>
      <c r="B749" s="6">
        <v>45916</v>
      </c>
      <c r="C749" s="4" t="s">
        <v>427</v>
      </c>
      <c r="D749" s="4" t="s">
        <v>1865</v>
      </c>
      <c r="E749" s="4" t="s">
        <v>1892</v>
      </c>
      <c r="F749" s="4">
        <v>1</v>
      </c>
      <c r="G749" s="4">
        <v>126.09</v>
      </c>
      <c r="H749" s="4">
        <v>0.05</v>
      </c>
      <c r="I749" s="4" t="s">
        <v>1964</v>
      </c>
      <c r="J749" s="4">
        <v>119.7855</v>
      </c>
    </row>
    <row r="750" spans="1:10" ht="15" customHeight="1" x14ac:dyDescent="0.3">
      <c r="A750" s="4" t="s">
        <v>2715</v>
      </c>
      <c r="B750" s="6">
        <v>45917</v>
      </c>
      <c r="C750" s="4" t="s">
        <v>656</v>
      </c>
      <c r="D750" s="4" t="s">
        <v>1783</v>
      </c>
      <c r="E750" s="4" t="s">
        <v>1924</v>
      </c>
      <c r="F750" s="4">
        <v>4</v>
      </c>
      <c r="G750" s="4">
        <v>602.39</v>
      </c>
      <c r="H750" s="4">
        <v>0.19</v>
      </c>
      <c r="I750" s="4" t="s">
        <v>1964</v>
      </c>
      <c r="J750" s="4">
        <v>1951.7436</v>
      </c>
    </row>
    <row r="751" spans="1:10" ht="15" customHeight="1" x14ac:dyDescent="0.3">
      <c r="A751" s="4" t="s">
        <v>2716</v>
      </c>
      <c r="B751" s="6">
        <v>45941</v>
      </c>
      <c r="C751" s="4" t="s">
        <v>1034</v>
      </c>
      <c r="D751" s="4" t="s">
        <v>1829</v>
      </c>
      <c r="E751" s="4" t="s">
        <v>1901</v>
      </c>
      <c r="F751" s="4">
        <v>3</v>
      </c>
      <c r="G751" s="4">
        <v>447.69</v>
      </c>
      <c r="H751" s="4">
        <v>0.02</v>
      </c>
      <c r="I751" s="4" t="s">
        <v>1964</v>
      </c>
      <c r="J751" s="4">
        <v>1316.2085999999999</v>
      </c>
    </row>
    <row r="752" spans="1:10" ht="15" customHeight="1" x14ac:dyDescent="0.3">
      <c r="A752" s="4" t="s">
        <v>2717</v>
      </c>
      <c r="B752" s="6">
        <v>45778</v>
      </c>
      <c r="C752" s="4" t="s">
        <v>805</v>
      </c>
      <c r="D752" s="4" t="s">
        <v>1680</v>
      </c>
      <c r="E752" s="4" t="s">
        <v>1901</v>
      </c>
      <c r="F752" s="4">
        <v>3</v>
      </c>
      <c r="G752" s="4">
        <v>35.159999999999997</v>
      </c>
      <c r="H752" s="4">
        <v>0.04</v>
      </c>
      <c r="I752" s="4" t="s">
        <v>1964</v>
      </c>
      <c r="J752" s="4">
        <v>101.2608</v>
      </c>
    </row>
    <row r="753" spans="1:10" ht="15" customHeight="1" x14ac:dyDescent="0.3">
      <c r="A753" s="4" t="s">
        <v>2718</v>
      </c>
      <c r="B753" s="6">
        <v>45740</v>
      </c>
      <c r="C753" s="4" t="s">
        <v>1049</v>
      </c>
      <c r="D753" s="4" t="s">
        <v>1799</v>
      </c>
      <c r="E753" s="4" t="s">
        <v>1927</v>
      </c>
      <c r="F753" s="4">
        <v>2</v>
      </c>
      <c r="G753" s="4">
        <v>838.59</v>
      </c>
      <c r="H753" s="4">
        <v>0.18</v>
      </c>
      <c r="I753" s="4" t="s">
        <v>1964</v>
      </c>
      <c r="J753" s="4">
        <v>1375.2876000000001</v>
      </c>
    </row>
    <row r="754" spans="1:10" ht="15" customHeight="1" x14ac:dyDescent="0.3">
      <c r="A754" s="4" t="s">
        <v>2719</v>
      </c>
      <c r="B754" s="6">
        <v>45598</v>
      </c>
      <c r="C754" s="4" t="s">
        <v>325</v>
      </c>
      <c r="D754" s="4" t="s">
        <v>1759</v>
      </c>
      <c r="E754" s="4" t="s">
        <v>1911</v>
      </c>
      <c r="F754" s="4">
        <v>4</v>
      </c>
      <c r="G754" s="4">
        <v>867.94</v>
      </c>
      <c r="H754" s="4">
        <v>0.26</v>
      </c>
      <c r="I754" s="4" t="s">
        <v>1961</v>
      </c>
      <c r="J754" s="4">
        <v>2569.1024000000002</v>
      </c>
    </row>
    <row r="755" spans="1:10" ht="15" customHeight="1" x14ac:dyDescent="0.3">
      <c r="A755" s="4" t="s">
        <v>2720</v>
      </c>
      <c r="B755" s="6">
        <v>45591</v>
      </c>
      <c r="C755" s="4" t="s">
        <v>651</v>
      </c>
      <c r="D755" s="4" t="s">
        <v>1696</v>
      </c>
      <c r="E755" s="4" t="s">
        <v>1942</v>
      </c>
      <c r="F755" s="4">
        <v>1</v>
      </c>
      <c r="G755" s="4">
        <v>623.88</v>
      </c>
      <c r="H755" s="4">
        <v>0.25</v>
      </c>
      <c r="I755" s="4" t="s">
        <v>1959</v>
      </c>
      <c r="J755" s="4">
        <v>467.91</v>
      </c>
    </row>
    <row r="756" spans="1:10" ht="15" customHeight="1" x14ac:dyDescent="0.3">
      <c r="A756" s="4" t="s">
        <v>2721</v>
      </c>
      <c r="B756" s="6">
        <v>45546</v>
      </c>
      <c r="C756" s="4" t="s">
        <v>593</v>
      </c>
      <c r="D756" s="4" t="s">
        <v>1706</v>
      </c>
      <c r="E756" s="4" t="s">
        <v>1934</v>
      </c>
      <c r="F756" s="4">
        <v>2</v>
      </c>
      <c r="G756" s="4">
        <v>567.95000000000005</v>
      </c>
      <c r="H756" s="4">
        <v>0.12</v>
      </c>
      <c r="I756" s="4" t="s">
        <v>1961</v>
      </c>
      <c r="J756" s="4">
        <v>999.59199999999998</v>
      </c>
    </row>
    <row r="757" spans="1:10" ht="15" customHeight="1" x14ac:dyDescent="0.3">
      <c r="A757" s="4" t="s">
        <v>2722</v>
      </c>
      <c r="B757" s="6">
        <v>45483</v>
      </c>
      <c r="C757" s="4" t="s">
        <v>1028</v>
      </c>
      <c r="D757" s="4" t="s">
        <v>1670</v>
      </c>
      <c r="E757" s="4" t="s">
        <v>1945</v>
      </c>
      <c r="F757" s="4">
        <v>2</v>
      </c>
      <c r="G757" s="4">
        <v>671.69</v>
      </c>
      <c r="H757" s="4">
        <v>0.19</v>
      </c>
      <c r="I757" s="4" t="s">
        <v>1959</v>
      </c>
      <c r="J757" s="4">
        <v>1088.1378</v>
      </c>
    </row>
    <row r="758" spans="1:10" ht="15" customHeight="1" x14ac:dyDescent="0.3">
      <c r="A758" s="4" t="s">
        <v>2723</v>
      </c>
      <c r="B758" s="6">
        <v>45786</v>
      </c>
      <c r="C758" s="4" t="s">
        <v>680</v>
      </c>
      <c r="D758" s="4" t="s">
        <v>1580</v>
      </c>
      <c r="E758" s="4" t="s">
        <v>1914</v>
      </c>
      <c r="F758" s="4">
        <v>2</v>
      </c>
      <c r="G758" s="4">
        <v>257.95999999999998</v>
      </c>
      <c r="H758" s="4">
        <v>0.21</v>
      </c>
      <c r="I758" s="4" t="s">
        <v>1961</v>
      </c>
      <c r="J758" s="4">
        <v>407.57679999999999</v>
      </c>
    </row>
    <row r="759" spans="1:10" ht="15" customHeight="1" x14ac:dyDescent="0.3">
      <c r="A759" s="4" t="s">
        <v>2724</v>
      </c>
      <c r="B759" s="6">
        <v>45475</v>
      </c>
      <c r="C759" s="4" t="s">
        <v>674</v>
      </c>
      <c r="D759" s="4" t="s">
        <v>1877</v>
      </c>
      <c r="E759" s="4" t="s">
        <v>1948</v>
      </c>
      <c r="F759" s="4">
        <v>4</v>
      </c>
      <c r="G759" s="4">
        <v>281.48</v>
      </c>
      <c r="H759" s="4">
        <v>0.27</v>
      </c>
      <c r="I759" s="4" t="s">
        <v>1961</v>
      </c>
      <c r="J759" s="4">
        <v>821.92160000000001</v>
      </c>
    </row>
    <row r="760" spans="1:10" ht="15" customHeight="1" x14ac:dyDescent="0.3">
      <c r="A760" s="4" t="s">
        <v>2725</v>
      </c>
      <c r="B760" s="6">
        <v>45470</v>
      </c>
      <c r="C760" s="4" t="s">
        <v>1007</v>
      </c>
      <c r="D760" s="4" t="s">
        <v>1635</v>
      </c>
      <c r="E760" s="4" t="s">
        <v>1927</v>
      </c>
      <c r="F760" s="4">
        <v>1</v>
      </c>
      <c r="G760" s="4">
        <v>202.13</v>
      </c>
      <c r="H760" s="4">
        <v>0.13</v>
      </c>
      <c r="I760" s="4" t="s">
        <v>1964</v>
      </c>
      <c r="J760" s="4">
        <v>175.85310000000001</v>
      </c>
    </row>
    <row r="761" spans="1:10" ht="15" customHeight="1" x14ac:dyDescent="0.3">
      <c r="A761" s="4" t="s">
        <v>2726</v>
      </c>
      <c r="B761" s="6">
        <v>45243</v>
      </c>
      <c r="C761" s="4" t="s">
        <v>874</v>
      </c>
      <c r="D761" s="4" t="s">
        <v>1805</v>
      </c>
      <c r="E761" s="4" t="s">
        <v>1908</v>
      </c>
      <c r="F761" s="4">
        <v>1</v>
      </c>
      <c r="G761" s="4">
        <v>370.66</v>
      </c>
      <c r="H761" s="4">
        <v>0.01</v>
      </c>
      <c r="I761" s="4" t="s">
        <v>1961</v>
      </c>
      <c r="J761" s="4">
        <v>366.95339999999999</v>
      </c>
    </row>
    <row r="762" spans="1:10" ht="15" customHeight="1" x14ac:dyDescent="0.3">
      <c r="A762" s="4" t="s">
        <v>2727</v>
      </c>
      <c r="B762" s="6">
        <v>45341</v>
      </c>
      <c r="C762" s="4" t="s">
        <v>34</v>
      </c>
      <c r="D762" s="4" t="s">
        <v>1765</v>
      </c>
      <c r="E762" s="4" t="s">
        <v>1929</v>
      </c>
      <c r="F762" s="4">
        <v>4</v>
      </c>
      <c r="G762" s="4">
        <v>731.53</v>
      </c>
      <c r="H762" s="4">
        <v>0.12</v>
      </c>
      <c r="I762" s="4" t="s">
        <v>1959</v>
      </c>
      <c r="J762" s="4">
        <v>2574.9856</v>
      </c>
    </row>
    <row r="763" spans="1:10" ht="15" customHeight="1" x14ac:dyDescent="0.3">
      <c r="A763" s="4" t="s">
        <v>2728</v>
      </c>
      <c r="B763" s="6">
        <v>45371</v>
      </c>
      <c r="C763" s="4" t="s">
        <v>557</v>
      </c>
      <c r="D763" s="4" t="s">
        <v>1817</v>
      </c>
      <c r="E763" s="4" t="s">
        <v>1892</v>
      </c>
      <c r="F763" s="4">
        <v>3</v>
      </c>
      <c r="G763" s="4">
        <v>468.25</v>
      </c>
      <c r="H763" s="4">
        <v>7.0000000000000007E-2</v>
      </c>
      <c r="I763" s="4" t="s">
        <v>1961</v>
      </c>
      <c r="J763" s="4">
        <v>1306.4175</v>
      </c>
    </row>
    <row r="764" spans="1:10" ht="15" customHeight="1" x14ac:dyDescent="0.3">
      <c r="A764" s="4" t="s">
        <v>2729</v>
      </c>
      <c r="B764" s="6">
        <v>45360</v>
      </c>
      <c r="C764" s="4" t="s">
        <v>14</v>
      </c>
      <c r="D764" s="4" t="s">
        <v>1783</v>
      </c>
      <c r="E764" s="4" t="s">
        <v>1887</v>
      </c>
      <c r="F764" s="4">
        <v>1</v>
      </c>
      <c r="G764" s="4">
        <v>928.72</v>
      </c>
      <c r="H764" s="4">
        <v>0.1</v>
      </c>
      <c r="I764" s="4" t="s">
        <v>1964</v>
      </c>
      <c r="J764" s="4">
        <v>835.84799999999996</v>
      </c>
    </row>
    <row r="765" spans="1:10" ht="15" customHeight="1" x14ac:dyDescent="0.3">
      <c r="A765" s="4" t="s">
        <v>2730</v>
      </c>
      <c r="B765" s="6">
        <v>45499</v>
      </c>
      <c r="C765" s="4" t="s">
        <v>364</v>
      </c>
      <c r="D765" s="4" t="s">
        <v>1572</v>
      </c>
      <c r="E765" s="4" t="s">
        <v>1945</v>
      </c>
      <c r="F765" s="4">
        <v>3</v>
      </c>
      <c r="G765" s="4">
        <v>217.22</v>
      </c>
      <c r="H765" s="4">
        <v>0.06</v>
      </c>
      <c r="I765" s="4" t="s">
        <v>1961</v>
      </c>
      <c r="J765" s="4">
        <v>612.56039999999996</v>
      </c>
    </row>
    <row r="766" spans="1:10" ht="15" customHeight="1" x14ac:dyDescent="0.3">
      <c r="A766" s="4" t="s">
        <v>2731</v>
      </c>
      <c r="B766" s="6">
        <v>45745</v>
      </c>
      <c r="C766" s="4" t="s">
        <v>1272</v>
      </c>
      <c r="D766" s="4" t="s">
        <v>1648</v>
      </c>
      <c r="E766" s="4" t="s">
        <v>1901</v>
      </c>
      <c r="F766" s="4">
        <v>1</v>
      </c>
      <c r="G766" s="4">
        <v>387.99</v>
      </c>
      <c r="H766" s="4">
        <v>0.3</v>
      </c>
      <c r="I766" s="4" t="s">
        <v>1959</v>
      </c>
      <c r="J766" s="4">
        <v>271.59300000000002</v>
      </c>
    </row>
    <row r="767" spans="1:10" ht="15" customHeight="1" x14ac:dyDescent="0.3">
      <c r="A767" s="4" t="s">
        <v>2732</v>
      </c>
      <c r="B767" s="6">
        <v>45718</v>
      </c>
      <c r="C767" s="4" t="s">
        <v>1478</v>
      </c>
      <c r="D767" s="4" t="s">
        <v>1628</v>
      </c>
      <c r="E767" s="4" t="s">
        <v>1911</v>
      </c>
      <c r="F767" s="4">
        <v>4</v>
      </c>
      <c r="G767" s="4">
        <v>186.24</v>
      </c>
      <c r="H767" s="4">
        <v>0.23</v>
      </c>
      <c r="I767" s="4" t="s">
        <v>1959</v>
      </c>
      <c r="J767" s="4">
        <v>573.61919999999998</v>
      </c>
    </row>
    <row r="768" spans="1:10" ht="15" customHeight="1" x14ac:dyDescent="0.3">
      <c r="A768" s="4" t="s">
        <v>2733</v>
      </c>
      <c r="B768" s="6">
        <v>45454</v>
      </c>
      <c r="C768" s="4" t="s">
        <v>948</v>
      </c>
      <c r="D768" s="4" t="s">
        <v>1700</v>
      </c>
      <c r="E768" s="4" t="s">
        <v>1917</v>
      </c>
      <c r="F768" s="4">
        <v>4</v>
      </c>
      <c r="G768" s="4">
        <v>609.05999999999995</v>
      </c>
      <c r="H768" s="4">
        <v>0.22</v>
      </c>
      <c r="I768" s="4" t="s">
        <v>1964</v>
      </c>
      <c r="J768" s="4">
        <v>1900.2672</v>
      </c>
    </row>
    <row r="769" spans="1:10" ht="15" customHeight="1" x14ac:dyDescent="0.3">
      <c r="A769" s="4" t="s">
        <v>2734</v>
      </c>
      <c r="B769" s="6">
        <v>45434</v>
      </c>
      <c r="C769" s="4" t="s">
        <v>1367</v>
      </c>
      <c r="D769" s="4" t="s">
        <v>1677</v>
      </c>
      <c r="E769" s="4" t="s">
        <v>1927</v>
      </c>
      <c r="F769" s="4">
        <v>1</v>
      </c>
      <c r="G769" s="4">
        <v>827.91</v>
      </c>
      <c r="H769" s="4">
        <v>0.21</v>
      </c>
      <c r="I769" s="4" t="s">
        <v>1961</v>
      </c>
      <c r="J769" s="4">
        <v>654.0489</v>
      </c>
    </row>
    <row r="770" spans="1:10" ht="15" customHeight="1" x14ac:dyDescent="0.3">
      <c r="A770" s="4" t="s">
        <v>2735</v>
      </c>
      <c r="B770" s="6">
        <v>45486</v>
      </c>
      <c r="C770" s="4" t="s">
        <v>590</v>
      </c>
      <c r="D770" s="4" t="s">
        <v>1832</v>
      </c>
      <c r="E770" s="4" t="s">
        <v>1887</v>
      </c>
      <c r="F770" s="4">
        <v>1</v>
      </c>
      <c r="G770" s="4">
        <v>303.79000000000002</v>
      </c>
      <c r="H770" s="4">
        <v>0.24</v>
      </c>
      <c r="I770" s="4" t="s">
        <v>1961</v>
      </c>
      <c r="J770" s="4">
        <v>230.88040000000001</v>
      </c>
    </row>
    <row r="771" spans="1:10" ht="15" customHeight="1" x14ac:dyDescent="0.3">
      <c r="A771" s="4" t="s">
        <v>2736</v>
      </c>
      <c r="B771" s="6">
        <v>45902</v>
      </c>
      <c r="C771" s="4" t="s">
        <v>373</v>
      </c>
      <c r="D771" s="4" t="s">
        <v>1689</v>
      </c>
      <c r="E771" s="4" t="s">
        <v>1911</v>
      </c>
      <c r="F771" s="4">
        <v>2</v>
      </c>
      <c r="G771" s="4">
        <v>365.91</v>
      </c>
      <c r="H771" s="4">
        <v>0.14000000000000001</v>
      </c>
      <c r="I771" s="4" t="s">
        <v>1964</v>
      </c>
      <c r="J771" s="4">
        <v>629.36519999999996</v>
      </c>
    </row>
    <row r="772" spans="1:10" ht="15" customHeight="1" x14ac:dyDescent="0.3">
      <c r="A772" s="4" t="s">
        <v>2737</v>
      </c>
      <c r="B772" s="6">
        <v>45762</v>
      </c>
      <c r="C772" s="4" t="s">
        <v>259</v>
      </c>
      <c r="D772" s="4" t="s">
        <v>1652</v>
      </c>
      <c r="E772" s="4" t="s">
        <v>1942</v>
      </c>
      <c r="F772" s="4">
        <v>3</v>
      </c>
      <c r="G772" s="4">
        <v>852.72</v>
      </c>
      <c r="H772" s="4">
        <v>0.16</v>
      </c>
      <c r="I772" s="4" t="s">
        <v>1959</v>
      </c>
      <c r="J772" s="4">
        <v>2148.8544000000002</v>
      </c>
    </row>
    <row r="773" spans="1:10" ht="15" customHeight="1" x14ac:dyDescent="0.3">
      <c r="A773" s="4" t="s">
        <v>2738</v>
      </c>
      <c r="B773" s="6">
        <v>45752</v>
      </c>
      <c r="C773" s="4" t="s">
        <v>802</v>
      </c>
      <c r="D773" s="4" t="s">
        <v>1599</v>
      </c>
      <c r="E773" s="4" t="s">
        <v>1904</v>
      </c>
      <c r="F773" s="4">
        <v>1</v>
      </c>
      <c r="G773" s="4">
        <v>768.25</v>
      </c>
      <c r="H773" s="4">
        <v>0.18</v>
      </c>
      <c r="I773" s="4" t="s">
        <v>1959</v>
      </c>
      <c r="J773" s="4">
        <v>629.96500000000003</v>
      </c>
    </row>
    <row r="774" spans="1:10" ht="15" customHeight="1" x14ac:dyDescent="0.3">
      <c r="A774" s="4" t="s">
        <v>2739</v>
      </c>
      <c r="B774" s="6">
        <v>45254</v>
      </c>
      <c r="C774" s="4" t="s">
        <v>1109</v>
      </c>
      <c r="D774" s="4" t="s">
        <v>1859</v>
      </c>
      <c r="E774" s="4" t="s">
        <v>1948</v>
      </c>
      <c r="F774" s="4">
        <v>2</v>
      </c>
      <c r="G774" s="4">
        <v>318.62</v>
      </c>
      <c r="H774" s="4">
        <v>0.02</v>
      </c>
      <c r="I774" s="4" t="s">
        <v>1964</v>
      </c>
      <c r="J774" s="4">
        <v>624.49519999999995</v>
      </c>
    </row>
    <row r="775" spans="1:10" ht="15" customHeight="1" x14ac:dyDescent="0.3">
      <c r="A775" s="4" t="s">
        <v>2740</v>
      </c>
      <c r="B775" s="6">
        <v>45683</v>
      </c>
      <c r="C775" s="4" t="s">
        <v>192</v>
      </c>
      <c r="D775" s="4" t="s">
        <v>1811</v>
      </c>
      <c r="E775" s="4" t="s">
        <v>1896</v>
      </c>
      <c r="F775" s="4">
        <v>4</v>
      </c>
      <c r="G775" s="4">
        <v>402.11</v>
      </c>
      <c r="H775" s="4">
        <v>0.14000000000000001</v>
      </c>
      <c r="I775" s="4" t="s">
        <v>1961</v>
      </c>
      <c r="J775" s="4">
        <v>1383.2583999999999</v>
      </c>
    </row>
    <row r="776" spans="1:10" ht="15" customHeight="1" x14ac:dyDescent="0.3">
      <c r="A776" s="4" t="s">
        <v>2741</v>
      </c>
      <c r="B776" s="6">
        <v>45804</v>
      </c>
      <c r="C776" s="4" t="s">
        <v>1281</v>
      </c>
      <c r="D776" s="4" t="s">
        <v>1835</v>
      </c>
      <c r="E776" s="4" t="s">
        <v>1942</v>
      </c>
      <c r="F776" s="4">
        <v>3</v>
      </c>
      <c r="G776" s="4">
        <v>846.31</v>
      </c>
      <c r="H776" s="4">
        <v>0.18</v>
      </c>
      <c r="I776" s="4" t="s">
        <v>1964</v>
      </c>
      <c r="J776" s="4">
        <v>2081.9225999999999</v>
      </c>
    </row>
    <row r="777" spans="1:10" ht="15" customHeight="1" x14ac:dyDescent="0.3">
      <c r="A777" s="4" t="s">
        <v>2742</v>
      </c>
      <c r="B777" s="6">
        <v>45821</v>
      </c>
      <c r="C777" s="4" t="s">
        <v>566</v>
      </c>
      <c r="D777" s="4" t="s">
        <v>1865</v>
      </c>
      <c r="E777" s="4" t="s">
        <v>1934</v>
      </c>
      <c r="F777" s="4">
        <v>1</v>
      </c>
      <c r="G777" s="4">
        <v>269.94</v>
      </c>
      <c r="H777" s="4">
        <v>7.0000000000000007E-2</v>
      </c>
      <c r="I777" s="4" t="s">
        <v>1964</v>
      </c>
      <c r="J777" s="4">
        <v>251.04419999999999</v>
      </c>
    </row>
    <row r="778" spans="1:10" ht="15" customHeight="1" x14ac:dyDescent="0.3">
      <c r="A778" s="4" t="s">
        <v>2743</v>
      </c>
      <c r="B778" s="6">
        <v>45472</v>
      </c>
      <c r="C778" s="4" t="s">
        <v>784</v>
      </c>
      <c r="D778" s="4" t="s">
        <v>1635</v>
      </c>
      <c r="E778" s="4" t="s">
        <v>1904</v>
      </c>
      <c r="F778" s="4">
        <v>3</v>
      </c>
      <c r="G778" s="4">
        <v>909.25</v>
      </c>
      <c r="H778" s="4">
        <v>0.28999999999999998</v>
      </c>
      <c r="I778" s="4" t="s">
        <v>1964</v>
      </c>
      <c r="J778" s="4">
        <v>1936.7025000000001</v>
      </c>
    </row>
    <row r="779" spans="1:10" ht="15" customHeight="1" x14ac:dyDescent="0.3">
      <c r="A779" s="4" t="s">
        <v>2744</v>
      </c>
      <c r="B779" s="6">
        <v>45331</v>
      </c>
      <c r="C779" s="4" t="s">
        <v>1148</v>
      </c>
      <c r="D779" s="4" t="s">
        <v>1856</v>
      </c>
      <c r="E779" s="4" t="s">
        <v>1929</v>
      </c>
      <c r="F779" s="4">
        <v>2</v>
      </c>
      <c r="G779" s="4">
        <v>229.81</v>
      </c>
      <c r="H779" s="4">
        <v>0.21</v>
      </c>
      <c r="I779" s="4" t="s">
        <v>1964</v>
      </c>
      <c r="J779" s="4">
        <v>363.09980000000002</v>
      </c>
    </row>
    <row r="780" spans="1:10" ht="15" customHeight="1" x14ac:dyDescent="0.3">
      <c r="A780" s="4" t="s">
        <v>2745</v>
      </c>
      <c r="B780" s="6">
        <v>45451</v>
      </c>
      <c r="C780" s="4" t="s">
        <v>151</v>
      </c>
      <c r="D780" s="4" t="s">
        <v>1817</v>
      </c>
      <c r="E780" s="4" t="s">
        <v>1936</v>
      </c>
      <c r="F780" s="4">
        <v>3</v>
      </c>
      <c r="G780" s="4">
        <v>442.36</v>
      </c>
      <c r="H780" s="4">
        <v>0.06</v>
      </c>
      <c r="I780" s="4" t="s">
        <v>1961</v>
      </c>
      <c r="J780" s="4">
        <v>1247.4552000000001</v>
      </c>
    </row>
    <row r="781" spans="1:10" ht="15" customHeight="1" x14ac:dyDescent="0.3">
      <c r="A781" s="4" t="s">
        <v>2746</v>
      </c>
      <c r="B781" s="6">
        <v>45386</v>
      </c>
      <c r="C781" s="4" t="s">
        <v>778</v>
      </c>
      <c r="D781" s="4" t="s">
        <v>1841</v>
      </c>
      <c r="E781" s="4" t="s">
        <v>1901</v>
      </c>
      <c r="F781" s="4">
        <v>3</v>
      </c>
      <c r="G781" s="4">
        <v>413.74</v>
      </c>
      <c r="H781" s="4">
        <v>0.01</v>
      </c>
      <c r="I781" s="4" t="s">
        <v>1959</v>
      </c>
      <c r="J781" s="4">
        <v>1228.8078</v>
      </c>
    </row>
    <row r="782" spans="1:10" ht="15" customHeight="1" x14ac:dyDescent="0.3">
      <c r="A782" s="4" t="s">
        <v>2747</v>
      </c>
      <c r="B782" s="6">
        <v>45477</v>
      </c>
      <c r="C782" s="4" t="s">
        <v>1536</v>
      </c>
      <c r="D782" s="4" t="s">
        <v>1850</v>
      </c>
      <c r="E782" s="4" t="s">
        <v>1934</v>
      </c>
      <c r="F782" s="4">
        <v>4</v>
      </c>
      <c r="G782" s="4">
        <v>79.75</v>
      </c>
      <c r="H782" s="4">
        <v>0.18</v>
      </c>
      <c r="I782" s="4" t="s">
        <v>1961</v>
      </c>
      <c r="J782" s="4">
        <v>261.58</v>
      </c>
    </row>
    <row r="783" spans="1:10" ht="15" customHeight="1" x14ac:dyDescent="0.3">
      <c r="A783" s="4" t="s">
        <v>2748</v>
      </c>
      <c r="B783" s="6">
        <v>45433</v>
      </c>
      <c r="C783" s="4" t="s">
        <v>1533</v>
      </c>
      <c r="D783" s="4" t="s">
        <v>1700</v>
      </c>
      <c r="E783" s="4" t="s">
        <v>1929</v>
      </c>
      <c r="F783" s="4">
        <v>4</v>
      </c>
      <c r="G783" s="4">
        <v>95.06</v>
      </c>
      <c r="H783" s="4">
        <v>0.03</v>
      </c>
      <c r="I783" s="4" t="s">
        <v>1959</v>
      </c>
      <c r="J783" s="4">
        <v>368.83280000000002</v>
      </c>
    </row>
    <row r="784" spans="1:10" ht="15" customHeight="1" x14ac:dyDescent="0.3">
      <c r="A784" s="4" t="s">
        <v>2749</v>
      </c>
      <c r="B784" s="6">
        <v>45759</v>
      </c>
      <c r="C784" s="4" t="s">
        <v>1304</v>
      </c>
      <c r="D784" s="4" t="s">
        <v>1877</v>
      </c>
      <c r="E784" s="4" t="s">
        <v>1914</v>
      </c>
      <c r="F784" s="4">
        <v>4</v>
      </c>
      <c r="G784" s="4">
        <v>107.08</v>
      </c>
      <c r="H784" s="4">
        <v>0.27</v>
      </c>
      <c r="I784" s="4" t="s">
        <v>1964</v>
      </c>
      <c r="J784" s="4">
        <v>312.67360000000002</v>
      </c>
    </row>
    <row r="785" spans="1:10" ht="15" customHeight="1" x14ac:dyDescent="0.3">
      <c r="A785" s="4" t="s">
        <v>2750</v>
      </c>
      <c r="B785" s="6">
        <v>45794</v>
      </c>
      <c r="C785" s="4" t="s">
        <v>1473</v>
      </c>
      <c r="D785" s="4" t="s">
        <v>1880</v>
      </c>
      <c r="E785" s="4" t="s">
        <v>1945</v>
      </c>
      <c r="F785" s="4">
        <v>1</v>
      </c>
      <c r="G785" s="4">
        <v>873.18</v>
      </c>
      <c r="H785" s="4">
        <v>0.03</v>
      </c>
      <c r="I785" s="4" t="s">
        <v>1964</v>
      </c>
      <c r="J785" s="4">
        <v>846.9846</v>
      </c>
    </row>
    <row r="786" spans="1:10" ht="15" customHeight="1" x14ac:dyDescent="0.3">
      <c r="A786" s="4" t="s">
        <v>2751</v>
      </c>
      <c r="B786" s="6">
        <v>45764</v>
      </c>
      <c r="C786" s="4" t="s">
        <v>1190</v>
      </c>
      <c r="D786" s="4" t="s">
        <v>1793</v>
      </c>
      <c r="E786" s="4" t="s">
        <v>1945</v>
      </c>
      <c r="F786" s="4">
        <v>1</v>
      </c>
      <c r="G786" s="4">
        <v>914.75</v>
      </c>
      <c r="H786" s="4">
        <v>0.1</v>
      </c>
      <c r="I786" s="4" t="s">
        <v>1964</v>
      </c>
      <c r="J786" s="4">
        <v>823.27499999999998</v>
      </c>
    </row>
    <row r="787" spans="1:10" ht="15" customHeight="1" x14ac:dyDescent="0.3">
      <c r="A787" s="4" t="s">
        <v>2752</v>
      </c>
      <c r="B787" s="6">
        <v>45279</v>
      </c>
      <c r="C787" s="4" t="s">
        <v>192</v>
      </c>
      <c r="D787" s="4" t="s">
        <v>1802</v>
      </c>
      <c r="E787" s="4" t="s">
        <v>1932</v>
      </c>
      <c r="F787" s="4">
        <v>4</v>
      </c>
      <c r="G787" s="4">
        <v>457.33</v>
      </c>
      <c r="H787" s="4">
        <v>0.1</v>
      </c>
      <c r="I787" s="4" t="s">
        <v>1959</v>
      </c>
      <c r="J787" s="4">
        <v>1646.3879999999999</v>
      </c>
    </row>
    <row r="788" spans="1:10" ht="15" customHeight="1" x14ac:dyDescent="0.3">
      <c r="A788" s="4" t="s">
        <v>2753</v>
      </c>
      <c r="B788" s="6">
        <v>45602</v>
      </c>
      <c r="C788" s="4" t="s">
        <v>937</v>
      </c>
      <c r="D788" s="4" t="s">
        <v>1880</v>
      </c>
      <c r="E788" s="4" t="s">
        <v>1901</v>
      </c>
      <c r="F788" s="4">
        <v>3</v>
      </c>
      <c r="G788" s="4">
        <v>761.88</v>
      </c>
      <c r="H788" s="4">
        <v>0.23</v>
      </c>
      <c r="I788" s="4" t="s">
        <v>1961</v>
      </c>
      <c r="J788" s="4">
        <v>1759.9428</v>
      </c>
    </row>
    <row r="789" spans="1:10" ht="15" customHeight="1" x14ac:dyDescent="0.3">
      <c r="A789" s="4" t="s">
        <v>2754</v>
      </c>
      <c r="B789" s="6">
        <v>45793</v>
      </c>
      <c r="C789" s="4" t="s">
        <v>593</v>
      </c>
      <c r="D789" s="4" t="s">
        <v>1689</v>
      </c>
      <c r="E789" s="4" t="s">
        <v>1948</v>
      </c>
      <c r="F789" s="4">
        <v>4</v>
      </c>
      <c r="G789" s="4">
        <v>122.87</v>
      </c>
      <c r="H789" s="4">
        <v>0.13</v>
      </c>
      <c r="I789" s="4" t="s">
        <v>1959</v>
      </c>
      <c r="J789" s="4">
        <v>427.58760000000001</v>
      </c>
    </row>
    <row r="790" spans="1:10" ht="15" customHeight="1" x14ac:dyDescent="0.3">
      <c r="A790" s="4" t="s">
        <v>2755</v>
      </c>
      <c r="B790" s="6">
        <v>45778</v>
      </c>
      <c r="C790" s="4" t="s">
        <v>1476</v>
      </c>
      <c r="D790" s="4" t="s">
        <v>1802</v>
      </c>
      <c r="E790" s="4" t="s">
        <v>1904</v>
      </c>
      <c r="F790" s="4">
        <v>4</v>
      </c>
      <c r="G790" s="4">
        <v>753</v>
      </c>
      <c r="H790" s="4">
        <v>0.28000000000000003</v>
      </c>
      <c r="I790" s="4" t="s">
        <v>1964</v>
      </c>
      <c r="J790" s="4">
        <v>2168.64</v>
      </c>
    </row>
    <row r="791" spans="1:10" ht="15" customHeight="1" x14ac:dyDescent="0.3">
      <c r="A791" s="4" t="s">
        <v>2756</v>
      </c>
      <c r="B791" s="6">
        <v>45325</v>
      </c>
      <c r="C791" s="4" t="s">
        <v>1169</v>
      </c>
      <c r="D791" s="4" t="s">
        <v>1576</v>
      </c>
      <c r="E791" s="4" t="s">
        <v>1908</v>
      </c>
      <c r="F791" s="4">
        <v>2</v>
      </c>
      <c r="G791" s="4">
        <v>788.05</v>
      </c>
      <c r="H791" s="4">
        <v>0.21</v>
      </c>
      <c r="I791" s="4" t="s">
        <v>1959</v>
      </c>
      <c r="J791" s="4">
        <v>1245.1189999999999</v>
      </c>
    </row>
    <row r="792" spans="1:10" ht="15" customHeight="1" x14ac:dyDescent="0.3">
      <c r="A792" s="4" t="s">
        <v>2757</v>
      </c>
      <c r="B792" s="6">
        <v>45875</v>
      </c>
      <c r="C792" s="4" t="s">
        <v>1437</v>
      </c>
      <c r="D792" s="4" t="s">
        <v>1829</v>
      </c>
      <c r="E792" s="4" t="s">
        <v>1924</v>
      </c>
      <c r="F792" s="4">
        <v>2</v>
      </c>
      <c r="G792" s="4">
        <v>807.1</v>
      </c>
      <c r="H792" s="4">
        <v>0.28999999999999998</v>
      </c>
      <c r="I792" s="4" t="s">
        <v>1959</v>
      </c>
      <c r="J792" s="4">
        <v>1146.0820000000001</v>
      </c>
    </row>
    <row r="793" spans="1:10" ht="15" customHeight="1" x14ac:dyDescent="0.3">
      <c r="A793" s="4" t="s">
        <v>2758</v>
      </c>
      <c r="B793" s="6">
        <v>45320</v>
      </c>
      <c r="C793" s="4" t="s">
        <v>465</v>
      </c>
      <c r="D793" s="4" t="s">
        <v>1590</v>
      </c>
      <c r="E793" s="4" t="s">
        <v>1892</v>
      </c>
      <c r="F793" s="4">
        <v>2</v>
      </c>
      <c r="G793" s="4">
        <v>443.09</v>
      </c>
      <c r="H793" s="4">
        <v>0.02</v>
      </c>
      <c r="I793" s="4" t="s">
        <v>1961</v>
      </c>
      <c r="J793" s="4">
        <v>868.45640000000003</v>
      </c>
    </row>
    <row r="794" spans="1:10" ht="15" customHeight="1" x14ac:dyDescent="0.3">
      <c r="A794" s="4" t="s">
        <v>2759</v>
      </c>
      <c r="B794" s="6">
        <v>45870</v>
      </c>
      <c r="C794" s="4" t="s">
        <v>1455</v>
      </c>
      <c r="D794" s="4" t="s">
        <v>1631</v>
      </c>
      <c r="E794" s="4" t="s">
        <v>1936</v>
      </c>
      <c r="F794" s="4">
        <v>1</v>
      </c>
      <c r="G794" s="4">
        <v>512.16</v>
      </c>
      <c r="H794" s="4">
        <v>0.02</v>
      </c>
      <c r="I794" s="4" t="s">
        <v>1964</v>
      </c>
      <c r="J794" s="4">
        <v>501.91680000000002</v>
      </c>
    </row>
    <row r="795" spans="1:10" ht="15" customHeight="1" x14ac:dyDescent="0.3">
      <c r="A795" s="4" t="s">
        <v>2760</v>
      </c>
      <c r="B795" s="6">
        <v>45577</v>
      </c>
      <c r="C795" s="4" t="s">
        <v>686</v>
      </c>
      <c r="D795" s="4" t="s">
        <v>1703</v>
      </c>
      <c r="E795" s="4" t="s">
        <v>1945</v>
      </c>
      <c r="F795" s="4">
        <v>2</v>
      </c>
      <c r="G795" s="4">
        <v>602.54999999999995</v>
      </c>
      <c r="H795" s="4">
        <v>0.23</v>
      </c>
      <c r="I795" s="4" t="s">
        <v>1964</v>
      </c>
      <c r="J795" s="4">
        <v>927.92700000000002</v>
      </c>
    </row>
    <row r="796" spans="1:10" ht="15" customHeight="1" x14ac:dyDescent="0.3">
      <c r="A796" s="4" t="s">
        <v>2761</v>
      </c>
      <c r="B796" s="6">
        <v>45745</v>
      </c>
      <c r="C796" s="4" t="s">
        <v>554</v>
      </c>
      <c r="D796" s="4" t="s">
        <v>1706</v>
      </c>
      <c r="E796" s="4" t="s">
        <v>1887</v>
      </c>
      <c r="F796" s="4">
        <v>3</v>
      </c>
      <c r="G796" s="4">
        <v>846.19</v>
      </c>
      <c r="H796" s="4">
        <v>0.09</v>
      </c>
      <c r="I796" s="4" t="s">
        <v>1964</v>
      </c>
      <c r="J796" s="4">
        <v>2310.0987</v>
      </c>
    </row>
    <row r="797" spans="1:10" ht="15" customHeight="1" x14ac:dyDescent="0.3">
      <c r="A797" s="4" t="s">
        <v>2762</v>
      </c>
      <c r="B797" s="6">
        <v>45772</v>
      </c>
      <c r="C797" s="4" t="s">
        <v>1037</v>
      </c>
      <c r="D797" s="4" t="s">
        <v>1790</v>
      </c>
      <c r="E797" s="4" t="s">
        <v>1917</v>
      </c>
      <c r="F797" s="4">
        <v>1</v>
      </c>
      <c r="G797" s="4">
        <v>506.73</v>
      </c>
      <c r="H797" s="4">
        <v>0.28999999999999998</v>
      </c>
      <c r="I797" s="4" t="s">
        <v>1959</v>
      </c>
      <c r="J797" s="4">
        <v>359.7783</v>
      </c>
    </row>
    <row r="798" spans="1:10" ht="15" customHeight="1" x14ac:dyDescent="0.3">
      <c r="A798" s="4" t="s">
        <v>2763</v>
      </c>
      <c r="B798" s="6">
        <v>45299</v>
      </c>
      <c r="C798" s="4" t="s">
        <v>202</v>
      </c>
      <c r="D798" s="4" t="s">
        <v>1735</v>
      </c>
      <c r="E798" s="4" t="s">
        <v>1939</v>
      </c>
      <c r="F798" s="4">
        <v>1</v>
      </c>
      <c r="G798" s="4">
        <v>408.66</v>
      </c>
      <c r="H798" s="4">
        <v>0.13</v>
      </c>
      <c r="I798" s="4" t="s">
        <v>1964</v>
      </c>
      <c r="J798" s="4">
        <v>355.5342</v>
      </c>
    </row>
    <row r="799" spans="1:10" ht="15" customHeight="1" x14ac:dyDescent="0.3">
      <c r="A799" s="4" t="s">
        <v>2764</v>
      </c>
      <c r="B799" s="6">
        <v>45447</v>
      </c>
      <c r="C799" s="4" t="s">
        <v>391</v>
      </c>
      <c r="D799" s="4" t="s">
        <v>1590</v>
      </c>
      <c r="E799" s="4" t="s">
        <v>1942</v>
      </c>
      <c r="F799" s="4">
        <v>3</v>
      </c>
      <c r="G799" s="4">
        <v>170.48</v>
      </c>
      <c r="H799" s="4">
        <v>0.06</v>
      </c>
      <c r="I799" s="4" t="s">
        <v>1964</v>
      </c>
      <c r="J799" s="4">
        <v>480.75360000000001</v>
      </c>
    </row>
    <row r="800" spans="1:10" ht="15" customHeight="1" x14ac:dyDescent="0.3">
      <c r="A800" s="4" t="s">
        <v>2765</v>
      </c>
      <c r="B800" s="6">
        <v>45717</v>
      </c>
      <c r="C800" s="4" t="s">
        <v>351</v>
      </c>
      <c r="D800" s="4" t="s">
        <v>1628</v>
      </c>
      <c r="E800" s="4" t="s">
        <v>1921</v>
      </c>
      <c r="F800" s="4">
        <v>1</v>
      </c>
      <c r="G800" s="4">
        <v>423.48</v>
      </c>
      <c r="H800" s="4">
        <v>0.18</v>
      </c>
      <c r="I800" s="4" t="s">
        <v>1961</v>
      </c>
      <c r="J800" s="4">
        <v>347.25360000000001</v>
      </c>
    </row>
    <row r="801" spans="1:10" ht="15" customHeight="1" x14ac:dyDescent="0.3">
      <c r="A801" s="4" t="s">
        <v>2766</v>
      </c>
      <c r="B801" s="6">
        <v>45213</v>
      </c>
      <c r="C801" s="4" t="s">
        <v>766</v>
      </c>
      <c r="D801" s="4" t="s">
        <v>1859</v>
      </c>
      <c r="E801" s="4" t="s">
        <v>1927</v>
      </c>
      <c r="F801" s="4">
        <v>4</v>
      </c>
      <c r="G801" s="4">
        <v>23.57</v>
      </c>
      <c r="H801" s="4">
        <v>0.1</v>
      </c>
      <c r="I801" s="4" t="s">
        <v>1959</v>
      </c>
      <c r="J801" s="4">
        <v>84.852000000000004</v>
      </c>
    </row>
    <row r="802" spans="1:10" ht="15" customHeight="1" x14ac:dyDescent="0.3">
      <c r="A802" s="4" t="s">
        <v>2767</v>
      </c>
      <c r="B802" s="6">
        <v>45837</v>
      </c>
      <c r="C802" s="4" t="s">
        <v>1202</v>
      </c>
      <c r="D802" s="4" t="s">
        <v>1706</v>
      </c>
      <c r="E802" s="4" t="s">
        <v>1945</v>
      </c>
      <c r="F802" s="4">
        <v>2</v>
      </c>
      <c r="G802" s="4">
        <v>953.26</v>
      </c>
      <c r="H802" s="4">
        <v>0.1</v>
      </c>
      <c r="I802" s="4" t="s">
        <v>1964</v>
      </c>
      <c r="J802" s="4">
        <v>1715.8679999999999</v>
      </c>
    </row>
    <row r="803" spans="1:10" ht="15" customHeight="1" x14ac:dyDescent="0.3">
      <c r="A803" s="4" t="s">
        <v>2768</v>
      </c>
      <c r="B803" s="6">
        <v>45277</v>
      </c>
      <c r="C803" s="4" t="s">
        <v>1100</v>
      </c>
      <c r="D803" s="4" t="s">
        <v>1802</v>
      </c>
      <c r="E803" s="4" t="s">
        <v>1914</v>
      </c>
      <c r="F803" s="4">
        <v>3</v>
      </c>
      <c r="G803" s="4">
        <v>405.13</v>
      </c>
      <c r="H803" s="4">
        <v>0.14000000000000001</v>
      </c>
      <c r="I803" s="4" t="s">
        <v>1964</v>
      </c>
      <c r="J803" s="4">
        <v>1045.2354</v>
      </c>
    </row>
    <row r="804" spans="1:10" ht="15" customHeight="1" x14ac:dyDescent="0.3">
      <c r="A804" s="4" t="s">
        <v>2769</v>
      </c>
      <c r="B804" s="6">
        <v>45248</v>
      </c>
      <c r="C804" s="4" t="s">
        <v>1076</v>
      </c>
      <c r="D804" s="4" t="s">
        <v>1565</v>
      </c>
      <c r="E804" s="4" t="s">
        <v>1904</v>
      </c>
      <c r="F804" s="4">
        <v>2</v>
      </c>
      <c r="G804" s="4">
        <v>333.83</v>
      </c>
      <c r="H804" s="4">
        <v>0.26</v>
      </c>
      <c r="I804" s="4" t="s">
        <v>1961</v>
      </c>
      <c r="J804" s="4">
        <v>494.0684</v>
      </c>
    </row>
    <row r="805" spans="1:10" ht="15" customHeight="1" x14ac:dyDescent="0.3">
      <c r="A805" s="4" t="s">
        <v>2770</v>
      </c>
      <c r="B805" s="6">
        <v>45741</v>
      </c>
      <c r="C805" s="4" t="s">
        <v>1058</v>
      </c>
      <c r="D805" s="4" t="s">
        <v>1856</v>
      </c>
      <c r="E805" s="4" t="s">
        <v>1901</v>
      </c>
      <c r="F805" s="4">
        <v>2</v>
      </c>
      <c r="G805" s="4">
        <v>727.18</v>
      </c>
      <c r="H805" s="4">
        <v>0.22</v>
      </c>
      <c r="I805" s="4" t="s">
        <v>1961</v>
      </c>
      <c r="J805" s="4">
        <v>1134.4007999999999</v>
      </c>
    </row>
    <row r="806" spans="1:10" ht="15" customHeight="1" x14ac:dyDescent="0.3">
      <c r="A806" s="4" t="s">
        <v>2771</v>
      </c>
      <c r="B806" s="6">
        <v>45778</v>
      </c>
      <c r="C806" s="4" t="s">
        <v>977</v>
      </c>
      <c r="D806" s="4" t="s">
        <v>1576</v>
      </c>
      <c r="E806" s="4" t="s">
        <v>1924</v>
      </c>
      <c r="F806" s="4">
        <v>2</v>
      </c>
      <c r="G806" s="4">
        <v>516.02</v>
      </c>
      <c r="H806" s="4">
        <v>0.19</v>
      </c>
      <c r="I806" s="4" t="s">
        <v>1964</v>
      </c>
      <c r="J806" s="4">
        <v>835.95240000000001</v>
      </c>
    </row>
    <row r="807" spans="1:10" ht="15" customHeight="1" x14ac:dyDescent="0.3">
      <c r="A807" s="4" t="s">
        <v>2772</v>
      </c>
      <c r="B807" s="6">
        <v>45361</v>
      </c>
      <c r="C807" s="4" t="s">
        <v>943</v>
      </c>
      <c r="D807" s="4" t="s">
        <v>1706</v>
      </c>
      <c r="E807" s="4" t="s">
        <v>1927</v>
      </c>
      <c r="F807" s="4">
        <v>2</v>
      </c>
      <c r="G807" s="4">
        <v>705.61</v>
      </c>
      <c r="H807" s="4">
        <v>0.28000000000000003</v>
      </c>
      <c r="I807" s="4" t="s">
        <v>1959</v>
      </c>
      <c r="J807" s="4">
        <v>1016.0784</v>
      </c>
    </row>
    <row r="808" spans="1:10" ht="15" customHeight="1" x14ac:dyDescent="0.3">
      <c r="A808" s="4" t="s">
        <v>2773</v>
      </c>
      <c r="B808" s="6">
        <v>45414</v>
      </c>
      <c r="C808" s="4" t="s">
        <v>886</v>
      </c>
      <c r="D808" s="4" t="s">
        <v>1835</v>
      </c>
      <c r="E808" s="4" t="s">
        <v>1917</v>
      </c>
      <c r="F808" s="4">
        <v>3</v>
      </c>
      <c r="G808" s="4">
        <v>654.47</v>
      </c>
      <c r="H808" s="4">
        <v>0.18</v>
      </c>
      <c r="I808" s="4" t="s">
        <v>1964</v>
      </c>
      <c r="J808" s="4">
        <v>1609.9962</v>
      </c>
    </row>
    <row r="809" spans="1:10" ht="15" customHeight="1" x14ac:dyDescent="0.3">
      <c r="A809" s="4" t="s">
        <v>2774</v>
      </c>
      <c r="B809" s="6">
        <v>45734</v>
      </c>
      <c r="C809" s="4" t="s">
        <v>575</v>
      </c>
      <c r="D809" s="4" t="s">
        <v>1847</v>
      </c>
      <c r="E809" s="4" t="s">
        <v>1936</v>
      </c>
      <c r="F809" s="4">
        <v>2</v>
      </c>
      <c r="G809" s="4">
        <v>315.27</v>
      </c>
      <c r="H809" s="4">
        <v>0.23</v>
      </c>
      <c r="I809" s="4" t="s">
        <v>1959</v>
      </c>
      <c r="J809" s="4">
        <v>485.51580000000001</v>
      </c>
    </row>
    <row r="810" spans="1:10" ht="15" customHeight="1" x14ac:dyDescent="0.3">
      <c r="A810" s="4" t="s">
        <v>2775</v>
      </c>
      <c r="B810" s="6">
        <v>45623</v>
      </c>
      <c r="C810" s="4" t="s">
        <v>729</v>
      </c>
      <c r="D810" s="4" t="s">
        <v>1661</v>
      </c>
      <c r="E810" s="4" t="s">
        <v>1896</v>
      </c>
      <c r="F810" s="4">
        <v>1</v>
      </c>
      <c r="G810" s="4">
        <v>974.47</v>
      </c>
      <c r="H810" s="4">
        <v>0.05</v>
      </c>
      <c r="I810" s="4" t="s">
        <v>1959</v>
      </c>
      <c r="J810" s="4">
        <v>925.74649999999997</v>
      </c>
    </row>
    <row r="811" spans="1:10" ht="15" customHeight="1" x14ac:dyDescent="0.3">
      <c r="A811" s="4" t="s">
        <v>2776</v>
      </c>
      <c r="B811" s="6">
        <v>45340</v>
      </c>
      <c r="C811" s="4" t="s">
        <v>251</v>
      </c>
      <c r="D811" s="4" t="s">
        <v>1565</v>
      </c>
      <c r="E811" s="4" t="s">
        <v>1904</v>
      </c>
      <c r="F811" s="4">
        <v>2</v>
      </c>
      <c r="G811" s="4">
        <v>803.3</v>
      </c>
      <c r="H811" s="4">
        <v>0.17</v>
      </c>
      <c r="I811" s="4" t="s">
        <v>1959</v>
      </c>
      <c r="J811" s="4">
        <v>1333.4780000000001</v>
      </c>
    </row>
    <row r="812" spans="1:10" ht="15" customHeight="1" x14ac:dyDescent="0.3">
      <c r="A812" s="4" t="s">
        <v>2777</v>
      </c>
      <c r="B812" s="6">
        <v>45447</v>
      </c>
      <c r="C812" s="4" t="s">
        <v>66</v>
      </c>
      <c r="D812" s="4" t="s">
        <v>1565</v>
      </c>
      <c r="E812" s="4" t="s">
        <v>1924</v>
      </c>
      <c r="F812" s="4">
        <v>4</v>
      </c>
      <c r="G812" s="4">
        <v>863.87</v>
      </c>
      <c r="H812" s="4">
        <v>0.21</v>
      </c>
      <c r="I812" s="4" t="s">
        <v>1964</v>
      </c>
      <c r="J812" s="4">
        <v>2729.8292000000001</v>
      </c>
    </row>
    <row r="813" spans="1:10" ht="15" customHeight="1" x14ac:dyDescent="0.3">
      <c r="A813" s="4" t="s">
        <v>2778</v>
      </c>
      <c r="B813" s="6">
        <v>45513</v>
      </c>
      <c r="C813" s="4" t="s">
        <v>1458</v>
      </c>
      <c r="D813" s="4" t="s">
        <v>1823</v>
      </c>
      <c r="E813" s="4" t="s">
        <v>1945</v>
      </c>
      <c r="F813" s="4">
        <v>1</v>
      </c>
      <c r="G813" s="4">
        <v>450.11</v>
      </c>
      <c r="H813" s="4">
        <v>0.17</v>
      </c>
      <c r="I813" s="4" t="s">
        <v>1959</v>
      </c>
      <c r="J813" s="4">
        <v>373.59129999999999</v>
      </c>
    </row>
    <row r="814" spans="1:10" ht="15" customHeight="1" x14ac:dyDescent="0.3">
      <c r="A814" s="4" t="s">
        <v>2779</v>
      </c>
      <c r="B814" s="6">
        <v>45486</v>
      </c>
      <c r="C814" s="4" t="s">
        <v>751</v>
      </c>
      <c r="D814" s="4" t="s">
        <v>1786</v>
      </c>
      <c r="E814" s="4" t="s">
        <v>1932</v>
      </c>
      <c r="F814" s="4">
        <v>1</v>
      </c>
      <c r="G814" s="4">
        <v>289.82</v>
      </c>
      <c r="H814" s="4">
        <v>0.18</v>
      </c>
      <c r="I814" s="4" t="s">
        <v>1964</v>
      </c>
      <c r="J814" s="4">
        <v>237.6524</v>
      </c>
    </row>
    <row r="815" spans="1:10" ht="15" customHeight="1" x14ac:dyDescent="0.3">
      <c r="A815" s="4" t="s">
        <v>2780</v>
      </c>
      <c r="B815" s="6">
        <v>45890</v>
      </c>
      <c r="C815" s="4" t="s">
        <v>1061</v>
      </c>
      <c r="D815" s="4" t="s">
        <v>1744</v>
      </c>
      <c r="E815" s="4" t="s">
        <v>1924</v>
      </c>
      <c r="F815" s="4">
        <v>4</v>
      </c>
      <c r="G815" s="4">
        <v>250.64</v>
      </c>
      <c r="H815" s="4">
        <v>0.1</v>
      </c>
      <c r="I815" s="4" t="s">
        <v>1961</v>
      </c>
      <c r="J815" s="4">
        <v>902.30399999999997</v>
      </c>
    </row>
    <row r="816" spans="1:10" ht="15" customHeight="1" x14ac:dyDescent="0.3">
      <c r="A816" s="4" t="s">
        <v>2781</v>
      </c>
      <c r="B816" s="6">
        <v>45876</v>
      </c>
      <c r="C816" s="4" t="s">
        <v>922</v>
      </c>
      <c r="D816" s="4" t="s">
        <v>1790</v>
      </c>
      <c r="E816" s="4" t="s">
        <v>1948</v>
      </c>
      <c r="F816" s="4">
        <v>4</v>
      </c>
      <c r="G816" s="4">
        <v>373.49</v>
      </c>
      <c r="H816" s="4">
        <v>0.16</v>
      </c>
      <c r="I816" s="4" t="s">
        <v>1964</v>
      </c>
      <c r="J816" s="4">
        <v>1254.9264000000001</v>
      </c>
    </row>
    <row r="817" spans="1:10" ht="15" customHeight="1" x14ac:dyDescent="0.3">
      <c r="A817" s="4" t="s">
        <v>2782</v>
      </c>
      <c r="B817" s="6">
        <v>45398</v>
      </c>
      <c r="C817" s="4" t="s">
        <v>248</v>
      </c>
      <c r="D817" s="4" t="s">
        <v>2061</v>
      </c>
      <c r="E817" s="4" t="s">
        <v>1921</v>
      </c>
      <c r="F817" s="4">
        <v>4</v>
      </c>
      <c r="G817" s="4">
        <v>348.91</v>
      </c>
      <c r="H817" s="4">
        <v>0.18</v>
      </c>
      <c r="I817" s="4" t="s">
        <v>1961</v>
      </c>
      <c r="J817" s="4">
        <v>1144.4248</v>
      </c>
    </row>
    <row r="818" spans="1:10" ht="15" customHeight="1" x14ac:dyDescent="0.3">
      <c r="A818" s="4" t="s">
        <v>2783</v>
      </c>
      <c r="B818" s="6">
        <v>45390</v>
      </c>
      <c r="C818" s="4" t="s">
        <v>391</v>
      </c>
      <c r="D818" s="4" t="s">
        <v>1865</v>
      </c>
      <c r="E818" s="4" t="s">
        <v>1942</v>
      </c>
      <c r="F818" s="4">
        <v>4</v>
      </c>
      <c r="G818" s="4">
        <v>212.96</v>
      </c>
      <c r="H818" s="4">
        <v>0.17</v>
      </c>
      <c r="I818" s="4" t="s">
        <v>1959</v>
      </c>
      <c r="J818" s="4">
        <v>707.02719999999999</v>
      </c>
    </row>
    <row r="819" spans="1:10" ht="15" customHeight="1" x14ac:dyDescent="0.3">
      <c r="A819" s="4" t="s">
        <v>2784</v>
      </c>
      <c r="B819" s="6">
        <v>45406</v>
      </c>
      <c r="C819" s="4" t="s">
        <v>633</v>
      </c>
      <c r="D819" s="4" t="s">
        <v>1658</v>
      </c>
      <c r="E819" s="4" t="s">
        <v>1948</v>
      </c>
      <c r="F819" s="4">
        <v>3</v>
      </c>
      <c r="G819" s="4">
        <v>871.34</v>
      </c>
      <c r="H819" s="4">
        <v>0.11</v>
      </c>
      <c r="I819" s="4" t="s">
        <v>1964</v>
      </c>
      <c r="J819" s="4">
        <v>2326.4778000000001</v>
      </c>
    </row>
    <row r="820" spans="1:10" ht="15" customHeight="1" x14ac:dyDescent="0.3">
      <c r="A820" s="4" t="s">
        <v>2785</v>
      </c>
      <c r="B820" s="6">
        <v>45844</v>
      </c>
      <c r="C820" s="4" t="s">
        <v>360</v>
      </c>
      <c r="D820" s="4" t="s">
        <v>1865</v>
      </c>
      <c r="E820" s="4" t="s">
        <v>1887</v>
      </c>
      <c r="F820" s="4">
        <v>2</v>
      </c>
      <c r="G820" s="4">
        <v>698.94</v>
      </c>
      <c r="H820" s="4">
        <v>0.06</v>
      </c>
      <c r="I820" s="4" t="s">
        <v>1959</v>
      </c>
      <c r="J820" s="4">
        <v>1314.0072</v>
      </c>
    </row>
    <row r="821" spans="1:10" ht="15" customHeight="1" x14ac:dyDescent="0.3">
      <c r="A821" s="4" t="s">
        <v>2786</v>
      </c>
      <c r="B821" s="6">
        <v>45697</v>
      </c>
      <c r="C821" s="4" t="s">
        <v>1007</v>
      </c>
      <c r="D821" s="4" t="s">
        <v>1805</v>
      </c>
      <c r="E821" s="4" t="s">
        <v>1887</v>
      </c>
      <c r="F821" s="4">
        <v>1</v>
      </c>
      <c r="G821" s="4">
        <v>719.94</v>
      </c>
      <c r="H821" s="4">
        <v>0.23</v>
      </c>
      <c r="I821" s="4" t="s">
        <v>1964</v>
      </c>
      <c r="J821" s="4">
        <v>554.35379999999998</v>
      </c>
    </row>
    <row r="822" spans="1:10" ht="15" customHeight="1" x14ac:dyDescent="0.3">
      <c r="A822" s="4" t="s">
        <v>2787</v>
      </c>
      <c r="B822" s="6">
        <v>45607</v>
      </c>
      <c r="C822" s="4" t="s">
        <v>38</v>
      </c>
      <c r="D822" s="4" t="s">
        <v>1661</v>
      </c>
      <c r="E822" s="4" t="s">
        <v>1904</v>
      </c>
      <c r="F822" s="4">
        <v>2</v>
      </c>
      <c r="G822" s="4">
        <v>278.16000000000003</v>
      </c>
      <c r="H822" s="4">
        <v>0.22</v>
      </c>
      <c r="I822" s="4" t="s">
        <v>1961</v>
      </c>
      <c r="J822" s="4">
        <v>433.92959999999999</v>
      </c>
    </row>
    <row r="823" spans="1:10" ht="15" customHeight="1" x14ac:dyDescent="0.3">
      <c r="A823" s="4" t="s">
        <v>2788</v>
      </c>
      <c r="B823" s="6">
        <v>45307</v>
      </c>
      <c r="C823" s="4" t="s">
        <v>206</v>
      </c>
      <c r="D823" s="4" t="s">
        <v>1728</v>
      </c>
      <c r="E823" s="4" t="s">
        <v>1908</v>
      </c>
      <c r="F823" s="4">
        <v>1</v>
      </c>
      <c r="G823" s="4">
        <v>678.9</v>
      </c>
      <c r="H823" s="4">
        <v>0.17</v>
      </c>
      <c r="I823" s="4" t="s">
        <v>1959</v>
      </c>
      <c r="J823" s="4">
        <v>563.48699999999997</v>
      </c>
    </row>
    <row r="824" spans="1:10" ht="15" customHeight="1" x14ac:dyDescent="0.3">
      <c r="A824" s="4" t="s">
        <v>2789</v>
      </c>
      <c r="B824" s="6">
        <v>45520</v>
      </c>
      <c r="C824" s="4" t="s">
        <v>74</v>
      </c>
      <c r="D824" s="4" t="s">
        <v>1652</v>
      </c>
      <c r="E824" s="4" t="s">
        <v>1936</v>
      </c>
      <c r="F824" s="4">
        <v>4</v>
      </c>
      <c r="G824" s="4">
        <v>94.13</v>
      </c>
      <c r="H824" s="4">
        <v>0.15</v>
      </c>
      <c r="I824" s="4" t="s">
        <v>1959</v>
      </c>
      <c r="J824" s="4">
        <v>320.04199999999997</v>
      </c>
    </row>
    <row r="825" spans="1:10" ht="15" customHeight="1" x14ac:dyDescent="0.3">
      <c r="A825" s="4" t="s">
        <v>2790</v>
      </c>
      <c r="B825" s="6">
        <v>45933</v>
      </c>
      <c r="C825" s="4" t="s">
        <v>1377</v>
      </c>
      <c r="D825" s="4" t="s">
        <v>1712</v>
      </c>
      <c r="E825" s="4" t="s">
        <v>1892</v>
      </c>
      <c r="F825" s="4">
        <v>4</v>
      </c>
      <c r="G825" s="4">
        <v>415.02</v>
      </c>
      <c r="H825" s="4">
        <v>0.01</v>
      </c>
      <c r="I825" s="4" t="s">
        <v>1961</v>
      </c>
      <c r="J825" s="4">
        <v>1643.4792</v>
      </c>
    </row>
    <row r="826" spans="1:10" ht="15" customHeight="1" x14ac:dyDescent="0.3">
      <c r="A826" s="4" t="s">
        <v>2791</v>
      </c>
      <c r="B826" s="6">
        <v>45841</v>
      </c>
      <c r="C826" s="4" t="s">
        <v>199</v>
      </c>
      <c r="D826" s="4" t="s">
        <v>1603</v>
      </c>
      <c r="E826" s="4" t="s">
        <v>1904</v>
      </c>
      <c r="F826" s="4">
        <v>4</v>
      </c>
      <c r="G826" s="4">
        <v>780.07</v>
      </c>
      <c r="H826" s="4">
        <v>0.03</v>
      </c>
      <c r="I826" s="4" t="s">
        <v>1959</v>
      </c>
      <c r="J826" s="4">
        <v>3026.6716000000001</v>
      </c>
    </row>
    <row r="827" spans="1:10" ht="15" customHeight="1" x14ac:dyDescent="0.3">
      <c r="A827" s="4" t="s">
        <v>2792</v>
      </c>
      <c r="B827" s="6">
        <v>45877</v>
      </c>
      <c r="C827" s="4" t="s">
        <v>1340</v>
      </c>
      <c r="D827" s="4" t="s">
        <v>1689</v>
      </c>
      <c r="E827" s="4" t="s">
        <v>1936</v>
      </c>
      <c r="F827" s="4">
        <v>4</v>
      </c>
      <c r="G827" s="4">
        <v>184.57</v>
      </c>
      <c r="H827" s="4">
        <v>0.28000000000000003</v>
      </c>
      <c r="I827" s="4" t="s">
        <v>1959</v>
      </c>
      <c r="J827" s="4">
        <v>531.5616</v>
      </c>
    </row>
    <row r="828" spans="1:10" ht="15" customHeight="1" x14ac:dyDescent="0.3">
      <c r="A828" s="4" t="s">
        <v>2793</v>
      </c>
      <c r="B828" s="6">
        <v>45532</v>
      </c>
      <c r="C828" s="4" t="s">
        <v>922</v>
      </c>
      <c r="D828" s="4" t="s">
        <v>1777</v>
      </c>
      <c r="E828" s="4" t="s">
        <v>1904</v>
      </c>
      <c r="F828" s="4">
        <v>4</v>
      </c>
      <c r="G828" s="4">
        <v>277.58</v>
      </c>
      <c r="H828" s="4">
        <v>0.22</v>
      </c>
      <c r="I828" s="4" t="s">
        <v>1961</v>
      </c>
      <c r="J828" s="4">
        <v>866.04960000000005</v>
      </c>
    </row>
    <row r="829" spans="1:10" ht="15" customHeight="1" x14ac:dyDescent="0.3">
      <c r="A829" s="4" t="s">
        <v>2794</v>
      </c>
      <c r="B829" s="6">
        <v>45734</v>
      </c>
      <c r="C829" s="4" t="s">
        <v>373</v>
      </c>
      <c r="D829" s="4" t="s">
        <v>1670</v>
      </c>
      <c r="E829" s="4" t="s">
        <v>1901</v>
      </c>
      <c r="F829" s="4">
        <v>1</v>
      </c>
      <c r="G829" s="4">
        <v>36.799999999999997</v>
      </c>
      <c r="H829" s="4">
        <v>0.18</v>
      </c>
      <c r="I829" s="4" t="s">
        <v>1959</v>
      </c>
      <c r="J829" s="4">
        <v>30.175999999999998</v>
      </c>
    </row>
    <row r="830" spans="1:10" ht="15" customHeight="1" x14ac:dyDescent="0.3">
      <c r="A830" s="4" t="s">
        <v>2795</v>
      </c>
      <c r="B830" s="6">
        <v>45809</v>
      </c>
      <c r="C830" s="4" t="s">
        <v>1127</v>
      </c>
      <c r="D830" s="4" t="s">
        <v>1847</v>
      </c>
      <c r="E830" s="4" t="s">
        <v>1911</v>
      </c>
      <c r="F830" s="4">
        <v>1</v>
      </c>
      <c r="G830" s="4">
        <v>539.37</v>
      </c>
      <c r="H830" s="4">
        <v>0.14000000000000001</v>
      </c>
      <c r="I830" s="4" t="s">
        <v>1959</v>
      </c>
      <c r="J830" s="4">
        <v>463.85820000000001</v>
      </c>
    </row>
    <row r="831" spans="1:10" ht="15" customHeight="1" x14ac:dyDescent="0.3">
      <c r="A831" s="4" t="s">
        <v>2796</v>
      </c>
      <c r="B831" s="6">
        <v>45760</v>
      </c>
      <c r="C831" s="4" t="s">
        <v>325</v>
      </c>
      <c r="D831" s="4" t="s">
        <v>1635</v>
      </c>
      <c r="E831" s="4" t="s">
        <v>1945</v>
      </c>
      <c r="F831" s="4">
        <v>1</v>
      </c>
      <c r="G831" s="4">
        <v>27.83</v>
      </c>
      <c r="H831" s="4">
        <v>0.3</v>
      </c>
      <c r="I831" s="4" t="s">
        <v>1961</v>
      </c>
      <c r="J831" s="4">
        <v>19.481000000000002</v>
      </c>
    </row>
    <row r="832" spans="1:10" ht="15" customHeight="1" x14ac:dyDescent="0.3">
      <c r="A832" s="4" t="s">
        <v>2797</v>
      </c>
      <c r="B832" s="6">
        <v>45456</v>
      </c>
      <c r="C832" s="4" t="s">
        <v>910</v>
      </c>
      <c r="D832" s="4" t="s">
        <v>1793</v>
      </c>
      <c r="E832" s="4" t="s">
        <v>1904</v>
      </c>
      <c r="F832" s="4">
        <v>3</v>
      </c>
      <c r="G832" s="4">
        <v>698.72</v>
      </c>
      <c r="H832" s="4">
        <v>0.28000000000000003</v>
      </c>
      <c r="I832" s="4" t="s">
        <v>1964</v>
      </c>
      <c r="J832" s="4">
        <v>1509.2352000000001</v>
      </c>
    </row>
    <row r="833" spans="1:10" ht="15" customHeight="1" x14ac:dyDescent="0.3">
      <c r="A833" s="4" t="s">
        <v>2798</v>
      </c>
      <c r="B833" s="6">
        <v>45698</v>
      </c>
      <c r="C833" s="4" t="s">
        <v>62</v>
      </c>
      <c r="D833" s="4" t="s">
        <v>1811</v>
      </c>
      <c r="E833" s="4" t="s">
        <v>1932</v>
      </c>
      <c r="F833" s="4">
        <v>4</v>
      </c>
      <c r="G833" s="4">
        <v>528.23</v>
      </c>
      <c r="H833" s="4">
        <v>0.15</v>
      </c>
      <c r="I833" s="4" t="s">
        <v>1964</v>
      </c>
      <c r="J833" s="4">
        <v>1795.982</v>
      </c>
    </row>
    <row r="834" spans="1:10" ht="15" customHeight="1" x14ac:dyDescent="0.3">
      <c r="A834" s="4" t="s">
        <v>2799</v>
      </c>
      <c r="B834" s="6">
        <v>45548</v>
      </c>
      <c r="C834" s="4" t="s">
        <v>1525</v>
      </c>
      <c r="D834" s="4" t="s">
        <v>1718</v>
      </c>
      <c r="E834" s="4" t="s">
        <v>1939</v>
      </c>
      <c r="F834" s="4">
        <v>2</v>
      </c>
      <c r="G834" s="4">
        <v>780.9</v>
      </c>
      <c r="H834" s="4">
        <v>0.24</v>
      </c>
      <c r="I834" s="4" t="s">
        <v>1961</v>
      </c>
      <c r="J834" s="4">
        <v>1186.9680000000001</v>
      </c>
    </row>
    <row r="835" spans="1:10" ht="15" customHeight="1" x14ac:dyDescent="0.3">
      <c r="A835" s="4" t="s">
        <v>2800</v>
      </c>
      <c r="B835" s="6">
        <v>45236</v>
      </c>
      <c r="C835" s="4" t="s">
        <v>603</v>
      </c>
      <c r="D835" s="4" t="s">
        <v>1638</v>
      </c>
      <c r="E835" s="4" t="s">
        <v>1934</v>
      </c>
      <c r="F835" s="4">
        <v>1</v>
      </c>
      <c r="G835" s="4">
        <v>977.97</v>
      </c>
      <c r="H835" s="4">
        <v>0.06</v>
      </c>
      <c r="I835" s="4" t="s">
        <v>1964</v>
      </c>
      <c r="J835" s="4">
        <v>919.29179999999997</v>
      </c>
    </row>
    <row r="836" spans="1:10" ht="15" customHeight="1" x14ac:dyDescent="0.3">
      <c r="A836" s="4" t="s">
        <v>2801</v>
      </c>
      <c r="B836" s="6">
        <v>45310</v>
      </c>
      <c r="C836" s="4" t="s">
        <v>1166</v>
      </c>
      <c r="D836" s="4" t="s">
        <v>1832</v>
      </c>
      <c r="E836" s="4" t="s">
        <v>1929</v>
      </c>
      <c r="F836" s="4">
        <v>4</v>
      </c>
      <c r="G836" s="4">
        <v>354.65</v>
      </c>
      <c r="H836" s="4">
        <v>0.19</v>
      </c>
      <c r="I836" s="4" t="s">
        <v>1959</v>
      </c>
      <c r="J836" s="4">
        <v>1149.066</v>
      </c>
    </row>
    <row r="837" spans="1:10" ht="15" customHeight="1" x14ac:dyDescent="0.3">
      <c r="A837" s="4" t="s">
        <v>2802</v>
      </c>
      <c r="B837" s="6">
        <v>45376</v>
      </c>
      <c r="C837" s="4" t="s">
        <v>910</v>
      </c>
      <c r="D837" s="4" t="s">
        <v>1786</v>
      </c>
      <c r="E837" s="4" t="s">
        <v>1948</v>
      </c>
      <c r="F837" s="4">
        <v>1</v>
      </c>
      <c r="G837" s="4">
        <v>671.62</v>
      </c>
      <c r="H837" s="4">
        <v>0.09</v>
      </c>
      <c r="I837" s="4" t="s">
        <v>1964</v>
      </c>
      <c r="J837" s="4">
        <v>611.17420000000004</v>
      </c>
    </row>
    <row r="838" spans="1:10" ht="15" customHeight="1" x14ac:dyDescent="0.3">
      <c r="A838" s="4" t="s">
        <v>2803</v>
      </c>
      <c r="B838" s="6">
        <v>45914</v>
      </c>
      <c r="C838" s="4" t="s">
        <v>1010</v>
      </c>
      <c r="D838" s="4" t="s">
        <v>1829</v>
      </c>
      <c r="E838" s="4" t="s">
        <v>1901</v>
      </c>
      <c r="F838" s="4">
        <v>1</v>
      </c>
      <c r="G838" s="4">
        <v>867.32</v>
      </c>
      <c r="H838" s="4">
        <v>0.28999999999999998</v>
      </c>
      <c r="I838" s="4" t="s">
        <v>1961</v>
      </c>
      <c r="J838" s="4">
        <v>615.79719999999998</v>
      </c>
    </row>
    <row r="839" spans="1:10" ht="15" customHeight="1" x14ac:dyDescent="0.3">
      <c r="A839" s="4" t="s">
        <v>2804</v>
      </c>
      <c r="B839" s="6">
        <v>45336</v>
      </c>
      <c r="C839" s="4" t="s">
        <v>299</v>
      </c>
      <c r="D839" s="4" t="s">
        <v>1599</v>
      </c>
      <c r="E839" s="4" t="s">
        <v>1929</v>
      </c>
      <c r="F839" s="4">
        <v>3</v>
      </c>
      <c r="G839" s="4">
        <v>240.27</v>
      </c>
      <c r="H839" s="4">
        <v>0.15</v>
      </c>
      <c r="I839" s="4" t="s">
        <v>1961</v>
      </c>
      <c r="J839" s="4">
        <v>612.68849999999998</v>
      </c>
    </row>
    <row r="840" spans="1:10" ht="15" customHeight="1" x14ac:dyDescent="0.3">
      <c r="A840" s="4" t="s">
        <v>2805</v>
      </c>
      <c r="B840" s="6">
        <v>45728</v>
      </c>
      <c r="C840" s="4" t="s">
        <v>279</v>
      </c>
      <c r="D840" s="4" t="s">
        <v>1661</v>
      </c>
      <c r="E840" s="4" t="s">
        <v>1939</v>
      </c>
      <c r="F840" s="4">
        <v>2</v>
      </c>
      <c r="G840" s="4">
        <v>619.12</v>
      </c>
      <c r="H840" s="4">
        <v>0.28000000000000003</v>
      </c>
      <c r="I840" s="4" t="s">
        <v>1964</v>
      </c>
      <c r="J840" s="4">
        <v>891.53279999999995</v>
      </c>
    </row>
    <row r="841" spans="1:10" ht="15" customHeight="1" x14ac:dyDescent="0.3">
      <c r="A841" s="4" t="s">
        <v>2806</v>
      </c>
      <c r="B841" s="6">
        <v>45755</v>
      </c>
      <c r="C841" s="4" t="s">
        <v>701</v>
      </c>
      <c r="D841" s="4" t="s">
        <v>1844</v>
      </c>
      <c r="E841" s="4" t="s">
        <v>1887</v>
      </c>
      <c r="F841" s="4">
        <v>3</v>
      </c>
      <c r="G841" s="4">
        <v>693.42</v>
      </c>
      <c r="H841" s="4">
        <v>0.08</v>
      </c>
      <c r="I841" s="4" t="s">
        <v>1961</v>
      </c>
      <c r="J841" s="4">
        <v>1913.8391999999999</v>
      </c>
    </row>
    <row r="842" spans="1:10" ht="15" customHeight="1" x14ac:dyDescent="0.3">
      <c r="A842" s="4" t="s">
        <v>2807</v>
      </c>
      <c r="B842" s="6">
        <v>45695</v>
      </c>
      <c r="C842" s="4" t="s">
        <v>385</v>
      </c>
      <c r="D842" s="4" t="s">
        <v>1725</v>
      </c>
      <c r="E842" s="4" t="s">
        <v>1924</v>
      </c>
      <c r="F842" s="4">
        <v>4</v>
      </c>
      <c r="G842" s="4">
        <v>751.63</v>
      </c>
      <c r="H842" s="4">
        <v>0.28000000000000003</v>
      </c>
      <c r="I842" s="4" t="s">
        <v>1964</v>
      </c>
      <c r="J842" s="4">
        <v>2164.6943999999999</v>
      </c>
    </row>
    <row r="843" spans="1:10" ht="15" customHeight="1" x14ac:dyDescent="0.3">
      <c r="A843" s="4" t="s">
        <v>2808</v>
      </c>
      <c r="B843" s="6">
        <v>45380</v>
      </c>
      <c r="C843" s="4" t="s">
        <v>391</v>
      </c>
      <c r="D843" s="4" t="s">
        <v>1670</v>
      </c>
      <c r="E843" s="4" t="s">
        <v>1936</v>
      </c>
      <c r="F843" s="4">
        <v>3</v>
      </c>
      <c r="G843" s="4">
        <v>108.14</v>
      </c>
      <c r="H843" s="4">
        <v>0.19</v>
      </c>
      <c r="I843" s="4" t="s">
        <v>1964</v>
      </c>
      <c r="J843" s="4">
        <v>262.78019999999998</v>
      </c>
    </row>
    <row r="844" spans="1:10" ht="15" customHeight="1" x14ac:dyDescent="0.3">
      <c r="A844" s="4" t="s">
        <v>2809</v>
      </c>
      <c r="B844" s="6">
        <v>45446</v>
      </c>
      <c r="C844" s="4" t="s">
        <v>829</v>
      </c>
      <c r="D844" s="4" t="s">
        <v>1658</v>
      </c>
      <c r="E844" s="4" t="s">
        <v>1904</v>
      </c>
      <c r="F844" s="4">
        <v>1</v>
      </c>
      <c r="G844" s="4">
        <v>964.11</v>
      </c>
      <c r="H844" s="4">
        <v>0.17</v>
      </c>
      <c r="I844" s="4" t="s">
        <v>1964</v>
      </c>
      <c r="J844" s="4">
        <v>800.21130000000005</v>
      </c>
    </row>
    <row r="845" spans="1:10" ht="15" customHeight="1" x14ac:dyDescent="0.3">
      <c r="A845" s="4" t="s">
        <v>2810</v>
      </c>
      <c r="B845" s="6">
        <v>45525</v>
      </c>
      <c r="C845" s="4" t="s">
        <v>456</v>
      </c>
      <c r="D845" s="4" t="s">
        <v>1631</v>
      </c>
      <c r="E845" s="4" t="s">
        <v>1887</v>
      </c>
      <c r="F845" s="4">
        <v>1</v>
      </c>
      <c r="G845" s="4">
        <v>346.2</v>
      </c>
      <c r="H845" s="4">
        <v>0.28999999999999998</v>
      </c>
      <c r="I845" s="4" t="s">
        <v>1959</v>
      </c>
      <c r="J845" s="4">
        <v>245.80199999999999</v>
      </c>
    </row>
    <row r="846" spans="1:10" ht="15" customHeight="1" x14ac:dyDescent="0.3">
      <c r="A846" s="4" t="s">
        <v>2811</v>
      </c>
      <c r="B846" s="6">
        <v>45527</v>
      </c>
      <c r="C846" s="4" t="s">
        <v>1423</v>
      </c>
      <c r="D846" s="4" t="s">
        <v>1709</v>
      </c>
      <c r="E846" s="4" t="s">
        <v>1936</v>
      </c>
      <c r="F846" s="4">
        <v>3</v>
      </c>
      <c r="G846" s="4">
        <v>791.75</v>
      </c>
      <c r="H846" s="4">
        <v>0.28999999999999998</v>
      </c>
      <c r="I846" s="4" t="s">
        <v>1959</v>
      </c>
      <c r="J846" s="4">
        <v>1686.4275</v>
      </c>
    </row>
    <row r="847" spans="1:10" ht="15" customHeight="1" x14ac:dyDescent="0.3">
      <c r="A847" s="4" t="s">
        <v>2812</v>
      </c>
      <c r="B847" s="6">
        <v>45265</v>
      </c>
      <c r="C847" s="4" t="s">
        <v>1016</v>
      </c>
      <c r="D847" s="4" t="s">
        <v>1696</v>
      </c>
      <c r="E847" s="4" t="s">
        <v>1932</v>
      </c>
      <c r="F847" s="4">
        <v>1</v>
      </c>
      <c r="G847" s="4">
        <v>529.84</v>
      </c>
      <c r="H847" s="4">
        <v>0.13</v>
      </c>
      <c r="I847" s="4" t="s">
        <v>1961</v>
      </c>
      <c r="J847" s="4">
        <v>460.96080000000001</v>
      </c>
    </row>
    <row r="848" spans="1:10" ht="15" customHeight="1" x14ac:dyDescent="0.3">
      <c r="A848" s="4" t="s">
        <v>2813</v>
      </c>
      <c r="B848" s="6">
        <v>45936</v>
      </c>
      <c r="C848" s="4" t="s">
        <v>1464</v>
      </c>
      <c r="D848" s="4" t="s">
        <v>1744</v>
      </c>
      <c r="E848" s="4" t="s">
        <v>1901</v>
      </c>
      <c r="F848" s="4">
        <v>3</v>
      </c>
      <c r="G848" s="4">
        <v>582.57000000000005</v>
      </c>
      <c r="H848" s="4">
        <v>0.11</v>
      </c>
      <c r="I848" s="4" t="s">
        <v>1961</v>
      </c>
      <c r="J848" s="4">
        <v>1555.4619</v>
      </c>
    </row>
    <row r="849" spans="1:10" ht="15" customHeight="1" x14ac:dyDescent="0.3">
      <c r="A849" s="4" t="s">
        <v>2814</v>
      </c>
      <c r="B849" s="6">
        <v>45242</v>
      </c>
      <c r="C849" s="4" t="s">
        <v>695</v>
      </c>
      <c r="D849" s="4" t="s">
        <v>1868</v>
      </c>
      <c r="E849" s="4" t="s">
        <v>1942</v>
      </c>
      <c r="F849" s="4">
        <v>1</v>
      </c>
      <c r="G849" s="4">
        <v>219.81</v>
      </c>
      <c r="H849" s="4">
        <v>0.22</v>
      </c>
      <c r="I849" s="4" t="s">
        <v>1964</v>
      </c>
      <c r="J849" s="4">
        <v>171.45179999999999</v>
      </c>
    </row>
    <row r="850" spans="1:10" ht="15" customHeight="1" x14ac:dyDescent="0.3">
      <c r="A850" s="4" t="s">
        <v>2815</v>
      </c>
      <c r="B850" s="6">
        <v>45437</v>
      </c>
      <c r="C850" s="4" t="s">
        <v>1539</v>
      </c>
      <c r="D850" s="4" t="s">
        <v>1793</v>
      </c>
      <c r="E850" s="4" t="s">
        <v>1945</v>
      </c>
      <c r="F850" s="4">
        <v>4</v>
      </c>
      <c r="G850" s="4">
        <v>883.31</v>
      </c>
      <c r="H850" s="4">
        <v>0.27</v>
      </c>
      <c r="I850" s="4" t="s">
        <v>1959</v>
      </c>
      <c r="J850" s="4">
        <v>2579.2651999999998</v>
      </c>
    </row>
    <row r="851" spans="1:10" ht="15" customHeight="1" x14ac:dyDescent="0.3">
      <c r="A851" s="4" t="s">
        <v>2816</v>
      </c>
      <c r="B851" s="6">
        <v>45627</v>
      </c>
      <c r="C851" s="4" t="s">
        <v>763</v>
      </c>
      <c r="D851" s="4" t="s">
        <v>1625</v>
      </c>
      <c r="E851" s="4" t="s">
        <v>1934</v>
      </c>
      <c r="F851" s="4">
        <v>4</v>
      </c>
      <c r="G851" s="4">
        <v>329.06</v>
      </c>
      <c r="H851" s="4">
        <v>0.04</v>
      </c>
      <c r="I851" s="4" t="s">
        <v>1964</v>
      </c>
      <c r="J851" s="4">
        <v>1263.5904</v>
      </c>
    </row>
    <row r="852" spans="1:10" ht="15" customHeight="1" x14ac:dyDescent="0.3">
      <c r="A852" s="4" t="s">
        <v>2817</v>
      </c>
      <c r="B852" s="6">
        <v>45678</v>
      </c>
      <c r="C852" s="4" t="s">
        <v>376</v>
      </c>
      <c r="D852" s="4" t="s">
        <v>1786</v>
      </c>
      <c r="E852" s="4" t="s">
        <v>1927</v>
      </c>
      <c r="F852" s="4">
        <v>1</v>
      </c>
      <c r="G852" s="4">
        <v>935.78</v>
      </c>
      <c r="H852" s="4">
        <v>0.03</v>
      </c>
      <c r="I852" s="4" t="s">
        <v>1961</v>
      </c>
      <c r="J852" s="4">
        <v>907.70659999999998</v>
      </c>
    </row>
    <row r="853" spans="1:10" ht="15" customHeight="1" x14ac:dyDescent="0.3">
      <c r="A853" s="4" t="s">
        <v>2818</v>
      </c>
      <c r="B853" s="6">
        <v>45484</v>
      </c>
      <c r="C853" s="4" t="s">
        <v>1019</v>
      </c>
      <c r="D853" s="4" t="s">
        <v>1762</v>
      </c>
      <c r="E853" s="4" t="s">
        <v>1924</v>
      </c>
      <c r="F853" s="4">
        <v>4</v>
      </c>
      <c r="G853" s="4">
        <v>597.79999999999995</v>
      </c>
      <c r="H853" s="4">
        <v>0.2</v>
      </c>
      <c r="I853" s="4" t="s">
        <v>1959</v>
      </c>
      <c r="J853" s="4">
        <v>1912.96</v>
      </c>
    </row>
    <row r="854" spans="1:10" ht="15" customHeight="1" x14ac:dyDescent="0.3">
      <c r="A854" s="4" t="s">
        <v>2819</v>
      </c>
      <c r="B854" s="6">
        <v>45700</v>
      </c>
      <c r="C854" s="4" t="s">
        <v>838</v>
      </c>
      <c r="D854" s="4" t="s">
        <v>1610</v>
      </c>
      <c r="E854" s="4" t="s">
        <v>1945</v>
      </c>
      <c r="F854" s="4">
        <v>4</v>
      </c>
      <c r="G854" s="4">
        <v>266.98</v>
      </c>
      <c r="H854" s="4">
        <v>0.16</v>
      </c>
      <c r="I854" s="4" t="s">
        <v>1959</v>
      </c>
      <c r="J854" s="4">
        <v>897.05280000000005</v>
      </c>
    </row>
    <row r="855" spans="1:10" ht="15" customHeight="1" x14ac:dyDescent="0.3">
      <c r="A855" s="4" t="s">
        <v>2820</v>
      </c>
      <c r="B855" s="6">
        <v>45873</v>
      </c>
      <c r="C855" s="4" t="s">
        <v>1278</v>
      </c>
      <c r="D855" s="4" t="s">
        <v>1793</v>
      </c>
      <c r="E855" s="4" t="s">
        <v>1936</v>
      </c>
      <c r="F855" s="4">
        <v>3</v>
      </c>
      <c r="G855" s="4">
        <v>360.18</v>
      </c>
      <c r="H855" s="4">
        <v>0.03</v>
      </c>
      <c r="I855" s="4" t="s">
        <v>1959</v>
      </c>
      <c r="J855" s="4">
        <v>1048.1238000000001</v>
      </c>
    </row>
    <row r="856" spans="1:10" ht="15" customHeight="1" x14ac:dyDescent="0.3">
      <c r="A856" s="4" t="s">
        <v>2821</v>
      </c>
      <c r="B856" s="6">
        <v>45860</v>
      </c>
      <c r="C856" s="4" t="s">
        <v>1148</v>
      </c>
      <c r="D856" s="4" t="s">
        <v>1750</v>
      </c>
      <c r="E856" s="4" t="s">
        <v>1887</v>
      </c>
      <c r="F856" s="4">
        <v>3</v>
      </c>
      <c r="G856" s="4">
        <v>247.41</v>
      </c>
      <c r="H856" s="4">
        <v>0.05</v>
      </c>
      <c r="I856" s="4" t="s">
        <v>1964</v>
      </c>
      <c r="J856" s="4">
        <v>705.11850000000004</v>
      </c>
    </row>
    <row r="857" spans="1:10" ht="15" customHeight="1" x14ac:dyDescent="0.3">
      <c r="A857" s="4" t="s">
        <v>2822</v>
      </c>
      <c r="B857" s="6">
        <v>45235</v>
      </c>
      <c r="C857" s="4" t="s">
        <v>288</v>
      </c>
      <c r="D857" s="4" t="s">
        <v>1715</v>
      </c>
      <c r="E857" s="4" t="s">
        <v>1936</v>
      </c>
      <c r="F857" s="4">
        <v>3</v>
      </c>
      <c r="G857" s="4">
        <v>674.66</v>
      </c>
      <c r="H857" s="4">
        <v>0.23</v>
      </c>
      <c r="I857" s="4" t="s">
        <v>1959</v>
      </c>
      <c r="J857" s="4">
        <v>1558.4646</v>
      </c>
    </row>
    <row r="858" spans="1:10" ht="15" customHeight="1" x14ac:dyDescent="0.3">
      <c r="A858" s="4" t="s">
        <v>2823</v>
      </c>
      <c r="B858" s="6">
        <v>45874</v>
      </c>
      <c r="C858" s="4" t="s">
        <v>1301</v>
      </c>
      <c r="D858" s="4" t="s">
        <v>1706</v>
      </c>
      <c r="E858" s="4" t="s">
        <v>1904</v>
      </c>
      <c r="F858" s="4">
        <v>1</v>
      </c>
      <c r="G858" s="4">
        <v>913.98</v>
      </c>
      <c r="H858" s="4">
        <v>0.27</v>
      </c>
      <c r="I858" s="4" t="s">
        <v>1961</v>
      </c>
      <c r="J858" s="4">
        <v>667.20540000000005</v>
      </c>
    </row>
    <row r="859" spans="1:10" ht="15" customHeight="1" x14ac:dyDescent="0.3">
      <c r="A859" s="4" t="s">
        <v>2824</v>
      </c>
      <c r="B859" s="6">
        <v>45769</v>
      </c>
      <c r="C859" s="4" t="s">
        <v>1001</v>
      </c>
      <c r="D859" s="4" t="s">
        <v>1862</v>
      </c>
      <c r="E859" s="4" t="s">
        <v>1924</v>
      </c>
      <c r="F859" s="4">
        <v>4</v>
      </c>
      <c r="G859" s="4">
        <v>370.5</v>
      </c>
      <c r="H859" s="4">
        <v>0.13</v>
      </c>
      <c r="I859" s="4" t="s">
        <v>1961</v>
      </c>
      <c r="J859" s="4">
        <v>1289.3399999999999</v>
      </c>
    </row>
    <row r="860" spans="1:10" ht="15" customHeight="1" x14ac:dyDescent="0.3">
      <c r="A860" s="4" t="s">
        <v>2825</v>
      </c>
      <c r="B860" s="6">
        <v>45619</v>
      </c>
      <c r="C860" s="4" t="s">
        <v>1133</v>
      </c>
      <c r="D860" s="4" t="s">
        <v>1799</v>
      </c>
      <c r="E860" s="4" t="s">
        <v>1932</v>
      </c>
      <c r="F860" s="4">
        <v>1</v>
      </c>
      <c r="G860" s="4">
        <v>735.1</v>
      </c>
      <c r="H860" s="4">
        <v>0.1</v>
      </c>
      <c r="I860" s="4" t="s">
        <v>1961</v>
      </c>
      <c r="J860" s="4">
        <v>661.59</v>
      </c>
    </row>
    <row r="861" spans="1:10" ht="15" customHeight="1" x14ac:dyDescent="0.3">
      <c r="A861" s="4" t="s">
        <v>2826</v>
      </c>
      <c r="B861" s="6">
        <v>45614</v>
      </c>
      <c r="C861" s="4" t="s">
        <v>468</v>
      </c>
      <c r="D861" s="4" t="s">
        <v>1820</v>
      </c>
      <c r="E861" s="4" t="s">
        <v>1896</v>
      </c>
      <c r="F861" s="4">
        <v>3</v>
      </c>
      <c r="G861" s="4">
        <v>448.55</v>
      </c>
      <c r="H861" s="4">
        <v>0.05</v>
      </c>
      <c r="I861" s="4" t="s">
        <v>1959</v>
      </c>
      <c r="J861" s="4">
        <v>1278.3675000000001</v>
      </c>
    </row>
    <row r="862" spans="1:10" ht="15" customHeight="1" x14ac:dyDescent="0.3">
      <c r="A862" s="4" t="s">
        <v>2827</v>
      </c>
      <c r="B862" s="6">
        <v>45691</v>
      </c>
      <c r="C862" s="4" t="s">
        <v>225</v>
      </c>
      <c r="D862" s="4" t="s">
        <v>1835</v>
      </c>
      <c r="E862" s="4" t="s">
        <v>1932</v>
      </c>
      <c r="F862" s="4">
        <v>3</v>
      </c>
      <c r="G862" s="4">
        <v>904.96</v>
      </c>
      <c r="H862" s="4">
        <v>7.0000000000000007E-2</v>
      </c>
      <c r="I862" s="4" t="s">
        <v>1964</v>
      </c>
      <c r="J862" s="4">
        <v>2524.8384000000001</v>
      </c>
    </row>
    <row r="863" spans="1:10" ht="15" customHeight="1" x14ac:dyDescent="0.3">
      <c r="A863" s="4" t="s">
        <v>2828</v>
      </c>
      <c r="B863" s="6">
        <v>45608</v>
      </c>
      <c r="C863" s="4" t="s">
        <v>1199</v>
      </c>
      <c r="D863" s="4" t="s">
        <v>1786</v>
      </c>
      <c r="E863" s="4" t="s">
        <v>1932</v>
      </c>
      <c r="F863" s="4">
        <v>4</v>
      </c>
      <c r="G863" s="4">
        <v>408.72</v>
      </c>
      <c r="H863" s="4">
        <v>0.16</v>
      </c>
      <c r="I863" s="4" t="s">
        <v>1964</v>
      </c>
      <c r="J863" s="4">
        <v>1373.2991999999999</v>
      </c>
    </row>
    <row r="864" spans="1:10" ht="15" customHeight="1" x14ac:dyDescent="0.3">
      <c r="A864" s="4" t="s">
        <v>2829</v>
      </c>
      <c r="B864" s="6">
        <v>45412</v>
      </c>
      <c r="C864" s="4" t="s">
        <v>907</v>
      </c>
      <c r="D864" s="4" t="s">
        <v>1796</v>
      </c>
      <c r="E864" s="4" t="s">
        <v>1901</v>
      </c>
      <c r="F864" s="4">
        <v>4</v>
      </c>
      <c r="G864" s="4">
        <v>770.65</v>
      </c>
      <c r="H864" s="4">
        <v>0.27</v>
      </c>
      <c r="I864" s="4" t="s">
        <v>1959</v>
      </c>
      <c r="J864" s="4">
        <v>2250.2979999999998</v>
      </c>
    </row>
    <row r="865" spans="1:10" ht="15" customHeight="1" x14ac:dyDescent="0.3">
      <c r="A865" s="4" t="s">
        <v>2830</v>
      </c>
      <c r="B865" s="6">
        <v>45767</v>
      </c>
      <c r="C865" s="4" t="s">
        <v>671</v>
      </c>
      <c r="D865" s="4" t="s">
        <v>1667</v>
      </c>
      <c r="E865" s="4" t="s">
        <v>1911</v>
      </c>
      <c r="F865" s="4">
        <v>1</v>
      </c>
      <c r="G865" s="4">
        <v>649.22</v>
      </c>
      <c r="H865" s="4">
        <v>0.03</v>
      </c>
      <c r="I865" s="4" t="s">
        <v>1964</v>
      </c>
      <c r="J865" s="4">
        <v>629.74339999999995</v>
      </c>
    </row>
    <row r="866" spans="1:10" ht="15" customHeight="1" x14ac:dyDescent="0.3">
      <c r="A866" s="4" t="s">
        <v>2831</v>
      </c>
      <c r="B866" s="6">
        <v>45428</v>
      </c>
      <c r="C866" s="4" t="s">
        <v>1103</v>
      </c>
      <c r="D866" s="4" t="s">
        <v>1677</v>
      </c>
      <c r="E866" s="4" t="s">
        <v>1924</v>
      </c>
      <c r="F866" s="4">
        <v>2</v>
      </c>
      <c r="G866" s="4">
        <v>379.78</v>
      </c>
      <c r="H866" s="4">
        <v>0.2</v>
      </c>
      <c r="I866" s="4" t="s">
        <v>1959</v>
      </c>
      <c r="J866" s="4">
        <v>607.64800000000002</v>
      </c>
    </row>
    <row r="867" spans="1:10" ht="15" customHeight="1" x14ac:dyDescent="0.3">
      <c r="A867" s="4" t="s">
        <v>2832</v>
      </c>
      <c r="B867" s="6">
        <v>45770</v>
      </c>
      <c r="C867" s="4" t="s">
        <v>805</v>
      </c>
      <c r="D867" s="4" t="s">
        <v>1709</v>
      </c>
      <c r="E867" s="4" t="s">
        <v>1917</v>
      </c>
      <c r="F867" s="4">
        <v>3</v>
      </c>
      <c r="G867" s="4">
        <v>924.15</v>
      </c>
      <c r="H867" s="4">
        <v>0.1</v>
      </c>
      <c r="I867" s="4" t="s">
        <v>1961</v>
      </c>
      <c r="J867" s="4">
        <v>2495.2049999999999</v>
      </c>
    </row>
    <row r="868" spans="1:10" ht="15" customHeight="1" x14ac:dyDescent="0.3">
      <c r="A868" s="4" t="s">
        <v>2833</v>
      </c>
      <c r="B868" s="6">
        <v>45571</v>
      </c>
      <c r="C868" s="4" t="s">
        <v>1458</v>
      </c>
      <c r="D868" s="4" t="s">
        <v>1715</v>
      </c>
      <c r="E868" s="4" t="s">
        <v>1942</v>
      </c>
      <c r="F868" s="4">
        <v>3</v>
      </c>
      <c r="G868" s="4">
        <v>144.66999999999999</v>
      </c>
      <c r="H868" s="4">
        <v>0.28999999999999998</v>
      </c>
      <c r="I868" s="4" t="s">
        <v>1964</v>
      </c>
      <c r="J868" s="4">
        <v>308.14710000000002</v>
      </c>
    </row>
    <row r="869" spans="1:10" ht="15" customHeight="1" x14ac:dyDescent="0.3">
      <c r="A869" s="4" t="s">
        <v>2834</v>
      </c>
      <c r="B869" s="6">
        <v>45700</v>
      </c>
      <c r="C869" s="4" t="s">
        <v>424</v>
      </c>
      <c r="D869" s="4" t="s">
        <v>1677</v>
      </c>
      <c r="E869" s="4" t="s">
        <v>1936</v>
      </c>
      <c r="F869" s="4">
        <v>2</v>
      </c>
      <c r="G869" s="4">
        <v>667.17</v>
      </c>
      <c r="H869" s="4">
        <v>0.1</v>
      </c>
      <c r="I869" s="4" t="s">
        <v>1961</v>
      </c>
      <c r="J869" s="4">
        <v>1200.9059999999999</v>
      </c>
    </row>
    <row r="870" spans="1:10" ht="15" customHeight="1" x14ac:dyDescent="0.3">
      <c r="A870" s="4" t="s">
        <v>2835</v>
      </c>
      <c r="B870" s="6">
        <v>45382</v>
      </c>
      <c r="C870" s="4" t="s">
        <v>1264</v>
      </c>
      <c r="D870" s="4" t="s">
        <v>1780</v>
      </c>
      <c r="E870" s="4" t="s">
        <v>1901</v>
      </c>
      <c r="F870" s="4">
        <v>1</v>
      </c>
      <c r="G870" s="4">
        <v>984.6</v>
      </c>
      <c r="H870" s="4">
        <v>0.22</v>
      </c>
      <c r="I870" s="4" t="s">
        <v>1959</v>
      </c>
      <c r="J870" s="4">
        <v>767.98800000000006</v>
      </c>
    </row>
    <row r="871" spans="1:10" ht="15" customHeight="1" x14ac:dyDescent="0.3">
      <c r="A871" s="4" t="s">
        <v>2836</v>
      </c>
      <c r="B871" s="6">
        <v>45260</v>
      </c>
      <c r="C871" s="4" t="s">
        <v>898</v>
      </c>
      <c r="D871" s="4" t="s">
        <v>1610</v>
      </c>
      <c r="E871" s="4" t="s">
        <v>1917</v>
      </c>
      <c r="F871" s="4">
        <v>1</v>
      </c>
      <c r="G871" s="4">
        <v>139.29</v>
      </c>
      <c r="H871" s="4">
        <v>0</v>
      </c>
      <c r="I871" s="4" t="s">
        <v>1959</v>
      </c>
      <c r="J871" s="4">
        <v>139.29</v>
      </c>
    </row>
    <row r="872" spans="1:10" ht="15" customHeight="1" x14ac:dyDescent="0.3">
      <c r="A872" s="4" t="s">
        <v>2837</v>
      </c>
      <c r="B872" s="6">
        <v>45702</v>
      </c>
      <c r="C872" s="4" t="s">
        <v>138</v>
      </c>
      <c r="D872" s="4" t="s">
        <v>1998</v>
      </c>
      <c r="E872" s="4" t="s">
        <v>1917</v>
      </c>
      <c r="F872" s="4">
        <v>3</v>
      </c>
      <c r="G872" s="4">
        <v>459.57</v>
      </c>
      <c r="H872" s="4">
        <v>0.1</v>
      </c>
      <c r="I872" s="4" t="s">
        <v>1964</v>
      </c>
      <c r="J872" s="4">
        <v>1240.8389999999999</v>
      </c>
    </row>
    <row r="873" spans="1:10" ht="15" customHeight="1" x14ac:dyDescent="0.3">
      <c r="A873" s="4" t="s">
        <v>2838</v>
      </c>
      <c r="B873" s="6">
        <v>45302</v>
      </c>
      <c r="C873" s="4" t="s">
        <v>248</v>
      </c>
      <c r="D873" s="4" t="s">
        <v>1700</v>
      </c>
      <c r="E873" s="4" t="s">
        <v>1936</v>
      </c>
      <c r="F873" s="4">
        <v>1</v>
      </c>
      <c r="G873" s="4">
        <v>517.82000000000005</v>
      </c>
      <c r="H873" s="4">
        <v>0.28999999999999998</v>
      </c>
      <c r="I873" s="4" t="s">
        <v>1959</v>
      </c>
      <c r="J873" s="4">
        <v>367.65219999999999</v>
      </c>
    </row>
    <row r="874" spans="1:10" ht="15" customHeight="1" x14ac:dyDescent="0.3">
      <c r="A874" s="4" t="s">
        <v>2839</v>
      </c>
      <c r="B874" s="6">
        <v>45653</v>
      </c>
      <c r="C874" s="4" t="s">
        <v>1196</v>
      </c>
      <c r="D874" s="4" t="s">
        <v>1811</v>
      </c>
      <c r="E874" s="4" t="s">
        <v>1911</v>
      </c>
      <c r="F874" s="4">
        <v>4</v>
      </c>
      <c r="G874" s="4">
        <v>282.45</v>
      </c>
      <c r="H874" s="4">
        <v>0.28999999999999998</v>
      </c>
      <c r="I874" s="4" t="s">
        <v>1964</v>
      </c>
      <c r="J874" s="4">
        <v>802.15800000000002</v>
      </c>
    </row>
    <row r="875" spans="1:10" ht="15" customHeight="1" x14ac:dyDescent="0.3">
      <c r="A875" s="4" t="s">
        <v>2840</v>
      </c>
      <c r="B875" s="6">
        <v>45250</v>
      </c>
      <c r="C875" s="4" t="s">
        <v>1417</v>
      </c>
      <c r="D875" s="4" t="s">
        <v>1844</v>
      </c>
      <c r="E875" s="4" t="s">
        <v>1914</v>
      </c>
      <c r="F875" s="4">
        <v>2</v>
      </c>
      <c r="G875" s="4">
        <v>386.46</v>
      </c>
      <c r="H875" s="4">
        <v>0.23</v>
      </c>
      <c r="I875" s="4" t="s">
        <v>1964</v>
      </c>
      <c r="J875" s="4">
        <v>595.14840000000004</v>
      </c>
    </row>
    <row r="876" spans="1:10" ht="15" customHeight="1" x14ac:dyDescent="0.3">
      <c r="A876" s="4" t="s">
        <v>2841</v>
      </c>
      <c r="B876" s="6">
        <v>45661</v>
      </c>
      <c r="C876" s="4" t="s">
        <v>648</v>
      </c>
      <c r="D876" s="4" t="s">
        <v>1631</v>
      </c>
      <c r="E876" s="4" t="s">
        <v>1901</v>
      </c>
      <c r="F876" s="4">
        <v>1</v>
      </c>
      <c r="G876" s="4">
        <v>270.45</v>
      </c>
      <c r="H876" s="4">
        <v>0.15</v>
      </c>
      <c r="I876" s="4" t="s">
        <v>1964</v>
      </c>
      <c r="J876" s="4">
        <v>229.88249999999999</v>
      </c>
    </row>
    <row r="877" spans="1:10" ht="15" customHeight="1" x14ac:dyDescent="0.3">
      <c r="A877" s="4" t="s">
        <v>2842</v>
      </c>
      <c r="B877" s="6">
        <v>45493</v>
      </c>
      <c r="C877" s="4" t="s">
        <v>164</v>
      </c>
      <c r="D877" s="4" t="s">
        <v>1811</v>
      </c>
      <c r="E877" s="4" t="s">
        <v>1924</v>
      </c>
      <c r="F877" s="4">
        <v>4</v>
      </c>
      <c r="G877" s="4">
        <v>762.94</v>
      </c>
      <c r="H877" s="4">
        <v>0.09</v>
      </c>
      <c r="I877" s="4" t="s">
        <v>1964</v>
      </c>
      <c r="J877" s="4">
        <v>2777.1016</v>
      </c>
    </row>
    <row r="878" spans="1:10" ht="15" customHeight="1" x14ac:dyDescent="0.3">
      <c r="A878" s="4" t="s">
        <v>2843</v>
      </c>
      <c r="B878" s="6">
        <v>45242</v>
      </c>
      <c r="C878" s="4" t="s">
        <v>1530</v>
      </c>
      <c r="D878" s="4" t="s">
        <v>1703</v>
      </c>
      <c r="E878" s="4" t="s">
        <v>1932</v>
      </c>
      <c r="F878" s="4">
        <v>1</v>
      </c>
      <c r="G878" s="4">
        <v>409.03</v>
      </c>
      <c r="H878" s="4">
        <v>0.25</v>
      </c>
      <c r="I878" s="4" t="s">
        <v>1964</v>
      </c>
      <c r="J878" s="4">
        <v>306.77249999999998</v>
      </c>
    </row>
    <row r="879" spans="1:10" ht="15" customHeight="1" x14ac:dyDescent="0.3">
      <c r="A879" s="4" t="s">
        <v>2844</v>
      </c>
      <c r="B879" s="6">
        <v>45411</v>
      </c>
      <c r="C879" s="4" t="s">
        <v>719</v>
      </c>
      <c r="D879" s="4" t="s">
        <v>1871</v>
      </c>
      <c r="E879" s="4" t="s">
        <v>1945</v>
      </c>
      <c r="F879" s="4">
        <v>2</v>
      </c>
      <c r="G879" s="4">
        <v>891.13</v>
      </c>
      <c r="H879" s="4">
        <v>0.13</v>
      </c>
      <c r="I879" s="4" t="s">
        <v>1959</v>
      </c>
      <c r="J879" s="4">
        <v>1550.5662</v>
      </c>
    </row>
    <row r="880" spans="1:10" ht="15" customHeight="1" x14ac:dyDescent="0.3">
      <c r="A880" s="4" t="s">
        <v>2845</v>
      </c>
      <c r="B880" s="6">
        <v>45593</v>
      </c>
      <c r="C880" s="4" t="s">
        <v>134</v>
      </c>
      <c r="D880" s="4" t="s">
        <v>1859</v>
      </c>
      <c r="E880" s="4" t="s">
        <v>1939</v>
      </c>
      <c r="F880" s="4">
        <v>1</v>
      </c>
      <c r="G880" s="4">
        <v>553.38</v>
      </c>
      <c r="H880" s="4">
        <v>0.21</v>
      </c>
      <c r="I880" s="4" t="s">
        <v>1961</v>
      </c>
      <c r="J880" s="4">
        <v>437.17020000000002</v>
      </c>
    </row>
    <row r="881" spans="1:10" ht="15" customHeight="1" x14ac:dyDescent="0.3">
      <c r="A881" s="4" t="s">
        <v>2846</v>
      </c>
      <c r="B881" s="6">
        <v>45281</v>
      </c>
      <c r="C881" s="4" t="s">
        <v>542</v>
      </c>
      <c r="D881" s="4" t="s">
        <v>1838</v>
      </c>
      <c r="E881" s="4" t="s">
        <v>1932</v>
      </c>
      <c r="F881" s="4">
        <v>2</v>
      </c>
      <c r="G881" s="4">
        <v>652.29999999999995</v>
      </c>
      <c r="H881" s="4">
        <v>0.16</v>
      </c>
      <c r="I881" s="4" t="s">
        <v>1964</v>
      </c>
      <c r="J881" s="4">
        <v>1095.864</v>
      </c>
    </row>
    <row r="882" spans="1:10" ht="15" customHeight="1" x14ac:dyDescent="0.3">
      <c r="A882" s="4" t="s">
        <v>2847</v>
      </c>
      <c r="B882" s="6">
        <v>45575</v>
      </c>
      <c r="C882" s="4" t="s">
        <v>427</v>
      </c>
      <c r="D882" s="4" t="s">
        <v>1706</v>
      </c>
      <c r="E882" s="4" t="s">
        <v>1921</v>
      </c>
      <c r="F882" s="4">
        <v>4</v>
      </c>
      <c r="G882" s="4">
        <v>194.36</v>
      </c>
      <c r="H882" s="4">
        <v>0.18</v>
      </c>
      <c r="I882" s="4" t="s">
        <v>1964</v>
      </c>
      <c r="J882" s="4">
        <v>637.50080000000003</v>
      </c>
    </row>
    <row r="883" spans="1:10" ht="15" customHeight="1" x14ac:dyDescent="0.3">
      <c r="A883" s="4" t="s">
        <v>2848</v>
      </c>
      <c r="B883" s="6">
        <v>45660</v>
      </c>
      <c r="C883" s="4" t="s">
        <v>521</v>
      </c>
      <c r="D883" s="4" t="s">
        <v>1859</v>
      </c>
      <c r="E883" s="4" t="s">
        <v>1892</v>
      </c>
      <c r="F883" s="4">
        <v>3</v>
      </c>
      <c r="G883" s="4">
        <v>476.37</v>
      </c>
      <c r="H883" s="4">
        <v>0.21</v>
      </c>
      <c r="I883" s="4" t="s">
        <v>1964</v>
      </c>
      <c r="J883" s="4">
        <v>1128.9969000000001</v>
      </c>
    </row>
    <row r="884" spans="1:10" ht="15" customHeight="1" x14ac:dyDescent="0.3">
      <c r="A884" s="4" t="s">
        <v>2849</v>
      </c>
      <c r="B884" s="6">
        <v>45360</v>
      </c>
      <c r="C884" s="4" t="s">
        <v>1154</v>
      </c>
      <c r="D884" s="4" t="s">
        <v>1700</v>
      </c>
      <c r="E884" s="4" t="s">
        <v>1908</v>
      </c>
      <c r="F884" s="4">
        <v>3</v>
      </c>
      <c r="G884" s="4">
        <v>174.57</v>
      </c>
      <c r="H884" s="4">
        <v>0</v>
      </c>
      <c r="I884" s="4" t="s">
        <v>1961</v>
      </c>
      <c r="J884" s="4">
        <v>523.71</v>
      </c>
    </row>
    <row r="885" spans="1:10" ht="15" customHeight="1" x14ac:dyDescent="0.3">
      <c r="A885" s="4" t="s">
        <v>2850</v>
      </c>
      <c r="B885" s="6">
        <v>45526</v>
      </c>
      <c r="C885" s="4" t="s">
        <v>418</v>
      </c>
      <c r="D885" s="4" t="s">
        <v>1838</v>
      </c>
      <c r="E885" s="4" t="s">
        <v>1887</v>
      </c>
      <c r="F885" s="4">
        <v>3</v>
      </c>
      <c r="G885" s="4">
        <v>762</v>
      </c>
      <c r="H885" s="4">
        <v>0.02</v>
      </c>
      <c r="I885" s="4" t="s">
        <v>1961</v>
      </c>
      <c r="J885" s="4">
        <v>2240.2800000000002</v>
      </c>
    </row>
    <row r="886" spans="1:10" ht="15" customHeight="1" x14ac:dyDescent="0.3">
      <c r="A886" s="4" t="s">
        <v>2851</v>
      </c>
      <c r="B886" s="6">
        <v>45395</v>
      </c>
      <c r="C886" s="4" t="s">
        <v>1331</v>
      </c>
      <c r="D886" s="4" t="s">
        <v>1799</v>
      </c>
      <c r="E886" s="4" t="s">
        <v>1948</v>
      </c>
      <c r="F886" s="4">
        <v>1</v>
      </c>
      <c r="G886" s="4">
        <v>44.08</v>
      </c>
      <c r="H886" s="4">
        <v>0.05</v>
      </c>
      <c r="I886" s="4" t="s">
        <v>1959</v>
      </c>
      <c r="J886" s="4">
        <v>41.875999999999998</v>
      </c>
    </row>
    <row r="887" spans="1:10" ht="15" customHeight="1" x14ac:dyDescent="0.3">
      <c r="A887" s="4" t="s">
        <v>2852</v>
      </c>
      <c r="B887" s="6">
        <v>45466</v>
      </c>
      <c r="C887" s="4" t="s">
        <v>1533</v>
      </c>
      <c r="D887" s="4" t="s">
        <v>1759</v>
      </c>
      <c r="E887" s="4" t="s">
        <v>1932</v>
      </c>
      <c r="F887" s="4">
        <v>1</v>
      </c>
      <c r="G887" s="4">
        <v>992.37</v>
      </c>
      <c r="H887" s="4">
        <v>0.24</v>
      </c>
      <c r="I887" s="4" t="s">
        <v>1964</v>
      </c>
      <c r="J887" s="4">
        <v>754.20119999999997</v>
      </c>
    </row>
    <row r="888" spans="1:10" ht="15" customHeight="1" x14ac:dyDescent="0.3">
      <c r="A888" s="4" t="s">
        <v>2853</v>
      </c>
      <c r="B888" s="6">
        <v>45876</v>
      </c>
      <c r="C888" s="4" t="s">
        <v>665</v>
      </c>
      <c r="D888" s="4" t="s">
        <v>1670</v>
      </c>
      <c r="E888" s="4" t="s">
        <v>1924</v>
      </c>
      <c r="F888" s="4">
        <v>3</v>
      </c>
      <c r="G888" s="4">
        <v>465.4</v>
      </c>
      <c r="H888" s="4">
        <v>0.28999999999999998</v>
      </c>
      <c r="I888" s="4" t="s">
        <v>1964</v>
      </c>
      <c r="J888" s="4">
        <v>991.30200000000002</v>
      </c>
    </row>
    <row r="889" spans="1:10" ht="15" customHeight="1" x14ac:dyDescent="0.3">
      <c r="A889" s="4" t="s">
        <v>2854</v>
      </c>
      <c r="B889" s="6">
        <v>45724</v>
      </c>
      <c r="C889" s="4" t="s">
        <v>1070</v>
      </c>
      <c r="D889" s="4" t="s">
        <v>1998</v>
      </c>
      <c r="E889" s="4" t="s">
        <v>1924</v>
      </c>
      <c r="F889" s="4">
        <v>2</v>
      </c>
      <c r="G889" s="4">
        <v>693.61</v>
      </c>
      <c r="H889" s="4">
        <v>0.15</v>
      </c>
      <c r="I889" s="4" t="s">
        <v>1961</v>
      </c>
      <c r="J889" s="4">
        <v>1179.1369999999999</v>
      </c>
    </row>
    <row r="890" spans="1:10" ht="15" customHeight="1" x14ac:dyDescent="0.3">
      <c r="A890" s="4" t="s">
        <v>2855</v>
      </c>
      <c r="B890" s="6">
        <v>45801</v>
      </c>
      <c r="C890" s="4" t="s">
        <v>1446</v>
      </c>
      <c r="D890" s="4" t="s">
        <v>1783</v>
      </c>
      <c r="E890" s="4" t="s">
        <v>1917</v>
      </c>
      <c r="F890" s="4">
        <v>2</v>
      </c>
      <c r="G890" s="4">
        <v>995.11</v>
      </c>
      <c r="H890" s="4">
        <v>0.13</v>
      </c>
      <c r="I890" s="4" t="s">
        <v>1961</v>
      </c>
      <c r="J890" s="4">
        <v>1731.4914000000001</v>
      </c>
    </row>
    <row r="891" spans="1:10" ht="15" customHeight="1" x14ac:dyDescent="0.3">
      <c r="A891" s="4" t="s">
        <v>2856</v>
      </c>
      <c r="B891" s="6">
        <v>45749</v>
      </c>
      <c r="C891" s="4" t="s">
        <v>1202</v>
      </c>
      <c r="D891" s="4" t="s">
        <v>1645</v>
      </c>
      <c r="E891" s="4" t="s">
        <v>1904</v>
      </c>
      <c r="F891" s="4">
        <v>3</v>
      </c>
      <c r="G891" s="4">
        <v>70.97</v>
      </c>
      <c r="H891" s="4">
        <v>0.06</v>
      </c>
      <c r="I891" s="4" t="s">
        <v>1964</v>
      </c>
      <c r="J891" s="4">
        <v>200.1354</v>
      </c>
    </row>
    <row r="892" spans="1:10" ht="15" customHeight="1" x14ac:dyDescent="0.3">
      <c r="A892" s="4" t="s">
        <v>2857</v>
      </c>
      <c r="B892" s="6">
        <v>45325</v>
      </c>
      <c r="C892" s="4" t="s">
        <v>400</v>
      </c>
      <c r="D892" s="4" t="s">
        <v>1832</v>
      </c>
      <c r="E892" s="4" t="s">
        <v>1921</v>
      </c>
      <c r="F892" s="4">
        <v>3</v>
      </c>
      <c r="G892" s="4">
        <v>470.42</v>
      </c>
      <c r="H892" s="4">
        <v>0.16</v>
      </c>
      <c r="I892" s="4" t="s">
        <v>1959</v>
      </c>
      <c r="J892" s="4">
        <v>1185.4584</v>
      </c>
    </row>
    <row r="893" spans="1:10" ht="15" customHeight="1" x14ac:dyDescent="0.3">
      <c r="A893" s="4" t="s">
        <v>2858</v>
      </c>
      <c r="B893" s="6">
        <v>45932</v>
      </c>
      <c r="C893" s="4" t="s">
        <v>1001</v>
      </c>
      <c r="D893" s="4" t="s">
        <v>1841</v>
      </c>
      <c r="E893" s="4" t="s">
        <v>1939</v>
      </c>
      <c r="F893" s="4">
        <v>2</v>
      </c>
      <c r="G893" s="4">
        <v>215.59</v>
      </c>
      <c r="H893" s="4">
        <v>0.18</v>
      </c>
      <c r="I893" s="4" t="s">
        <v>1959</v>
      </c>
      <c r="J893" s="4">
        <v>353.56760000000003</v>
      </c>
    </row>
    <row r="894" spans="1:10" ht="15" customHeight="1" x14ac:dyDescent="0.3">
      <c r="A894" s="4" t="s">
        <v>2859</v>
      </c>
      <c r="B894" s="6">
        <v>45895</v>
      </c>
      <c r="C894" s="4" t="s">
        <v>778</v>
      </c>
      <c r="D894" s="4" t="s">
        <v>1859</v>
      </c>
      <c r="E894" s="4" t="s">
        <v>1887</v>
      </c>
      <c r="F894" s="4">
        <v>1</v>
      </c>
      <c r="G894" s="4">
        <v>533.79999999999995</v>
      </c>
      <c r="H894" s="4">
        <v>0.27</v>
      </c>
      <c r="I894" s="4" t="s">
        <v>1964</v>
      </c>
      <c r="J894" s="4">
        <v>389.67399999999998</v>
      </c>
    </row>
    <row r="895" spans="1:10" ht="15" customHeight="1" x14ac:dyDescent="0.3">
      <c r="A895" s="4" t="s">
        <v>2860</v>
      </c>
      <c r="B895" s="6">
        <v>45614</v>
      </c>
      <c r="C895" s="4" t="s">
        <v>339</v>
      </c>
      <c r="D895" s="4" t="s">
        <v>1674</v>
      </c>
      <c r="E895" s="4" t="s">
        <v>1901</v>
      </c>
      <c r="F895" s="4">
        <v>2</v>
      </c>
      <c r="G895" s="4">
        <v>732.67</v>
      </c>
      <c r="H895" s="4">
        <v>0.24</v>
      </c>
      <c r="I895" s="4" t="s">
        <v>1961</v>
      </c>
      <c r="J895" s="4">
        <v>1113.6584</v>
      </c>
    </row>
    <row r="896" spans="1:10" ht="15" customHeight="1" x14ac:dyDescent="0.3">
      <c r="A896" s="4" t="s">
        <v>2861</v>
      </c>
      <c r="B896" s="6">
        <v>45247</v>
      </c>
      <c r="C896" s="4" t="s">
        <v>1516</v>
      </c>
      <c r="D896" s="4" t="s">
        <v>1762</v>
      </c>
      <c r="E896" s="4" t="s">
        <v>1932</v>
      </c>
      <c r="F896" s="4">
        <v>4</v>
      </c>
      <c r="G896" s="4">
        <v>106.48</v>
      </c>
      <c r="H896" s="4">
        <v>0.1</v>
      </c>
      <c r="I896" s="4" t="s">
        <v>1964</v>
      </c>
      <c r="J896" s="4">
        <v>383.32799999999997</v>
      </c>
    </row>
    <row r="897" spans="1:10" ht="15" customHeight="1" x14ac:dyDescent="0.3">
      <c r="A897" s="4" t="s">
        <v>2862</v>
      </c>
      <c r="B897" s="6">
        <v>45696</v>
      </c>
      <c r="C897" s="4" t="s">
        <v>376</v>
      </c>
      <c r="D897" s="4" t="s">
        <v>1753</v>
      </c>
      <c r="E897" s="4" t="s">
        <v>1901</v>
      </c>
      <c r="F897" s="4">
        <v>1</v>
      </c>
      <c r="G897" s="4">
        <v>38.950000000000003</v>
      </c>
      <c r="H897" s="4">
        <v>0.28000000000000003</v>
      </c>
      <c r="I897" s="4" t="s">
        <v>1959</v>
      </c>
      <c r="J897" s="4">
        <v>28.044</v>
      </c>
    </row>
    <row r="898" spans="1:10" ht="15" customHeight="1" x14ac:dyDescent="0.3">
      <c r="A898" s="4" t="s">
        <v>2863</v>
      </c>
      <c r="B898" s="6">
        <v>45294</v>
      </c>
      <c r="C898" s="4" t="s">
        <v>1349</v>
      </c>
      <c r="D898" s="4" t="s">
        <v>1871</v>
      </c>
      <c r="E898" s="4" t="s">
        <v>1939</v>
      </c>
      <c r="F898" s="4">
        <v>1</v>
      </c>
      <c r="G898" s="4">
        <v>835.17</v>
      </c>
      <c r="H898" s="4">
        <v>0.02</v>
      </c>
      <c r="I898" s="4" t="s">
        <v>1964</v>
      </c>
      <c r="J898" s="4">
        <v>818.46659999999997</v>
      </c>
    </row>
    <row r="899" spans="1:10" ht="15" customHeight="1" x14ac:dyDescent="0.3">
      <c r="A899" s="4" t="s">
        <v>2864</v>
      </c>
      <c r="B899" s="6">
        <v>45389</v>
      </c>
      <c r="C899" s="4" t="s">
        <v>465</v>
      </c>
      <c r="D899" s="4" t="s">
        <v>1832</v>
      </c>
      <c r="E899" s="4" t="s">
        <v>1901</v>
      </c>
      <c r="F899" s="4">
        <v>1</v>
      </c>
      <c r="G899" s="4">
        <v>113.07</v>
      </c>
      <c r="H899" s="4">
        <v>0.24</v>
      </c>
      <c r="I899" s="4" t="s">
        <v>1959</v>
      </c>
      <c r="J899" s="4">
        <v>85.933199999999999</v>
      </c>
    </row>
    <row r="900" spans="1:10" ht="15" customHeight="1" x14ac:dyDescent="0.3">
      <c r="A900" s="4" t="s">
        <v>2865</v>
      </c>
      <c r="B900" s="6">
        <v>45930</v>
      </c>
      <c r="C900" s="4" t="s">
        <v>1449</v>
      </c>
      <c r="D900" s="4" t="s">
        <v>1865</v>
      </c>
      <c r="E900" s="4" t="s">
        <v>1929</v>
      </c>
      <c r="F900" s="4">
        <v>2</v>
      </c>
      <c r="G900" s="4">
        <v>451.33</v>
      </c>
      <c r="H900" s="4">
        <v>0.23</v>
      </c>
      <c r="I900" s="4" t="s">
        <v>1964</v>
      </c>
      <c r="J900" s="4">
        <v>695.04819999999995</v>
      </c>
    </row>
    <row r="901" spans="1:10" ht="15" customHeight="1" x14ac:dyDescent="0.3">
      <c r="A901" s="4" t="s">
        <v>2866</v>
      </c>
      <c r="B901" s="6">
        <v>45456</v>
      </c>
      <c r="C901" s="4" t="s">
        <v>1175</v>
      </c>
      <c r="D901" s="4" t="s">
        <v>1841</v>
      </c>
      <c r="E901" s="4" t="s">
        <v>1911</v>
      </c>
      <c r="F901" s="4">
        <v>3</v>
      </c>
      <c r="G901" s="4">
        <v>619.80999999999995</v>
      </c>
      <c r="H901" s="4">
        <v>0.16</v>
      </c>
      <c r="I901" s="4" t="s">
        <v>1964</v>
      </c>
      <c r="J901" s="4">
        <v>1561.9212</v>
      </c>
    </row>
    <row r="902" spans="1:10" ht="15" customHeight="1" x14ac:dyDescent="0.3">
      <c r="A902" s="4" t="s">
        <v>2867</v>
      </c>
      <c r="B902" s="6">
        <v>45713</v>
      </c>
      <c r="C902" s="4" t="s">
        <v>385</v>
      </c>
      <c r="D902" s="4" t="s">
        <v>1768</v>
      </c>
      <c r="E902" s="4" t="s">
        <v>1914</v>
      </c>
      <c r="F902" s="4">
        <v>4</v>
      </c>
      <c r="G902" s="4">
        <v>46.97</v>
      </c>
      <c r="H902" s="4">
        <v>0.26</v>
      </c>
      <c r="I902" s="4" t="s">
        <v>1961</v>
      </c>
      <c r="J902" s="4">
        <v>139.03120000000001</v>
      </c>
    </row>
    <row r="903" spans="1:10" ht="15" customHeight="1" x14ac:dyDescent="0.3">
      <c r="A903" s="4" t="s">
        <v>2868</v>
      </c>
      <c r="B903" s="6">
        <v>45784</v>
      </c>
      <c r="C903" s="4" t="s">
        <v>615</v>
      </c>
      <c r="D903" s="4" t="s">
        <v>1718</v>
      </c>
      <c r="E903" s="4" t="s">
        <v>1896</v>
      </c>
      <c r="F903" s="4">
        <v>2</v>
      </c>
      <c r="G903" s="4">
        <v>71.48</v>
      </c>
      <c r="H903" s="4">
        <v>0.14000000000000001</v>
      </c>
      <c r="I903" s="4" t="s">
        <v>1964</v>
      </c>
      <c r="J903" s="4">
        <v>122.9456</v>
      </c>
    </row>
    <row r="904" spans="1:10" ht="15" customHeight="1" x14ac:dyDescent="0.3">
      <c r="A904" s="4" t="s">
        <v>2869</v>
      </c>
      <c r="B904" s="6">
        <v>45812</v>
      </c>
      <c r="C904" s="4" t="s">
        <v>8</v>
      </c>
      <c r="D904" s="4" t="s">
        <v>1750</v>
      </c>
      <c r="E904" s="4" t="s">
        <v>1948</v>
      </c>
      <c r="F904" s="4">
        <v>2</v>
      </c>
      <c r="G904" s="4">
        <v>404.08</v>
      </c>
      <c r="H904" s="4">
        <v>7.0000000000000007E-2</v>
      </c>
      <c r="I904" s="4" t="s">
        <v>1959</v>
      </c>
      <c r="J904" s="4">
        <v>751.58879999999999</v>
      </c>
    </row>
    <row r="905" spans="1:10" ht="15" customHeight="1" x14ac:dyDescent="0.3">
      <c r="A905" s="4" t="s">
        <v>2870</v>
      </c>
      <c r="B905" s="6">
        <v>45653</v>
      </c>
      <c r="C905" s="4" t="s">
        <v>853</v>
      </c>
      <c r="D905" s="4" t="s">
        <v>1625</v>
      </c>
      <c r="E905" s="4" t="s">
        <v>1939</v>
      </c>
      <c r="F905" s="4">
        <v>1</v>
      </c>
      <c r="G905" s="4">
        <v>519.91</v>
      </c>
      <c r="H905" s="4">
        <v>0.05</v>
      </c>
      <c r="I905" s="4" t="s">
        <v>1964</v>
      </c>
      <c r="J905" s="4">
        <v>493.91449999999998</v>
      </c>
    </row>
    <row r="906" spans="1:10" ht="15" customHeight="1" x14ac:dyDescent="0.3">
      <c r="A906" s="4" t="s">
        <v>2871</v>
      </c>
      <c r="B906" s="6">
        <v>45672</v>
      </c>
      <c r="C906" s="4" t="s">
        <v>497</v>
      </c>
      <c r="D906" s="4" t="s">
        <v>1725</v>
      </c>
      <c r="E906" s="4" t="s">
        <v>1932</v>
      </c>
      <c r="F906" s="4">
        <v>3</v>
      </c>
      <c r="G906" s="4">
        <v>566.16</v>
      </c>
      <c r="H906" s="4">
        <v>0.05</v>
      </c>
      <c r="I906" s="4" t="s">
        <v>1961</v>
      </c>
      <c r="J906" s="4">
        <v>1613.556</v>
      </c>
    </row>
    <row r="907" spans="1:10" ht="15" customHeight="1" x14ac:dyDescent="0.3">
      <c r="A907" s="4" t="s">
        <v>2872</v>
      </c>
      <c r="B907" s="6">
        <v>45799</v>
      </c>
      <c r="C907" s="4" t="s">
        <v>1235</v>
      </c>
      <c r="D907" s="4" t="s">
        <v>1738</v>
      </c>
      <c r="E907" s="4" t="s">
        <v>1924</v>
      </c>
      <c r="F907" s="4">
        <v>2</v>
      </c>
      <c r="G907" s="4">
        <v>295.12</v>
      </c>
      <c r="H907" s="4">
        <v>0.09</v>
      </c>
      <c r="I907" s="4" t="s">
        <v>1964</v>
      </c>
      <c r="J907" s="4">
        <v>537.11839999999995</v>
      </c>
    </row>
    <row r="908" spans="1:10" ht="15" customHeight="1" x14ac:dyDescent="0.3">
      <c r="A908" s="4" t="s">
        <v>2873</v>
      </c>
      <c r="B908" s="6">
        <v>45848</v>
      </c>
      <c r="C908" s="4" t="s">
        <v>388</v>
      </c>
      <c r="D908" s="4" t="s">
        <v>1680</v>
      </c>
      <c r="E908" s="4" t="s">
        <v>1927</v>
      </c>
      <c r="F908" s="4">
        <v>2</v>
      </c>
      <c r="G908" s="4">
        <v>414.18</v>
      </c>
      <c r="H908" s="4">
        <v>0.25</v>
      </c>
      <c r="I908" s="4" t="s">
        <v>1961</v>
      </c>
      <c r="J908" s="4">
        <v>621.27</v>
      </c>
    </row>
    <row r="909" spans="1:10" ht="15" customHeight="1" x14ac:dyDescent="0.3">
      <c r="A909" s="4" t="s">
        <v>2874</v>
      </c>
      <c r="B909" s="6">
        <v>45918</v>
      </c>
      <c r="C909" s="4" t="s">
        <v>865</v>
      </c>
      <c r="D909" s="4" t="s">
        <v>1756</v>
      </c>
      <c r="E909" s="4" t="s">
        <v>1917</v>
      </c>
      <c r="F909" s="4">
        <v>2</v>
      </c>
      <c r="G909" s="4">
        <v>433.75</v>
      </c>
      <c r="H909" s="4">
        <v>0</v>
      </c>
      <c r="I909" s="4" t="s">
        <v>1959</v>
      </c>
      <c r="J909" s="4">
        <v>867.5</v>
      </c>
    </row>
    <row r="910" spans="1:10" ht="15" customHeight="1" x14ac:dyDescent="0.3">
      <c r="A910" s="4" t="s">
        <v>2875</v>
      </c>
      <c r="B910" s="6">
        <v>45288</v>
      </c>
      <c r="C910" s="4" t="s">
        <v>904</v>
      </c>
      <c r="D910" s="4" t="s">
        <v>1838</v>
      </c>
      <c r="E910" s="4" t="s">
        <v>1948</v>
      </c>
      <c r="F910" s="4">
        <v>3</v>
      </c>
      <c r="G910" s="4">
        <v>104.33</v>
      </c>
      <c r="H910" s="4">
        <v>0.13</v>
      </c>
      <c r="I910" s="4" t="s">
        <v>1964</v>
      </c>
      <c r="J910" s="4">
        <v>272.30130000000003</v>
      </c>
    </row>
    <row r="911" spans="1:10" ht="15" customHeight="1" x14ac:dyDescent="0.3">
      <c r="A911" s="4" t="s">
        <v>2876</v>
      </c>
      <c r="B911" s="6">
        <v>45477</v>
      </c>
      <c r="C911" s="4" t="s">
        <v>1971</v>
      </c>
      <c r="D911" s="4" t="s">
        <v>1572</v>
      </c>
      <c r="E911" s="4" t="s">
        <v>1929</v>
      </c>
      <c r="F911" s="4">
        <v>1</v>
      </c>
      <c r="G911" s="4">
        <v>221.7</v>
      </c>
      <c r="H911" s="4">
        <v>0.04</v>
      </c>
      <c r="I911" s="4" t="s">
        <v>1959</v>
      </c>
      <c r="J911" s="4">
        <v>212.83199999999999</v>
      </c>
    </row>
    <row r="912" spans="1:10" ht="15" customHeight="1" x14ac:dyDescent="0.3">
      <c r="A912" s="4" t="s">
        <v>2877</v>
      </c>
      <c r="B912" s="6">
        <v>45796</v>
      </c>
      <c r="C912" s="4" t="s">
        <v>695</v>
      </c>
      <c r="D912" s="4" t="s">
        <v>1783</v>
      </c>
      <c r="E912" s="4" t="s">
        <v>1908</v>
      </c>
      <c r="F912" s="4">
        <v>2</v>
      </c>
      <c r="G912" s="4">
        <v>491.26</v>
      </c>
      <c r="H912" s="4">
        <v>0.14000000000000001</v>
      </c>
      <c r="I912" s="4" t="s">
        <v>1964</v>
      </c>
      <c r="J912" s="4">
        <v>844.96720000000005</v>
      </c>
    </row>
    <row r="913" spans="1:10" ht="15" customHeight="1" x14ac:dyDescent="0.3">
      <c r="A913" s="4" t="s">
        <v>2878</v>
      </c>
      <c r="B913" s="6">
        <v>45630</v>
      </c>
      <c r="C913" s="4" t="s">
        <v>606</v>
      </c>
      <c r="D913" s="4" t="s">
        <v>1689</v>
      </c>
      <c r="E913" s="4" t="s">
        <v>1917</v>
      </c>
      <c r="F913" s="4">
        <v>4</v>
      </c>
      <c r="G913" s="4">
        <v>923.14</v>
      </c>
      <c r="H913" s="4">
        <v>0.15</v>
      </c>
      <c r="I913" s="4" t="s">
        <v>1959</v>
      </c>
      <c r="J913" s="4">
        <v>3138.6759999999999</v>
      </c>
    </row>
    <row r="914" spans="1:10" ht="15" customHeight="1" x14ac:dyDescent="0.3">
      <c r="A914" s="4" t="s">
        <v>2879</v>
      </c>
      <c r="B914" s="6">
        <v>45625</v>
      </c>
      <c r="C914" s="4" t="s">
        <v>642</v>
      </c>
      <c r="D914" s="4" t="s">
        <v>1774</v>
      </c>
      <c r="E914" s="4" t="s">
        <v>1914</v>
      </c>
      <c r="F914" s="4">
        <v>2</v>
      </c>
      <c r="G914" s="4">
        <v>747.65</v>
      </c>
      <c r="H914" s="4">
        <v>0.08</v>
      </c>
      <c r="I914" s="4" t="s">
        <v>1959</v>
      </c>
      <c r="J914" s="4">
        <v>1375.6759999999999</v>
      </c>
    </row>
    <row r="915" spans="1:10" ht="15" customHeight="1" x14ac:dyDescent="0.3">
      <c r="A915" s="4" t="s">
        <v>2880</v>
      </c>
      <c r="B915" s="6">
        <v>45773</v>
      </c>
      <c r="C915" s="4" t="s">
        <v>388</v>
      </c>
      <c r="D915" s="4" t="s">
        <v>1706</v>
      </c>
      <c r="E915" s="4" t="s">
        <v>1914</v>
      </c>
      <c r="F915" s="4">
        <v>3</v>
      </c>
      <c r="G915" s="4">
        <v>94.55</v>
      </c>
      <c r="H915" s="4">
        <v>0.13</v>
      </c>
      <c r="I915" s="4" t="s">
        <v>1964</v>
      </c>
      <c r="J915" s="4">
        <v>246.77549999999999</v>
      </c>
    </row>
    <row r="916" spans="1:10" ht="15" customHeight="1" x14ac:dyDescent="0.3">
      <c r="A916" s="4" t="s">
        <v>2881</v>
      </c>
      <c r="B916" s="6">
        <v>45308</v>
      </c>
      <c r="C916" s="4" t="s">
        <v>157</v>
      </c>
      <c r="D916" s="4" t="s">
        <v>1617</v>
      </c>
      <c r="E916" s="4" t="s">
        <v>1948</v>
      </c>
      <c r="F916" s="4">
        <v>3</v>
      </c>
      <c r="G916" s="4">
        <v>620.12</v>
      </c>
      <c r="H916" s="4">
        <v>0.06</v>
      </c>
      <c r="I916" s="4" t="s">
        <v>1959</v>
      </c>
      <c r="J916" s="4">
        <v>1748.7384</v>
      </c>
    </row>
    <row r="917" spans="1:10" ht="15" customHeight="1" x14ac:dyDescent="0.3">
      <c r="A917" s="4" t="s">
        <v>2882</v>
      </c>
      <c r="B917" s="6">
        <v>45869</v>
      </c>
      <c r="C917" s="4" t="s">
        <v>2639</v>
      </c>
      <c r="D917" s="4" t="s">
        <v>1790</v>
      </c>
      <c r="E917" s="4" t="s">
        <v>1911</v>
      </c>
      <c r="F917" s="4">
        <v>2</v>
      </c>
      <c r="G917" s="4">
        <v>354.09</v>
      </c>
      <c r="H917" s="4">
        <v>0.12</v>
      </c>
      <c r="I917" s="4" t="s">
        <v>1964</v>
      </c>
      <c r="J917" s="4">
        <v>623.19839999999999</v>
      </c>
    </row>
    <row r="918" spans="1:10" ht="15" customHeight="1" x14ac:dyDescent="0.3">
      <c r="A918" s="4" t="s">
        <v>2883</v>
      </c>
      <c r="B918" s="6">
        <v>45621</v>
      </c>
      <c r="C918" s="4" t="s">
        <v>452</v>
      </c>
      <c r="D918" s="4" t="s">
        <v>1741</v>
      </c>
      <c r="E918" s="4" t="s">
        <v>1908</v>
      </c>
      <c r="F918" s="4">
        <v>3</v>
      </c>
      <c r="G918" s="4">
        <v>214.94</v>
      </c>
      <c r="H918" s="4">
        <v>0.22</v>
      </c>
      <c r="I918" s="4" t="s">
        <v>1964</v>
      </c>
      <c r="J918" s="4">
        <v>502.95960000000002</v>
      </c>
    </row>
    <row r="919" spans="1:10" ht="15" customHeight="1" x14ac:dyDescent="0.3">
      <c r="A919" s="4" t="s">
        <v>2884</v>
      </c>
      <c r="B919" s="6">
        <v>45428</v>
      </c>
      <c r="C919" s="4" t="s">
        <v>659</v>
      </c>
      <c r="D919" s="4" t="s">
        <v>1594</v>
      </c>
      <c r="E919" s="4" t="s">
        <v>1929</v>
      </c>
      <c r="F919" s="4">
        <v>2</v>
      </c>
      <c r="G919" s="4">
        <v>309.77999999999997</v>
      </c>
      <c r="H919" s="4">
        <v>0.16</v>
      </c>
      <c r="I919" s="4" t="s">
        <v>1959</v>
      </c>
      <c r="J919" s="4">
        <v>520.43039999999996</v>
      </c>
    </row>
    <row r="920" spans="1:10" ht="15" customHeight="1" x14ac:dyDescent="0.3">
      <c r="A920" s="4" t="s">
        <v>2885</v>
      </c>
      <c r="B920" s="6">
        <v>45807</v>
      </c>
      <c r="C920" s="4" t="s">
        <v>259</v>
      </c>
      <c r="D920" s="4" t="s">
        <v>1610</v>
      </c>
      <c r="E920" s="4" t="s">
        <v>1901</v>
      </c>
      <c r="F920" s="4">
        <v>2</v>
      </c>
      <c r="G920" s="4">
        <v>183.85</v>
      </c>
      <c r="H920" s="4">
        <v>0.14000000000000001</v>
      </c>
      <c r="I920" s="4" t="s">
        <v>1961</v>
      </c>
      <c r="J920" s="4">
        <v>316.22199999999998</v>
      </c>
    </row>
    <row r="921" spans="1:10" ht="15" customHeight="1" x14ac:dyDescent="0.3">
      <c r="A921" s="4" t="s">
        <v>2886</v>
      </c>
      <c r="B921" s="6">
        <v>45238</v>
      </c>
      <c r="C921" s="4" t="s">
        <v>1284</v>
      </c>
      <c r="D921" s="4" t="s">
        <v>1793</v>
      </c>
      <c r="E921" s="4" t="s">
        <v>1887</v>
      </c>
      <c r="F921" s="4">
        <v>1</v>
      </c>
      <c r="G921" s="4">
        <v>550.05999999999995</v>
      </c>
      <c r="H921" s="4">
        <v>0.01</v>
      </c>
      <c r="I921" s="4" t="s">
        <v>1959</v>
      </c>
      <c r="J921" s="4">
        <v>544.55939999999998</v>
      </c>
    </row>
    <row r="922" spans="1:10" ht="15" customHeight="1" x14ac:dyDescent="0.3">
      <c r="A922" s="4" t="s">
        <v>2887</v>
      </c>
      <c r="B922" s="6">
        <v>45253</v>
      </c>
      <c r="C922" s="4" t="s">
        <v>125</v>
      </c>
      <c r="D922" s="4" t="s">
        <v>1820</v>
      </c>
      <c r="E922" s="4" t="s">
        <v>1904</v>
      </c>
      <c r="F922" s="4">
        <v>2</v>
      </c>
      <c r="G922" s="4">
        <v>32.19</v>
      </c>
      <c r="H922" s="4">
        <v>0.13</v>
      </c>
      <c r="I922" s="4" t="s">
        <v>1964</v>
      </c>
      <c r="J922" s="4">
        <v>56.010599999999997</v>
      </c>
    </row>
    <row r="923" spans="1:10" ht="15" customHeight="1" x14ac:dyDescent="0.3">
      <c r="A923" s="4" t="s">
        <v>2888</v>
      </c>
      <c r="B923" s="6">
        <v>45460</v>
      </c>
      <c r="C923" s="4" t="s">
        <v>477</v>
      </c>
      <c r="D923" s="4" t="s">
        <v>1677</v>
      </c>
      <c r="E923" s="4" t="s">
        <v>1948</v>
      </c>
      <c r="F923" s="4">
        <v>2</v>
      </c>
      <c r="G923" s="4">
        <v>892.06</v>
      </c>
      <c r="H923" s="4">
        <v>0.08</v>
      </c>
      <c r="I923" s="4" t="s">
        <v>1959</v>
      </c>
      <c r="J923" s="4">
        <v>1641.3904</v>
      </c>
    </row>
    <row r="924" spans="1:10" ht="15" customHeight="1" x14ac:dyDescent="0.3">
      <c r="A924" s="4" t="s">
        <v>2889</v>
      </c>
      <c r="B924" s="6">
        <v>45628</v>
      </c>
      <c r="C924" s="4" t="s">
        <v>1467</v>
      </c>
      <c r="D924" s="4" t="s">
        <v>1756</v>
      </c>
      <c r="E924" s="4" t="s">
        <v>1911</v>
      </c>
      <c r="F924" s="4">
        <v>1</v>
      </c>
      <c r="G924" s="4">
        <v>127.47</v>
      </c>
      <c r="H924" s="4">
        <v>0.16</v>
      </c>
      <c r="I924" s="4" t="s">
        <v>1964</v>
      </c>
      <c r="J924" s="4">
        <v>107.0748</v>
      </c>
    </row>
    <row r="925" spans="1:10" ht="15" customHeight="1" x14ac:dyDescent="0.3">
      <c r="A925" s="4" t="s">
        <v>2890</v>
      </c>
      <c r="B925" s="6">
        <v>45778</v>
      </c>
      <c r="C925" s="4" t="s">
        <v>1223</v>
      </c>
      <c r="D925" s="4" t="s">
        <v>1814</v>
      </c>
      <c r="E925" s="4" t="s">
        <v>1934</v>
      </c>
      <c r="F925" s="4">
        <v>3</v>
      </c>
      <c r="G925" s="4">
        <v>212.87</v>
      </c>
      <c r="H925" s="4">
        <v>0.18</v>
      </c>
      <c r="I925" s="4" t="s">
        <v>1959</v>
      </c>
      <c r="J925" s="4">
        <v>523.66020000000003</v>
      </c>
    </row>
    <row r="926" spans="1:10" ht="15" customHeight="1" x14ac:dyDescent="0.3">
      <c r="A926" s="4" t="s">
        <v>2891</v>
      </c>
      <c r="B926" s="6">
        <v>45471</v>
      </c>
      <c r="C926" s="4" t="s">
        <v>606</v>
      </c>
      <c r="D926" s="4" t="s">
        <v>1826</v>
      </c>
      <c r="E926" s="4" t="s">
        <v>1914</v>
      </c>
      <c r="F926" s="4">
        <v>1</v>
      </c>
      <c r="G926" s="4">
        <v>26.37</v>
      </c>
      <c r="H926" s="4">
        <v>0.3</v>
      </c>
      <c r="I926" s="4" t="s">
        <v>1964</v>
      </c>
      <c r="J926" s="4">
        <v>18.459</v>
      </c>
    </row>
    <row r="927" spans="1:10" ht="15" customHeight="1" x14ac:dyDescent="0.3">
      <c r="A927" s="4" t="s">
        <v>2892</v>
      </c>
      <c r="B927" s="6">
        <v>45770</v>
      </c>
      <c r="C927" s="4" t="s">
        <v>1449</v>
      </c>
      <c r="D927" s="4" t="s">
        <v>1680</v>
      </c>
      <c r="E927" s="4" t="s">
        <v>1945</v>
      </c>
      <c r="F927" s="4">
        <v>4</v>
      </c>
      <c r="G927" s="4">
        <v>953.98</v>
      </c>
      <c r="H927" s="4">
        <v>0.16</v>
      </c>
      <c r="I927" s="4" t="s">
        <v>1959</v>
      </c>
      <c r="J927" s="4">
        <v>3205.3728000000001</v>
      </c>
    </row>
    <row r="928" spans="1:10" ht="15" customHeight="1" x14ac:dyDescent="0.3">
      <c r="A928" s="4" t="s">
        <v>2893</v>
      </c>
      <c r="B928" s="6">
        <v>45369</v>
      </c>
      <c r="C928" s="4" t="s">
        <v>707</v>
      </c>
      <c r="D928" s="4" t="s">
        <v>1783</v>
      </c>
      <c r="E928" s="4" t="s">
        <v>1948</v>
      </c>
      <c r="F928" s="4">
        <v>3</v>
      </c>
      <c r="G928" s="4">
        <v>968.88</v>
      </c>
      <c r="H928" s="4">
        <v>0.15</v>
      </c>
      <c r="I928" s="4" t="s">
        <v>1959</v>
      </c>
      <c r="J928" s="4">
        <v>2470.6439999999998</v>
      </c>
    </row>
    <row r="929" spans="1:10" ht="15" customHeight="1" x14ac:dyDescent="0.3">
      <c r="A929" s="4" t="s">
        <v>2894</v>
      </c>
      <c r="B929" s="6">
        <v>45910</v>
      </c>
      <c r="C929" s="4" t="s">
        <v>624</v>
      </c>
      <c r="D929" s="4" t="s">
        <v>1811</v>
      </c>
      <c r="E929" s="4" t="s">
        <v>1945</v>
      </c>
      <c r="F929" s="4">
        <v>1</v>
      </c>
      <c r="G929" s="4">
        <v>533.04999999999995</v>
      </c>
      <c r="H929" s="4">
        <v>0.11</v>
      </c>
      <c r="I929" s="4" t="s">
        <v>1961</v>
      </c>
      <c r="J929" s="4">
        <v>474.41449999999998</v>
      </c>
    </row>
    <row r="930" spans="1:10" ht="15" customHeight="1" x14ac:dyDescent="0.3">
      <c r="A930" s="4" t="s">
        <v>2895</v>
      </c>
      <c r="B930" s="6">
        <v>45637</v>
      </c>
      <c r="C930" s="4" t="s">
        <v>1202</v>
      </c>
      <c r="D930" s="4" t="s">
        <v>1826</v>
      </c>
      <c r="E930" s="4" t="s">
        <v>1892</v>
      </c>
      <c r="F930" s="4">
        <v>3</v>
      </c>
      <c r="G930" s="4">
        <v>138.86000000000001</v>
      </c>
      <c r="H930" s="4">
        <v>0.11</v>
      </c>
      <c r="I930" s="4" t="s">
        <v>1961</v>
      </c>
      <c r="J930" s="4">
        <v>370.75619999999998</v>
      </c>
    </row>
    <row r="931" spans="1:10" ht="15" customHeight="1" x14ac:dyDescent="0.3">
      <c r="A931" s="4" t="s">
        <v>2896</v>
      </c>
      <c r="B931" s="6">
        <v>45706</v>
      </c>
      <c r="C931" s="4" t="s">
        <v>539</v>
      </c>
      <c r="D931" s="4" t="s">
        <v>1642</v>
      </c>
      <c r="E931" s="4" t="s">
        <v>1887</v>
      </c>
      <c r="F931" s="4">
        <v>1</v>
      </c>
      <c r="G931" s="4">
        <v>588.92999999999995</v>
      </c>
      <c r="H931" s="4">
        <v>0.03</v>
      </c>
      <c r="I931" s="4" t="s">
        <v>1964</v>
      </c>
      <c r="J931" s="4">
        <v>571.26210000000003</v>
      </c>
    </row>
    <row r="932" spans="1:10" ht="15" customHeight="1" x14ac:dyDescent="0.3">
      <c r="A932" s="4" t="s">
        <v>2897</v>
      </c>
      <c r="B932" s="6">
        <v>45557</v>
      </c>
      <c r="C932" s="4" t="s">
        <v>1266</v>
      </c>
      <c r="D932" s="4" t="s">
        <v>1738</v>
      </c>
      <c r="E932" s="4" t="s">
        <v>1908</v>
      </c>
      <c r="F932" s="4">
        <v>2</v>
      </c>
      <c r="G932" s="4">
        <v>576.83000000000004</v>
      </c>
      <c r="H932" s="4">
        <v>0.19</v>
      </c>
      <c r="I932" s="4" t="s">
        <v>1961</v>
      </c>
      <c r="J932" s="4">
        <v>934.46460000000002</v>
      </c>
    </row>
    <row r="933" spans="1:10" ht="15" customHeight="1" x14ac:dyDescent="0.3">
      <c r="A933" s="4" t="s">
        <v>2898</v>
      </c>
      <c r="B933" s="6">
        <v>45338</v>
      </c>
      <c r="C933" s="4" t="s">
        <v>1028</v>
      </c>
      <c r="D933" s="4" t="s">
        <v>1777</v>
      </c>
      <c r="E933" s="4" t="s">
        <v>1929</v>
      </c>
      <c r="F933" s="4">
        <v>1</v>
      </c>
      <c r="G933" s="4">
        <v>681.3</v>
      </c>
      <c r="H933" s="4">
        <v>0.05</v>
      </c>
      <c r="I933" s="4" t="s">
        <v>1959</v>
      </c>
      <c r="J933" s="4">
        <v>647.23500000000001</v>
      </c>
    </row>
    <row r="934" spans="1:10" ht="15" customHeight="1" x14ac:dyDescent="0.3">
      <c r="A934" s="4" t="s">
        <v>2899</v>
      </c>
      <c r="B934" s="6">
        <v>45441</v>
      </c>
      <c r="C934" s="4" t="s">
        <v>1423</v>
      </c>
      <c r="D934" s="4" t="s">
        <v>1652</v>
      </c>
      <c r="E934" s="4" t="s">
        <v>1936</v>
      </c>
      <c r="F934" s="4">
        <v>3</v>
      </c>
      <c r="G934" s="4">
        <v>504.97</v>
      </c>
      <c r="H934" s="4">
        <v>0.3</v>
      </c>
      <c r="I934" s="4" t="s">
        <v>1959</v>
      </c>
      <c r="J934" s="4">
        <v>1060.4369999999999</v>
      </c>
    </row>
    <row r="935" spans="1:10" ht="15" customHeight="1" x14ac:dyDescent="0.3">
      <c r="A935" s="4" t="s">
        <v>2900</v>
      </c>
      <c r="B935" s="6">
        <v>45396</v>
      </c>
      <c r="C935" s="4" t="s">
        <v>228</v>
      </c>
      <c r="D935" s="4" t="s">
        <v>1693</v>
      </c>
      <c r="E935" s="4" t="s">
        <v>1927</v>
      </c>
      <c r="F935" s="4">
        <v>3</v>
      </c>
      <c r="G935" s="4">
        <v>649.78</v>
      </c>
      <c r="H935" s="4">
        <v>0.1</v>
      </c>
      <c r="I935" s="4" t="s">
        <v>1961</v>
      </c>
      <c r="J935" s="4">
        <v>1754.4059999999999</v>
      </c>
    </row>
    <row r="936" spans="1:10" ht="15" customHeight="1" x14ac:dyDescent="0.3">
      <c r="A936" s="4" t="s">
        <v>2901</v>
      </c>
      <c r="B936" s="6">
        <v>45317</v>
      </c>
      <c r="C936" s="4" t="s">
        <v>796</v>
      </c>
      <c r="D936" s="4" t="s">
        <v>1696</v>
      </c>
      <c r="E936" s="4" t="s">
        <v>1921</v>
      </c>
      <c r="F936" s="4">
        <v>2</v>
      </c>
      <c r="G936" s="4">
        <v>986.73</v>
      </c>
      <c r="H936" s="4">
        <v>0.05</v>
      </c>
      <c r="I936" s="4" t="s">
        <v>1961</v>
      </c>
      <c r="J936" s="4">
        <v>1874.787</v>
      </c>
    </row>
    <row r="937" spans="1:10" ht="15" customHeight="1" x14ac:dyDescent="0.3">
      <c r="A937" s="4" t="s">
        <v>2902</v>
      </c>
      <c r="B937" s="6">
        <v>45235</v>
      </c>
      <c r="C937" s="4" t="s">
        <v>418</v>
      </c>
      <c r="D937" s="4" t="s">
        <v>1610</v>
      </c>
      <c r="E937" s="4" t="s">
        <v>1936</v>
      </c>
      <c r="F937" s="4">
        <v>2</v>
      </c>
      <c r="G937" s="4">
        <v>65.44</v>
      </c>
      <c r="H937" s="4">
        <v>0.05</v>
      </c>
      <c r="I937" s="4" t="s">
        <v>1961</v>
      </c>
      <c r="J937" s="4">
        <v>124.336</v>
      </c>
    </row>
    <row r="938" spans="1:10" ht="15" customHeight="1" x14ac:dyDescent="0.3">
      <c r="A938" s="4" t="s">
        <v>2903</v>
      </c>
      <c r="B938" s="6">
        <v>45824</v>
      </c>
      <c r="C938" s="4" t="s">
        <v>1208</v>
      </c>
      <c r="D938" s="4" t="s">
        <v>1771</v>
      </c>
      <c r="E938" s="4" t="s">
        <v>1932</v>
      </c>
      <c r="F938" s="4">
        <v>3</v>
      </c>
      <c r="G938" s="4">
        <v>953.74</v>
      </c>
      <c r="H938" s="4">
        <v>0.04</v>
      </c>
      <c r="I938" s="4" t="s">
        <v>1959</v>
      </c>
      <c r="J938" s="4">
        <v>2746.7712000000001</v>
      </c>
    </row>
    <row r="939" spans="1:10" ht="15" customHeight="1" x14ac:dyDescent="0.3">
      <c r="A939" s="4" t="s">
        <v>2904</v>
      </c>
      <c r="B939" s="6">
        <v>45543</v>
      </c>
      <c r="C939" s="4" t="s">
        <v>251</v>
      </c>
      <c r="D939" s="4" t="s">
        <v>1811</v>
      </c>
      <c r="E939" s="4" t="s">
        <v>1924</v>
      </c>
      <c r="F939" s="4">
        <v>3</v>
      </c>
      <c r="G939" s="4">
        <v>904.48</v>
      </c>
      <c r="H939" s="4">
        <v>0.21</v>
      </c>
      <c r="I939" s="4" t="s">
        <v>1961</v>
      </c>
      <c r="J939" s="4">
        <v>2143.6176</v>
      </c>
    </row>
    <row r="940" spans="1:10" ht="15" customHeight="1" x14ac:dyDescent="0.3">
      <c r="A940" s="4" t="s">
        <v>2905</v>
      </c>
      <c r="B940" s="6">
        <v>45595</v>
      </c>
      <c r="C940" s="4" t="s">
        <v>1525</v>
      </c>
      <c r="D940" s="4" t="s">
        <v>1768</v>
      </c>
      <c r="E940" s="4" t="s">
        <v>1936</v>
      </c>
      <c r="F940" s="4">
        <v>3</v>
      </c>
      <c r="G940" s="4">
        <v>920.82</v>
      </c>
      <c r="H940" s="4">
        <v>0.1</v>
      </c>
      <c r="I940" s="4" t="s">
        <v>1961</v>
      </c>
      <c r="J940" s="4">
        <v>2486.2139999999999</v>
      </c>
    </row>
    <row r="941" spans="1:10" ht="15" customHeight="1" x14ac:dyDescent="0.3">
      <c r="A941" s="4" t="s">
        <v>2906</v>
      </c>
      <c r="B941" s="6">
        <v>45803</v>
      </c>
      <c r="C941" s="4" t="s">
        <v>974</v>
      </c>
      <c r="D941" s="4" t="s">
        <v>1661</v>
      </c>
      <c r="E941" s="4" t="s">
        <v>1892</v>
      </c>
      <c r="F941" s="4">
        <v>1</v>
      </c>
      <c r="G941" s="4">
        <v>182.28</v>
      </c>
      <c r="H941" s="4">
        <v>0.15</v>
      </c>
      <c r="I941" s="4" t="s">
        <v>1964</v>
      </c>
      <c r="J941" s="4">
        <v>154.93799999999999</v>
      </c>
    </row>
    <row r="942" spans="1:10" ht="15" customHeight="1" x14ac:dyDescent="0.3">
      <c r="A942" s="4" t="s">
        <v>2907</v>
      </c>
      <c r="B942" s="6">
        <v>45880</v>
      </c>
      <c r="C942" s="4" t="s">
        <v>1389</v>
      </c>
      <c r="D942" s="4" t="s">
        <v>1670</v>
      </c>
      <c r="E942" s="4" t="s">
        <v>1939</v>
      </c>
      <c r="F942" s="4">
        <v>3</v>
      </c>
      <c r="G942" s="4">
        <v>938.68</v>
      </c>
      <c r="H942" s="4">
        <v>0.14000000000000001</v>
      </c>
      <c r="I942" s="4" t="s">
        <v>1959</v>
      </c>
      <c r="J942" s="4">
        <v>2421.7944000000002</v>
      </c>
    </row>
    <row r="943" spans="1:10" ht="15" customHeight="1" x14ac:dyDescent="0.3">
      <c r="A943" s="4" t="s">
        <v>2908</v>
      </c>
      <c r="B943" s="6">
        <v>45690</v>
      </c>
      <c r="C943" s="4" t="s">
        <v>299</v>
      </c>
      <c r="D943" s="4" t="s">
        <v>1856</v>
      </c>
      <c r="E943" s="4" t="s">
        <v>1908</v>
      </c>
      <c r="F943" s="4">
        <v>3</v>
      </c>
      <c r="G943" s="4">
        <v>219.96</v>
      </c>
      <c r="H943" s="4">
        <v>0.18</v>
      </c>
      <c r="I943" s="4" t="s">
        <v>1961</v>
      </c>
      <c r="J943" s="4">
        <v>541.10159999999996</v>
      </c>
    </row>
    <row r="944" spans="1:10" ht="15" customHeight="1" x14ac:dyDescent="0.3">
      <c r="A944" s="4" t="s">
        <v>2909</v>
      </c>
      <c r="B944" s="6">
        <v>45841</v>
      </c>
      <c r="C944" s="4" t="s">
        <v>1470</v>
      </c>
      <c r="D944" s="4" t="s">
        <v>1796</v>
      </c>
      <c r="E944" s="4" t="s">
        <v>1945</v>
      </c>
      <c r="F944" s="4">
        <v>3</v>
      </c>
      <c r="G944" s="4">
        <v>385.74</v>
      </c>
      <c r="H944" s="4">
        <v>0.27</v>
      </c>
      <c r="I944" s="4" t="s">
        <v>1959</v>
      </c>
      <c r="J944" s="4">
        <v>844.77059999999994</v>
      </c>
    </row>
    <row r="945" spans="1:10" ht="15" customHeight="1" x14ac:dyDescent="0.3">
      <c r="A945" s="4" t="s">
        <v>2910</v>
      </c>
      <c r="B945" s="6">
        <v>45380</v>
      </c>
      <c r="C945" s="4" t="s">
        <v>1412</v>
      </c>
      <c r="D945" s="4" t="s">
        <v>1826</v>
      </c>
      <c r="E945" s="4" t="s">
        <v>1945</v>
      </c>
      <c r="F945" s="4">
        <v>2</v>
      </c>
      <c r="G945" s="4">
        <v>830.94</v>
      </c>
      <c r="H945" s="4">
        <v>0.28000000000000003</v>
      </c>
      <c r="I945" s="4" t="s">
        <v>1961</v>
      </c>
      <c r="J945" s="4">
        <v>1196.5536</v>
      </c>
    </row>
    <row r="946" spans="1:10" ht="15" customHeight="1" x14ac:dyDescent="0.3">
      <c r="A946" s="4" t="s">
        <v>2911</v>
      </c>
      <c r="B946" s="6">
        <v>45503</v>
      </c>
      <c r="C946" s="4" t="s">
        <v>1208</v>
      </c>
      <c r="D946" s="4" t="s">
        <v>2061</v>
      </c>
      <c r="E946" s="4" t="s">
        <v>1921</v>
      </c>
      <c r="F946" s="4">
        <v>3</v>
      </c>
      <c r="G946" s="4">
        <v>462.75</v>
      </c>
      <c r="H946" s="4">
        <v>0.22</v>
      </c>
      <c r="I946" s="4" t="s">
        <v>1961</v>
      </c>
      <c r="J946" s="4">
        <v>1082.835</v>
      </c>
    </row>
    <row r="947" spans="1:10" ht="15" customHeight="1" x14ac:dyDescent="0.3">
      <c r="A947" s="4" t="s">
        <v>2912</v>
      </c>
      <c r="B947" s="6">
        <v>45567</v>
      </c>
      <c r="C947" s="4" t="s">
        <v>251</v>
      </c>
      <c r="D947" s="4" t="s">
        <v>1613</v>
      </c>
      <c r="E947" s="4" t="s">
        <v>1936</v>
      </c>
      <c r="F947" s="4">
        <v>4</v>
      </c>
      <c r="G947" s="4">
        <v>973.9</v>
      </c>
      <c r="H947" s="4">
        <v>0.02</v>
      </c>
      <c r="I947" s="4" t="s">
        <v>1964</v>
      </c>
      <c r="J947" s="4">
        <v>3817.6880000000001</v>
      </c>
    </row>
    <row r="948" spans="1:10" ht="15" customHeight="1" x14ac:dyDescent="0.3">
      <c r="A948" s="4" t="s">
        <v>2913</v>
      </c>
      <c r="B948" s="6">
        <v>45600</v>
      </c>
      <c r="C948" s="4" t="s">
        <v>482</v>
      </c>
      <c r="D948" s="4" t="s">
        <v>1683</v>
      </c>
      <c r="E948" s="4" t="s">
        <v>1892</v>
      </c>
      <c r="F948" s="4">
        <v>2</v>
      </c>
      <c r="G948" s="4">
        <v>157.18</v>
      </c>
      <c r="H948" s="4">
        <v>0.15</v>
      </c>
      <c r="I948" s="4" t="s">
        <v>1959</v>
      </c>
      <c r="J948" s="4">
        <v>267.20600000000002</v>
      </c>
    </row>
    <row r="949" spans="1:10" ht="15" customHeight="1" x14ac:dyDescent="0.3">
      <c r="A949" s="4" t="s">
        <v>2914</v>
      </c>
      <c r="B949" s="6">
        <v>45415</v>
      </c>
      <c r="C949" s="4" t="s">
        <v>66</v>
      </c>
      <c r="D949" s="4" t="s">
        <v>1802</v>
      </c>
      <c r="E949" s="4" t="s">
        <v>1932</v>
      </c>
      <c r="F949" s="4">
        <v>3</v>
      </c>
      <c r="G949" s="4">
        <v>239.57</v>
      </c>
      <c r="H949" s="4">
        <v>0.16</v>
      </c>
      <c r="I949" s="4" t="s">
        <v>1959</v>
      </c>
      <c r="J949" s="4">
        <v>603.71640000000002</v>
      </c>
    </row>
    <row r="950" spans="1:10" ht="15" customHeight="1" x14ac:dyDescent="0.3">
      <c r="A950" s="4" t="s">
        <v>2915</v>
      </c>
      <c r="B950" s="6">
        <v>45343</v>
      </c>
      <c r="C950" s="4" t="s">
        <v>1040</v>
      </c>
      <c r="D950" s="4" t="s">
        <v>1594</v>
      </c>
      <c r="E950" s="4" t="s">
        <v>1939</v>
      </c>
      <c r="F950" s="4">
        <v>4</v>
      </c>
      <c r="G950" s="4">
        <v>583.21</v>
      </c>
      <c r="H950" s="4">
        <v>0.2</v>
      </c>
      <c r="I950" s="4" t="s">
        <v>1959</v>
      </c>
      <c r="J950" s="4">
        <v>1866.2719999999999</v>
      </c>
    </row>
    <row r="951" spans="1:10" ht="15" customHeight="1" x14ac:dyDescent="0.3">
      <c r="A951" s="4" t="s">
        <v>2916</v>
      </c>
      <c r="B951" s="6">
        <v>45399</v>
      </c>
      <c r="C951" s="4" t="s">
        <v>1295</v>
      </c>
      <c r="D951" s="4" t="s">
        <v>1826</v>
      </c>
      <c r="E951" s="4" t="s">
        <v>1917</v>
      </c>
      <c r="F951" s="4">
        <v>3</v>
      </c>
      <c r="G951" s="4">
        <v>758.75</v>
      </c>
      <c r="H951" s="4">
        <v>0.27</v>
      </c>
      <c r="I951" s="4" t="s">
        <v>1961</v>
      </c>
      <c r="J951" s="4">
        <v>1661.6624999999999</v>
      </c>
    </row>
    <row r="952" spans="1:10" ht="15" customHeight="1" x14ac:dyDescent="0.3">
      <c r="A952" s="4" t="s">
        <v>2917</v>
      </c>
      <c r="B952" s="6">
        <v>45689</v>
      </c>
      <c r="C952" s="4" t="s">
        <v>986</v>
      </c>
      <c r="D952" s="4" t="s">
        <v>1765</v>
      </c>
      <c r="E952" s="4" t="s">
        <v>1908</v>
      </c>
      <c r="F952" s="4">
        <v>4</v>
      </c>
      <c r="G952" s="4">
        <v>372.42</v>
      </c>
      <c r="H952" s="4">
        <v>0.19</v>
      </c>
      <c r="I952" s="4" t="s">
        <v>1959</v>
      </c>
      <c r="J952" s="4">
        <v>1206.6407999999999</v>
      </c>
    </row>
    <row r="953" spans="1:10" ht="15" customHeight="1" x14ac:dyDescent="0.3">
      <c r="A953" s="4" t="s">
        <v>2918</v>
      </c>
      <c r="B953" s="6">
        <v>45699</v>
      </c>
      <c r="C953" s="4" t="s">
        <v>524</v>
      </c>
      <c r="D953" s="4" t="s">
        <v>1771</v>
      </c>
      <c r="E953" s="4" t="s">
        <v>1948</v>
      </c>
      <c r="F953" s="4">
        <v>4</v>
      </c>
      <c r="G953" s="4">
        <v>286.27999999999997</v>
      </c>
      <c r="H953" s="4">
        <v>0.28000000000000003</v>
      </c>
      <c r="I953" s="4" t="s">
        <v>1961</v>
      </c>
      <c r="J953" s="4">
        <v>824.4864</v>
      </c>
    </row>
    <row r="954" spans="1:10" ht="15" customHeight="1" x14ac:dyDescent="0.3">
      <c r="A954" s="4" t="s">
        <v>2919</v>
      </c>
      <c r="B954" s="6">
        <v>45663</v>
      </c>
      <c r="C954" s="4" t="s">
        <v>898</v>
      </c>
      <c r="D954" s="4" t="s">
        <v>1802</v>
      </c>
      <c r="E954" s="4" t="s">
        <v>1927</v>
      </c>
      <c r="F954" s="4">
        <v>3</v>
      </c>
      <c r="G954" s="4">
        <v>488.37</v>
      </c>
      <c r="H954" s="4">
        <v>0.27</v>
      </c>
      <c r="I954" s="4" t="s">
        <v>1964</v>
      </c>
      <c r="J954" s="4">
        <v>1069.5302999999999</v>
      </c>
    </row>
    <row r="955" spans="1:10" ht="15" customHeight="1" x14ac:dyDescent="0.3">
      <c r="A955" s="4" t="s">
        <v>2920</v>
      </c>
      <c r="B955" s="6">
        <v>45377</v>
      </c>
      <c r="C955" s="4" t="s">
        <v>1458</v>
      </c>
      <c r="D955" s="4" t="s">
        <v>1844</v>
      </c>
      <c r="E955" s="4" t="s">
        <v>1917</v>
      </c>
      <c r="F955" s="4">
        <v>3</v>
      </c>
      <c r="G955" s="4">
        <v>662.82</v>
      </c>
      <c r="H955" s="4">
        <v>0.01</v>
      </c>
      <c r="I955" s="4" t="s">
        <v>1964</v>
      </c>
      <c r="J955" s="4">
        <v>1968.5753999999999</v>
      </c>
    </row>
    <row r="956" spans="1:10" ht="15" customHeight="1" x14ac:dyDescent="0.3">
      <c r="A956" s="4" t="s">
        <v>2921</v>
      </c>
      <c r="B956" s="6">
        <v>45412</v>
      </c>
      <c r="C956" s="4" t="s">
        <v>1539</v>
      </c>
      <c r="D956" s="4" t="s">
        <v>1580</v>
      </c>
      <c r="E956" s="4" t="s">
        <v>1939</v>
      </c>
      <c r="F956" s="4">
        <v>2</v>
      </c>
      <c r="G956" s="4">
        <v>824.34</v>
      </c>
      <c r="H956" s="4">
        <v>0.1</v>
      </c>
      <c r="I956" s="4" t="s">
        <v>1964</v>
      </c>
      <c r="J956" s="4">
        <v>1483.8119999999999</v>
      </c>
    </row>
    <row r="957" spans="1:10" ht="15" customHeight="1" x14ac:dyDescent="0.3">
      <c r="A957" s="4" t="s">
        <v>2922</v>
      </c>
      <c r="B957" s="6">
        <v>45349</v>
      </c>
      <c r="C957" s="4" t="s">
        <v>400</v>
      </c>
      <c r="D957" s="4" t="s">
        <v>1759</v>
      </c>
      <c r="E957" s="4" t="s">
        <v>1917</v>
      </c>
      <c r="F957" s="4">
        <v>1</v>
      </c>
      <c r="G957" s="4">
        <v>437.12</v>
      </c>
      <c r="H957" s="4">
        <v>0.21</v>
      </c>
      <c r="I957" s="4" t="s">
        <v>1959</v>
      </c>
      <c r="J957" s="4">
        <v>345.32479999999998</v>
      </c>
    </row>
    <row r="958" spans="1:10" ht="15" customHeight="1" x14ac:dyDescent="0.3">
      <c r="A958" s="4" t="s">
        <v>2923</v>
      </c>
      <c r="B958" s="6">
        <v>45486</v>
      </c>
      <c r="C958" s="4" t="s">
        <v>1130</v>
      </c>
      <c r="D958" s="4" t="s">
        <v>1847</v>
      </c>
      <c r="E958" s="4" t="s">
        <v>1911</v>
      </c>
      <c r="F958" s="4">
        <v>3</v>
      </c>
      <c r="G958" s="4">
        <v>23.37</v>
      </c>
      <c r="H958" s="4">
        <v>0.15</v>
      </c>
      <c r="I958" s="4" t="s">
        <v>1961</v>
      </c>
      <c r="J958" s="4">
        <v>59.593499999999999</v>
      </c>
    </row>
    <row r="959" spans="1:10" ht="15" customHeight="1" x14ac:dyDescent="0.3">
      <c r="A959" s="4" t="s">
        <v>2924</v>
      </c>
      <c r="B959" s="6">
        <v>45761</v>
      </c>
      <c r="C959" s="4" t="s">
        <v>624</v>
      </c>
      <c r="D959" s="4" t="s">
        <v>1686</v>
      </c>
      <c r="E959" s="4" t="s">
        <v>1917</v>
      </c>
      <c r="F959" s="4">
        <v>1</v>
      </c>
      <c r="G959" s="4">
        <v>579.69000000000005</v>
      </c>
      <c r="H959" s="4">
        <v>0.02</v>
      </c>
      <c r="I959" s="4" t="s">
        <v>1959</v>
      </c>
      <c r="J959" s="4">
        <v>568.09619999999995</v>
      </c>
    </row>
    <row r="960" spans="1:10" ht="15" customHeight="1" x14ac:dyDescent="0.3">
      <c r="A960" s="4" t="s">
        <v>2925</v>
      </c>
      <c r="B960" s="6">
        <v>45639</v>
      </c>
      <c r="C960" s="4" t="s">
        <v>1346</v>
      </c>
      <c r="D960" s="4" t="s">
        <v>1817</v>
      </c>
      <c r="E960" s="4" t="s">
        <v>1934</v>
      </c>
      <c r="F960" s="4">
        <v>3</v>
      </c>
      <c r="G960" s="4">
        <v>240.51</v>
      </c>
      <c r="H960" s="4">
        <v>7.0000000000000007E-2</v>
      </c>
      <c r="I960" s="4" t="s">
        <v>1959</v>
      </c>
      <c r="J960" s="4">
        <v>671.02290000000005</v>
      </c>
    </row>
    <row r="961" spans="1:10" ht="15" customHeight="1" x14ac:dyDescent="0.3">
      <c r="A961" s="4" t="s">
        <v>2926</v>
      </c>
      <c r="B961" s="6">
        <v>45893</v>
      </c>
      <c r="C961" s="4" t="s">
        <v>1205</v>
      </c>
      <c r="D961" s="4" t="s">
        <v>1652</v>
      </c>
      <c r="E961" s="4" t="s">
        <v>1934</v>
      </c>
      <c r="F961" s="4">
        <v>2</v>
      </c>
      <c r="G961" s="4">
        <v>855.4</v>
      </c>
      <c r="H961" s="4">
        <v>0.08</v>
      </c>
      <c r="I961" s="4" t="s">
        <v>1964</v>
      </c>
      <c r="J961" s="4">
        <v>1573.9359999999999</v>
      </c>
    </row>
    <row r="962" spans="1:10" ht="15" customHeight="1" x14ac:dyDescent="0.3">
      <c r="A962" s="4" t="s">
        <v>2927</v>
      </c>
      <c r="B962" s="6">
        <v>45227</v>
      </c>
      <c r="C962" s="4" t="s">
        <v>42</v>
      </c>
      <c r="D962" s="4" t="s">
        <v>1853</v>
      </c>
      <c r="E962" s="4" t="s">
        <v>1914</v>
      </c>
      <c r="F962" s="4">
        <v>1</v>
      </c>
      <c r="G962" s="4">
        <v>537.26</v>
      </c>
      <c r="H962" s="4">
        <v>0.09</v>
      </c>
      <c r="I962" s="4" t="s">
        <v>1959</v>
      </c>
      <c r="J962" s="4">
        <v>488.90660000000003</v>
      </c>
    </row>
    <row r="963" spans="1:10" ht="15" customHeight="1" x14ac:dyDescent="0.3">
      <c r="A963" s="4" t="s">
        <v>2928</v>
      </c>
      <c r="B963" s="6">
        <v>45637</v>
      </c>
      <c r="C963" s="4" t="s">
        <v>1211</v>
      </c>
      <c r="D963" s="4" t="s">
        <v>1735</v>
      </c>
      <c r="E963" s="4" t="s">
        <v>1924</v>
      </c>
      <c r="F963" s="4">
        <v>3</v>
      </c>
      <c r="G963" s="4">
        <v>918.26</v>
      </c>
      <c r="H963" s="4">
        <v>0.17</v>
      </c>
      <c r="I963" s="4" t="s">
        <v>1964</v>
      </c>
      <c r="J963" s="4">
        <v>2286.4674</v>
      </c>
    </row>
    <row r="964" spans="1:10" ht="15" customHeight="1" x14ac:dyDescent="0.3">
      <c r="A964" s="4" t="s">
        <v>2929</v>
      </c>
      <c r="B964" s="6">
        <v>45472</v>
      </c>
      <c r="C964" s="4" t="s">
        <v>345</v>
      </c>
      <c r="D964" s="4" t="s">
        <v>1580</v>
      </c>
      <c r="E964" s="4" t="s">
        <v>1921</v>
      </c>
      <c r="F964" s="4">
        <v>4</v>
      </c>
      <c r="G964" s="4">
        <v>579.70000000000005</v>
      </c>
      <c r="H964" s="4">
        <v>0.18</v>
      </c>
      <c r="I964" s="4" t="s">
        <v>1961</v>
      </c>
      <c r="J964" s="4">
        <v>1901.4159999999999</v>
      </c>
    </row>
    <row r="965" spans="1:10" ht="15" customHeight="1" x14ac:dyDescent="0.3">
      <c r="A965" s="4" t="s">
        <v>2930</v>
      </c>
      <c r="B965" s="6">
        <v>45710</v>
      </c>
      <c r="C965" s="4" t="s">
        <v>497</v>
      </c>
      <c r="D965" s="4" t="s">
        <v>1709</v>
      </c>
      <c r="E965" s="4" t="s">
        <v>1911</v>
      </c>
      <c r="F965" s="4">
        <v>1</v>
      </c>
      <c r="G965" s="4">
        <v>824.32</v>
      </c>
      <c r="H965" s="4">
        <v>0.18</v>
      </c>
      <c r="I965" s="4" t="s">
        <v>1959</v>
      </c>
      <c r="J965" s="4">
        <v>675.94240000000002</v>
      </c>
    </row>
    <row r="966" spans="1:10" ht="15" customHeight="1" x14ac:dyDescent="0.3">
      <c r="A966" s="4" t="s">
        <v>2931</v>
      </c>
      <c r="B966" s="6">
        <v>45682</v>
      </c>
      <c r="C966" s="4" t="s">
        <v>388</v>
      </c>
      <c r="D966" s="4" t="s">
        <v>1718</v>
      </c>
      <c r="E966" s="4" t="s">
        <v>1936</v>
      </c>
      <c r="F966" s="4">
        <v>4</v>
      </c>
      <c r="G966" s="4">
        <v>614.99</v>
      </c>
      <c r="H966" s="4">
        <v>0.16</v>
      </c>
      <c r="I966" s="4" t="s">
        <v>1961</v>
      </c>
      <c r="J966" s="4">
        <v>2066.3663999999999</v>
      </c>
    </row>
    <row r="967" spans="1:10" ht="15" customHeight="1" x14ac:dyDescent="0.3">
      <c r="A967" s="4" t="s">
        <v>2932</v>
      </c>
      <c r="B967" s="6">
        <v>45730</v>
      </c>
      <c r="C967" s="4" t="s">
        <v>446</v>
      </c>
      <c r="D967" s="4" t="s">
        <v>1768</v>
      </c>
      <c r="E967" s="4" t="s">
        <v>1887</v>
      </c>
      <c r="F967" s="4">
        <v>4</v>
      </c>
      <c r="G967" s="4">
        <v>189.21</v>
      </c>
      <c r="H967" s="4">
        <v>0.06</v>
      </c>
      <c r="I967" s="4" t="s">
        <v>1964</v>
      </c>
      <c r="J967" s="4">
        <v>711.42960000000005</v>
      </c>
    </row>
    <row r="968" spans="1:10" ht="15" customHeight="1" x14ac:dyDescent="0.3">
      <c r="A968" s="4" t="s">
        <v>2933</v>
      </c>
      <c r="B968" s="6">
        <v>45629</v>
      </c>
      <c r="C968" s="4" t="s">
        <v>524</v>
      </c>
      <c r="D968" s="4" t="s">
        <v>1768</v>
      </c>
      <c r="E968" s="4" t="s">
        <v>1934</v>
      </c>
      <c r="F968" s="4">
        <v>2</v>
      </c>
      <c r="G968" s="4">
        <v>233.33</v>
      </c>
      <c r="H968" s="4">
        <v>0.05</v>
      </c>
      <c r="I968" s="4" t="s">
        <v>1959</v>
      </c>
      <c r="J968" s="4">
        <v>443.327</v>
      </c>
    </row>
    <row r="969" spans="1:10" ht="15" customHeight="1" x14ac:dyDescent="0.3">
      <c r="A969" s="4" t="s">
        <v>2934</v>
      </c>
      <c r="B969" s="6">
        <v>45783</v>
      </c>
      <c r="C969" s="4" t="s">
        <v>805</v>
      </c>
      <c r="D969" s="4" t="s">
        <v>1696</v>
      </c>
      <c r="E969" s="4" t="s">
        <v>1945</v>
      </c>
      <c r="F969" s="4">
        <v>3</v>
      </c>
      <c r="G969" s="4">
        <v>529.89</v>
      </c>
      <c r="H969" s="4">
        <v>0.21</v>
      </c>
      <c r="I969" s="4" t="s">
        <v>1959</v>
      </c>
      <c r="J969" s="4">
        <v>1255.8393000000001</v>
      </c>
    </row>
    <row r="970" spans="1:10" ht="15" customHeight="1" x14ac:dyDescent="0.3">
      <c r="A970" s="4" t="s">
        <v>2935</v>
      </c>
      <c r="B970" s="6">
        <v>45518</v>
      </c>
      <c r="C970" s="4" t="s">
        <v>1516</v>
      </c>
      <c r="D970" s="4" t="s">
        <v>1859</v>
      </c>
      <c r="E970" s="4" t="s">
        <v>1892</v>
      </c>
      <c r="F970" s="4">
        <v>2</v>
      </c>
      <c r="G970" s="4">
        <v>954.1</v>
      </c>
      <c r="H970" s="4">
        <v>0.17</v>
      </c>
      <c r="I970" s="4" t="s">
        <v>1961</v>
      </c>
      <c r="J970" s="4">
        <v>1583.806</v>
      </c>
    </row>
    <row r="971" spans="1:10" ht="15" customHeight="1" x14ac:dyDescent="0.3">
      <c r="A971" s="4" t="s">
        <v>2936</v>
      </c>
      <c r="B971" s="6">
        <v>45274</v>
      </c>
      <c r="C971" s="4" t="s">
        <v>1028</v>
      </c>
      <c r="D971" s="4" t="s">
        <v>1777</v>
      </c>
      <c r="E971" s="4" t="s">
        <v>1914</v>
      </c>
      <c r="F971" s="4">
        <v>1</v>
      </c>
      <c r="G971" s="4">
        <v>370.04</v>
      </c>
      <c r="H971" s="4">
        <v>0.04</v>
      </c>
      <c r="I971" s="4" t="s">
        <v>1964</v>
      </c>
      <c r="J971" s="4">
        <v>355.23840000000001</v>
      </c>
    </row>
    <row r="972" spans="1:10" ht="15" customHeight="1" x14ac:dyDescent="0.3">
      <c r="A972" s="4" t="s">
        <v>2937</v>
      </c>
      <c r="B972" s="6">
        <v>45297</v>
      </c>
      <c r="C972" s="4" t="s">
        <v>231</v>
      </c>
      <c r="D972" s="4" t="s">
        <v>1871</v>
      </c>
      <c r="E972" s="4" t="s">
        <v>1948</v>
      </c>
      <c r="F972" s="4">
        <v>4</v>
      </c>
      <c r="G972" s="4">
        <v>492.71</v>
      </c>
      <c r="H972" s="4">
        <v>0.08</v>
      </c>
      <c r="I972" s="4" t="s">
        <v>1959</v>
      </c>
      <c r="J972" s="4">
        <v>1813.1728000000001</v>
      </c>
    </row>
    <row r="973" spans="1:10" ht="15" customHeight="1" x14ac:dyDescent="0.3">
      <c r="A973" s="4" t="s">
        <v>2938</v>
      </c>
      <c r="B973" s="6">
        <v>45530</v>
      </c>
      <c r="C973" s="4" t="s">
        <v>901</v>
      </c>
      <c r="D973" s="4" t="s">
        <v>1856</v>
      </c>
      <c r="E973" s="4" t="s">
        <v>1932</v>
      </c>
      <c r="F973" s="4">
        <v>4</v>
      </c>
      <c r="G973" s="4">
        <v>853.26</v>
      </c>
      <c r="H973" s="4">
        <v>0.24</v>
      </c>
      <c r="I973" s="4" t="s">
        <v>1964</v>
      </c>
      <c r="J973" s="4">
        <v>2593.9104000000002</v>
      </c>
    </row>
    <row r="974" spans="1:10" ht="15" customHeight="1" x14ac:dyDescent="0.3">
      <c r="A974" s="4" t="s">
        <v>2939</v>
      </c>
      <c r="B974" s="6">
        <v>45740</v>
      </c>
      <c r="C974" s="4" t="s">
        <v>1275</v>
      </c>
      <c r="D974" s="4" t="s">
        <v>2061</v>
      </c>
      <c r="E974" s="4" t="s">
        <v>1939</v>
      </c>
      <c r="F974" s="4">
        <v>1</v>
      </c>
      <c r="G974" s="4">
        <v>402.47</v>
      </c>
      <c r="H974" s="4">
        <v>0.19</v>
      </c>
      <c r="I974" s="4" t="s">
        <v>1961</v>
      </c>
      <c r="J974" s="4">
        <v>326.00069999999999</v>
      </c>
    </row>
    <row r="975" spans="1:10" ht="15" customHeight="1" x14ac:dyDescent="0.3">
      <c r="A975" s="4" t="s">
        <v>2940</v>
      </c>
      <c r="B975" s="6">
        <v>45311</v>
      </c>
      <c r="C975" s="4" t="s">
        <v>1264</v>
      </c>
      <c r="D975" s="4" t="s">
        <v>1744</v>
      </c>
      <c r="E975" s="4" t="s">
        <v>1945</v>
      </c>
      <c r="F975" s="4">
        <v>2</v>
      </c>
      <c r="G975" s="4">
        <v>528.29999999999995</v>
      </c>
      <c r="H975" s="4">
        <v>0.24</v>
      </c>
      <c r="I975" s="4" t="s">
        <v>1959</v>
      </c>
      <c r="J975" s="4">
        <v>803.01599999999996</v>
      </c>
    </row>
    <row r="976" spans="1:10" ht="15" customHeight="1" x14ac:dyDescent="0.3">
      <c r="A976" s="4" t="s">
        <v>2941</v>
      </c>
      <c r="B976" s="6">
        <v>45667</v>
      </c>
      <c r="C976" s="4" t="s">
        <v>1386</v>
      </c>
      <c r="D976" s="4" t="s">
        <v>1599</v>
      </c>
      <c r="E976" s="4" t="s">
        <v>1911</v>
      </c>
      <c r="F976" s="4">
        <v>4</v>
      </c>
      <c r="G976" s="4">
        <v>599.85</v>
      </c>
      <c r="H976" s="4">
        <v>0.25</v>
      </c>
      <c r="I976" s="4" t="s">
        <v>1959</v>
      </c>
      <c r="J976" s="4">
        <v>1799.55</v>
      </c>
    </row>
    <row r="977" spans="1:10" ht="15" customHeight="1" x14ac:dyDescent="0.3">
      <c r="A977" s="4" t="s">
        <v>2942</v>
      </c>
      <c r="B977" s="6">
        <v>45281</v>
      </c>
      <c r="C977" s="4" t="s">
        <v>968</v>
      </c>
      <c r="D977" s="4" t="s">
        <v>1998</v>
      </c>
      <c r="E977" s="4" t="s">
        <v>1921</v>
      </c>
      <c r="F977" s="4">
        <v>2</v>
      </c>
      <c r="G977" s="4">
        <v>61.42</v>
      </c>
      <c r="H977" s="4">
        <v>0.08</v>
      </c>
      <c r="I977" s="4" t="s">
        <v>1961</v>
      </c>
      <c r="J977" s="4">
        <v>113.0128</v>
      </c>
    </row>
    <row r="978" spans="1:10" ht="15" customHeight="1" x14ac:dyDescent="0.3">
      <c r="A978" s="4" t="s">
        <v>2943</v>
      </c>
      <c r="B978" s="6">
        <v>45693</v>
      </c>
      <c r="C978" s="4" t="s">
        <v>808</v>
      </c>
      <c r="D978" s="4" t="s">
        <v>1631</v>
      </c>
      <c r="E978" s="4" t="s">
        <v>1924</v>
      </c>
      <c r="F978" s="4">
        <v>2</v>
      </c>
      <c r="G978" s="4">
        <v>466.42</v>
      </c>
      <c r="H978" s="4">
        <v>0.12</v>
      </c>
      <c r="I978" s="4" t="s">
        <v>1961</v>
      </c>
      <c r="J978" s="4">
        <v>820.89919999999995</v>
      </c>
    </row>
    <row r="979" spans="1:10" ht="15" customHeight="1" x14ac:dyDescent="0.3">
      <c r="A979" s="4" t="s">
        <v>2944</v>
      </c>
      <c r="B979" s="6">
        <v>45857</v>
      </c>
      <c r="C979" s="4" t="s">
        <v>357</v>
      </c>
      <c r="D979" s="4" t="s">
        <v>1670</v>
      </c>
      <c r="E979" s="4" t="s">
        <v>1908</v>
      </c>
      <c r="F979" s="4">
        <v>4</v>
      </c>
      <c r="G979" s="4">
        <v>540.69000000000005</v>
      </c>
      <c r="H979" s="4">
        <v>0.09</v>
      </c>
      <c r="I979" s="4" t="s">
        <v>1964</v>
      </c>
      <c r="J979" s="4">
        <v>1968.1116</v>
      </c>
    </row>
    <row r="980" spans="1:10" ht="15" customHeight="1" x14ac:dyDescent="0.3">
      <c r="A980" s="4" t="s">
        <v>2945</v>
      </c>
      <c r="B980" s="6">
        <v>45737</v>
      </c>
      <c r="C980" s="4" t="s">
        <v>953</v>
      </c>
      <c r="D980" s="4" t="s">
        <v>1631</v>
      </c>
      <c r="E980" s="4" t="s">
        <v>1932</v>
      </c>
      <c r="F980" s="4">
        <v>3</v>
      </c>
      <c r="G980" s="4">
        <v>677.46</v>
      </c>
      <c r="H980" s="4">
        <v>0.05</v>
      </c>
      <c r="I980" s="4" t="s">
        <v>1959</v>
      </c>
      <c r="J980" s="4">
        <v>1930.761</v>
      </c>
    </row>
    <row r="981" spans="1:10" ht="15" customHeight="1" x14ac:dyDescent="0.3">
      <c r="A981" s="4" t="s">
        <v>2946</v>
      </c>
      <c r="B981" s="6">
        <v>45771</v>
      </c>
      <c r="C981" s="4" t="s">
        <v>1043</v>
      </c>
      <c r="D981" s="4" t="s">
        <v>1638</v>
      </c>
      <c r="E981" s="4" t="s">
        <v>1892</v>
      </c>
      <c r="F981" s="4">
        <v>3</v>
      </c>
      <c r="G981" s="4">
        <v>614.63</v>
      </c>
      <c r="H981" s="4">
        <v>0.06</v>
      </c>
      <c r="I981" s="4" t="s">
        <v>1961</v>
      </c>
      <c r="J981" s="4">
        <v>1733.2565999999999</v>
      </c>
    </row>
    <row r="982" spans="1:10" ht="15" customHeight="1" x14ac:dyDescent="0.3">
      <c r="A982" s="4" t="s">
        <v>2947</v>
      </c>
      <c r="B982" s="6">
        <v>45272</v>
      </c>
      <c r="C982" s="4" t="s">
        <v>757</v>
      </c>
      <c r="D982" s="4" t="s">
        <v>1780</v>
      </c>
      <c r="E982" s="4" t="s">
        <v>1917</v>
      </c>
      <c r="F982" s="4">
        <v>4</v>
      </c>
      <c r="G982" s="4">
        <v>649.52</v>
      </c>
      <c r="H982" s="4">
        <v>0.11</v>
      </c>
      <c r="I982" s="4" t="s">
        <v>1959</v>
      </c>
      <c r="J982" s="4">
        <v>2312.2912000000001</v>
      </c>
    </row>
    <row r="983" spans="1:10" ht="15" customHeight="1" x14ac:dyDescent="0.3">
      <c r="A983" s="4" t="s">
        <v>2948</v>
      </c>
      <c r="B983" s="6">
        <v>45481</v>
      </c>
      <c r="C983" s="4" t="s">
        <v>1389</v>
      </c>
      <c r="D983" s="4" t="s">
        <v>1838</v>
      </c>
      <c r="E983" s="4" t="s">
        <v>1917</v>
      </c>
      <c r="F983" s="4">
        <v>2</v>
      </c>
      <c r="G983" s="4">
        <v>943.93</v>
      </c>
      <c r="H983" s="4">
        <v>0.22</v>
      </c>
      <c r="I983" s="4" t="s">
        <v>1961</v>
      </c>
      <c r="J983" s="4">
        <v>1472.5308</v>
      </c>
    </row>
    <row r="984" spans="1:10" ht="15" customHeight="1" x14ac:dyDescent="0.3">
      <c r="A984" s="4" t="s">
        <v>2949</v>
      </c>
      <c r="B984" s="6">
        <v>45228</v>
      </c>
      <c r="C984" s="4" t="s">
        <v>557</v>
      </c>
      <c r="D984" s="4" t="s">
        <v>1670</v>
      </c>
      <c r="E984" s="4" t="s">
        <v>1917</v>
      </c>
      <c r="F984" s="4">
        <v>4</v>
      </c>
      <c r="G984" s="4">
        <v>538.73</v>
      </c>
      <c r="H984" s="4">
        <v>0.03</v>
      </c>
      <c r="I984" s="4" t="s">
        <v>1959</v>
      </c>
      <c r="J984" s="4">
        <v>2090.2723999999998</v>
      </c>
    </row>
    <row r="985" spans="1:10" ht="15" customHeight="1" x14ac:dyDescent="0.3">
      <c r="A985" s="4" t="s">
        <v>2950</v>
      </c>
      <c r="B985" s="6">
        <v>45432</v>
      </c>
      <c r="C985" s="4" t="s">
        <v>322</v>
      </c>
      <c r="D985" s="4" t="s">
        <v>1780</v>
      </c>
      <c r="E985" s="4" t="s">
        <v>1917</v>
      </c>
      <c r="F985" s="4">
        <v>2</v>
      </c>
      <c r="G985" s="4">
        <v>853.93</v>
      </c>
      <c r="H985" s="4">
        <v>0.01</v>
      </c>
      <c r="I985" s="4" t="s">
        <v>1961</v>
      </c>
      <c r="J985" s="4">
        <v>1690.7814000000001</v>
      </c>
    </row>
    <row r="986" spans="1:10" ht="15" customHeight="1" x14ac:dyDescent="0.3">
      <c r="A986" s="4" t="s">
        <v>2951</v>
      </c>
      <c r="B986" s="6">
        <v>45914</v>
      </c>
      <c r="C986" s="4" t="s">
        <v>2580</v>
      </c>
      <c r="D986" s="4" t="s">
        <v>1664</v>
      </c>
      <c r="E986" s="4" t="s">
        <v>1904</v>
      </c>
      <c r="F986" s="4">
        <v>4</v>
      </c>
      <c r="G986" s="4">
        <v>465.42</v>
      </c>
      <c r="H986" s="4">
        <v>0.26</v>
      </c>
      <c r="I986" s="4" t="s">
        <v>1964</v>
      </c>
      <c r="J986" s="4">
        <v>1377.6432</v>
      </c>
    </row>
    <row r="987" spans="1:10" ht="15" customHeight="1" x14ac:dyDescent="0.3">
      <c r="A987" s="4" t="s">
        <v>2952</v>
      </c>
      <c r="B987" s="6">
        <v>45758</v>
      </c>
      <c r="C987" s="4" t="s">
        <v>212</v>
      </c>
      <c r="D987" s="4" t="s">
        <v>1560</v>
      </c>
      <c r="E987" s="4" t="s">
        <v>1927</v>
      </c>
      <c r="F987" s="4">
        <v>4</v>
      </c>
      <c r="G987" s="4">
        <v>880.26</v>
      </c>
      <c r="H987" s="4">
        <v>0.11</v>
      </c>
      <c r="I987" s="4" t="s">
        <v>1964</v>
      </c>
      <c r="J987" s="4">
        <v>3133.7256000000002</v>
      </c>
    </row>
    <row r="988" spans="1:10" ht="15" customHeight="1" x14ac:dyDescent="0.3">
      <c r="A988" s="4" t="s">
        <v>2953</v>
      </c>
      <c r="B988" s="6">
        <v>45429</v>
      </c>
      <c r="C988" s="4" t="s">
        <v>1499</v>
      </c>
      <c r="D988" s="4" t="s">
        <v>1735</v>
      </c>
      <c r="E988" s="4" t="s">
        <v>1927</v>
      </c>
      <c r="F988" s="4">
        <v>3</v>
      </c>
      <c r="G988" s="4">
        <v>461.02</v>
      </c>
      <c r="H988" s="4">
        <v>0.28999999999999998</v>
      </c>
      <c r="I988" s="4" t="s">
        <v>1961</v>
      </c>
      <c r="J988" s="4">
        <v>981.97260000000006</v>
      </c>
    </row>
    <row r="989" spans="1:10" ht="15" customHeight="1" x14ac:dyDescent="0.3">
      <c r="A989" s="4" t="s">
        <v>2954</v>
      </c>
      <c r="B989" s="6">
        <v>45578</v>
      </c>
      <c r="C989" s="4" t="s">
        <v>114</v>
      </c>
      <c r="D989" s="4" t="s">
        <v>1652</v>
      </c>
      <c r="E989" s="4" t="s">
        <v>1932</v>
      </c>
      <c r="F989" s="4">
        <v>1</v>
      </c>
      <c r="G989" s="4">
        <v>531.99</v>
      </c>
      <c r="H989" s="4">
        <v>0.17</v>
      </c>
      <c r="I989" s="4" t="s">
        <v>1961</v>
      </c>
      <c r="J989" s="4">
        <v>441.55169999999998</v>
      </c>
    </row>
    <row r="990" spans="1:10" ht="15" customHeight="1" x14ac:dyDescent="0.3">
      <c r="A990" s="4" t="s">
        <v>2955</v>
      </c>
      <c r="B990" s="6">
        <v>45486</v>
      </c>
      <c r="C990" s="4" t="s">
        <v>29</v>
      </c>
      <c r="D990" s="4" t="s">
        <v>1721</v>
      </c>
      <c r="E990" s="4" t="s">
        <v>1942</v>
      </c>
      <c r="F990" s="4">
        <v>2</v>
      </c>
      <c r="G990" s="4">
        <v>274.08999999999997</v>
      </c>
      <c r="H990" s="4">
        <v>0.13</v>
      </c>
      <c r="I990" s="4" t="s">
        <v>1961</v>
      </c>
      <c r="J990" s="4">
        <v>476.91660000000002</v>
      </c>
    </row>
    <row r="991" spans="1:10" ht="15" customHeight="1" x14ac:dyDescent="0.3">
      <c r="A991" s="4" t="s">
        <v>2956</v>
      </c>
      <c r="B991" s="6">
        <v>45694</v>
      </c>
      <c r="C991" s="4" t="s">
        <v>1383</v>
      </c>
      <c r="D991" s="4" t="s">
        <v>1847</v>
      </c>
      <c r="E991" s="4" t="s">
        <v>1924</v>
      </c>
      <c r="F991" s="4">
        <v>1</v>
      </c>
      <c r="G991" s="4">
        <v>66.14</v>
      </c>
      <c r="H991" s="4">
        <v>0.14000000000000001</v>
      </c>
      <c r="I991" s="4" t="s">
        <v>1964</v>
      </c>
      <c r="J991" s="4">
        <v>56.880400000000002</v>
      </c>
    </row>
    <row r="992" spans="1:10" ht="15" customHeight="1" x14ac:dyDescent="0.3">
      <c r="A992" s="4" t="s">
        <v>2957</v>
      </c>
      <c r="B992" s="6">
        <v>45875</v>
      </c>
      <c r="C992" s="4" t="s">
        <v>285</v>
      </c>
      <c r="D992" s="4" t="s">
        <v>1635</v>
      </c>
      <c r="E992" s="4" t="s">
        <v>1921</v>
      </c>
      <c r="F992" s="4">
        <v>3</v>
      </c>
      <c r="G992" s="4">
        <v>955.82</v>
      </c>
      <c r="H992" s="4">
        <v>0.16</v>
      </c>
      <c r="I992" s="4" t="s">
        <v>1964</v>
      </c>
      <c r="J992" s="4">
        <v>2408.6664000000001</v>
      </c>
    </row>
    <row r="993" spans="1:10" ht="15" customHeight="1" x14ac:dyDescent="0.3">
      <c r="A993" s="4" t="s">
        <v>2958</v>
      </c>
      <c r="B993" s="6">
        <v>45432</v>
      </c>
      <c r="C993" s="4" t="s">
        <v>1016</v>
      </c>
      <c r="D993" s="4" t="s">
        <v>1642</v>
      </c>
      <c r="E993" s="4" t="s">
        <v>1929</v>
      </c>
      <c r="F993" s="4">
        <v>1</v>
      </c>
      <c r="G993" s="4">
        <v>904.92</v>
      </c>
      <c r="H993" s="4">
        <v>0.13</v>
      </c>
      <c r="I993" s="4" t="s">
        <v>1959</v>
      </c>
      <c r="J993" s="4">
        <v>787.28039999999999</v>
      </c>
    </row>
    <row r="994" spans="1:10" ht="15" customHeight="1" x14ac:dyDescent="0.3">
      <c r="A994" s="4" t="s">
        <v>2959</v>
      </c>
      <c r="B994" s="6">
        <v>45575</v>
      </c>
      <c r="C994" s="4" t="s">
        <v>8</v>
      </c>
      <c r="D994" s="4" t="s">
        <v>1700</v>
      </c>
      <c r="E994" s="4" t="s">
        <v>1914</v>
      </c>
      <c r="F994" s="4">
        <v>3</v>
      </c>
      <c r="G994" s="4">
        <v>490.02</v>
      </c>
      <c r="H994" s="4">
        <v>0.26</v>
      </c>
      <c r="I994" s="4" t="s">
        <v>1959</v>
      </c>
      <c r="J994" s="4">
        <v>1087.8444</v>
      </c>
    </row>
    <row r="995" spans="1:10" ht="15" customHeight="1" x14ac:dyDescent="0.3">
      <c r="A995" s="4" t="s">
        <v>2960</v>
      </c>
      <c r="B995" s="6">
        <v>45340</v>
      </c>
      <c r="C995" s="4" t="s">
        <v>1148</v>
      </c>
      <c r="D995" s="4" t="s">
        <v>1631</v>
      </c>
      <c r="E995" s="4" t="s">
        <v>1911</v>
      </c>
      <c r="F995" s="4">
        <v>2</v>
      </c>
      <c r="G995" s="4">
        <v>957.54</v>
      </c>
      <c r="H995" s="4">
        <v>0.1</v>
      </c>
      <c r="I995" s="4" t="s">
        <v>1964</v>
      </c>
      <c r="J995" s="4">
        <v>1723.5719999999999</v>
      </c>
    </row>
    <row r="996" spans="1:10" ht="15" customHeight="1" x14ac:dyDescent="0.3">
      <c r="A996" s="4" t="s">
        <v>2961</v>
      </c>
      <c r="B996" s="6">
        <v>45926</v>
      </c>
      <c r="C996" s="4" t="s">
        <v>1046</v>
      </c>
      <c r="D996" s="4" t="s">
        <v>1880</v>
      </c>
      <c r="E996" s="4" t="s">
        <v>1932</v>
      </c>
      <c r="F996" s="4">
        <v>2</v>
      </c>
      <c r="G996" s="4">
        <v>314.39999999999998</v>
      </c>
      <c r="H996" s="4">
        <v>7.0000000000000007E-2</v>
      </c>
      <c r="I996" s="4" t="s">
        <v>1961</v>
      </c>
      <c r="J996" s="4">
        <v>584.78399999999999</v>
      </c>
    </row>
    <row r="997" spans="1:10" ht="15" customHeight="1" x14ac:dyDescent="0.3">
      <c r="A997" s="4" t="s">
        <v>2962</v>
      </c>
      <c r="B997" s="6">
        <v>45373</v>
      </c>
      <c r="C997" s="4" t="s">
        <v>1241</v>
      </c>
      <c r="D997" s="4" t="s">
        <v>1648</v>
      </c>
      <c r="E997" s="4" t="s">
        <v>1911</v>
      </c>
      <c r="F997" s="4">
        <v>3</v>
      </c>
      <c r="G997" s="4">
        <v>480.11</v>
      </c>
      <c r="H997" s="4">
        <v>0.11</v>
      </c>
      <c r="I997" s="4" t="s">
        <v>1961</v>
      </c>
      <c r="J997" s="4">
        <v>1281.8937000000001</v>
      </c>
    </row>
    <row r="998" spans="1:10" ht="15" customHeight="1" x14ac:dyDescent="0.3">
      <c r="A998" s="4" t="s">
        <v>2963</v>
      </c>
      <c r="B998" s="6">
        <v>45579</v>
      </c>
      <c r="C998" s="4" t="s">
        <v>1223</v>
      </c>
      <c r="D998" s="4" t="s">
        <v>1725</v>
      </c>
      <c r="E998" s="4" t="s">
        <v>1911</v>
      </c>
      <c r="F998" s="4">
        <v>4</v>
      </c>
      <c r="G998" s="4">
        <v>826.55</v>
      </c>
      <c r="H998" s="4">
        <v>0.28000000000000003</v>
      </c>
      <c r="I998" s="4" t="s">
        <v>1959</v>
      </c>
      <c r="J998" s="4">
        <v>2380.4639999999999</v>
      </c>
    </row>
    <row r="999" spans="1:10" ht="15" customHeight="1" x14ac:dyDescent="0.3">
      <c r="A999" s="4" t="s">
        <v>2964</v>
      </c>
      <c r="B999" s="6">
        <v>45805</v>
      </c>
      <c r="C999" s="4" t="s">
        <v>633</v>
      </c>
      <c r="D999" s="4" t="s">
        <v>1658</v>
      </c>
      <c r="E999" s="4" t="s">
        <v>1901</v>
      </c>
      <c r="F999" s="4">
        <v>3</v>
      </c>
      <c r="G999" s="4">
        <v>530.16999999999996</v>
      </c>
      <c r="H999" s="4">
        <v>0.18</v>
      </c>
      <c r="I999" s="4" t="s">
        <v>1961</v>
      </c>
      <c r="J999" s="4">
        <v>1304.2182</v>
      </c>
    </row>
    <row r="1000" spans="1:10" ht="15" customHeight="1" x14ac:dyDescent="0.3">
      <c r="A1000" s="4" t="s">
        <v>2965</v>
      </c>
      <c r="B1000" s="6">
        <v>45522</v>
      </c>
      <c r="C1000" s="4" t="s">
        <v>1278</v>
      </c>
      <c r="D1000" s="4" t="s">
        <v>1680</v>
      </c>
      <c r="E1000" s="4" t="s">
        <v>1942</v>
      </c>
      <c r="F1000" s="4">
        <v>3</v>
      </c>
      <c r="G1000" s="4">
        <v>336.17</v>
      </c>
      <c r="H1000" s="4">
        <v>0.04</v>
      </c>
      <c r="I1000" s="4" t="s">
        <v>1964</v>
      </c>
      <c r="J1000" s="4">
        <v>968.16959999999995</v>
      </c>
    </row>
    <row r="1001" spans="1:10" ht="15" customHeight="1" x14ac:dyDescent="0.3">
      <c r="A1001" s="4" t="s">
        <v>2966</v>
      </c>
      <c r="B1001" s="6">
        <v>45304</v>
      </c>
      <c r="C1001" s="4" t="s">
        <v>1319</v>
      </c>
      <c r="D1001" s="4" t="s">
        <v>1826</v>
      </c>
      <c r="E1001" s="4" t="s">
        <v>1917</v>
      </c>
      <c r="F1001" s="4">
        <v>4</v>
      </c>
      <c r="G1001" s="4">
        <v>22.51</v>
      </c>
      <c r="H1001" s="4">
        <v>0.27</v>
      </c>
      <c r="I1001" s="4" t="s">
        <v>1961</v>
      </c>
      <c r="J1001" s="4">
        <v>65.729200000000006</v>
      </c>
    </row>
    <row r="1002" spans="1:10" ht="15" customHeight="1" x14ac:dyDescent="0.3">
      <c r="A1002" s="4" t="s">
        <v>2967</v>
      </c>
      <c r="B1002" s="6">
        <v>45456</v>
      </c>
      <c r="C1002" s="4" t="s">
        <v>633</v>
      </c>
      <c r="D1002" s="4" t="s">
        <v>1759</v>
      </c>
      <c r="E1002" s="4" t="s">
        <v>1896</v>
      </c>
      <c r="F1002" s="4">
        <v>2</v>
      </c>
      <c r="G1002" s="4">
        <v>909.51</v>
      </c>
      <c r="H1002" s="4">
        <v>0.27</v>
      </c>
      <c r="I1002" s="4" t="s">
        <v>1959</v>
      </c>
      <c r="J1002" s="4">
        <v>1327.8846000000001</v>
      </c>
    </row>
    <row r="1003" spans="1:10" ht="15" customHeight="1" x14ac:dyDescent="0.3">
      <c r="A1003" s="4" t="s">
        <v>2968</v>
      </c>
      <c r="B1003" s="6">
        <v>45776</v>
      </c>
      <c r="C1003" s="4" t="s">
        <v>202</v>
      </c>
      <c r="D1003" s="4" t="s">
        <v>1790</v>
      </c>
      <c r="E1003" s="4" t="s">
        <v>1934</v>
      </c>
      <c r="F1003" s="4">
        <v>4</v>
      </c>
      <c r="G1003" s="4">
        <v>593.84</v>
      </c>
      <c r="H1003" s="4">
        <v>0.24</v>
      </c>
      <c r="I1003" s="4" t="s">
        <v>1961</v>
      </c>
      <c r="J1003" s="4">
        <v>1805.2736</v>
      </c>
    </row>
    <row r="1004" spans="1:10" ht="15" customHeight="1" x14ac:dyDescent="0.3">
      <c r="A1004" s="4" t="s">
        <v>2969</v>
      </c>
      <c r="B1004" s="6">
        <v>45566</v>
      </c>
      <c r="C1004" s="4" t="s">
        <v>388</v>
      </c>
      <c r="D1004" s="4" t="s">
        <v>1802</v>
      </c>
      <c r="E1004" s="4" t="s">
        <v>1924</v>
      </c>
      <c r="F1004" s="4">
        <v>3</v>
      </c>
      <c r="G1004" s="4">
        <v>909.11</v>
      </c>
      <c r="H1004" s="4">
        <v>0.23</v>
      </c>
      <c r="I1004" s="4" t="s">
        <v>1964</v>
      </c>
      <c r="J1004" s="4">
        <v>2100.0441000000001</v>
      </c>
    </row>
    <row r="1005" spans="1:10" ht="15" customHeight="1" x14ac:dyDescent="0.3">
      <c r="A1005" s="4" t="s">
        <v>2970</v>
      </c>
      <c r="B1005" s="6">
        <v>45542</v>
      </c>
      <c r="C1005" s="4" t="s">
        <v>1255</v>
      </c>
      <c r="D1005" s="4" t="s">
        <v>1648</v>
      </c>
      <c r="E1005" s="4" t="s">
        <v>1892</v>
      </c>
      <c r="F1005" s="4">
        <v>4</v>
      </c>
      <c r="G1005" s="4">
        <v>996.85</v>
      </c>
      <c r="H1005" s="4">
        <v>0.24</v>
      </c>
      <c r="I1005" s="4" t="s">
        <v>1961</v>
      </c>
      <c r="J1005" s="4">
        <v>3030.424</v>
      </c>
    </row>
    <row r="1006" spans="1:10" ht="15" customHeight="1" x14ac:dyDescent="0.3">
      <c r="A1006" s="4" t="s">
        <v>2971</v>
      </c>
      <c r="B1006" s="6">
        <v>45834</v>
      </c>
      <c r="C1006" s="4" t="s">
        <v>959</v>
      </c>
      <c r="D1006" s="4" t="s">
        <v>1555</v>
      </c>
      <c r="E1006" s="4" t="s">
        <v>1942</v>
      </c>
      <c r="F1006" s="4">
        <v>1</v>
      </c>
      <c r="G1006" s="4">
        <v>522.69000000000005</v>
      </c>
      <c r="H1006" s="4">
        <v>0.06</v>
      </c>
      <c r="I1006" s="4" t="s">
        <v>1964</v>
      </c>
      <c r="J1006" s="4">
        <v>491.32859999999999</v>
      </c>
    </row>
    <row r="1007" spans="1:10" ht="15" customHeight="1" x14ac:dyDescent="0.3">
      <c r="A1007" s="4" t="s">
        <v>2972</v>
      </c>
      <c r="B1007" s="6">
        <v>45405</v>
      </c>
      <c r="C1007" s="4" t="s">
        <v>645</v>
      </c>
      <c r="D1007" s="4" t="s">
        <v>1744</v>
      </c>
      <c r="E1007" s="4" t="s">
        <v>1901</v>
      </c>
      <c r="F1007" s="4">
        <v>3</v>
      </c>
      <c r="G1007" s="4">
        <v>261.05</v>
      </c>
      <c r="H1007" s="4">
        <v>0.12</v>
      </c>
      <c r="I1007" s="4" t="s">
        <v>1961</v>
      </c>
      <c r="J1007" s="4">
        <v>689.17200000000003</v>
      </c>
    </row>
    <row r="1008" spans="1:10" ht="15" customHeight="1" x14ac:dyDescent="0.3">
      <c r="A1008" s="4" t="s">
        <v>2973</v>
      </c>
      <c r="B1008" s="6">
        <v>45918</v>
      </c>
      <c r="C1008" s="4" t="s">
        <v>318</v>
      </c>
      <c r="D1008" s="4" t="s">
        <v>1645</v>
      </c>
      <c r="E1008" s="4" t="s">
        <v>1942</v>
      </c>
      <c r="F1008" s="4">
        <v>3</v>
      </c>
      <c r="G1008" s="4">
        <v>644.73</v>
      </c>
      <c r="H1008" s="4">
        <v>0.01</v>
      </c>
      <c r="I1008" s="4" t="s">
        <v>1964</v>
      </c>
      <c r="J1008" s="4">
        <v>1914.8480999999999</v>
      </c>
    </row>
    <row r="1009" spans="1:10" ht="15" customHeight="1" x14ac:dyDescent="0.3">
      <c r="A1009" s="4" t="s">
        <v>2974</v>
      </c>
      <c r="B1009" s="6">
        <v>45217</v>
      </c>
      <c r="C1009" s="4" t="s">
        <v>656</v>
      </c>
      <c r="D1009" s="4" t="s">
        <v>1808</v>
      </c>
      <c r="E1009" s="4" t="s">
        <v>1896</v>
      </c>
      <c r="F1009" s="4">
        <v>2</v>
      </c>
      <c r="G1009" s="4">
        <v>541.52</v>
      </c>
      <c r="H1009" s="4">
        <v>0.26</v>
      </c>
      <c r="I1009" s="4" t="s">
        <v>1961</v>
      </c>
      <c r="J1009" s="4">
        <v>801.44960000000003</v>
      </c>
    </row>
    <row r="1010" spans="1:10" ht="15" customHeight="1" x14ac:dyDescent="0.3">
      <c r="A1010" s="4" t="s">
        <v>2975</v>
      </c>
      <c r="B1010" s="6">
        <v>45259</v>
      </c>
      <c r="C1010" s="4" t="s">
        <v>1334</v>
      </c>
      <c r="D1010" s="4" t="s">
        <v>1771</v>
      </c>
      <c r="E1010" s="4" t="s">
        <v>1924</v>
      </c>
      <c r="F1010" s="4">
        <v>1</v>
      </c>
      <c r="G1010" s="4">
        <v>395.18</v>
      </c>
      <c r="H1010" s="4">
        <v>0.09</v>
      </c>
      <c r="I1010" s="4" t="s">
        <v>1961</v>
      </c>
      <c r="J1010" s="4">
        <v>359.61380000000003</v>
      </c>
    </row>
    <row r="1011" spans="1:10" ht="15" customHeight="1" x14ac:dyDescent="0.3">
      <c r="A1011" s="4" t="s">
        <v>2976</v>
      </c>
      <c r="B1011" s="6">
        <v>45740</v>
      </c>
      <c r="C1011" s="4" t="s">
        <v>360</v>
      </c>
      <c r="D1011" s="4" t="s">
        <v>1590</v>
      </c>
      <c r="E1011" s="4" t="s">
        <v>1917</v>
      </c>
      <c r="F1011" s="4">
        <v>4</v>
      </c>
      <c r="G1011" s="4">
        <v>56.37</v>
      </c>
      <c r="H1011" s="4">
        <v>0.17</v>
      </c>
      <c r="I1011" s="4" t="s">
        <v>1959</v>
      </c>
      <c r="J1011" s="4">
        <v>187.14840000000001</v>
      </c>
    </row>
    <row r="1012" spans="1:10" ht="15" customHeight="1" x14ac:dyDescent="0.3">
      <c r="A1012" s="4" t="s">
        <v>2977</v>
      </c>
      <c r="B1012" s="6">
        <v>45908</v>
      </c>
      <c r="C1012" s="4" t="s">
        <v>689</v>
      </c>
      <c r="D1012" s="4" t="s">
        <v>1820</v>
      </c>
      <c r="E1012" s="4" t="s">
        <v>1921</v>
      </c>
      <c r="F1012" s="4">
        <v>4</v>
      </c>
      <c r="G1012" s="4">
        <v>202.59</v>
      </c>
      <c r="H1012" s="4">
        <v>0.06</v>
      </c>
      <c r="I1012" s="4" t="s">
        <v>1964</v>
      </c>
      <c r="J1012" s="4">
        <v>761.73839999999996</v>
      </c>
    </row>
    <row r="1013" spans="1:10" ht="15" customHeight="1" x14ac:dyDescent="0.3">
      <c r="A1013" s="4" t="s">
        <v>2978</v>
      </c>
      <c r="B1013" s="6">
        <v>45601</v>
      </c>
      <c r="C1013" s="4" t="s">
        <v>29</v>
      </c>
      <c r="D1013" s="4" t="s">
        <v>1826</v>
      </c>
      <c r="E1013" s="4" t="s">
        <v>1908</v>
      </c>
      <c r="F1013" s="4">
        <v>2</v>
      </c>
      <c r="G1013" s="4">
        <v>358.36</v>
      </c>
      <c r="H1013" s="4">
        <v>0.05</v>
      </c>
      <c r="I1013" s="4" t="s">
        <v>1961</v>
      </c>
      <c r="J1013" s="4">
        <v>680.88400000000001</v>
      </c>
    </row>
    <row r="1014" spans="1:10" ht="15" customHeight="1" x14ac:dyDescent="0.3">
      <c r="A1014" s="4" t="s">
        <v>2979</v>
      </c>
      <c r="B1014" s="6">
        <v>45535</v>
      </c>
      <c r="C1014" s="4" t="s">
        <v>268</v>
      </c>
      <c r="D1014" s="4" t="s">
        <v>1689</v>
      </c>
      <c r="E1014" s="4" t="s">
        <v>1945</v>
      </c>
      <c r="F1014" s="4">
        <v>4</v>
      </c>
      <c r="G1014" s="4">
        <v>85.62</v>
      </c>
      <c r="H1014" s="4">
        <v>0.28000000000000003</v>
      </c>
      <c r="I1014" s="4" t="s">
        <v>1964</v>
      </c>
      <c r="J1014" s="4">
        <v>246.5856</v>
      </c>
    </row>
    <row r="1015" spans="1:10" ht="15" customHeight="1" x14ac:dyDescent="0.3">
      <c r="A1015" s="4" t="s">
        <v>2980</v>
      </c>
      <c r="B1015" s="6">
        <v>45459</v>
      </c>
      <c r="C1015" s="4" t="s">
        <v>618</v>
      </c>
      <c r="D1015" s="4" t="s">
        <v>1585</v>
      </c>
      <c r="E1015" s="4" t="s">
        <v>1942</v>
      </c>
      <c r="F1015" s="4">
        <v>4</v>
      </c>
      <c r="G1015" s="4">
        <v>929.26</v>
      </c>
      <c r="H1015" s="4">
        <v>0.23</v>
      </c>
      <c r="I1015" s="4" t="s">
        <v>1961</v>
      </c>
      <c r="J1015" s="4">
        <v>2862.1208000000001</v>
      </c>
    </row>
    <row r="1016" spans="1:10" ht="15" customHeight="1" x14ac:dyDescent="0.3">
      <c r="A1016" s="4" t="s">
        <v>2981</v>
      </c>
      <c r="B1016" s="6">
        <v>45681</v>
      </c>
      <c r="C1016" s="4" t="s">
        <v>986</v>
      </c>
      <c r="D1016" s="4" t="s">
        <v>1762</v>
      </c>
      <c r="E1016" s="4" t="s">
        <v>1932</v>
      </c>
      <c r="F1016" s="4">
        <v>2</v>
      </c>
      <c r="G1016" s="4">
        <v>92.64</v>
      </c>
      <c r="H1016" s="4">
        <v>0.14000000000000001</v>
      </c>
      <c r="I1016" s="4" t="s">
        <v>1964</v>
      </c>
      <c r="J1016" s="4">
        <v>159.3408</v>
      </c>
    </row>
    <row r="1017" spans="1:10" ht="15" customHeight="1" x14ac:dyDescent="0.3">
      <c r="A1017" s="4" t="s">
        <v>2982</v>
      </c>
      <c r="B1017" s="6">
        <v>45725</v>
      </c>
      <c r="C1017" s="4" t="s">
        <v>805</v>
      </c>
      <c r="D1017" s="4" t="s">
        <v>1768</v>
      </c>
      <c r="E1017" s="4" t="s">
        <v>1904</v>
      </c>
      <c r="F1017" s="4">
        <v>4</v>
      </c>
      <c r="G1017" s="4">
        <v>139.05000000000001</v>
      </c>
      <c r="H1017" s="4">
        <v>0.28999999999999998</v>
      </c>
      <c r="I1017" s="4" t="s">
        <v>1964</v>
      </c>
      <c r="J1017" s="4">
        <v>394.90199999999999</v>
      </c>
    </row>
    <row r="1018" spans="1:10" ht="15" customHeight="1" x14ac:dyDescent="0.3">
      <c r="A1018" s="4" t="s">
        <v>2983</v>
      </c>
      <c r="B1018" s="6">
        <v>45461</v>
      </c>
      <c r="C1018" s="4" t="s">
        <v>482</v>
      </c>
      <c r="D1018" s="4" t="s">
        <v>1741</v>
      </c>
      <c r="E1018" s="4" t="s">
        <v>1904</v>
      </c>
      <c r="F1018" s="4">
        <v>3</v>
      </c>
      <c r="G1018" s="4">
        <v>155.87</v>
      </c>
      <c r="H1018" s="4">
        <v>0.03</v>
      </c>
      <c r="I1018" s="4" t="s">
        <v>1964</v>
      </c>
      <c r="J1018" s="4">
        <v>453.58170000000001</v>
      </c>
    </row>
    <row r="1019" spans="1:10" ht="15" customHeight="1" x14ac:dyDescent="0.3">
      <c r="A1019" s="4" t="s">
        <v>2984</v>
      </c>
      <c r="B1019" s="6">
        <v>45837</v>
      </c>
      <c r="C1019" s="4" t="s">
        <v>1380</v>
      </c>
      <c r="D1019" s="4" t="s">
        <v>1680</v>
      </c>
      <c r="E1019" s="4" t="s">
        <v>1939</v>
      </c>
      <c r="F1019" s="4">
        <v>4</v>
      </c>
      <c r="G1019" s="4">
        <v>115.42</v>
      </c>
      <c r="H1019" s="4">
        <v>0.03</v>
      </c>
      <c r="I1019" s="4" t="s">
        <v>1964</v>
      </c>
      <c r="J1019" s="4">
        <v>447.82960000000003</v>
      </c>
    </row>
    <row r="1020" spans="1:10" ht="15" customHeight="1" x14ac:dyDescent="0.3">
      <c r="A1020" s="4" t="s">
        <v>2985</v>
      </c>
      <c r="B1020" s="6">
        <v>45823</v>
      </c>
      <c r="C1020" s="4" t="s">
        <v>427</v>
      </c>
      <c r="D1020" s="4" t="s">
        <v>1738</v>
      </c>
      <c r="E1020" s="4" t="s">
        <v>1911</v>
      </c>
      <c r="F1020" s="4">
        <v>3</v>
      </c>
      <c r="G1020" s="4">
        <v>593.62</v>
      </c>
      <c r="H1020" s="4">
        <v>0.08</v>
      </c>
      <c r="I1020" s="4" t="s">
        <v>1959</v>
      </c>
      <c r="J1020" s="4">
        <v>1638.3912</v>
      </c>
    </row>
    <row r="1021" spans="1:10" ht="15" customHeight="1" x14ac:dyDescent="0.3">
      <c r="A1021" s="4" t="s">
        <v>2986</v>
      </c>
      <c r="B1021" s="6">
        <v>45733</v>
      </c>
      <c r="C1021" s="4" t="s">
        <v>1118</v>
      </c>
      <c r="D1021" s="4" t="s">
        <v>1715</v>
      </c>
      <c r="E1021" s="4" t="s">
        <v>1904</v>
      </c>
      <c r="F1021" s="4">
        <v>2</v>
      </c>
      <c r="G1021" s="4">
        <v>825.04</v>
      </c>
      <c r="H1021" s="4">
        <v>0.2</v>
      </c>
      <c r="I1021" s="4" t="s">
        <v>1959</v>
      </c>
      <c r="J1021" s="4">
        <v>1320.0640000000001</v>
      </c>
    </row>
    <row r="1022" spans="1:10" ht="15" customHeight="1" x14ac:dyDescent="0.3">
      <c r="A1022" s="4" t="s">
        <v>2987</v>
      </c>
      <c r="B1022" s="6">
        <v>45322</v>
      </c>
      <c r="C1022" s="4" t="s">
        <v>1971</v>
      </c>
      <c r="D1022" s="4" t="s">
        <v>1652</v>
      </c>
      <c r="E1022" s="4" t="s">
        <v>1932</v>
      </c>
      <c r="F1022" s="4">
        <v>1</v>
      </c>
      <c r="G1022" s="4">
        <v>963.76</v>
      </c>
      <c r="H1022" s="4">
        <v>0.14000000000000001</v>
      </c>
      <c r="I1022" s="4" t="s">
        <v>1961</v>
      </c>
      <c r="J1022" s="4">
        <v>828.83360000000005</v>
      </c>
    </row>
    <row r="1023" spans="1:10" ht="15" customHeight="1" x14ac:dyDescent="0.3">
      <c r="A1023" s="4" t="s">
        <v>2988</v>
      </c>
      <c r="B1023" s="6">
        <v>45415</v>
      </c>
      <c r="C1023" s="4" t="s">
        <v>937</v>
      </c>
      <c r="D1023" s="4" t="s">
        <v>1747</v>
      </c>
      <c r="E1023" s="4" t="s">
        <v>1911</v>
      </c>
      <c r="F1023" s="4">
        <v>1</v>
      </c>
      <c r="G1023" s="4">
        <v>238.24</v>
      </c>
      <c r="H1023" s="4">
        <v>0.12</v>
      </c>
      <c r="I1023" s="4" t="s">
        <v>1961</v>
      </c>
      <c r="J1023" s="4">
        <v>209.65119999999999</v>
      </c>
    </row>
    <row r="1024" spans="1:10" ht="15" customHeight="1" x14ac:dyDescent="0.3">
      <c r="A1024" s="4" t="s">
        <v>2989</v>
      </c>
      <c r="B1024" s="6">
        <v>45644</v>
      </c>
      <c r="C1024" s="4" t="s">
        <v>1423</v>
      </c>
      <c r="D1024" s="4" t="s">
        <v>1829</v>
      </c>
      <c r="E1024" s="4" t="s">
        <v>1939</v>
      </c>
      <c r="F1024" s="4">
        <v>1</v>
      </c>
      <c r="G1024" s="4">
        <v>756.63</v>
      </c>
      <c r="H1024" s="4">
        <v>0.04</v>
      </c>
      <c r="I1024" s="4" t="s">
        <v>1961</v>
      </c>
      <c r="J1024" s="4">
        <v>726.36479999999995</v>
      </c>
    </row>
    <row r="1025" spans="1:10" ht="15" customHeight="1" x14ac:dyDescent="0.3">
      <c r="A1025" s="4" t="s">
        <v>2990</v>
      </c>
      <c r="B1025" s="6">
        <v>45845</v>
      </c>
      <c r="C1025" s="4" t="s">
        <v>88</v>
      </c>
      <c r="D1025" s="4" t="s">
        <v>1862</v>
      </c>
      <c r="E1025" s="4" t="s">
        <v>1914</v>
      </c>
      <c r="F1025" s="4">
        <v>3</v>
      </c>
      <c r="G1025" s="4">
        <v>159.76</v>
      </c>
      <c r="H1025" s="4">
        <v>0.22</v>
      </c>
      <c r="I1025" s="4" t="s">
        <v>1959</v>
      </c>
      <c r="J1025" s="4">
        <v>373.83839999999998</v>
      </c>
    </row>
    <row r="1026" spans="1:10" ht="15" customHeight="1" x14ac:dyDescent="0.3">
      <c r="A1026" s="4" t="s">
        <v>2991</v>
      </c>
      <c r="B1026" s="6">
        <v>45354</v>
      </c>
      <c r="C1026" s="4" t="s">
        <v>1163</v>
      </c>
      <c r="D1026" s="4" t="s">
        <v>1868</v>
      </c>
      <c r="E1026" s="4" t="s">
        <v>1917</v>
      </c>
      <c r="F1026" s="4">
        <v>1</v>
      </c>
      <c r="G1026" s="4">
        <v>329.94</v>
      </c>
      <c r="H1026" s="4">
        <v>0.14000000000000001</v>
      </c>
      <c r="I1026" s="4" t="s">
        <v>1964</v>
      </c>
      <c r="J1026" s="4">
        <v>283.7484</v>
      </c>
    </row>
    <row r="1027" spans="1:10" ht="15" customHeight="1" x14ac:dyDescent="0.3">
      <c r="A1027" s="4" t="s">
        <v>2992</v>
      </c>
      <c r="B1027" s="6">
        <v>45720</v>
      </c>
      <c r="C1027" s="4" t="s">
        <v>228</v>
      </c>
      <c r="D1027" s="4" t="s">
        <v>1625</v>
      </c>
      <c r="E1027" s="4" t="s">
        <v>1917</v>
      </c>
      <c r="F1027" s="4">
        <v>1</v>
      </c>
      <c r="G1027" s="4">
        <v>234.06</v>
      </c>
      <c r="H1027" s="4">
        <v>0.11</v>
      </c>
      <c r="I1027" s="4" t="s">
        <v>1961</v>
      </c>
      <c r="J1027" s="4">
        <v>208.3134</v>
      </c>
    </row>
    <row r="1028" spans="1:10" ht="15" customHeight="1" x14ac:dyDescent="0.3">
      <c r="A1028" s="4" t="s">
        <v>2993</v>
      </c>
      <c r="B1028" s="6">
        <v>45278</v>
      </c>
      <c r="C1028" s="4" t="s">
        <v>1010</v>
      </c>
      <c r="D1028" s="4" t="s">
        <v>1826</v>
      </c>
      <c r="E1028" s="4" t="s">
        <v>1887</v>
      </c>
      <c r="F1028" s="4">
        <v>2</v>
      </c>
      <c r="G1028" s="4">
        <v>773.75</v>
      </c>
      <c r="H1028" s="4">
        <v>0.16</v>
      </c>
      <c r="I1028" s="4" t="s">
        <v>1961</v>
      </c>
      <c r="J1028" s="4">
        <v>1299.9000000000001</v>
      </c>
    </row>
    <row r="1029" spans="1:10" ht="15" customHeight="1" x14ac:dyDescent="0.3">
      <c r="A1029" s="4" t="s">
        <v>2994</v>
      </c>
      <c r="B1029" s="6">
        <v>45422</v>
      </c>
      <c r="C1029" s="4" t="s">
        <v>1364</v>
      </c>
      <c r="D1029" s="4" t="s">
        <v>1738</v>
      </c>
      <c r="E1029" s="4" t="s">
        <v>1945</v>
      </c>
      <c r="F1029" s="4">
        <v>1</v>
      </c>
      <c r="G1029" s="4">
        <v>73.88</v>
      </c>
      <c r="H1029" s="4">
        <v>0.04</v>
      </c>
      <c r="I1029" s="4" t="s">
        <v>1959</v>
      </c>
      <c r="J1029" s="4">
        <v>70.924800000000005</v>
      </c>
    </row>
    <row r="1030" spans="1:10" ht="15" customHeight="1" x14ac:dyDescent="0.3">
      <c r="A1030" s="4" t="s">
        <v>2995</v>
      </c>
      <c r="B1030" s="6">
        <v>45337</v>
      </c>
      <c r="C1030" s="4" t="s">
        <v>34</v>
      </c>
      <c r="D1030" s="4" t="s">
        <v>1841</v>
      </c>
      <c r="E1030" s="4" t="s">
        <v>1945</v>
      </c>
      <c r="F1030" s="4">
        <v>1</v>
      </c>
      <c r="G1030" s="4">
        <v>859.3</v>
      </c>
      <c r="H1030" s="4">
        <v>0.16</v>
      </c>
      <c r="I1030" s="4" t="s">
        <v>1961</v>
      </c>
      <c r="J1030" s="4">
        <v>721.81200000000001</v>
      </c>
    </row>
    <row r="1031" spans="1:10" ht="15" customHeight="1" x14ac:dyDescent="0.3">
      <c r="A1031" s="4" t="s">
        <v>2996</v>
      </c>
      <c r="B1031" s="6">
        <v>45564</v>
      </c>
      <c r="C1031" s="4" t="s">
        <v>449</v>
      </c>
      <c r="D1031" s="4" t="s">
        <v>1826</v>
      </c>
      <c r="E1031" s="4" t="s">
        <v>1911</v>
      </c>
      <c r="F1031" s="4">
        <v>4</v>
      </c>
      <c r="G1031" s="4">
        <v>762.43</v>
      </c>
      <c r="H1031" s="4">
        <v>0.05</v>
      </c>
      <c r="I1031" s="4" t="s">
        <v>1959</v>
      </c>
      <c r="J1031" s="4">
        <v>2897.2339999999999</v>
      </c>
    </row>
    <row r="1032" spans="1:10" ht="15" customHeight="1" x14ac:dyDescent="0.3">
      <c r="A1032" s="4" t="s">
        <v>2997</v>
      </c>
      <c r="B1032" s="6">
        <v>45424</v>
      </c>
      <c r="C1032" s="4" t="s">
        <v>433</v>
      </c>
      <c r="D1032" s="4" t="s">
        <v>1802</v>
      </c>
      <c r="E1032" s="4" t="s">
        <v>1887</v>
      </c>
      <c r="F1032" s="4">
        <v>1</v>
      </c>
      <c r="G1032" s="4">
        <v>328.51</v>
      </c>
      <c r="H1032" s="4">
        <v>0.2</v>
      </c>
      <c r="I1032" s="4" t="s">
        <v>1964</v>
      </c>
      <c r="J1032" s="4">
        <v>262.80799999999999</v>
      </c>
    </row>
    <row r="1033" spans="1:10" ht="15" customHeight="1" x14ac:dyDescent="0.3">
      <c r="A1033" s="4" t="s">
        <v>2998</v>
      </c>
      <c r="B1033" s="6">
        <v>45719</v>
      </c>
      <c r="C1033" s="4" t="s">
        <v>883</v>
      </c>
      <c r="D1033" s="4" t="s">
        <v>1712</v>
      </c>
      <c r="E1033" s="4" t="s">
        <v>1904</v>
      </c>
      <c r="F1033" s="4">
        <v>1</v>
      </c>
      <c r="G1033" s="4">
        <v>34.51</v>
      </c>
      <c r="H1033" s="4">
        <v>0.04</v>
      </c>
      <c r="I1033" s="4" t="s">
        <v>1964</v>
      </c>
      <c r="J1033" s="4">
        <v>33.129600000000003</v>
      </c>
    </row>
    <row r="1034" spans="1:10" ht="15" customHeight="1" x14ac:dyDescent="0.3">
      <c r="A1034" s="4" t="s">
        <v>2999</v>
      </c>
      <c r="B1034" s="6">
        <v>45250</v>
      </c>
      <c r="C1034" s="4" t="s">
        <v>376</v>
      </c>
      <c r="D1034" s="4" t="s">
        <v>1631</v>
      </c>
      <c r="E1034" s="4" t="s">
        <v>1927</v>
      </c>
      <c r="F1034" s="4">
        <v>3</v>
      </c>
      <c r="G1034" s="4">
        <v>663.73</v>
      </c>
      <c r="H1034" s="4">
        <v>0.06</v>
      </c>
      <c r="I1034" s="4" t="s">
        <v>1964</v>
      </c>
      <c r="J1034" s="4">
        <v>1871.7185999999999</v>
      </c>
    </row>
    <row r="1035" spans="1:10" ht="15" customHeight="1" x14ac:dyDescent="0.3">
      <c r="A1035" s="4" t="s">
        <v>3000</v>
      </c>
      <c r="B1035" s="6">
        <v>45479</v>
      </c>
      <c r="C1035" s="4" t="s">
        <v>799</v>
      </c>
      <c r="D1035" s="4" t="s">
        <v>1677</v>
      </c>
      <c r="E1035" s="4" t="s">
        <v>1921</v>
      </c>
      <c r="F1035" s="4">
        <v>1</v>
      </c>
      <c r="G1035" s="4">
        <v>409.41</v>
      </c>
      <c r="H1035" s="4">
        <v>0.13</v>
      </c>
      <c r="I1035" s="4" t="s">
        <v>1961</v>
      </c>
      <c r="J1035" s="4">
        <v>356.18669999999997</v>
      </c>
    </row>
    <row r="1036" spans="1:10" ht="15" customHeight="1" x14ac:dyDescent="0.3">
      <c r="A1036" s="4" t="s">
        <v>3001</v>
      </c>
      <c r="B1036" s="6">
        <v>45727</v>
      </c>
      <c r="C1036" s="4" t="s">
        <v>336</v>
      </c>
      <c r="D1036" s="4" t="s">
        <v>1817</v>
      </c>
      <c r="E1036" s="4" t="s">
        <v>1901</v>
      </c>
      <c r="F1036" s="4">
        <v>3</v>
      </c>
      <c r="G1036" s="4">
        <v>461.03</v>
      </c>
      <c r="H1036" s="4">
        <v>0.11</v>
      </c>
      <c r="I1036" s="4" t="s">
        <v>1961</v>
      </c>
      <c r="J1036" s="4">
        <v>1230.9501</v>
      </c>
    </row>
    <row r="1037" spans="1:10" ht="15" customHeight="1" x14ac:dyDescent="0.3">
      <c r="A1037" s="4" t="s">
        <v>3002</v>
      </c>
      <c r="B1037" s="6">
        <v>45394</v>
      </c>
      <c r="C1037" s="4" t="s">
        <v>1163</v>
      </c>
      <c r="D1037" s="4" t="s">
        <v>1631</v>
      </c>
      <c r="E1037" s="4" t="s">
        <v>1934</v>
      </c>
      <c r="F1037" s="4">
        <v>2</v>
      </c>
      <c r="G1037" s="4">
        <v>760.14</v>
      </c>
      <c r="H1037" s="4">
        <v>0.02</v>
      </c>
      <c r="I1037" s="4" t="s">
        <v>1964</v>
      </c>
      <c r="J1037" s="4">
        <v>1489.8743999999999</v>
      </c>
    </row>
    <row r="1038" spans="1:10" ht="15" customHeight="1" x14ac:dyDescent="0.3">
      <c r="A1038" s="4" t="s">
        <v>3003</v>
      </c>
      <c r="B1038" s="6">
        <v>45773</v>
      </c>
      <c r="C1038" s="4" t="s">
        <v>895</v>
      </c>
      <c r="D1038" s="4" t="s">
        <v>1645</v>
      </c>
      <c r="E1038" s="4" t="s">
        <v>1892</v>
      </c>
      <c r="F1038" s="4">
        <v>3</v>
      </c>
      <c r="G1038" s="4">
        <v>688.76</v>
      </c>
      <c r="H1038" s="4">
        <v>0.12</v>
      </c>
      <c r="I1038" s="4" t="s">
        <v>1961</v>
      </c>
      <c r="J1038" s="4">
        <v>1818.3263999999999</v>
      </c>
    </row>
    <row r="1039" spans="1:10" ht="15" customHeight="1" x14ac:dyDescent="0.3">
      <c r="A1039" s="4" t="s">
        <v>3004</v>
      </c>
      <c r="B1039" s="6">
        <v>45779</v>
      </c>
      <c r="C1039" s="4" t="s">
        <v>539</v>
      </c>
      <c r="D1039" s="4" t="s">
        <v>1709</v>
      </c>
      <c r="E1039" s="4" t="s">
        <v>1921</v>
      </c>
      <c r="F1039" s="4">
        <v>2</v>
      </c>
      <c r="G1039" s="4">
        <v>257.77999999999997</v>
      </c>
      <c r="H1039" s="4">
        <v>0.05</v>
      </c>
      <c r="I1039" s="4" t="s">
        <v>1959</v>
      </c>
      <c r="J1039" s="4">
        <v>489.78199999999998</v>
      </c>
    </row>
    <row r="1040" spans="1:10" ht="15" customHeight="1" x14ac:dyDescent="0.3">
      <c r="A1040" s="4" t="s">
        <v>3005</v>
      </c>
      <c r="B1040" s="6">
        <v>45400</v>
      </c>
      <c r="C1040" s="4" t="s">
        <v>202</v>
      </c>
      <c r="D1040" s="4" t="s">
        <v>1741</v>
      </c>
      <c r="E1040" s="4" t="s">
        <v>1914</v>
      </c>
      <c r="F1040" s="4">
        <v>2</v>
      </c>
      <c r="G1040" s="4">
        <v>314.29000000000002</v>
      </c>
      <c r="H1040" s="4">
        <v>0.19</v>
      </c>
      <c r="I1040" s="4" t="s">
        <v>1964</v>
      </c>
      <c r="J1040" s="4">
        <v>509.14980000000003</v>
      </c>
    </row>
    <row r="1041" spans="1:10" ht="15" customHeight="1" x14ac:dyDescent="0.3">
      <c r="A1041" s="4" t="s">
        <v>3006</v>
      </c>
      <c r="B1041" s="6">
        <v>45520</v>
      </c>
      <c r="C1041" s="4" t="s">
        <v>527</v>
      </c>
      <c r="D1041" s="4" t="s">
        <v>1799</v>
      </c>
      <c r="E1041" s="4" t="s">
        <v>1934</v>
      </c>
      <c r="F1041" s="4">
        <v>3</v>
      </c>
      <c r="G1041" s="4">
        <v>336.09</v>
      </c>
      <c r="H1041" s="4">
        <v>0.01</v>
      </c>
      <c r="I1041" s="4" t="s">
        <v>1961</v>
      </c>
      <c r="J1041" s="4">
        <v>998.18730000000005</v>
      </c>
    </row>
    <row r="1042" spans="1:10" ht="15" customHeight="1" x14ac:dyDescent="0.3">
      <c r="A1042" s="4" t="s">
        <v>3007</v>
      </c>
      <c r="B1042" s="6">
        <v>45861</v>
      </c>
      <c r="C1042" s="4" t="s">
        <v>20</v>
      </c>
      <c r="D1042" s="4" t="s">
        <v>1808</v>
      </c>
      <c r="E1042" s="4" t="s">
        <v>1942</v>
      </c>
      <c r="F1042" s="4">
        <v>3</v>
      </c>
      <c r="G1042" s="4">
        <v>202.07</v>
      </c>
      <c r="H1042" s="4">
        <v>0.23</v>
      </c>
      <c r="I1042" s="4" t="s">
        <v>1961</v>
      </c>
      <c r="J1042" s="4">
        <v>466.7817</v>
      </c>
    </row>
    <row r="1043" spans="1:10" ht="15" customHeight="1" x14ac:dyDescent="0.3">
      <c r="A1043" s="4" t="s">
        <v>3008</v>
      </c>
      <c r="B1043" s="6">
        <v>45781</v>
      </c>
      <c r="C1043" s="4" t="s">
        <v>989</v>
      </c>
      <c r="D1043" s="4" t="s">
        <v>1625</v>
      </c>
      <c r="E1043" s="4" t="s">
        <v>1917</v>
      </c>
      <c r="F1043" s="4">
        <v>2</v>
      </c>
      <c r="G1043" s="4">
        <v>485.25</v>
      </c>
      <c r="H1043" s="4">
        <v>0.28000000000000003</v>
      </c>
      <c r="I1043" s="4" t="s">
        <v>1959</v>
      </c>
      <c r="J1043" s="4">
        <v>698.76</v>
      </c>
    </row>
    <row r="1044" spans="1:10" ht="15" customHeight="1" x14ac:dyDescent="0.3">
      <c r="A1044" s="4" t="s">
        <v>3009</v>
      </c>
      <c r="B1044" s="6">
        <v>45906</v>
      </c>
      <c r="C1044" s="4" t="s">
        <v>575</v>
      </c>
      <c r="D1044" s="4" t="s">
        <v>1808</v>
      </c>
      <c r="E1044" s="4" t="s">
        <v>1924</v>
      </c>
      <c r="F1044" s="4">
        <v>4</v>
      </c>
      <c r="G1044" s="4">
        <v>552.38</v>
      </c>
      <c r="H1044" s="4">
        <v>0.1</v>
      </c>
      <c r="I1044" s="4" t="s">
        <v>1961</v>
      </c>
      <c r="J1044" s="4">
        <v>1988.568</v>
      </c>
    </row>
    <row r="1045" spans="1:10" ht="15" customHeight="1" x14ac:dyDescent="0.3">
      <c r="A1045" s="4" t="s">
        <v>3010</v>
      </c>
      <c r="B1045" s="6">
        <v>45251</v>
      </c>
      <c r="C1045" s="4" t="s">
        <v>382</v>
      </c>
      <c r="D1045" s="4" t="s">
        <v>1756</v>
      </c>
      <c r="E1045" s="4" t="s">
        <v>1942</v>
      </c>
      <c r="F1045" s="4">
        <v>4</v>
      </c>
      <c r="G1045" s="4">
        <v>377.26</v>
      </c>
      <c r="H1045" s="4">
        <v>0.22</v>
      </c>
      <c r="I1045" s="4" t="s">
        <v>1964</v>
      </c>
      <c r="J1045" s="4">
        <v>1177.0512000000001</v>
      </c>
    </row>
    <row r="1046" spans="1:10" ht="15" customHeight="1" x14ac:dyDescent="0.3">
      <c r="A1046" s="4" t="s">
        <v>3011</v>
      </c>
      <c r="B1046" s="6">
        <v>45257</v>
      </c>
      <c r="C1046" s="4" t="s">
        <v>206</v>
      </c>
      <c r="D1046" s="4" t="s">
        <v>1721</v>
      </c>
      <c r="E1046" s="4" t="s">
        <v>1948</v>
      </c>
      <c r="F1046" s="4">
        <v>4</v>
      </c>
      <c r="G1046" s="4">
        <v>189.07</v>
      </c>
      <c r="H1046" s="4">
        <v>0.1</v>
      </c>
      <c r="I1046" s="4" t="s">
        <v>1964</v>
      </c>
      <c r="J1046" s="4">
        <v>680.65200000000004</v>
      </c>
    </row>
    <row r="1047" spans="1:10" ht="15" customHeight="1" x14ac:dyDescent="0.3">
      <c r="A1047" s="4" t="s">
        <v>3012</v>
      </c>
      <c r="B1047" s="6">
        <v>45818</v>
      </c>
      <c r="C1047" s="4" t="s">
        <v>2142</v>
      </c>
      <c r="D1047" s="4" t="s">
        <v>1667</v>
      </c>
      <c r="E1047" s="4" t="s">
        <v>1904</v>
      </c>
      <c r="F1047" s="4">
        <v>3</v>
      </c>
      <c r="G1047" s="4">
        <v>272.27</v>
      </c>
      <c r="H1047" s="4">
        <v>0.01</v>
      </c>
      <c r="I1047" s="4" t="s">
        <v>1959</v>
      </c>
      <c r="J1047" s="4">
        <v>808.64189999999996</v>
      </c>
    </row>
    <row r="1048" spans="1:10" ht="15" customHeight="1" x14ac:dyDescent="0.3">
      <c r="A1048" s="4" t="s">
        <v>3013</v>
      </c>
      <c r="B1048" s="6">
        <v>45806</v>
      </c>
      <c r="C1048" s="4" t="s">
        <v>853</v>
      </c>
      <c r="D1048" s="4" t="s">
        <v>1859</v>
      </c>
      <c r="E1048" s="4" t="s">
        <v>1927</v>
      </c>
      <c r="F1048" s="4">
        <v>1</v>
      </c>
      <c r="G1048" s="4">
        <v>209.39</v>
      </c>
      <c r="H1048" s="4">
        <v>0.28000000000000003</v>
      </c>
      <c r="I1048" s="4" t="s">
        <v>1961</v>
      </c>
      <c r="J1048" s="4">
        <v>150.76079999999999</v>
      </c>
    </row>
    <row r="1049" spans="1:10" ht="15" customHeight="1" x14ac:dyDescent="0.3">
      <c r="A1049" s="4" t="s">
        <v>3014</v>
      </c>
      <c r="B1049" s="6">
        <v>45288</v>
      </c>
      <c r="C1049" s="4" t="s">
        <v>206</v>
      </c>
      <c r="D1049" s="4" t="s">
        <v>1823</v>
      </c>
      <c r="E1049" s="4" t="s">
        <v>1921</v>
      </c>
      <c r="F1049" s="4">
        <v>1</v>
      </c>
      <c r="G1049" s="4">
        <v>813.87</v>
      </c>
      <c r="H1049" s="4">
        <v>0.23</v>
      </c>
      <c r="I1049" s="4" t="s">
        <v>1959</v>
      </c>
      <c r="J1049" s="4">
        <v>626.67989999999998</v>
      </c>
    </row>
    <row r="1050" spans="1:10" ht="15" customHeight="1" x14ac:dyDescent="0.3">
      <c r="A1050" s="4" t="s">
        <v>3015</v>
      </c>
      <c r="B1050" s="6">
        <v>45783</v>
      </c>
      <c r="C1050" s="4" t="s">
        <v>832</v>
      </c>
      <c r="D1050" s="4" t="s">
        <v>1661</v>
      </c>
      <c r="E1050" s="4" t="s">
        <v>1887</v>
      </c>
      <c r="F1050" s="4">
        <v>1</v>
      </c>
      <c r="G1050" s="4">
        <v>143.69999999999999</v>
      </c>
      <c r="H1050" s="4">
        <v>0.19</v>
      </c>
      <c r="I1050" s="4" t="s">
        <v>1961</v>
      </c>
      <c r="J1050" s="4">
        <v>116.39700000000001</v>
      </c>
    </row>
    <row r="1051" spans="1:10" ht="15" customHeight="1" x14ac:dyDescent="0.3">
      <c r="A1051" s="4" t="s">
        <v>3016</v>
      </c>
      <c r="B1051" s="6">
        <v>45385</v>
      </c>
      <c r="C1051" s="4" t="s">
        <v>1461</v>
      </c>
      <c r="D1051" s="4" t="s">
        <v>1718</v>
      </c>
      <c r="E1051" s="4" t="s">
        <v>1892</v>
      </c>
      <c r="F1051" s="4">
        <v>4</v>
      </c>
      <c r="G1051" s="4">
        <v>837.34</v>
      </c>
      <c r="H1051" s="4">
        <v>0.05</v>
      </c>
      <c r="I1051" s="4" t="s">
        <v>1961</v>
      </c>
      <c r="J1051" s="4">
        <v>3181.8919999999998</v>
      </c>
    </row>
    <row r="1052" spans="1:10" ht="15" customHeight="1" x14ac:dyDescent="0.3">
      <c r="A1052" s="4" t="s">
        <v>3017</v>
      </c>
      <c r="B1052" s="6">
        <v>45878</v>
      </c>
      <c r="C1052" s="4" t="s">
        <v>421</v>
      </c>
      <c r="D1052" s="4" t="s">
        <v>1617</v>
      </c>
      <c r="E1052" s="4" t="s">
        <v>1948</v>
      </c>
      <c r="F1052" s="4">
        <v>1</v>
      </c>
      <c r="G1052" s="4">
        <v>151.66</v>
      </c>
      <c r="H1052" s="4">
        <v>0.16</v>
      </c>
      <c r="I1052" s="4" t="s">
        <v>1964</v>
      </c>
      <c r="J1052" s="4">
        <v>127.3944</v>
      </c>
    </row>
    <row r="1053" spans="1:10" ht="15" customHeight="1" x14ac:dyDescent="0.3">
      <c r="A1053" s="4" t="s">
        <v>3018</v>
      </c>
      <c r="B1053" s="6">
        <v>45720</v>
      </c>
      <c r="C1053" s="4" t="s">
        <v>2142</v>
      </c>
      <c r="D1053" s="4" t="s">
        <v>1712</v>
      </c>
      <c r="E1053" s="4" t="s">
        <v>1917</v>
      </c>
      <c r="F1053" s="4">
        <v>3</v>
      </c>
      <c r="G1053" s="4">
        <v>961.4</v>
      </c>
      <c r="H1053" s="4">
        <v>0.02</v>
      </c>
      <c r="I1053" s="4" t="s">
        <v>1961</v>
      </c>
      <c r="J1053" s="4">
        <v>2826.5160000000001</v>
      </c>
    </row>
    <row r="1054" spans="1:10" ht="15" customHeight="1" x14ac:dyDescent="0.3">
      <c r="A1054" s="4" t="s">
        <v>3019</v>
      </c>
      <c r="B1054" s="6">
        <v>45503</v>
      </c>
      <c r="C1054" s="4" t="s">
        <v>1169</v>
      </c>
      <c r="D1054" s="4" t="s">
        <v>1805</v>
      </c>
      <c r="E1054" s="4" t="s">
        <v>1945</v>
      </c>
      <c r="F1054" s="4">
        <v>4</v>
      </c>
      <c r="G1054" s="4">
        <v>475.98</v>
      </c>
      <c r="H1054" s="4">
        <v>0.19</v>
      </c>
      <c r="I1054" s="4" t="s">
        <v>1961</v>
      </c>
      <c r="J1054" s="4">
        <v>1542.1751999999999</v>
      </c>
    </row>
    <row r="1055" spans="1:10" ht="15" customHeight="1" x14ac:dyDescent="0.3">
      <c r="A1055" s="4" t="s">
        <v>3020</v>
      </c>
      <c r="B1055" s="6">
        <v>45551</v>
      </c>
      <c r="C1055" s="4" t="s">
        <v>1199</v>
      </c>
      <c r="D1055" s="4" t="s">
        <v>1693</v>
      </c>
      <c r="E1055" s="4" t="s">
        <v>1936</v>
      </c>
      <c r="F1055" s="4">
        <v>4</v>
      </c>
      <c r="G1055" s="4">
        <v>132.88999999999999</v>
      </c>
      <c r="H1055" s="4">
        <v>0.12</v>
      </c>
      <c r="I1055" s="4" t="s">
        <v>1959</v>
      </c>
      <c r="J1055" s="4">
        <v>467.77280000000002</v>
      </c>
    </row>
    <row r="1056" spans="1:10" ht="15" customHeight="1" x14ac:dyDescent="0.3">
      <c r="A1056" s="4" t="s">
        <v>3021</v>
      </c>
      <c r="B1056" s="6">
        <v>45850</v>
      </c>
      <c r="C1056" s="4" t="s">
        <v>1367</v>
      </c>
      <c r="D1056" s="4" t="s">
        <v>1683</v>
      </c>
      <c r="E1056" s="4" t="s">
        <v>1929</v>
      </c>
      <c r="F1056" s="4">
        <v>3</v>
      </c>
      <c r="G1056" s="4">
        <v>471.31</v>
      </c>
      <c r="H1056" s="4">
        <v>0</v>
      </c>
      <c r="I1056" s="4" t="s">
        <v>1961</v>
      </c>
      <c r="J1056" s="4">
        <v>1413.93</v>
      </c>
    </row>
    <row r="1057" spans="1:10" ht="15" customHeight="1" x14ac:dyDescent="0.3">
      <c r="A1057" s="4" t="s">
        <v>3022</v>
      </c>
      <c r="B1057" s="6">
        <v>45441</v>
      </c>
      <c r="C1057" s="4" t="s">
        <v>1971</v>
      </c>
      <c r="D1057" s="4" t="s">
        <v>1811</v>
      </c>
      <c r="E1057" s="4" t="s">
        <v>1934</v>
      </c>
      <c r="F1057" s="4">
        <v>2</v>
      </c>
      <c r="G1057" s="4">
        <v>720.32</v>
      </c>
      <c r="H1057" s="4">
        <v>0.26</v>
      </c>
      <c r="I1057" s="4" t="s">
        <v>1959</v>
      </c>
      <c r="J1057" s="4">
        <v>1066.0735999999999</v>
      </c>
    </row>
    <row r="1058" spans="1:10" ht="15" customHeight="1" x14ac:dyDescent="0.3">
      <c r="A1058" s="4" t="s">
        <v>3023</v>
      </c>
      <c r="B1058" s="6">
        <v>45431</v>
      </c>
      <c r="C1058" s="4" t="s">
        <v>279</v>
      </c>
      <c r="D1058" s="4" t="s">
        <v>1780</v>
      </c>
      <c r="E1058" s="4" t="s">
        <v>1945</v>
      </c>
      <c r="F1058" s="4">
        <v>4</v>
      </c>
      <c r="G1058" s="4">
        <v>99.92</v>
      </c>
      <c r="H1058" s="4">
        <v>0.11</v>
      </c>
      <c r="I1058" s="4" t="s">
        <v>1964</v>
      </c>
      <c r="J1058" s="4">
        <v>355.71519999999998</v>
      </c>
    </row>
    <row r="1059" spans="1:10" ht="15" customHeight="1" x14ac:dyDescent="0.3">
      <c r="A1059" s="4" t="s">
        <v>3024</v>
      </c>
      <c r="B1059" s="6">
        <v>45873</v>
      </c>
      <c r="C1059" s="4" t="s">
        <v>251</v>
      </c>
      <c r="D1059" s="4" t="s">
        <v>1599</v>
      </c>
      <c r="E1059" s="4" t="s">
        <v>1901</v>
      </c>
      <c r="F1059" s="4">
        <v>3</v>
      </c>
      <c r="G1059" s="4">
        <v>900.63</v>
      </c>
      <c r="H1059" s="4">
        <v>0.11</v>
      </c>
      <c r="I1059" s="4" t="s">
        <v>1964</v>
      </c>
      <c r="J1059" s="4">
        <v>2404.6821</v>
      </c>
    </row>
    <row r="1060" spans="1:10" ht="15" customHeight="1" x14ac:dyDescent="0.3">
      <c r="A1060" s="4" t="s">
        <v>3025</v>
      </c>
      <c r="B1060" s="6">
        <v>45629</v>
      </c>
      <c r="C1060" s="4" t="s">
        <v>1380</v>
      </c>
      <c r="D1060" s="4" t="s">
        <v>1718</v>
      </c>
      <c r="E1060" s="4" t="s">
        <v>1917</v>
      </c>
      <c r="F1060" s="4">
        <v>1</v>
      </c>
      <c r="G1060" s="4">
        <v>681.72</v>
      </c>
      <c r="H1060" s="4">
        <v>0.11</v>
      </c>
      <c r="I1060" s="4" t="s">
        <v>1961</v>
      </c>
      <c r="J1060" s="4">
        <v>606.73080000000004</v>
      </c>
    </row>
    <row r="1061" spans="1:10" ht="15" customHeight="1" x14ac:dyDescent="0.3">
      <c r="A1061" s="4" t="s">
        <v>3026</v>
      </c>
      <c r="B1061" s="6">
        <v>45222</v>
      </c>
      <c r="C1061" s="4" t="s">
        <v>51</v>
      </c>
      <c r="D1061" s="4" t="s">
        <v>1817</v>
      </c>
      <c r="E1061" s="4" t="s">
        <v>1932</v>
      </c>
      <c r="F1061" s="4">
        <v>2</v>
      </c>
      <c r="G1061" s="4">
        <v>838.22</v>
      </c>
      <c r="H1061" s="4">
        <v>0.3</v>
      </c>
      <c r="I1061" s="4" t="s">
        <v>1959</v>
      </c>
      <c r="J1061" s="4">
        <v>1173.508</v>
      </c>
    </row>
    <row r="1062" spans="1:10" ht="15" customHeight="1" x14ac:dyDescent="0.3">
      <c r="A1062" s="4" t="s">
        <v>3027</v>
      </c>
      <c r="B1062" s="6">
        <v>45797</v>
      </c>
      <c r="C1062" s="4" t="s">
        <v>645</v>
      </c>
      <c r="D1062" s="4" t="s">
        <v>1844</v>
      </c>
      <c r="E1062" s="4" t="s">
        <v>1929</v>
      </c>
      <c r="F1062" s="4">
        <v>2</v>
      </c>
      <c r="G1062" s="4">
        <v>816.22</v>
      </c>
      <c r="H1062" s="4">
        <v>0.27</v>
      </c>
      <c r="I1062" s="4" t="s">
        <v>1959</v>
      </c>
      <c r="J1062" s="4">
        <v>1191.6812</v>
      </c>
    </row>
    <row r="1063" spans="1:10" ht="15" customHeight="1" x14ac:dyDescent="0.3">
      <c r="A1063" s="4" t="s">
        <v>3028</v>
      </c>
      <c r="B1063" s="6">
        <v>45554</v>
      </c>
      <c r="C1063" s="4" t="s">
        <v>1199</v>
      </c>
      <c r="D1063" s="4" t="s">
        <v>1765</v>
      </c>
      <c r="E1063" s="4" t="s">
        <v>1914</v>
      </c>
      <c r="F1063" s="4">
        <v>2</v>
      </c>
      <c r="G1063" s="4">
        <v>654.12</v>
      </c>
      <c r="H1063" s="4">
        <v>0.27</v>
      </c>
      <c r="I1063" s="4" t="s">
        <v>1961</v>
      </c>
      <c r="J1063" s="4">
        <v>955.01520000000005</v>
      </c>
    </row>
    <row r="1064" spans="1:10" ht="15" customHeight="1" x14ac:dyDescent="0.3">
      <c r="A1064" s="4" t="s">
        <v>3029</v>
      </c>
      <c r="B1064" s="6">
        <v>45385</v>
      </c>
      <c r="C1064" s="4" t="s">
        <v>376</v>
      </c>
      <c r="D1064" s="4" t="s">
        <v>1802</v>
      </c>
      <c r="E1064" s="4" t="s">
        <v>1932</v>
      </c>
      <c r="F1064" s="4">
        <v>4</v>
      </c>
      <c r="G1064" s="4">
        <v>528.22</v>
      </c>
      <c r="H1064" s="4">
        <v>0.2</v>
      </c>
      <c r="I1064" s="4" t="s">
        <v>1961</v>
      </c>
      <c r="J1064" s="4">
        <v>1690.3040000000001</v>
      </c>
    </row>
    <row r="1065" spans="1:10" ht="15" customHeight="1" x14ac:dyDescent="0.3">
      <c r="A1065" s="4" t="s">
        <v>3030</v>
      </c>
      <c r="B1065" s="6">
        <v>45704</v>
      </c>
      <c r="C1065" s="4" t="s">
        <v>726</v>
      </c>
      <c r="D1065" s="4" t="s">
        <v>1680</v>
      </c>
      <c r="E1065" s="4" t="s">
        <v>1914</v>
      </c>
      <c r="F1065" s="4">
        <v>4</v>
      </c>
      <c r="G1065" s="4">
        <v>36.72</v>
      </c>
      <c r="H1065" s="4">
        <v>7.0000000000000007E-2</v>
      </c>
      <c r="I1065" s="4" t="s">
        <v>1964</v>
      </c>
      <c r="J1065" s="4">
        <v>136.5984</v>
      </c>
    </row>
    <row r="1066" spans="1:10" ht="15" customHeight="1" x14ac:dyDescent="0.3">
      <c r="A1066" s="4" t="s">
        <v>3031</v>
      </c>
      <c r="B1066" s="6">
        <v>45545</v>
      </c>
      <c r="C1066" s="4" t="s">
        <v>1169</v>
      </c>
      <c r="D1066" s="4" t="s">
        <v>1817</v>
      </c>
      <c r="E1066" s="4" t="s">
        <v>1948</v>
      </c>
      <c r="F1066" s="4">
        <v>2</v>
      </c>
      <c r="G1066" s="4">
        <v>705.97</v>
      </c>
      <c r="H1066" s="4">
        <v>0.1</v>
      </c>
      <c r="I1066" s="4" t="s">
        <v>1961</v>
      </c>
      <c r="J1066" s="4">
        <v>1270.7460000000001</v>
      </c>
    </row>
    <row r="1067" spans="1:10" ht="15" customHeight="1" x14ac:dyDescent="0.3">
      <c r="A1067" s="4" t="s">
        <v>3032</v>
      </c>
      <c r="B1067" s="6">
        <v>45736</v>
      </c>
      <c r="C1067" s="4" t="s">
        <v>104</v>
      </c>
      <c r="D1067" s="4" t="s">
        <v>1700</v>
      </c>
      <c r="E1067" s="4" t="s">
        <v>1892</v>
      </c>
      <c r="F1067" s="4">
        <v>2</v>
      </c>
      <c r="G1067" s="4">
        <v>994.29</v>
      </c>
      <c r="H1067" s="4">
        <v>0.01</v>
      </c>
      <c r="I1067" s="4" t="s">
        <v>1961</v>
      </c>
      <c r="J1067" s="4">
        <v>1968.6941999999999</v>
      </c>
    </row>
    <row r="1068" spans="1:10" ht="15" customHeight="1" x14ac:dyDescent="0.3">
      <c r="A1068" s="4" t="s">
        <v>3033</v>
      </c>
      <c r="B1068" s="6">
        <v>45608</v>
      </c>
      <c r="C1068" s="4" t="s">
        <v>1319</v>
      </c>
      <c r="D1068" s="4" t="s">
        <v>1859</v>
      </c>
      <c r="E1068" s="4" t="s">
        <v>1945</v>
      </c>
      <c r="F1068" s="4">
        <v>1</v>
      </c>
      <c r="G1068" s="4">
        <v>909.04</v>
      </c>
      <c r="H1068" s="4">
        <v>0.11</v>
      </c>
      <c r="I1068" s="4" t="s">
        <v>1959</v>
      </c>
      <c r="J1068" s="4">
        <v>809.04560000000004</v>
      </c>
    </row>
    <row r="1069" spans="1:10" ht="15" customHeight="1" x14ac:dyDescent="0.3">
      <c r="A1069" s="4" t="s">
        <v>3034</v>
      </c>
      <c r="B1069" s="6">
        <v>45334</v>
      </c>
      <c r="C1069" s="4" t="s">
        <v>1106</v>
      </c>
      <c r="D1069" s="4" t="s">
        <v>1680</v>
      </c>
      <c r="E1069" s="4" t="s">
        <v>1927</v>
      </c>
      <c r="F1069" s="4">
        <v>1</v>
      </c>
      <c r="G1069" s="4">
        <v>164.73</v>
      </c>
      <c r="H1069" s="4">
        <v>0.12</v>
      </c>
      <c r="I1069" s="4" t="s">
        <v>1961</v>
      </c>
      <c r="J1069" s="4">
        <v>144.9624</v>
      </c>
    </row>
    <row r="1070" spans="1:10" ht="15" customHeight="1" x14ac:dyDescent="0.3">
      <c r="A1070" s="4" t="s">
        <v>3035</v>
      </c>
      <c r="B1070" s="6">
        <v>45690</v>
      </c>
      <c r="C1070" s="4" t="s">
        <v>234</v>
      </c>
      <c r="D1070" s="4" t="s">
        <v>1689</v>
      </c>
      <c r="E1070" s="4" t="s">
        <v>1914</v>
      </c>
      <c r="F1070" s="4">
        <v>2</v>
      </c>
      <c r="G1070" s="4">
        <v>606.35</v>
      </c>
      <c r="H1070" s="4">
        <v>0.16</v>
      </c>
      <c r="I1070" s="4" t="s">
        <v>1964</v>
      </c>
      <c r="J1070" s="4">
        <v>1018.668</v>
      </c>
    </row>
    <row r="1071" spans="1:10" ht="15" customHeight="1" x14ac:dyDescent="0.3">
      <c r="A1071" s="4" t="s">
        <v>3036</v>
      </c>
      <c r="B1071" s="6">
        <v>45481</v>
      </c>
      <c r="C1071" s="4" t="s">
        <v>551</v>
      </c>
      <c r="D1071" s="4" t="s">
        <v>1877</v>
      </c>
      <c r="E1071" s="4" t="s">
        <v>1904</v>
      </c>
      <c r="F1071" s="4">
        <v>3</v>
      </c>
      <c r="G1071" s="4">
        <v>904.19</v>
      </c>
      <c r="H1071" s="4">
        <v>0.09</v>
      </c>
      <c r="I1071" s="4" t="s">
        <v>1959</v>
      </c>
      <c r="J1071" s="4">
        <v>2468.4387000000002</v>
      </c>
    </row>
    <row r="1072" spans="1:10" ht="15" customHeight="1" x14ac:dyDescent="0.3">
      <c r="A1072" s="4" t="s">
        <v>3037</v>
      </c>
      <c r="B1072" s="6">
        <v>45576</v>
      </c>
      <c r="C1072" s="4" t="s">
        <v>515</v>
      </c>
      <c r="D1072" s="4" t="s">
        <v>1732</v>
      </c>
      <c r="E1072" s="4" t="s">
        <v>1896</v>
      </c>
      <c r="F1072" s="4">
        <v>4</v>
      </c>
      <c r="G1072" s="4">
        <v>694.61</v>
      </c>
      <c r="H1072" s="4">
        <v>0.18</v>
      </c>
      <c r="I1072" s="4" t="s">
        <v>1964</v>
      </c>
      <c r="J1072" s="4">
        <v>2278.3208</v>
      </c>
    </row>
    <row r="1073" spans="1:10" ht="15" customHeight="1" x14ac:dyDescent="0.3">
      <c r="A1073" s="4" t="s">
        <v>3038</v>
      </c>
      <c r="B1073" s="6">
        <v>45215</v>
      </c>
      <c r="C1073" s="4" t="s">
        <v>738</v>
      </c>
      <c r="D1073" s="4" t="s">
        <v>1850</v>
      </c>
      <c r="E1073" s="4" t="s">
        <v>1896</v>
      </c>
      <c r="F1073" s="4">
        <v>4</v>
      </c>
      <c r="G1073" s="4">
        <v>753.83</v>
      </c>
      <c r="H1073" s="4">
        <v>0.24</v>
      </c>
      <c r="I1073" s="4" t="s">
        <v>1959</v>
      </c>
      <c r="J1073" s="4">
        <v>2291.6432</v>
      </c>
    </row>
    <row r="1074" spans="1:10" ht="15" customHeight="1" x14ac:dyDescent="0.3">
      <c r="A1074" s="4" t="s">
        <v>3039</v>
      </c>
      <c r="B1074" s="6">
        <v>45653</v>
      </c>
      <c r="C1074" s="4" t="s">
        <v>654</v>
      </c>
      <c r="D1074" s="4" t="s">
        <v>1638</v>
      </c>
      <c r="E1074" s="4" t="s">
        <v>1917</v>
      </c>
      <c r="F1074" s="4">
        <v>1</v>
      </c>
      <c r="G1074" s="4">
        <v>66.22</v>
      </c>
      <c r="H1074" s="4">
        <v>0.02</v>
      </c>
      <c r="I1074" s="4" t="s">
        <v>1959</v>
      </c>
      <c r="J1074" s="4">
        <v>64.895600000000002</v>
      </c>
    </row>
    <row r="1075" spans="1:10" ht="15" customHeight="1" x14ac:dyDescent="0.3">
      <c r="A1075" s="4" t="s">
        <v>3040</v>
      </c>
      <c r="B1075" s="6">
        <v>45241</v>
      </c>
      <c r="C1075" s="4" t="s">
        <v>1070</v>
      </c>
      <c r="D1075" s="4" t="s">
        <v>1774</v>
      </c>
      <c r="E1075" s="4" t="s">
        <v>1934</v>
      </c>
      <c r="F1075" s="4">
        <v>2</v>
      </c>
      <c r="G1075" s="4">
        <v>891.8</v>
      </c>
      <c r="H1075" s="4">
        <v>0.28999999999999998</v>
      </c>
      <c r="I1075" s="4" t="s">
        <v>1964</v>
      </c>
      <c r="J1075" s="4">
        <v>1266.356</v>
      </c>
    </row>
    <row r="1076" spans="1:10" ht="15" customHeight="1" x14ac:dyDescent="0.3">
      <c r="A1076" s="4" t="s">
        <v>3041</v>
      </c>
      <c r="B1076" s="6">
        <v>45428</v>
      </c>
      <c r="C1076" s="4" t="s">
        <v>1148</v>
      </c>
      <c r="D1076" s="4" t="s">
        <v>1808</v>
      </c>
      <c r="E1076" s="4" t="s">
        <v>1921</v>
      </c>
      <c r="F1076" s="4">
        <v>4</v>
      </c>
      <c r="G1076" s="4">
        <v>255.48</v>
      </c>
      <c r="H1076" s="4">
        <v>0.03</v>
      </c>
      <c r="I1076" s="4" t="s">
        <v>1964</v>
      </c>
      <c r="J1076" s="4">
        <v>991.26239999999996</v>
      </c>
    </row>
    <row r="1077" spans="1:10" ht="15" customHeight="1" x14ac:dyDescent="0.3">
      <c r="A1077" s="4" t="s">
        <v>3042</v>
      </c>
      <c r="B1077" s="6">
        <v>45593</v>
      </c>
      <c r="C1077" s="4" t="s">
        <v>962</v>
      </c>
      <c r="D1077" s="4" t="s">
        <v>1835</v>
      </c>
      <c r="E1077" s="4" t="s">
        <v>1942</v>
      </c>
      <c r="F1077" s="4">
        <v>4</v>
      </c>
      <c r="G1077" s="4">
        <v>604.87</v>
      </c>
      <c r="H1077" s="4">
        <v>0.28000000000000003</v>
      </c>
      <c r="I1077" s="4" t="s">
        <v>1961</v>
      </c>
      <c r="J1077" s="4">
        <v>1742.0255999999999</v>
      </c>
    </row>
    <row r="1078" spans="1:10" ht="15" customHeight="1" x14ac:dyDescent="0.3">
      <c r="A1078" s="4" t="s">
        <v>3043</v>
      </c>
      <c r="B1078" s="6">
        <v>45370</v>
      </c>
      <c r="C1078" s="4" t="s">
        <v>179</v>
      </c>
      <c r="D1078" s="4" t="s">
        <v>1677</v>
      </c>
      <c r="E1078" s="4" t="s">
        <v>1942</v>
      </c>
      <c r="F1078" s="4">
        <v>3</v>
      </c>
      <c r="G1078" s="4">
        <v>623.82000000000005</v>
      </c>
      <c r="H1078" s="4">
        <v>0.13</v>
      </c>
      <c r="I1078" s="4" t="s">
        <v>1964</v>
      </c>
      <c r="J1078" s="4">
        <v>1628.1702</v>
      </c>
    </row>
    <row r="1079" spans="1:10" ht="15" customHeight="1" x14ac:dyDescent="0.3">
      <c r="A1079" s="4" t="s">
        <v>3044</v>
      </c>
      <c r="B1079" s="6">
        <v>45882</v>
      </c>
      <c r="C1079" s="4" t="s">
        <v>477</v>
      </c>
      <c r="D1079" s="4" t="s">
        <v>1796</v>
      </c>
      <c r="E1079" s="4" t="s">
        <v>1939</v>
      </c>
      <c r="F1079" s="4">
        <v>3</v>
      </c>
      <c r="G1079" s="4">
        <v>575.24</v>
      </c>
      <c r="H1079" s="4">
        <v>0.12</v>
      </c>
      <c r="I1079" s="4" t="s">
        <v>1964</v>
      </c>
      <c r="J1079" s="4">
        <v>1518.6335999999999</v>
      </c>
    </row>
    <row r="1080" spans="1:10" ht="15" customHeight="1" x14ac:dyDescent="0.3">
      <c r="A1080" s="4" t="s">
        <v>3045</v>
      </c>
      <c r="B1080" s="6">
        <v>45878</v>
      </c>
      <c r="C1080" s="4" t="s">
        <v>1298</v>
      </c>
      <c r="D1080" s="4" t="s">
        <v>1572</v>
      </c>
      <c r="E1080" s="4" t="s">
        <v>1927</v>
      </c>
      <c r="F1080" s="4">
        <v>1</v>
      </c>
      <c r="G1080" s="4">
        <v>769.4</v>
      </c>
      <c r="H1080" s="4">
        <v>0.16</v>
      </c>
      <c r="I1080" s="4" t="s">
        <v>1959</v>
      </c>
      <c r="J1080" s="4">
        <v>646.29600000000005</v>
      </c>
    </row>
    <row r="1081" spans="1:10" ht="15" customHeight="1" x14ac:dyDescent="0.3">
      <c r="A1081" s="4" t="s">
        <v>3046</v>
      </c>
      <c r="B1081" s="6">
        <v>45420</v>
      </c>
      <c r="C1081" s="4" t="s">
        <v>1046</v>
      </c>
      <c r="D1081" s="4" t="s">
        <v>1572</v>
      </c>
      <c r="E1081" s="4" t="s">
        <v>1942</v>
      </c>
      <c r="F1081" s="4">
        <v>1</v>
      </c>
      <c r="G1081" s="4">
        <v>227.28</v>
      </c>
      <c r="H1081" s="4">
        <v>0.13</v>
      </c>
      <c r="I1081" s="4" t="s">
        <v>1964</v>
      </c>
      <c r="J1081" s="4">
        <v>197.7336</v>
      </c>
    </row>
    <row r="1082" spans="1:10" ht="15" customHeight="1" x14ac:dyDescent="0.3">
      <c r="A1082" s="4" t="s">
        <v>3047</v>
      </c>
      <c r="B1082" s="6">
        <v>45361</v>
      </c>
      <c r="C1082" s="4" t="s">
        <v>199</v>
      </c>
      <c r="D1082" s="4" t="s">
        <v>1565</v>
      </c>
      <c r="E1082" s="4" t="s">
        <v>1942</v>
      </c>
      <c r="F1082" s="4">
        <v>4</v>
      </c>
      <c r="G1082" s="4">
        <v>127.58</v>
      </c>
      <c r="H1082" s="4">
        <v>0.15</v>
      </c>
      <c r="I1082" s="4" t="s">
        <v>1959</v>
      </c>
      <c r="J1082" s="4">
        <v>433.77199999999999</v>
      </c>
    </row>
    <row r="1083" spans="1:10" ht="15" customHeight="1" x14ac:dyDescent="0.3">
      <c r="A1083" s="4" t="s">
        <v>3048</v>
      </c>
      <c r="B1083" s="6">
        <v>45702</v>
      </c>
      <c r="C1083" s="4" t="s">
        <v>1310</v>
      </c>
      <c r="D1083" s="4" t="s">
        <v>1712</v>
      </c>
      <c r="E1083" s="4" t="s">
        <v>1901</v>
      </c>
      <c r="F1083" s="4">
        <v>1</v>
      </c>
      <c r="G1083" s="4">
        <v>793.21</v>
      </c>
      <c r="H1083" s="4">
        <v>0.09</v>
      </c>
      <c r="I1083" s="4" t="s">
        <v>1959</v>
      </c>
      <c r="J1083" s="4">
        <v>721.8211</v>
      </c>
    </row>
    <row r="1084" spans="1:10" ht="15" customHeight="1" x14ac:dyDescent="0.3">
      <c r="A1084" s="4" t="s">
        <v>3049</v>
      </c>
      <c r="B1084" s="6">
        <v>45871</v>
      </c>
      <c r="C1084" s="4" t="s">
        <v>962</v>
      </c>
      <c r="D1084" s="4" t="s">
        <v>1832</v>
      </c>
      <c r="E1084" s="4" t="s">
        <v>1929</v>
      </c>
      <c r="F1084" s="4">
        <v>3</v>
      </c>
      <c r="G1084" s="4">
        <v>435.61</v>
      </c>
      <c r="H1084" s="4">
        <v>0.03</v>
      </c>
      <c r="I1084" s="4" t="s">
        <v>1961</v>
      </c>
      <c r="J1084" s="4">
        <v>1267.6251</v>
      </c>
    </row>
    <row r="1085" spans="1:10" ht="15" customHeight="1" x14ac:dyDescent="0.3">
      <c r="A1085" s="4" t="s">
        <v>3050</v>
      </c>
      <c r="B1085" s="6">
        <v>45531</v>
      </c>
      <c r="C1085" s="4" t="s">
        <v>1214</v>
      </c>
      <c r="D1085" s="4" t="s">
        <v>1664</v>
      </c>
      <c r="E1085" s="4" t="s">
        <v>1939</v>
      </c>
      <c r="F1085" s="4">
        <v>1</v>
      </c>
      <c r="G1085" s="4">
        <v>850.06</v>
      </c>
      <c r="H1085" s="4">
        <v>0.28999999999999998</v>
      </c>
      <c r="I1085" s="4" t="s">
        <v>1961</v>
      </c>
      <c r="J1085" s="4">
        <v>603.54259999999999</v>
      </c>
    </row>
    <row r="1086" spans="1:10" ht="15" customHeight="1" x14ac:dyDescent="0.3">
      <c r="A1086" s="4" t="s">
        <v>3051</v>
      </c>
      <c r="B1086" s="6">
        <v>45330</v>
      </c>
      <c r="C1086" s="4" t="s">
        <v>1100</v>
      </c>
      <c r="D1086" s="4" t="s">
        <v>1998</v>
      </c>
      <c r="E1086" s="4" t="s">
        <v>1939</v>
      </c>
      <c r="F1086" s="4">
        <v>2</v>
      </c>
      <c r="G1086" s="4">
        <v>753.92</v>
      </c>
      <c r="H1086" s="4">
        <v>0.17</v>
      </c>
      <c r="I1086" s="4" t="s">
        <v>1961</v>
      </c>
      <c r="J1086" s="4">
        <v>1251.5072</v>
      </c>
    </row>
    <row r="1087" spans="1:10" ht="15" customHeight="1" x14ac:dyDescent="0.3">
      <c r="A1087" s="4" t="s">
        <v>3052</v>
      </c>
      <c r="B1087" s="6">
        <v>45311</v>
      </c>
      <c r="C1087" s="4" t="s">
        <v>1513</v>
      </c>
      <c r="D1087" s="4" t="s">
        <v>1572</v>
      </c>
      <c r="E1087" s="4" t="s">
        <v>1932</v>
      </c>
      <c r="F1087" s="4">
        <v>3</v>
      </c>
      <c r="G1087" s="4">
        <v>408.99</v>
      </c>
      <c r="H1087" s="4">
        <v>0.27</v>
      </c>
      <c r="I1087" s="4" t="s">
        <v>1961</v>
      </c>
      <c r="J1087" s="4">
        <v>895.68809999999996</v>
      </c>
    </row>
    <row r="1088" spans="1:10" ht="15" customHeight="1" x14ac:dyDescent="0.3">
      <c r="A1088" s="4" t="s">
        <v>3053</v>
      </c>
      <c r="B1088" s="6">
        <v>45567</v>
      </c>
      <c r="C1088" s="4" t="s">
        <v>916</v>
      </c>
      <c r="D1088" s="4" t="s">
        <v>1753</v>
      </c>
      <c r="E1088" s="4" t="s">
        <v>1908</v>
      </c>
      <c r="F1088" s="4">
        <v>3</v>
      </c>
      <c r="G1088" s="4">
        <v>404.5</v>
      </c>
      <c r="H1088" s="4">
        <v>0.22</v>
      </c>
      <c r="I1088" s="4" t="s">
        <v>1961</v>
      </c>
      <c r="J1088" s="4">
        <v>946.53</v>
      </c>
    </row>
    <row r="1089" spans="1:10" ht="15" customHeight="1" x14ac:dyDescent="0.3">
      <c r="A1089" s="4" t="s">
        <v>3054</v>
      </c>
      <c r="B1089" s="6">
        <v>45239</v>
      </c>
      <c r="C1089" s="4" t="s">
        <v>1199</v>
      </c>
      <c r="D1089" s="4" t="s">
        <v>1696</v>
      </c>
      <c r="E1089" s="4" t="s">
        <v>1901</v>
      </c>
      <c r="F1089" s="4">
        <v>3</v>
      </c>
      <c r="G1089" s="4">
        <v>717.81</v>
      </c>
      <c r="H1089" s="4">
        <v>0.17</v>
      </c>
      <c r="I1089" s="4" t="s">
        <v>1964</v>
      </c>
      <c r="J1089" s="4">
        <v>1787.3469</v>
      </c>
    </row>
    <row r="1090" spans="1:10" ht="15" customHeight="1" x14ac:dyDescent="0.3">
      <c r="A1090" s="4" t="s">
        <v>3055</v>
      </c>
      <c r="B1090" s="6">
        <v>45284</v>
      </c>
      <c r="C1090" s="4" t="s">
        <v>814</v>
      </c>
      <c r="D1090" s="4" t="s">
        <v>1835</v>
      </c>
      <c r="E1090" s="4" t="s">
        <v>1892</v>
      </c>
      <c r="F1090" s="4">
        <v>3</v>
      </c>
      <c r="G1090" s="4">
        <v>204.77</v>
      </c>
      <c r="H1090" s="4">
        <v>0.14000000000000001</v>
      </c>
      <c r="I1090" s="4" t="s">
        <v>1959</v>
      </c>
      <c r="J1090" s="4">
        <v>528.3066</v>
      </c>
    </row>
    <row r="1091" spans="1:10" ht="15" customHeight="1" x14ac:dyDescent="0.3">
      <c r="A1091" s="4" t="s">
        <v>3056</v>
      </c>
      <c r="B1091" s="6">
        <v>45686</v>
      </c>
      <c r="C1091" s="4" t="s">
        <v>157</v>
      </c>
      <c r="D1091" s="4" t="s">
        <v>1725</v>
      </c>
      <c r="E1091" s="4" t="s">
        <v>1945</v>
      </c>
      <c r="F1091" s="4">
        <v>4</v>
      </c>
      <c r="G1091" s="4">
        <v>106.23</v>
      </c>
      <c r="H1091" s="4">
        <v>0.28000000000000003</v>
      </c>
      <c r="I1091" s="4" t="s">
        <v>1964</v>
      </c>
      <c r="J1091" s="4">
        <v>305.94240000000002</v>
      </c>
    </row>
    <row r="1092" spans="1:10" ht="15" customHeight="1" x14ac:dyDescent="0.3">
      <c r="A1092" s="4" t="s">
        <v>3057</v>
      </c>
      <c r="B1092" s="6">
        <v>45824</v>
      </c>
      <c r="C1092" s="4" t="s">
        <v>1034</v>
      </c>
      <c r="D1092" s="4" t="s">
        <v>1780</v>
      </c>
      <c r="E1092" s="4" t="s">
        <v>1908</v>
      </c>
      <c r="F1092" s="4">
        <v>2</v>
      </c>
      <c r="G1092" s="4">
        <v>769.48</v>
      </c>
      <c r="H1092" s="4">
        <v>0.11</v>
      </c>
      <c r="I1092" s="4" t="s">
        <v>1961</v>
      </c>
      <c r="J1092" s="4">
        <v>1369.6744000000001</v>
      </c>
    </row>
    <row r="1093" spans="1:10" ht="15" customHeight="1" x14ac:dyDescent="0.3">
      <c r="A1093" s="4" t="s">
        <v>3058</v>
      </c>
      <c r="B1093" s="6">
        <v>45867</v>
      </c>
      <c r="C1093" s="4" t="s">
        <v>826</v>
      </c>
      <c r="D1093" s="4" t="s">
        <v>1753</v>
      </c>
      <c r="E1093" s="4" t="s">
        <v>1932</v>
      </c>
      <c r="F1093" s="4">
        <v>2</v>
      </c>
      <c r="G1093" s="4">
        <v>714.21</v>
      </c>
      <c r="H1093" s="4">
        <v>0.14000000000000001</v>
      </c>
      <c r="I1093" s="4" t="s">
        <v>1959</v>
      </c>
      <c r="J1093" s="4">
        <v>1228.4412</v>
      </c>
    </row>
    <row r="1094" spans="1:10" ht="15" customHeight="1" x14ac:dyDescent="0.3">
      <c r="A1094" s="4" t="s">
        <v>3059</v>
      </c>
      <c r="B1094" s="6">
        <v>45578</v>
      </c>
      <c r="C1094" s="4" t="s">
        <v>874</v>
      </c>
      <c r="D1094" s="4" t="s">
        <v>1603</v>
      </c>
      <c r="E1094" s="4" t="s">
        <v>1936</v>
      </c>
      <c r="F1094" s="4">
        <v>4</v>
      </c>
      <c r="G1094" s="4">
        <v>632.24</v>
      </c>
      <c r="H1094" s="4">
        <v>0.25</v>
      </c>
      <c r="I1094" s="4" t="s">
        <v>1961</v>
      </c>
      <c r="J1094" s="4">
        <v>1896.72</v>
      </c>
    </row>
    <row r="1095" spans="1:10" ht="15" customHeight="1" x14ac:dyDescent="0.3">
      <c r="A1095" s="4" t="s">
        <v>3060</v>
      </c>
      <c r="B1095" s="6">
        <v>45575</v>
      </c>
      <c r="C1095" s="4" t="s">
        <v>545</v>
      </c>
      <c r="D1095" s="4" t="s">
        <v>1817</v>
      </c>
      <c r="E1095" s="4" t="s">
        <v>1901</v>
      </c>
      <c r="F1095" s="4">
        <v>2</v>
      </c>
      <c r="G1095" s="4">
        <v>845.27</v>
      </c>
      <c r="H1095" s="4">
        <v>0.18</v>
      </c>
      <c r="I1095" s="4" t="s">
        <v>1961</v>
      </c>
      <c r="J1095" s="4">
        <v>1386.2428</v>
      </c>
    </row>
    <row r="1096" spans="1:10" ht="15" customHeight="1" x14ac:dyDescent="0.3">
      <c r="A1096" s="4" t="s">
        <v>3061</v>
      </c>
      <c r="B1096" s="6">
        <v>45816</v>
      </c>
      <c r="C1096" s="4" t="s">
        <v>1539</v>
      </c>
      <c r="D1096" s="4" t="s">
        <v>1844</v>
      </c>
      <c r="E1096" s="4" t="s">
        <v>1932</v>
      </c>
      <c r="F1096" s="4">
        <v>1</v>
      </c>
      <c r="G1096" s="4">
        <v>575.94000000000005</v>
      </c>
      <c r="H1096" s="4">
        <v>0.17</v>
      </c>
      <c r="I1096" s="4" t="s">
        <v>1959</v>
      </c>
      <c r="J1096" s="4">
        <v>478.03019999999998</v>
      </c>
    </row>
    <row r="1097" spans="1:10" ht="15" customHeight="1" x14ac:dyDescent="0.3">
      <c r="A1097" s="4" t="s">
        <v>3062</v>
      </c>
      <c r="B1097" s="6">
        <v>45620</v>
      </c>
      <c r="C1097" s="4" t="s">
        <v>814</v>
      </c>
      <c r="D1097" s="4" t="s">
        <v>1835</v>
      </c>
      <c r="E1097" s="4" t="s">
        <v>1936</v>
      </c>
      <c r="F1097" s="4">
        <v>1</v>
      </c>
      <c r="G1097" s="4">
        <v>907.97</v>
      </c>
      <c r="H1097" s="4">
        <v>0.26</v>
      </c>
      <c r="I1097" s="4" t="s">
        <v>1964</v>
      </c>
      <c r="J1097" s="4">
        <v>671.89779999999996</v>
      </c>
    </row>
    <row r="1098" spans="1:10" ht="15" customHeight="1" x14ac:dyDescent="0.3">
      <c r="A1098" s="4" t="s">
        <v>3063</v>
      </c>
      <c r="B1098" s="6">
        <v>45695</v>
      </c>
      <c r="C1098" s="4" t="s">
        <v>860</v>
      </c>
      <c r="D1098" s="4" t="s">
        <v>1635</v>
      </c>
      <c r="E1098" s="4" t="s">
        <v>1929</v>
      </c>
      <c r="F1098" s="4">
        <v>1</v>
      </c>
      <c r="G1098" s="4">
        <v>99.35</v>
      </c>
      <c r="H1098" s="4">
        <v>0.08</v>
      </c>
      <c r="I1098" s="4" t="s">
        <v>1964</v>
      </c>
      <c r="J1098" s="4">
        <v>91.402000000000001</v>
      </c>
    </row>
    <row r="1099" spans="1:10" ht="15" customHeight="1" x14ac:dyDescent="0.3">
      <c r="A1099" s="4" t="s">
        <v>3064</v>
      </c>
      <c r="B1099" s="6">
        <v>45596</v>
      </c>
      <c r="C1099" s="4" t="s">
        <v>265</v>
      </c>
      <c r="D1099" s="4" t="s">
        <v>1555</v>
      </c>
      <c r="E1099" s="4" t="s">
        <v>1901</v>
      </c>
      <c r="F1099" s="4">
        <v>2</v>
      </c>
      <c r="G1099" s="4">
        <v>374.42</v>
      </c>
      <c r="H1099" s="4">
        <v>0.21</v>
      </c>
      <c r="I1099" s="4" t="s">
        <v>1964</v>
      </c>
      <c r="J1099" s="4">
        <v>591.58360000000005</v>
      </c>
    </row>
    <row r="1100" spans="1:10" ht="15" customHeight="1" x14ac:dyDescent="0.3">
      <c r="A1100" s="4" t="s">
        <v>3065</v>
      </c>
      <c r="B1100" s="6">
        <v>45869</v>
      </c>
      <c r="C1100" s="4" t="s">
        <v>1493</v>
      </c>
      <c r="D1100" s="4" t="s">
        <v>1617</v>
      </c>
      <c r="E1100" s="4" t="s">
        <v>1936</v>
      </c>
      <c r="F1100" s="4">
        <v>3</v>
      </c>
      <c r="G1100" s="4">
        <v>248.43</v>
      </c>
      <c r="H1100" s="4">
        <v>0.24</v>
      </c>
      <c r="I1100" s="4" t="s">
        <v>1964</v>
      </c>
      <c r="J1100" s="4">
        <v>566.42039999999997</v>
      </c>
    </row>
    <row r="1101" spans="1:10" ht="15" customHeight="1" x14ac:dyDescent="0.3">
      <c r="A1101" s="4" t="s">
        <v>3066</v>
      </c>
      <c r="B1101" s="6">
        <v>45631</v>
      </c>
      <c r="C1101" s="4" t="s">
        <v>1455</v>
      </c>
      <c r="D1101" s="4" t="s">
        <v>1838</v>
      </c>
      <c r="E1101" s="4" t="s">
        <v>1892</v>
      </c>
      <c r="F1101" s="4">
        <v>1</v>
      </c>
      <c r="G1101" s="4">
        <v>784.46</v>
      </c>
      <c r="H1101" s="4">
        <v>0.14000000000000001</v>
      </c>
      <c r="I1101" s="4" t="s">
        <v>1964</v>
      </c>
      <c r="J1101" s="4">
        <v>674.63559999999995</v>
      </c>
    </row>
    <row r="1102" spans="1:10" ht="15" customHeight="1" x14ac:dyDescent="0.3">
      <c r="A1102" s="4" t="s">
        <v>3067</v>
      </c>
      <c r="B1102" s="6">
        <v>45379</v>
      </c>
      <c r="C1102" s="4" t="s">
        <v>838</v>
      </c>
      <c r="D1102" s="4" t="s">
        <v>1738</v>
      </c>
      <c r="E1102" s="4" t="s">
        <v>1924</v>
      </c>
      <c r="F1102" s="4">
        <v>3</v>
      </c>
      <c r="G1102" s="4">
        <v>70.88</v>
      </c>
      <c r="H1102" s="4">
        <v>0.27</v>
      </c>
      <c r="I1102" s="4" t="s">
        <v>1964</v>
      </c>
      <c r="J1102" s="4">
        <v>155.22720000000001</v>
      </c>
    </row>
    <row r="1103" spans="1:10" ht="15" customHeight="1" x14ac:dyDescent="0.3">
      <c r="A1103" s="4" t="s">
        <v>3068</v>
      </c>
      <c r="B1103" s="6">
        <v>45641</v>
      </c>
      <c r="C1103" s="4" t="s">
        <v>391</v>
      </c>
      <c r="D1103" s="4" t="s">
        <v>1590</v>
      </c>
      <c r="E1103" s="4" t="s">
        <v>1892</v>
      </c>
      <c r="F1103" s="4">
        <v>3</v>
      </c>
      <c r="G1103" s="4">
        <v>324.29000000000002</v>
      </c>
      <c r="H1103" s="4">
        <v>0.16</v>
      </c>
      <c r="I1103" s="4" t="s">
        <v>1964</v>
      </c>
      <c r="J1103" s="4">
        <v>817.21079999999995</v>
      </c>
    </row>
    <row r="1104" spans="1:10" ht="15" customHeight="1" x14ac:dyDescent="0.3">
      <c r="A1104" s="4" t="s">
        <v>3069</v>
      </c>
      <c r="B1104" s="6">
        <v>45842</v>
      </c>
      <c r="C1104" s="4" t="s">
        <v>485</v>
      </c>
      <c r="D1104" s="4" t="s">
        <v>1617</v>
      </c>
      <c r="E1104" s="4" t="s">
        <v>1901</v>
      </c>
      <c r="F1104" s="4">
        <v>4</v>
      </c>
      <c r="G1104" s="4">
        <v>243.92</v>
      </c>
      <c r="H1104" s="4">
        <v>0.02</v>
      </c>
      <c r="I1104" s="4" t="s">
        <v>1961</v>
      </c>
      <c r="J1104" s="4">
        <v>956.16639999999995</v>
      </c>
    </row>
    <row r="1105" spans="1:10" ht="15" customHeight="1" x14ac:dyDescent="0.3">
      <c r="A1105" s="4" t="s">
        <v>3070</v>
      </c>
      <c r="B1105" s="6">
        <v>45257</v>
      </c>
      <c r="C1105" s="4" t="s">
        <v>1184</v>
      </c>
      <c r="D1105" s="4" t="s">
        <v>1661</v>
      </c>
      <c r="E1105" s="4" t="s">
        <v>1932</v>
      </c>
      <c r="F1105" s="4">
        <v>1</v>
      </c>
      <c r="G1105" s="4">
        <v>664.35</v>
      </c>
      <c r="H1105" s="4">
        <v>0</v>
      </c>
      <c r="I1105" s="4" t="s">
        <v>1959</v>
      </c>
      <c r="J1105" s="4">
        <v>664.35</v>
      </c>
    </row>
    <row r="1106" spans="1:10" ht="15" customHeight="1" x14ac:dyDescent="0.3">
      <c r="A1106" s="4" t="s">
        <v>3071</v>
      </c>
      <c r="B1106" s="6">
        <v>45468</v>
      </c>
      <c r="C1106" s="4" t="s">
        <v>1211</v>
      </c>
      <c r="D1106" s="4" t="s">
        <v>1638</v>
      </c>
      <c r="E1106" s="4" t="s">
        <v>1924</v>
      </c>
      <c r="F1106" s="4">
        <v>2</v>
      </c>
      <c r="G1106" s="4">
        <v>218.07</v>
      </c>
      <c r="H1106" s="4">
        <v>0.19</v>
      </c>
      <c r="I1106" s="4" t="s">
        <v>1961</v>
      </c>
      <c r="J1106" s="4">
        <v>353.27339999999998</v>
      </c>
    </row>
    <row r="1107" spans="1:10" ht="15" customHeight="1" x14ac:dyDescent="0.3">
      <c r="A1107" s="4" t="s">
        <v>3072</v>
      </c>
      <c r="B1107" s="6">
        <v>45228</v>
      </c>
      <c r="C1107" s="4" t="s">
        <v>1208</v>
      </c>
      <c r="D1107" s="4" t="s">
        <v>1617</v>
      </c>
      <c r="E1107" s="4" t="s">
        <v>1901</v>
      </c>
      <c r="F1107" s="4">
        <v>4</v>
      </c>
      <c r="G1107" s="4">
        <v>921.83</v>
      </c>
      <c r="H1107" s="4">
        <v>0.27</v>
      </c>
      <c r="I1107" s="4" t="s">
        <v>1959</v>
      </c>
      <c r="J1107" s="4">
        <v>2691.7435999999998</v>
      </c>
    </row>
    <row r="1108" spans="1:10" ht="15" customHeight="1" x14ac:dyDescent="0.3">
      <c r="A1108" s="4" t="s">
        <v>3073</v>
      </c>
      <c r="B1108" s="6">
        <v>45661</v>
      </c>
      <c r="C1108" s="4" t="s">
        <v>566</v>
      </c>
      <c r="D1108" s="4" t="s">
        <v>1732</v>
      </c>
      <c r="E1108" s="4" t="s">
        <v>1892</v>
      </c>
      <c r="F1108" s="4">
        <v>3</v>
      </c>
      <c r="G1108" s="4">
        <v>326.2</v>
      </c>
      <c r="H1108" s="4">
        <v>0.22</v>
      </c>
      <c r="I1108" s="4" t="s">
        <v>1964</v>
      </c>
      <c r="J1108" s="4">
        <v>763.30799999999999</v>
      </c>
    </row>
    <row r="1109" spans="1:10" ht="15" customHeight="1" x14ac:dyDescent="0.3">
      <c r="A1109" s="4" t="s">
        <v>3074</v>
      </c>
      <c r="B1109" s="6">
        <v>45701</v>
      </c>
      <c r="C1109" s="4" t="s">
        <v>1426</v>
      </c>
      <c r="D1109" s="4" t="s">
        <v>1625</v>
      </c>
      <c r="E1109" s="4" t="s">
        <v>1948</v>
      </c>
      <c r="F1109" s="4">
        <v>1</v>
      </c>
      <c r="G1109" s="4">
        <v>244.25</v>
      </c>
      <c r="H1109" s="4">
        <v>0.09</v>
      </c>
      <c r="I1109" s="4" t="s">
        <v>1961</v>
      </c>
      <c r="J1109" s="4">
        <v>222.26750000000001</v>
      </c>
    </row>
    <row r="1110" spans="1:10" ht="15" customHeight="1" x14ac:dyDescent="0.3">
      <c r="A1110" s="4" t="s">
        <v>3075</v>
      </c>
      <c r="B1110" s="6">
        <v>45448</v>
      </c>
      <c r="C1110" s="4" t="s">
        <v>1166</v>
      </c>
      <c r="D1110" s="4" t="s">
        <v>1765</v>
      </c>
      <c r="E1110" s="4" t="s">
        <v>1924</v>
      </c>
      <c r="F1110" s="4">
        <v>3</v>
      </c>
      <c r="G1110" s="4">
        <v>808.87</v>
      </c>
      <c r="H1110" s="4">
        <v>0.12</v>
      </c>
      <c r="I1110" s="4" t="s">
        <v>1964</v>
      </c>
      <c r="J1110" s="4">
        <v>2135.4168</v>
      </c>
    </row>
    <row r="1111" spans="1:10" ht="15" customHeight="1" x14ac:dyDescent="0.3">
      <c r="A1111" s="4" t="s">
        <v>3076</v>
      </c>
      <c r="B1111" s="6">
        <v>45387</v>
      </c>
      <c r="C1111" s="4" t="s">
        <v>1073</v>
      </c>
      <c r="D1111" s="4" t="s">
        <v>1670</v>
      </c>
      <c r="E1111" s="4" t="s">
        <v>1896</v>
      </c>
      <c r="F1111" s="4">
        <v>3</v>
      </c>
      <c r="G1111" s="4">
        <v>826.15</v>
      </c>
      <c r="H1111" s="4">
        <v>0</v>
      </c>
      <c r="I1111" s="4" t="s">
        <v>1961</v>
      </c>
      <c r="J1111" s="4">
        <v>2478.4499999999998</v>
      </c>
    </row>
    <row r="1112" spans="1:10" ht="15" customHeight="1" x14ac:dyDescent="0.3">
      <c r="A1112" s="4" t="s">
        <v>3077</v>
      </c>
      <c r="B1112" s="6">
        <v>45652</v>
      </c>
      <c r="C1112" s="4" t="s">
        <v>624</v>
      </c>
      <c r="D1112" s="4" t="s">
        <v>1648</v>
      </c>
      <c r="E1112" s="4" t="s">
        <v>1948</v>
      </c>
      <c r="F1112" s="4">
        <v>3</v>
      </c>
      <c r="G1112" s="4">
        <v>631.20000000000005</v>
      </c>
      <c r="H1112" s="4">
        <v>0.24</v>
      </c>
      <c r="I1112" s="4" t="s">
        <v>1959</v>
      </c>
      <c r="J1112" s="4">
        <v>1439.136</v>
      </c>
    </row>
    <row r="1113" spans="1:10" ht="15" customHeight="1" x14ac:dyDescent="0.3">
      <c r="A1113" s="4" t="s">
        <v>3078</v>
      </c>
      <c r="B1113" s="6">
        <v>45316</v>
      </c>
      <c r="C1113" s="4" t="s">
        <v>883</v>
      </c>
      <c r="D1113" s="4" t="s">
        <v>1756</v>
      </c>
      <c r="E1113" s="4" t="s">
        <v>1924</v>
      </c>
      <c r="F1113" s="4">
        <v>1</v>
      </c>
      <c r="G1113" s="4">
        <v>937.01</v>
      </c>
      <c r="H1113" s="4">
        <v>7.0000000000000007E-2</v>
      </c>
      <c r="I1113" s="4" t="s">
        <v>1959</v>
      </c>
      <c r="J1113" s="4">
        <v>871.41930000000002</v>
      </c>
    </row>
    <row r="1114" spans="1:10" ht="15" customHeight="1" x14ac:dyDescent="0.3">
      <c r="A1114" s="4" t="s">
        <v>3079</v>
      </c>
      <c r="B1114" s="6">
        <v>45316</v>
      </c>
      <c r="C1114" s="4" t="s">
        <v>515</v>
      </c>
      <c r="D1114" s="4" t="s">
        <v>1802</v>
      </c>
      <c r="E1114" s="4" t="s">
        <v>1908</v>
      </c>
      <c r="F1114" s="4">
        <v>2</v>
      </c>
      <c r="G1114" s="4">
        <v>644</v>
      </c>
      <c r="H1114" s="4">
        <v>0.04</v>
      </c>
      <c r="I1114" s="4" t="s">
        <v>1961</v>
      </c>
      <c r="J1114" s="4">
        <v>1236.48</v>
      </c>
    </row>
    <row r="1115" spans="1:10" ht="15" customHeight="1" x14ac:dyDescent="0.3">
      <c r="A1115" s="4" t="s">
        <v>3080</v>
      </c>
      <c r="B1115" s="6">
        <v>45888</v>
      </c>
      <c r="C1115" s="4" t="s">
        <v>342</v>
      </c>
      <c r="D1115" s="4" t="s">
        <v>1856</v>
      </c>
      <c r="E1115" s="4" t="s">
        <v>1908</v>
      </c>
      <c r="F1115" s="4">
        <v>3</v>
      </c>
      <c r="G1115" s="4">
        <v>629.58000000000004</v>
      </c>
      <c r="H1115" s="4">
        <v>0.05</v>
      </c>
      <c r="I1115" s="4" t="s">
        <v>1959</v>
      </c>
      <c r="J1115" s="4">
        <v>1794.3030000000001</v>
      </c>
    </row>
    <row r="1116" spans="1:10" ht="15" customHeight="1" x14ac:dyDescent="0.3">
      <c r="A1116" s="4" t="s">
        <v>3081</v>
      </c>
      <c r="B1116" s="6">
        <v>45791</v>
      </c>
      <c r="C1116" s="4" t="s">
        <v>1449</v>
      </c>
      <c r="D1116" s="4" t="s">
        <v>1844</v>
      </c>
      <c r="E1116" s="4" t="s">
        <v>1896</v>
      </c>
      <c r="F1116" s="4">
        <v>2</v>
      </c>
      <c r="G1116" s="4">
        <v>121.52</v>
      </c>
      <c r="H1116" s="4">
        <v>0.18</v>
      </c>
      <c r="I1116" s="4" t="s">
        <v>1964</v>
      </c>
      <c r="J1116" s="4">
        <v>199.2928</v>
      </c>
    </row>
    <row r="1117" spans="1:10" ht="15" customHeight="1" x14ac:dyDescent="0.3">
      <c r="A1117" s="4" t="s">
        <v>3082</v>
      </c>
      <c r="B1117" s="6">
        <v>45420</v>
      </c>
      <c r="C1117" s="4" t="s">
        <v>1261</v>
      </c>
      <c r="D1117" s="4" t="s">
        <v>1777</v>
      </c>
      <c r="E1117" s="4" t="s">
        <v>1948</v>
      </c>
      <c r="F1117" s="4">
        <v>2</v>
      </c>
      <c r="G1117" s="4">
        <v>549.83000000000004</v>
      </c>
      <c r="H1117" s="4">
        <v>7.0000000000000007E-2</v>
      </c>
      <c r="I1117" s="4" t="s">
        <v>1961</v>
      </c>
      <c r="J1117" s="4">
        <v>1022.6838</v>
      </c>
    </row>
    <row r="1118" spans="1:10" ht="15" customHeight="1" x14ac:dyDescent="0.3">
      <c r="A1118" s="4" t="s">
        <v>3083</v>
      </c>
      <c r="B1118" s="6">
        <v>45219</v>
      </c>
      <c r="C1118" s="4" t="s">
        <v>482</v>
      </c>
      <c r="D1118" s="4" t="s">
        <v>1610</v>
      </c>
      <c r="E1118" s="4" t="s">
        <v>1917</v>
      </c>
      <c r="F1118" s="4">
        <v>3</v>
      </c>
      <c r="G1118" s="4">
        <v>278.38</v>
      </c>
      <c r="H1118" s="4">
        <v>0.03</v>
      </c>
      <c r="I1118" s="4" t="s">
        <v>1959</v>
      </c>
      <c r="J1118" s="4">
        <v>810.08579999999995</v>
      </c>
    </row>
    <row r="1119" spans="1:10" ht="15" customHeight="1" x14ac:dyDescent="0.3">
      <c r="A1119" s="4" t="s">
        <v>3084</v>
      </c>
      <c r="B1119" s="6">
        <v>45510</v>
      </c>
      <c r="C1119" s="4" t="s">
        <v>1367</v>
      </c>
      <c r="D1119" s="4" t="s">
        <v>1871</v>
      </c>
      <c r="E1119" s="4" t="s">
        <v>1901</v>
      </c>
      <c r="F1119" s="4">
        <v>4</v>
      </c>
      <c r="G1119" s="4">
        <v>723.66</v>
      </c>
      <c r="H1119" s="4">
        <v>0.03</v>
      </c>
      <c r="I1119" s="4" t="s">
        <v>1961</v>
      </c>
      <c r="J1119" s="4">
        <v>2807.8008</v>
      </c>
    </row>
    <row r="1120" spans="1:10" ht="15" customHeight="1" x14ac:dyDescent="0.3">
      <c r="A1120" s="4" t="s">
        <v>3085</v>
      </c>
      <c r="B1120" s="6">
        <v>45687</v>
      </c>
      <c r="C1120" s="4" t="s">
        <v>677</v>
      </c>
      <c r="D1120" s="4" t="s">
        <v>1799</v>
      </c>
      <c r="E1120" s="4" t="s">
        <v>1921</v>
      </c>
      <c r="F1120" s="4">
        <v>1</v>
      </c>
      <c r="G1120" s="4">
        <v>724.74</v>
      </c>
      <c r="H1120" s="4">
        <v>0.15</v>
      </c>
      <c r="I1120" s="4" t="s">
        <v>1961</v>
      </c>
      <c r="J1120" s="4">
        <v>616.029</v>
      </c>
    </row>
    <row r="1121" spans="1:10" ht="15" customHeight="1" x14ac:dyDescent="0.3">
      <c r="A1121" s="4" t="s">
        <v>3086</v>
      </c>
      <c r="B1121" s="6">
        <v>45271</v>
      </c>
      <c r="C1121" s="4" t="s">
        <v>1417</v>
      </c>
      <c r="D1121" s="4" t="s">
        <v>1638</v>
      </c>
      <c r="E1121" s="4" t="s">
        <v>1904</v>
      </c>
      <c r="F1121" s="4">
        <v>2</v>
      </c>
      <c r="G1121" s="4">
        <v>961.84</v>
      </c>
      <c r="H1121" s="4">
        <v>0.25</v>
      </c>
      <c r="I1121" s="4" t="s">
        <v>1961</v>
      </c>
      <c r="J1121" s="4">
        <v>1442.76</v>
      </c>
    </row>
    <row r="1122" spans="1:10" ht="15" customHeight="1" x14ac:dyDescent="0.3">
      <c r="A1122" s="4" t="s">
        <v>3087</v>
      </c>
      <c r="B1122" s="6">
        <v>45446</v>
      </c>
      <c r="C1122" s="4" t="s">
        <v>92</v>
      </c>
      <c r="D1122" s="4" t="s">
        <v>1689</v>
      </c>
      <c r="E1122" s="4" t="s">
        <v>1939</v>
      </c>
      <c r="F1122" s="4">
        <v>4</v>
      </c>
      <c r="G1122" s="4">
        <v>21.12</v>
      </c>
      <c r="H1122" s="4">
        <v>0.18</v>
      </c>
      <c r="I1122" s="4" t="s">
        <v>1964</v>
      </c>
      <c r="J1122" s="4">
        <v>69.273600000000002</v>
      </c>
    </row>
    <row r="1123" spans="1:10" ht="15" customHeight="1" x14ac:dyDescent="0.3">
      <c r="A1123" s="4" t="s">
        <v>3088</v>
      </c>
      <c r="B1123" s="6">
        <v>45579</v>
      </c>
      <c r="C1123" s="4" t="s">
        <v>1016</v>
      </c>
      <c r="D1123" s="4" t="s">
        <v>1555</v>
      </c>
      <c r="E1123" s="4" t="s">
        <v>1904</v>
      </c>
      <c r="F1123" s="4">
        <v>3</v>
      </c>
      <c r="G1123" s="4">
        <v>819.93</v>
      </c>
      <c r="H1123" s="4">
        <v>0.08</v>
      </c>
      <c r="I1123" s="4" t="s">
        <v>1961</v>
      </c>
      <c r="J1123" s="4">
        <v>2263.0068000000001</v>
      </c>
    </row>
    <row r="1124" spans="1:10" ht="15" customHeight="1" x14ac:dyDescent="0.3">
      <c r="A1124" s="4" t="s">
        <v>3089</v>
      </c>
      <c r="B1124" s="6">
        <v>45725</v>
      </c>
      <c r="C1124" s="4" t="s">
        <v>943</v>
      </c>
      <c r="D1124" s="4" t="s">
        <v>1706</v>
      </c>
      <c r="E1124" s="4" t="s">
        <v>1887</v>
      </c>
      <c r="F1124" s="4">
        <v>2</v>
      </c>
      <c r="G1124" s="4">
        <v>700.95</v>
      </c>
      <c r="H1124" s="4">
        <v>0.18</v>
      </c>
      <c r="I1124" s="4" t="s">
        <v>1959</v>
      </c>
      <c r="J1124" s="4">
        <v>1149.558</v>
      </c>
    </row>
    <row r="1125" spans="1:10" ht="15" customHeight="1" x14ac:dyDescent="0.3">
      <c r="A1125" s="4" t="s">
        <v>3090</v>
      </c>
      <c r="B1125" s="6">
        <v>45910</v>
      </c>
      <c r="C1125" s="4" t="s">
        <v>485</v>
      </c>
      <c r="D1125" s="4" t="s">
        <v>1625</v>
      </c>
      <c r="E1125" s="4" t="s">
        <v>1934</v>
      </c>
      <c r="F1125" s="4">
        <v>2</v>
      </c>
      <c r="G1125" s="4">
        <v>456.38</v>
      </c>
      <c r="H1125" s="4">
        <v>0.12</v>
      </c>
      <c r="I1125" s="4" t="s">
        <v>1959</v>
      </c>
      <c r="J1125" s="4">
        <v>803.22879999999998</v>
      </c>
    </row>
    <row r="1126" spans="1:10" ht="15" customHeight="1" x14ac:dyDescent="0.3">
      <c r="A1126" s="4" t="s">
        <v>3091</v>
      </c>
      <c r="B1126" s="6">
        <v>45447</v>
      </c>
      <c r="C1126" s="4" t="s">
        <v>1142</v>
      </c>
      <c r="D1126" s="4" t="s">
        <v>1811</v>
      </c>
      <c r="E1126" s="4" t="s">
        <v>1934</v>
      </c>
      <c r="F1126" s="4">
        <v>3</v>
      </c>
      <c r="G1126" s="4">
        <v>291.05</v>
      </c>
      <c r="H1126" s="4">
        <v>0.3</v>
      </c>
      <c r="I1126" s="4" t="s">
        <v>1959</v>
      </c>
      <c r="J1126" s="4">
        <v>611.20500000000004</v>
      </c>
    </row>
    <row r="1127" spans="1:10" ht="15" customHeight="1" x14ac:dyDescent="0.3">
      <c r="A1127" s="4" t="s">
        <v>3092</v>
      </c>
      <c r="B1127" s="6">
        <v>45307</v>
      </c>
      <c r="C1127" s="4" t="s">
        <v>760</v>
      </c>
      <c r="D1127" s="4" t="s">
        <v>1868</v>
      </c>
      <c r="E1127" s="4" t="s">
        <v>1936</v>
      </c>
      <c r="F1127" s="4">
        <v>2</v>
      </c>
      <c r="G1127" s="4">
        <v>463.52</v>
      </c>
      <c r="H1127" s="4">
        <v>0.27</v>
      </c>
      <c r="I1127" s="4" t="s">
        <v>1961</v>
      </c>
      <c r="J1127" s="4">
        <v>676.73919999999998</v>
      </c>
    </row>
    <row r="1128" spans="1:10" ht="15" customHeight="1" x14ac:dyDescent="0.3">
      <c r="A1128" s="4" t="s">
        <v>3093</v>
      </c>
      <c r="B1128" s="6">
        <v>45653</v>
      </c>
      <c r="C1128" s="4" t="s">
        <v>1196</v>
      </c>
      <c r="D1128" s="4" t="s">
        <v>1555</v>
      </c>
      <c r="E1128" s="4" t="s">
        <v>1942</v>
      </c>
      <c r="F1128" s="4">
        <v>3</v>
      </c>
      <c r="G1128" s="4">
        <v>241.64</v>
      </c>
      <c r="H1128" s="4">
        <v>0.28999999999999998</v>
      </c>
      <c r="I1128" s="4" t="s">
        <v>1961</v>
      </c>
      <c r="J1128" s="4">
        <v>514.69320000000005</v>
      </c>
    </row>
    <row r="1129" spans="1:10" ht="15" customHeight="1" x14ac:dyDescent="0.3">
      <c r="A1129" s="4" t="s">
        <v>3094</v>
      </c>
      <c r="B1129" s="6">
        <v>45817</v>
      </c>
      <c r="C1129" s="4" t="s">
        <v>1499</v>
      </c>
      <c r="D1129" s="4" t="s">
        <v>1667</v>
      </c>
      <c r="E1129" s="4" t="s">
        <v>1924</v>
      </c>
      <c r="F1129" s="4">
        <v>2</v>
      </c>
      <c r="G1129" s="4">
        <v>47.86</v>
      </c>
      <c r="H1129" s="4">
        <v>0.03</v>
      </c>
      <c r="I1129" s="4" t="s">
        <v>1961</v>
      </c>
      <c r="J1129" s="4">
        <v>92.848399999999998</v>
      </c>
    </row>
    <row r="1130" spans="1:10" ht="15" customHeight="1" x14ac:dyDescent="0.3">
      <c r="A1130" s="4" t="s">
        <v>3095</v>
      </c>
      <c r="B1130" s="6">
        <v>45509</v>
      </c>
      <c r="C1130" s="4" t="s">
        <v>1091</v>
      </c>
      <c r="D1130" s="4" t="s">
        <v>1859</v>
      </c>
      <c r="E1130" s="4" t="s">
        <v>1901</v>
      </c>
      <c r="F1130" s="4">
        <v>1</v>
      </c>
      <c r="G1130" s="4">
        <v>805.07</v>
      </c>
      <c r="H1130" s="4">
        <v>0.06</v>
      </c>
      <c r="I1130" s="4" t="s">
        <v>1964</v>
      </c>
      <c r="J1130" s="4">
        <v>756.76580000000001</v>
      </c>
    </row>
    <row r="1131" spans="1:10" ht="15" customHeight="1" x14ac:dyDescent="0.3">
      <c r="A1131" s="4" t="s">
        <v>3096</v>
      </c>
      <c r="B1131" s="6">
        <v>45753</v>
      </c>
      <c r="C1131" s="4" t="s">
        <v>1178</v>
      </c>
      <c r="D1131" s="4" t="s">
        <v>1680</v>
      </c>
      <c r="E1131" s="4" t="s">
        <v>1892</v>
      </c>
      <c r="F1131" s="4">
        <v>3</v>
      </c>
      <c r="G1131" s="4">
        <v>848.48</v>
      </c>
      <c r="H1131" s="4">
        <v>0</v>
      </c>
      <c r="I1131" s="4" t="s">
        <v>1964</v>
      </c>
      <c r="J1131" s="4">
        <v>2545.44</v>
      </c>
    </row>
    <row r="1132" spans="1:10" ht="15" customHeight="1" x14ac:dyDescent="0.3">
      <c r="A1132" s="4" t="s">
        <v>3097</v>
      </c>
      <c r="B1132" s="6">
        <v>45512</v>
      </c>
      <c r="C1132" s="4" t="s">
        <v>793</v>
      </c>
      <c r="D1132" s="4" t="s">
        <v>1741</v>
      </c>
      <c r="E1132" s="4" t="s">
        <v>1917</v>
      </c>
      <c r="F1132" s="4">
        <v>2</v>
      </c>
      <c r="G1132" s="4">
        <v>568.95000000000005</v>
      </c>
      <c r="H1132" s="4">
        <v>0.22</v>
      </c>
      <c r="I1132" s="4" t="s">
        <v>1959</v>
      </c>
      <c r="J1132" s="4">
        <v>887.56200000000001</v>
      </c>
    </row>
    <row r="1133" spans="1:10" ht="15" customHeight="1" x14ac:dyDescent="0.3">
      <c r="A1133" s="4" t="s">
        <v>3098</v>
      </c>
      <c r="B1133" s="6">
        <v>45764</v>
      </c>
      <c r="C1133" s="4" t="s">
        <v>548</v>
      </c>
      <c r="D1133" s="4" t="s">
        <v>1741</v>
      </c>
      <c r="E1133" s="4" t="s">
        <v>1927</v>
      </c>
      <c r="F1133" s="4">
        <v>3</v>
      </c>
      <c r="G1133" s="4">
        <v>269.83999999999997</v>
      </c>
      <c r="H1133" s="4">
        <v>0.05</v>
      </c>
      <c r="I1133" s="4" t="s">
        <v>1961</v>
      </c>
      <c r="J1133" s="4">
        <v>769.04399999999998</v>
      </c>
    </row>
    <row r="1134" spans="1:10" ht="15" customHeight="1" x14ac:dyDescent="0.3">
      <c r="A1134" s="4" t="s">
        <v>3099</v>
      </c>
      <c r="B1134" s="6">
        <v>45746</v>
      </c>
      <c r="C1134" s="4" t="s">
        <v>986</v>
      </c>
      <c r="D1134" s="4" t="s">
        <v>1768</v>
      </c>
      <c r="E1134" s="4" t="s">
        <v>1932</v>
      </c>
      <c r="F1134" s="4">
        <v>4</v>
      </c>
      <c r="G1134" s="4">
        <v>267.36</v>
      </c>
      <c r="H1134" s="4">
        <v>0.27</v>
      </c>
      <c r="I1134" s="4" t="s">
        <v>1961</v>
      </c>
      <c r="J1134" s="4">
        <v>780.69119999999998</v>
      </c>
    </row>
    <row r="1135" spans="1:10" ht="15" customHeight="1" x14ac:dyDescent="0.3">
      <c r="A1135" s="4" t="s">
        <v>3100</v>
      </c>
      <c r="B1135" s="6">
        <v>45647</v>
      </c>
      <c r="C1135" s="4" t="s">
        <v>403</v>
      </c>
      <c r="D1135" s="4" t="s">
        <v>1689</v>
      </c>
      <c r="E1135" s="4" t="s">
        <v>1892</v>
      </c>
      <c r="F1135" s="4">
        <v>1</v>
      </c>
      <c r="G1135" s="4">
        <v>438.41</v>
      </c>
      <c r="H1135" s="4">
        <v>0.09</v>
      </c>
      <c r="I1135" s="4" t="s">
        <v>1959</v>
      </c>
      <c r="J1135" s="4">
        <v>398.95310000000001</v>
      </c>
    </row>
    <row r="1136" spans="1:10" ht="15" customHeight="1" x14ac:dyDescent="0.3">
      <c r="A1136" s="4" t="s">
        <v>3101</v>
      </c>
      <c r="B1136" s="6">
        <v>45443</v>
      </c>
      <c r="C1136" s="4" t="s">
        <v>554</v>
      </c>
      <c r="D1136" s="4" t="s">
        <v>1735</v>
      </c>
      <c r="E1136" s="4" t="s">
        <v>1945</v>
      </c>
      <c r="F1136" s="4">
        <v>2</v>
      </c>
      <c r="G1136" s="4">
        <v>86.72</v>
      </c>
      <c r="H1136" s="4">
        <v>0.28000000000000003</v>
      </c>
      <c r="I1136" s="4" t="s">
        <v>1964</v>
      </c>
      <c r="J1136" s="4">
        <v>124.8768</v>
      </c>
    </row>
    <row r="1137" spans="1:10" ht="15" customHeight="1" x14ac:dyDescent="0.3">
      <c r="A1137" s="4" t="s">
        <v>3102</v>
      </c>
      <c r="B1137" s="6">
        <v>45722</v>
      </c>
      <c r="C1137" s="4" t="s">
        <v>1331</v>
      </c>
      <c r="D1137" s="4" t="s">
        <v>1850</v>
      </c>
      <c r="E1137" s="4" t="s">
        <v>1911</v>
      </c>
      <c r="F1137" s="4">
        <v>4</v>
      </c>
      <c r="G1137" s="4">
        <v>630.21</v>
      </c>
      <c r="H1137" s="4">
        <v>0.14000000000000001</v>
      </c>
      <c r="I1137" s="4" t="s">
        <v>1964</v>
      </c>
      <c r="J1137" s="4">
        <v>2167.9223999999999</v>
      </c>
    </row>
    <row r="1138" spans="1:10" ht="15" customHeight="1" x14ac:dyDescent="0.3">
      <c r="A1138" s="4" t="s">
        <v>3103</v>
      </c>
      <c r="B1138" s="6">
        <v>45575</v>
      </c>
      <c r="C1138" s="4" t="s">
        <v>1136</v>
      </c>
      <c r="D1138" s="4" t="s">
        <v>1759</v>
      </c>
      <c r="E1138" s="4" t="s">
        <v>1911</v>
      </c>
      <c r="F1138" s="4">
        <v>3</v>
      </c>
      <c r="G1138" s="4">
        <v>180.84</v>
      </c>
      <c r="H1138" s="4">
        <v>0.03</v>
      </c>
      <c r="I1138" s="4" t="s">
        <v>1961</v>
      </c>
      <c r="J1138" s="4">
        <v>526.24440000000004</v>
      </c>
    </row>
    <row r="1139" spans="1:10" ht="15" customHeight="1" x14ac:dyDescent="0.3">
      <c r="A1139" s="4" t="s">
        <v>3104</v>
      </c>
      <c r="B1139" s="6">
        <v>45441</v>
      </c>
      <c r="C1139" s="4" t="s">
        <v>29</v>
      </c>
      <c r="D1139" s="4" t="s">
        <v>1774</v>
      </c>
      <c r="E1139" s="4" t="s">
        <v>1939</v>
      </c>
      <c r="F1139" s="4">
        <v>1</v>
      </c>
      <c r="G1139" s="4">
        <v>453.41</v>
      </c>
      <c r="H1139" s="4">
        <v>0.04</v>
      </c>
      <c r="I1139" s="4" t="s">
        <v>1964</v>
      </c>
      <c r="J1139" s="4">
        <v>435.27359999999999</v>
      </c>
    </row>
    <row r="1140" spans="1:10" ht="15" customHeight="1" x14ac:dyDescent="0.3">
      <c r="A1140" s="4" t="s">
        <v>3105</v>
      </c>
      <c r="B1140" s="6">
        <v>45940</v>
      </c>
      <c r="C1140" s="4" t="s">
        <v>107</v>
      </c>
      <c r="D1140" s="4" t="s">
        <v>1735</v>
      </c>
      <c r="E1140" s="4" t="s">
        <v>1911</v>
      </c>
      <c r="F1140" s="4">
        <v>1</v>
      </c>
      <c r="G1140" s="4">
        <v>629.09</v>
      </c>
      <c r="H1140" s="4">
        <v>0.02</v>
      </c>
      <c r="I1140" s="4" t="s">
        <v>1959</v>
      </c>
      <c r="J1140" s="4">
        <v>616.50819999999999</v>
      </c>
    </row>
    <row r="1141" spans="1:10" ht="15" customHeight="1" x14ac:dyDescent="0.3">
      <c r="A1141" s="4" t="s">
        <v>3106</v>
      </c>
      <c r="B1141" s="6">
        <v>45518</v>
      </c>
      <c r="C1141" s="4" t="s">
        <v>100</v>
      </c>
      <c r="D1141" s="4" t="s">
        <v>1814</v>
      </c>
      <c r="E1141" s="4" t="s">
        <v>1896</v>
      </c>
      <c r="F1141" s="4">
        <v>2</v>
      </c>
      <c r="G1141" s="4">
        <v>257.45</v>
      </c>
      <c r="H1141" s="4">
        <v>0</v>
      </c>
      <c r="I1141" s="4" t="s">
        <v>1964</v>
      </c>
      <c r="J1141" s="4">
        <v>514.9</v>
      </c>
    </row>
    <row r="1142" spans="1:10" ht="15" customHeight="1" x14ac:dyDescent="0.3">
      <c r="A1142" s="4" t="s">
        <v>3107</v>
      </c>
      <c r="B1142" s="6">
        <v>45861</v>
      </c>
      <c r="C1142" s="4" t="s">
        <v>600</v>
      </c>
      <c r="D1142" s="4" t="s">
        <v>1680</v>
      </c>
      <c r="E1142" s="4" t="s">
        <v>1936</v>
      </c>
      <c r="F1142" s="4">
        <v>2</v>
      </c>
      <c r="G1142" s="4">
        <v>696.61</v>
      </c>
      <c r="H1142" s="4">
        <v>0.17</v>
      </c>
      <c r="I1142" s="4" t="s">
        <v>1961</v>
      </c>
      <c r="J1142" s="4">
        <v>1156.3725999999999</v>
      </c>
    </row>
    <row r="1143" spans="1:10" ht="15" customHeight="1" x14ac:dyDescent="0.3">
      <c r="A1143" s="4" t="s">
        <v>3108</v>
      </c>
      <c r="B1143" s="6">
        <v>45416</v>
      </c>
      <c r="C1143" s="4" t="s">
        <v>1178</v>
      </c>
      <c r="D1143" s="4" t="s">
        <v>1718</v>
      </c>
      <c r="E1143" s="4" t="s">
        <v>1914</v>
      </c>
      <c r="F1143" s="4">
        <v>2</v>
      </c>
      <c r="G1143" s="4">
        <v>143.79</v>
      </c>
      <c r="H1143" s="4">
        <v>0.1</v>
      </c>
      <c r="I1143" s="4" t="s">
        <v>1961</v>
      </c>
      <c r="J1143" s="4">
        <v>258.822</v>
      </c>
    </row>
    <row r="1144" spans="1:10" ht="15" customHeight="1" x14ac:dyDescent="0.3">
      <c r="A1144" s="4" t="s">
        <v>3109</v>
      </c>
      <c r="B1144" s="6">
        <v>45608</v>
      </c>
      <c r="C1144" s="4" t="s">
        <v>948</v>
      </c>
      <c r="D1144" s="4" t="s">
        <v>1832</v>
      </c>
      <c r="E1144" s="4" t="s">
        <v>1892</v>
      </c>
      <c r="F1144" s="4">
        <v>3</v>
      </c>
      <c r="G1144" s="4">
        <v>460.93</v>
      </c>
      <c r="H1144" s="4">
        <v>0.19</v>
      </c>
      <c r="I1144" s="4" t="s">
        <v>1964</v>
      </c>
      <c r="J1144" s="4">
        <v>1120.0599</v>
      </c>
    </row>
    <row r="1145" spans="1:10" ht="15" customHeight="1" x14ac:dyDescent="0.3">
      <c r="A1145" s="4" t="s">
        <v>3110</v>
      </c>
      <c r="B1145" s="6">
        <v>45301</v>
      </c>
      <c r="C1145" s="4" t="s">
        <v>2142</v>
      </c>
      <c r="D1145" s="4" t="s">
        <v>1661</v>
      </c>
      <c r="E1145" s="4" t="s">
        <v>1921</v>
      </c>
      <c r="F1145" s="4">
        <v>2</v>
      </c>
      <c r="G1145" s="4">
        <v>67.55</v>
      </c>
      <c r="H1145" s="4">
        <v>0.03</v>
      </c>
      <c r="I1145" s="4" t="s">
        <v>1959</v>
      </c>
      <c r="J1145" s="4">
        <v>131.047</v>
      </c>
    </row>
    <row r="1146" spans="1:10" ht="15" customHeight="1" x14ac:dyDescent="0.3">
      <c r="A1146" s="4" t="s">
        <v>3111</v>
      </c>
      <c r="B1146" s="6">
        <v>45433</v>
      </c>
      <c r="C1146" s="4" t="s">
        <v>692</v>
      </c>
      <c r="D1146" s="4" t="s">
        <v>1728</v>
      </c>
      <c r="E1146" s="4" t="s">
        <v>1892</v>
      </c>
      <c r="F1146" s="4">
        <v>3</v>
      </c>
      <c r="G1146" s="4">
        <v>803.31</v>
      </c>
      <c r="H1146" s="4">
        <v>0.1</v>
      </c>
      <c r="I1146" s="4" t="s">
        <v>1961</v>
      </c>
      <c r="J1146" s="4">
        <v>2168.9369999999999</v>
      </c>
    </row>
    <row r="1147" spans="1:10" ht="15" customHeight="1" x14ac:dyDescent="0.3">
      <c r="A1147" s="4" t="s">
        <v>3112</v>
      </c>
      <c r="B1147" s="6">
        <v>45821</v>
      </c>
      <c r="C1147" s="4" t="s">
        <v>1352</v>
      </c>
      <c r="D1147" s="4" t="s">
        <v>1998</v>
      </c>
      <c r="E1147" s="4" t="s">
        <v>1932</v>
      </c>
      <c r="F1147" s="4">
        <v>4</v>
      </c>
      <c r="G1147" s="4">
        <v>254.71</v>
      </c>
      <c r="H1147" s="4">
        <v>0.2</v>
      </c>
      <c r="I1147" s="4" t="s">
        <v>1964</v>
      </c>
      <c r="J1147" s="4">
        <v>815.072</v>
      </c>
    </row>
    <row r="1148" spans="1:10" ht="15" customHeight="1" x14ac:dyDescent="0.3">
      <c r="A1148" s="4" t="s">
        <v>3113</v>
      </c>
      <c r="B1148" s="6">
        <v>45508</v>
      </c>
      <c r="C1148" s="4" t="s">
        <v>199</v>
      </c>
      <c r="D1148" s="4" t="s">
        <v>1732</v>
      </c>
      <c r="E1148" s="4" t="s">
        <v>1904</v>
      </c>
      <c r="F1148" s="4">
        <v>4</v>
      </c>
      <c r="G1148" s="4">
        <v>594.89</v>
      </c>
      <c r="H1148" s="4">
        <v>0.3</v>
      </c>
      <c r="I1148" s="4" t="s">
        <v>1961</v>
      </c>
      <c r="J1148" s="4">
        <v>1665.692</v>
      </c>
    </row>
    <row r="1149" spans="1:10" ht="15" customHeight="1" x14ac:dyDescent="0.3">
      <c r="A1149" s="4" t="s">
        <v>3114</v>
      </c>
      <c r="B1149" s="6">
        <v>45854</v>
      </c>
      <c r="C1149" s="4" t="s">
        <v>719</v>
      </c>
      <c r="D1149" s="4" t="s">
        <v>1856</v>
      </c>
      <c r="E1149" s="4" t="s">
        <v>1887</v>
      </c>
      <c r="F1149" s="4">
        <v>2</v>
      </c>
      <c r="G1149" s="4">
        <v>844.31</v>
      </c>
      <c r="H1149" s="4">
        <v>7.0000000000000007E-2</v>
      </c>
      <c r="I1149" s="4" t="s">
        <v>1961</v>
      </c>
      <c r="J1149" s="4">
        <v>1570.4166</v>
      </c>
    </row>
    <row r="1150" spans="1:10" ht="15" customHeight="1" x14ac:dyDescent="0.3">
      <c r="A1150" s="4" t="s">
        <v>3115</v>
      </c>
      <c r="B1150" s="6">
        <v>45569</v>
      </c>
      <c r="C1150" s="4" t="s">
        <v>465</v>
      </c>
      <c r="D1150" s="4" t="s">
        <v>1617</v>
      </c>
      <c r="E1150" s="4" t="s">
        <v>1911</v>
      </c>
      <c r="F1150" s="4">
        <v>4</v>
      </c>
      <c r="G1150" s="4">
        <v>101.33</v>
      </c>
      <c r="H1150" s="4">
        <v>0</v>
      </c>
      <c r="I1150" s="4" t="s">
        <v>1959</v>
      </c>
      <c r="J1150" s="4">
        <v>405.32</v>
      </c>
    </row>
    <row r="1151" spans="1:10" ht="15" customHeight="1" x14ac:dyDescent="0.3">
      <c r="A1151" s="4" t="s">
        <v>3116</v>
      </c>
      <c r="B1151" s="6">
        <v>45824</v>
      </c>
      <c r="C1151" s="4" t="s">
        <v>456</v>
      </c>
      <c r="D1151" s="4" t="s">
        <v>1655</v>
      </c>
      <c r="E1151" s="4" t="s">
        <v>1917</v>
      </c>
      <c r="F1151" s="4">
        <v>3</v>
      </c>
      <c r="G1151" s="4">
        <v>922.56</v>
      </c>
      <c r="H1151" s="4">
        <v>0.18</v>
      </c>
      <c r="I1151" s="4" t="s">
        <v>1961</v>
      </c>
      <c r="J1151" s="4">
        <v>2269.4976000000001</v>
      </c>
    </row>
    <row r="1152" spans="1:10" ht="15" customHeight="1" x14ac:dyDescent="0.3">
      <c r="A1152" s="4" t="s">
        <v>3117</v>
      </c>
      <c r="B1152" s="6">
        <v>45352</v>
      </c>
      <c r="C1152" s="4" t="s">
        <v>1352</v>
      </c>
      <c r="D1152" s="4" t="s">
        <v>1693</v>
      </c>
      <c r="E1152" s="4" t="s">
        <v>1934</v>
      </c>
      <c r="F1152" s="4">
        <v>4</v>
      </c>
      <c r="G1152" s="4">
        <v>867.19</v>
      </c>
      <c r="H1152" s="4">
        <v>7.0000000000000007E-2</v>
      </c>
      <c r="I1152" s="4" t="s">
        <v>1964</v>
      </c>
      <c r="J1152" s="4">
        <v>3225.9468000000002</v>
      </c>
    </row>
    <row r="1153" spans="1:10" ht="15" customHeight="1" x14ac:dyDescent="0.3">
      <c r="A1153" s="4" t="s">
        <v>3118</v>
      </c>
      <c r="B1153" s="6">
        <v>45454</v>
      </c>
      <c r="C1153" s="4" t="s">
        <v>38</v>
      </c>
      <c r="D1153" s="4" t="s">
        <v>1832</v>
      </c>
      <c r="E1153" s="4" t="s">
        <v>1942</v>
      </c>
      <c r="F1153" s="4">
        <v>3</v>
      </c>
      <c r="G1153" s="4">
        <v>816.87</v>
      </c>
      <c r="H1153" s="4">
        <v>0.14000000000000001</v>
      </c>
      <c r="I1153" s="4" t="s">
        <v>1961</v>
      </c>
      <c r="J1153" s="4">
        <v>2107.5246000000002</v>
      </c>
    </row>
    <row r="1154" spans="1:10" ht="15" customHeight="1" x14ac:dyDescent="0.3">
      <c r="A1154" s="4" t="s">
        <v>3119</v>
      </c>
      <c r="B1154" s="6">
        <v>45924</v>
      </c>
      <c r="C1154" s="4" t="s">
        <v>1490</v>
      </c>
      <c r="D1154" s="4" t="s">
        <v>1777</v>
      </c>
      <c r="E1154" s="4" t="s">
        <v>1901</v>
      </c>
      <c r="F1154" s="4">
        <v>3</v>
      </c>
      <c r="G1154" s="4">
        <v>258.06</v>
      </c>
      <c r="H1154" s="4">
        <v>0</v>
      </c>
      <c r="I1154" s="4" t="s">
        <v>1961</v>
      </c>
      <c r="J1154" s="4">
        <v>774.18</v>
      </c>
    </row>
    <row r="1155" spans="1:10" ht="15" customHeight="1" x14ac:dyDescent="0.3">
      <c r="A1155" s="4" t="s">
        <v>3120</v>
      </c>
      <c r="B1155" s="6">
        <v>45694</v>
      </c>
      <c r="C1155" s="4" t="s">
        <v>995</v>
      </c>
      <c r="D1155" s="4" t="s">
        <v>1693</v>
      </c>
      <c r="E1155" s="4" t="s">
        <v>1934</v>
      </c>
      <c r="F1155" s="4">
        <v>2</v>
      </c>
      <c r="G1155" s="4">
        <v>574.58000000000004</v>
      </c>
      <c r="H1155" s="4">
        <v>0.06</v>
      </c>
      <c r="I1155" s="4" t="s">
        <v>1959</v>
      </c>
      <c r="J1155" s="4">
        <v>1080.2103999999999</v>
      </c>
    </row>
    <row r="1156" spans="1:10" ht="15" customHeight="1" x14ac:dyDescent="0.3">
      <c r="A1156" s="4" t="s">
        <v>3121</v>
      </c>
      <c r="B1156" s="6">
        <v>45587</v>
      </c>
      <c r="C1156" s="4" t="s">
        <v>100</v>
      </c>
      <c r="D1156" s="4" t="s">
        <v>1832</v>
      </c>
      <c r="E1156" s="4" t="s">
        <v>1911</v>
      </c>
      <c r="F1156" s="4">
        <v>2</v>
      </c>
      <c r="G1156" s="4">
        <v>472.18</v>
      </c>
      <c r="H1156" s="4">
        <v>0.27</v>
      </c>
      <c r="I1156" s="4" t="s">
        <v>1961</v>
      </c>
      <c r="J1156" s="4">
        <v>689.38279999999997</v>
      </c>
    </row>
    <row r="1157" spans="1:10" ht="15" customHeight="1" x14ac:dyDescent="0.3">
      <c r="A1157" s="4" t="s">
        <v>3122</v>
      </c>
      <c r="B1157" s="6">
        <v>45556</v>
      </c>
      <c r="C1157" s="4" t="s">
        <v>1079</v>
      </c>
      <c r="D1157" s="4" t="s">
        <v>1703</v>
      </c>
      <c r="E1157" s="4" t="s">
        <v>1908</v>
      </c>
      <c r="F1157" s="4">
        <v>2</v>
      </c>
      <c r="G1157" s="4">
        <v>20.47</v>
      </c>
      <c r="H1157" s="4">
        <v>0.12</v>
      </c>
      <c r="I1157" s="4" t="s">
        <v>1964</v>
      </c>
      <c r="J1157" s="4">
        <v>36.027200000000001</v>
      </c>
    </row>
    <row r="1158" spans="1:10" ht="15" customHeight="1" x14ac:dyDescent="0.3">
      <c r="A1158" s="4" t="s">
        <v>3123</v>
      </c>
      <c r="B1158" s="6">
        <v>45923</v>
      </c>
      <c r="C1158" s="4" t="s">
        <v>104</v>
      </c>
      <c r="D1158" s="4" t="s">
        <v>1642</v>
      </c>
      <c r="E1158" s="4" t="s">
        <v>1914</v>
      </c>
      <c r="F1158" s="4">
        <v>3</v>
      </c>
      <c r="G1158" s="4">
        <v>235.41</v>
      </c>
      <c r="H1158" s="4">
        <v>0.15</v>
      </c>
      <c r="I1158" s="4" t="s">
        <v>1961</v>
      </c>
      <c r="J1158" s="4">
        <v>600.29549999999995</v>
      </c>
    </row>
    <row r="1159" spans="1:10" ht="15" customHeight="1" x14ac:dyDescent="0.3">
      <c r="A1159" s="4" t="s">
        <v>3124</v>
      </c>
      <c r="B1159" s="6">
        <v>45811</v>
      </c>
      <c r="C1159" s="4" t="s">
        <v>751</v>
      </c>
      <c r="D1159" s="4" t="s">
        <v>1817</v>
      </c>
      <c r="E1159" s="4" t="s">
        <v>1914</v>
      </c>
      <c r="F1159" s="4">
        <v>3</v>
      </c>
      <c r="G1159" s="4">
        <v>744.9</v>
      </c>
      <c r="H1159" s="4">
        <v>0.27</v>
      </c>
      <c r="I1159" s="4" t="s">
        <v>1961</v>
      </c>
      <c r="J1159" s="4">
        <v>1631.3309999999999</v>
      </c>
    </row>
    <row r="1160" spans="1:10" ht="15" customHeight="1" x14ac:dyDescent="0.3">
      <c r="A1160" s="4" t="s">
        <v>3125</v>
      </c>
      <c r="B1160" s="6">
        <v>45559</v>
      </c>
      <c r="C1160" s="4" t="s">
        <v>185</v>
      </c>
      <c r="D1160" s="4" t="s">
        <v>1628</v>
      </c>
      <c r="E1160" s="4" t="s">
        <v>1901</v>
      </c>
      <c r="F1160" s="4">
        <v>2</v>
      </c>
      <c r="G1160" s="4">
        <v>382.2</v>
      </c>
      <c r="H1160" s="4">
        <v>0.15</v>
      </c>
      <c r="I1160" s="4" t="s">
        <v>1959</v>
      </c>
      <c r="J1160" s="4">
        <v>649.74</v>
      </c>
    </row>
    <row r="1161" spans="1:10" ht="15" customHeight="1" x14ac:dyDescent="0.3">
      <c r="A1161" s="4" t="s">
        <v>3126</v>
      </c>
      <c r="B1161" s="6">
        <v>45881</v>
      </c>
      <c r="C1161" s="4" t="s">
        <v>1097</v>
      </c>
      <c r="D1161" s="4" t="s">
        <v>1853</v>
      </c>
      <c r="E1161" s="4" t="s">
        <v>1939</v>
      </c>
      <c r="F1161" s="4">
        <v>1</v>
      </c>
      <c r="G1161" s="4">
        <v>269.25</v>
      </c>
      <c r="H1161" s="4">
        <v>0.14000000000000001</v>
      </c>
      <c r="I1161" s="4" t="s">
        <v>1961</v>
      </c>
      <c r="J1161" s="4">
        <v>231.55500000000001</v>
      </c>
    </row>
    <row r="1162" spans="1:10" ht="15" customHeight="1" x14ac:dyDescent="0.3">
      <c r="A1162" s="4" t="s">
        <v>3127</v>
      </c>
      <c r="B1162" s="6">
        <v>45367</v>
      </c>
      <c r="C1162" s="4" t="s">
        <v>1154</v>
      </c>
      <c r="D1162" s="4" t="s">
        <v>1667</v>
      </c>
      <c r="E1162" s="4" t="s">
        <v>1927</v>
      </c>
      <c r="F1162" s="4">
        <v>2</v>
      </c>
      <c r="G1162" s="4">
        <v>723.75</v>
      </c>
      <c r="H1162" s="4">
        <v>0.03</v>
      </c>
      <c r="I1162" s="4" t="s">
        <v>1961</v>
      </c>
      <c r="J1162" s="4">
        <v>1404.075</v>
      </c>
    </row>
    <row r="1163" spans="1:10" ht="15" customHeight="1" x14ac:dyDescent="0.3">
      <c r="A1163" s="4" t="s">
        <v>3128</v>
      </c>
      <c r="B1163" s="6">
        <v>45832</v>
      </c>
      <c r="C1163" s="4" t="s">
        <v>904</v>
      </c>
      <c r="D1163" s="4" t="s">
        <v>1631</v>
      </c>
      <c r="E1163" s="4" t="s">
        <v>1948</v>
      </c>
      <c r="F1163" s="4">
        <v>4</v>
      </c>
      <c r="G1163" s="4">
        <v>58.92</v>
      </c>
      <c r="H1163" s="4">
        <v>0.18</v>
      </c>
      <c r="I1163" s="4" t="s">
        <v>1959</v>
      </c>
      <c r="J1163" s="4">
        <v>193.2576</v>
      </c>
    </row>
    <row r="1164" spans="1:10" ht="15" customHeight="1" x14ac:dyDescent="0.3">
      <c r="A1164" s="4" t="s">
        <v>3129</v>
      </c>
      <c r="B1164" s="6">
        <v>45438</v>
      </c>
      <c r="C1164" s="4" t="s">
        <v>627</v>
      </c>
      <c r="D1164" s="4" t="s">
        <v>1796</v>
      </c>
      <c r="E1164" s="4" t="s">
        <v>1924</v>
      </c>
      <c r="F1164" s="4">
        <v>2</v>
      </c>
      <c r="G1164" s="4">
        <v>913.08</v>
      </c>
      <c r="H1164" s="4">
        <v>0.26</v>
      </c>
      <c r="I1164" s="4" t="s">
        <v>1959</v>
      </c>
      <c r="J1164" s="4">
        <v>1351.3584000000001</v>
      </c>
    </row>
    <row r="1165" spans="1:10" ht="15" customHeight="1" x14ac:dyDescent="0.3">
      <c r="A1165" s="4" t="s">
        <v>3130</v>
      </c>
      <c r="B1165" s="6">
        <v>45691</v>
      </c>
      <c r="C1165" s="4" t="s">
        <v>787</v>
      </c>
      <c r="D1165" s="4" t="s">
        <v>1826</v>
      </c>
      <c r="E1165" s="4" t="s">
        <v>1892</v>
      </c>
      <c r="F1165" s="4">
        <v>1</v>
      </c>
      <c r="G1165" s="4">
        <v>791.83</v>
      </c>
      <c r="H1165" s="4">
        <v>0.28000000000000003</v>
      </c>
      <c r="I1165" s="4" t="s">
        <v>1961</v>
      </c>
      <c r="J1165" s="4">
        <v>570.11760000000004</v>
      </c>
    </row>
    <row r="1166" spans="1:10" ht="15" customHeight="1" x14ac:dyDescent="0.3">
      <c r="A1166" s="4" t="s">
        <v>3131</v>
      </c>
      <c r="B1166" s="6">
        <v>45506</v>
      </c>
      <c r="C1166" s="4" t="s">
        <v>1464</v>
      </c>
      <c r="D1166" s="4" t="s">
        <v>2061</v>
      </c>
      <c r="E1166" s="4" t="s">
        <v>1936</v>
      </c>
      <c r="F1166" s="4">
        <v>1</v>
      </c>
      <c r="G1166" s="4">
        <v>74.290000000000006</v>
      </c>
      <c r="H1166" s="4">
        <v>0.3</v>
      </c>
      <c r="I1166" s="4" t="s">
        <v>1964</v>
      </c>
      <c r="J1166" s="4">
        <v>52.003</v>
      </c>
    </row>
    <row r="1167" spans="1:10" ht="15" customHeight="1" x14ac:dyDescent="0.3">
      <c r="A1167" s="4" t="s">
        <v>3132</v>
      </c>
      <c r="B1167" s="6">
        <v>45251</v>
      </c>
      <c r="C1167" s="4" t="s">
        <v>790</v>
      </c>
      <c r="D1167" s="4" t="s">
        <v>1683</v>
      </c>
      <c r="E1167" s="4" t="s">
        <v>1887</v>
      </c>
      <c r="F1167" s="4">
        <v>2</v>
      </c>
      <c r="G1167" s="4">
        <v>961.68</v>
      </c>
      <c r="H1167" s="4">
        <v>0.27</v>
      </c>
      <c r="I1167" s="4" t="s">
        <v>1961</v>
      </c>
      <c r="J1167" s="4">
        <v>1404.0527999999999</v>
      </c>
    </row>
    <row r="1168" spans="1:10" ht="15" customHeight="1" x14ac:dyDescent="0.3">
      <c r="A1168" s="4" t="s">
        <v>3133</v>
      </c>
      <c r="B1168" s="6">
        <v>45722</v>
      </c>
      <c r="C1168" s="4" t="s">
        <v>1530</v>
      </c>
      <c r="D1168" s="4" t="s">
        <v>1631</v>
      </c>
      <c r="E1168" s="4" t="s">
        <v>1934</v>
      </c>
      <c r="F1168" s="4">
        <v>1</v>
      </c>
      <c r="G1168" s="4">
        <v>90.72</v>
      </c>
      <c r="H1168" s="4">
        <v>0.1</v>
      </c>
      <c r="I1168" s="4" t="s">
        <v>1961</v>
      </c>
      <c r="J1168" s="4">
        <v>81.647999999999996</v>
      </c>
    </row>
    <row r="1169" spans="1:10" ht="15" customHeight="1" x14ac:dyDescent="0.3">
      <c r="A1169" s="4" t="s">
        <v>3134</v>
      </c>
      <c r="B1169" s="6">
        <v>45689</v>
      </c>
      <c r="C1169" s="4" t="s">
        <v>228</v>
      </c>
      <c r="D1169" s="4" t="s">
        <v>1756</v>
      </c>
      <c r="E1169" s="4" t="s">
        <v>1914</v>
      </c>
      <c r="F1169" s="4">
        <v>1</v>
      </c>
      <c r="G1169" s="4">
        <v>458.69</v>
      </c>
      <c r="H1169" s="4">
        <v>0.16</v>
      </c>
      <c r="I1169" s="4" t="s">
        <v>1961</v>
      </c>
      <c r="J1169" s="4">
        <v>385.2996</v>
      </c>
    </row>
    <row r="1170" spans="1:10" ht="15" customHeight="1" x14ac:dyDescent="0.3">
      <c r="A1170" s="4" t="s">
        <v>3135</v>
      </c>
      <c r="B1170" s="6">
        <v>45346</v>
      </c>
      <c r="C1170" s="4" t="s">
        <v>754</v>
      </c>
      <c r="D1170" s="4" t="s">
        <v>1680</v>
      </c>
      <c r="E1170" s="4" t="s">
        <v>1914</v>
      </c>
      <c r="F1170" s="4">
        <v>1</v>
      </c>
      <c r="G1170" s="4">
        <v>168.29</v>
      </c>
      <c r="H1170" s="4">
        <v>0.05</v>
      </c>
      <c r="I1170" s="4" t="s">
        <v>1961</v>
      </c>
      <c r="J1170" s="4">
        <v>159.87549999999999</v>
      </c>
    </row>
    <row r="1171" spans="1:10" ht="15" customHeight="1" x14ac:dyDescent="0.3">
      <c r="A1171" s="4" t="s">
        <v>3136</v>
      </c>
      <c r="B1171" s="6">
        <v>45549</v>
      </c>
      <c r="C1171" s="4" t="s">
        <v>695</v>
      </c>
      <c r="D1171" s="4" t="s">
        <v>1625</v>
      </c>
      <c r="E1171" s="4" t="s">
        <v>1942</v>
      </c>
      <c r="F1171" s="4">
        <v>1</v>
      </c>
      <c r="G1171" s="4">
        <v>391.77</v>
      </c>
      <c r="H1171" s="4">
        <v>0.1</v>
      </c>
      <c r="I1171" s="4" t="s">
        <v>1961</v>
      </c>
      <c r="J1171" s="4">
        <v>352.59300000000002</v>
      </c>
    </row>
    <row r="1172" spans="1:10" ht="15" customHeight="1" x14ac:dyDescent="0.3">
      <c r="A1172" s="4" t="s">
        <v>3137</v>
      </c>
      <c r="B1172" s="6">
        <v>45900</v>
      </c>
      <c r="C1172" s="4" t="s">
        <v>1088</v>
      </c>
      <c r="D1172" s="4" t="s">
        <v>1606</v>
      </c>
      <c r="E1172" s="4" t="s">
        <v>1934</v>
      </c>
      <c r="F1172" s="4">
        <v>1</v>
      </c>
      <c r="G1172" s="4">
        <v>424.83</v>
      </c>
      <c r="H1172" s="4">
        <v>0.05</v>
      </c>
      <c r="I1172" s="4" t="s">
        <v>1964</v>
      </c>
      <c r="J1172" s="4">
        <v>403.58850000000001</v>
      </c>
    </row>
    <row r="1173" spans="1:10" ht="15" customHeight="1" x14ac:dyDescent="0.3">
      <c r="A1173" s="4" t="s">
        <v>3138</v>
      </c>
      <c r="B1173" s="6">
        <v>45308</v>
      </c>
      <c r="C1173" s="4" t="s">
        <v>206</v>
      </c>
      <c r="D1173" s="4" t="s">
        <v>1603</v>
      </c>
      <c r="E1173" s="4" t="s">
        <v>1901</v>
      </c>
      <c r="F1173" s="4">
        <v>1</v>
      </c>
      <c r="G1173" s="4">
        <v>499.46</v>
      </c>
      <c r="H1173" s="4">
        <v>0.1</v>
      </c>
      <c r="I1173" s="4" t="s">
        <v>1959</v>
      </c>
      <c r="J1173" s="4">
        <v>449.51400000000001</v>
      </c>
    </row>
    <row r="1174" spans="1:10" ht="15" customHeight="1" x14ac:dyDescent="0.3">
      <c r="A1174" s="4" t="s">
        <v>3139</v>
      </c>
      <c r="B1174" s="6">
        <v>45336</v>
      </c>
      <c r="C1174" s="4" t="s">
        <v>88</v>
      </c>
      <c r="D1174" s="4" t="s">
        <v>1880</v>
      </c>
      <c r="E1174" s="4" t="s">
        <v>1892</v>
      </c>
      <c r="F1174" s="4">
        <v>2</v>
      </c>
      <c r="G1174" s="4">
        <v>698.34</v>
      </c>
      <c r="H1174" s="4">
        <v>0.15</v>
      </c>
      <c r="I1174" s="4" t="s">
        <v>1961</v>
      </c>
      <c r="J1174" s="4">
        <v>1187.1780000000001</v>
      </c>
    </row>
    <row r="1175" spans="1:10" ht="15" customHeight="1" x14ac:dyDescent="0.3">
      <c r="A1175" s="4" t="s">
        <v>3140</v>
      </c>
      <c r="B1175" s="6">
        <v>45213</v>
      </c>
      <c r="C1175" s="4" t="s">
        <v>910</v>
      </c>
      <c r="D1175" s="4" t="s">
        <v>1750</v>
      </c>
      <c r="E1175" s="4" t="s">
        <v>1939</v>
      </c>
      <c r="F1175" s="4">
        <v>2</v>
      </c>
      <c r="G1175" s="4">
        <v>805.08</v>
      </c>
      <c r="H1175" s="4">
        <v>0.27</v>
      </c>
      <c r="I1175" s="4" t="s">
        <v>1961</v>
      </c>
      <c r="J1175" s="4">
        <v>1175.4168</v>
      </c>
    </row>
    <row r="1176" spans="1:10" ht="15" customHeight="1" x14ac:dyDescent="0.3">
      <c r="A1176" s="4" t="s">
        <v>3141</v>
      </c>
      <c r="B1176" s="6">
        <v>45742</v>
      </c>
      <c r="C1176" s="4" t="s">
        <v>1449</v>
      </c>
      <c r="D1176" s="4" t="s">
        <v>1811</v>
      </c>
      <c r="E1176" s="4" t="s">
        <v>1896</v>
      </c>
      <c r="F1176" s="4">
        <v>4</v>
      </c>
      <c r="G1176" s="4">
        <v>934.79</v>
      </c>
      <c r="H1176" s="4">
        <v>0.08</v>
      </c>
      <c r="I1176" s="4" t="s">
        <v>1961</v>
      </c>
      <c r="J1176" s="4">
        <v>3440.0272</v>
      </c>
    </row>
    <row r="1177" spans="1:10" ht="15" customHeight="1" x14ac:dyDescent="0.3">
      <c r="A1177" s="4" t="s">
        <v>3142</v>
      </c>
      <c r="B1177" s="6">
        <v>45932</v>
      </c>
      <c r="C1177" s="4" t="s">
        <v>88</v>
      </c>
      <c r="D1177" s="4" t="s">
        <v>1762</v>
      </c>
      <c r="E1177" s="4" t="s">
        <v>1892</v>
      </c>
      <c r="F1177" s="4">
        <v>2</v>
      </c>
      <c r="G1177" s="4">
        <v>424.54</v>
      </c>
      <c r="H1177" s="4">
        <v>0.24</v>
      </c>
      <c r="I1177" s="4" t="s">
        <v>1961</v>
      </c>
      <c r="J1177" s="4">
        <v>645.30079999999998</v>
      </c>
    </row>
    <row r="1178" spans="1:10" ht="15" customHeight="1" x14ac:dyDescent="0.3">
      <c r="A1178" s="4" t="s">
        <v>3143</v>
      </c>
      <c r="B1178" s="6">
        <v>45462</v>
      </c>
      <c r="C1178" s="4" t="s">
        <v>1040</v>
      </c>
      <c r="D1178" s="4" t="s">
        <v>1835</v>
      </c>
      <c r="E1178" s="4" t="s">
        <v>1942</v>
      </c>
      <c r="F1178" s="4">
        <v>1</v>
      </c>
      <c r="G1178" s="4">
        <v>235.44</v>
      </c>
      <c r="H1178" s="4">
        <v>0.19</v>
      </c>
      <c r="I1178" s="4" t="s">
        <v>1964</v>
      </c>
      <c r="J1178" s="4">
        <v>190.7064</v>
      </c>
    </row>
    <row r="1179" spans="1:10" ht="15" customHeight="1" x14ac:dyDescent="0.3">
      <c r="A1179" s="4" t="s">
        <v>3144</v>
      </c>
      <c r="B1179" s="6">
        <v>45568</v>
      </c>
      <c r="C1179" s="4" t="s">
        <v>874</v>
      </c>
      <c r="D1179" s="4" t="s">
        <v>1728</v>
      </c>
      <c r="E1179" s="4" t="s">
        <v>1932</v>
      </c>
      <c r="F1179" s="4">
        <v>2</v>
      </c>
      <c r="G1179" s="4">
        <v>620.71</v>
      </c>
      <c r="H1179" s="4">
        <v>0.27</v>
      </c>
      <c r="I1179" s="4" t="s">
        <v>1959</v>
      </c>
      <c r="J1179" s="4">
        <v>906.23659999999995</v>
      </c>
    </row>
    <row r="1180" spans="1:10" ht="15" customHeight="1" x14ac:dyDescent="0.3">
      <c r="A1180" s="4" t="s">
        <v>3145</v>
      </c>
      <c r="B1180" s="6">
        <v>45397</v>
      </c>
      <c r="C1180" s="4" t="s">
        <v>406</v>
      </c>
      <c r="D1180" s="4" t="s">
        <v>1998</v>
      </c>
      <c r="E1180" s="4" t="s">
        <v>1927</v>
      </c>
      <c r="F1180" s="4">
        <v>2</v>
      </c>
      <c r="G1180" s="4">
        <v>851.77</v>
      </c>
      <c r="H1180" s="4">
        <v>0.13</v>
      </c>
      <c r="I1180" s="4" t="s">
        <v>1961</v>
      </c>
      <c r="J1180" s="4">
        <v>1482.0798</v>
      </c>
    </row>
    <row r="1181" spans="1:10" ht="15" customHeight="1" x14ac:dyDescent="0.3">
      <c r="A1181" s="4" t="s">
        <v>3146</v>
      </c>
      <c r="B1181" s="6">
        <v>45569</v>
      </c>
      <c r="C1181" s="4" t="s">
        <v>566</v>
      </c>
      <c r="D1181" s="4" t="s">
        <v>1715</v>
      </c>
      <c r="E1181" s="4" t="s">
        <v>1892</v>
      </c>
      <c r="F1181" s="4">
        <v>3</v>
      </c>
      <c r="G1181" s="4">
        <v>876.01</v>
      </c>
      <c r="H1181" s="4">
        <v>0.2</v>
      </c>
      <c r="I1181" s="4" t="s">
        <v>1959</v>
      </c>
      <c r="J1181" s="4">
        <v>2102.424</v>
      </c>
    </row>
    <row r="1182" spans="1:10" ht="15" customHeight="1" x14ac:dyDescent="0.3">
      <c r="A1182" s="4" t="s">
        <v>3147</v>
      </c>
      <c r="B1182" s="6">
        <v>45353</v>
      </c>
      <c r="C1182" s="4" t="s">
        <v>889</v>
      </c>
      <c r="D1182" s="4" t="s">
        <v>1658</v>
      </c>
      <c r="E1182" s="4" t="s">
        <v>1921</v>
      </c>
      <c r="F1182" s="4">
        <v>2</v>
      </c>
      <c r="G1182" s="4">
        <v>717.21</v>
      </c>
      <c r="H1182" s="4">
        <v>0.15</v>
      </c>
      <c r="I1182" s="4" t="s">
        <v>1964</v>
      </c>
      <c r="J1182" s="4">
        <v>1219.2570000000001</v>
      </c>
    </row>
    <row r="1183" spans="1:10" ht="15" customHeight="1" x14ac:dyDescent="0.3">
      <c r="A1183" s="4" t="s">
        <v>3148</v>
      </c>
      <c r="B1183" s="6">
        <v>45343</v>
      </c>
      <c r="C1183" s="4" t="s">
        <v>215</v>
      </c>
      <c r="D1183" s="4" t="s">
        <v>1703</v>
      </c>
      <c r="E1183" s="4" t="s">
        <v>1917</v>
      </c>
      <c r="F1183" s="4">
        <v>2</v>
      </c>
      <c r="G1183" s="4">
        <v>871.43</v>
      </c>
      <c r="H1183" s="4">
        <v>0.05</v>
      </c>
      <c r="I1183" s="4" t="s">
        <v>1959</v>
      </c>
      <c r="J1183" s="4">
        <v>1655.7170000000001</v>
      </c>
    </row>
    <row r="1184" spans="1:10" ht="15" customHeight="1" x14ac:dyDescent="0.3">
      <c r="A1184" s="4" t="s">
        <v>3149</v>
      </c>
      <c r="B1184" s="6">
        <v>45321</v>
      </c>
      <c r="C1184" s="4" t="s">
        <v>1412</v>
      </c>
      <c r="D1184" s="4" t="s">
        <v>1686</v>
      </c>
      <c r="E1184" s="4" t="s">
        <v>1914</v>
      </c>
      <c r="F1184" s="4">
        <v>1</v>
      </c>
      <c r="G1184" s="4">
        <v>514.65</v>
      </c>
      <c r="H1184" s="4">
        <v>0.18</v>
      </c>
      <c r="I1184" s="4" t="s">
        <v>1959</v>
      </c>
      <c r="J1184" s="4">
        <v>422.01299999999998</v>
      </c>
    </row>
    <row r="1185" spans="1:10" ht="15" customHeight="1" x14ac:dyDescent="0.3">
      <c r="A1185" s="4" t="s">
        <v>3150</v>
      </c>
      <c r="B1185" s="6">
        <v>45650</v>
      </c>
      <c r="C1185" s="4" t="s">
        <v>1429</v>
      </c>
      <c r="D1185" s="4" t="s">
        <v>1768</v>
      </c>
      <c r="E1185" s="4" t="s">
        <v>1939</v>
      </c>
      <c r="F1185" s="4">
        <v>3</v>
      </c>
      <c r="G1185" s="4">
        <v>198.76</v>
      </c>
      <c r="H1185" s="4">
        <v>0.28000000000000003</v>
      </c>
      <c r="I1185" s="4" t="s">
        <v>1964</v>
      </c>
      <c r="J1185" s="4">
        <v>429.32159999999999</v>
      </c>
    </row>
    <row r="1186" spans="1:10" ht="15" customHeight="1" x14ac:dyDescent="0.3">
      <c r="A1186" s="4" t="s">
        <v>3151</v>
      </c>
      <c r="B1186" s="6">
        <v>45811</v>
      </c>
      <c r="C1186" s="4" t="s">
        <v>738</v>
      </c>
      <c r="D1186" s="4" t="s">
        <v>1771</v>
      </c>
      <c r="E1186" s="4" t="s">
        <v>1901</v>
      </c>
      <c r="F1186" s="4">
        <v>2</v>
      </c>
      <c r="G1186" s="4">
        <v>975.72</v>
      </c>
      <c r="H1186" s="4">
        <v>0.16</v>
      </c>
      <c r="I1186" s="4" t="s">
        <v>1964</v>
      </c>
      <c r="J1186" s="4">
        <v>1639.2095999999999</v>
      </c>
    </row>
    <row r="1187" spans="1:10" ht="15" customHeight="1" x14ac:dyDescent="0.3">
      <c r="A1187" s="4" t="s">
        <v>3152</v>
      </c>
      <c r="B1187" s="6">
        <v>45505</v>
      </c>
      <c r="C1187" s="4" t="s">
        <v>1316</v>
      </c>
      <c r="D1187" s="4" t="s">
        <v>1617</v>
      </c>
      <c r="E1187" s="4" t="s">
        <v>1892</v>
      </c>
      <c r="F1187" s="4">
        <v>1</v>
      </c>
      <c r="G1187" s="4">
        <v>86.03</v>
      </c>
      <c r="H1187" s="4">
        <v>0.01</v>
      </c>
      <c r="I1187" s="4" t="s">
        <v>1959</v>
      </c>
      <c r="J1187" s="4">
        <v>85.169700000000006</v>
      </c>
    </row>
    <row r="1188" spans="1:10" ht="15" customHeight="1" x14ac:dyDescent="0.3">
      <c r="A1188" s="4" t="s">
        <v>3153</v>
      </c>
      <c r="B1188" s="6">
        <v>45897</v>
      </c>
      <c r="C1188" s="4" t="s">
        <v>318</v>
      </c>
      <c r="D1188" s="4" t="s">
        <v>1744</v>
      </c>
      <c r="E1188" s="4" t="s">
        <v>1929</v>
      </c>
      <c r="F1188" s="4">
        <v>4</v>
      </c>
      <c r="G1188" s="4">
        <v>705.12</v>
      </c>
      <c r="H1188" s="4">
        <v>0.15</v>
      </c>
      <c r="I1188" s="4" t="s">
        <v>1961</v>
      </c>
      <c r="J1188" s="4">
        <v>2397.4079999999999</v>
      </c>
    </row>
    <row r="1189" spans="1:10" ht="15" customHeight="1" x14ac:dyDescent="0.3">
      <c r="A1189" s="4" t="s">
        <v>3154</v>
      </c>
      <c r="B1189" s="6">
        <v>45602</v>
      </c>
      <c r="C1189" s="4" t="s">
        <v>1172</v>
      </c>
      <c r="D1189" s="4" t="s">
        <v>1628</v>
      </c>
      <c r="E1189" s="4" t="s">
        <v>1929</v>
      </c>
      <c r="F1189" s="4">
        <v>3</v>
      </c>
      <c r="G1189" s="4">
        <v>99.77</v>
      </c>
      <c r="H1189" s="4">
        <v>0.01</v>
      </c>
      <c r="I1189" s="4" t="s">
        <v>1961</v>
      </c>
      <c r="J1189" s="4">
        <v>296.31689999999998</v>
      </c>
    </row>
    <row r="1190" spans="1:10" ht="15" customHeight="1" x14ac:dyDescent="0.3">
      <c r="A1190" s="4" t="s">
        <v>3155</v>
      </c>
      <c r="B1190" s="6">
        <v>45530</v>
      </c>
      <c r="C1190" s="4" t="s">
        <v>689</v>
      </c>
      <c r="D1190" s="4" t="s">
        <v>1680</v>
      </c>
      <c r="E1190" s="4" t="s">
        <v>1921</v>
      </c>
      <c r="F1190" s="4">
        <v>2</v>
      </c>
      <c r="G1190" s="4">
        <v>166.26</v>
      </c>
      <c r="H1190" s="4">
        <v>0.14000000000000001</v>
      </c>
      <c r="I1190" s="4" t="s">
        <v>1961</v>
      </c>
      <c r="J1190" s="4">
        <v>285.96719999999999</v>
      </c>
    </row>
    <row r="1191" spans="1:10" ht="15" customHeight="1" x14ac:dyDescent="0.3">
      <c r="A1191" s="4" t="s">
        <v>3156</v>
      </c>
      <c r="B1191" s="6">
        <v>45729</v>
      </c>
      <c r="C1191" s="4" t="s">
        <v>1429</v>
      </c>
      <c r="D1191" s="4" t="s">
        <v>1655</v>
      </c>
      <c r="E1191" s="4" t="s">
        <v>1908</v>
      </c>
      <c r="F1191" s="4">
        <v>1</v>
      </c>
      <c r="G1191" s="4">
        <v>429.25</v>
      </c>
      <c r="H1191" s="4">
        <v>0.28999999999999998</v>
      </c>
      <c r="I1191" s="4" t="s">
        <v>1959</v>
      </c>
      <c r="J1191" s="4">
        <v>304.76749999999998</v>
      </c>
    </row>
    <row r="1192" spans="1:10" ht="15" customHeight="1" x14ac:dyDescent="0.3">
      <c r="A1192" s="4" t="s">
        <v>3157</v>
      </c>
      <c r="B1192" s="6">
        <v>45468</v>
      </c>
      <c r="C1192" s="4" t="s">
        <v>1383</v>
      </c>
      <c r="D1192" s="4" t="s">
        <v>1555</v>
      </c>
      <c r="E1192" s="4" t="s">
        <v>1921</v>
      </c>
      <c r="F1192" s="4">
        <v>2</v>
      </c>
      <c r="G1192" s="4">
        <v>540.48</v>
      </c>
      <c r="H1192" s="4">
        <v>0.28999999999999998</v>
      </c>
      <c r="I1192" s="4" t="s">
        <v>1959</v>
      </c>
      <c r="J1192" s="4">
        <v>767.48159999999996</v>
      </c>
    </row>
    <row r="1193" spans="1:10" ht="15" customHeight="1" x14ac:dyDescent="0.3">
      <c r="A1193" s="4" t="s">
        <v>3158</v>
      </c>
      <c r="B1193" s="6">
        <v>45936</v>
      </c>
      <c r="C1193" s="4" t="s">
        <v>868</v>
      </c>
      <c r="D1193" s="4" t="s">
        <v>1759</v>
      </c>
      <c r="E1193" s="4" t="s">
        <v>1934</v>
      </c>
      <c r="F1193" s="4">
        <v>2</v>
      </c>
      <c r="G1193" s="4">
        <v>579.52</v>
      </c>
      <c r="H1193" s="4">
        <v>0.01</v>
      </c>
      <c r="I1193" s="4" t="s">
        <v>1961</v>
      </c>
      <c r="J1193" s="4">
        <v>1147.4495999999999</v>
      </c>
    </row>
    <row r="1194" spans="1:10" ht="15" customHeight="1" x14ac:dyDescent="0.3">
      <c r="A1194" s="4" t="s">
        <v>3159</v>
      </c>
      <c r="B1194" s="6">
        <v>45622</v>
      </c>
      <c r="C1194" s="4" t="s">
        <v>114</v>
      </c>
      <c r="D1194" s="4" t="s">
        <v>1790</v>
      </c>
      <c r="E1194" s="4" t="s">
        <v>1942</v>
      </c>
      <c r="F1194" s="4">
        <v>4</v>
      </c>
      <c r="G1194" s="4">
        <v>477.52</v>
      </c>
      <c r="H1194" s="4">
        <v>7.0000000000000007E-2</v>
      </c>
      <c r="I1194" s="4" t="s">
        <v>1961</v>
      </c>
      <c r="J1194" s="4">
        <v>1776.3743999999999</v>
      </c>
    </row>
    <row r="1195" spans="1:10" ht="15" customHeight="1" x14ac:dyDescent="0.3">
      <c r="A1195" s="4" t="s">
        <v>3160</v>
      </c>
      <c r="B1195" s="6">
        <v>45705</v>
      </c>
      <c r="C1195" s="4" t="s">
        <v>838</v>
      </c>
      <c r="D1195" s="4" t="s">
        <v>1856</v>
      </c>
      <c r="E1195" s="4" t="s">
        <v>1911</v>
      </c>
      <c r="F1195" s="4">
        <v>3</v>
      </c>
      <c r="G1195" s="4">
        <v>242.58</v>
      </c>
      <c r="H1195" s="4">
        <v>0.25</v>
      </c>
      <c r="I1195" s="4" t="s">
        <v>1959</v>
      </c>
      <c r="J1195" s="4">
        <v>545.80499999999995</v>
      </c>
    </row>
    <row r="1196" spans="1:10" ht="15" customHeight="1" x14ac:dyDescent="0.3">
      <c r="A1196" s="4" t="s">
        <v>3161</v>
      </c>
      <c r="B1196" s="6">
        <v>45250</v>
      </c>
      <c r="C1196" s="4" t="s">
        <v>1160</v>
      </c>
      <c r="D1196" s="4" t="s">
        <v>1655</v>
      </c>
      <c r="E1196" s="4" t="s">
        <v>1942</v>
      </c>
      <c r="F1196" s="4">
        <v>2</v>
      </c>
      <c r="G1196" s="4">
        <v>519.29999999999995</v>
      </c>
      <c r="H1196" s="4">
        <v>0.09</v>
      </c>
      <c r="I1196" s="4" t="s">
        <v>1961</v>
      </c>
      <c r="J1196" s="4">
        <v>945.12599999999998</v>
      </c>
    </row>
    <row r="1197" spans="1:10" ht="15" customHeight="1" x14ac:dyDescent="0.3">
      <c r="A1197" s="4" t="s">
        <v>3162</v>
      </c>
      <c r="B1197" s="6">
        <v>45684</v>
      </c>
      <c r="C1197" s="4" t="s">
        <v>2580</v>
      </c>
      <c r="D1197" s="4" t="s">
        <v>1865</v>
      </c>
      <c r="E1197" s="4" t="s">
        <v>1927</v>
      </c>
      <c r="F1197" s="4">
        <v>3</v>
      </c>
      <c r="G1197" s="4">
        <v>845.67</v>
      </c>
      <c r="H1197" s="4">
        <v>0.12</v>
      </c>
      <c r="I1197" s="4" t="s">
        <v>1964</v>
      </c>
      <c r="J1197" s="4">
        <v>2232.5688</v>
      </c>
    </row>
    <row r="1198" spans="1:10" ht="15" customHeight="1" x14ac:dyDescent="0.3">
      <c r="A1198" s="4" t="s">
        <v>3163</v>
      </c>
      <c r="B1198" s="6">
        <v>45395</v>
      </c>
      <c r="C1198" s="4" t="s">
        <v>974</v>
      </c>
      <c r="D1198" s="4" t="s">
        <v>1747</v>
      </c>
      <c r="E1198" s="4" t="s">
        <v>1939</v>
      </c>
      <c r="F1198" s="4">
        <v>4</v>
      </c>
      <c r="G1198" s="4">
        <v>750.26</v>
      </c>
      <c r="H1198" s="4">
        <v>0.01</v>
      </c>
      <c r="I1198" s="4" t="s">
        <v>1961</v>
      </c>
      <c r="J1198" s="4">
        <v>2971.0295999999998</v>
      </c>
    </row>
    <row r="1199" spans="1:10" ht="15" customHeight="1" x14ac:dyDescent="0.3">
      <c r="A1199" s="4" t="s">
        <v>3164</v>
      </c>
      <c r="B1199" s="6">
        <v>45382</v>
      </c>
      <c r="C1199" s="4" t="s">
        <v>1055</v>
      </c>
      <c r="D1199" s="4" t="s">
        <v>1859</v>
      </c>
      <c r="E1199" s="4" t="s">
        <v>1929</v>
      </c>
      <c r="F1199" s="4">
        <v>4</v>
      </c>
      <c r="G1199" s="4">
        <v>294.38</v>
      </c>
      <c r="H1199" s="4">
        <v>0.2</v>
      </c>
      <c r="I1199" s="4" t="s">
        <v>1959</v>
      </c>
      <c r="J1199" s="4">
        <v>942.01599999999996</v>
      </c>
    </row>
    <row r="1200" spans="1:10" ht="15" customHeight="1" x14ac:dyDescent="0.3">
      <c r="A1200" s="4" t="s">
        <v>3165</v>
      </c>
      <c r="B1200" s="6">
        <v>45919</v>
      </c>
      <c r="C1200" s="4" t="s">
        <v>351</v>
      </c>
      <c r="D1200" s="4" t="s">
        <v>1871</v>
      </c>
      <c r="E1200" s="4" t="s">
        <v>1896</v>
      </c>
      <c r="F1200" s="4">
        <v>3</v>
      </c>
      <c r="G1200" s="4">
        <v>583.52</v>
      </c>
      <c r="H1200" s="4">
        <v>7.0000000000000007E-2</v>
      </c>
      <c r="I1200" s="4" t="s">
        <v>1961</v>
      </c>
      <c r="J1200" s="4">
        <v>1628.0208</v>
      </c>
    </row>
    <row r="1201" spans="1:10" ht="15" customHeight="1" x14ac:dyDescent="0.3">
      <c r="A1201" s="4" t="s">
        <v>3166</v>
      </c>
      <c r="B1201" s="6">
        <v>45453</v>
      </c>
      <c r="C1201" s="4" t="s">
        <v>1461</v>
      </c>
      <c r="D1201" s="4" t="s">
        <v>1850</v>
      </c>
      <c r="E1201" s="4" t="s">
        <v>1939</v>
      </c>
      <c r="F1201" s="4">
        <v>2</v>
      </c>
      <c r="G1201" s="4">
        <v>635.22</v>
      </c>
      <c r="H1201" s="4">
        <v>0.3</v>
      </c>
      <c r="I1201" s="4" t="s">
        <v>1964</v>
      </c>
      <c r="J1201" s="4">
        <v>889.30799999999999</v>
      </c>
    </row>
    <row r="1202" spans="1:10" ht="15" customHeight="1" x14ac:dyDescent="0.3">
      <c r="A1202" s="4" t="s">
        <v>3167</v>
      </c>
      <c r="B1202" s="6">
        <v>45313</v>
      </c>
      <c r="C1202" s="4" t="s">
        <v>1340</v>
      </c>
      <c r="D1202" s="4" t="s">
        <v>1780</v>
      </c>
      <c r="E1202" s="4" t="s">
        <v>1896</v>
      </c>
      <c r="F1202" s="4">
        <v>1</v>
      </c>
      <c r="G1202" s="4">
        <v>743.55</v>
      </c>
      <c r="H1202" s="4">
        <v>0.11</v>
      </c>
      <c r="I1202" s="4" t="s">
        <v>1964</v>
      </c>
      <c r="J1202" s="4">
        <v>661.7595</v>
      </c>
    </row>
    <row r="1203" spans="1:10" ht="15" customHeight="1" x14ac:dyDescent="0.3">
      <c r="A1203" s="4" t="s">
        <v>3168</v>
      </c>
      <c r="B1203" s="6">
        <v>45377</v>
      </c>
      <c r="C1203" s="4" t="s">
        <v>364</v>
      </c>
      <c r="D1203" s="4" t="s">
        <v>1712</v>
      </c>
      <c r="E1203" s="4" t="s">
        <v>1901</v>
      </c>
      <c r="F1203" s="4">
        <v>4</v>
      </c>
      <c r="G1203" s="4">
        <v>530.45000000000005</v>
      </c>
      <c r="H1203" s="4">
        <v>0.13</v>
      </c>
      <c r="I1203" s="4" t="s">
        <v>1959</v>
      </c>
      <c r="J1203" s="4">
        <v>1845.9659999999999</v>
      </c>
    </row>
    <row r="1204" spans="1:10" ht="15" customHeight="1" x14ac:dyDescent="0.3">
      <c r="A1204" s="4" t="s">
        <v>3169</v>
      </c>
      <c r="B1204" s="6">
        <v>45371</v>
      </c>
      <c r="C1204" s="4" t="s">
        <v>853</v>
      </c>
      <c r="D1204" s="4" t="s">
        <v>1780</v>
      </c>
      <c r="E1204" s="4" t="s">
        <v>1921</v>
      </c>
      <c r="F1204" s="4">
        <v>2</v>
      </c>
      <c r="G1204" s="4">
        <v>972.4</v>
      </c>
      <c r="H1204" s="4">
        <v>0.06</v>
      </c>
      <c r="I1204" s="4" t="s">
        <v>1964</v>
      </c>
      <c r="J1204" s="4">
        <v>1828.1120000000001</v>
      </c>
    </row>
    <row r="1205" spans="1:10" ht="15" customHeight="1" x14ac:dyDescent="0.3">
      <c r="A1205" s="4" t="s">
        <v>3170</v>
      </c>
      <c r="B1205" s="6">
        <v>45797</v>
      </c>
      <c r="C1205" s="4" t="s">
        <v>1193</v>
      </c>
      <c r="D1205" s="4" t="s">
        <v>1617</v>
      </c>
      <c r="E1205" s="4" t="s">
        <v>1945</v>
      </c>
      <c r="F1205" s="4">
        <v>3</v>
      </c>
      <c r="G1205" s="4">
        <v>197.93</v>
      </c>
      <c r="H1205" s="4">
        <v>0</v>
      </c>
      <c r="I1205" s="4" t="s">
        <v>1964</v>
      </c>
      <c r="J1205" s="4">
        <v>593.79</v>
      </c>
    </row>
    <row r="1206" spans="1:10" ht="15" customHeight="1" x14ac:dyDescent="0.3">
      <c r="A1206" s="4" t="s">
        <v>3171</v>
      </c>
      <c r="B1206" s="6">
        <v>45575</v>
      </c>
      <c r="C1206" s="4" t="s">
        <v>1085</v>
      </c>
      <c r="D1206" s="4" t="s">
        <v>1844</v>
      </c>
      <c r="E1206" s="4" t="s">
        <v>1927</v>
      </c>
      <c r="F1206" s="4">
        <v>4</v>
      </c>
      <c r="G1206" s="4">
        <v>565.51</v>
      </c>
      <c r="H1206" s="4">
        <v>0.16</v>
      </c>
      <c r="I1206" s="4" t="s">
        <v>1961</v>
      </c>
      <c r="J1206" s="4">
        <v>1900.1135999999999</v>
      </c>
    </row>
    <row r="1207" spans="1:10" ht="15" customHeight="1" x14ac:dyDescent="0.3">
      <c r="A1207" s="4" t="s">
        <v>3172</v>
      </c>
      <c r="B1207" s="6">
        <v>45566</v>
      </c>
      <c r="C1207" s="4" t="s">
        <v>1258</v>
      </c>
      <c r="D1207" s="4" t="s">
        <v>1696</v>
      </c>
      <c r="E1207" s="4" t="s">
        <v>1904</v>
      </c>
      <c r="F1207" s="4">
        <v>4</v>
      </c>
      <c r="G1207" s="4">
        <v>983.38</v>
      </c>
      <c r="H1207" s="4">
        <v>0.25</v>
      </c>
      <c r="I1207" s="4" t="s">
        <v>1964</v>
      </c>
      <c r="J1207" s="4">
        <v>2950.14</v>
      </c>
    </row>
    <row r="1208" spans="1:10" ht="15" customHeight="1" x14ac:dyDescent="0.3">
      <c r="A1208" s="4" t="s">
        <v>3173</v>
      </c>
      <c r="B1208" s="6">
        <v>45252</v>
      </c>
      <c r="C1208" s="4" t="s">
        <v>763</v>
      </c>
      <c r="D1208" s="4" t="s">
        <v>1880</v>
      </c>
      <c r="E1208" s="4" t="s">
        <v>1921</v>
      </c>
      <c r="F1208" s="4">
        <v>1</v>
      </c>
      <c r="G1208" s="4">
        <v>955.06</v>
      </c>
      <c r="H1208" s="4">
        <v>0.14000000000000001</v>
      </c>
      <c r="I1208" s="4" t="s">
        <v>1959</v>
      </c>
      <c r="J1208" s="4">
        <v>821.35159999999996</v>
      </c>
    </row>
    <row r="1209" spans="1:10" ht="15" customHeight="1" x14ac:dyDescent="0.3">
      <c r="A1209" s="4" t="s">
        <v>3174</v>
      </c>
      <c r="B1209" s="6">
        <v>45693</v>
      </c>
      <c r="C1209" s="4" t="s">
        <v>1115</v>
      </c>
      <c r="D1209" s="4" t="s">
        <v>1759</v>
      </c>
      <c r="E1209" s="4" t="s">
        <v>1936</v>
      </c>
      <c r="F1209" s="4">
        <v>3</v>
      </c>
      <c r="G1209" s="4">
        <v>597.46</v>
      </c>
      <c r="H1209" s="4">
        <v>0.02</v>
      </c>
      <c r="I1209" s="4" t="s">
        <v>1961</v>
      </c>
      <c r="J1209" s="4">
        <v>1756.5324000000001</v>
      </c>
    </row>
    <row r="1210" spans="1:10" ht="15" customHeight="1" x14ac:dyDescent="0.3">
      <c r="A1210" s="4" t="s">
        <v>3175</v>
      </c>
      <c r="B1210" s="6">
        <v>45446</v>
      </c>
      <c r="C1210" s="4" t="s">
        <v>1010</v>
      </c>
      <c r="D1210" s="4" t="s">
        <v>1590</v>
      </c>
      <c r="E1210" s="4" t="s">
        <v>1939</v>
      </c>
      <c r="F1210" s="4">
        <v>3</v>
      </c>
      <c r="G1210" s="4">
        <v>581.09</v>
      </c>
      <c r="H1210" s="4">
        <v>0.1</v>
      </c>
      <c r="I1210" s="4" t="s">
        <v>1964</v>
      </c>
      <c r="J1210" s="4">
        <v>1568.943</v>
      </c>
    </row>
    <row r="1211" spans="1:10" ht="15" customHeight="1" x14ac:dyDescent="0.3">
      <c r="A1211" s="4" t="s">
        <v>3176</v>
      </c>
      <c r="B1211" s="6">
        <v>45862</v>
      </c>
      <c r="C1211" s="4" t="s">
        <v>209</v>
      </c>
      <c r="D1211" s="4" t="s">
        <v>1667</v>
      </c>
      <c r="E1211" s="4" t="s">
        <v>1904</v>
      </c>
      <c r="F1211" s="4">
        <v>4</v>
      </c>
      <c r="G1211" s="4">
        <v>153.94999999999999</v>
      </c>
      <c r="H1211" s="4">
        <v>0.11</v>
      </c>
      <c r="I1211" s="4" t="s">
        <v>1961</v>
      </c>
      <c r="J1211" s="4">
        <v>548.06200000000001</v>
      </c>
    </row>
    <row r="1212" spans="1:10" ht="15" customHeight="1" x14ac:dyDescent="0.3">
      <c r="A1212" s="4" t="s">
        <v>3177</v>
      </c>
      <c r="B1212" s="6">
        <v>45530</v>
      </c>
      <c r="C1212" s="4" t="s">
        <v>299</v>
      </c>
      <c r="D1212" s="4" t="s">
        <v>1686</v>
      </c>
      <c r="E1212" s="4" t="s">
        <v>1917</v>
      </c>
      <c r="F1212" s="4">
        <v>4</v>
      </c>
      <c r="G1212" s="4">
        <v>271.04000000000002</v>
      </c>
      <c r="H1212" s="4">
        <v>0.12</v>
      </c>
      <c r="I1212" s="4" t="s">
        <v>1964</v>
      </c>
      <c r="J1212" s="4">
        <v>954.06079999999997</v>
      </c>
    </row>
    <row r="1213" spans="1:10" ht="15" customHeight="1" x14ac:dyDescent="0.3">
      <c r="A1213" s="4" t="s">
        <v>3178</v>
      </c>
      <c r="B1213" s="6">
        <v>45558</v>
      </c>
      <c r="C1213" s="4" t="s">
        <v>74</v>
      </c>
      <c r="D1213" s="4" t="s">
        <v>1683</v>
      </c>
      <c r="E1213" s="4" t="s">
        <v>1911</v>
      </c>
      <c r="F1213" s="4">
        <v>4</v>
      </c>
      <c r="G1213" s="4">
        <v>328.27</v>
      </c>
      <c r="H1213" s="4">
        <v>0.09</v>
      </c>
      <c r="I1213" s="4" t="s">
        <v>1961</v>
      </c>
      <c r="J1213" s="4">
        <v>1194.9028000000001</v>
      </c>
    </row>
    <row r="1214" spans="1:10" ht="15" customHeight="1" x14ac:dyDescent="0.3">
      <c r="A1214" s="4" t="s">
        <v>3179</v>
      </c>
      <c r="B1214" s="6">
        <v>45472</v>
      </c>
      <c r="C1214" s="4" t="s">
        <v>1530</v>
      </c>
      <c r="D1214" s="4" t="s">
        <v>1625</v>
      </c>
      <c r="E1214" s="4" t="s">
        <v>1934</v>
      </c>
      <c r="F1214" s="4">
        <v>4</v>
      </c>
      <c r="G1214" s="4">
        <v>884.71</v>
      </c>
      <c r="H1214" s="4">
        <v>0.09</v>
      </c>
      <c r="I1214" s="4" t="s">
        <v>1961</v>
      </c>
      <c r="J1214" s="4">
        <v>3220.3444</v>
      </c>
    </row>
    <row r="1215" spans="1:10" ht="15" customHeight="1" x14ac:dyDescent="0.3">
      <c r="A1215" s="4" t="s">
        <v>3180</v>
      </c>
      <c r="B1215" s="6">
        <v>45809</v>
      </c>
      <c r="C1215" s="4" t="s">
        <v>808</v>
      </c>
      <c r="D1215" s="4" t="s">
        <v>1799</v>
      </c>
      <c r="E1215" s="4" t="s">
        <v>1904</v>
      </c>
      <c r="F1215" s="4">
        <v>1</v>
      </c>
      <c r="G1215" s="4">
        <v>41.39</v>
      </c>
      <c r="H1215" s="4">
        <v>0.01</v>
      </c>
      <c r="I1215" s="4" t="s">
        <v>1959</v>
      </c>
      <c r="J1215" s="4">
        <v>40.976100000000002</v>
      </c>
    </row>
    <row r="1216" spans="1:10" ht="15" customHeight="1" x14ac:dyDescent="0.3">
      <c r="A1216" s="4" t="s">
        <v>3181</v>
      </c>
      <c r="B1216" s="6">
        <v>45783</v>
      </c>
      <c r="C1216" s="4" t="s">
        <v>557</v>
      </c>
      <c r="D1216" s="4" t="s">
        <v>1753</v>
      </c>
      <c r="E1216" s="4" t="s">
        <v>1921</v>
      </c>
      <c r="F1216" s="4">
        <v>4</v>
      </c>
      <c r="G1216" s="4">
        <v>64.06</v>
      </c>
      <c r="H1216" s="4">
        <v>0.26</v>
      </c>
      <c r="I1216" s="4" t="s">
        <v>1959</v>
      </c>
      <c r="J1216" s="4">
        <v>189.61760000000001</v>
      </c>
    </row>
    <row r="1217" spans="1:10" ht="15" customHeight="1" x14ac:dyDescent="0.3">
      <c r="A1217" s="4" t="s">
        <v>3182</v>
      </c>
      <c r="B1217" s="6">
        <v>45849</v>
      </c>
      <c r="C1217" s="4" t="s">
        <v>1097</v>
      </c>
      <c r="D1217" s="4" t="s">
        <v>1718</v>
      </c>
      <c r="E1217" s="4" t="s">
        <v>1921</v>
      </c>
      <c r="F1217" s="4">
        <v>2</v>
      </c>
      <c r="G1217" s="4">
        <v>152.25</v>
      </c>
      <c r="H1217" s="4">
        <v>0.13</v>
      </c>
      <c r="I1217" s="4" t="s">
        <v>1959</v>
      </c>
      <c r="J1217" s="4">
        <v>264.91500000000002</v>
      </c>
    </row>
    <row r="1218" spans="1:10" ht="15" customHeight="1" x14ac:dyDescent="0.3">
      <c r="A1218" s="4" t="s">
        <v>3183</v>
      </c>
      <c r="B1218" s="6">
        <v>45281</v>
      </c>
      <c r="C1218" s="4" t="s">
        <v>360</v>
      </c>
      <c r="D1218" s="4" t="s">
        <v>1610</v>
      </c>
      <c r="E1218" s="4" t="s">
        <v>1948</v>
      </c>
      <c r="F1218" s="4">
        <v>2</v>
      </c>
      <c r="G1218" s="4">
        <v>889.04</v>
      </c>
      <c r="H1218" s="4">
        <v>0.23</v>
      </c>
      <c r="I1218" s="4" t="s">
        <v>1959</v>
      </c>
      <c r="J1218" s="4">
        <v>1369.1215999999999</v>
      </c>
    </row>
    <row r="1219" spans="1:10" ht="15" customHeight="1" x14ac:dyDescent="0.3">
      <c r="A1219" s="4" t="s">
        <v>3184</v>
      </c>
      <c r="B1219" s="6">
        <v>45322</v>
      </c>
      <c r="C1219" s="4" t="s">
        <v>545</v>
      </c>
      <c r="D1219" s="4" t="s">
        <v>1689</v>
      </c>
      <c r="E1219" s="4" t="s">
        <v>1924</v>
      </c>
      <c r="F1219" s="4">
        <v>3</v>
      </c>
      <c r="G1219" s="4">
        <v>145.25</v>
      </c>
      <c r="H1219" s="4">
        <v>0.24</v>
      </c>
      <c r="I1219" s="4" t="s">
        <v>1961</v>
      </c>
      <c r="J1219" s="4">
        <v>331.17</v>
      </c>
    </row>
    <row r="1220" spans="1:10" ht="15" customHeight="1" x14ac:dyDescent="0.3">
      <c r="A1220" s="4" t="s">
        <v>3185</v>
      </c>
      <c r="B1220" s="6">
        <v>45560</v>
      </c>
      <c r="C1220" s="4" t="s">
        <v>215</v>
      </c>
      <c r="D1220" s="4" t="s">
        <v>1847</v>
      </c>
      <c r="E1220" s="4" t="s">
        <v>1896</v>
      </c>
      <c r="F1220" s="4">
        <v>2</v>
      </c>
      <c r="G1220" s="4">
        <v>898.45</v>
      </c>
      <c r="H1220" s="4">
        <v>0.28999999999999998</v>
      </c>
      <c r="I1220" s="4" t="s">
        <v>1964</v>
      </c>
      <c r="J1220" s="4">
        <v>1275.799</v>
      </c>
    </row>
    <row r="1221" spans="1:10" ht="15" customHeight="1" x14ac:dyDescent="0.3">
      <c r="A1221" s="4" t="s">
        <v>3186</v>
      </c>
      <c r="B1221" s="6">
        <v>45905</v>
      </c>
      <c r="C1221" s="4" t="s">
        <v>128</v>
      </c>
      <c r="D1221" s="4" t="s">
        <v>1683</v>
      </c>
      <c r="E1221" s="4" t="s">
        <v>1936</v>
      </c>
      <c r="F1221" s="4">
        <v>4</v>
      </c>
      <c r="G1221" s="4">
        <v>642.04999999999995</v>
      </c>
      <c r="H1221" s="4">
        <v>0.25</v>
      </c>
      <c r="I1221" s="4" t="s">
        <v>1959</v>
      </c>
      <c r="J1221" s="4">
        <v>1926.15</v>
      </c>
    </row>
    <row r="1222" spans="1:10" ht="15" customHeight="1" x14ac:dyDescent="0.3">
      <c r="A1222" s="4" t="s">
        <v>3187</v>
      </c>
      <c r="B1222" s="6">
        <v>45531</v>
      </c>
      <c r="C1222" s="4" t="s">
        <v>998</v>
      </c>
      <c r="D1222" s="4" t="s">
        <v>1835</v>
      </c>
      <c r="E1222" s="4" t="s">
        <v>1914</v>
      </c>
      <c r="F1222" s="4">
        <v>4</v>
      </c>
      <c r="G1222" s="4">
        <v>450.83</v>
      </c>
      <c r="H1222" s="4">
        <v>0.24</v>
      </c>
      <c r="I1222" s="4" t="s">
        <v>1959</v>
      </c>
      <c r="J1222" s="4">
        <v>1370.5232000000001</v>
      </c>
    </row>
    <row r="1223" spans="1:10" ht="15" customHeight="1" x14ac:dyDescent="0.3">
      <c r="A1223" s="4" t="s">
        <v>3188</v>
      </c>
      <c r="B1223" s="6">
        <v>45216</v>
      </c>
      <c r="C1223" s="4" t="s">
        <v>55</v>
      </c>
      <c r="D1223" s="4" t="s">
        <v>1738</v>
      </c>
      <c r="E1223" s="4" t="s">
        <v>1948</v>
      </c>
      <c r="F1223" s="4">
        <v>2</v>
      </c>
      <c r="G1223" s="4">
        <v>441.03</v>
      </c>
      <c r="H1223" s="4">
        <v>0.23</v>
      </c>
      <c r="I1223" s="4" t="s">
        <v>1964</v>
      </c>
      <c r="J1223" s="4">
        <v>679.18619999999999</v>
      </c>
    </row>
    <row r="1224" spans="1:10" ht="15" customHeight="1" x14ac:dyDescent="0.3">
      <c r="A1224" s="4" t="s">
        <v>3189</v>
      </c>
      <c r="B1224" s="6">
        <v>45384</v>
      </c>
      <c r="C1224" s="4" t="s">
        <v>302</v>
      </c>
      <c r="D1224" s="4" t="s">
        <v>1652</v>
      </c>
      <c r="E1224" s="4" t="s">
        <v>1896</v>
      </c>
      <c r="F1224" s="4">
        <v>3</v>
      </c>
      <c r="G1224" s="4">
        <v>377.69</v>
      </c>
      <c r="H1224" s="4">
        <v>7.0000000000000007E-2</v>
      </c>
      <c r="I1224" s="4" t="s">
        <v>1961</v>
      </c>
      <c r="J1224" s="4">
        <v>1053.7551000000001</v>
      </c>
    </row>
    <row r="1225" spans="1:10" ht="15" customHeight="1" x14ac:dyDescent="0.3">
      <c r="A1225" s="4" t="s">
        <v>3190</v>
      </c>
      <c r="B1225" s="6">
        <v>45416</v>
      </c>
      <c r="C1225" s="4" t="s">
        <v>542</v>
      </c>
      <c r="D1225" s="4" t="s">
        <v>1599</v>
      </c>
      <c r="E1225" s="4" t="s">
        <v>1914</v>
      </c>
      <c r="F1225" s="4">
        <v>1</v>
      </c>
      <c r="G1225" s="4">
        <v>457.33</v>
      </c>
      <c r="H1225" s="4">
        <v>0.27</v>
      </c>
      <c r="I1225" s="4" t="s">
        <v>1959</v>
      </c>
      <c r="J1225" s="4">
        <v>333.85090000000002</v>
      </c>
    </row>
    <row r="1226" spans="1:10" ht="15" customHeight="1" x14ac:dyDescent="0.3">
      <c r="A1226" s="4" t="s">
        <v>3191</v>
      </c>
      <c r="B1226" s="6">
        <v>45880</v>
      </c>
      <c r="C1226" s="4" t="s">
        <v>793</v>
      </c>
      <c r="D1226" s="4" t="s">
        <v>1811</v>
      </c>
      <c r="E1226" s="4" t="s">
        <v>1911</v>
      </c>
      <c r="F1226" s="4">
        <v>4</v>
      </c>
      <c r="G1226" s="4">
        <v>218.01</v>
      </c>
      <c r="H1226" s="4">
        <v>0.06</v>
      </c>
      <c r="I1226" s="4" t="s">
        <v>1959</v>
      </c>
      <c r="J1226" s="4">
        <v>819.71759999999995</v>
      </c>
    </row>
    <row r="1227" spans="1:10" ht="15" customHeight="1" x14ac:dyDescent="0.3">
      <c r="A1227" s="4" t="s">
        <v>3192</v>
      </c>
      <c r="B1227" s="6">
        <v>45933</v>
      </c>
      <c r="C1227" s="4" t="s">
        <v>716</v>
      </c>
      <c r="D1227" s="4" t="s">
        <v>1859</v>
      </c>
      <c r="E1227" s="4" t="s">
        <v>1945</v>
      </c>
      <c r="F1227" s="4">
        <v>2</v>
      </c>
      <c r="G1227" s="4">
        <v>682.7</v>
      </c>
      <c r="H1227" s="4">
        <v>0.13</v>
      </c>
      <c r="I1227" s="4" t="s">
        <v>1959</v>
      </c>
      <c r="J1227" s="4">
        <v>1187.8979999999999</v>
      </c>
    </row>
    <row r="1228" spans="1:10" ht="15" customHeight="1" x14ac:dyDescent="0.3">
      <c r="A1228" s="4" t="s">
        <v>3193</v>
      </c>
      <c r="B1228" s="6">
        <v>45345</v>
      </c>
      <c r="C1228" s="4" t="s">
        <v>1028</v>
      </c>
      <c r="D1228" s="4" t="s">
        <v>1631</v>
      </c>
      <c r="E1228" s="4" t="s">
        <v>1945</v>
      </c>
      <c r="F1228" s="4">
        <v>3</v>
      </c>
      <c r="G1228" s="4">
        <v>726.97</v>
      </c>
      <c r="H1228" s="4">
        <v>0.04</v>
      </c>
      <c r="I1228" s="4" t="s">
        <v>1961</v>
      </c>
      <c r="J1228" s="4">
        <v>2093.6736000000001</v>
      </c>
    </row>
    <row r="1229" spans="1:10" ht="15" customHeight="1" x14ac:dyDescent="0.3">
      <c r="A1229" s="4" t="s">
        <v>3194</v>
      </c>
      <c r="B1229" s="6">
        <v>45681</v>
      </c>
      <c r="C1229" s="4" t="s">
        <v>1281</v>
      </c>
      <c r="D1229" s="4" t="s">
        <v>1759</v>
      </c>
      <c r="E1229" s="4" t="s">
        <v>1921</v>
      </c>
      <c r="F1229" s="4">
        <v>2</v>
      </c>
      <c r="G1229" s="4">
        <v>107.97</v>
      </c>
      <c r="H1229" s="4">
        <v>0.06</v>
      </c>
      <c r="I1229" s="4" t="s">
        <v>1959</v>
      </c>
      <c r="J1229" s="4">
        <v>202.9836</v>
      </c>
    </row>
    <row r="1230" spans="1:10" ht="15" customHeight="1" x14ac:dyDescent="0.3">
      <c r="A1230" s="4" t="s">
        <v>3195</v>
      </c>
      <c r="B1230" s="6">
        <v>45785</v>
      </c>
      <c r="C1230" s="4" t="s">
        <v>42</v>
      </c>
      <c r="D1230" s="4" t="s">
        <v>1576</v>
      </c>
      <c r="E1230" s="4" t="s">
        <v>1934</v>
      </c>
      <c r="F1230" s="4">
        <v>1</v>
      </c>
      <c r="G1230" s="4">
        <v>38.880000000000003</v>
      </c>
      <c r="H1230" s="4">
        <v>0.16</v>
      </c>
      <c r="I1230" s="4" t="s">
        <v>1964</v>
      </c>
      <c r="J1230" s="4">
        <v>32.659199999999998</v>
      </c>
    </row>
    <row r="1231" spans="1:10" ht="15" customHeight="1" x14ac:dyDescent="0.3">
      <c r="A1231" s="4" t="s">
        <v>3196</v>
      </c>
      <c r="B1231" s="6">
        <v>45823</v>
      </c>
      <c r="C1231" s="4" t="s">
        <v>288</v>
      </c>
      <c r="D1231" s="4" t="s">
        <v>1998</v>
      </c>
      <c r="E1231" s="4" t="s">
        <v>1942</v>
      </c>
      <c r="F1231" s="4">
        <v>3</v>
      </c>
      <c r="G1231" s="4">
        <v>484.39</v>
      </c>
      <c r="H1231" s="4">
        <v>0.28999999999999998</v>
      </c>
      <c r="I1231" s="4" t="s">
        <v>1964</v>
      </c>
      <c r="J1231" s="4">
        <v>1031.7507000000001</v>
      </c>
    </row>
    <row r="1232" spans="1:10" ht="15" customHeight="1" x14ac:dyDescent="0.3">
      <c r="A1232" s="4" t="s">
        <v>3197</v>
      </c>
      <c r="B1232" s="6">
        <v>45572</v>
      </c>
      <c r="C1232" s="4" t="s">
        <v>85</v>
      </c>
      <c r="D1232" s="4" t="s">
        <v>1823</v>
      </c>
      <c r="E1232" s="4" t="s">
        <v>1936</v>
      </c>
      <c r="F1232" s="4">
        <v>2</v>
      </c>
      <c r="G1232" s="4">
        <v>949.3</v>
      </c>
      <c r="H1232" s="4">
        <v>0.08</v>
      </c>
      <c r="I1232" s="4" t="s">
        <v>1964</v>
      </c>
      <c r="J1232" s="4">
        <v>1746.712</v>
      </c>
    </row>
    <row r="1233" spans="1:10" ht="15" customHeight="1" x14ac:dyDescent="0.3">
      <c r="A1233" s="4" t="s">
        <v>3198</v>
      </c>
      <c r="B1233" s="6">
        <v>45259</v>
      </c>
      <c r="C1233" s="4" t="s">
        <v>1355</v>
      </c>
      <c r="D1233" s="4" t="s">
        <v>1796</v>
      </c>
      <c r="E1233" s="4" t="s">
        <v>1911</v>
      </c>
      <c r="F1233" s="4">
        <v>3</v>
      </c>
      <c r="G1233" s="4">
        <v>664.75</v>
      </c>
      <c r="H1233" s="4">
        <v>0.12</v>
      </c>
      <c r="I1233" s="4" t="s">
        <v>1959</v>
      </c>
      <c r="J1233" s="4">
        <v>1754.94</v>
      </c>
    </row>
    <row r="1234" spans="1:10" ht="15" customHeight="1" x14ac:dyDescent="0.3">
      <c r="A1234" s="4" t="s">
        <v>3199</v>
      </c>
      <c r="B1234" s="6">
        <v>45740</v>
      </c>
      <c r="C1234" s="4" t="s">
        <v>907</v>
      </c>
      <c r="D1234" s="4" t="s">
        <v>1793</v>
      </c>
      <c r="E1234" s="4" t="s">
        <v>1942</v>
      </c>
      <c r="F1234" s="4">
        <v>3</v>
      </c>
      <c r="G1234" s="4">
        <v>190.04</v>
      </c>
      <c r="H1234" s="4">
        <v>7.0000000000000007E-2</v>
      </c>
      <c r="I1234" s="4" t="s">
        <v>1961</v>
      </c>
      <c r="J1234" s="4">
        <v>530.21159999999998</v>
      </c>
    </row>
    <row r="1235" spans="1:10" ht="15" customHeight="1" x14ac:dyDescent="0.3">
      <c r="A1235" s="4" t="s">
        <v>3200</v>
      </c>
      <c r="B1235" s="6">
        <v>45869</v>
      </c>
      <c r="C1235" s="4" t="s">
        <v>892</v>
      </c>
      <c r="D1235" s="4" t="s">
        <v>1585</v>
      </c>
      <c r="E1235" s="4" t="s">
        <v>1936</v>
      </c>
      <c r="F1235" s="4">
        <v>3</v>
      </c>
      <c r="G1235" s="4">
        <v>754.02</v>
      </c>
      <c r="H1235" s="4">
        <v>0.1</v>
      </c>
      <c r="I1235" s="4" t="s">
        <v>1964</v>
      </c>
      <c r="J1235" s="4">
        <v>2035.854</v>
      </c>
    </row>
    <row r="1236" spans="1:10" ht="15" customHeight="1" x14ac:dyDescent="0.3">
      <c r="A1236" s="4" t="s">
        <v>3201</v>
      </c>
      <c r="B1236" s="6">
        <v>45526</v>
      </c>
      <c r="C1236" s="4" t="s">
        <v>1211</v>
      </c>
      <c r="D1236" s="4" t="s">
        <v>1680</v>
      </c>
      <c r="E1236" s="4" t="s">
        <v>1929</v>
      </c>
      <c r="F1236" s="4">
        <v>4</v>
      </c>
      <c r="G1236" s="4">
        <v>94.13</v>
      </c>
      <c r="H1236" s="4">
        <v>0.04</v>
      </c>
      <c r="I1236" s="4" t="s">
        <v>1964</v>
      </c>
      <c r="J1236" s="4">
        <v>361.45920000000001</v>
      </c>
    </row>
    <row r="1237" spans="1:10" ht="15" customHeight="1" x14ac:dyDescent="0.3">
      <c r="A1237" s="4" t="s">
        <v>3202</v>
      </c>
      <c r="B1237" s="6">
        <v>45489</v>
      </c>
      <c r="C1237" s="4" t="s">
        <v>1455</v>
      </c>
      <c r="D1237" s="4" t="s">
        <v>1560</v>
      </c>
      <c r="E1237" s="4" t="s">
        <v>1936</v>
      </c>
      <c r="F1237" s="4">
        <v>3</v>
      </c>
      <c r="G1237" s="4">
        <v>402.3</v>
      </c>
      <c r="H1237" s="4">
        <v>0.21</v>
      </c>
      <c r="I1237" s="4" t="s">
        <v>1961</v>
      </c>
      <c r="J1237" s="4">
        <v>953.45100000000002</v>
      </c>
    </row>
    <row r="1238" spans="1:10" ht="15" customHeight="1" x14ac:dyDescent="0.3">
      <c r="A1238" s="4" t="s">
        <v>3203</v>
      </c>
      <c r="B1238" s="6">
        <v>45908</v>
      </c>
      <c r="C1238" s="4" t="s">
        <v>778</v>
      </c>
      <c r="D1238" s="4" t="s">
        <v>1841</v>
      </c>
      <c r="E1238" s="4" t="s">
        <v>1914</v>
      </c>
      <c r="F1238" s="4">
        <v>1</v>
      </c>
      <c r="G1238" s="4">
        <v>729.05</v>
      </c>
      <c r="H1238" s="4">
        <v>0.06</v>
      </c>
      <c r="I1238" s="4" t="s">
        <v>1964</v>
      </c>
      <c r="J1238" s="4">
        <v>685.30700000000002</v>
      </c>
    </row>
    <row r="1239" spans="1:10" ht="15" customHeight="1" x14ac:dyDescent="0.3">
      <c r="A1239" s="4" t="s">
        <v>3204</v>
      </c>
      <c r="B1239" s="6">
        <v>45912</v>
      </c>
      <c r="C1239" s="4" t="s">
        <v>465</v>
      </c>
      <c r="D1239" s="4" t="s">
        <v>1853</v>
      </c>
      <c r="E1239" s="4" t="s">
        <v>1932</v>
      </c>
      <c r="F1239" s="4">
        <v>1</v>
      </c>
      <c r="G1239" s="4">
        <v>822.6</v>
      </c>
      <c r="H1239" s="4">
        <v>0.28999999999999998</v>
      </c>
      <c r="I1239" s="4" t="s">
        <v>1961</v>
      </c>
      <c r="J1239" s="4">
        <v>584.04600000000005</v>
      </c>
    </row>
    <row r="1240" spans="1:10" ht="15" customHeight="1" x14ac:dyDescent="0.3">
      <c r="A1240" s="4" t="s">
        <v>3205</v>
      </c>
      <c r="B1240" s="6">
        <v>45771</v>
      </c>
      <c r="C1240" s="4" t="s">
        <v>642</v>
      </c>
      <c r="D1240" s="4" t="s">
        <v>1832</v>
      </c>
      <c r="E1240" s="4" t="s">
        <v>1917</v>
      </c>
      <c r="F1240" s="4">
        <v>2</v>
      </c>
      <c r="G1240" s="4">
        <v>327.25</v>
      </c>
      <c r="H1240" s="4">
        <v>0.19</v>
      </c>
      <c r="I1240" s="4" t="s">
        <v>1961</v>
      </c>
      <c r="J1240" s="4">
        <v>530.14499999999998</v>
      </c>
    </row>
    <row r="1241" spans="1:10" ht="15" customHeight="1" x14ac:dyDescent="0.3">
      <c r="A1241" s="4" t="s">
        <v>3206</v>
      </c>
      <c r="B1241" s="6">
        <v>45619</v>
      </c>
      <c r="C1241" s="4" t="s">
        <v>308</v>
      </c>
      <c r="D1241" s="4" t="s">
        <v>1793</v>
      </c>
      <c r="E1241" s="4" t="s">
        <v>1921</v>
      </c>
      <c r="F1241" s="4">
        <v>4</v>
      </c>
      <c r="G1241" s="4">
        <v>930.38</v>
      </c>
      <c r="H1241" s="4">
        <v>0</v>
      </c>
      <c r="I1241" s="4" t="s">
        <v>1964</v>
      </c>
      <c r="J1241" s="4">
        <v>3721.52</v>
      </c>
    </row>
    <row r="1242" spans="1:10" ht="15" customHeight="1" x14ac:dyDescent="0.3">
      <c r="A1242" s="4" t="s">
        <v>3207</v>
      </c>
      <c r="B1242" s="6">
        <v>45394</v>
      </c>
      <c r="C1242" s="4" t="s">
        <v>494</v>
      </c>
      <c r="D1242" s="4" t="s">
        <v>1658</v>
      </c>
      <c r="E1242" s="4" t="s">
        <v>1908</v>
      </c>
      <c r="F1242" s="4">
        <v>2</v>
      </c>
      <c r="G1242" s="4">
        <v>437.84</v>
      </c>
      <c r="H1242" s="4">
        <v>0.24</v>
      </c>
      <c r="I1242" s="4" t="s">
        <v>1959</v>
      </c>
      <c r="J1242" s="4">
        <v>665.51679999999999</v>
      </c>
    </row>
    <row r="1243" spans="1:10" ht="15" customHeight="1" x14ac:dyDescent="0.3">
      <c r="A1243" s="4" t="s">
        <v>3208</v>
      </c>
      <c r="B1243" s="6">
        <v>45786</v>
      </c>
      <c r="C1243" s="4" t="s">
        <v>262</v>
      </c>
      <c r="D1243" s="4" t="s">
        <v>1998</v>
      </c>
      <c r="E1243" s="4" t="s">
        <v>1939</v>
      </c>
      <c r="F1243" s="4">
        <v>2</v>
      </c>
      <c r="G1243" s="4">
        <v>126.02</v>
      </c>
      <c r="H1243" s="4">
        <v>0.09</v>
      </c>
      <c r="I1243" s="4" t="s">
        <v>1964</v>
      </c>
      <c r="J1243" s="4">
        <v>229.35640000000001</v>
      </c>
    </row>
    <row r="1244" spans="1:10" ht="15" customHeight="1" x14ac:dyDescent="0.3">
      <c r="A1244" s="4" t="s">
        <v>3209</v>
      </c>
      <c r="B1244" s="6">
        <v>45692</v>
      </c>
      <c r="C1244" s="4" t="s">
        <v>1367</v>
      </c>
      <c r="D1244" s="4" t="s">
        <v>1832</v>
      </c>
      <c r="E1244" s="4" t="s">
        <v>1936</v>
      </c>
      <c r="F1244" s="4">
        <v>1</v>
      </c>
      <c r="G1244" s="4">
        <v>860.84</v>
      </c>
      <c r="H1244" s="4">
        <v>7.0000000000000007E-2</v>
      </c>
      <c r="I1244" s="4" t="s">
        <v>1961</v>
      </c>
      <c r="J1244" s="4">
        <v>800.58119999999997</v>
      </c>
    </row>
    <row r="1245" spans="1:10" ht="15" customHeight="1" x14ac:dyDescent="0.3">
      <c r="A1245" s="4" t="s">
        <v>3210</v>
      </c>
      <c r="B1245" s="6">
        <v>45677</v>
      </c>
      <c r="C1245" s="4" t="s">
        <v>339</v>
      </c>
      <c r="D1245" s="4" t="s">
        <v>1725</v>
      </c>
      <c r="E1245" s="4" t="s">
        <v>1932</v>
      </c>
      <c r="F1245" s="4">
        <v>1</v>
      </c>
      <c r="G1245" s="4">
        <v>161.80000000000001</v>
      </c>
      <c r="H1245" s="4">
        <v>0.24</v>
      </c>
      <c r="I1245" s="4" t="s">
        <v>1961</v>
      </c>
      <c r="J1245" s="4">
        <v>122.968</v>
      </c>
    </row>
    <row r="1246" spans="1:10" ht="15" customHeight="1" x14ac:dyDescent="0.3">
      <c r="A1246" s="4" t="s">
        <v>3211</v>
      </c>
      <c r="B1246" s="6">
        <v>45669</v>
      </c>
      <c r="C1246" s="4" t="s">
        <v>1214</v>
      </c>
      <c r="D1246" s="4" t="s">
        <v>1693</v>
      </c>
      <c r="E1246" s="4" t="s">
        <v>1942</v>
      </c>
      <c r="F1246" s="4">
        <v>4</v>
      </c>
      <c r="G1246" s="4">
        <v>347.82</v>
      </c>
      <c r="H1246" s="4">
        <v>0.02</v>
      </c>
      <c r="I1246" s="4" t="s">
        <v>1964</v>
      </c>
      <c r="J1246" s="4">
        <v>1363.4544000000001</v>
      </c>
    </row>
    <row r="1247" spans="1:10" ht="15" customHeight="1" x14ac:dyDescent="0.3">
      <c r="A1247" s="4" t="s">
        <v>3212</v>
      </c>
      <c r="B1247" s="6">
        <v>45299</v>
      </c>
      <c r="C1247" s="4" t="s">
        <v>1412</v>
      </c>
      <c r="D1247" s="4" t="s">
        <v>1838</v>
      </c>
      <c r="E1247" s="4" t="s">
        <v>1939</v>
      </c>
      <c r="F1247" s="4">
        <v>3</v>
      </c>
      <c r="G1247" s="4">
        <v>416.44</v>
      </c>
      <c r="H1247" s="4">
        <v>0.27</v>
      </c>
      <c r="I1247" s="4" t="s">
        <v>1959</v>
      </c>
      <c r="J1247" s="4">
        <v>912.00360000000001</v>
      </c>
    </row>
    <row r="1248" spans="1:10" ht="15" customHeight="1" x14ac:dyDescent="0.3">
      <c r="A1248" s="4" t="s">
        <v>3213</v>
      </c>
      <c r="B1248" s="6">
        <v>45893</v>
      </c>
      <c r="C1248" s="4" t="s">
        <v>34</v>
      </c>
      <c r="D1248" s="4" t="s">
        <v>1768</v>
      </c>
      <c r="E1248" s="4" t="s">
        <v>1887</v>
      </c>
      <c r="F1248" s="4">
        <v>1</v>
      </c>
      <c r="G1248" s="4">
        <v>147.96</v>
      </c>
      <c r="H1248" s="4">
        <v>0.24</v>
      </c>
      <c r="I1248" s="4" t="s">
        <v>1964</v>
      </c>
      <c r="J1248" s="4">
        <v>112.4496</v>
      </c>
    </row>
    <row r="1249" spans="1:10" ht="15" customHeight="1" x14ac:dyDescent="0.3">
      <c r="A1249" s="4" t="s">
        <v>3214</v>
      </c>
      <c r="B1249" s="6">
        <v>45560</v>
      </c>
      <c r="C1249" s="4" t="s">
        <v>1389</v>
      </c>
      <c r="D1249" s="4" t="s">
        <v>1628</v>
      </c>
      <c r="E1249" s="4" t="s">
        <v>1917</v>
      </c>
      <c r="F1249" s="4">
        <v>3</v>
      </c>
      <c r="G1249" s="4">
        <v>550.26</v>
      </c>
      <c r="H1249" s="4">
        <v>0.22</v>
      </c>
      <c r="I1249" s="4" t="s">
        <v>1959</v>
      </c>
      <c r="J1249" s="4">
        <v>1287.6084000000001</v>
      </c>
    </row>
    <row r="1250" spans="1:10" ht="15" customHeight="1" x14ac:dyDescent="0.3">
      <c r="A1250" s="4" t="s">
        <v>3215</v>
      </c>
      <c r="B1250" s="6">
        <v>45267</v>
      </c>
      <c r="C1250" s="4" t="s">
        <v>1172</v>
      </c>
      <c r="D1250" s="4" t="s">
        <v>1874</v>
      </c>
      <c r="E1250" s="4" t="s">
        <v>1914</v>
      </c>
      <c r="F1250" s="4">
        <v>4</v>
      </c>
      <c r="G1250" s="4">
        <v>938.21</v>
      </c>
      <c r="H1250" s="4">
        <v>0.04</v>
      </c>
      <c r="I1250" s="4" t="s">
        <v>1961</v>
      </c>
      <c r="J1250" s="4">
        <v>3602.7264</v>
      </c>
    </row>
    <row r="1251" spans="1:10" ht="15" customHeight="1" x14ac:dyDescent="0.3">
      <c r="A1251" s="4" t="s">
        <v>3216</v>
      </c>
      <c r="B1251" s="6">
        <v>45467</v>
      </c>
      <c r="C1251" s="4" t="s">
        <v>465</v>
      </c>
      <c r="D1251" s="4" t="s">
        <v>1865</v>
      </c>
      <c r="E1251" s="4" t="s">
        <v>1939</v>
      </c>
      <c r="F1251" s="4">
        <v>3</v>
      </c>
      <c r="G1251" s="4">
        <v>517.98</v>
      </c>
      <c r="H1251" s="4">
        <v>0.01</v>
      </c>
      <c r="I1251" s="4" t="s">
        <v>1961</v>
      </c>
      <c r="J1251" s="4">
        <v>1538.4005999999999</v>
      </c>
    </row>
    <row r="1252" spans="1:10" ht="15" customHeight="1" x14ac:dyDescent="0.3">
      <c r="A1252" s="4" t="s">
        <v>3217</v>
      </c>
      <c r="B1252" s="6">
        <v>45847</v>
      </c>
      <c r="C1252" s="4" t="s">
        <v>148</v>
      </c>
      <c r="D1252" s="4" t="s">
        <v>1580</v>
      </c>
      <c r="E1252" s="4" t="s">
        <v>1917</v>
      </c>
      <c r="F1252" s="4">
        <v>1</v>
      </c>
      <c r="G1252" s="4">
        <v>98.27</v>
      </c>
      <c r="H1252" s="4">
        <v>0.16</v>
      </c>
      <c r="I1252" s="4" t="s">
        <v>1961</v>
      </c>
      <c r="J1252" s="4">
        <v>82.546800000000005</v>
      </c>
    </row>
    <row r="1253" spans="1:10" ht="15" customHeight="1" x14ac:dyDescent="0.3">
      <c r="A1253" s="4" t="s">
        <v>3218</v>
      </c>
      <c r="B1253" s="6">
        <v>45480</v>
      </c>
      <c r="C1253" s="4" t="s">
        <v>814</v>
      </c>
      <c r="D1253" s="4" t="s">
        <v>1725</v>
      </c>
      <c r="E1253" s="4" t="s">
        <v>1927</v>
      </c>
      <c r="F1253" s="4">
        <v>2</v>
      </c>
      <c r="G1253" s="4">
        <v>875.2</v>
      </c>
      <c r="H1253" s="4">
        <v>0.19</v>
      </c>
      <c r="I1253" s="4" t="s">
        <v>1959</v>
      </c>
      <c r="J1253" s="4">
        <v>1417.8240000000001</v>
      </c>
    </row>
    <row r="1254" spans="1:10" ht="15" customHeight="1" x14ac:dyDescent="0.3">
      <c r="A1254" s="4" t="s">
        <v>3219</v>
      </c>
      <c r="B1254" s="6">
        <v>45345</v>
      </c>
      <c r="C1254" s="4" t="s">
        <v>974</v>
      </c>
      <c r="D1254" s="4" t="s">
        <v>1841</v>
      </c>
      <c r="E1254" s="4" t="s">
        <v>1887</v>
      </c>
      <c r="F1254" s="4">
        <v>1</v>
      </c>
      <c r="G1254" s="4">
        <v>227.35</v>
      </c>
      <c r="H1254" s="4">
        <v>0.06</v>
      </c>
      <c r="I1254" s="4" t="s">
        <v>1964</v>
      </c>
      <c r="J1254" s="4">
        <v>213.709</v>
      </c>
    </row>
    <row r="1255" spans="1:10" ht="15" customHeight="1" x14ac:dyDescent="0.3">
      <c r="A1255" s="4" t="s">
        <v>3220</v>
      </c>
      <c r="B1255" s="6">
        <v>45235</v>
      </c>
      <c r="C1255" s="4" t="s">
        <v>692</v>
      </c>
      <c r="D1255" s="4" t="s">
        <v>1805</v>
      </c>
      <c r="E1255" s="4" t="s">
        <v>1892</v>
      </c>
      <c r="F1255" s="4">
        <v>1</v>
      </c>
      <c r="G1255" s="4">
        <v>842.46</v>
      </c>
      <c r="H1255" s="4">
        <v>0.05</v>
      </c>
      <c r="I1255" s="4" t="s">
        <v>1964</v>
      </c>
      <c r="J1255" s="4">
        <v>800.33699999999999</v>
      </c>
    </row>
    <row r="1256" spans="1:10" ht="15" customHeight="1" x14ac:dyDescent="0.3">
      <c r="A1256" s="4" t="s">
        <v>3221</v>
      </c>
      <c r="B1256" s="6">
        <v>45543</v>
      </c>
      <c r="C1256" s="4" t="s">
        <v>698</v>
      </c>
      <c r="D1256" s="4" t="s">
        <v>1686</v>
      </c>
      <c r="E1256" s="4" t="s">
        <v>1927</v>
      </c>
      <c r="F1256" s="4">
        <v>3</v>
      </c>
      <c r="G1256" s="4">
        <v>120.67</v>
      </c>
      <c r="H1256" s="4">
        <v>0.08</v>
      </c>
      <c r="I1256" s="4" t="s">
        <v>1964</v>
      </c>
      <c r="J1256" s="4">
        <v>333.04919999999998</v>
      </c>
    </row>
    <row r="1257" spans="1:10" ht="15" customHeight="1" x14ac:dyDescent="0.3">
      <c r="A1257" s="4" t="s">
        <v>3222</v>
      </c>
      <c r="B1257" s="6">
        <v>45402</v>
      </c>
      <c r="C1257" s="4" t="s">
        <v>1539</v>
      </c>
      <c r="D1257" s="4" t="s">
        <v>1635</v>
      </c>
      <c r="E1257" s="4" t="s">
        <v>1901</v>
      </c>
      <c r="F1257" s="4">
        <v>4</v>
      </c>
      <c r="G1257" s="4">
        <v>176.13</v>
      </c>
      <c r="H1257" s="4">
        <v>0.27</v>
      </c>
      <c r="I1257" s="4" t="s">
        <v>1961</v>
      </c>
      <c r="J1257" s="4">
        <v>514.29960000000005</v>
      </c>
    </row>
    <row r="1258" spans="1:10" ht="15" customHeight="1" x14ac:dyDescent="0.3">
      <c r="A1258" s="4" t="s">
        <v>3223</v>
      </c>
      <c r="B1258" s="6">
        <v>45671</v>
      </c>
      <c r="C1258" s="4" t="s">
        <v>1404</v>
      </c>
      <c r="D1258" s="4" t="s">
        <v>1771</v>
      </c>
      <c r="E1258" s="4" t="s">
        <v>1927</v>
      </c>
      <c r="F1258" s="4">
        <v>4</v>
      </c>
      <c r="G1258" s="4">
        <v>592.67999999999995</v>
      </c>
      <c r="H1258" s="4">
        <v>0.03</v>
      </c>
      <c r="I1258" s="4" t="s">
        <v>1959</v>
      </c>
      <c r="J1258" s="4">
        <v>2299.5983999999999</v>
      </c>
    </row>
    <row r="1259" spans="1:10" ht="15" customHeight="1" x14ac:dyDescent="0.3">
      <c r="A1259" s="4" t="s">
        <v>3224</v>
      </c>
      <c r="B1259" s="6">
        <v>45367</v>
      </c>
      <c r="C1259" s="4" t="s">
        <v>590</v>
      </c>
      <c r="D1259" s="4" t="s">
        <v>1793</v>
      </c>
      <c r="E1259" s="4" t="s">
        <v>1904</v>
      </c>
      <c r="F1259" s="4">
        <v>4</v>
      </c>
      <c r="G1259" s="4">
        <v>662.43</v>
      </c>
      <c r="H1259" s="4">
        <v>0.24</v>
      </c>
      <c r="I1259" s="4" t="s">
        <v>1961</v>
      </c>
      <c r="J1259" s="4">
        <v>2013.7872</v>
      </c>
    </row>
    <row r="1260" spans="1:10" ht="15" customHeight="1" x14ac:dyDescent="0.3">
      <c r="A1260" s="4" t="s">
        <v>3225</v>
      </c>
      <c r="B1260" s="6">
        <v>45488</v>
      </c>
      <c r="C1260" s="4" t="s">
        <v>446</v>
      </c>
      <c r="D1260" s="4" t="s">
        <v>1709</v>
      </c>
      <c r="E1260" s="4" t="s">
        <v>1917</v>
      </c>
      <c r="F1260" s="4">
        <v>3</v>
      </c>
      <c r="G1260" s="4">
        <v>518.35</v>
      </c>
      <c r="H1260" s="4">
        <v>0.21</v>
      </c>
      <c r="I1260" s="4" t="s">
        <v>1964</v>
      </c>
      <c r="J1260" s="4">
        <v>1228.4894999999999</v>
      </c>
    </row>
    <row r="1261" spans="1:10" ht="15" customHeight="1" x14ac:dyDescent="0.3">
      <c r="A1261" s="4" t="s">
        <v>3226</v>
      </c>
      <c r="B1261" s="6">
        <v>45509</v>
      </c>
      <c r="C1261" s="4" t="s">
        <v>989</v>
      </c>
      <c r="D1261" s="4" t="s">
        <v>1765</v>
      </c>
      <c r="E1261" s="4" t="s">
        <v>1908</v>
      </c>
      <c r="F1261" s="4">
        <v>1</v>
      </c>
      <c r="G1261" s="4">
        <v>85.58</v>
      </c>
      <c r="H1261" s="4">
        <v>0.1</v>
      </c>
      <c r="I1261" s="4" t="s">
        <v>1964</v>
      </c>
      <c r="J1261" s="4">
        <v>77.022000000000006</v>
      </c>
    </row>
    <row r="1262" spans="1:10" ht="15" customHeight="1" x14ac:dyDescent="0.3">
      <c r="A1262" s="4" t="s">
        <v>3227</v>
      </c>
      <c r="B1262" s="6">
        <v>45323</v>
      </c>
      <c r="C1262" s="4" t="s">
        <v>1148</v>
      </c>
      <c r="D1262" s="4" t="s">
        <v>1844</v>
      </c>
      <c r="E1262" s="4" t="s">
        <v>1892</v>
      </c>
      <c r="F1262" s="4">
        <v>4</v>
      </c>
      <c r="G1262" s="4">
        <v>800</v>
      </c>
      <c r="H1262" s="4">
        <v>0.2</v>
      </c>
      <c r="I1262" s="4" t="s">
        <v>1959</v>
      </c>
      <c r="J1262" s="4">
        <v>2560</v>
      </c>
    </row>
    <row r="1263" spans="1:10" ht="15" customHeight="1" x14ac:dyDescent="0.3">
      <c r="A1263" s="4" t="s">
        <v>3228</v>
      </c>
      <c r="B1263" s="6">
        <v>45889</v>
      </c>
      <c r="C1263" s="4" t="s">
        <v>527</v>
      </c>
      <c r="D1263" s="4" t="s">
        <v>1762</v>
      </c>
      <c r="E1263" s="4" t="s">
        <v>1924</v>
      </c>
      <c r="F1263" s="4">
        <v>3</v>
      </c>
      <c r="G1263" s="4">
        <v>118.25</v>
      </c>
      <c r="H1263" s="4">
        <v>0.26</v>
      </c>
      <c r="I1263" s="4" t="s">
        <v>1961</v>
      </c>
      <c r="J1263" s="4">
        <v>262.51499999999999</v>
      </c>
    </row>
    <row r="1264" spans="1:10" ht="15" customHeight="1" x14ac:dyDescent="0.3">
      <c r="A1264" s="4" t="s">
        <v>3229</v>
      </c>
      <c r="B1264" s="6">
        <v>45253</v>
      </c>
      <c r="C1264" s="4" t="s">
        <v>1319</v>
      </c>
      <c r="D1264" s="4" t="s">
        <v>1674</v>
      </c>
      <c r="E1264" s="4" t="s">
        <v>1936</v>
      </c>
      <c r="F1264" s="4">
        <v>1</v>
      </c>
      <c r="G1264" s="4">
        <v>223.25</v>
      </c>
      <c r="H1264" s="4">
        <v>0.28999999999999998</v>
      </c>
      <c r="I1264" s="4" t="s">
        <v>1959</v>
      </c>
      <c r="J1264" s="4">
        <v>158.50749999999999</v>
      </c>
    </row>
    <row r="1265" spans="1:10" ht="15" customHeight="1" x14ac:dyDescent="0.3">
      <c r="A1265" s="4" t="s">
        <v>3230</v>
      </c>
      <c r="B1265" s="6">
        <v>45530</v>
      </c>
      <c r="C1265" s="4" t="s">
        <v>1337</v>
      </c>
      <c r="D1265" s="4" t="s">
        <v>1674</v>
      </c>
      <c r="E1265" s="4" t="s">
        <v>1904</v>
      </c>
      <c r="F1265" s="4">
        <v>3</v>
      </c>
      <c r="G1265" s="4">
        <v>918.76</v>
      </c>
      <c r="H1265" s="4">
        <v>0.2</v>
      </c>
      <c r="I1265" s="4" t="s">
        <v>1961</v>
      </c>
      <c r="J1265" s="4">
        <v>2205.0239999999999</v>
      </c>
    </row>
    <row r="1266" spans="1:10" ht="15" customHeight="1" x14ac:dyDescent="0.3">
      <c r="A1266" s="4" t="s">
        <v>3231</v>
      </c>
      <c r="B1266" s="6">
        <v>45491</v>
      </c>
      <c r="C1266" s="4" t="s">
        <v>901</v>
      </c>
      <c r="D1266" s="4" t="s">
        <v>1835</v>
      </c>
      <c r="E1266" s="4" t="s">
        <v>1932</v>
      </c>
      <c r="F1266" s="4">
        <v>2</v>
      </c>
      <c r="G1266" s="4">
        <v>905.26</v>
      </c>
      <c r="H1266" s="4">
        <v>0.15</v>
      </c>
      <c r="I1266" s="4" t="s">
        <v>1964</v>
      </c>
      <c r="J1266" s="4">
        <v>1538.942</v>
      </c>
    </row>
    <row r="1267" spans="1:10" ht="15" customHeight="1" x14ac:dyDescent="0.3">
      <c r="A1267" s="4" t="s">
        <v>3232</v>
      </c>
      <c r="B1267" s="6">
        <v>45628</v>
      </c>
      <c r="C1267" s="4" t="s">
        <v>995</v>
      </c>
      <c r="D1267" s="4" t="s">
        <v>1998</v>
      </c>
      <c r="E1267" s="4" t="s">
        <v>1948</v>
      </c>
      <c r="F1267" s="4">
        <v>4</v>
      </c>
      <c r="G1267" s="4">
        <v>295.39999999999998</v>
      </c>
      <c r="H1267" s="4">
        <v>0.23</v>
      </c>
      <c r="I1267" s="4" t="s">
        <v>1961</v>
      </c>
      <c r="J1267" s="4">
        <v>909.83199999999999</v>
      </c>
    </row>
    <row r="1268" spans="1:10" ht="15" customHeight="1" x14ac:dyDescent="0.3">
      <c r="A1268" s="4" t="s">
        <v>3233</v>
      </c>
      <c r="B1268" s="6">
        <v>45861</v>
      </c>
      <c r="C1268" s="4" t="s">
        <v>318</v>
      </c>
      <c r="D1268" s="4" t="s">
        <v>1865</v>
      </c>
      <c r="E1268" s="4" t="s">
        <v>1908</v>
      </c>
      <c r="F1268" s="4">
        <v>1</v>
      </c>
      <c r="G1268" s="4">
        <v>252.18</v>
      </c>
      <c r="H1268" s="4">
        <v>0.23</v>
      </c>
      <c r="I1268" s="4" t="s">
        <v>1961</v>
      </c>
      <c r="J1268" s="4">
        <v>194.17859999999999</v>
      </c>
    </row>
    <row r="1269" spans="1:10" ht="15" customHeight="1" x14ac:dyDescent="0.3">
      <c r="A1269" s="4" t="s">
        <v>3234</v>
      </c>
      <c r="B1269" s="6">
        <v>45878</v>
      </c>
      <c r="C1269" s="4" t="s">
        <v>518</v>
      </c>
      <c r="D1269" s="4" t="s">
        <v>1874</v>
      </c>
      <c r="E1269" s="4" t="s">
        <v>1929</v>
      </c>
      <c r="F1269" s="4">
        <v>4</v>
      </c>
      <c r="G1269" s="4">
        <v>792.1</v>
      </c>
      <c r="H1269" s="4">
        <v>0.19</v>
      </c>
      <c r="I1269" s="4" t="s">
        <v>1964</v>
      </c>
      <c r="J1269" s="4">
        <v>2566.404</v>
      </c>
    </row>
    <row r="1270" spans="1:10" ht="15" customHeight="1" x14ac:dyDescent="0.3">
      <c r="A1270" s="4" t="s">
        <v>3235</v>
      </c>
      <c r="B1270" s="6">
        <v>45426</v>
      </c>
      <c r="C1270" s="4" t="s">
        <v>282</v>
      </c>
      <c r="D1270" s="4" t="s">
        <v>1847</v>
      </c>
      <c r="E1270" s="4" t="s">
        <v>1934</v>
      </c>
      <c r="F1270" s="4">
        <v>1</v>
      </c>
      <c r="G1270" s="4">
        <v>883.36</v>
      </c>
      <c r="H1270" s="4">
        <v>0.11</v>
      </c>
      <c r="I1270" s="4" t="s">
        <v>1961</v>
      </c>
      <c r="J1270" s="4">
        <v>786.19039999999995</v>
      </c>
    </row>
    <row r="1271" spans="1:10" ht="15" customHeight="1" x14ac:dyDescent="0.3">
      <c r="A1271" s="4" t="s">
        <v>3236</v>
      </c>
      <c r="B1271" s="6">
        <v>45231</v>
      </c>
      <c r="C1271" s="4" t="s">
        <v>889</v>
      </c>
      <c r="D1271" s="4" t="s">
        <v>1790</v>
      </c>
      <c r="E1271" s="4" t="s">
        <v>1887</v>
      </c>
      <c r="F1271" s="4">
        <v>4</v>
      </c>
      <c r="G1271" s="4">
        <v>305.95</v>
      </c>
      <c r="H1271" s="4">
        <v>0.08</v>
      </c>
      <c r="I1271" s="4" t="s">
        <v>1961</v>
      </c>
      <c r="J1271" s="4">
        <v>1125.896</v>
      </c>
    </row>
    <row r="1272" spans="1:10" ht="15" customHeight="1" x14ac:dyDescent="0.3">
      <c r="A1272" s="4" t="s">
        <v>3237</v>
      </c>
      <c r="B1272" s="6">
        <v>45609</v>
      </c>
      <c r="C1272" s="4" t="s">
        <v>1261</v>
      </c>
      <c r="D1272" s="4" t="s">
        <v>1756</v>
      </c>
      <c r="E1272" s="4" t="s">
        <v>1914</v>
      </c>
      <c r="F1272" s="4">
        <v>3</v>
      </c>
      <c r="G1272" s="4">
        <v>742.45</v>
      </c>
      <c r="H1272" s="4">
        <v>0.23</v>
      </c>
      <c r="I1272" s="4" t="s">
        <v>1964</v>
      </c>
      <c r="J1272" s="4">
        <v>1715.0595000000001</v>
      </c>
    </row>
    <row r="1273" spans="1:10" ht="15" customHeight="1" x14ac:dyDescent="0.3">
      <c r="A1273" s="4" t="s">
        <v>3238</v>
      </c>
      <c r="B1273" s="6">
        <v>45392</v>
      </c>
      <c r="C1273" s="4" t="s">
        <v>1124</v>
      </c>
      <c r="D1273" s="4" t="s">
        <v>1652</v>
      </c>
      <c r="E1273" s="4" t="s">
        <v>1945</v>
      </c>
      <c r="F1273" s="4">
        <v>3</v>
      </c>
      <c r="G1273" s="4">
        <v>336.1</v>
      </c>
      <c r="H1273" s="4">
        <v>0.12</v>
      </c>
      <c r="I1273" s="4" t="s">
        <v>1964</v>
      </c>
      <c r="J1273" s="4">
        <v>887.30399999999997</v>
      </c>
    </row>
    <row r="1274" spans="1:10" ht="15" customHeight="1" x14ac:dyDescent="0.3">
      <c r="A1274" s="4" t="s">
        <v>3239</v>
      </c>
      <c r="B1274" s="6">
        <v>45876</v>
      </c>
      <c r="C1274" s="4" t="s">
        <v>1293</v>
      </c>
      <c r="D1274" s="4" t="s">
        <v>1664</v>
      </c>
      <c r="E1274" s="4" t="s">
        <v>1914</v>
      </c>
      <c r="F1274" s="4">
        <v>3</v>
      </c>
      <c r="G1274" s="4">
        <v>310.36</v>
      </c>
      <c r="H1274" s="4">
        <v>0.14000000000000001</v>
      </c>
      <c r="I1274" s="4" t="s">
        <v>1964</v>
      </c>
      <c r="J1274" s="4">
        <v>800.72879999999998</v>
      </c>
    </row>
    <row r="1275" spans="1:10" ht="15" customHeight="1" x14ac:dyDescent="0.3">
      <c r="A1275" s="4" t="s">
        <v>3240</v>
      </c>
      <c r="B1275" s="6">
        <v>45772</v>
      </c>
      <c r="C1275" s="4" t="s">
        <v>898</v>
      </c>
      <c r="D1275" s="4" t="s">
        <v>1877</v>
      </c>
      <c r="E1275" s="4" t="s">
        <v>1917</v>
      </c>
      <c r="F1275" s="4">
        <v>3</v>
      </c>
      <c r="G1275" s="4">
        <v>992.81</v>
      </c>
      <c r="H1275" s="4">
        <v>0.04</v>
      </c>
      <c r="I1275" s="4" t="s">
        <v>1961</v>
      </c>
      <c r="J1275" s="4">
        <v>2859.2928000000002</v>
      </c>
    </row>
    <row r="1276" spans="1:10" ht="15" customHeight="1" x14ac:dyDescent="0.3">
      <c r="A1276" s="4" t="s">
        <v>3241</v>
      </c>
      <c r="B1276" s="6">
        <v>45217</v>
      </c>
      <c r="C1276" s="4" t="s">
        <v>656</v>
      </c>
      <c r="D1276" s="4" t="s">
        <v>1762</v>
      </c>
      <c r="E1276" s="4" t="s">
        <v>1927</v>
      </c>
      <c r="F1276" s="4">
        <v>3</v>
      </c>
      <c r="G1276" s="4">
        <v>257.11</v>
      </c>
      <c r="H1276" s="4">
        <v>0.26</v>
      </c>
      <c r="I1276" s="4" t="s">
        <v>1964</v>
      </c>
      <c r="J1276" s="4">
        <v>570.78420000000006</v>
      </c>
    </row>
    <row r="1277" spans="1:10" ht="15" customHeight="1" x14ac:dyDescent="0.3">
      <c r="A1277" s="4" t="s">
        <v>3242</v>
      </c>
      <c r="B1277" s="6">
        <v>45739</v>
      </c>
      <c r="C1277" s="4" t="s">
        <v>722</v>
      </c>
      <c r="D1277" s="4" t="s">
        <v>1868</v>
      </c>
      <c r="E1277" s="4" t="s">
        <v>1929</v>
      </c>
      <c r="F1277" s="4">
        <v>4</v>
      </c>
      <c r="G1277" s="4">
        <v>816.29</v>
      </c>
      <c r="H1277" s="4">
        <v>0.24</v>
      </c>
      <c r="I1277" s="4" t="s">
        <v>1961</v>
      </c>
      <c r="J1277" s="4">
        <v>2481.5216</v>
      </c>
    </row>
    <row r="1278" spans="1:10" ht="15" customHeight="1" x14ac:dyDescent="0.3">
      <c r="A1278" s="4" t="s">
        <v>3243</v>
      </c>
      <c r="B1278" s="6">
        <v>45272</v>
      </c>
      <c r="C1278" s="4" t="s">
        <v>427</v>
      </c>
      <c r="D1278" s="4" t="s">
        <v>1762</v>
      </c>
      <c r="E1278" s="4" t="s">
        <v>1929</v>
      </c>
      <c r="F1278" s="4">
        <v>4</v>
      </c>
      <c r="G1278" s="4">
        <v>755.82</v>
      </c>
      <c r="H1278" s="4">
        <v>0.22</v>
      </c>
      <c r="I1278" s="4" t="s">
        <v>1964</v>
      </c>
      <c r="J1278" s="4">
        <v>2358.1583999999998</v>
      </c>
    </row>
    <row r="1279" spans="1:10" ht="15" customHeight="1" x14ac:dyDescent="0.3">
      <c r="A1279" s="4" t="s">
        <v>3244</v>
      </c>
      <c r="B1279" s="6">
        <v>45524</v>
      </c>
      <c r="C1279" s="4" t="s">
        <v>24</v>
      </c>
      <c r="D1279" s="4" t="s">
        <v>1555</v>
      </c>
      <c r="E1279" s="4" t="s">
        <v>1934</v>
      </c>
      <c r="F1279" s="4">
        <v>1</v>
      </c>
      <c r="G1279" s="4">
        <v>449.6</v>
      </c>
      <c r="H1279" s="4">
        <v>0.01</v>
      </c>
      <c r="I1279" s="4" t="s">
        <v>1961</v>
      </c>
      <c r="J1279" s="4">
        <v>445.10399999999998</v>
      </c>
    </row>
    <row r="1280" spans="1:10" ht="15" customHeight="1" x14ac:dyDescent="0.3">
      <c r="A1280" s="4" t="s">
        <v>3245</v>
      </c>
      <c r="B1280" s="6">
        <v>45481</v>
      </c>
      <c r="C1280" s="4" t="s">
        <v>1112</v>
      </c>
      <c r="D1280" s="4" t="s">
        <v>1613</v>
      </c>
      <c r="E1280" s="4" t="s">
        <v>1887</v>
      </c>
      <c r="F1280" s="4">
        <v>2</v>
      </c>
      <c r="G1280" s="4">
        <v>779.29</v>
      </c>
      <c r="H1280" s="4">
        <v>0.12</v>
      </c>
      <c r="I1280" s="4" t="s">
        <v>1964</v>
      </c>
      <c r="J1280" s="4">
        <v>1371.5504000000001</v>
      </c>
    </row>
    <row r="1281" spans="1:10" ht="15" customHeight="1" x14ac:dyDescent="0.3">
      <c r="A1281" s="4" t="s">
        <v>3246</v>
      </c>
      <c r="B1281" s="6">
        <v>45267</v>
      </c>
      <c r="C1281" s="4" t="s">
        <v>1971</v>
      </c>
      <c r="D1281" s="4" t="s">
        <v>1814</v>
      </c>
      <c r="E1281" s="4" t="s">
        <v>1942</v>
      </c>
      <c r="F1281" s="4">
        <v>1</v>
      </c>
      <c r="G1281" s="4">
        <v>748.75</v>
      </c>
      <c r="H1281" s="4">
        <v>0.1</v>
      </c>
      <c r="I1281" s="4" t="s">
        <v>1964</v>
      </c>
      <c r="J1281" s="4">
        <v>673.875</v>
      </c>
    </row>
    <row r="1282" spans="1:10" ht="15" customHeight="1" x14ac:dyDescent="0.3">
      <c r="A1282" s="4" t="s">
        <v>3247</v>
      </c>
      <c r="B1282" s="6">
        <v>45328</v>
      </c>
      <c r="C1282" s="4" t="s">
        <v>606</v>
      </c>
      <c r="D1282" s="4" t="s">
        <v>1850</v>
      </c>
      <c r="E1282" s="4" t="s">
        <v>1887</v>
      </c>
      <c r="F1282" s="4">
        <v>2</v>
      </c>
      <c r="G1282" s="4">
        <v>121.67</v>
      </c>
      <c r="H1282" s="4">
        <v>0.08</v>
      </c>
      <c r="I1282" s="4" t="s">
        <v>1964</v>
      </c>
      <c r="J1282" s="4">
        <v>223.87280000000001</v>
      </c>
    </row>
    <row r="1283" spans="1:10" ht="15" customHeight="1" x14ac:dyDescent="0.3">
      <c r="A1283" s="4" t="s">
        <v>3248</v>
      </c>
      <c r="B1283" s="6">
        <v>45787</v>
      </c>
      <c r="C1283" s="4" t="s">
        <v>1525</v>
      </c>
      <c r="D1283" s="4" t="s">
        <v>1728</v>
      </c>
      <c r="E1283" s="4" t="s">
        <v>1936</v>
      </c>
      <c r="F1283" s="4">
        <v>3</v>
      </c>
      <c r="G1283" s="4">
        <v>225.14</v>
      </c>
      <c r="H1283" s="4">
        <v>0.15</v>
      </c>
      <c r="I1283" s="4" t="s">
        <v>1964</v>
      </c>
      <c r="J1283" s="4">
        <v>574.10699999999997</v>
      </c>
    </row>
    <row r="1284" spans="1:10" ht="15" customHeight="1" x14ac:dyDescent="0.3">
      <c r="A1284" s="4" t="s">
        <v>3249</v>
      </c>
      <c r="B1284" s="6">
        <v>45876</v>
      </c>
      <c r="C1284" s="4" t="s">
        <v>1022</v>
      </c>
      <c r="D1284" s="4" t="s">
        <v>1664</v>
      </c>
      <c r="E1284" s="4" t="s">
        <v>1948</v>
      </c>
      <c r="F1284" s="4">
        <v>1</v>
      </c>
      <c r="G1284" s="4">
        <v>654.17999999999995</v>
      </c>
      <c r="H1284" s="4">
        <v>0.19</v>
      </c>
      <c r="I1284" s="4" t="s">
        <v>1961</v>
      </c>
      <c r="J1284" s="4">
        <v>529.88580000000002</v>
      </c>
    </row>
    <row r="1285" spans="1:10" ht="15" customHeight="1" x14ac:dyDescent="0.3">
      <c r="A1285" s="4" t="s">
        <v>3250</v>
      </c>
      <c r="B1285" s="6">
        <v>45552</v>
      </c>
      <c r="C1285" s="4" t="s">
        <v>222</v>
      </c>
      <c r="D1285" s="4" t="s">
        <v>1796</v>
      </c>
      <c r="E1285" s="4" t="s">
        <v>1908</v>
      </c>
      <c r="F1285" s="4">
        <v>2</v>
      </c>
      <c r="G1285" s="4">
        <v>504.98</v>
      </c>
      <c r="H1285" s="4">
        <v>0.08</v>
      </c>
      <c r="I1285" s="4" t="s">
        <v>1964</v>
      </c>
      <c r="J1285" s="4">
        <v>929.16319999999996</v>
      </c>
    </row>
    <row r="1286" spans="1:10" ht="15" customHeight="1" x14ac:dyDescent="0.3">
      <c r="A1286" s="4" t="s">
        <v>3251</v>
      </c>
      <c r="B1286" s="6">
        <v>45823</v>
      </c>
      <c r="C1286" s="4" t="s">
        <v>1193</v>
      </c>
      <c r="D1286" s="4" t="s">
        <v>1744</v>
      </c>
      <c r="E1286" s="4" t="s">
        <v>1917</v>
      </c>
      <c r="F1286" s="4">
        <v>2</v>
      </c>
      <c r="G1286" s="4">
        <v>623.20000000000005</v>
      </c>
      <c r="H1286" s="4">
        <v>0.14000000000000001</v>
      </c>
      <c r="I1286" s="4" t="s">
        <v>1964</v>
      </c>
      <c r="J1286" s="4">
        <v>1071.904</v>
      </c>
    </row>
    <row r="1287" spans="1:10" ht="15" customHeight="1" x14ac:dyDescent="0.3">
      <c r="A1287" s="4" t="s">
        <v>3252</v>
      </c>
      <c r="B1287" s="6">
        <v>45622</v>
      </c>
      <c r="C1287" s="4" t="s">
        <v>1034</v>
      </c>
      <c r="D1287" s="4" t="s">
        <v>1576</v>
      </c>
      <c r="E1287" s="4" t="s">
        <v>1939</v>
      </c>
      <c r="F1287" s="4">
        <v>2</v>
      </c>
      <c r="G1287" s="4">
        <v>530.54</v>
      </c>
      <c r="H1287" s="4">
        <v>0.28000000000000003</v>
      </c>
      <c r="I1287" s="4" t="s">
        <v>1964</v>
      </c>
      <c r="J1287" s="4">
        <v>763.97760000000005</v>
      </c>
    </row>
    <row r="1288" spans="1:10" ht="15" customHeight="1" x14ac:dyDescent="0.3">
      <c r="A1288" s="4" t="s">
        <v>3253</v>
      </c>
      <c r="B1288" s="6">
        <v>45810</v>
      </c>
      <c r="C1288" s="4" t="s">
        <v>1154</v>
      </c>
      <c r="D1288" s="4" t="s">
        <v>1555</v>
      </c>
      <c r="E1288" s="4" t="s">
        <v>1939</v>
      </c>
      <c r="F1288" s="4">
        <v>3</v>
      </c>
      <c r="G1288" s="4">
        <v>279.45</v>
      </c>
      <c r="H1288" s="4">
        <v>0.15</v>
      </c>
      <c r="I1288" s="4" t="s">
        <v>1964</v>
      </c>
      <c r="J1288" s="4">
        <v>712.59749999999997</v>
      </c>
    </row>
    <row r="1289" spans="1:10" ht="15" customHeight="1" x14ac:dyDescent="0.3">
      <c r="A1289" s="4" t="s">
        <v>3254</v>
      </c>
      <c r="B1289" s="6">
        <v>45645</v>
      </c>
      <c r="C1289" s="4" t="s">
        <v>860</v>
      </c>
      <c r="D1289" s="4" t="s">
        <v>1606</v>
      </c>
      <c r="E1289" s="4" t="s">
        <v>1917</v>
      </c>
      <c r="F1289" s="4">
        <v>3</v>
      </c>
      <c r="G1289" s="4">
        <v>906.99</v>
      </c>
      <c r="H1289" s="4">
        <v>0.26</v>
      </c>
      <c r="I1289" s="4" t="s">
        <v>1964</v>
      </c>
      <c r="J1289" s="4">
        <v>2013.5178000000001</v>
      </c>
    </row>
    <row r="1290" spans="1:10" ht="15" customHeight="1" x14ac:dyDescent="0.3">
      <c r="A1290" s="4" t="s">
        <v>3255</v>
      </c>
      <c r="B1290" s="6">
        <v>45749</v>
      </c>
      <c r="C1290" s="4" t="s">
        <v>262</v>
      </c>
      <c r="D1290" s="4" t="s">
        <v>1823</v>
      </c>
      <c r="E1290" s="4" t="s">
        <v>1942</v>
      </c>
      <c r="F1290" s="4">
        <v>4</v>
      </c>
      <c r="G1290" s="4">
        <v>408.76</v>
      </c>
      <c r="H1290" s="4">
        <v>0.12</v>
      </c>
      <c r="I1290" s="4" t="s">
        <v>1964</v>
      </c>
      <c r="J1290" s="4">
        <v>1438.8352</v>
      </c>
    </row>
    <row r="1291" spans="1:10" ht="15" customHeight="1" x14ac:dyDescent="0.3">
      <c r="A1291" s="4" t="s">
        <v>3256</v>
      </c>
      <c r="B1291" s="6">
        <v>45537</v>
      </c>
      <c r="C1291" s="4" t="s">
        <v>593</v>
      </c>
      <c r="D1291" s="4" t="s">
        <v>1686</v>
      </c>
      <c r="E1291" s="4" t="s">
        <v>1921</v>
      </c>
      <c r="F1291" s="4">
        <v>2</v>
      </c>
      <c r="G1291" s="4">
        <v>117.34</v>
      </c>
      <c r="H1291" s="4">
        <v>0.09</v>
      </c>
      <c r="I1291" s="4" t="s">
        <v>1961</v>
      </c>
      <c r="J1291" s="4">
        <v>213.55879999999999</v>
      </c>
    </row>
    <row r="1292" spans="1:10" ht="15" customHeight="1" x14ac:dyDescent="0.3">
      <c r="A1292" s="4" t="s">
        <v>3257</v>
      </c>
      <c r="B1292" s="6">
        <v>45376</v>
      </c>
      <c r="C1292" s="4" t="s">
        <v>566</v>
      </c>
      <c r="D1292" s="4" t="s">
        <v>1856</v>
      </c>
      <c r="E1292" s="4" t="s">
        <v>1934</v>
      </c>
      <c r="F1292" s="4">
        <v>3</v>
      </c>
      <c r="G1292" s="4">
        <v>690.27</v>
      </c>
      <c r="H1292" s="4">
        <v>7.0000000000000007E-2</v>
      </c>
      <c r="I1292" s="4" t="s">
        <v>1961</v>
      </c>
      <c r="J1292" s="4">
        <v>1925.8533</v>
      </c>
    </row>
    <row r="1293" spans="1:10" ht="15" customHeight="1" x14ac:dyDescent="0.3">
      <c r="A1293" s="4" t="s">
        <v>3258</v>
      </c>
      <c r="B1293" s="6">
        <v>45709</v>
      </c>
      <c r="C1293" s="4" t="s">
        <v>385</v>
      </c>
      <c r="D1293" s="4" t="s">
        <v>1661</v>
      </c>
      <c r="E1293" s="4" t="s">
        <v>1942</v>
      </c>
      <c r="F1293" s="4">
        <v>4</v>
      </c>
      <c r="G1293" s="4">
        <v>377.18</v>
      </c>
      <c r="H1293" s="4">
        <v>0.24</v>
      </c>
      <c r="I1293" s="4" t="s">
        <v>1961</v>
      </c>
      <c r="J1293" s="4">
        <v>1146.6271999999999</v>
      </c>
    </row>
    <row r="1294" spans="1:10" ht="15" customHeight="1" x14ac:dyDescent="0.3">
      <c r="A1294" s="4" t="s">
        <v>3259</v>
      </c>
      <c r="B1294" s="6">
        <v>45446</v>
      </c>
      <c r="C1294" s="4" t="s">
        <v>397</v>
      </c>
      <c r="D1294" s="4" t="s">
        <v>1700</v>
      </c>
      <c r="E1294" s="4" t="s">
        <v>1887</v>
      </c>
      <c r="F1294" s="4">
        <v>1</v>
      </c>
      <c r="G1294" s="4">
        <v>70.52</v>
      </c>
      <c r="H1294" s="4">
        <v>0.08</v>
      </c>
      <c r="I1294" s="4" t="s">
        <v>1964</v>
      </c>
      <c r="J1294" s="4">
        <v>64.878399999999999</v>
      </c>
    </row>
    <row r="1295" spans="1:10" ht="15" customHeight="1" x14ac:dyDescent="0.3">
      <c r="A1295" s="4" t="s">
        <v>3260</v>
      </c>
      <c r="B1295" s="6">
        <v>45330</v>
      </c>
      <c r="C1295" s="4" t="s">
        <v>886</v>
      </c>
      <c r="D1295" s="4" t="s">
        <v>1693</v>
      </c>
      <c r="E1295" s="4" t="s">
        <v>1921</v>
      </c>
      <c r="F1295" s="4">
        <v>1</v>
      </c>
      <c r="G1295" s="4">
        <v>40.25</v>
      </c>
      <c r="H1295" s="4">
        <v>0.1</v>
      </c>
      <c r="I1295" s="4" t="s">
        <v>1961</v>
      </c>
      <c r="J1295" s="4">
        <v>36.225000000000001</v>
      </c>
    </row>
    <row r="1296" spans="1:10" ht="15" customHeight="1" x14ac:dyDescent="0.3">
      <c r="A1296" s="4" t="s">
        <v>3261</v>
      </c>
      <c r="B1296" s="6">
        <v>45388</v>
      </c>
      <c r="C1296" s="4" t="s">
        <v>757</v>
      </c>
      <c r="D1296" s="4" t="s">
        <v>1850</v>
      </c>
      <c r="E1296" s="4" t="s">
        <v>1927</v>
      </c>
      <c r="F1296" s="4">
        <v>3</v>
      </c>
      <c r="G1296" s="4">
        <v>539.44000000000005</v>
      </c>
      <c r="H1296" s="4">
        <v>0.05</v>
      </c>
      <c r="I1296" s="4" t="s">
        <v>1964</v>
      </c>
      <c r="J1296" s="4">
        <v>1537.404</v>
      </c>
    </row>
    <row r="1297" spans="1:10" ht="15" customHeight="1" x14ac:dyDescent="0.3">
      <c r="A1297" s="4" t="s">
        <v>3262</v>
      </c>
      <c r="B1297" s="6">
        <v>45313</v>
      </c>
      <c r="C1297" s="4" t="s">
        <v>802</v>
      </c>
      <c r="D1297" s="4" t="s">
        <v>1762</v>
      </c>
      <c r="E1297" s="4" t="s">
        <v>1904</v>
      </c>
      <c r="F1297" s="4">
        <v>3</v>
      </c>
      <c r="G1297" s="4">
        <v>543.49</v>
      </c>
      <c r="H1297" s="4">
        <v>0.05</v>
      </c>
      <c r="I1297" s="4" t="s">
        <v>1961</v>
      </c>
      <c r="J1297" s="4">
        <v>1548.9465</v>
      </c>
    </row>
    <row r="1298" spans="1:10" ht="15" customHeight="1" x14ac:dyDescent="0.3">
      <c r="A1298" s="4" t="s">
        <v>3263</v>
      </c>
      <c r="B1298" s="6">
        <v>45221</v>
      </c>
      <c r="C1298" s="4" t="s">
        <v>1031</v>
      </c>
      <c r="D1298" s="4" t="s">
        <v>1585</v>
      </c>
      <c r="E1298" s="4" t="s">
        <v>1911</v>
      </c>
      <c r="F1298" s="4">
        <v>4</v>
      </c>
      <c r="G1298" s="4">
        <v>547.21</v>
      </c>
      <c r="H1298" s="4">
        <v>0.1</v>
      </c>
      <c r="I1298" s="4" t="s">
        <v>1964</v>
      </c>
      <c r="J1298" s="4">
        <v>1969.9559999999999</v>
      </c>
    </row>
    <row r="1299" spans="1:10" ht="15" customHeight="1" x14ac:dyDescent="0.3">
      <c r="A1299" s="4" t="s">
        <v>3264</v>
      </c>
      <c r="B1299" s="6">
        <v>45619</v>
      </c>
      <c r="C1299" s="4" t="s">
        <v>784</v>
      </c>
      <c r="D1299" s="4" t="s">
        <v>1777</v>
      </c>
      <c r="E1299" s="4" t="s">
        <v>1892</v>
      </c>
      <c r="F1299" s="4">
        <v>2</v>
      </c>
      <c r="G1299" s="4">
        <v>892.46</v>
      </c>
      <c r="H1299" s="4">
        <v>7.0000000000000007E-2</v>
      </c>
      <c r="I1299" s="4" t="s">
        <v>1961</v>
      </c>
      <c r="J1299" s="4">
        <v>1659.9756</v>
      </c>
    </row>
    <row r="1300" spans="1:10" ht="15" customHeight="1" x14ac:dyDescent="0.3">
      <c r="A1300" s="4" t="s">
        <v>3265</v>
      </c>
      <c r="B1300" s="6">
        <v>45286</v>
      </c>
      <c r="C1300" s="4" t="s">
        <v>1220</v>
      </c>
      <c r="D1300" s="4" t="s">
        <v>1655</v>
      </c>
      <c r="E1300" s="4" t="s">
        <v>1917</v>
      </c>
      <c r="F1300" s="4">
        <v>2</v>
      </c>
      <c r="G1300" s="4">
        <v>853.41</v>
      </c>
      <c r="H1300" s="4">
        <v>0.25</v>
      </c>
      <c r="I1300" s="4" t="s">
        <v>1959</v>
      </c>
      <c r="J1300" s="4">
        <v>1280.115</v>
      </c>
    </row>
    <row r="1301" spans="1:10" ht="15" customHeight="1" x14ac:dyDescent="0.3">
      <c r="A1301" s="4" t="s">
        <v>3266</v>
      </c>
      <c r="B1301" s="6">
        <v>45451</v>
      </c>
      <c r="C1301" s="4" t="s">
        <v>391</v>
      </c>
      <c r="D1301" s="4" t="s">
        <v>1829</v>
      </c>
      <c r="E1301" s="4" t="s">
        <v>1914</v>
      </c>
      <c r="F1301" s="4">
        <v>1</v>
      </c>
      <c r="G1301" s="4">
        <v>162.13999999999999</v>
      </c>
      <c r="H1301" s="4">
        <v>7.0000000000000007E-2</v>
      </c>
      <c r="I1301" s="4" t="s">
        <v>1961</v>
      </c>
      <c r="J1301" s="4">
        <v>150.7902</v>
      </c>
    </row>
    <row r="1302" spans="1:10" ht="15" customHeight="1" x14ac:dyDescent="0.3">
      <c r="A1302" s="4" t="s">
        <v>3267</v>
      </c>
      <c r="B1302" s="6">
        <v>45478</v>
      </c>
      <c r="C1302" s="4" t="s">
        <v>503</v>
      </c>
      <c r="D1302" s="4" t="s">
        <v>1871</v>
      </c>
      <c r="E1302" s="4" t="s">
        <v>1939</v>
      </c>
      <c r="F1302" s="4">
        <v>1</v>
      </c>
      <c r="G1302" s="4">
        <v>893.14</v>
      </c>
      <c r="H1302" s="4">
        <v>0.09</v>
      </c>
      <c r="I1302" s="4" t="s">
        <v>1959</v>
      </c>
      <c r="J1302" s="4">
        <v>812.75739999999996</v>
      </c>
    </row>
    <row r="1303" spans="1:10" ht="15" customHeight="1" x14ac:dyDescent="0.3">
      <c r="A1303" s="4" t="s">
        <v>3268</v>
      </c>
      <c r="B1303" s="6">
        <v>45528</v>
      </c>
      <c r="C1303" s="4" t="s">
        <v>370</v>
      </c>
      <c r="D1303" s="4" t="s">
        <v>1680</v>
      </c>
      <c r="E1303" s="4" t="s">
        <v>1917</v>
      </c>
      <c r="F1303" s="4">
        <v>4</v>
      </c>
      <c r="G1303" s="4">
        <v>349.07</v>
      </c>
      <c r="H1303" s="4">
        <v>0.28000000000000003</v>
      </c>
      <c r="I1303" s="4" t="s">
        <v>1959</v>
      </c>
      <c r="J1303" s="4">
        <v>1005.3216</v>
      </c>
    </row>
    <row r="1304" spans="1:10" ht="15" customHeight="1" x14ac:dyDescent="0.3">
      <c r="A1304" s="4" t="s">
        <v>3269</v>
      </c>
      <c r="B1304" s="6">
        <v>45418</v>
      </c>
      <c r="C1304" s="4" t="s">
        <v>910</v>
      </c>
      <c r="D1304" s="4" t="s">
        <v>1826</v>
      </c>
      <c r="E1304" s="4" t="s">
        <v>1932</v>
      </c>
      <c r="F1304" s="4">
        <v>1</v>
      </c>
      <c r="G1304" s="4">
        <v>747.9</v>
      </c>
      <c r="H1304" s="4">
        <v>0.21</v>
      </c>
      <c r="I1304" s="4" t="s">
        <v>1964</v>
      </c>
      <c r="J1304" s="4">
        <v>590.84100000000001</v>
      </c>
    </row>
    <row r="1305" spans="1:10" ht="15" customHeight="1" x14ac:dyDescent="0.3">
      <c r="A1305" s="4" t="s">
        <v>3270</v>
      </c>
      <c r="B1305" s="6">
        <v>45478</v>
      </c>
      <c r="C1305" s="4" t="s">
        <v>131</v>
      </c>
      <c r="D1305" s="4" t="s">
        <v>1826</v>
      </c>
      <c r="E1305" s="4" t="s">
        <v>1911</v>
      </c>
      <c r="F1305" s="4">
        <v>3</v>
      </c>
      <c r="G1305" s="4">
        <v>438.92</v>
      </c>
      <c r="H1305" s="4">
        <v>0.21</v>
      </c>
      <c r="I1305" s="4" t="s">
        <v>1959</v>
      </c>
      <c r="J1305" s="4">
        <v>1040.2403999999999</v>
      </c>
    </row>
    <row r="1306" spans="1:10" ht="15" customHeight="1" x14ac:dyDescent="0.3">
      <c r="A1306" s="4" t="s">
        <v>3271</v>
      </c>
      <c r="B1306" s="6">
        <v>45232</v>
      </c>
      <c r="C1306" s="4" t="s">
        <v>430</v>
      </c>
      <c r="D1306" s="4" t="s">
        <v>1814</v>
      </c>
      <c r="E1306" s="4" t="s">
        <v>1904</v>
      </c>
      <c r="F1306" s="4">
        <v>4</v>
      </c>
      <c r="G1306" s="4">
        <v>665.38</v>
      </c>
      <c r="H1306" s="4">
        <v>0.18</v>
      </c>
      <c r="I1306" s="4" t="s">
        <v>1959</v>
      </c>
      <c r="J1306" s="4">
        <v>2182.4463999999998</v>
      </c>
    </row>
    <row r="1307" spans="1:10" ht="15" customHeight="1" x14ac:dyDescent="0.3">
      <c r="A1307" s="4" t="s">
        <v>3272</v>
      </c>
      <c r="B1307" s="6">
        <v>45616</v>
      </c>
      <c r="C1307" s="4" t="s">
        <v>24</v>
      </c>
      <c r="D1307" s="4" t="s">
        <v>1762</v>
      </c>
      <c r="E1307" s="4" t="s">
        <v>1945</v>
      </c>
      <c r="F1307" s="4">
        <v>1</v>
      </c>
      <c r="G1307" s="4">
        <v>146.49</v>
      </c>
      <c r="H1307" s="4">
        <v>0.28000000000000003</v>
      </c>
      <c r="I1307" s="4" t="s">
        <v>1959</v>
      </c>
      <c r="J1307" s="4">
        <v>105.47280000000001</v>
      </c>
    </row>
    <row r="1308" spans="1:10" ht="15" customHeight="1" x14ac:dyDescent="0.3">
      <c r="A1308" s="4" t="s">
        <v>3273</v>
      </c>
      <c r="B1308" s="6">
        <v>45774</v>
      </c>
      <c r="C1308" s="4" t="s">
        <v>479</v>
      </c>
      <c r="D1308" s="4" t="s">
        <v>1693</v>
      </c>
      <c r="E1308" s="4" t="s">
        <v>1936</v>
      </c>
      <c r="F1308" s="4">
        <v>2</v>
      </c>
      <c r="G1308" s="4">
        <v>235.39</v>
      </c>
      <c r="H1308" s="4">
        <v>0.27</v>
      </c>
      <c r="I1308" s="4" t="s">
        <v>1964</v>
      </c>
      <c r="J1308" s="4">
        <v>343.6694</v>
      </c>
    </row>
    <row r="1309" spans="1:10" ht="15" customHeight="1" x14ac:dyDescent="0.3">
      <c r="A1309" s="4" t="s">
        <v>3274</v>
      </c>
      <c r="B1309" s="6">
        <v>45651</v>
      </c>
      <c r="C1309" s="4" t="s">
        <v>122</v>
      </c>
      <c r="D1309" s="4" t="s">
        <v>1765</v>
      </c>
      <c r="E1309" s="4" t="s">
        <v>1908</v>
      </c>
      <c r="F1309" s="4">
        <v>3</v>
      </c>
      <c r="G1309" s="4">
        <v>38.07</v>
      </c>
      <c r="H1309" s="4">
        <v>0.09</v>
      </c>
      <c r="I1309" s="4" t="s">
        <v>1961</v>
      </c>
      <c r="J1309" s="4">
        <v>103.9311</v>
      </c>
    </row>
    <row r="1310" spans="1:10" ht="15" customHeight="1" x14ac:dyDescent="0.3">
      <c r="A1310" s="4" t="s">
        <v>3275</v>
      </c>
      <c r="B1310" s="6">
        <v>45902</v>
      </c>
      <c r="C1310" s="4" t="s">
        <v>1266</v>
      </c>
      <c r="D1310" s="4" t="s">
        <v>1680</v>
      </c>
      <c r="E1310" s="4" t="s">
        <v>1904</v>
      </c>
      <c r="F1310" s="4">
        <v>2</v>
      </c>
      <c r="G1310" s="4">
        <v>511.7</v>
      </c>
      <c r="H1310" s="4">
        <v>0.12</v>
      </c>
      <c r="I1310" s="4" t="s">
        <v>1964</v>
      </c>
      <c r="J1310" s="4">
        <v>900.59199999999998</v>
      </c>
    </row>
    <row r="1311" spans="1:10" ht="15" customHeight="1" x14ac:dyDescent="0.3">
      <c r="A1311" s="4" t="s">
        <v>3276</v>
      </c>
      <c r="B1311" s="6">
        <v>45401</v>
      </c>
      <c r="C1311" s="4" t="s">
        <v>336</v>
      </c>
      <c r="D1311" s="4" t="s">
        <v>1808</v>
      </c>
      <c r="E1311" s="4" t="s">
        <v>1917</v>
      </c>
      <c r="F1311" s="4">
        <v>4</v>
      </c>
      <c r="G1311" s="4">
        <v>488.72</v>
      </c>
      <c r="H1311" s="4">
        <v>0.23</v>
      </c>
      <c r="I1311" s="4" t="s">
        <v>1961</v>
      </c>
      <c r="J1311" s="4">
        <v>1505.2575999999999</v>
      </c>
    </row>
    <row r="1312" spans="1:10" ht="15" customHeight="1" x14ac:dyDescent="0.3">
      <c r="A1312" s="4" t="s">
        <v>3277</v>
      </c>
      <c r="B1312" s="6">
        <v>45717</v>
      </c>
      <c r="C1312" s="4" t="s">
        <v>1232</v>
      </c>
      <c r="D1312" s="4" t="s">
        <v>1732</v>
      </c>
      <c r="E1312" s="4" t="s">
        <v>1929</v>
      </c>
      <c r="F1312" s="4">
        <v>2</v>
      </c>
      <c r="G1312" s="4">
        <v>520.45000000000005</v>
      </c>
      <c r="H1312" s="4">
        <v>0.11</v>
      </c>
      <c r="I1312" s="4" t="s">
        <v>1964</v>
      </c>
      <c r="J1312" s="4">
        <v>926.40099999999995</v>
      </c>
    </row>
    <row r="1313" spans="1:10" ht="15" customHeight="1" x14ac:dyDescent="0.3">
      <c r="A1313" s="4" t="s">
        <v>3278</v>
      </c>
      <c r="B1313" s="6">
        <v>45376</v>
      </c>
      <c r="C1313" s="4" t="s">
        <v>1352</v>
      </c>
      <c r="D1313" s="4" t="s">
        <v>1725</v>
      </c>
      <c r="E1313" s="4" t="s">
        <v>1908</v>
      </c>
      <c r="F1313" s="4">
        <v>1</v>
      </c>
      <c r="G1313" s="4">
        <v>340.9</v>
      </c>
      <c r="H1313" s="4">
        <v>0.28999999999999998</v>
      </c>
      <c r="I1313" s="4" t="s">
        <v>1959</v>
      </c>
      <c r="J1313" s="4">
        <v>242.03899999999999</v>
      </c>
    </row>
    <row r="1314" spans="1:10" ht="15" customHeight="1" x14ac:dyDescent="0.3">
      <c r="A1314" s="4" t="s">
        <v>3279</v>
      </c>
      <c r="B1314" s="6">
        <v>45576</v>
      </c>
      <c r="C1314" s="4" t="s">
        <v>1097</v>
      </c>
      <c r="D1314" s="4" t="s">
        <v>1670</v>
      </c>
      <c r="E1314" s="4" t="s">
        <v>1917</v>
      </c>
      <c r="F1314" s="4">
        <v>3</v>
      </c>
      <c r="G1314" s="4">
        <v>653.59</v>
      </c>
      <c r="H1314" s="4">
        <v>0.17</v>
      </c>
      <c r="I1314" s="4" t="s">
        <v>1964</v>
      </c>
      <c r="J1314" s="4">
        <v>1627.4391000000001</v>
      </c>
    </row>
    <row r="1315" spans="1:10" ht="15" customHeight="1" x14ac:dyDescent="0.3">
      <c r="A1315" s="4" t="s">
        <v>3280</v>
      </c>
      <c r="B1315" s="6">
        <v>45906</v>
      </c>
      <c r="C1315" s="4" t="s">
        <v>96</v>
      </c>
      <c r="D1315" s="4" t="s">
        <v>1655</v>
      </c>
      <c r="E1315" s="4" t="s">
        <v>1945</v>
      </c>
      <c r="F1315" s="4">
        <v>1</v>
      </c>
      <c r="G1315" s="4">
        <v>179.77</v>
      </c>
      <c r="H1315" s="4">
        <v>0.23</v>
      </c>
      <c r="I1315" s="4" t="s">
        <v>1964</v>
      </c>
      <c r="J1315" s="4">
        <v>138.4229</v>
      </c>
    </row>
    <row r="1316" spans="1:10" ht="15" customHeight="1" x14ac:dyDescent="0.3">
      <c r="A1316" s="4" t="s">
        <v>3281</v>
      </c>
      <c r="B1316" s="6">
        <v>45523</v>
      </c>
      <c r="C1316" s="4" t="s">
        <v>46</v>
      </c>
      <c r="D1316" s="4" t="s">
        <v>1555</v>
      </c>
      <c r="E1316" s="4" t="s">
        <v>1921</v>
      </c>
      <c r="F1316" s="4">
        <v>2</v>
      </c>
      <c r="G1316" s="4">
        <v>943.8</v>
      </c>
      <c r="H1316" s="4">
        <v>0.06</v>
      </c>
      <c r="I1316" s="4" t="s">
        <v>1959</v>
      </c>
      <c r="J1316" s="4">
        <v>1774.3440000000001</v>
      </c>
    </row>
    <row r="1317" spans="1:10" ht="15" customHeight="1" x14ac:dyDescent="0.3">
      <c r="A1317" s="4" t="s">
        <v>3282</v>
      </c>
      <c r="B1317" s="6">
        <v>45234</v>
      </c>
      <c r="C1317" s="4" t="s">
        <v>1284</v>
      </c>
      <c r="D1317" s="4" t="s">
        <v>1796</v>
      </c>
      <c r="E1317" s="4" t="s">
        <v>1936</v>
      </c>
      <c r="F1317" s="4">
        <v>2</v>
      </c>
      <c r="G1317" s="4">
        <v>985</v>
      </c>
      <c r="H1317" s="4">
        <v>0.25</v>
      </c>
      <c r="I1317" s="4" t="s">
        <v>1959</v>
      </c>
      <c r="J1317" s="4">
        <v>1477.5</v>
      </c>
    </row>
    <row r="1318" spans="1:10" ht="15" customHeight="1" x14ac:dyDescent="0.3">
      <c r="A1318" s="4" t="s">
        <v>3283</v>
      </c>
      <c r="B1318" s="6">
        <v>45405</v>
      </c>
      <c r="C1318" s="4" t="s">
        <v>1504</v>
      </c>
      <c r="D1318" s="4" t="s">
        <v>1847</v>
      </c>
      <c r="E1318" s="4" t="s">
        <v>1924</v>
      </c>
      <c r="F1318" s="4">
        <v>4</v>
      </c>
      <c r="G1318" s="4">
        <v>216.81</v>
      </c>
      <c r="H1318" s="4">
        <v>0.28999999999999998</v>
      </c>
      <c r="I1318" s="4" t="s">
        <v>1959</v>
      </c>
      <c r="J1318" s="4">
        <v>615.74040000000002</v>
      </c>
    </row>
    <row r="1319" spans="1:10" ht="15" customHeight="1" x14ac:dyDescent="0.3">
      <c r="A1319" s="4" t="s">
        <v>3284</v>
      </c>
      <c r="B1319" s="6">
        <v>45223</v>
      </c>
      <c r="C1319" s="4" t="s">
        <v>412</v>
      </c>
      <c r="D1319" s="4" t="s">
        <v>1774</v>
      </c>
      <c r="E1319" s="4" t="s">
        <v>1896</v>
      </c>
      <c r="F1319" s="4">
        <v>4</v>
      </c>
      <c r="G1319" s="4">
        <v>950.21</v>
      </c>
      <c r="H1319" s="4">
        <v>0.27</v>
      </c>
      <c r="I1319" s="4" t="s">
        <v>1964</v>
      </c>
      <c r="J1319" s="4">
        <v>2774.6131999999998</v>
      </c>
    </row>
    <row r="1320" spans="1:10" ht="15" customHeight="1" x14ac:dyDescent="0.3">
      <c r="A1320" s="4" t="s">
        <v>3285</v>
      </c>
      <c r="B1320" s="6">
        <v>45838</v>
      </c>
      <c r="C1320" s="4" t="s">
        <v>829</v>
      </c>
      <c r="D1320" s="4" t="s">
        <v>1725</v>
      </c>
      <c r="E1320" s="4" t="s">
        <v>1914</v>
      </c>
      <c r="F1320" s="4">
        <v>2</v>
      </c>
      <c r="G1320" s="4">
        <v>271.39999999999998</v>
      </c>
      <c r="H1320" s="4">
        <v>0.17</v>
      </c>
      <c r="I1320" s="4" t="s">
        <v>1961</v>
      </c>
      <c r="J1320" s="4">
        <v>450.524</v>
      </c>
    </row>
    <row r="1321" spans="1:10" ht="15" customHeight="1" x14ac:dyDescent="0.3">
      <c r="A1321" s="4" t="s">
        <v>3286</v>
      </c>
      <c r="B1321" s="6">
        <v>45883</v>
      </c>
      <c r="C1321" s="4" t="s">
        <v>566</v>
      </c>
      <c r="D1321" s="4" t="s">
        <v>1696</v>
      </c>
      <c r="E1321" s="4" t="s">
        <v>1917</v>
      </c>
      <c r="F1321" s="4">
        <v>4</v>
      </c>
      <c r="G1321" s="4">
        <v>708.19</v>
      </c>
      <c r="H1321" s="4">
        <v>0.1</v>
      </c>
      <c r="I1321" s="4" t="s">
        <v>1961</v>
      </c>
      <c r="J1321" s="4">
        <v>2549.4839999999999</v>
      </c>
    </row>
    <row r="1322" spans="1:10" ht="15" customHeight="1" x14ac:dyDescent="0.3">
      <c r="A1322" s="4" t="s">
        <v>3287</v>
      </c>
      <c r="B1322" s="6">
        <v>45788</v>
      </c>
      <c r="C1322" s="4" t="s">
        <v>1386</v>
      </c>
      <c r="D1322" s="4" t="s">
        <v>1744</v>
      </c>
      <c r="E1322" s="4" t="s">
        <v>1901</v>
      </c>
      <c r="F1322" s="4">
        <v>3</v>
      </c>
      <c r="G1322" s="4">
        <v>477.05</v>
      </c>
      <c r="H1322" s="4">
        <v>0.05</v>
      </c>
      <c r="I1322" s="4" t="s">
        <v>1961</v>
      </c>
      <c r="J1322" s="4">
        <v>1359.5925</v>
      </c>
    </row>
    <row r="1323" spans="1:10" ht="15" customHeight="1" x14ac:dyDescent="0.3">
      <c r="A1323" s="4" t="s">
        <v>3288</v>
      </c>
      <c r="B1323" s="6">
        <v>45383</v>
      </c>
      <c r="C1323" s="4" t="s">
        <v>980</v>
      </c>
      <c r="D1323" s="4" t="s">
        <v>1805</v>
      </c>
      <c r="E1323" s="4" t="s">
        <v>1921</v>
      </c>
      <c r="F1323" s="4">
        <v>3</v>
      </c>
      <c r="G1323" s="4">
        <v>627.29</v>
      </c>
      <c r="H1323" s="4">
        <v>0.27</v>
      </c>
      <c r="I1323" s="4" t="s">
        <v>1964</v>
      </c>
      <c r="J1323" s="4">
        <v>1373.7651000000001</v>
      </c>
    </row>
    <row r="1324" spans="1:10" ht="15" customHeight="1" x14ac:dyDescent="0.3">
      <c r="A1324" s="4" t="s">
        <v>3289</v>
      </c>
      <c r="B1324" s="6">
        <v>45335</v>
      </c>
      <c r="C1324" s="4" t="s">
        <v>971</v>
      </c>
      <c r="D1324" s="4" t="s">
        <v>1865</v>
      </c>
      <c r="E1324" s="4" t="s">
        <v>1927</v>
      </c>
      <c r="F1324" s="4">
        <v>3</v>
      </c>
      <c r="G1324" s="4">
        <v>206.84</v>
      </c>
      <c r="H1324" s="4">
        <v>0.19</v>
      </c>
      <c r="I1324" s="4" t="s">
        <v>1961</v>
      </c>
      <c r="J1324" s="4">
        <v>502.62119999999999</v>
      </c>
    </row>
    <row r="1325" spans="1:10" ht="15" customHeight="1" x14ac:dyDescent="0.3">
      <c r="A1325" s="4" t="s">
        <v>3290</v>
      </c>
      <c r="B1325" s="6">
        <v>45304</v>
      </c>
      <c r="C1325" s="4" t="s">
        <v>814</v>
      </c>
      <c r="D1325" s="4" t="s">
        <v>1667</v>
      </c>
      <c r="E1325" s="4" t="s">
        <v>1892</v>
      </c>
      <c r="F1325" s="4">
        <v>4</v>
      </c>
      <c r="G1325" s="4">
        <v>629.04999999999995</v>
      </c>
      <c r="H1325" s="4">
        <v>0.26</v>
      </c>
      <c r="I1325" s="4" t="s">
        <v>1959</v>
      </c>
      <c r="J1325" s="4">
        <v>1861.9880000000001</v>
      </c>
    </row>
    <row r="1326" spans="1:10" ht="15" customHeight="1" x14ac:dyDescent="0.3">
      <c r="A1326" s="4" t="s">
        <v>3291</v>
      </c>
      <c r="B1326" s="6">
        <v>45543</v>
      </c>
      <c r="C1326" s="4" t="s">
        <v>1369</v>
      </c>
      <c r="D1326" s="4" t="s">
        <v>1805</v>
      </c>
      <c r="E1326" s="4" t="s">
        <v>1942</v>
      </c>
      <c r="F1326" s="4">
        <v>4</v>
      </c>
      <c r="G1326" s="4">
        <v>529.04</v>
      </c>
      <c r="H1326" s="4">
        <v>0.1</v>
      </c>
      <c r="I1326" s="4" t="s">
        <v>1961</v>
      </c>
      <c r="J1326" s="4">
        <v>1904.5440000000001</v>
      </c>
    </row>
    <row r="1327" spans="1:10" ht="15" customHeight="1" x14ac:dyDescent="0.3">
      <c r="A1327" s="4" t="s">
        <v>3292</v>
      </c>
      <c r="B1327" s="6">
        <v>45326</v>
      </c>
      <c r="C1327" s="4" t="s">
        <v>1106</v>
      </c>
      <c r="D1327" s="4" t="s">
        <v>1667</v>
      </c>
      <c r="E1327" s="4" t="s">
        <v>1942</v>
      </c>
      <c r="F1327" s="4">
        <v>1</v>
      </c>
      <c r="G1327" s="4">
        <v>350.67</v>
      </c>
      <c r="H1327" s="4">
        <v>0.22</v>
      </c>
      <c r="I1327" s="4" t="s">
        <v>1961</v>
      </c>
      <c r="J1327" s="4">
        <v>273.52260000000001</v>
      </c>
    </row>
    <row r="1328" spans="1:10" ht="15" customHeight="1" x14ac:dyDescent="0.3">
      <c r="A1328" s="4" t="s">
        <v>3293</v>
      </c>
      <c r="B1328" s="6">
        <v>45498</v>
      </c>
      <c r="C1328" s="4" t="s">
        <v>1172</v>
      </c>
      <c r="D1328" s="4" t="s">
        <v>1868</v>
      </c>
      <c r="E1328" s="4" t="s">
        <v>1892</v>
      </c>
      <c r="F1328" s="4">
        <v>1</v>
      </c>
      <c r="G1328" s="4">
        <v>128.93</v>
      </c>
      <c r="H1328" s="4">
        <v>0.26</v>
      </c>
      <c r="I1328" s="4" t="s">
        <v>1959</v>
      </c>
      <c r="J1328" s="4">
        <v>95.408199999999994</v>
      </c>
    </row>
    <row r="1329" spans="1:10" ht="15" customHeight="1" x14ac:dyDescent="0.3">
      <c r="A1329" s="4" t="s">
        <v>3294</v>
      </c>
      <c r="B1329" s="6">
        <v>45544</v>
      </c>
      <c r="C1329" s="4" t="s">
        <v>497</v>
      </c>
      <c r="D1329" s="4" t="s">
        <v>1841</v>
      </c>
      <c r="E1329" s="4" t="s">
        <v>1936</v>
      </c>
      <c r="F1329" s="4">
        <v>2</v>
      </c>
      <c r="G1329" s="4">
        <v>384.92</v>
      </c>
      <c r="H1329" s="4">
        <v>0.09</v>
      </c>
      <c r="I1329" s="4" t="s">
        <v>1959</v>
      </c>
      <c r="J1329" s="4">
        <v>700.55439999999999</v>
      </c>
    </row>
    <row r="1330" spans="1:10" ht="15" customHeight="1" x14ac:dyDescent="0.3">
      <c r="A1330" s="4" t="s">
        <v>3295</v>
      </c>
      <c r="B1330" s="6">
        <v>45268</v>
      </c>
      <c r="C1330" s="4" t="s">
        <v>1061</v>
      </c>
      <c r="D1330" s="4" t="s">
        <v>1576</v>
      </c>
      <c r="E1330" s="4" t="s">
        <v>1917</v>
      </c>
      <c r="F1330" s="4">
        <v>3</v>
      </c>
      <c r="G1330" s="4">
        <v>120.77</v>
      </c>
      <c r="H1330" s="4">
        <v>0.28999999999999998</v>
      </c>
      <c r="I1330" s="4" t="s">
        <v>1961</v>
      </c>
      <c r="J1330" s="4">
        <v>257.24009999999998</v>
      </c>
    </row>
    <row r="1331" spans="1:10" ht="15" customHeight="1" x14ac:dyDescent="0.3">
      <c r="A1331" s="4" t="s">
        <v>3296</v>
      </c>
      <c r="B1331" s="6">
        <v>45824</v>
      </c>
      <c r="C1331" s="4" t="s">
        <v>729</v>
      </c>
      <c r="D1331" s="4" t="s">
        <v>1811</v>
      </c>
      <c r="E1331" s="4" t="s">
        <v>1942</v>
      </c>
      <c r="F1331" s="4">
        <v>4</v>
      </c>
      <c r="G1331" s="4">
        <v>661.39</v>
      </c>
      <c r="H1331" s="4">
        <v>7.0000000000000007E-2</v>
      </c>
      <c r="I1331" s="4" t="s">
        <v>1959</v>
      </c>
      <c r="J1331" s="4">
        <v>2460.3708000000001</v>
      </c>
    </row>
    <row r="1332" spans="1:10" ht="15" customHeight="1" x14ac:dyDescent="0.3">
      <c r="A1332" s="4" t="s">
        <v>3297</v>
      </c>
      <c r="B1332" s="6">
        <v>45261</v>
      </c>
      <c r="C1332" s="4" t="s">
        <v>1401</v>
      </c>
      <c r="D1332" s="4" t="s">
        <v>1768</v>
      </c>
      <c r="E1332" s="4" t="s">
        <v>1896</v>
      </c>
      <c r="F1332" s="4">
        <v>1</v>
      </c>
      <c r="G1332" s="4">
        <v>195.24</v>
      </c>
      <c r="H1332" s="4">
        <v>0.27</v>
      </c>
      <c r="I1332" s="4" t="s">
        <v>1961</v>
      </c>
      <c r="J1332" s="4">
        <v>142.52520000000001</v>
      </c>
    </row>
    <row r="1333" spans="1:10" ht="15" customHeight="1" x14ac:dyDescent="0.3">
      <c r="A1333" s="4" t="s">
        <v>3298</v>
      </c>
      <c r="B1333" s="6">
        <v>45233</v>
      </c>
      <c r="C1333" s="4" t="s">
        <v>29</v>
      </c>
      <c r="D1333" s="4" t="s">
        <v>1859</v>
      </c>
      <c r="E1333" s="4" t="s">
        <v>1945</v>
      </c>
      <c r="F1333" s="4">
        <v>2</v>
      </c>
      <c r="G1333" s="4">
        <v>177.4</v>
      </c>
      <c r="H1333" s="4">
        <v>0.19</v>
      </c>
      <c r="I1333" s="4" t="s">
        <v>1961</v>
      </c>
      <c r="J1333" s="4">
        <v>287.38799999999998</v>
      </c>
    </row>
    <row r="1334" spans="1:10" ht="15" customHeight="1" x14ac:dyDescent="0.3">
      <c r="A1334" s="4" t="s">
        <v>3299</v>
      </c>
      <c r="B1334" s="6">
        <v>45673</v>
      </c>
      <c r="C1334" s="4" t="s">
        <v>218</v>
      </c>
      <c r="D1334" s="4" t="s">
        <v>1877</v>
      </c>
      <c r="E1334" s="4" t="s">
        <v>1927</v>
      </c>
      <c r="F1334" s="4">
        <v>4</v>
      </c>
      <c r="G1334" s="4">
        <v>862.67</v>
      </c>
      <c r="H1334" s="4">
        <v>0.2</v>
      </c>
      <c r="I1334" s="4" t="s">
        <v>1961</v>
      </c>
      <c r="J1334" s="4">
        <v>2760.5439999999999</v>
      </c>
    </row>
    <row r="1335" spans="1:10" ht="15" customHeight="1" x14ac:dyDescent="0.3">
      <c r="A1335" s="4" t="s">
        <v>3300</v>
      </c>
      <c r="B1335" s="6">
        <v>45565</v>
      </c>
      <c r="C1335" s="4" t="s">
        <v>1386</v>
      </c>
      <c r="D1335" s="4" t="s">
        <v>1625</v>
      </c>
      <c r="E1335" s="4" t="s">
        <v>1911</v>
      </c>
      <c r="F1335" s="4">
        <v>1</v>
      </c>
      <c r="G1335" s="4">
        <v>55.04</v>
      </c>
      <c r="H1335" s="4">
        <v>0.01</v>
      </c>
      <c r="I1335" s="4" t="s">
        <v>1964</v>
      </c>
      <c r="J1335" s="4">
        <v>54.489600000000003</v>
      </c>
    </row>
    <row r="1336" spans="1:10" ht="15" customHeight="1" x14ac:dyDescent="0.3">
      <c r="A1336" s="4" t="s">
        <v>3301</v>
      </c>
      <c r="B1336" s="6">
        <v>45646</v>
      </c>
      <c r="C1336" s="4" t="s">
        <v>192</v>
      </c>
      <c r="D1336" s="4" t="s">
        <v>1715</v>
      </c>
      <c r="E1336" s="4" t="s">
        <v>1887</v>
      </c>
      <c r="F1336" s="4">
        <v>2</v>
      </c>
      <c r="G1336" s="4">
        <v>905.47</v>
      </c>
      <c r="H1336" s="4">
        <v>0.2</v>
      </c>
      <c r="I1336" s="4" t="s">
        <v>1964</v>
      </c>
      <c r="J1336" s="4">
        <v>1448.752</v>
      </c>
    </row>
    <row r="1337" spans="1:10" ht="15" customHeight="1" x14ac:dyDescent="0.3">
      <c r="A1337" s="4" t="s">
        <v>3302</v>
      </c>
      <c r="B1337" s="6">
        <v>45539</v>
      </c>
      <c r="C1337" s="4" t="s">
        <v>1434</v>
      </c>
      <c r="D1337" s="4" t="s">
        <v>1771</v>
      </c>
      <c r="E1337" s="4" t="s">
        <v>1932</v>
      </c>
      <c r="F1337" s="4">
        <v>3</v>
      </c>
      <c r="G1337" s="4">
        <v>217.13</v>
      </c>
      <c r="H1337" s="4">
        <v>0.28000000000000003</v>
      </c>
      <c r="I1337" s="4" t="s">
        <v>1959</v>
      </c>
      <c r="J1337" s="4">
        <v>469.00080000000003</v>
      </c>
    </row>
    <row r="1338" spans="1:10" ht="15" customHeight="1" x14ac:dyDescent="0.3">
      <c r="A1338" s="4" t="s">
        <v>3303</v>
      </c>
      <c r="B1338" s="6">
        <v>45936</v>
      </c>
      <c r="C1338" s="4" t="s">
        <v>1226</v>
      </c>
      <c r="D1338" s="4" t="s">
        <v>1808</v>
      </c>
      <c r="E1338" s="4" t="s">
        <v>1887</v>
      </c>
      <c r="F1338" s="4">
        <v>3</v>
      </c>
      <c r="G1338" s="4">
        <v>580.45000000000005</v>
      </c>
      <c r="H1338" s="4">
        <v>0</v>
      </c>
      <c r="I1338" s="4" t="s">
        <v>1961</v>
      </c>
      <c r="J1338" s="4">
        <v>1741.35</v>
      </c>
    </row>
    <row r="1339" spans="1:10" ht="15" customHeight="1" x14ac:dyDescent="0.3">
      <c r="A1339" s="4" t="s">
        <v>3304</v>
      </c>
      <c r="B1339" s="6">
        <v>45854</v>
      </c>
      <c r="C1339" s="4" t="s">
        <v>370</v>
      </c>
      <c r="D1339" s="4" t="s">
        <v>1572</v>
      </c>
      <c r="E1339" s="4" t="s">
        <v>1942</v>
      </c>
      <c r="F1339" s="4">
        <v>2</v>
      </c>
      <c r="G1339" s="4">
        <v>892.88</v>
      </c>
      <c r="H1339" s="4">
        <v>0.17</v>
      </c>
      <c r="I1339" s="4" t="s">
        <v>1961</v>
      </c>
      <c r="J1339" s="4">
        <v>1482.1808000000001</v>
      </c>
    </row>
    <row r="1340" spans="1:10" ht="15" customHeight="1" x14ac:dyDescent="0.3">
      <c r="A1340" s="4" t="s">
        <v>3305</v>
      </c>
      <c r="B1340" s="6">
        <v>45936</v>
      </c>
      <c r="C1340" s="4" t="s">
        <v>333</v>
      </c>
      <c r="D1340" s="4" t="s">
        <v>1700</v>
      </c>
      <c r="E1340" s="4" t="s">
        <v>1945</v>
      </c>
      <c r="F1340" s="4">
        <v>2</v>
      </c>
      <c r="G1340" s="4">
        <v>356.28</v>
      </c>
      <c r="H1340" s="4">
        <v>0.11</v>
      </c>
      <c r="I1340" s="4" t="s">
        <v>1964</v>
      </c>
      <c r="J1340" s="4">
        <v>634.17840000000001</v>
      </c>
    </row>
    <row r="1341" spans="1:10" ht="15" customHeight="1" x14ac:dyDescent="0.3">
      <c r="A1341" s="4" t="s">
        <v>3306</v>
      </c>
      <c r="B1341" s="6">
        <v>45921</v>
      </c>
      <c r="C1341" s="4" t="s">
        <v>1211</v>
      </c>
      <c r="D1341" s="4" t="s">
        <v>1823</v>
      </c>
      <c r="E1341" s="4" t="s">
        <v>1896</v>
      </c>
      <c r="F1341" s="4">
        <v>4</v>
      </c>
      <c r="G1341" s="4">
        <v>806.99</v>
      </c>
      <c r="H1341" s="4">
        <v>0.06</v>
      </c>
      <c r="I1341" s="4" t="s">
        <v>1959</v>
      </c>
      <c r="J1341" s="4">
        <v>3034.2824000000001</v>
      </c>
    </row>
    <row r="1342" spans="1:10" ht="15" customHeight="1" x14ac:dyDescent="0.3">
      <c r="A1342" s="4" t="s">
        <v>3307</v>
      </c>
      <c r="B1342" s="6">
        <v>45855</v>
      </c>
      <c r="C1342" s="4" t="s">
        <v>1372</v>
      </c>
      <c r="D1342" s="4" t="s">
        <v>1635</v>
      </c>
      <c r="E1342" s="4" t="s">
        <v>1892</v>
      </c>
      <c r="F1342" s="4">
        <v>3</v>
      </c>
      <c r="G1342" s="4">
        <v>684.22</v>
      </c>
      <c r="H1342" s="4">
        <v>0.09</v>
      </c>
      <c r="I1342" s="4" t="s">
        <v>1959</v>
      </c>
      <c r="J1342" s="4">
        <v>1867.9205999999999</v>
      </c>
    </row>
    <row r="1343" spans="1:10" ht="15" customHeight="1" x14ac:dyDescent="0.3">
      <c r="A1343" s="4" t="s">
        <v>3308</v>
      </c>
      <c r="B1343" s="6">
        <v>45837</v>
      </c>
      <c r="C1343" s="4" t="s">
        <v>1383</v>
      </c>
      <c r="D1343" s="4" t="s">
        <v>1862</v>
      </c>
      <c r="E1343" s="4" t="s">
        <v>1914</v>
      </c>
      <c r="F1343" s="4">
        <v>4</v>
      </c>
      <c r="G1343" s="4">
        <v>763.34</v>
      </c>
      <c r="H1343" s="4">
        <v>7.0000000000000007E-2</v>
      </c>
      <c r="I1343" s="4" t="s">
        <v>1961</v>
      </c>
      <c r="J1343" s="4">
        <v>2839.6248000000001</v>
      </c>
    </row>
    <row r="1344" spans="1:10" ht="15" customHeight="1" x14ac:dyDescent="0.3">
      <c r="A1344" s="4" t="s">
        <v>3309</v>
      </c>
      <c r="B1344" s="6">
        <v>45738</v>
      </c>
      <c r="C1344" s="4" t="s">
        <v>1142</v>
      </c>
      <c r="D1344" s="4" t="s">
        <v>1732</v>
      </c>
      <c r="E1344" s="4" t="s">
        <v>1901</v>
      </c>
      <c r="F1344" s="4">
        <v>3</v>
      </c>
      <c r="G1344" s="4">
        <v>721.94</v>
      </c>
      <c r="H1344" s="4">
        <v>0.26</v>
      </c>
      <c r="I1344" s="4" t="s">
        <v>1959</v>
      </c>
      <c r="J1344" s="4">
        <v>1602.7067999999999</v>
      </c>
    </row>
    <row r="1345" spans="1:10" ht="15" customHeight="1" x14ac:dyDescent="0.3">
      <c r="A1345" s="4" t="s">
        <v>3310</v>
      </c>
      <c r="B1345" s="6">
        <v>45323</v>
      </c>
      <c r="C1345" s="4" t="s">
        <v>1275</v>
      </c>
      <c r="D1345" s="4" t="s">
        <v>1874</v>
      </c>
      <c r="E1345" s="4" t="s">
        <v>1892</v>
      </c>
      <c r="F1345" s="4">
        <v>3</v>
      </c>
      <c r="G1345" s="4">
        <v>760.38</v>
      </c>
      <c r="H1345" s="4">
        <v>0</v>
      </c>
      <c r="I1345" s="4" t="s">
        <v>1964</v>
      </c>
      <c r="J1345" s="4">
        <v>2281.14</v>
      </c>
    </row>
    <row r="1346" spans="1:10" ht="15" customHeight="1" x14ac:dyDescent="0.3">
      <c r="A1346" s="4" t="s">
        <v>3311</v>
      </c>
      <c r="B1346" s="6">
        <v>45362</v>
      </c>
      <c r="C1346" s="4" t="s">
        <v>953</v>
      </c>
      <c r="D1346" s="4" t="s">
        <v>1874</v>
      </c>
      <c r="E1346" s="4" t="s">
        <v>1911</v>
      </c>
      <c r="F1346" s="4">
        <v>3</v>
      </c>
      <c r="G1346" s="4">
        <v>612.53</v>
      </c>
      <c r="H1346" s="4">
        <v>0.21</v>
      </c>
      <c r="I1346" s="4" t="s">
        <v>1964</v>
      </c>
      <c r="J1346" s="4">
        <v>1451.6960999999999</v>
      </c>
    </row>
    <row r="1347" spans="1:10" ht="15" customHeight="1" x14ac:dyDescent="0.3">
      <c r="A1347" s="4" t="s">
        <v>3312</v>
      </c>
      <c r="B1347" s="6">
        <v>45544</v>
      </c>
      <c r="C1347" s="4" t="s">
        <v>164</v>
      </c>
      <c r="D1347" s="4" t="s">
        <v>1771</v>
      </c>
      <c r="E1347" s="4" t="s">
        <v>1939</v>
      </c>
      <c r="F1347" s="4">
        <v>3</v>
      </c>
      <c r="G1347" s="4">
        <v>841.37</v>
      </c>
      <c r="H1347" s="4">
        <v>0.28999999999999998</v>
      </c>
      <c r="I1347" s="4" t="s">
        <v>1961</v>
      </c>
      <c r="J1347" s="4">
        <v>1792.1180999999999</v>
      </c>
    </row>
    <row r="1348" spans="1:10" ht="15" customHeight="1" x14ac:dyDescent="0.3">
      <c r="A1348" s="4" t="s">
        <v>3313</v>
      </c>
      <c r="B1348" s="6">
        <v>45249</v>
      </c>
      <c r="C1348" s="4" t="s">
        <v>844</v>
      </c>
      <c r="D1348" s="4" t="s">
        <v>1725</v>
      </c>
      <c r="E1348" s="4" t="s">
        <v>1921</v>
      </c>
      <c r="F1348" s="4">
        <v>2</v>
      </c>
      <c r="G1348" s="4">
        <v>636.51</v>
      </c>
      <c r="H1348" s="4">
        <v>0.25</v>
      </c>
      <c r="I1348" s="4" t="s">
        <v>1959</v>
      </c>
      <c r="J1348" s="4">
        <v>954.76499999999999</v>
      </c>
    </row>
    <row r="1349" spans="1:10" ht="15" customHeight="1" x14ac:dyDescent="0.3">
      <c r="A1349" s="4" t="s">
        <v>3314</v>
      </c>
      <c r="B1349" s="6">
        <v>45659</v>
      </c>
      <c r="C1349" s="4" t="s">
        <v>333</v>
      </c>
      <c r="D1349" s="4" t="s">
        <v>1715</v>
      </c>
      <c r="E1349" s="4" t="s">
        <v>1917</v>
      </c>
      <c r="F1349" s="4">
        <v>2</v>
      </c>
      <c r="G1349" s="4">
        <v>732.37</v>
      </c>
      <c r="H1349" s="4">
        <v>0.22</v>
      </c>
      <c r="I1349" s="4" t="s">
        <v>1964</v>
      </c>
      <c r="J1349" s="4">
        <v>1142.4972</v>
      </c>
    </row>
    <row r="1350" spans="1:10" ht="15" customHeight="1" x14ac:dyDescent="0.3">
      <c r="A1350" s="4" t="s">
        <v>3315</v>
      </c>
      <c r="B1350" s="6">
        <v>45927</v>
      </c>
      <c r="C1350" s="4" t="s">
        <v>554</v>
      </c>
      <c r="D1350" s="4" t="s">
        <v>1744</v>
      </c>
      <c r="E1350" s="4" t="s">
        <v>1939</v>
      </c>
      <c r="F1350" s="4">
        <v>3</v>
      </c>
      <c r="G1350" s="4">
        <v>183.44</v>
      </c>
      <c r="H1350" s="4">
        <v>0.28000000000000003</v>
      </c>
      <c r="I1350" s="4" t="s">
        <v>1964</v>
      </c>
      <c r="J1350" s="4">
        <v>396.23039999999997</v>
      </c>
    </row>
    <row r="1351" spans="1:10" ht="15" customHeight="1" x14ac:dyDescent="0.3">
      <c r="A1351" s="4" t="s">
        <v>3316</v>
      </c>
      <c r="B1351" s="6">
        <v>45373</v>
      </c>
      <c r="C1351" s="4" t="s">
        <v>245</v>
      </c>
      <c r="D1351" s="4" t="s">
        <v>1603</v>
      </c>
      <c r="E1351" s="4" t="s">
        <v>1932</v>
      </c>
      <c r="F1351" s="4">
        <v>4</v>
      </c>
      <c r="G1351" s="4">
        <v>898.58</v>
      </c>
      <c r="H1351" s="4">
        <v>0.16</v>
      </c>
      <c r="I1351" s="4" t="s">
        <v>1961</v>
      </c>
      <c r="J1351" s="4">
        <v>3019.2287999999999</v>
      </c>
    </row>
    <row r="1352" spans="1:10" ht="15" customHeight="1" x14ac:dyDescent="0.3">
      <c r="A1352" s="4" t="s">
        <v>3317</v>
      </c>
      <c r="B1352" s="6">
        <v>45529</v>
      </c>
      <c r="C1352" s="4" t="s">
        <v>1229</v>
      </c>
      <c r="D1352" s="4" t="s">
        <v>1645</v>
      </c>
      <c r="E1352" s="4" t="s">
        <v>1896</v>
      </c>
      <c r="F1352" s="4">
        <v>3</v>
      </c>
      <c r="G1352" s="4">
        <v>152.41</v>
      </c>
      <c r="H1352" s="4">
        <v>0.25</v>
      </c>
      <c r="I1352" s="4" t="s">
        <v>1959</v>
      </c>
      <c r="J1352" s="4">
        <v>342.92250000000001</v>
      </c>
    </row>
    <row r="1353" spans="1:10" ht="15" customHeight="1" x14ac:dyDescent="0.3">
      <c r="A1353" s="4" t="s">
        <v>3318</v>
      </c>
      <c r="B1353" s="6">
        <v>45872</v>
      </c>
      <c r="C1353" s="4" t="s">
        <v>732</v>
      </c>
      <c r="D1353" s="4" t="s">
        <v>1859</v>
      </c>
      <c r="E1353" s="4" t="s">
        <v>1934</v>
      </c>
      <c r="F1353" s="4">
        <v>3</v>
      </c>
      <c r="G1353" s="4">
        <v>972.58</v>
      </c>
      <c r="H1353" s="4">
        <v>0.28000000000000003</v>
      </c>
      <c r="I1353" s="4" t="s">
        <v>1964</v>
      </c>
      <c r="J1353" s="4">
        <v>2100.7728000000002</v>
      </c>
    </row>
    <row r="1354" spans="1:10" ht="15" customHeight="1" x14ac:dyDescent="0.3">
      <c r="A1354" s="4" t="s">
        <v>3319</v>
      </c>
      <c r="B1354" s="6">
        <v>45267</v>
      </c>
      <c r="C1354" s="4" t="s">
        <v>1449</v>
      </c>
      <c r="D1354" s="4" t="s">
        <v>1790</v>
      </c>
      <c r="E1354" s="4" t="s">
        <v>1927</v>
      </c>
      <c r="F1354" s="4">
        <v>4</v>
      </c>
      <c r="G1354" s="4">
        <v>136.4</v>
      </c>
      <c r="H1354" s="4">
        <v>0.04</v>
      </c>
      <c r="I1354" s="4" t="s">
        <v>1964</v>
      </c>
      <c r="J1354" s="4">
        <v>523.77599999999995</v>
      </c>
    </row>
    <row r="1355" spans="1:10" ht="15" customHeight="1" x14ac:dyDescent="0.3">
      <c r="A1355" s="4" t="s">
        <v>3320</v>
      </c>
      <c r="B1355" s="6">
        <v>45894</v>
      </c>
      <c r="C1355" s="4" t="s">
        <v>1258</v>
      </c>
      <c r="D1355" s="4" t="s">
        <v>1865</v>
      </c>
      <c r="E1355" s="4" t="s">
        <v>1936</v>
      </c>
      <c r="F1355" s="4">
        <v>1</v>
      </c>
      <c r="G1355" s="4">
        <v>509.63</v>
      </c>
      <c r="H1355" s="4">
        <v>0.27</v>
      </c>
      <c r="I1355" s="4" t="s">
        <v>1964</v>
      </c>
      <c r="J1355" s="4">
        <v>372.0299</v>
      </c>
    </row>
    <row r="1356" spans="1:10" ht="15" customHeight="1" x14ac:dyDescent="0.3">
      <c r="A1356" s="4" t="s">
        <v>3321</v>
      </c>
      <c r="B1356" s="6">
        <v>45331</v>
      </c>
      <c r="C1356" s="4" t="s">
        <v>24</v>
      </c>
      <c r="D1356" s="4" t="s">
        <v>1874</v>
      </c>
      <c r="E1356" s="4" t="s">
        <v>1901</v>
      </c>
      <c r="F1356" s="4">
        <v>4</v>
      </c>
      <c r="G1356" s="4">
        <v>360.28</v>
      </c>
      <c r="H1356" s="4">
        <v>0.09</v>
      </c>
      <c r="I1356" s="4" t="s">
        <v>1964</v>
      </c>
      <c r="J1356" s="4">
        <v>1311.4192</v>
      </c>
    </row>
    <row r="1357" spans="1:10" ht="15" customHeight="1" x14ac:dyDescent="0.3">
      <c r="A1357" s="4" t="s">
        <v>3322</v>
      </c>
      <c r="B1357" s="6">
        <v>45910</v>
      </c>
      <c r="C1357" s="4" t="s">
        <v>296</v>
      </c>
      <c r="D1357" s="4" t="s">
        <v>1850</v>
      </c>
      <c r="E1357" s="4" t="s">
        <v>1936</v>
      </c>
      <c r="F1357" s="4">
        <v>3</v>
      </c>
      <c r="G1357" s="4">
        <v>882.05</v>
      </c>
      <c r="H1357" s="4">
        <v>0.06</v>
      </c>
      <c r="I1357" s="4" t="s">
        <v>1961</v>
      </c>
      <c r="J1357" s="4">
        <v>2487.3809999999999</v>
      </c>
    </row>
    <row r="1358" spans="1:10" ht="15" customHeight="1" x14ac:dyDescent="0.3">
      <c r="A1358" s="4" t="s">
        <v>3323</v>
      </c>
      <c r="B1358" s="6">
        <v>45564</v>
      </c>
      <c r="C1358" s="4" t="s">
        <v>648</v>
      </c>
      <c r="D1358" s="4" t="s">
        <v>1820</v>
      </c>
      <c r="E1358" s="4" t="s">
        <v>1917</v>
      </c>
      <c r="F1358" s="4">
        <v>3</v>
      </c>
      <c r="G1358" s="4">
        <v>141.54</v>
      </c>
      <c r="H1358" s="4">
        <v>0.12</v>
      </c>
      <c r="I1358" s="4" t="s">
        <v>1961</v>
      </c>
      <c r="J1358" s="4">
        <v>373.66559999999998</v>
      </c>
    </row>
    <row r="1359" spans="1:10" ht="15" customHeight="1" x14ac:dyDescent="0.3">
      <c r="A1359" s="4" t="s">
        <v>3324</v>
      </c>
      <c r="B1359" s="6">
        <v>45461</v>
      </c>
      <c r="C1359" s="4" t="s">
        <v>172</v>
      </c>
      <c r="D1359" s="4" t="s">
        <v>1617</v>
      </c>
      <c r="E1359" s="4" t="s">
        <v>1904</v>
      </c>
      <c r="F1359" s="4">
        <v>3</v>
      </c>
      <c r="G1359" s="4">
        <v>83.5</v>
      </c>
      <c r="H1359" s="4">
        <v>0.23</v>
      </c>
      <c r="I1359" s="4" t="s">
        <v>1964</v>
      </c>
      <c r="J1359" s="4">
        <v>192.88499999999999</v>
      </c>
    </row>
    <row r="1360" spans="1:10" ht="15" customHeight="1" x14ac:dyDescent="0.3">
      <c r="A1360" s="4" t="s">
        <v>3325</v>
      </c>
      <c r="B1360" s="6">
        <v>45258</v>
      </c>
      <c r="C1360" s="4" t="s">
        <v>430</v>
      </c>
      <c r="D1360" s="4" t="s">
        <v>1613</v>
      </c>
      <c r="E1360" s="4" t="s">
        <v>1911</v>
      </c>
      <c r="F1360" s="4">
        <v>2</v>
      </c>
      <c r="G1360" s="4">
        <v>629.73</v>
      </c>
      <c r="H1360" s="4">
        <v>7.0000000000000007E-2</v>
      </c>
      <c r="I1360" s="4" t="s">
        <v>1961</v>
      </c>
      <c r="J1360" s="4">
        <v>1171.2978000000001</v>
      </c>
    </row>
    <row r="1361" spans="1:10" ht="15" customHeight="1" x14ac:dyDescent="0.3">
      <c r="A1361" s="4" t="s">
        <v>3326</v>
      </c>
      <c r="B1361" s="6">
        <v>45228</v>
      </c>
      <c r="C1361" s="4" t="s">
        <v>62</v>
      </c>
      <c r="D1361" s="4" t="s">
        <v>1677</v>
      </c>
      <c r="E1361" s="4" t="s">
        <v>1911</v>
      </c>
      <c r="F1361" s="4">
        <v>2</v>
      </c>
      <c r="G1361" s="4">
        <v>159.93</v>
      </c>
      <c r="H1361" s="4">
        <v>0.2</v>
      </c>
      <c r="I1361" s="4" t="s">
        <v>1964</v>
      </c>
      <c r="J1361" s="4">
        <v>255.88800000000001</v>
      </c>
    </row>
    <row r="1362" spans="1:10" ht="15" customHeight="1" x14ac:dyDescent="0.3">
      <c r="A1362" s="4" t="s">
        <v>3327</v>
      </c>
      <c r="B1362" s="6">
        <v>45858</v>
      </c>
      <c r="C1362" s="4" t="s">
        <v>62</v>
      </c>
      <c r="D1362" s="4" t="s">
        <v>1715</v>
      </c>
      <c r="E1362" s="4" t="s">
        <v>1945</v>
      </c>
      <c r="F1362" s="4">
        <v>1</v>
      </c>
      <c r="G1362" s="4">
        <v>459.89</v>
      </c>
      <c r="H1362" s="4">
        <v>0.18</v>
      </c>
      <c r="I1362" s="4" t="s">
        <v>1964</v>
      </c>
      <c r="J1362" s="4">
        <v>377.10980000000001</v>
      </c>
    </row>
    <row r="1363" spans="1:10" ht="15" customHeight="1" x14ac:dyDescent="0.3">
      <c r="A1363" s="4" t="s">
        <v>3328</v>
      </c>
      <c r="B1363" s="6">
        <v>45532</v>
      </c>
      <c r="C1363" s="4" t="s">
        <v>627</v>
      </c>
      <c r="D1363" s="4" t="s">
        <v>1677</v>
      </c>
      <c r="E1363" s="4" t="s">
        <v>1948</v>
      </c>
      <c r="F1363" s="4">
        <v>4</v>
      </c>
      <c r="G1363" s="4">
        <v>885.57</v>
      </c>
      <c r="H1363" s="4">
        <v>0.27</v>
      </c>
      <c r="I1363" s="4" t="s">
        <v>1959</v>
      </c>
      <c r="J1363" s="4">
        <v>2585.8643999999999</v>
      </c>
    </row>
    <row r="1364" spans="1:10" ht="15" customHeight="1" x14ac:dyDescent="0.3">
      <c r="A1364" s="4" t="s">
        <v>3329</v>
      </c>
      <c r="B1364" s="6">
        <v>45454</v>
      </c>
      <c r="C1364" s="4" t="s">
        <v>1264</v>
      </c>
      <c r="D1364" s="4" t="s">
        <v>1744</v>
      </c>
      <c r="E1364" s="4" t="s">
        <v>1936</v>
      </c>
      <c r="F1364" s="4">
        <v>3</v>
      </c>
      <c r="G1364" s="4">
        <v>789.05</v>
      </c>
      <c r="H1364" s="4">
        <v>0</v>
      </c>
      <c r="I1364" s="4" t="s">
        <v>1961</v>
      </c>
      <c r="J1364" s="4">
        <v>2367.15</v>
      </c>
    </row>
    <row r="1365" spans="1:10" ht="15" customHeight="1" x14ac:dyDescent="0.3">
      <c r="A1365" s="4" t="s">
        <v>3330</v>
      </c>
      <c r="B1365" s="6">
        <v>45244</v>
      </c>
      <c r="C1365" s="4" t="s">
        <v>524</v>
      </c>
      <c r="D1365" s="4" t="s">
        <v>1780</v>
      </c>
      <c r="E1365" s="4" t="s">
        <v>1887</v>
      </c>
      <c r="F1365" s="4">
        <v>1</v>
      </c>
      <c r="G1365" s="4">
        <v>570.52</v>
      </c>
      <c r="H1365" s="4">
        <v>0</v>
      </c>
      <c r="I1365" s="4" t="s">
        <v>1961</v>
      </c>
      <c r="J1365" s="4">
        <v>570.52</v>
      </c>
    </row>
    <row r="1366" spans="1:10" ht="15" customHeight="1" x14ac:dyDescent="0.3">
      <c r="A1366" s="4" t="s">
        <v>3331</v>
      </c>
      <c r="B1366" s="6">
        <v>45322</v>
      </c>
      <c r="C1366" s="4" t="s">
        <v>600</v>
      </c>
      <c r="D1366" s="4" t="s">
        <v>1658</v>
      </c>
      <c r="E1366" s="4" t="s">
        <v>1939</v>
      </c>
      <c r="F1366" s="4">
        <v>4</v>
      </c>
      <c r="G1366" s="4">
        <v>310.79000000000002</v>
      </c>
      <c r="H1366" s="4">
        <v>0.22</v>
      </c>
      <c r="I1366" s="4" t="s">
        <v>1964</v>
      </c>
      <c r="J1366" s="4">
        <v>969.66480000000001</v>
      </c>
    </row>
    <row r="1367" spans="1:10" ht="15" customHeight="1" x14ac:dyDescent="0.3">
      <c r="A1367" s="4" t="s">
        <v>3332</v>
      </c>
      <c r="B1367" s="6">
        <v>45757</v>
      </c>
      <c r="C1367" s="4" t="s">
        <v>218</v>
      </c>
      <c r="D1367" s="4" t="s">
        <v>1786</v>
      </c>
      <c r="E1367" s="4" t="s">
        <v>1942</v>
      </c>
      <c r="F1367" s="4">
        <v>4</v>
      </c>
      <c r="G1367" s="4">
        <v>255.67</v>
      </c>
      <c r="H1367" s="4">
        <v>0.17</v>
      </c>
      <c r="I1367" s="4" t="s">
        <v>1959</v>
      </c>
      <c r="J1367" s="4">
        <v>848.82439999999997</v>
      </c>
    </row>
    <row r="1368" spans="1:10" ht="15" customHeight="1" x14ac:dyDescent="0.3">
      <c r="A1368" s="4" t="s">
        <v>3333</v>
      </c>
      <c r="B1368" s="6">
        <v>45397</v>
      </c>
      <c r="C1368" s="4" t="s">
        <v>449</v>
      </c>
      <c r="D1368" s="4" t="s">
        <v>1658</v>
      </c>
      <c r="E1368" s="4" t="s">
        <v>1939</v>
      </c>
      <c r="F1368" s="4">
        <v>2</v>
      </c>
      <c r="G1368" s="4">
        <v>270.66000000000003</v>
      </c>
      <c r="H1368" s="4">
        <v>0.1</v>
      </c>
      <c r="I1368" s="4" t="s">
        <v>1964</v>
      </c>
      <c r="J1368" s="4">
        <v>487.18799999999999</v>
      </c>
    </row>
    <row r="1369" spans="1:10" ht="15" customHeight="1" x14ac:dyDescent="0.3">
      <c r="A1369" s="4" t="s">
        <v>3334</v>
      </c>
      <c r="B1369" s="6">
        <v>45914</v>
      </c>
      <c r="C1369" s="4" t="s">
        <v>956</v>
      </c>
      <c r="D1369" s="4" t="s">
        <v>1645</v>
      </c>
      <c r="E1369" s="4" t="s">
        <v>1942</v>
      </c>
      <c r="F1369" s="4">
        <v>3</v>
      </c>
      <c r="G1369" s="4">
        <v>373.35</v>
      </c>
      <c r="H1369" s="4">
        <v>0.2</v>
      </c>
      <c r="I1369" s="4" t="s">
        <v>1964</v>
      </c>
      <c r="J1369" s="4">
        <v>896.04</v>
      </c>
    </row>
    <row r="1370" spans="1:10" ht="15" customHeight="1" x14ac:dyDescent="0.3">
      <c r="A1370" s="4" t="s">
        <v>3335</v>
      </c>
      <c r="B1370" s="6">
        <v>45432</v>
      </c>
      <c r="C1370" s="4" t="s">
        <v>148</v>
      </c>
      <c r="D1370" s="4" t="s">
        <v>1759</v>
      </c>
      <c r="E1370" s="4" t="s">
        <v>1927</v>
      </c>
      <c r="F1370" s="4">
        <v>2</v>
      </c>
      <c r="G1370" s="4">
        <v>23.58</v>
      </c>
      <c r="H1370" s="4">
        <v>0.02</v>
      </c>
      <c r="I1370" s="4" t="s">
        <v>1961</v>
      </c>
      <c r="J1370" s="4">
        <v>46.216799999999999</v>
      </c>
    </row>
    <row r="1371" spans="1:10" ht="15" customHeight="1" x14ac:dyDescent="0.3">
      <c r="A1371" s="4" t="s">
        <v>3336</v>
      </c>
      <c r="B1371" s="6">
        <v>45798</v>
      </c>
      <c r="C1371" s="4" t="s">
        <v>34</v>
      </c>
      <c r="D1371" s="4" t="s">
        <v>1683</v>
      </c>
      <c r="E1371" s="4" t="s">
        <v>1914</v>
      </c>
      <c r="F1371" s="4">
        <v>4</v>
      </c>
      <c r="G1371" s="4">
        <v>185.67</v>
      </c>
      <c r="H1371" s="4">
        <v>0.21</v>
      </c>
      <c r="I1371" s="4" t="s">
        <v>1961</v>
      </c>
      <c r="J1371" s="4">
        <v>586.71720000000005</v>
      </c>
    </row>
    <row r="1372" spans="1:10" ht="15" customHeight="1" x14ac:dyDescent="0.3">
      <c r="A1372" s="4" t="s">
        <v>3337</v>
      </c>
      <c r="B1372" s="6">
        <v>45396</v>
      </c>
      <c r="C1372" s="4" t="s">
        <v>421</v>
      </c>
      <c r="D1372" s="4" t="s">
        <v>1628</v>
      </c>
      <c r="E1372" s="4" t="s">
        <v>1932</v>
      </c>
      <c r="F1372" s="4">
        <v>3</v>
      </c>
      <c r="G1372" s="4">
        <v>928.74</v>
      </c>
      <c r="H1372" s="4">
        <v>0.27</v>
      </c>
      <c r="I1372" s="4" t="s">
        <v>1961</v>
      </c>
      <c r="J1372" s="4">
        <v>2033.9405999999999</v>
      </c>
    </row>
    <row r="1373" spans="1:10" ht="15" customHeight="1" x14ac:dyDescent="0.3">
      <c r="A1373" s="4" t="s">
        <v>3338</v>
      </c>
      <c r="B1373" s="6">
        <v>45235</v>
      </c>
      <c r="C1373" s="4" t="s">
        <v>125</v>
      </c>
      <c r="D1373" s="4" t="s">
        <v>1835</v>
      </c>
      <c r="E1373" s="4" t="s">
        <v>1908</v>
      </c>
      <c r="F1373" s="4">
        <v>3</v>
      </c>
      <c r="G1373" s="4">
        <v>923.38</v>
      </c>
      <c r="H1373" s="4">
        <v>7.0000000000000007E-2</v>
      </c>
      <c r="I1373" s="4" t="s">
        <v>1964</v>
      </c>
      <c r="J1373" s="4">
        <v>2576.2302</v>
      </c>
    </row>
    <row r="1374" spans="1:10" ht="15" customHeight="1" x14ac:dyDescent="0.3">
      <c r="A1374" s="4" t="s">
        <v>3339</v>
      </c>
      <c r="B1374" s="6">
        <v>45499</v>
      </c>
      <c r="C1374" s="4" t="s">
        <v>1437</v>
      </c>
      <c r="D1374" s="4" t="s">
        <v>1572</v>
      </c>
      <c r="E1374" s="4" t="s">
        <v>1921</v>
      </c>
      <c r="F1374" s="4">
        <v>2</v>
      </c>
      <c r="G1374" s="4">
        <v>409.26</v>
      </c>
      <c r="H1374" s="4">
        <v>0.1</v>
      </c>
      <c r="I1374" s="4" t="s">
        <v>1961</v>
      </c>
      <c r="J1374" s="4">
        <v>736.66800000000001</v>
      </c>
    </row>
    <row r="1375" spans="1:10" ht="15" customHeight="1" x14ac:dyDescent="0.3">
      <c r="A1375" s="4" t="s">
        <v>3340</v>
      </c>
      <c r="B1375" s="6">
        <v>45272</v>
      </c>
      <c r="C1375" s="4" t="s">
        <v>823</v>
      </c>
      <c r="D1375" s="4" t="s">
        <v>1645</v>
      </c>
      <c r="E1375" s="4" t="s">
        <v>1914</v>
      </c>
      <c r="F1375" s="4">
        <v>2</v>
      </c>
      <c r="G1375" s="4">
        <v>608.46</v>
      </c>
      <c r="H1375" s="4">
        <v>0.16</v>
      </c>
      <c r="I1375" s="4" t="s">
        <v>1959</v>
      </c>
      <c r="J1375" s="4">
        <v>1022.2128</v>
      </c>
    </row>
    <row r="1376" spans="1:10" ht="15" customHeight="1" x14ac:dyDescent="0.3">
      <c r="A1376" s="4" t="s">
        <v>3341</v>
      </c>
      <c r="B1376" s="6">
        <v>45785</v>
      </c>
      <c r="C1376" s="4" t="s">
        <v>698</v>
      </c>
      <c r="D1376" s="4" t="s">
        <v>1706</v>
      </c>
      <c r="E1376" s="4" t="s">
        <v>1948</v>
      </c>
      <c r="F1376" s="4">
        <v>4</v>
      </c>
      <c r="G1376" s="4">
        <v>150.47999999999999</v>
      </c>
      <c r="H1376" s="4">
        <v>0.09</v>
      </c>
      <c r="I1376" s="4" t="s">
        <v>1959</v>
      </c>
      <c r="J1376" s="4">
        <v>547.74720000000002</v>
      </c>
    </row>
    <row r="1377" spans="1:10" ht="15" customHeight="1" x14ac:dyDescent="0.3">
      <c r="A1377" s="4" t="s">
        <v>3342</v>
      </c>
      <c r="B1377" s="6">
        <v>45534</v>
      </c>
      <c r="C1377" s="4" t="s">
        <v>796</v>
      </c>
      <c r="D1377" s="4" t="s">
        <v>1786</v>
      </c>
      <c r="E1377" s="4" t="s">
        <v>1934</v>
      </c>
      <c r="F1377" s="4">
        <v>4</v>
      </c>
      <c r="G1377" s="4">
        <v>207.41</v>
      </c>
      <c r="H1377" s="4">
        <v>0.02</v>
      </c>
      <c r="I1377" s="4" t="s">
        <v>1959</v>
      </c>
      <c r="J1377" s="4">
        <v>813.04719999999998</v>
      </c>
    </row>
    <row r="1378" spans="1:10" ht="15" customHeight="1" x14ac:dyDescent="0.3">
      <c r="A1378" s="4" t="s">
        <v>3343</v>
      </c>
      <c r="B1378" s="6">
        <v>45803</v>
      </c>
      <c r="C1378" s="4" t="s">
        <v>578</v>
      </c>
      <c r="D1378" s="4" t="s">
        <v>1603</v>
      </c>
      <c r="E1378" s="4" t="s">
        <v>1911</v>
      </c>
      <c r="F1378" s="4">
        <v>1</v>
      </c>
      <c r="G1378" s="4">
        <v>56.59</v>
      </c>
      <c r="H1378" s="4">
        <v>0.15</v>
      </c>
      <c r="I1378" s="4" t="s">
        <v>1961</v>
      </c>
      <c r="J1378" s="4">
        <v>48.101500000000001</v>
      </c>
    </row>
    <row r="1379" spans="1:10" ht="15" customHeight="1" x14ac:dyDescent="0.3">
      <c r="A1379" s="4" t="s">
        <v>3344</v>
      </c>
      <c r="B1379" s="6">
        <v>45667</v>
      </c>
      <c r="C1379" s="4" t="s">
        <v>1272</v>
      </c>
      <c r="D1379" s="4" t="s">
        <v>1696</v>
      </c>
      <c r="E1379" s="4" t="s">
        <v>1904</v>
      </c>
      <c r="F1379" s="4">
        <v>4</v>
      </c>
      <c r="G1379" s="4">
        <v>995.4</v>
      </c>
      <c r="H1379" s="4">
        <v>0.27</v>
      </c>
      <c r="I1379" s="4" t="s">
        <v>1959</v>
      </c>
      <c r="J1379" s="4">
        <v>2906.5680000000002</v>
      </c>
    </row>
    <row r="1380" spans="1:10" ht="15" customHeight="1" x14ac:dyDescent="0.3">
      <c r="A1380" s="4" t="s">
        <v>3345</v>
      </c>
      <c r="B1380" s="6">
        <v>45656</v>
      </c>
      <c r="C1380" s="4" t="s">
        <v>242</v>
      </c>
      <c r="D1380" s="4" t="s">
        <v>1721</v>
      </c>
      <c r="E1380" s="4" t="s">
        <v>1929</v>
      </c>
      <c r="F1380" s="4">
        <v>2</v>
      </c>
      <c r="G1380" s="4">
        <v>591.33000000000004</v>
      </c>
      <c r="H1380" s="4">
        <v>0.24</v>
      </c>
      <c r="I1380" s="4" t="s">
        <v>1959</v>
      </c>
      <c r="J1380" s="4">
        <v>898.82159999999999</v>
      </c>
    </row>
    <row r="1381" spans="1:10" ht="15" customHeight="1" x14ac:dyDescent="0.3">
      <c r="A1381" s="4" t="s">
        <v>3346</v>
      </c>
      <c r="B1381" s="6">
        <v>45869</v>
      </c>
      <c r="C1381" s="4" t="s">
        <v>1193</v>
      </c>
      <c r="D1381" s="4" t="s">
        <v>1725</v>
      </c>
      <c r="E1381" s="4" t="s">
        <v>1942</v>
      </c>
      <c r="F1381" s="4">
        <v>2</v>
      </c>
      <c r="G1381" s="4">
        <v>204.89</v>
      </c>
      <c r="H1381" s="4">
        <v>0.24</v>
      </c>
      <c r="I1381" s="4" t="s">
        <v>1959</v>
      </c>
      <c r="J1381" s="4">
        <v>311.43279999999999</v>
      </c>
    </row>
    <row r="1382" spans="1:10" ht="15" customHeight="1" x14ac:dyDescent="0.3">
      <c r="A1382" s="4" t="s">
        <v>3347</v>
      </c>
      <c r="B1382" s="6">
        <v>45549</v>
      </c>
      <c r="C1382" s="4" t="s">
        <v>329</v>
      </c>
      <c r="D1382" s="4" t="s">
        <v>1777</v>
      </c>
      <c r="E1382" s="4" t="s">
        <v>1934</v>
      </c>
      <c r="F1382" s="4">
        <v>2</v>
      </c>
      <c r="G1382" s="4">
        <v>546.41</v>
      </c>
      <c r="H1382" s="4">
        <v>0.08</v>
      </c>
      <c r="I1382" s="4" t="s">
        <v>1964</v>
      </c>
      <c r="J1382" s="4">
        <v>1005.3944</v>
      </c>
    </row>
    <row r="1383" spans="1:10" ht="15" customHeight="1" x14ac:dyDescent="0.3">
      <c r="A1383" s="4" t="s">
        <v>3348</v>
      </c>
      <c r="B1383" s="6">
        <v>45409</v>
      </c>
      <c r="C1383" s="4" t="s">
        <v>215</v>
      </c>
      <c r="D1383" s="4" t="s">
        <v>1628</v>
      </c>
      <c r="E1383" s="4" t="s">
        <v>1929</v>
      </c>
      <c r="F1383" s="4">
        <v>4</v>
      </c>
      <c r="G1383" s="4">
        <v>455.49</v>
      </c>
      <c r="H1383" s="4">
        <v>0.17</v>
      </c>
      <c r="I1383" s="4" t="s">
        <v>1959</v>
      </c>
      <c r="J1383" s="4">
        <v>1512.2267999999999</v>
      </c>
    </row>
    <row r="1384" spans="1:10" ht="15" customHeight="1" x14ac:dyDescent="0.3">
      <c r="A1384" s="4" t="s">
        <v>3349</v>
      </c>
      <c r="B1384" s="6">
        <v>45374</v>
      </c>
      <c r="C1384" s="4" t="s">
        <v>1322</v>
      </c>
      <c r="D1384" s="4" t="s">
        <v>1599</v>
      </c>
      <c r="E1384" s="4" t="s">
        <v>1939</v>
      </c>
      <c r="F1384" s="4">
        <v>2</v>
      </c>
      <c r="G1384" s="4">
        <v>700.27</v>
      </c>
      <c r="H1384" s="4">
        <v>0.16</v>
      </c>
      <c r="I1384" s="4" t="s">
        <v>1959</v>
      </c>
      <c r="J1384" s="4">
        <v>1176.4536000000001</v>
      </c>
    </row>
    <row r="1385" spans="1:10" ht="15" customHeight="1" x14ac:dyDescent="0.3">
      <c r="A1385" s="4" t="s">
        <v>3350</v>
      </c>
      <c r="B1385" s="6">
        <v>45282</v>
      </c>
      <c r="C1385" s="4" t="s">
        <v>1094</v>
      </c>
      <c r="D1385" s="4" t="s">
        <v>1829</v>
      </c>
      <c r="E1385" s="4" t="s">
        <v>1942</v>
      </c>
      <c r="F1385" s="4">
        <v>2</v>
      </c>
      <c r="G1385" s="4">
        <v>160.21</v>
      </c>
      <c r="H1385" s="4">
        <v>0.09</v>
      </c>
      <c r="I1385" s="4" t="s">
        <v>1959</v>
      </c>
      <c r="J1385" s="4">
        <v>291.5822</v>
      </c>
    </row>
    <row r="1386" spans="1:10" ht="15" customHeight="1" x14ac:dyDescent="0.3">
      <c r="A1386" s="4" t="s">
        <v>3351</v>
      </c>
      <c r="B1386" s="6">
        <v>45742</v>
      </c>
      <c r="C1386" s="4" t="s">
        <v>131</v>
      </c>
      <c r="D1386" s="4" t="s">
        <v>1721</v>
      </c>
      <c r="E1386" s="4" t="s">
        <v>1927</v>
      </c>
      <c r="F1386" s="4">
        <v>1</v>
      </c>
      <c r="G1386" s="4">
        <v>713.63</v>
      </c>
      <c r="H1386" s="4">
        <v>0.28000000000000003</v>
      </c>
      <c r="I1386" s="4" t="s">
        <v>1964</v>
      </c>
      <c r="J1386" s="4">
        <v>513.81359999999995</v>
      </c>
    </row>
    <row r="1387" spans="1:10" ht="15" customHeight="1" x14ac:dyDescent="0.3">
      <c r="A1387" s="4" t="s">
        <v>3352</v>
      </c>
      <c r="B1387" s="6">
        <v>45447</v>
      </c>
      <c r="C1387" s="4" t="s">
        <v>743</v>
      </c>
      <c r="D1387" s="4" t="s">
        <v>1862</v>
      </c>
      <c r="E1387" s="4" t="s">
        <v>1914</v>
      </c>
      <c r="F1387" s="4">
        <v>2</v>
      </c>
      <c r="G1387" s="4">
        <v>224.69</v>
      </c>
      <c r="H1387" s="4">
        <v>0.2</v>
      </c>
      <c r="I1387" s="4" t="s">
        <v>1964</v>
      </c>
      <c r="J1387" s="4">
        <v>359.50400000000002</v>
      </c>
    </row>
    <row r="1388" spans="1:10" ht="15" customHeight="1" x14ac:dyDescent="0.3">
      <c r="A1388" s="4" t="s">
        <v>3353</v>
      </c>
      <c r="B1388" s="6">
        <v>45733</v>
      </c>
      <c r="C1388" s="4" t="s">
        <v>1412</v>
      </c>
      <c r="D1388" s="4" t="s">
        <v>1635</v>
      </c>
      <c r="E1388" s="4" t="s">
        <v>1934</v>
      </c>
      <c r="F1388" s="4">
        <v>2</v>
      </c>
      <c r="G1388" s="4">
        <v>740.57</v>
      </c>
      <c r="H1388" s="4">
        <v>0.06</v>
      </c>
      <c r="I1388" s="4" t="s">
        <v>1959</v>
      </c>
      <c r="J1388" s="4">
        <v>1392.2716</v>
      </c>
    </row>
    <row r="1389" spans="1:10" ht="15" customHeight="1" x14ac:dyDescent="0.3">
      <c r="A1389" s="4" t="s">
        <v>3354</v>
      </c>
      <c r="B1389" s="6">
        <v>45373</v>
      </c>
      <c r="C1389" s="4" t="s">
        <v>488</v>
      </c>
      <c r="D1389" s="4" t="s">
        <v>1603</v>
      </c>
      <c r="E1389" s="4" t="s">
        <v>1901</v>
      </c>
      <c r="F1389" s="4">
        <v>3</v>
      </c>
      <c r="G1389" s="4">
        <v>250.14</v>
      </c>
      <c r="H1389" s="4">
        <v>0.23</v>
      </c>
      <c r="I1389" s="4" t="s">
        <v>1961</v>
      </c>
      <c r="J1389" s="4">
        <v>577.82339999999999</v>
      </c>
    </row>
    <row r="1390" spans="1:10" ht="15" customHeight="1" x14ac:dyDescent="0.3">
      <c r="A1390" s="4" t="s">
        <v>3355</v>
      </c>
      <c r="B1390" s="6">
        <v>45655</v>
      </c>
      <c r="C1390" s="4" t="s">
        <v>92</v>
      </c>
      <c r="D1390" s="4" t="s">
        <v>1877</v>
      </c>
      <c r="E1390" s="4" t="s">
        <v>1948</v>
      </c>
      <c r="F1390" s="4">
        <v>3</v>
      </c>
      <c r="G1390" s="4">
        <v>34.97</v>
      </c>
      <c r="H1390" s="4">
        <v>0.01</v>
      </c>
      <c r="I1390" s="4" t="s">
        <v>1959</v>
      </c>
      <c r="J1390" s="4">
        <v>103.8609</v>
      </c>
    </row>
    <row r="1391" spans="1:10" ht="15" customHeight="1" x14ac:dyDescent="0.3">
      <c r="A1391" s="4" t="s">
        <v>3356</v>
      </c>
      <c r="B1391" s="6">
        <v>45868</v>
      </c>
      <c r="C1391" s="4" t="s">
        <v>971</v>
      </c>
      <c r="D1391" s="4" t="s">
        <v>1706</v>
      </c>
      <c r="E1391" s="4" t="s">
        <v>1939</v>
      </c>
      <c r="F1391" s="4">
        <v>1</v>
      </c>
      <c r="G1391" s="4">
        <v>653.91</v>
      </c>
      <c r="H1391" s="4">
        <v>0.3</v>
      </c>
      <c r="I1391" s="4" t="s">
        <v>1961</v>
      </c>
      <c r="J1391" s="4">
        <v>457.73700000000002</v>
      </c>
    </row>
    <row r="1392" spans="1:10" ht="15" customHeight="1" x14ac:dyDescent="0.3">
      <c r="A1392" s="4" t="s">
        <v>3357</v>
      </c>
      <c r="B1392" s="6">
        <v>45338</v>
      </c>
      <c r="C1392" s="4" t="s">
        <v>1148</v>
      </c>
      <c r="D1392" s="4" t="s">
        <v>1780</v>
      </c>
      <c r="E1392" s="4" t="s">
        <v>1901</v>
      </c>
      <c r="F1392" s="4">
        <v>1</v>
      </c>
      <c r="G1392" s="4">
        <v>997.87</v>
      </c>
      <c r="H1392" s="4">
        <v>0.24</v>
      </c>
      <c r="I1392" s="4" t="s">
        <v>1959</v>
      </c>
      <c r="J1392" s="4">
        <v>758.38120000000004</v>
      </c>
    </row>
    <row r="1393" spans="1:10" ht="15" customHeight="1" x14ac:dyDescent="0.3">
      <c r="A1393" s="4" t="s">
        <v>3358</v>
      </c>
      <c r="B1393" s="6">
        <v>45349</v>
      </c>
      <c r="C1393" s="4" t="s">
        <v>686</v>
      </c>
      <c r="D1393" s="4" t="s">
        <v>1850</v>
      </c>
      <c r="E1393" s="4" t="s">
        <v>1934</v>
      </c>
      <c r="F1393" s="4">
        <v>1</v>
      </c>
      <c r="G1393" s="4">
        <v>174.27</v>
      </c>
      <c r="H1393" s="4">
        <v>0.27</v>
      </c>
      <c r="I1393" s="4" t="s">
        <v>1964</v>
      </c>
      <c r="J1393" s="4">
        <v>127.2171</v>
      </c>
    </row>
    <row r="1394" spans="1:10" ht="15" customHeight="1" x14ac:dyDescent="0.3">
      <c r="A1394" s="4" t="s">
        <v>3359</v>
      </c>
      <c r="B1394" s="6">
        <v>45368</v>
      </c>
      <c r="C1394" s="4" t="s">
        <v>406</v>
      </c>
      <c r="D1394" s="4" t="s">
        <v>1728</v>
      </c>
      <c r="E1394" s="4" t="s">
        <v>1914</v>
      </c>
      <c r="F1394" s="4">
        <v>3</v>
      </c>
      <c r="G1394" s="4">
        <v>847.44</v>
      </c>
      <c r="H1394" s="4">
        <v>0.17</v>
      </c>
      <c r="I1394" s="4" t="s">
        <v>1959</v>
      </c>
      <c r="J1394" s="4">
        <v>2110.1255999999998</v>
      </c>
    </row>
    <row r="1395" spans="1:10" ht="15" customHeight="1" x14ac:dyDescent="0.3">
      <c r="A1395" s="4" t="s">
        <v>3360</v>
      </c>
      <c r="B1395" s="6">
        <v>45243</v>
      </c>
      <c r="C1395" s="4" t="s">
        <v>1340</v>
      </c>
      <c r="D1395" s="4" t="s">
        <v>1565</v>
      </c>
      <c r="E1395" s="4" t="s">
        <v>1896</v>
      </c>
      <c r="F1395" s="4">
        <v>1</v>
      </c>
      <c r="G1395" s="4">
        <v>493.45</v>
      </c>
      <c r="H1395" s="4">
        <v>0.09</v>
      </c>
      <c r="I1395" s="4" t="s">
        <v>1959</v>
      </c>
      <c r="J1395" s="4">
        <v>449.03949999999998</v>
      </c>
    </row>
    <row r="1396" spans="1:10" ht="15" customHeight="1" x14ac:dyDescent="0.3">
      <c r="A1396" s="4" t="s">
        <v>3361</v>
      </c>
      <c r="B1396" s="6">
        <v>45577</v>
      </c>
      <c r="C1396" s="4" t="s">
        <v>757</v>
      </c>
      <c r="D1396" s="4" t="s">
        <v>1768</v>
      </c>
      <c r="E1396" s="4" t="s">
        <v>1896</v>
      </c>
      <c r="F1396" s="4">
        <v>4</v>
      </c>
      <c r="G1396" s="4">
        <v>111.66</v>
      </c>
      <c r="H1396" s="4">
        <v>0.14000000000000001</v>
      </c>
      <c r="I1396" s="4" t="s">
        <v>1959</v>
      </c>
      <c r="J1396" s="4">
        <v>384.11040000000003</v>
      </c>
    </row>
    <row r="1397" spans="1:10" ht="15" customHeight="1" x14ac:dyDescent="0.3">
      <c r="A1397" s="4" t="s">
        <v>3362</v>
      </c>
      <c r="B1397" s="6">
        <v>45343</v>
      </c>
      <c r="C1397" s="4" t="s">
        <v>895</v>
      </c>
      <c r="D1397" s="4" t="s">
        <v>1853</v>
      </c>
      <c r="E1397" s="4" t="s">
        <v>1927</v>
      </c>
      <c r="F1397" s="4">
        <v>1</v>
      </c>
      <c r="G1397" s="4">
        <v>413.65</v>
      </c>
      <c r="H1397" s="4">
        <v>0.1</v>
      </c>
      <c r="I1397" s="4" t="s">
        <v>1964</v>
      </c>
      <c r="J1397" s="4">
        <v>372.28500000000003</v>
      </c>
    </row>
    <row r="1398" spans="1:10" ht="15" customHeight="1" x14ac:dyDescent="0.3">
      <c r="A1398" s="4" t="s">
        <v>3363</v>
      </c>
      <c r="B1398" s="6">
        <v>45744</v>
      </c>
      <c r="C1398" s="4" t="s">
        <v>1476</v>
      </c>
      <c r="D1398" s="4" t="s">
        <v>1850</v>
      </c>
      <c r="E1398" s="4" t="s">
        <v>1921</v>
      </c>
      <c r="F1398" s="4">
        <v>1</v>
      </c>
      <c r="G1398" s="4">
        <v>317.14999999999998</v>
      </c>
      <c r="H1398" s="4">
        <v>0.24</v>
      </c>
      <c r="I1398" s="4" t="s">
        <v>1964</v>
      </c>
      <c r="J1398" s="4">
        <v>241.03399999999999</v>
      </c>
    </row>
    <row r="1399" spans="1:10" ht="15" customHeight="1" x14ac:dyDescent="0.3">
      <c r="A1399" s="4" t="s">
        <v>3364</v>
      </c>
      <c r="B1399" s="6">
        <v>45873</v>
      </c>
      <c r="C1399" s="4" t="s">
        <v>1136</v>
      </c>
      <c r="D1399" s="4" t="s">
        <v>1847</v>
      </c>
      <c r="E1399" s="4" t="s">
        <v>1892</v>
      </c>
      <c r="F1399" s="4">
        <v>3</v>
      </c>
      <c r="G1399" s="4">
        <v>642.94000000000005</v>
      </c>
      <c r="H1399" s="4">
        <v>0.05</v>
      </c>
      <c r="I1399" s="4" t="s">
        <v>1964</v>
      </c>
      <c r="J1399" s="4">
        <v>1832.3789999999999</v>
      </c>
    </row>
    <row r="1400" spans="1:10" ht="15" customHeight="1" x14ac:dyDescent="0.3">
      <c r="A1400" s="4" t="s">
        <v>3365</v>
      </c>
      <c r="B1400" s="6">
        <v>45601</v>
      </c>
      <c r="C1400" s="4" t="s">
        <v>462</v>
      </c>
      <c r="D1400" s="4" t="s">
        <v>1753</v>
      </c>
      <c r="E1400" s="4" t="s">
        <v>1924</v>
      </c>
      <c r="F1400" s="4">
        <v>4</v>
      </c>
      <c r="G1400" s="4">
        <v>559.59</v>
      </c>
      <c r="H1400" s="4">
        <v>0.19</v>
      </c>
      <c r="I1400" s="4" t="s">
        <v>1964</v>
      </c>
      <c r="J1400" s="4">
        <v>1813.0716</v>
      </c>
    </row>
    <row r="1401" spans="1:10" ht="15" customHeight="1" x14ac:dyDescent="0.3">
      <c r="A1401" s="4" t="s">
        <v>3366</v>
      </c>
      <c r="B1401" s="6">
        <v>45458</v>
      </c>
      <c r="C1401" s="4" t="s">
        <v>403</v>
      </c>
      <c r="D1401" s="4" t="s">
        <v>1664</v>
      </c>
      <c r="E1401" s="4" t="s">
        <v>1945</v>
      </c>
      <c r="F1401" s="4">
        <v>1</v>
      </c>
      <c r="G1401" s="4">
        <v>758.54</v>
      </c>
      <c r="H1401" s="4">
        <v>0.28999999999999998</v>
      </c>
      <c r="I1401" s="4" t="s">
        <v>1961</v>
      </c>
      <c r="J1401" s="4">
        <v>538.5634</v>
      </c>
    </row>
    <row r="1402" spans="1:10" ht="15" customHeight="1" x14ac:dyDescent="0.3">
      <c r="A1402" s="4" t="s">
        <v>3367</v>
      </c>
      <c r="B1402" s="6">
        <v>45649</v>
      </c>
      <c r="C1402" s="4" t="s">
        <v>1437</v>
      </c>
      <c r="D1402" s="4" t="s">
        <v>1823</v>
      </c>
      <c r="E1402" s="4" t="s">
        <v>1936</v>
      </c>
      <c r="F1402" s="4">
        <v>4</v>
      </c>
      <c r="G1402" s="4">
        <v>643.96</v>
      </c>
      <c r="H1402" s="4">
        <v>0.16</v>
      </c>
      <c r="I1402" s="4" t="s">
        <v>1961</v>
      </c>
      <c r="J1402" s="4">
        <v>2163.7055999999998</v>
      </c>
    </row>
    <row r="1403" spans="1:10" ht="15" customHeight="1" x14ac:dyDescent="0.3">
      <c r="A1403" s="4" t="s">
        <v>3368</v>
      </c>
      <c r="B1403" s="6">
        <v>45653</v>
      </c>
      <c r="C1403" s="4" t="s">
        <v>790</v>
      </c>
      <c r="D1403" s="4" t="s">
        <v>1648</v>
      </c>
      <c r="E1403" s="4" t="s">
        <v>1921</v>
      </c>
      <c r="F1403" s="4">
        <v>1</v>
      </c>
      <c r="G1403" s="4">
        <v>882.73</v>
      </c>
      <c r="H1403" s="4">
        <v>0.1</v>
      </c>
      <c r="I1403" s="4" t="s">
        <v>1959</v>
      </c>
      <c r="J1403" s="4">
        <v>794.45699999999999</v>
      </c>
    </row>
    <row r="1404" spans="1:10" ht="15" customHeight="1" x14ac:dyDescent="0.3">
      <c r="A1404" s="4" t="s">
        <v>3369</v>
      </c>
      <c r="B1404" s="6">
        <v>45378</v>
      </c>
      <c r="C1404" s="4" t="s">
        <v>1034</v>
      </c>
      <c r="D1404" s="4" t="s">
        <v>1856</v>
      </c>
      <c r="E1404" s="4" t="s">
        <v>1948</v>
      </c>
      <c r="F1404" s="4">
        <v>2</v>
      </c>
      <c r="G1404" s="4">
        <v>600.03</v>
      </c>
      <c r="H1404" s="4">
        <v>0.26</v>
      </c>
      <c r="I1404" s="4" t="s">
        <v>1961</v>
      </c>
      <c r="J1404" s="4">
        <v>888.0444</v>
      </c>
    </row>
    <row r="1405" spans="1:10" ht="15" customHeight="1" x14ac:dyDescent="0.3">
      <c r="A1405" s="4" t="s">
        <v>3370</v>
      </c>
      <c r="B1405" s="6">
        <v>45638</v>
      </c>
      <c r="C1405" s="4" t="s">
        <v>533</v>
      </c>
      <c r="D1405" s="4" t="s">
        <v>1744</v>
      </c>
      <c r="E1405" s="4" t="s">
        <v>1908</v>
      </c>
      <c r="F1405" s="4">
        <v>2</v>
      </c>
      <c r="G1405" s="4">
        <v>628.83000000000004</v>
      </c>
      <c r="H1405" s="4">
        <v>7.0000000000000007E-2</v>
      </c>
      <c r="I1405" s="4" t="s">
        <v>1961</v>
      </c>
      <c r="J1405" s="4">
        <v>1169.6238000000001</v>
      </c>
    </row>
    <row r="1406" spans="1:10" ht="15" customHeight="1" x14ac:dyDescent="0.3">
      <c r="A1406" s="4" t="s">
        <v>3371</v>
      </c>
      <c r="B1406" s="6">
        <v>45277</v>
      </c>
      <c r="C1406" s="4" t="s">
        <v>587</v>
      </c>
      <c r="D1406" s="4" t="s">
        <v>1826</v>
      </c>
      <c r="E1406" s="4" t="s">
        <v>1921</v>
      </c>
      <c r="F1406" s="4">
        <v>3</v>
      </c>
      <c r="G1406" s="4">
        <v>113.87</v>
      </c>
      <c r="H1406" s="4">
        <v>0.21</v>
      </c>
      <c r="I1406" s="4" t="s">
        <v>1964</v>
      </c>
      <c r="J1406" s="4">
        <v>269.87189999999998</v>
      </c>
    </row>
    <row r="1407" spans="1:10" ht="15" customHeight="1" x14ac:dyDescent="0.3">
      <c r="A1407" s="4" t="s">
        <v>3372</v>
      </c>
      <c r="B1407" s="6">
        <v>45351</v>
      </c>
      <c r="C1407" s="4" t="s">
        <v>1310</v>
      </c>
      <c r="D1407" s="4" t="s">
        <v>1799</v>
      </c>
      <c r="E1407" s="4" t="s">
        <v>1914</v>
      </c>
      <c r="F1407" s="4">
        <v>4</v>
      </c>
      <c r="G1407" s="4">
        <v>282.07</v>
      </c>
      <c r="H1407" s="4">
        <v>0.18</v>
      </c>
      <c r="I1407" s="4" t="s">
        <v>1961</v>
      </c>
      <c r="J1407" s="4">
        <v>925.18960000000004</v>
      </c>
    </row>
    <row r="1408" spans="1:10" ht="15" customHeight="1" x14ac:dyDescent="0.3">
      <c r="A1408" s="4" t="s">
        <v>3373</v>
      </c>
      <c r="B1408" s="6">
        <v>45290</v>
      </c>
      <c r="C1408" s="4" t="s">
        <v>530</v>
      </c>
      <c r="D1408" s="4" t="s">
        <v>1744</v>
      </c>
      <c r="E1408" s="4" t="s">
        <v>1911</v>
      </c>
      <c r="F1408" s="4">
        <v>3</v>
      </c>
      <c r="G1408" s="4">
        <v>676.77</v>
      </c>
      <c r="H1408" s="4">
        <v>0.17</v>
      </c>
      <c r="I1408" s="4" t="s">
        <v>1961</v>
      </c>
      <c r="J1408" s="4">
        <v>1685.1573000000001</v>
      </c>
    </row>
    <row r="1409" spans="1:10" ht="15" customHeight="1" x14ac:dyDescent="0.3">
      <c r="A1409" s="4" t="s">
        <v>3374</v>
      </c>
      <c r="B1409" s="6">
        <v>45638</v>
      </c>
      <c r="C1409" s="4" t="s">
        <v>722</v>
      </c>
      <c r="D1409" s="4" t="s">
        <v>1585</v>
      </c>
      <c r="E1409" s="4" t="s">
        <v>1939</v>
      </c>
      <c r="F1409" s="4">
        <v>2</v>
      </c>
      <c r="G1409" s="4">
        <v>362.7</v>
      </c>
      <c r="H1409" s="4">
        <v>0.09</v>
      </c>
      <c r="I1409" s="4" t="s">
        <v>1959</v>
      </c>
      <c r="J1409" s="4">
        <v>660.11400000000003</v>
      </c>
    </row>
    <row r="1410" spans="1:10" ht="15" customHeight="1" x14ac:dyDescent="0.3">
      <c r="A1410" s="4" t="s">
        <v>3375</v>
      </c>
      <c r="B1410" s="6">
        <v>45679</v>
      </c>
      <c r="C1410" s="4" t="s">
        <v>468</v>
      </c>
      <c r="D1410" s="4" t="s">
        <v>1610</v>
      </c>
      <c r="E1410" s="4" t="s">
        <v>1896</v>
      </c>
      <c r="F1410" s="4">
        <v>1</v>
      </c>
      <c r="G1410" s="4">
        <v>908.5</v>
      </c>
      <c r="H1410" s="4">
        <v>0.2</v>
      </c>
      <c r="I1410" s="4" t="s">
        <v>1964</v>
      </c>
      <c r="J1410" s="4">
        <v>726.8</v>
      </c>
    </row>
    <row r="1411" spans="1:10" ht="15" customHeight="1" x14ac:dyDescent="0.3">
      <c r="A1411" s="4" t="s">
        <v>3376</v>
      </c>
      <c r="B1411" s="6">
        <v>45296</v>
      </c>
      <c r="C1411" s="4" t="s">
        <v>251</v>
      </c>
      <c r="D1411" s="4" t="s">
        <v>1652</v>
      </c>
      <c r="E1411" s="4" t="s">
        <v>1936</v>
      </c>
      <c r="F1411" s="4">
        <v>2</v>
      </c>
      <c r="G1411" s="4">
        <v>795.37</v>
      </c>
      <c r="H1411" s="4">
        <v>0.2</v>
      </c>
      <c r="I1411" s="4" t="s">
        <v>1964</v>
      </c>
      <c r="J1411" s="4">
        <v>1272.5920000000001</v>
      </c>
    </row>
    <row r="1412" spans="1:10" ht="15" customHeight="1" x14ac:dyDescent="0.3">
      <c r="A1412" s="4" t="s">
        <v>3377</v>
      </c>
      <c r="B1412" s="6">
        <v>45760</v>
      </c>
      <c r="C1412" s="4" t="s">
        <v>494</v>
      </c>
      <c r="D1412" s="4" t="s">
        <v>1683</v>
      </c>
      <c r="E1412" s="4" t="s">
        <v>1904</v>
      </c>
      <c r="F1412" s="4">
        <v>2</v>
      </c>
      <c r="G1412" s="4">
        <v>326.85000000000002</v>
      </c>
      <c r="H1412" s="4">
        <v>0.17</v>
      </c>
      <c r="I1412" s="4" t="s">
        <v>1964</v>
      </c>
      <c r="J1412" s="4">
        <v>542.57100000000003</v>
      </c>
    </row>
    <row r="1413" spans="1:10" ht="15" customHeight="1" x14ac:dyDescent="0.3">
      <c r="A1413" s="4" t="s">
        <v>3378</v>
      </c>
      <c r="B1413" s="6">
        <v>45603</v>
      </c>
      <c r="C1413" s="4" t="s">
        <v>1109</v>
      </c>
      <c r="D1413" s="4" t="s">
        <v>1750</v>
      </c>
      <c r="E1413" s="4" t="s">
        <v>1934</v>
      </c>
      <c r="F1413" s="4">
        <v>3</v>
      </c>
      <c r="G1413" s="4">
        <v>169.43</v>
      </c>
      <c r="H1413" s="4">
        <v>0.19</v>
      </c>
      <c r="I1413" s="4" t="s">
        <v>1959</v>
      </c>
      <c r="J1413" s="4">
        <v>411.7149</v>
      </c>
    </row>
    <row r="1414" spans="1:10" ht="15" customHeight="1" x14ac:dyDescent="0.3">
      <c r="A1414" s="4" t="s">
        <v>3379</v>
      </c>
      <c r="B1414" s="6">
        <v>45413</v>
      </c>
      <c r="C1414" s="4" t="s">
        <v>551</v>
      </c>
      <c r="D1414" s="4" t="s">
        <v>1832</v>
      </c>
      <c r="E1414" s="4" t="s">
        <v>1911</v>
      </c>
      <c r="F1414" s="4">
        <v>1</v>
      </c>
      <c r="G1414" s="4">
        <v>254.47</v>
      </c>
      <c r="H1414" s="4">
        <v>0.1</v>
      </c>
      <c r="I1414" s="4" t="s">
        <v>1959</v>
      </c>
      <c r="J1414" s="4">
        <v>229.023</v>
      </c>
    </row>
    <row r="1415" spans="1:10" ht="15" customHeight="1" x14ac:dyDescent="0.3">
      <c r="A1415" s="4" t="s">
        <v>3380</v>
      </c>
      <c r="B1415" s="6">
        <v>45506</v>
      </c>
      <c r="C1415" s="4" t="s">
        <v>1310</v>
      </c>
      <c r="D1415" s="4" t="s">
        <v>1652</v>
      </c>
      <c r="E1415" s="4" t="s">
        <v>1939</v>
      </c>
      <c r="F1415" s="4">
        <v>4</v>
      </c>
      <c r="G1415" s="4">
        <v>627.73</v>
      </c>
      <c r="H1415" s="4">
        <v>0.11</v>
      </c>
      <c r="I1415" s="4" t="s">
        <v>1964</v>
      </c>
      <c r="J1415" s="4">
        <v>2234.7188000000001</v>
      </c>
    </row>
    <row r="1416" spans="1:10" ht="15" customHeight="1" x14ac:dyDescent="0.3">
      <c r="A1416" s="4" t="s">
        <v>3381</v>
      </c>
      <c r="B1416" s="6">
        <v>45394</v>
      </c>
      <c r="C1416" s="4" t="s">
        <v>1172</v>
      </c>
      <c r="D1416" s="4" t="s">
        <v>1670</v>
      </c>
      <c r="E1416" s="4" t="s">
        <v>1948</v>
      </c>
      <c r="F1416" s="4">
        <v>4</v>
      </c>
      <c r="G1416" s="4">
        <v>327.25</v>
      </c>
      <c r="H1416" s="4">
        <v>0.13</v>
      </c>
      <c r="I1416" s="4" t="s">
        <v>1964</v>
      </c>
      <c r="J1416" s="4">
        <v>1138.83</v>
      </c>
    </row>
    <row r="1417" spans="1:10" ht="15" customHeight="1" x14ac:dyDescent="0.3">
      <c r="A1417" s="4" t="s">
        <v>3382</v>
      </c>
      <c r="B1417" s="6">
        <v>45755</v>
      </c>
      <c r="C1417" s="4" t="s">
        <v>497</v>
      </c>
      <c r="D1417" s="4" t="s">
        <v>1759</v>
      </c>
      <c r="E1417" s="4" t="s">
        <v>1927</v>
      </c>
      <c r="F1417" s="4">
        <v>4</v>
      </c>
      <c r="G1417" s="4">
        <v>511.43</v>
      </c>
      <c r="H1417" s="4">
        <v>0.18</v>
      </c>
      <c r="I1417" s="4" t="s">
        <v>1964</v>
      </c>
      <c r="J1417" s="4">
        <v>1677.4903999999999</v>
      </c>
    </row>
    <row r="1418" spans="1:10" ht="15" customHeight="1" x14ac:dyDescent="0.3">
      <c r="A1418" s="4" t="s">
        <v>3383</v>
      </c>
      <c r="B1418" s="6">
        <v>45473</v>
      </c>
      <c r="C1418" s="4" t="s">
        <v>557</v>
      </c>
      <c r="D1418" s="4" t="s">
        <v>1771</v>
      </c>
      <c r="E1418" s="4" t="s">
        <v>1942</v>
      </c>
      <c r="F1418" s="4">
        <v>4</v>
      </c>
      <c r="G1418" s="4">
        <v>194.67</v>
      </c>
      <c r="H1418" s="4">
        <v>0.23</v>
      </c>
      <c r="I1418" s="4" t="s">
        <v>1961</v>
      </c>
      <c r="J1418" s="4">
        <v>599.58360000000005</v>
      </c>
    </row>
    <row r="1419" spans="1:10" ht="15" customHeight="1" x14ac:dyDescent="0.3">
      <c r="A1419" s="4" t="s">
        <v>3384</v>
      </c>
      <c r="B1419" s="6">
        <v>45304</v>
      </c>
      <c r="C1419" s="4" t="s">
        <v>225</v>
      </c>
      <c r="D1419" s="4" t="s">
        <v>1645</v>
      </c>
      <c r="E1419" s="4" t="s">
        <v>1892</v>
      </c>
      <c r="F1419" s="4">
        <v>2</v>
      </c>
      <c r="G1419" s="4">
        <v>54.51</v>
      </c>
      <c r="H1419" s="4">
        <v>7.0000000000000007E-2</v>
      </c>
      <c r="I1419" s="4" t="s">
        <v>1959</v>
      </c>
      <c r="J1419" s="4">
        <v>101.3886</v>
      </c>
    </row>
    <row r="1420" spans="1:10" ht="15" customHeight="1" x14ac:dyDescent="0.3">
      <c r="A1420" s="4" t="s">
        <v>3385</v>
      </c>
      <c r="B1420" s="6">
        <v>45557</v>
      </c>
      <c r="C1420" s="4" t="s">
        <v>282</v>
      </c>
      <c r="D1420" s="4" t="s">
        <v>1768</v>
      </c>
      <c r="E1420" s="4" t="s">
        <v>1927</v>
      </c>
      <c r="F1420" s="4">
        <v>4</v>
      </c>
      <c r="G1420" s="4">
        <v>964</v>
      </c>
      <c r="H1420" s="4">
        <v>0.14000000000000001</v>
      </c>
      <c r="I1420" s="4" t="s">
        <v>1961</v>
      </c>
      <c r="J1420" s="4">
        <v>3316.16</v>
      </c>
    </row>
    <row r="1421" spans="1:10" ht="15" customHeight="1" x14ac:dyDescent="0.3">
      <c r="A1421" s="4" t="s">
        <v>3386</v>
      </c>
      <c r="B1421" s="6">
        <v>45527</v>
      </c>
      <c r="C1421" s="4" t="s">
        <v>161</v>
      </c>
      <c r="D1421" s="4" t="s">
        <v>1850</v>
      </c>
      <c r="E1421" s="4" t="s">
        <v>1904</v>
      </c>
      <c r="F1421" s="4">
        <v>1</v>
      </c>
      <c r="G1421" s="4">
        <v>170.12</v>
      </c>
      <c r="H1421" s="4">
        <v>0.26</v>
      </c>
      <c r="I1421" s="4" t="s">
        <v>1961</v>
      </c>
      <c r="J1421" s="4">
        <v>125.8888</v>
      </c>
    </row>
    <row r="1422" spans="1:10" ht="15" customHeight="1" x14ac:dyDescent="0.3">
      <c r="A1422" s="4" t="s">
        <v>3387</v>
      </c>
      <c r="B1422" s="6">
        <v>45875</v>
      </c>
      <c r="C1422" s="4" t="s">
        <v>518</v>
      </c>
      <c r="D1422" s="4" t="s">
        <v>1741</v>
      </c>
      <c r="E1422" s="4" t="s">
        <v>1948</v>
      </c>
      <c r="F1422" s="4">
        <v>2</v>
      </c>
      <c r="G1422" s="4">
        <v>664.5</v>
      </c>
      <c r="H1422" s="4">
        <v>0.23</v>
      </c>
      <c r="I1422" s="4" t="s">
        <v>1959</v>
      </c>
      <c r="J1422" s="4">
        <v>1023.33</v>
      </c>
    </row>
    <row r="1423" spans="1:10" ht="15" customHeight="1" x14ac:dyDescent="0.3">
      <c r="A1423" s="4" t="s">
        <v>3388</v>
      </c>
      <c r="B1423" s="6">
        <v>45936</v>
      </c>
      <c r="C1423" s="4" t="s">
        <v>1172</v>
      </c>
      <c r="D1423" s="4" t="s">
        <v>1715</v>
      </c>
      <c r="E1423" s="4" t="s">
        <v>1924</v>
      </c>
      <c r="F1423" s="4">
        <v>4</v>
      </c>
      <c r="G1423" s="4">
        <v>557.51</v>
      </c>
      <c r="H1423" s="4">
        <v>0.11</v>
      </c>
      <c r="I1423" s="4" t="s">
        <v>1959</v>
      </c>
      <c r="J1423" s="4">
        <v>1984.7356</v>
      </c>
    </row>
    <row r="1424" spans="1:10" ht="15" customHeight="1" x14ac:dyDescent="0.3">
      <c r="A1424" s="4" t="s">
        <v>3389</v>
      </c>
      <c r="B1424" s="6">
        <v>45807</v>
      </c>
      <c r="C1424" s="4" t="s">
        <v>1250</v>
      </c>
      <c r="D1424" s="4" t="s">
        <v>1853</v>
      </c>
      <c r="E1424" s="4" t="s">
        <v>1892</v>
      </c>
      <c r="F1424" s="4">
        <v>2</v>
      </c>
      <c r="G1424" s="4">
        <v>410</v>
      </c>
      <c r="H1424" s="4">
        <v>0.13</v>
      </c>
      <c r="I1424" s="4" t="s">
        <v>1964</v>
      </c>
      <c r="J1424" s="4">
        <v>713.4</v>
      </c>
    </row>
    <row r="1425" spans="1:10" ht="15" customHeight="1" x14ac:dyDescent="0.3">
      <c r="A1425" s="4" t="s">
        <v>3390</v>
      </c>
      <c r="B1425" s="6">
        <v>45473</v>
      </c>
      <c r="C1425" s="4" t="s">
        <v>977</v>
      </c>
      <c r="D1425" s="4" t="s">
        <v>1832</v>
      </c>
      <c r="E1425" s="4" t="s">
        <v>1908</v>
      </c>
      <c r="F1425" s="4">
        <v>2</v>
      </c>
      <c r="G1425" s="4">
        <v>879.93</v>
      </c>
      <c r="H1425" s="4">
        <v>0.28999999999999998</v>
      </c>
      <c r="I1425" s="4" t="s">
        <v>1964</v>
      </c>
      <c r="J1425" s="4">
        <v>1249.5006000000001</v>
      </c>
    </row>
    <row r="1426" spans="1:10" ht="15" customHeight="1" x14ac:dyDescent="0.3">
      <c r="A1426" s="4" t="s">
        <v>3391</v>
      </c>
      <c r="B1426" s="6">
        <v>45664</v>
      </c>
      <c r="C1426" s="4" t="s">
        <v>42</v>
      </c>
      <c r="D1426" s="4" t="s">
        <v>1610</v>
      </c>
      <c r="E1426" s="4" t="s">
        <v>1945</v>
      </c>
      <c r="F1426" s="4">
        <v>1</v>
      </c>
      <c r="G1426" s="4">
        <v>350.58</v>
      </c>
      <c r="H1426" s="4">
        <v>0.03</v>
      </c>
      <c r="I1426" s="4" t="s">
        <v>1964</v>
      </c>
      <c r="J1426" s="4">
        <v>340.06259999999997</v>
      </c>
    </row>
    <row r="1427" spans="1:10" ht="15" customHeight="1" x14ac:dyDescent="0.3">
      <c r="A1427" s="4" t="s">
        <v>3392</v>
      </c>
      <c r="B1427" s="6">
        <v>45633</v>
      </c>
      <c r="C1427" s="4" t="s">
        <v>1109</v>
      </c>
      <c r="D1427" s="4" t="s">
        <v>1756</v>
      </c>
      <c r="E1427" s="4" t="s">
        <v>1901</v>
      </c>
      <c r="F1427" s="4">
        <v>4</v>
      </c>
      <c r="G1427" s="4">
        <v>348.58</v>
      </c>
      <c r="H1427" s="4">
        <v>0.16</v>
      </c>
      <c r="I1427" s="4" t="s">
        <v>1959</v>
      </c>
      <c r="J1427" s="4">
        <v>1171.2288000000001</v>
      </c>
    </row>
    <row r="1428" spans="1:10" ht="15" customHeight="1" x14ac:dyDescent="0.3">
      <c r="A1428" s="4" t="s">
        <v>3393</v>
      </c>
      <c r="B1428" s="6">
        <v>45548</v>
      </c>
      <c r="C1428" s="4" t="s">
        <v>1429</v>
      </c>
      <c r="D1428" s="4" t="s">
        <v>1652</v>
      </c>
      <c r="E1428" s="4" t="s">
        <v>1901</v>
      </c>
      <c r="F1428" s="4">
        <v>3</v>
      </c>
      <c r="G1428" s="4">
        <v>247.66</v>
      </c>
      <c r="H1428" s="4">
        <v>0.02</v>
      </c>
      <c r="I1428" s="4" t="s">
        <v>1964</v>
      </c>
      <c r="J1428" s="4">
        <v>728.12040000000002</v>
      </c>
    </row>
    <row r="1429" spans="1:10" ht="15" customHeight="1" x14ac:dyDescent="0.3">
      <c r="A1429" s="4" t="s">
        <v>3394</v>
      </c>
      <c r="B1429" s="6">
        <v>45244</v>
      </c>
      <c r="C1429" s="4" t="s">
        <v>1223</v>
      </c>
      <c r="D1429" s="4" t="s">
        <v>1696</v>
      </c>
      <c r="E1429" s="4" t="s">
        <v>1936</v>
      </c>
      <c r="F1429" s="4">
        <v>3</v>
      </c>
      <c r="G1429" s="4">
        <v>836.27</v>
      </c>
      <c r="H1429" s="4">
        <v>0.16</v>
      </c>
      <c r="I1429" s="4" t="s">
        <v>1959</v>
      </c>
      <c r="J1429" s="4">
        <v>2107.4004</v>
      </c>
    </row>
    <row r="1430" spans="1:10" ht="15" customHeight="1" x14ac:dyDescent="0.3">
      <c r="A1430" s="4" t="s">
        <v>3395</v>
      </c>
      <c r="B1430" s="6">
        <v>45753</v>
      </c>
      <c r="C1430" s="4" t="s">
        <v>648</v>
      </c>
      <c r="D1430" s="4" t="s">
        <v>1613</v>
      </c>
      <c r="E1430" s="4" t="s">
        <v>1924</v>
      </c>
      <c r="F1430" s="4">
        <v>3</v>
      </c>
      <c r="G1430" s="4">
        <v>696.74</v>
      </c>
      <c r="H1430" s="4">
        <v>0.13</v>
      </c>
      <c r="I1430" s="4" t="s">
        <v>1964</v>
      </c>
      <c r="J1430" s="4">
        <v>1818.4914000000001</v>
      </c>
    </row>
    <row r="1431" spans="1:10" ht="15" customHeight="1" x14ac:dyDescent="0.3">
      <c r="A1431" s="4" t="s">
        <v>3396</v>
      </c>
      <c r="B1431" s="6">
        <v>45804</v>
      </c>
      <c r="C1431" s="4" t="s">
        <v>796</v>
      </c>
      <c r="D1431" s="4" t="s">
        <v>1865</v>
      </c>
      <c r="E1431" s="4" t="s">
        <v>1932</v>
      </c>
      <c r="F1431" s="4">
        <v>2</v>
      </c>
      <c r="G1431" s="4">
        <v>822.59</v>
      </c>
      <c r="H1431" s="4">
        <v>0.22</v>
      </c>
      <c r="I1431" s="4" t="s">
        <v>1961</v>
      </c>
      <c r="J1431" s="4">
        <v>1283.2403999999999</v>
      </c>
    </row>
    <row r="1432" spans="1:10" ht="15" customHeight="1" x14ac:dyDescent="0.3">
      <c r="A1432" s="4" t="s">
        <v>3397</v>
      </c>
      <c r="B1432" s="6">
        <v>45263</v>
      </c>
      <c r="C1432" s="4" t="s">
        <v>729</v>
      </c>
      <c r="D1432" s="4" t="s">
        <v>1820</v>
      </c>
      <c r="E1432" s="4" t="s">
        <v>1896</v>
      </c>
      <c r="F1432" s="4">
        <v>1</v>
      </c>
      <c r="G1432" s="4">
        <v>462.23</v>
      </c>
      <c r="H1432" s="4">
        <v>0.3</v>
      </c>
      <c r="I1432" s="4" t="s">
        <v>1961</v>
      </c>
      <c r="J1432" s="4">
        <v>323.56099999999998</v>
      </c>
    </row>
    <row r="1433" spans="1:10" ht="15" customHeight="1" x14ac:dyDescent="0.3">
      <c r="A1433" s="4" t="s">
        <v>3398</v>
      </c>
      <c r="B1433" s="6">
        <v>45906</v>
      </c>
      <c r="C1433" s="4" t="s">
        <v>1395</v>
      </c>
      <c r="D1433" s="4" t="s">
        <v>1706</v>
      </c>
      <c r="E1433" s="4" t="s">
        <v>1942</v>
      </c>
      <c r="F1433" s="4">
        <v>1</v>
      </c>
      <c r="G1433" s="4">
        <v>361.09</v>
      </c>
      <c r="H1433" s="4">
        <v>0.06</v>
      </c>
      <c r="I1433" s="4" t="s">
        <v>1961</v>
      </c>
      <c r="J1433" s="4">
        <v>339.4246</v>
      </c>
    </row>
    <row r="1434" spans="1:10" ht="15" customHeight="1" x14ac:dyDescent="0.3">
      <c r="A1434" s="4" t="s">
        <v>3399</v>
      </c>
      <c r="B1434" s="6">
        <v>45243</v>
      </c>
      <c r="C1434" s="4" t="s">
        <v>1208</v>
      </c>
      <c r="D1434" s="4" t="s">
        <v>1802</v>
      </c>
      <c r="E1434" s="4" t="s">
        <v>1948</v>
      </c>
      <c r="F1434" s="4">
        <v>3</v>
      </c>
      <c r="G1434" s="4">
        <v>59.37</v>
      </c>
      <c r="H1434" s="4">
        <v>0.03</v>
      </c>
      <c r="I1434" s="4" t="s">
        <v>1961</v>
      </c>
      <c r="J1434" s="4">
        <v>172.76669999999999</v>
      </c>
    </row>
    <row r="1435" spans="1:10" ht="15" customHeight="1" x14ac:dyDescent="0.3">
      <c r="A1435" s="4" t="s">
        <v>3400</v>
      </c>
      <c r="B1435" s="6">
        <v>45686</v>
      </c>
      <c r="C1435" s="4" t="s">
        <v>148</v>
      </c>
      <c r="D1435" s="4" t="s">
        <v>1700</v>
      </c>
      <c r="E1435" s="4" t="s">
        <v>1892</v>
      </c>
      <c r="F1435" s="4">
        <v>3</v>
      </c>
      <c r="G1435" s="4">
        <v>765.21</v>
      </c>
      <c r="H1435" s="4">
        <v>0.14000000000000001</v>
      </c>
      <c r="I1435" s="4" t="s">
        <v>1964</v>
      </c>
      <c r="J1435" s="4">
        <v>1974.2418</v>
      </c>
    </row>
    <row r="1436" spans="1:10" ht="15" customHeight="1" x14ac:dyDescent="0.3">
      <c r="A1436" s="4" t="s">
        <v>3401</v>
      </c>
      <c r="B1436" s="6">
        <v>45472</v>
      </c>
      <c r="C1436" s="4" t="s">
        <v>790</v>
      </c>
      <c r="D1436" s="4" t="s">
        <v>1674</v>
      </c>
      <c r="E1436" s="4" t="s">
        <v>1929</v>
      </c>
      <c r="F1436" s="4">
        <v>4</v>
      </c>
      <c r="G1436" s="4">
        <v>303.56</v>
      </c>
      <c r="H1436" s="4">
        <v>0.2</v>
      </c>
      <c r="I1436" s="4" t="s">
        <v>1964</v>
      </c>
      <c r="J1436" s="4">
        <v>971.39200000000005</v>
      </c>
    </row>
    <row r="1437" spans="1:10" ht="15" customHeight="1" x14ac:dyDescent="0.3">
      <c r="A1437" s="4" t="s">
        <v>3402</v>
      </c>
      <c r="B1437" s="6">
        <v>45779</v>
      </c>
      <c r="C1437" s="4" t="s">
        <v>1383</v>
      </c>
      <c r="D1437" s="4" t="s">
        <v>1658</v>
      </c>
      <c r="E1437" s="4" t="s">
        <v>1887</v>
      </c>
      <c r="F1437" s="4">
        <v>1</v>
      </c>
      <c r="G1437" s="4">
        <v>640.92999999999995</v>
      </c>
      <c r="H1437" s="4">
        <v>0.19</v>
      </c>
      <c r="I1437" s="4" t="s">
        <v>1961</v>
      </c>
      <c r="J1437" s="4">
        <v>519.15329999999994</v>
      </c>
    </row>
    <row r="1438" spans="1:10" ht="15" customHeight="1" x14ac:dyDescent="0.3">
      <c r="A1438" s="4" t="s">
        <v>3403</v>
      </c>
      <c r="B1438" s="6">
        <v>45830</v>
      </c>
      <c r="C1438" s="4" t="s">
        <v>584</v>
      </c>
      <c r="D1438" s="4" t="s">
        <v>1841</v>
      </c>
      <c r="E1438" s="4" t="s">
        <v>1924</v>
      </c>
      <c r="F1438" s="4">
        <v>2</v>
      </c>
      <c r="G1438" s="4">
        <v>611.25</v>
      </c>
      <c r="H1438" s="4">
        <v>0.22</v>
      </c>
      <c r="I1438" s="4" t="s">
        <v>1959</v>
      </c>
      <c r="J1438" s="4">
        <v>953.55</v>
      </c>
    </row>
    <row r="1439" spans="1:10" ht="15" customHeight="1" x14ac:dyDescent="0.3">
      <c r="A1439" s="4" t="s">
        <v>3404</v>
      </c>
      <c r="B1439" s="6">
        <v>45756</v>
      </c>
      <c r="C1439" s="4" t="s">
        <v>1434</v>
      </c>
      <c r="D1439" s="4" t="s">
        <v>1780</v>
      </c>
      <c r="E1439" s="4" t="s">
        <v>1892</v>
      </c>
      <c r="F1439" s="4">
        <v>1</v>
      </c>
      <c r="G1439" s="4">
        <v>209.93</v>
      </c>
      <c r="H1439" s="4">
        <v>0.21</v>
      </c>
      <c r="I1439" s="4" t="s">
        <v>1959</v>
      </c>
      <c r="J1439" s="4">
        <v>165.84469999999999</v>
      </c>
    </row>
    <row r="1440" spans="1:10" ht="15" customHeight="1" x14ac:dyDescent="0.3">
      <c r="A1440" s="4" t="s">
        <v>3405</v>
      </c>
      <c r="B1440" s="6">
        <v>45847</v>
      </c>
      <c r="C1440" s="4" t="s">
        <v>391</v>
      </c>
      <c r="D1440" s="4" t="s">
        <v>1880</v>
      </c>
      <c r="E1440" s="4" t="s">
        <v>1924</v>
      </c>
      <c r="F1440" s="4">
        <v>3</v>
      </c>
      <c r="G1440" s="4">
        <v>130.38999999999999</v>
      </c>
      <c r="H1440" s="4">
        <v>0.24</v>
      </c>
      <c r="I1440" s="4" t="s">
        <v>1961</v>
      </c>
      <c r="J1440" s="4">
        <v>297.28919999999999</v>
      </c>
    </row>
    <row r="1441" spans="1:10" ht="15" customHeight="1" x14ac:dyDescent="0.3">
      <c r="A1441" s="4" t="s">
        <v>3406</v>
      </c>
      <c r="B1441" s="6">
        <v>45322</v>
      </c>
      <c r="C1441" s="4" t="s">
        <v>934</v>
      </c>
      <c r="D1441" s="4" t="s">
        <v>1862</v>
      </c>
      <c r="E1441" s="4" t="s">
        <v>1914</v>
      </c>
      <c r="F1441" s="4">
        <v>2</v>
      </c>
      <c r="G1441" s="4">
        <v>846.18</v>
      </c>
      <c r="H1441" s="4">
        <v>0.1</v>
      </c>
      <c r="I1441" s="4" t="s">
        <v>1964</v>
      </c>
      <c r="J1441" s="4">
        <v>1523.124</v>
      </c>
    </row>
    <row r="1442" spans="1:10" ht="15" customHeight="1" x14ac:dyDescent="0.3">
      <c r="A1442" s="4" t="s">
        <v>3407</v>
      </c>
      <c r="B1442" s="6">
        <v>45829</v>
      </c>
      <c r="C1442" s="4" t="s">
        <v>1121</v>
      </c>
      <c r="D1442" s="4" t="s">
        <v>1793</v>
      </c>
      <c r="E1442" s="4" t="s">
        <v>1934</v>
      </c>
      <c r="F1442" s="4">
        <v>2</v>
      </c>
      <c r="G1442" s="4">
        <v>424.53</v>
      </c>
      <c r="H1442" s="4">
        <v>0.14000000000000001</v>
      </c>
      <c r="I1442" s="4" t="s">
        <v>1964</v>
      </c>
      <c r="J1442" s="4">
        <v>730.19159999999999</v>
      </c>
    </row>
    <row r="1443" spans="1:10" ht="15" customHeight="1" x14ac:dyDescent="0.3">
      <c r="A1443" s="4" t="s">
        <v>3408</v>
      </c>
      <c r="B1443" s="6">
        <v>45539</v>
      </c>
      <c r="C1443" s="4" t="s">
        <v>835</v>
      </c>
      <c r="D1443" s="4" t="s">
        <v>1847</v>
      </c>
      <c r="E1443" s="4" t="s">
        <v>1934</v>
      </c>
      <c r="F1443" s="4">
        <v>4</v>
      </c>
      <c r="G1443" s="4">
        <v>450.42</v>
      </c>
      <c r="H1443" s="4">
        <v>0.08</v>
      </c>
      <c r="I1443" s="4" t="s">
        <v>1964</v>
      </c>
      <c r="J1443" s="4">
        <v>1657.5455999999999</v>
      </c>
    </row>
    <row r="1444" spans="1:10" ht="15" customHeight="1" x14ac:dyDescent="0.3">
      <c r="A1444" s="4" t="s">
        <v>3409</v>
      </c>
      <c r="B1444" s="6">
        <v>45893</v>
      </c>
      <c r="C1444" s="4" t="s">
        <v>530</v>
      </c>
      <c r="D1444" s="4" t="s">
        <v>1655</v>
      </c>
      <c r="E1444" s="4" t="s">
        <v>1921</v>
      </c>
      <c r="F1444" s="4">
        <v>4</v>
      </c>
      <c r="G1444" s="4">
        <v>896.91</v>
      </c>
      <c r="H1444" s="4">
        <v>0.1</v>
      </c>
      <c r="I1444" s="4" t="s">
        <v>1959</v>
      </c>
      <c r="J1444" s="4">
        <v>3228.8760000000002</v>
      </c>
    </row>
    <row r="1445" spans="1:10" ht="15" customHeight="1" x14ac:dyDescent="0.3">
      <c r="A1445" s="4" t="s">
        <v>3410</v>
      </c>
      <c r="B1445" s="6">
        <v>45814</v>
      </c>
      <c r="C1445" s="4" t="s">
        <v>1504</v>
      </c>
      <c r="D1445" s="4" t="s">
        <v>1874</v>
      </c>
      <c r="E1445" s="4" t="s">
        <v>1924</v>
      </c>
      <c r="F1445" s="4">
        <v>3</v>
      </c>
      <c r="G1445" s="4">
        <v>679.38</v>
      </c>
      <c r="H1445" s="4">
        <v>0.3</v>
      </c>
      <c r="I1445" s="4" t="s">
        <v>1964</v>
      </c>
      <c r="J1445" s="4">
        <v>1426.6980000000001</v>
      </c>
    </row>
    <row r="1446" spans="1:10" ht="15" customHeight="1" x14ac:dyDescent="0.3">
      <c r="A1446" s="4" t="s">
        <v>3411</v>
      </c>
      <c r="B1446" s="6">
        <v>45571</v>
      </c>
      <c r="C1446" s="4" t="s">
        <v>78</v>
      </c>
      <c r="D1446" s="4" t="s">
        <v>1823</v>
      </c>
      <c r="E1446" s="4" t="s">
        <v>1939</v>
      </c>
      <c r="F1446" s="4">
        <v>3</v>
      </c>
      <c r="G1446" s="4">
        <v>483.63</v>
      </c>
      <c r="H1446" s="4">
        <v>0</v>
      </c>
      <c r="I1446" s="4" t="s">
        <v>1959</v>
      </c>
      <c r="J1446" s="4">
        <v>1450.89</v>
      </c>
    </row>
    <row r="1447" spans="1:10" ht="15" customHeight="1" x14ac:dyDescent="0.3">
      <c r="A1447" s="4" t="s">
        <v>3412</v>
      </c>
      <c r="B1447" s="6">
        <v>45542</v>
      </c>
      <c r="C1447" s="4" t="s">
        <v>128</v>
      </c>
      <c r="D1447" s="4" t="s">
        <v>1696</v>
      </c>
      <c r="E1447" s="4" t="s">
        <v>1887</v>
      </c>
      <c r="F1447" s="4">
        <v>3</v>
      </c>
      <c r="G1447" s="4">
        <v>158.27000000000001</v>
      </c>
      <c r="H1447" s="4">
        <v>0.24</v>
      </c>
      <c r="I1447" s="4" t="s">
        <v>1964</v>
      </c>
      <c r="J1447" s="4">
        <v>360.85559999999998</v>
      </c>
    </row>
    <row r="1448" spans="1:10" ht="15" customHeight="1" x14ac:dyDescent="0.3">
      <c r="A1448" s="4" t="s">
        <v>3413</v>
      </c>
      <c r="B1448" s="6">
        <v>45758</v>
      </c>
      <c r="C1448" s="4" t="s">
        <v>406</v>
      </c>
      <c r="D1448" s="4" t="s">
        <v>1565</v>
      </c>
      <c r="E1448" s="4" t="s">
        <v>1936</v>
      </c>
      <c r="F1448" s="4">
        <v>4</v>
      </c>
      <c r="G1448" s="4">
        <v>601.5</v>
      </c>
      <c r="H1448" s="4">
        <v>0.18</v>
      </c>
      <c r="I1448" s="4" t="s">
        <v>1959</v>
      </c>
      <c r="J1448" s="4">
        <v>1972.92</v>
      </c>
    </row>
    <row r="1449" spans="1:10" ht="15" customHeight="1" x14ac:dyDescent="0.3">
      <c r="A1449" s="4" t="s">
        <v>3414</v>
      </c>
      <c r="B1449" s="6">
        <v>45709</v>
      </c>
      <c r="C1449" s="4" t="s">
        <v>259</v>
      </c>
      <c r="D1449" s="4" t="s">
        <v>1670</v>
      </c>
      <c r="E1449" s="4" t="s">
        <v>1945</v>
      </c>
      <c r="F1449" s="4">
        <v>2</v>
      </c>
      <c r="G1449" s="4">
        <v>46.39</v>
      </c>
      <c r="H1449" s="4">
        <v>7.0000000000000007E-2</v>
      </c>
      <c r="I1449" s="4" t="s">
        <v>1959</v>
      </c>
      <c r="J1449" s="4">
        <v>86.285399999999996</v>
      </c>
    </row>
    <row r="1450" spans="1:10" ht="15" customHeight="1" x14ac:dyDescent="0.3">
      <c r="A1450" s="4" t="s">
        <v>3415</v>
      </c>
      <c r="B1450" s="6">
        <v>45587</v>
      </c>
      <c r="C1450" s="4" t="s">
        <v>418</v>
      </c>
      <c r="D1450" s="4" t="s">
        <v>1829</v>
      </c>
      <c r="E1450" s="4" t="s">
        <v>1917</v>
      </c>
      <c r="F1450" s="4">
        <v>4</v>
      </c>
      <c r="G1450" s="4">
        <v>892.28</v>
      </c>
      <c r="H1450" s="4">
        <v>0.23</v>
      </c>
      <c r="I1450" s="4" t="s">
        <v>1959</v>
      </c>
      <c r="J1450" s="4">
        <v>2748.2224000000001</v>
      </c>
    </row>
    <row r="1451" spans="1:10" ht="15" customHeight="1" x14ac:dyDescent="0.3">
      <c r="A1451" s="4" t="s">
        <v>3416</v>
      </c>
      <c r="B1451" s="6">
        <v>45494</v>
      </c>
      <c r="C1451" s="4" t="s">
        <v>726</v>
      </c>
      <c r="D1451" s="4" t="s">
        <v>1599</v>
      </c>
      <c r="E1451" s="4" t="s">
        <v>1914</v>
      </c>
      <c r="F1451" s="4">
        <v>2</v>
      </c>
      <c r="G1451" s="4">
        <v>164.23</v>
      </c>
      <c r="H1451" s="4">
        <v>0.17</v>
      </c>
      <c r="I1451" s="4" t="s">
        <v>1959</v>
      </c>
      <c r="J1451" s="4">
        <v>272.62180000000001</v>
      </c>
    </row>
    <row r="1452" spans="1:10" ht="15" customHeight="1" x14ac:dyDescent="0.3">
      <c r="A1452" s="4" t="s">
        <v>3417</v>
      </c>
      <c r="B1452" s="6">
        <v>45305</v>
      </c>
      <c r="C1452" s="4" t="s">
        <v>1409</v>
      </c>
      <c r="D1452" s="4" t="s">
        <v>1594</v>
      </c>
      <c r="E1452" s="4" t="s">
        <v>1914</v>
      </c>
      <c r="F1452" s="4">
        <v>1</v>
      </c>
      <c r="G1452" s="4">
        <v>484.23</v>
      </c>
      <c r="H1452" s="4">
        <v>0.12</v>
      </c>
      <c r="I1452" s="4" t="s">
        <v>1964</v>
      </c>
      <c r="J1452" s="4">
        <v>426.12240000000003</v>
      </c>
    </row>
    <row r="1453" spans="1:10" ht="15" customHeight="1" x14ac:dyDescent="0.3">
      <c r="A1453" s="4" t="s">
        <v>3418</v>
      </c>
      <c r="B1453" s="6">
        <v>45383</v>
      </c>
      <c r="C1453" s="4" t="s">
        <v>34</v>
      </c>
      <c r="D1453" s="4" t="s">
        <v>1683</v>
      </c>
      <c r="E1453" s="4" t="s">
        <v>1945</v>
      </c>
      <c r="F1453" s="4">
        <v>3</v>
      </c>
      <c r="G1453" s="4">
        <v>341.51</v>
      </c>
      <c r="H1453" s="4">
        <v>0.22</v>
      </c>
      <c r="I1453" s="4" t="s">
        <v>1964</v>
      </c>
      <c r="J1453" s="4">
        <v>799.13340000000005</v>
      </c>
    </row>
    <row r="1454" spans="1:10" ht="15" customHeight="1" x14ac:dyDescent="0.3">
      <c r="A1454" s="4" t="s">
        <v>3419</v>
      </c>
      <c r="B1454" s="6">
        <v>45788</v>
      </c>
      <c r="C1454" s="4" t="s">
        <v>388</v>
      </c>
      <c r="D1454" s="4" t="s">
        <v>1877</v>
      </c>
      <c r="E1454" s="4" t="s">
        <v>1932</v>
      </c>
      <c r="F1454" s="4">
        <v>3</v>
      </c>
      <c r="G1454" s="4">
        <v>758.87</v>
      </c>
      <c r="H1454" s="4">
        <v>0.11</v>
      </c>
      <c r="I1454" s="4" t="s">
        <v>1961</v>
      </c>
      <c r="J1454" s="4">
        <v>2026.1829</v>
      </c>
    </row>
    <row r="1455" spans="1:10" ht="15" customHeight="1" x14ac:dyDescent="0.3">
      <c r="A1455" s="4" t="s">
        <v>3420</v>
      </c>
      <c r="B1455" s="6">
        <v>45855</v>
      </c>
      <c r="C1455" s="4" t="s">
        <v>1461</v>
      </c>
      <c r="D1455" s="4" t="s">
        <v>1750</v>
      </c>
      <c r="E1455" s="4" t="s">
        <v>1929</v>
      </c>
      <c r="F1455" s="4">
        <v>3</v>
      </c>
      <c r="G1455" s="4">
        <v>560.52</v>
      </c>
      <c r="H1455" s="4">
        <v>0.17</v>
      </c>
      <c r="I1455" s="4" t="s">
        <v>1959</v>
      </c>
      <c r="J1455" s="4">
        <v>1395.6948</v>
      </c>
    </row>
    <row r="1456" spans="1:10" ht="15" customHeight="1" x14ac:dyDescent="0.3">
      <c r="A1456" s="4" t="s">
        <v>3421</v>
      </c>
      <c r="B1456" s="6">
        <v>45533</v>
      </c>
      <c r="C1456" s="4" t="s">
        <v>1112</v>
      </c>
      <c r="D1456" s="4" t="s">
        <v>1871</v>
      </c>
      <c r="E1456" s="4" t="s">
        <v>1942</v>
      </c>
      <c r="F1456" s="4">
        <v>2</v>
      </c>
      <c r="G1456" s="4">
        <v>977.18</v>
      </c>
      <c r="H1456" s="4">
        <v>0.19</v>
      </c>
      <c r="I1456" s="4" t="s">
        <v>1959</v>
      </c>
      <c r="J1456" s="4">
        <v>1583.0316</v>
      </c>
    </row>
    <row r="1457" spans="1:10" ht="15" customHeight="1" x14ac:dyDescent="0.3">
      <c r="A1457" s="4" t="s">
        <v>3422</v>
      </c>
      <c r="B1457" s="6">
        <v>45763</v>
      </c>
      <c r="C1457" s="4" t="s">
        <v>769</v>
      </c>
      <c r="D1457" s="4" t="s">
        <v>1998</v>
      </c>
      <c r="E1457" s="4" t="s">
        <v>1934</v>
      </c>
      <c r="F1457" s="4">
        <v>4</v>
      </c>
      <c r="G1457" s="4">
        <v>761.35</v>
      </c>
      <c r="H1457" s="4">
        <v>0.08</v>
      </c>
      <c r="I1457" s="4" t="s">
        <v>1959</v>
      </c>
      <c r="J1457" s="4">
        <v>2801.768</v>
      </c>
    </row>
    <row r="1458" spans="1:10" ht="15" customHeight="1" x14ac:dyDescent="0.3">
      <c r="A1458" s="4" t="s">
        <v>3423</v>
      </c>
      <c r="B1458" s="6">
        <v>45900</v>
      </c>
      <c r="C1458" s="4" t="s">
        <v>600</v>
      </c>
      <c r="D1458" s="4" t="s">
        <v>1783</v>
      </c>
      <c r="E1458" s="4" t="s">
        <v>1945</v>
      </c>
      <c r="F1458" s="4">
        <v>2</v>
      </c>
      <c r="G1458" s="4">
        <v>947.56</v>
      </c>
      <c r="H1458" s="4">
        <v>0.02</v>
      </c>
      <c r="I1458" s="4" t="s">
        <v>1964</v>
      </c>
      <c r="J1458" s="4">
        <v>1857.2175999999999</v>
      </c>
    </row>
    <row r="1459" spans="1:10" ht="15" customHeight="1" x14ac:dyDescent="0.3">
      <c r="A1459" s="4" t="s">
        <v>3424</v>
      </c>
      <c r="B1459" s="6">
        <v>45943</v>
      </c>
      <c r="C1459" s="4" t="s">
        <v>775</v>
      </c>
      <c r="D1459" s="4" t="s">
        <v>1709</v>
      </c>
      <c r="E1459" s="4" t="s">
        <v>1945</v>
      </c>
      <c r="F1459" s="4">
        <v>4</v>
      </c>
      <c r="G1459" s="4">
        <v>975.47</v>
      </c>
      <c r="H1459" s="4">
        <v>0.04</v>
      </c>
      <c r="I1459" s="4" t="s">
        <v>1959</v>
      </c>
      <c r="J1459" s="4">
        <v>3745.8047999999999</v>
      </c>
    </row>
    <row r="1460" spans="1:10" ht="15" customHeight="1" x14ac:dyDescent="0.3">
      <c r="A1460" s="4" t="s">
        <v>3425</v>
      </c>
      <c r="B1460" s="6">
        <v>45448</v>
      </c>
      <c r="C1460" s="4" t="s">
        <v>1481</v>
      </c>
      <c r="D1460" s="4" t="s">
        <v>1610</v>
      </c>
      <c r="E1460" s="4" t="s">
        <v>1921</v>
      </c>
      <c r="F1460" s="4">
        <v>3</v>
      </c>
      <c r="G1460" s="4">
        <v>769.06</v>
      </c>
      <c r="H1460" s="4">
        <v>0.23</v>
      </c>
      <c r="I1460" s="4" t="s">
        <v>1964</v>
      </c>
      <c r="J1460" s="4">
        <v>1776.5286000000001</v>
      </c>
    </row>
    <row r="1461" spans="1:10" ht="15" customHeight="1" x14ac:dyDescent="0.3">
      <c r="A1461" s="4" t="s">
        <v>3426</v>
      </c>
      <c r="B1461" s="6">
        <v>45929</v>
      </c>
      <c r="C1461" s="4" t="s">
        <v>2639</v>
      </c>
      <c r="D1461" s="4" t="s">
        <v>1696</v>
      </c>
      <c r="E1461" s="4" t="s">
        <v>1896</v>
      </c>
      <c r="F1461" s="4">
        <v>3</v>
      </c>
      <c r="G1461" s="4">
        <v>824.75</v>
      </c>
      <c r="H1461" s="4">
        <v>0.23</v>
      </c>
      <c r="I1461" s="4" t="s">
        <v>1959</v>
      </c>
      <c r="J1461" s="4">
        <v>1905.1724999999999</v>
      </c>
    </row>
    <row r="1462" spans="1:10" ht="15" customHeight="1" x14ac:dyDescent="0.3">
      <c r="A1462" s="4" t="s">
        <v>3427</v>
      </c>
      <c r="B1462" s="6">
        <v>45478</v>
      </c>
      <c r="C1462" s="4" t="s">
        <v>1261</v>
      </c>
      <c r="D1462" s="4" t="s">
        <v>1786</v>
      </c>
      <c r="E1462" s="4" t="s">
        <v>1904</v>
      </c>
      <c r="F1462" s="4">
        <v>2</v>
      </c>
      <c r="G1462" s="4">
        <v>821.35</v>
      </c>
      <c r="H1462" s="4">
        <v>0.11</v>
      </c>
      <c r="I1462" s="4" t="s">
        <v>1961</v>
      </c>
      <c r="J1462" s="4">
        <v>1462.0029999999999</v>
      </c>
    </row>
    <row r="1463" spans="1:10" ht="15" customHeight="1" x14ac:dyDescent="0.3">
      <c r="A1463" s="4" t="s">
        <v>3428</v>
      </c>
      <c r="B1463" s="6">
        <v>45723</v>
      </c>
      <c r="C1463" s="4" t="s">
        <v>1272</v>
      </c>
      <c r="D1463" s="4" t="s">
        <v>1610</v>
      </c>
      <c r="E1463" s="4" t="s">
        <v>1924</v>
      </c>
      <c r="F1463" s="4">
        <v>1</v>
      </c>
      <c r="G1463" s="4">
        <v>120.57</v>
      </c>
      <c r="H1463" s="4">
        <v>0.06</v>
      </c>
      <c r="I1463" s="4" t="s">
        <v>1961</v>
      </c>
      <c r="J1463" s="4">
        <v>113.33580000000001</v>
      </c>
    </row>
    <row r="1464" spans="1:10" ht="15" customHeight="1" x14ac:dyDescent="0.3">
      <c r="A1464" s="4" t="s">
        <v>3429</v>
      </c>
      <c r="B1464" s="6">
        <v>45240</v>
      </c>
      <c r="C1464" s="4" t="s">
        <v>1064</v>
      </c>
      <c r="D1464" s="4" t="s">
        <v>1850</v>
      </c>
      <c r="E1464" s="4" t="s">
        <v>1892</v>
      </c>
      <c r="F1464" s="4">
        <v>1</v>
      </c>
      <c r="G1464" s="4">
        <v>122.27</v>
      </c>
      <c r="H1464" s="4">
        <v>0.26</v>
      </c>
      <c r="I1464" s="4" t="s">
        <v>1961</v>
      </c>
      <c r="J1464" s="4">
        <v>90.479799999999997</v>
      </c>
    </row>
    <row r="1465" spans="1:10" ht="15" customHeight="1" x14ac:dyDescent="0.3">
      <c r="A1465" s="4" t="s">
        <v>3430</v>
      </c>
      <c r="B1465" s="6">
        <v>45890</v>
      </c>
      <c r="C1465" s="4" t="s">
        <v>572</v>
      </c>
      <c r="D1465" s="4" t="s">
        <v>1655</v>
      </c>
      <c r="E1465" s="4" t="s">
        <v>1896</v>
      </c>
      <c r="F1465" s="4">
        <v>2</v>
      </c>
      <c r="G1465" s="4">
        <v>182.89</v>
      </c>
      <c r="H1465" s="4">
        <v>0.11</v>
      </c>
      <c r="I1465" s="4" t="s">
        <v>1959</v>
      </c>
      <c r="J1465" s="4">
        <v>325.54419999999999</v>
      </c>
    </row>
    <row r="1466" spans="1:10" ht="15" customHeight="1" x14ac:dyDescent="0.3">
      <c r="A1466" s="4" t="s">
        <v>3431</v>
      </c>
      <c r="B1466" s="6">
        <v>45796</v>
      </c>
      <c r="C1466" s="4" t="s">
        <v>1172</v>
      </c>
      <c r="D1466" s="4" t="s">
        <v>1718</v>
      </c>
      <c r="E1466" s="4" t="s">
        <v>1904</v>
      </c>
      <c r="F1466" s="4">
        <v>1</v>
      </c>
      <c r="G1466" s="4">
        <v>695.26</v>
      </c>
      <c r="H1466" s="4">
        <v>0.23</v>
      </c>
      <c r="I1466" s="4" t="s">
        <v>1961</v>
      </c>
      <c r="J1466" s="4">
        <v>535.35019999999997</v>
      </c>
    </row>
    <row r="1467" spans="1:10" ht="15" customHeight="1" x14ac:dyDescent="0.3">
      <c r="A1467" s="4" t="s">
        <v>3432</v>
      </c>
      <c r="B1467" s="6">
        <v>45895</v>
      </c>
      <c r="C1467" s="4" t="s">
        <v>118</v>
      </c>
      <c r="D1467" s="4" t="s">
        <v>1664</v>
      </c>
      <c r="E1467" s="4" t="s">
        <v>1911</v>
      </c>
      <c r="F1467" s="4">
        <v>2</v>
      </c>
      <c r="G1467" s="4">
        <v>408.8</v>
      </c>
      <c r="H1467" s="4">
        <v>0.17</v>
      </c>
      <c r="I1467" s="4" t="s">
        <v>1964</v>
      </c>
      <c r="J1467" s="4">
        <v>678.60799999999995</v>
      </c>
    </row>
    <row r="1468" spans="1:10" ht="15" customHeight="1" x14ac:dyDescent="0.3">
      <c r="A1468" s="4" t="s">
        <v>3433</v>
      </c>
      <c r="B1468" s="6">
        <v>45676</v>
      </c>
      <c r="C1468" s="4" t="s">
        <v>741</v>
      </c>
      <c r="D1468" s="4" t="s">
        <v>1728</v>
      </c>
      <c r="E1468" s="4" t="s">
        <v>1917</v>
      </c>
      <c r="F1468" s="4">
        <v>3</v>
      </c>
      <c r="G1468" s="4">
        <v>512.15</v>
      </c>
      <c r="H1468" s="4">
        <v>0.12</v>
      </c>
      <c r="I1468" s="4" t="s">
        <v>1959</v>
      </c>
      <c r="J1468" s="4">
        <v>1352.076</v>
      </c>
    </row>
    <row r="1469" spans="1:10" ht="15" customHeight="1" x14ac:dyDescent="0.3">
      <c r="A1469" s="4" t="s">
        <v>3434</v>
      </c>
      <c r="B1469" s="6">
        <v>45568</v>
      </c>
      <c r="C1469" s="4" t="s">
        <v>1284</v>
      </c>
      <c r="D1469" s="4" t="s">
        <v>1594</v>
      </c>
      <c r="E1469" s="4" t="s">
        <v>1917</v>
      </c>
      <c r="F1469" s="4">
        <v>3</v>
      </c>
      <c r="G1469" s="4">
        <v>136.4</v>
      </c>
      <c r="H1469" s="4">
        <v>0.15</v>
      </c>
      <c r="I1469" s="4" t="s">
        <v>1961</v>
      </c>
      <c r="J1469" s="4">
        <v>347.82</v>
      </c>
    </row>
    <row r="1470" spans="1:10" ht="15" customHeight="1" x14ac:dyDescent="0.3">
      <c r="A1470" s="4" t="s">
        <v>3435</v>
      </c>
      <c r="B1470" s="6">
        <v>45272</v>
      </c>
      <c r="C1470" s="4" t="s">
        <v>587</v>
      </c>
      <c r="D1470" s="4" t="s">
        <v>1580</v>
      </c>
      <c r="E1470" s="4" t="s">
        <v>1901</v>
      </c>
      <c r="F1470" s="4">
        <v>2</v>
      </c>
      <c r="G1470" s="4">
        <v>42.51</v>
      </c>
      <c r="H1470" s="4">
        <v>0.04</v>
      </c>
      <c r="I1470" s="4" t="s">
        <v>1964</v>
      </c>
      <c r="J1470" s="4">
        <v>81.619200000000006</v>
      </c>
    </row>
    <row r="1471" spans="1:10" ht="15" customHeight="1" x14ac:dyDescent="0.3">
      <c r="A1471" s="4" t="s">
        <v>3436</v>
      </c>
      <c r="B1471" s="6">
        <v>45718</v>
      </c>
      <c r="C1471" s="4" t="s">
        <v>1136</v>
      </c>
      <c r="D1471" s="4" t="s">
        <v>1808</v>
      </c>
      <c r="E1471" s="4" t="s">
        <v>1914</v>
      </c>
      <c r="F1471" s="4">
        <v>3</v>
      </c>
      <c r="G1471" s="4">
        <v>582.1</v>
      </c>
      <c r="H1471" s="4">
        <v>0.12</v>
      </c>
      <c r="I1471" s="4" t="s">
        <v>1961</v>
      </c>
      <c r="J1471" s="4">
        <v>1536.7439999999999</v>
      </c>
    </row>
    <row r="1472" spans="1:10" ht="15" customHeight="1" x14ac:dyDescent="0.3">
      <c r="A1472" s="4" t="s">
        <v>3437</v>
      </c>
      <c r="B1472" s="6">
        <v>45356</v>
      </c>
      <c r="C1472" s="4" t="s">
        <v>719</v>
      </c>
      <c r="D1472" s="4" t="s">
        <v>1829</v>
      </c>
      <c r="E1472" s="4" t="s">
        <v>1942</v>
      </c>
      <c r="F1472" s="4">
        <v>4</v>
      </c>
      <c r="G1472" s="4">
        <v>461.52</v>
      </c>
      <c r="H1472" s="4">
        <v>0</v>
      </c>
      <c r="I1472" s="4" t="s">
        <v>1964</v>
      </c>
      <c r="J1472" s="4">
        <v>1846.08</v>
      </c>
    </row>
    <row r="1473" spans="1:10" ht="15" customHeight="1" x14ac:dyDescent="0.3">
      <c r="A1473" s="4" t="s">
        <v>3438</v>
      </c>
      <c r="B1473" s="6">
        <v>45552</v>
      </c>
      <c r="C1473" s="4" t="s">
        <v>1536</v>
      </c>
      <c r="D1473" s="4" t="s">
        <v>1998</v>
      </c>
      <c r="E1473" s="4" t="s">
        <v>1927</v>
      </c>
      <c r="F1473" s="4">
        <v>1</v>
      </c>
      <c r="G1473" s="4">
        <v>558.41999999999996</v>
      </c>
      <c r="H1473" s="4">
        <v>0.03</v>
      </c>
      <c r="I1473" s="4" t="s">
        <v>1959</v>
      </c>
      <c r="J1473" s="4">
        <v>541.66740000000004</v>
      </c>
    </row>
    <row r="1474" spans="1:10" ht="15" customHeight="1" x14ac:dyDescent="0.3">
      <c r="A1474" s="4" t="s">
        <v>3439</v>
      </c>
      <c r="B1474" s="6">
        <v>45288</v>
      </c>
      <c r="C1474" s="4" t="s">
        <v>850</v>
      </c>
      <c r="D1474" s="4" t="s">
        <v>1606</v>
      </c>
      <c r="E1474" s="4" t="s">
        <v>1945</v>
      </c>
      <c r="F1474" s="4">
        <v>4</v>
      </c>
      <c r="G1474" s="4">
        <v>700.98</v>
      </c>
      <c r="H1474" s="4">
        <v>0.12</v>
      </c>
      <c r="I1474" s="4" t="s">
        <v>1961</v>
      </c>
      <c r="J1474" s="4">
        <v>2467.4495999999999</v>
      </c>
    </row>
    <row r="1475" spans="1:10" ht="15" customHeight="1" x14ac:dyDescent="0.3">
      <c r="A1475" s="4" t="s">
        <v>3440</v>
      </c>
      <c r="B1475" s="6">
        <v>45605</v>
      </c>
      <c r="C1475" s="4" t="s">
        <v>1272</v>
      </c>
      <c r="D1475" s="4" t="s">
        <v>1838</v>
      </c>
      <c r="E1475" s="4" t="s">
        <v>1945</v>
      </c>
      <c r="F1475" s="4">
        <v>2</v>
      </c>
      <c r="G1475" s="4">
        <v>227.97</v>
      </c>
      <c r="H1475" s="4">
        <v>0.08</v>
      </c>
      <c r="I1475" s="4" t="s">
        <v>1964</v>
      </c>
      <c r="J1475" s="4">
        <v>419.46480000000003</v>
      </c>
    </row>
    <row r="1476" spans="1:10" ht="15" customHeight="1" x14ac:dyDescent="0.3">
      <c r="A1476" s="4" t="s">
        <v>3441</v>
      </c>
      <c r="B1476" s="6">
        <v>45516</v>
      </c>
      <c r="C1476" s="4" t="s">
        <v>1473</v>
      </c>
      <c r="D1476" s="4" t="s">
        <v>1696</v>
      </c>
      <c r="E1476" s="4" t="s">
        <v>1927</v>
      </c>
      <c r="F1476" s="4">
        <v>4</v>
      </c>
      <c r="G1476" s="4">
        <v>278.70999999999998</v>
      </c>
      <c r="H1476" s="4">
        <v>0.2</v>
      </c>
      <c r="I1476" s="4" t="s">
        <v>1961</v>
      </c>
      <c r="J1476" s="4">
        <v>891.87199999999996</v>
      </c>
    </row>
    <row r="1477" spans="1:10" ht="15" customHeight="1" x14ac:dyDescent="0.3">
      <c r="A1477" s="4" t="s">
        <v>3442</v>
      </c>
      <c r="B1477" s="6">
        <v>45379</v>
      </c>
      <c r="C1477" s="4" t="s">
        <v>838</v>
      </c>
      <c r="D1477" s="4" t="s">
        <v>1880</v>
      </c>
      <c r="E1477" s="4" t="s">
        <v>1917</v>
      </c>
      <c r="F1477" s="4">
        <v>2</v>
      </c>
      <c r="G1477" s="4">
        <v>916.12</v>
      </c>
      <c r="H1477" s="4">
        <v>0.05</v>
      </c>
      <c r="I1477" s="4" t="s">
        <v>1961</v>
      </c>
      <c r="J1477" s="4">
        <v>1740.6279999999999</v>
      </c>
    </row>
    <row r="1478" spans="1:10" ht="15" customHeight="1" x14ac:dyDescent="0.3">
      <c r="A1478" s="4" t="s">
        <v>3443</v>
      </c>
      <c r="B1478" s="6">
        <v>45567</v>
      </c>
      <c r="C1478" s="4" t="s">
        <v>462</v>
      </c>
      <c r="D1478" s="4" t="s">
        <v>1599</v>
      </c>
      <c r="E1478" s="4" t="s">
        <v>1929</v>
      </c>
      <c r="F1478" s="4">
        <v>4</v>
      </c>
      <c r="G1478" s="4">
        <v>228.98</v>
      </c>
      <c r="H1478" s="4">
        <v>0.22</v>
      </c>
      <c r="I1478" s="4" t="s">
        <v>1961</v>
      </c>
      <c r="J1478" s="4">
        <v>714.41759999999999</v>
      </c>
    </row>
    <row r="1479" spans="1:10" ht="15" customHeight="1" x14ac:dyDescent="0.3">
      <c r="A1479" s="4" t="s">
        <v>3444</v>
      </c>
      <c r="B1479" s="6">
        <v>45510</v>
      </c>
      <c r="C1479" s="4" t="s">
        <v>763</v>
      </c>
      <c r="D1479" s="4" t="s">
        <v>1850</v>
      </c>
      <c r="E1479" s="4" t="s">
        <v>1936</v>
      </c>
      <c r="F1479" s="4">
        <v>4</v>
      </c>
      <c r="G1479" s="4">
        <v>904.82</v>
      </c>
      <c r="H1479" s="4">
        <v>0.09</v>
      </c>
      <c r="I1479" s="4" t="s">
        <v>1961</v>
      </c>
      <c r="J1479" s="4">
        <v>3293.5448000000001</v>
      </c>
    </row>
    <row r="1480" spans="1:10" ht="15" customHeight="1" x14ac:dyDescent="0.3">
      <c r="A1480" s="4" t="s">
        <v>3445</v>
      </c>
      <c r="B1480" s="6">
        <v>45806</v>
      </c>
      <c r="C1480" s="4" t="s">
        <v>299</v>
      </c>
      <c r="D1480" s="4" t="s">
        <v>1645</v>
      </c>
      <c r="E1480" s="4" t="s">
        <v>1927</v>
      </c>
      <c r="F1480" s="4">
        <v>1</v>
      </c>
      <c r="G1480" s="4">
        <v>588.61</v>
      </c>
      <c r="H1480" s="4">
        <v>0.1</v>
      </c>
      <c r="I1480" s="4" t="s">
        <v>1961</v>
      </c>
      <c r="J1480" s="4">
        <v>529.74900000000002</v>
      </c>
    </row>
    <row r="1481" spans="1:10" ht="15" customHeight="1" x14ac:dyDescent="0.3">
      <c r="A1481" s="4" t="s">
        <v>3446</v>
      </c>
      <c r="B1481" s="6">
        <v>45240</v>
      </c>
      <c r="C1481" s="4" t="s">
        <v>400</v>
      </c>
      <c r="D1481" s="4" t="s">
        <v>1677</v>
      </c>
      <c r="E1481" s="4" t="s">
        <v>1901</v>
      </c>
      <c r="F1481" s="4">
        <v>4</v>
      </c>
      <c r="G1481" s="4">
        <v>695.97</v>
      </c>
      <c r="H1481" s="4">
        <v>0.02</v>
      </c>
      <c r="I1481" s="4" t="s">
        <v>1959</v>
      </c>
      <c r="J1481" s="4">
        <v>2728.2024000000001</v>
      </c>
    </row>
    <row r="1482" spans="1:10" ht="15" customHeight="1" x14ac:dyDescent="0.3">
      <c r="A1482" s="4" t="s">
        <v>3447</v>
      </c>
      <c r="B1482" s="6">
        <v>45309</v>
      </c>
      <c r="C1482" s="4" t="s">
        <v>962</v>
      </c>
      <c r="D1482" s="4" t="s">
        <v>1874</v>
      </c>
      <c r="E1482" s="4" t="s">
        <v>1927</v>
      </c>
      <c r="F1482" s="4">
        <v>2</v>
      </c>
      <c r="G1482" s="4">
        <v>181.42</v>
      </c>
      <c r="H1482" s="4">
        <v>0.08</v>
      </c>
      <c r="I1482" s="4" t="s">
        <v>1961</v>
      </c>
      <c r="J1482" s="4">
        <v>333.81279999999998</v>
      </c>
    </row>
    <row r="1483" spans="1:10" ht="15" customHeight="1" x14ac:dyDescent="0.3">
      <c r="A1483" s="4" t="s">
        <v>3448</v>
      </c>
      <c r="B1483" s="6">
        <v>45375</v>
      </c>
      <c r="C1483" s="4" t="s">
        <v>104</v>
      </c>
      <c r="D1483" s="4" t="s">
        <v>1874</v>
      </c>
      <c r="E1483" s="4" t="s">
        <v>1932</v>
      </c>
      <c r="F1483" s="4">
        <v>1</v>
      </c>
      <c r="G1483" s="4">
        <v>439.55</v>
      </c>
      <c r="H1483" s="4">
        <v>0.28999999999999998</v>
      </c>
      <c r="I1483" s="4" t="s">
        <v>1964</v>
      </c>
      <c r="J1483" s="4">
        <v>312.08049999999997</v>
      </c>
    </row>
    <row r="1484" spans="1:10" ht="15" customHeight="1" x14ac:dyDescent="0.3">
      <c r="A1484" s="4" t="s">
        <v>3449</v>
      </c>
      <c r="B1484" s="6">
        <v>45733</v>
      </c>
      <c r="C1484" s="4" t="s">
        <v>403</v>
      </c>
      <c r="D1484" s="4" t="s">
        <v>1747</v>
      </c>
      <c r="E1484" s="4" t="s">
        <v>1945</v>
      </c>
      <c r="F1484" s="4">
        <v>3</v>
      </c>
      <c r="G1484" s="4">
        <v>471.27</v>
      </c>
      <c r="H1484" s="4">
        <v>0.27</v>
      </c>
      <c r="I1484" s="4" t="s">
        <v>1964</v>
      </c>
      <c r="J1484" s="4">
        <v>1032.0813000000001</v>
      </c>
    </row>
    <row r="1485" spans="1:10" ht="15" customHeight="1" x14ac:dyDescent="0.3">
      <c r="A1485" s="4" t="s">
        <v>3450</v>
      </c>
      <c r="B1485" s="6">
        <v>45435</v>
      </c>
      <c r="C1485" s="4" t="s">
        <v>176</v>
      </c>
      <c r="D1485" s="4" t="s">
        <v>1759</v>
      </c>
      <c r="E1485" s="4" t="s">
        <v>1929</v>
      </c>
      <c r="F1485" s="4">
        <v>1</v>
      </c>
      <c r="G1485" s="4">
        <v>758.89</v>
      </c>
      <c r="H1485" s="4">
        <v>0.1</v>
      </c>
      <c r="I1485" s="4" t="s">
        <v>1959</v>
      </c>
      <c r="J1485" s="4">
        <v>683.00099999999998</v>
      </c>
    </row>
    <row r="1486" spans="1:10" ht="15" customHeight="1" x14ac:dyDescent="0.3">
      <c r="A1486" s="4" t="s">
        <v>3451</v>
      </c>
      <c r="B1486" s="6">
        <v>45864</v>
      </c>
      <c r="C1486" s="4" t="s">
        <v>1504</v>
      </c>
      <c r="D1486" s="4" t="s">
        <v>1868</v>
      </c>
      <c r="E1486" s="4" t="s">
        <v>1936</v>
      </c>
      <c r="F1486" s="4">
        <v>4</v>
      </c>
      <c r="G1486" s="4">
        <v>918.1</v>
      </c>
      <c r="H1486" s="4">
        <v>0.19</v>
      </c>
      <c r="I1486" s="4" t="s">
        <v>1964</v>
      </c>
      <c r="J1486" s="4">
        <v>2974.6439999999998</v>
      </c>
    </row>
    <row r="1487" spans="1:10" ht="15" customHeight="1" x14ac:dyDescent="0.3">
      <c r="A1487" s="4" t="s">
        <v>3452</v>
      </c>
      <c r="B1487" s="6">
        <v>45569</v>
      </c>
      <c r="C1487" s="4" t="s">
        <v>838</v>
      </c>
      <c r="D1487" s="4" t="s">
        <v>1865</v>
      </c>
      <c r="E1487" s="4" t="s">
        <v>1927</v>
      </c>
      <c r="F1487" s="4">
        <v>1</v>
      </c>
      <c r="G1487" s="4">
        <v>861.5</v>
      </c>
      <c r="H1487" s="4">
        <v>0.05</v>
      </c>
      <c r="I1487" s="4" t="s">
        <v>1964</v>
      </c>
      <c r="J1487" s="4">
        <v>818.42499999999995</v>
      </c>
    </row>
    <row r="1488" spans="1:10" ht="15" customHeight="1" x14ac:dyDescent="0.3">
      <c r="A1488" s="4" t="s">
        <v>3453</v>
      </c>
      <c r="B1488" s="6">
        <v>45664</v>
      </c>
      <c r="C1488" s="4" t="s">
        <v>1437</v>
      </c>
      <c r="D1488" s="4" t="s">
        <v>1642</v>
      </c>
      <c r="E1488" s="4" t="s">
        <v>1934</v>
      </c>
      <c r="F1488" s="4">
        <v>1</v>
      </c>
      <c r="G1488" s="4">
        <v>588.29999999999995</v>
      </c>
      <c r="H1488" s="4">
        <v>0.26</v>
      </c>
      <c r="I1488" s="4" t="s">
        <v>1964</v>
      </c>
      <c r="J1488" s="4">
        <v>435.34199999999998</v>
      </c>
    </row>
    <row r="1489" spans="1:10" ht="15" customHeight="1" x14ac:dyDescent="0.3">
      <c r="A1489" s="4" t="s">
        <v>3454</v>
      </c>
      <c r="B1489" s="6">
        <v>45645</v>
      </c>
      <c r="C1489" s="4" t="s">
        <v>1437</v>
      </c>
      <c r="D1489" s="4" t="s">
        <v>1747</v>
      </c>
      <c r="E1489" s="4" t="s">
        <v>1914</v>
      </c>
      <c r="F1489" s="4">
        <v>1</v>
      </c>
      <c r="G1489" s="4">
        <v>917.26</v>
      </c>
      <c r="H1489" s="4">
        <v>0.05</v>
      </c>
      <c r="I1489" s="4" t="s">
        <v>1961</v>
      </c>
      <c r="J1489" s="4">
        <v>871.39700000000005</v>
      </c>
    </row>
    <row r="1490" spans="1:10" ht="15" customHeight="1" x14ac:dyDescent="0.3">
      <c r="A1490" s="4" t="s">
        <v>3455</v>
      </c>
      <c r="B1490" s="6">
        <v>45449</v>
      </c>
      <c r="C1490" s="4" t="s">
        <v>760</v>
      </c>
      <c r="D1490" s="4" t="s">
        <v>1580</v>
      </c>
      <c r="E1490" s="4" t="s">
        <v>1945</v>
      </c>
      <c r="F1490" s="4">
        <v>4</v>
      </c>
      <c r="G1490" s="4">
        <v>96.78</v>
      </c>
      <c r="H1490" s="4">
        <v>0.11</v>
      </c>
      <c r="I1490" s="4" t="s">
        <v>1961</v>
      </c>
      <c r="J1490" s="4">
        <v>344.53680000000003</v>
      </c>
    </row>
    <row r="1491" spans="1:10" ht="15" customHeight="1" x14ac:dyDescent="0.3">
      <c r="A1491" s="4" t="s">
        <v>3456</v>
      </c>
      <c r="B1491" s="6">
        <v>45629</v>
      </c>
      <c r="C1491" s="4" t="s">
        <v>1484</v>
      </c>
      <c r="D1491" s="4" t="s">
        <v>1661</v>
      </c>
      <c r="E1491" s="4" t="s">
        <v>1904</v>
      </c>
      <c r="F1491" s="4">
        <v>3</v>
      </c>
      <c r="G1491" s="4">
        <v>199.41</v>
      </c>
      <c r="H1491" s="4">
        <v>0.16</v>
      </c>
      <c r="I1491" s="4" t="s">
        <v>1964</v>
      </c>
      <c r="J1491" s="4">
        <v>502.51319999999998</v>
      </c>
    </row>
    <row r="1492" spans="1:10" ht="15" customHeight="1" x14ac:dyDescent="0.3">
      <c r="A1492" s="4" t="s">
        <v>3457</v>
      </c>
      <c r="B1492" s="6">
        <v>45739</v>
      </c>
      <c r="C1492" s="4" t="s">
        <v>88</v>
      </c>
      <c r="D1492" s="4" t="s">
        <v>1744</v>
      </c>
      <c r="E1492" s="4" t="s">
        <v>1921</v>
      </c>
      <c r="F1492" s="4">
        <v>1</v>
      </c>
      <c r="G1492" s="4">
        <v>687.91</v>
      </c>
      <c r="H1492" s="4">
        <v>0.25</v>
      </c>
      <c r="I1492" s="4" t="s">
        <v>1959</v>
      </c>
      <c r="J1492" s="4">
        <v>515.9325</v>
      </c>
    </row>
    <row r="1493" spans="1:10" ht="15" customHeight="1" x14ac:dyDescent="0.3">
      <c r="A1493" s="4" t="s">
        <v>3458</v>
      </c>
      <c r="B1493" s="6">
        <v>45849</v>
      </c>
      <c r="C1493" s="4" t="s">
        <v>157</v>
      </c>
      <c r="D1493" s="4" t="s">
        <v>1796</v>
      </c>
      <c r="E1493" s="4" t="s">
        <v>1896</v>
      </c>
      <c r="F1493" s="4">
        <v>3</v>
      </c>
      <c r="G1493" s="4">
        <v>769.62</v>
      </c>
      <c r="H1493" s="4">
        <v>0.09</v>
      </c>
      <c r="I1493" s="4" t="s">
        <v>1961</v>
      </c>
      <c r="J1493" s="4">
        <v>2101.0626000000002</v>
      </c>
    </row>
    <row r="1494" spans="1:10" ht="15" customHeight="1" x14ac:dyDescent="0.3">
      <c r="A1494" s="4" t="s">
        <v>3459</v>
      </c>
      <c r="B1494" s="6">
        <v>45230</v>
      </c>
      <c r="C1494" s="4" t="s">
        <v>722</v>
      </c>
      <c r="D1494" s="4" t="s">
        <v>1572</v>
      </c>
      <c r="E1494" s="4" t="s">
        <v>1901</v>
      </c>
      <c r="F1494" s="4">
        <v>1</v>
      </c>
      <c r="G1494" s="4">
        <v>492.05</v>
      </c>
      <c r="H1494" s="4">
        <v>0.27</v>
      </c>
      <c r="I1494" s="4" t="s">
        <v>1959</v>
      </c>
      <c r="J1494" s="4">
        <v>359.19650000000001</v>
      </c>
    </row>
    <row r="1495" spans="1:10" ht="15" customHeight="1" x14ac:dyDescent="0.3">
      <c r="A1495" s="4" t="s">
        <v>3460</v>
      </c>
      <c r="B1495" s="6">
        <v>45292</v>
      </c>
      <c r="C1495" s="4" t="s">
        <v>373</v>
      </c>
      <c r="D1495" s="4" t="s">
        <v>1625</v>
      </c>
      <c r="E1495" s="4" t="s">
        <v>1929</v>
      </c>
      <c r="F1495" s="4">
        <v>2</v>
      </c>
      <c r="G1495" s="4">
        <v>428.55</v>
      </c>
      <c r="H1495" s="4">
        <v>0</v>
      </c>
      <c r="I1495" s="4" t="s">
        <v>1961</v>
      </c>
      <c r="J1495" s="4">
        <v>857.1</v>
      </c>
    </row>
    <row r="1496" spans="1:10" ht="15" customHeight="1" x14ac:dyDescent="0.3">
      <c r="A1496" s="4" t="s">
        <v>3461</v>
      </c>
      <c r="B1496" s="6">
        <v>45251</v>
      </c>
      <c r="C1496" s="4" t="s">
        <v>748</v>
      </c>
      <c r="D1496" s="4" t="s">
        <v>1599</v>
      </c>
      <c r="E1496" s="4" t="s">
        <v>1936</v>
      </c>
      <c r="F1496" s="4">
        <v>4</v>
      </c>
      <c r="G1496" s="4">
        <v>316.18</v>
      </c>
      <c r="H1496" s="4">
        <v>0.12</v>
      </c>
      <c r="I1496" s="4" t="s">
        <v>1959</v>
      </c>
      <c r="J1496" s="4">
        <v>1112.9536000000001</v>
      </c>
    </row>
    <row r="1497" spans="1:10" ht="15" customHeight="1" x14ac:dyDescent="0.3">
      <c r="A1497" s="4" t="s">
        <v>3462</v>
      </c>
      <c r="B1497" s="6">
        <v>45555</v>
      </c>
      <c r="C1497" s="4" t="s">
        <v>42</v>
      </c>
      <c r="D1497" s="4" t="s">
        <v>1610</v>
      </c>
      <c r="E1497" s="4" t="s">
        <v>1901</v>
      </c>
      <c r="F1497" s="4">
        <v>3</v>
      </c>
      <c r="G1497" s="4">
        <v>162.16999999999999</v>
      </c>
      <c r="H1497" s="4">
        <v>0.15</v>
      </c>
      <c r="I1497" s="4" t="s">
        <v>1961</v>
      </c>
      <c r="J1497" s="4">
        <v>413.5335</v>
      </c>
    </row>
    <row r="1498" spans="1:10" ht="15" customHeight="1" x14ac:dyDescent="0.3">
      <c r="A1498" s="4" t="s">
        <v>3463</v>
      </c>
      <c r="B1498" s="6">
        <v>45385</v>
      </c>
      <c r="C1498" s="4" t="s">
        <v>1052</v>
      </c>
      <c r="D1498" s="4" t="s">
        <v>1572</v>
      </c>
      <c r="E1498" s="4" t="s">
        <v>1901</v>
      </c>
      <c r="F1498" s="4">
        <v>3</v>
      </c>
      <c r="G1498" s="4">
        <v>698.14</v>
      </c>
      <c r="H1498" s="4">
        <v>0.04</v>
      </c>
      <c r="I1498" s="4" t="s">
        <v>1961</v>
      </c>
      <c r="J1498" s="4">
        <v>2010.6432</v>
      </c>
    </row>
    <row r="1499" spans="1:10" ht="15" customHeight="1" x14ac:dyDescent="0.3">
      <c r="A1499" s="4" t="s">
        <v>3464</v>
      </c>
      <c r="B1499" s="6">
        <v>45787</v>
      </c>
      <c r="C1499" s="4" t="s">
        <v>989</v>
      </c>
      <c r="D1499" s="4" t="s">
        <v>1805</v>
      </c>
      <c r="E1499" s="4" t="s">
        <v>1945</v>
      </c>
      <c r="F1499" s="4">
        <v>1</v>
      </c>
      <c r="G1499" s="4">
        <v>478.08</v>
      </c>
      <c r="H1499" s="4">
        <v>7.0000000000000007E-2</v>
      </c>
      <c r="I1499" s="4" t="s">
        <v>1964</v>
      </c>
      <c r="J1499" s="4">
        <v>444.61439999999999</v>
      </c>
    </row>
    <row r="1500" spans="1:10" ht="15" customHeight="1" x14ac:dyDescent="0.3">
      <c r="A1500" s="4" t="s">
        <v>3465</v>
      </c>
      <c r="B1500" s="6">
        <v>45822</v>
      </c>
      <c r="C1500" s="4" t="s">
        <v>686</v>
      </c>
      <c r="D1500" s="4" t="s">
        <v>1759</v>
      </c>
      <c r="E1500" s="4" t="s">
        <v>1914</v>
      </c>
      <c r="F1500" s="4">
        <v>2</v>
      </c>
      <c r="G1500" s="4">
        <v>958.64</v>
      </c>
      <c r="H1500" s="4">
        <v>0.2</v>
      </c>
      <c r="I1500" s="4" t="s">
        <v>1961</v>
      </c>
      <c r="J1500" s="4">
        <v>1533.8240000000001</v>
      </c>
    </row>
    <row r="1501" spans="1:10" ht="15" customHeight="1" x14ac:dyDescent="0.3">
      <c r="A1501" s="4" t="s">
        <v>3466</v>
      </c>
      <c r="B1501" s="6">
        <v>45590</v>
      </c>
      <c r="C1501" s="4" t="s">
        <v>1971</v>
      </c>
      <c r="D1501" s="4" t="s">
        <v>1703</v>
      </c>
      <c r="E1501" s="4" t="s">
        <v>1929</v>
      </c>
      <c r="F1501" s="4">
        <v>2</v>
      </c>
      <c r="G1501" s="4">
        <v>581.19000000000005</v>
      </c>
      <c r="H1501" s="4">
        <v>7.0000000000000007E-2</v>
      </c>
      <c r="I1501" s="4" t="s">
        <v>1964</v>
      </c>
      <c r="J1501" s="4">
        <v>1081.0134</v>
      </c>
    </row>
    <row r="1502" spans="1:10" ht="15" customHeight="1" x14ac:dyDescent="0.3">
      <c r="A1502" s="4" t="s">
        <v>3467</v>
      </c>
      <c r="B1502" s="6">
        <v>45618</v>
      </c>
      <c r="C1502" s="4" t="s">
        <v>397</v>
      </c>
      <c r="D1502" s="4" t="s">
        <v>1880</v>
      </c>
      <c r="E1502" s="4" t="s">
        <v>1927</v>
      </c>
      <c r="F1502" s="4">
        <v>1</v>
      </c>
      <c r="G1502" s="4">
        <v>736.54</v>
      </c>
      <c r="H1502" s="4">
        <v>0.16</v>
      </c>
      <c r="I1502" s="4" t="s">
        <v>1961</v>
      </c>
      <c r="J1502" s="4">
        <v>618.69359999999995</v>
      </c>
    </row>
    <row r="1503" spans="1:10" ht="15" customHeight="1" x14ac:dyDescent="0.3">
      <c r="A1503" s="4" t="s">
        <v>3468</v>
      </c>
      <c r="B1503" s="6">
        <v>45586</v>
      </c>
      <c r="C1503" s="4" t="s">
        <v>1261</v>
      </c>
      <c r="D1503" s="4" t="s">
        <v>1777</v>
      </c>
      <c r="E1503" s="4" t="s">
        <v>1936</v>
      </c>
      <c r="F1503" s="4">
        <v>1</v>
      </c>
      <c r="G1503" s="4">
        <v>524</v>
      </c>
      <c r="H1503" s="4">
        <v>0.28000000000000003</v>
      </c>
      <c r="I1503" s="4" t="s">
        <v>1959</v>
      </c>
      <c r="J1503" s="4">
        <v>377.28</v>
      </c>
    </row>
    <row r="1504" spans="1:10" ht="15" customHeight="1" x14ac:dyDescent="0.3">
      <c r="A1504" s="4" t="s">
        <v>3469</v>
      </c>
      <c r="B1504" s="6">
        <v>45548</v>
      </c>
      <c r="C1504" s="4" t="s">
        <v>182</v>
      </c>
      <c r="D1504" s="4" t="s">
        <v>1661</v>
      </c>
      <c r="E1504" s="4" t="s">
        <v>1901</v>
      </c>
      <c r="F1504" s="4">
        <v>4</v>
      </c>
      <c r="G1504" s="4">
        <v>566.09</v>
      </c>
      <c r="H1504" s="4">
        <v>0.28000000000000003</v>
      </c>
      <c r="I1504" s="4" t="s">
        <v>1964</v>
      </c>
      <c r="J1504" s="4">
        <v>1630.3391999999999</v>
      </c>
    </row>
    <row r="1505" spans="1:10" ht="15" customHeight="1" x14ac:dyDescent="0.3">
      <c r="A1505" s="4" t="s">
        <v>3470</v>
      </c>
      <c r="B1505" s="6">
        <v>45772</v>
      </c>
      <c r="C1505" s="4" t="s">
        <v>838</v>
      </c>
      <c r="D1505" s="4" t="s">
        <v>1638</v>
      </c>
      <c r="E1505" s="4" t="s">
        <v>1924</v>
      </c>
      <c r="F1505" s="4">
        <v>1</v>
      </c>
      <c r="G1505" s="4">
        <v>251.99</v>
      </c>
      <c r="H1505" s="4">
        <v>0.09</v>
      </c>
      <c r="I1505" s="4" t="s">
        <v>1959</v>
      </c>
      <c r="J1505" s="4">
        <v>229.3109</v>
      </c>
    </row>
    <row r="1506" spans="1:10" ht="15" customHeight="1" x14ac:dyDescent="0.3">
      <c r="A1506" s="4" t="s">
        <v>3471</v>
      </c>
      <c r="B1506" s="6">
        <v>45361</v>
      </c>
      <c r="C1506" s="4" t="s">
        <v>726</v>
      </c>
      <c r="D1506" s="4" t="s">
        <v>1625</v>
      </c>
      <c r="E1506" s="4" t="s">
        <v>1948</v>
      </c>
      <c r="F1506" s="4">
        <v>1</v>
      </c>
      <c r="G1506" s="4">
        <v>259.2</v>
      </c>
      <c r="H1506" s="4">
        <v>0.27</v>
      </c>
      <c r="I1506" s="4" t="s">
        <v>1964</v>
      </c>
      <c r="J1506" s="4">
        <v>189.21600000000001</v>
      </c>
    </row>
    <row r="1507" spans="1:10" ht="15" customHeight="1" x14ac:dyDescent="0.3">
      <c r="A1507" s="4" t="s">
        <v>3472</v>
      </c>
      <c r="B1507" s="6">
        <v>45235</v>
      </c>
      <c r="C1507" s="4" t="s">
        <v>1392</v>
      </c>
      <c r="D1507" s="4" t="s">
        <v>1759</v>
      </c>
      <c r="E1507" s="4" t="s">
        <v>1936</v>
      </c>
      <c r="F1507" s="4">
        <v>1</v>
      </c>
      <c r="G1507" s="4">
        <v>935.66</v>
      </c>
      <c r="H1507" s="4">
        <v>0.26</v>
      </c>
      <c r="I1507" s="4" t="s">
        <v>1961</v>
      </c>
      <c r="J1507" s="4">
        <v>692.38840000000005</v>
      </c>
    </row>
    <row r="1508" spans="1:10" ht="15" customHeight="1" x14ac:dyDescent="0.3">
      <c r="A1508" s="4" t="s">
        <v>3473</v>
      </c>
      <c r="B1508" s="6">
        <v>45864</v>
      </c>
      <c r="C1508" s="4" t="s">
        <v>1458</v>
      </c>
      <c r="D1508" s="4" t="s">
        <v>1683</v>
      </c>
      <c r="E1508" s="4" t="s">
        <v>1917</v>
      </c>
      <c r="F1508" s="4">
        <v>4</v>
      </c>
      <c r="G1508" s="4">
        <v>480.75</v>
      </c>
      <c r="H1508" s="4">
        <v>0.02</v>
      </c>
      <c r="I1508" s="4" t="s">
        <v>1959</v>
      </c>
      <c r="J1508" s="4">
        <v>1884.54</v>
      </c>
    </row>
    <row r="1509" spans="1:10" ht="15" customHeight="1" x14ac:dyDescent="0.3">
      <c r="A1509" s="4" t="s">
        <v>3474</v>
      </c>
      <c r="B1509" s="6">
        <v>45681</v>
      </c>
      <c r="C1509" s="4" t="s">
        <v>1166</v>
      </c>
      <c r="D1509" s="4" t="s">
        <v>1826</v>
      </c>
      <c r="E1509" s="4" t="s">
        <v>1936</v>
      </c>
      <c r="F1509" s="4">
        <v>2</v>
      </c>
      <c r="G1509" s="4">
        <v>457.83</v>
      </c>
      <c r="H1509" s="4">
        <v>0.01</v>
      </c>
      <c r="I1509" s="4" t="s">
        <v>1964</v>
      </c>
      <c r="J1509" s="4">
        <v>906.50340000000006</v>
      </c>
    </row>
    <row r="1510" spans="1:10" ht="15" customHeight="1" x14ac:dyDescent="0.3">
      <c r="A1510" s="4" t="s">
        <v>3475</v>
      </c>
      <c r="B1510" s="6">
        <v>45905</v>
      </c>
      <c r="C1510" s="4" t="s">
        <v>554</v>
      </c>
      <c r="D1510" s="4" t="s">
        <v>1725</v>
      </c>
      <c r="E1510" s="4" t="s">
        <v>1934</v>
      </c>
      <c r="F1510" s="4">
        <v>1</v>
      </c>
      <c r="G1510" s="4">
        <v>994.63</v>
      </c>
      <c r="H1510" s="4">
        <v>0.28000000000000003</v>
      </c>
      <c r="I1510" s="4" t="s">
        <v>1959</v>
      </c>
      <c r="J1510" s="4">
        <v>716.1336</v>
      </c>
    </row>
    <row r="1511" spans="1:10" ht="15" customHeight="1" x14ac:dyDescent="0.3">
      <c r="A1511" s="4" t="s">
        <v>3476</v>
      </c>
      <c r="B1511" s="6">
        <v>45765</v>
      </c>
      <c r="C1511" s="4" t="s">
        <v>796</v>
      </c>
      <c r="D1511" s="4" t="s">
        <v>1853</v>
      </c>
      <c r="E1511" s="4" t="s">
        <v>1887</v>
      </c>
      <c r="F1511" s="4">
        <v>3</v>
      </c>
      <c r="G1511" s="4">
        <v>65.569999999999993</v>
      </c>
      <c r="H1511" s="4">
        <v>0.3</v>
      </c>
      <c r="I1511" s="4" t="s">
        <v>1964</v>
      </c>
      <c r="J1511" s="4">
        <v>137.697</v>
      </c>
    </row>
    <row r="1512" spans="1:10" ht="15" customHeight="1" x14ac:dyDescent="0.3">
      <c r="A1512" s="4" t="s">
        <v>3477</v>
      </c>
      <c r="B1512" s="6">
        <v>45821</v>
      </c>
      <c r="C1512" s="4" t="s">
        <v>542</v>
      </c>
      <c r="D1512" s="4" t="s">
        <v>1756</v>
      </c>
      <c r="E1512" s="4" t="s">
        <v>1942</v>
      </c>
      <c r="F1512" s="4">
        <v>3</v>
      </c>
      <c r="G1512" s="4">
        <v>622.98</v>
      </c>
      <c r="H1512" s="4">
        <v>0.28000000000000003</v>
      </c>
      <c r="I1512" s="4" t="s">
        <v>1961</v>
      </c>
      <c r="J1512" s="4">
        <v>1345.6368</v>
      </c>
    </row>
    <row r="1513" spans="1:10" ht="15" customHeight="1" x14ac:dyDescent="0.3">
      <c r="A1513" s="4" t="s">
        <v>3478</v>
      </c>
      <c r="B1513" s="6">
        <v>45691</v>
      </c>
      <c r="C1513" s="4" t="s">
        <v>811</v>
      </c>
      <c r="D1513" s="4" t="s">
        <v>1747</v>
      </c>
      <c r="E1513" s="4" t="s">
        <v>1932</v>
      </c>
      <c r="F1513" s="4">
        <v>1</v>
      </c>
      <c r="G1513" s="4">
        <v>170.68</v>
      </c>
      <c r="H1513" s="4">
        <v>0.13</v>
      </c>
      <c r="I1513" s="4" t="s">
        <v>1961</v>
      </c>
      <c r="J1513" s="4">
        <v>148.49160000000001</v>
      </c>
    </row>
    <row r="1514" spans="1:10" ht="15" customHeight="1" x14ac:dyDescent="0.3">
      <c r="A1514" s="4" t="s">
        <v>3479</v>
      </c>
      <c r="B1514" s="6">
        <v>45860</v>
      </c>
      <c r="C1514" s="4" t="s">
        <v>348</v>
      </c>
      <c r="D1514" s="4" t="s">
        <v>1585</v>
      </c>
      <c r="E1514" s="4" t="s">
        <v>1917</v>
      </c>
      <c r="F1514" s="4">
        <v>4</v>
      </c>
      <c r="G1514" s="4">
        <v>797.83</v>
      </c>
      <c r="H1514" s="4">
        <v>0.08</v>
      </c>
      <c r="I1514" s="4" t="s">
        <v>1959</v>
      </c>
      <c r="J1514" s="4">
        <v>2936.0144</v>
      </c>
    </row>
    <row r="1515" spans="1:10" ht="15" customHeight="1" x14ac:dyDescent="0.3">
      <c r="A1515" s="4" t="s">
        <v>3480</v>
      </c>
      <c r="B1515" s="6">
        <v>45922</v>
      </c>
      <c r="C1515" s="4" t="s">
        <v>354</v>
      </c>
      <c r="D1515" s="4" t="s">
        <v>1565</v>
      </c>
      <c r="E1515" s="4" t="s">
        <v>1939</v>
      </c>
      <c r="F1515" s="4">
        <v>1</v>
      </c>
      <c r="G1515" s="4">
        <v>372.75</v>
      </c>
      <c r="H1515" s="4">
        <v>0.12</v>
      </c>
      <c r="I1515" s="4" t="s">
        <v>1959</v>
      </c>
      <c r="J1515" s="4">
        <v>328.02</v>
      </c>
    </row>
    <row r="1516" spans="1:10" ht="15" customHeight="1" x14ac:dyDescent="0.3">
      <c r="A1516" s="4" t="s">
        <v>3481</v>
      </c>
      <c r="B1516" s="6">
        <v>45477</v>
      </c>
      <c r="C1516" s="4" t="s">
        <v>1247</v>
      </c>
      <c r="D1516" s="4" t="s">
        <v>1765</v>
      </c>
      <c r="E1516" s="4" t="s">
        <v>1904</v>
      </c>
      <c r="F1516" s="4">
        <v>1</v>
      </c>
      <c r="G1516" s="4">
        <v>994.18</v>
      </c>
      <c r="H1516" s="4">
        <v>0.05</v>
      </c>
      <c r="I1516" s="4" t="s">
        <v>1961</v>
      </c>
      <c r="J1516" s="4">
        <v>944.471</v>
      </c>
    </row>
    <row r="1517" spans="1:10" ht="15" customHeight="1" x14ac:dyDescent="0.3">
      <c r="A1517" s="4" t="s">
        <v>3482</v>
      </c>
      <c r="B1517" s="6">
        <v>45504</v>
      </c>
      <c r="C1517" s="4" t="s">
        <v>1322</v>
      </c>
      <c r="D1517" s="4" t="s">
        <v>1635</v>
      </c>
      <c r="E1517" s="4" t="s">
        <v>1932</v>
      </c>
      <c r="F1517" s="4">
        <v>1</v>
      </c>
      <c r="G1517" s="4">
        <v>136.12</v>
      </c>
      <c r="H1517" s="4">
        <v>7.0000000000000007E-2</v>
      </c>
      <c r="I1517" s="4" t="s">
        <v>1959</v>
      </c>
      <c r="J1517" s="4">
        <v>126.5916</v>
      </c>
    </row>
    <row r="1518" spans="1:10" ht="15" customHeight="1" x14ac:dyDescent="0.3">
      <c r="A1518" s="4" t="s">
        <v>3483</v>
      </c>
      <c r="B1518" s="6">
        <v>45862</v>
      </c>
      <c r="C1518" s="4" t="s">
        <v>128</v>
      </c>
      <c r="D1518" s="4" t="s">
        <v>1738</v>
      </c>
      <c r="E1518" s="4" t="s">
        <v>1945</v>
      </c>
      <c r="F1518" s="4">
        <v>3</v>
      </c>
      <c r="G1518" s="4">
        <v>634.45000000000005</v>
      </c>
      <c r="H1518" s="4">
        <v>0.17</v>
      </c>
      <c r="I1518" s="4" t="s">
        <v>1961</v>
      </c>
      <c r="J1518" s="4">
        <v>1579.7805000000001</v>
      </c>
    </row>
    <row r="1519" spans="1:10" ht="15" customHeight="1" x14ac:dyDescent="0.3">
      <c r="A1519" s="4" t="s">
        <v>3484</v>
      </c>
      <c r="B1519" s="6">
        <v>45579</v>
      </c>
      <c r="C1519" s="4" t="s">
        <v>1046</v>
      </c>
      <c r="D1519" s="4" t="s">
        <v>1774</v>
      </c>
      <c r="E1519" s="4" t="s">
        <v>1887</v>
      </c>
      <c r="F1519" s="4">
        <v>4</v>
      </c>
      <c r="G1519" s="4">
        <v>179.62</v>
      </c>
      <c r="H1519" s="4">
        <v>0.05</v>
      </c>
      <c r="I1519" s="4" t="s">
        <v>1959</v>
      </c>
      <c r="J1519" s="4">
        <v>682.55600000000004</v>
      </c>
    </row>
    <row r="1520" spans="1:10" ht="15" customHeight="1" x14ac:dyDescent="0.3">
      <c r="A1520" s="4" t="s">
        <v>3485</v>
      </c>
      <c r="B1520" s="6">
        <v>45658</v>
      </c>
      <c r="C1520" s="4" t="s">
        <v>943</v>
      </c>
      <c r="D1520" s="4" t="s">
        <v>1635</v>
      </c>
      <c r="E1520" s="4" t="s">
        <v>1945</v>
      </c>
      <c r="F1520" s="4">
        <v>4</v>
      </c>
      <c r="G1520" s="4">
        <v>558.83000000000004</v>
      </c>
      <c r="H1520" s="4">
        <v>0.16</v>
      </c>
      <c r="I1520" s="4" t="s">
        <v>1961</v>
      </c>
      <c r="J1520" s="4">
        <v>1877.6687999999999</v>
      </c>
    </row>
    <row r="1521" spans="1:10" ht="15" customHeight="1" x14ac:dyDescent="0.3">
      <c r="A1521" s="4" t="s">
        <v>3486</v>
      </c>
      <c r="B1521" s="6">
        <v>45664</v>
      </c>
      <c r="C1521" s="4" t="s">
        <v>575</v>
      </c>
      <c r="D1521" s="4" t="s">
        <v>1865</v>
      </c>
      <c r="E1521" s="4" t="s">
        <v>1911</v>
      </c>
      <c r="F1521" s="4">
        <v>2</v>
      </c>
      <c r="G1521" s="4">
        <v>859.74</v>
      </c>
      <c r="H1521" s="4">
        <v>0.25</v>
      </c>
      <c r="I1521" s="4" t="s">
        <v>1964</v>
      </c>
      <c r="J1521" s="4">
        <v>1289.6099999999999</v>
      </c>
    </row>
    <row r="1522" spans="1:10" ht="15" customHeight="1" x14ac:dyDescent="0.3">
      <c r="A1522" s="4" t="s">
        <v>3487</v>
      </c>
      <c r="B1522" s="6">
        <v>45936</v>
      </c>
      <c r="C1522" s="4" t="s">
        <v>379</v>
      </c>
      <c r="D1522" s="4" t="s">
        <v>1777</v>
      </c>
      <c r="E1522" s="4" t="s">
        <v>1939</v>
      </c>
      <c r="F1522" s="4">
        <v>3</v>
      </c>
      <c r="G1522" s="4">
        <v>578.47</v>
      </c>
      <c r="H1522" s="4">
        <v>0.06</v>
      </c>
      <c r="I1522" s="4" t="s">
        <v>1964</v>
      </c>
      <c r="J1522" s="4">
        <v>1631.2854</v>
      </c>
    </row>
    <row r="1523" spans="1:10" ht="15" customHeight="1" x14ac:dyDescent="0.3">
      <c r="A1523" s="4" t="s">
        <v>3488</v>
      </c>
      <c r="B1523" s="6">
        <v>45344</v>
      </c>
      <c r="C1523" s="4" t="s">
        <v>212</v>
      </c>
      <c r="D1523" s="4" t="s">
        <v>1638</v>
      </c>
      <c r="E1523" s="4" t="s">
        <v>1929</v>
      </c>
      <c r="F1523" s="4">
        <v>1</v>
      </c>
      <c r="G1523" s="4">
        <v>440.48</v>
      </c>
      <c r="H1523" s="4">
        <v>0.11</v>
      </c>
      <c r="I1523" s="4" t="s">
        <v>1964</v>
      </c>
      <c r="J1523" s="4">
        <v>392.02719999999999</v>
      </c>
    </row>
    <row r="1524" spans="1:10" ht="15" customHeight="1" x14ac:dyDescent="0.3">
      <c r="A1524" s="4" t="s">
        <v>3489</v>
      </c>
      <c r="B1524" s="6">
        <v>45329</v>
      </c>
      <c r="C1524" s="4" t="s">
        <v>78</v>
      </c>
      <c r="D1524" s="4" t="s">
        <v>1998</v>
      </c>
      <c r="E1524" s="4" t="s">
        <v>1948</v>
      </c>
      <c r="F1524" s="4">
        <v>2</v>
      </c>
      <c r="G1524" s="4">
        <v>303.67</v>
      </c>
      <c r="H1524" s="4">
        <v>0.05</v>
      </c>
      <c r="I1524" s="4" t="s">
        <v>1961</v>
      </c>
      <c r="J1524" s="4">
        <v>576.97299999999996</v>
      </c>
    </row>
    <row r="1525" spans="1:10" ht="15" customHeight="1" x14ac:dyDescent="0.3">
      <c r="A1525" s="4" t="s">
        <v>3490</v>
      </c>
      <c r="B1525" s="6">
        <v>45895</v>
      </c>
      <c r="C1525" s="4" t="s">
        <v>1067</v>
      </c>
      <c r="D1525" s="4" t="s">
        <v>1805</v>
      </c>
      <c r="E1525" s="4" t="s">
        <v>1934</v>
      </c>
      <c r="F1525" s="4">
        <v>2</v>
      </c>
      <c r="G1525" s="4">
        <v>611.21</v>
      </c>
      <c r="H1525" s="4">
        <v>0.22</v>
      </c>
      <c r="I1525" s="4" t="s">
        <v>1964</v>
      </c>
      <c r="J1525" s="4">
        <v>953.48760000000004</v>
      </c>
    </row>
    <row r="1526" spans="1:10" ht="15" customHeight="1" x14ac:dyDescent="0.3">
      <c r="A1526" s="4" t="s">
        <v>3491</v>
      </c>
      <c r="B1526" s="6">
        <v>45239</v>
      </c>
      <c r="C1526" s="4" t="s">
        <v>668</v>
      </c>
      <c r="D1526" s="4" t="s">
        <v>1696</v>
      </c>
      <c r="E1526" s="4" t="s">
        <v>1936</v>
      </c>
      <c r="F1526" s="4">
        <v>2</v>
      </c>
      <c r="G1526" s="4">
        <v>768.08</v>
      </c>
      <c r="H1526" s="4">
        <v>0.26</v>
      </c>
      <c r="I1526" s="4" t="s">
        <v>1961</v>
      </c>
      <c r="J1526" s="4">
        <v>1136.7583999999999</v>
      </c>
    </row>
    <row r="1527" spans="1:10" ht="15" customHeight="1" x14ac:dyDescent="0.3">
      <c r="A1527" s="4" t="s">
        <v>3492</v>
      </c>
      <c r="B1527" s="6">
        <v>45296</v>
      </c>
      <c r="C1527" s="4" t="s">
        <v>948</v>
      </c>
      <c r="D1527" s="4" t="s">
        <v>1645</v>
      </c>
      <c r="E1527" s="4" t="s">
        <v>1945</v>
      </c>
      <c r="F1527" s="4">
        <v>1</v>
      </c>
      <c r="G1527" s="4">
        <v>616.82000000000005</v>
      </c>
      <c r="H1527" s="4">
        <v>0.24</v>
      </c>
      <c r="I1527" s="4" t="s">
        <v>1959</v>
      </c>
      <c r="J1527" s="4">
        <v>468.78320000000002</v>
      </c>
    </row>
    <row r="1528" spans="1:10" ht="15" customHeight="1" x14ac:dyDescent="0.3">
      <c r="A1528" s="4" t="s">
        <v>3493</v>
      </c>
      <c r="B1528" s="6">
        <v>45672</v>
      </c>
      <c r="C1528" s="4" t="s">
        <v>612</v>
      </c>
      <c r="D1528" s="4" t="s">
        <v>1700</v>
      </c>
      <c r="E1528" s="4" t="s">
        <v>1945</v>
      </c>
      <c r="F1528" s="4">
        <v>1</v>
      </c>
      <c r="G1528" s="4">
        <v>470.34</v>
      </c>
      <c r="H1528" s="4">
        <v>0.18</v>
      </c>
      <c r="I1528" s="4" t="s">
        <v>1964</v>
      </c>
      <c r="J1528" s="4">
        <v>385.67880000000002</v>
      </c>
    </row>
    <row r="1529" spans="1:10" ht="15" customHeight="1" x14ac:dyDescent="0.3">
      <c r="A1529" s="4" t="s">
        <v>3494</v>
      </c>
      <c r="B1529" s="6">
        <v>45499</v>
      </c>
      <c r="C1529" s="4" t="s">
        <v>719</v>
      </c>
      <c r="D1529" s="4" t="s">
        <v>1741</v>
      </c>
      <c r="E1529" s="4" t="s">
        <v>1917</v>
      </c>
      <c r="F1529" s="4">
        <v>2</v>
      </c>
      <c r="G1529" s="4">
        <v>616.36</v>
      </c>
      <c r="H1529" s="4">
        <v>0.12</v>
      </c>
      <c r="I1529" s="4" t="s">
        <v>1961</v>
      </c>
      <c r="J1529" s="4">
        <v>1084.7936</v>
      </c>
    </row>
    <row r="1530" spans="1:10" ht="15" customHeight="1" x14ac:dyDescent="0.3">
      <c r="A1530" s="4" t="s">
        <v>3495</v>
      </c>
      <c r="B1530" s="6">
        <v>45434</v>
      </c>
      <c r="C1530" s="4" t="s">
        <v>302</v>
      </c>
      <c r="D1530" s="4" t="s">
        <v>2061</v>
      </c>
      <c r="E1530" s="4" t="s">
        <v>1921</v>
      </c>
      <c r="F1530" s="4">
        <v>3</v>
      </c>
      <c r="G1530" s="4">
        <v>657.24</v>
      </c>
      <c r="H1530" s="4">
        <v>0.18</v>
      </c>
      <c r="I1530" s="4" t="s">
        <v>1961</v>
      </c>
      <c r="J1530" s="4">
        <v>1616.8104000000001</v>
      </c>
    </row>
    <row r="1531" spans="1:10" ht="15" customHeight="1" x14ac:dyDescent="0.3">
      <c r="A1531" s="4" t="s">
        <v>3496</v>
      </c>
      <c r="B1531" s="6">
        <v>45893</v>
      </c>
      <c r="C1531" s="4" t="s">
        <v>141</v>
      </c>
      <c r="D1531" s="4" t="s">
        <v>1703</v>
      </c>
      <c r="E1531" s="4" t="s">
        <v>1948</v>
      </c>
      <c r="F1531" s="4">
        <v>2</v>
      </c>
      <c r="G1531" s="4">
        <v>392.45</v>
      </c>
      <c r="H1531" s="4">
        <v>0.04</v>
      </c>
      <c r="I1531" s="4" t="s">
        <v>1961</v>
      </c>
      <c r="J1531" s="4">
        <v>753.50400000000002</v>
      </c>
    </row>
    <row r="1532" spans="1:10" ht="15" customHeight="1" x14ac:dyDescent="0.3">
      <c r="A1532" s="4" t="s">
        <v>3497</v>
      </c>
      <c r="B1532" s="6">
        <v>45346</v>
      </c>
      <c r="C1532" s="4" t="s">
        <v>796</v>
      </c>
      <c r="D1532" s="4" t="s">
        <v>1700</v>
      </c>
      <c r="E1532" s="4" t="s">
        <v>1934</v>
      </c>
      <c r="F1532" s="4">
        <v>3</v>
      </c>
      <c r="G1532" s="4">
        <v>62.03</v>
      </c>
      <c r="H1532" s="4">
        <v>0.01</v>
      </c>
      <c r="I1532" s="4" t="s">
        <v>1964</v>
      </c>
      <c r="J1532" s="4">
        <v>184.22909999999999</v>
      </c>
    </row>
    <row r="1533" spans="1:10" ht="15" customHeight="1" x14ac:dyDescent="0.3">
      <c r="A1533" s="4" t="s">
        <v>3498</v>
      </c>
      <c r="B1533" s="6">
        <v>45613</v>
      </c>
      <c r="C1533" s="4" t="s">
        <v>336</v>
      </c>
      <c r="D1533" s="4" t="s">
        <v>1871</v>
      </c>
      <c r="E1533" s="4" t="s">
        <v>1901</v>
      </c>
      <c r="F1533" s="4">
        <v>4</v>
      </c>
      <c r="G1533" s="4">
        <v>933.73</v>
      </c>
      <c r="H1533" s="4">
        <v>0.25</v>
      </c>
      <c r="I1533" s="4" t="s">
        <v>1961</v>
      </c>
      <c r="J1533" s="4">
        <v>2801.19</v>
      </c>
    </row>
    <row r="1534" spans="1:10" ht="15" customHeight="1" x14ac:dyDescent="0.3">
      <c r="A1534" s="4" t="s">
        <v>3499</v>
      </c>
      <c r="B1534" s="6">
        <v>45928</v>
      </c>
      <c r="C1534" s="4" t="s">
        <v>527</v>
      </c>
      <c r="D1534" s="4" t="s">
        <v>1838</v>
      </c>
      <c r="E1534" s="4" t="s">
        <v>1939</v>
      </c>
      <c r="F1534" s="4">
        <v>3</v>
      </c>
      <c r="G1534" s="4">
        <v>615.30999999999995</v>
      </c>
      <c r="H1534" s="4">
        <v>0.14000000000000001</v>
      </c>
      <c r="I1534" s="4" t="s">
        <v>1961</v>
      </c>
      <c r="J1534" s="4">
        <v>1587.4998000000001</v>
      </c>
    </row>
    <row r="1535" spans="1:10" ht="15" customHeight="1" x14ac:dyDescent="0.3">
      <c r="A1535" s="4" t="s">
        <v>3500</v>
      </c>
      <c r="B1535" s="6">
        <v>45619</v>
      </c>
      <c r="C1535" s="4" t="s">
        <v>1178</v>
      </c>
      <c r="D1535" s="4" t="s">
        <v>1759</v>
      </c>
      <c r="E1535" s="4" t="s">
        <v>1945</v>
      </c>
      <c r="F1535" s="4">
        <v>4</v>
      </c>
      <c r="G1535" s="4">
        <v>790.38</v>
      </c>
      <c r="H1535" s="4">
        <v>0.22</v>
      </c>
      <c r="I1535" s="4" t="s">
        <v>1964</v>
      </c>
      <c r="J1535" s="4">
        <v>2465.9856</v>
      </c>
    </row>
    <row r="1536" spans="1:10" ht="15" customHeight="1" x14ac:dyDescent="0.3">
      <c r="A1536" s="4" t="s">
        <v>3501</v>
      </c>
      <c r="B1536" s="6">
        <v>45533</v>
      </c>
      <c r="C1536" s="4" t="s">
        <v>868</v>
      </c>
      <c r="D1536" s="4" t="s">
        <v>1759</v>
      </c>
      <c r="E1536" s="4" t="s">
        <v>1942</v>
      </c>
      <c r="F1536" s="4">
        <v>2</v>
      </c>
      <c r="G1536" s="4">
        <v>102.85</v>
      </c>
      <c r="H1536" s="4">
        <v>0.08</v>
      </c>
      <c r="I1536" s="4" t="s">
        <v>1961</v>
      </c>
      <c r="J1536" s="4">
        <v>189.244</v>
      </c>
    </row>
    <row r="1537" spans="1:10" ht="15" customHeight="1" x14ac:dyDescent="0.3">
      <c r="A1537" s="4" t="s">
        <v>3502</v>
      </c>
      <c r="B1537" s="6">
        <v>45781</v>
      </c>
      <c r="C1537" s="4" t="s">
        <v>157</v>
      </c>
      <c r="D1537" s="4" t="s">
        <v>1603</v>
      </c>
      <c r="E1537" s="4" t="s">
        <v>1939</v>
      </c>
      <c r="F1537" s="4">
        <v>3</v>
      </c>
      <c r="G1537" s="4">
        <v>866.78</v>
      </c>
      <c r="H1537" s="4">
        <v>0.27</v>
      </c>
      <c r="I1537" s="4" t="s">
        <v>1961</v>
      </c>
      <c r="J1537" s="4">
        <v>1898.2482</v>
      </c>
    </row>
    <row r="1538" spans="1:10" ht="15" customHeight="1" x14ac:dyDescent="0.3">
      <c r="A1538" s="4" t="s">
        <v>3503</v>
      </c>
      <c r="B1538" s="6">
        <v>45378</v>
      </c>
      <c r="C1538" s="4" t="s">
        <v>686</v>
      </c>
      <c r="D1538" s="4" t="s">
        <v>1817</v>
      </c>
      <c r="E1538" s="4" t="s">
        <v>1939</v>
      </c>
      <c r="F1538" s="4">
        <v>3</v>
      </c>
      <c r="G1538" s="4">
        <v>392.84</v>
      </c>
      <c r="H1538" s="4">
        <v>0.27</v>
      </c>
      <c r="I1538" s="4" t="s">
        <v>1961</v>
      </c>
      <c r="J1538" s="4">
        <v>860.31960000000004</v>
      </c>
    </row>
    <row r="1539" spans="1:10" ht="15" customHeight="1" x14ac:dyDescent="0.3">
      <c r="A1539" s="4" t="s">
        <v>3504</v>
      </c>
      <c r="B1539" s="6">
        <v>45688</v>
      </c>
      <c r="C1539" s="4" t="s">
        <v>1028</v>
      </c>
      <c r="D1539" s="4" t="s">
        <v>1594</v>
      </c>
      <c r="E1539" s="4" t="s">
        <v>1908</v>
      </c>
      <c r="F1539" s="4">
        <v>2</v>
      </c>
      <c r="G1539" s="4">
        <v>753.1</v>
      </c>
      <c r="H1539" s="4">
        <v>0.19</v>
      </c>
      <c r="I1539" s="4" t="s">
        <v>1961</v>
      </c>
      <c r="J1539" s="4">
        <v>1220.0219999999999</v>
      </c>
    </row>
    <row r="1540" spans="1:10" ht="15" customHeight="1" x14ac:dyDescent="0.3">
      <c r="A1540" s="4" t="s">
        <v>3505</v>
      </c>
      <c r="B1540" s="6">
        <v>45927</v>
      </c>
      <c r="C1540" s="4" t="s">
        <v>42</v>
      </c>
      <c r="D1540" s="4" t="s">
        <v>1744</v>
      </c>
      <c r="E1540" s="4" t="s">
        <v>1942</v>
      </c>
      <c r="F1540" s="4">
        <v>2</v>
      </c>
      <c r="G1540" s="4">
        <v>700.91</v>
      </c>
      <c r="H1540" s="4">
        <v>0.1</v>
      </c>
      <c r="I1540" s="4" t="s">
        <v>1961</v>
      </c>
      <c r="J1540" s="4">
        <v>1261.6379999999999</v>
      </c>
    </row>
    <row r="1541" spans="1:10" ht="15" customHeight="1" x14ac:dyDescent="0.3">
      <c r="A1541" s="4" t="s">
        <v>3506</v>
      </c>
      <c r="B1541" s="6">
        <v>45775</v>
      </c>
      <c r="C1541" s="4" t="s">
        <v>268</v>
      </c>
      <c r="D1541" s="4" t="s">
        <v>1617</v>
      </c>
      <c r="E1541" s="4" t="s">
        <v>1929</v>
      </c>
      <c r="F1541" s="4">
        <v>4</v>
      </c>
      <c r="G1541" s="4">
        <v>935.98</v>
      </c>
      <c r="H1541" s="4">
        <v>0.11</v>
      </c>
      <c r="I1541" s="4" t="s">
        <v>1961</v>
      </c>
      <c r="J1541" s="4">
        <v>3332.0888</v>
      </c>
    </row>
    <row r="1542" spans="1:10" ht="15" customHeight="1" x14ac:dyDescent="0.3">
      <c r="A1542" s="4" t="s">
        <v>3507</v>
      </c>
      <c r="B1542" s="6">
        <v>45849</v>
      </c>
      <c r="C1542" s="4" t="s">
        <v>1504</v>
      </c>
      <c r="D1542" s="4" t="s">
        <v>1811</v>
      </c>
      <c r="E1542" s="4" t="s">
        <v>1939</v>
      </c>
      <c r="F1542" s="4">
        <v>1</v>
      </c>
      <c r="G1542" s="4">
        <v>539.9</v>
      </c>
      <c r="H1542" s="4">
        <v>7.0000000000000007E-2</v>
      </c>
      <c r="I1542" s="4" t="s">
        <v>1959</v>
      </c>
      <c r="J1542" s="4">
        <v>502.10700000000003</v>
      </c>
    </row>
    <row r="1543" spans="1:10" ht="15" customHeight="1" x14ac:dyDescent="0.3">
      <c r="A1543" s="4" t="s">
        <v>3508</v>
      </c>
      <c r="B1543" s="6">
        <v>45573</v>
      </c>
      <c r="C1543" s="4" t="s">
        <v>575</v>
      </c>
      <c r="D1543" s="4" t="s">
        <v>1700</v>
      </c>
      <c r="E1543" s="4" t="s">
        <v>1911</v>
      </c>
      <c r="F1543" s="4">
        <v>1</v>
      </c>
      <c r="G1543" s="4">
        <v>312.81</v>
      </c>
      <c r="H1543" s="4">
        <v>0.14000000000000001</v>
      </c>
      <c r="I1543" s="4" t="s">
        <v>1961</v>
      </c>
      <c r="J1543" s="4">
        <v>269.01659999999998</v>
      </c>
    </row>
    <row r="1544" spans="1:10" ht="15" customHeight="1" x14ac:dyDescent="0.3">
      <c r="A1544" s="4" t="s">
        <v>3509</v>
      </c>
      <c r="B1544" s="6">
        <v>45356</v>
      </c>
      <c r="C1544" s="4" t="s">
        <v>808</v>
      </c>
      <c r="D1544" s="4" t="s">
        <v>1725</v>
      </c>
      <c r="E1544" s="4" t="s">
        <v>1914</v>
      </c>
      <c r="F1544" s="4">
        <v>3</v>
      </c>
      <c r="G1544" s="4">
        <v>855.96</v>
      </c>
      <c r="H1544" s="4">
        <v>0.28999999999999998</v>
      </c>
      <c r="I1544" s="4" t="s">
        <v>1964</v>
      </c>
      <c r="J1544" s="4">
        <v>1823.1948</v>
      </c>
    </row>
    <row r="1545" spans="1:10" ht="15" customHeight="1" x14ac:dyDescent="0.3">
      <c r="A1545" s="4" t="s">
        <v>3510</v>
      </c>
      <c r="B1545" s="6">
        <v>45326</v>
      </c>
      <c r="C1545" s="4" t="s">
        <v>1124</v>
      </c>
      <c r="D1545" s="4" t="s">
        <v>1560</v>
      </c>
      <c r="E1545" s="4" t="s">
        <v>1927</v>
      </c>
      <c r="F1545" s="4">
        <v>3</v>
      </c>
      <c r="G1545" s="4">
        <v>305</v>
      </c>
      <c r="H1545" s="4">
        <v>0.01</v>
      </c>
      <c r="I1545" s="4" t="s">
        <v>1964</v>
      </c>
      <c r="J1545" s="4">
        <v>905.85</v>
      </c>
    </row>
    <row r="1546" spans="1:10" ht="15" customHeight="1" x14ac:dyDescent="0.3">
      <c r="A1546" s="4" t="s">
        <v>3511</v>
      </c>
      <c r="B1546" s="6">
        <v>45361</v>
      </c>
      <c r="C1546" s="4" t="s">
        <v>1455</v>
      </c>
      <c r="D1546" s="4" t="s">
        <v>1880</v>
      </c>
      <c r="E1546" s="4" t="s">
        <v>1929</v>
      </c>
      <c r="F1546" s="4">
        <v>3</v>
      </c>
      <c r="G1546" s="4">
        <v>831.15</v>
      </c>
      <c r="H1546" s="4">
        <v>0.19</v>
      </c>
      <c r="I1546" s="4" t="s">
        <v>1959</v>
      </c>
      <c r="J1546" s="4">
        <v>2019.6945000000001</v>
      </c>
    </row>
    <row r="1547" spans="1:10" ht="15" customHeight="1" x14ac:dyDescent="0.3">
      <c r="A1547" s="4" t="s">
        <v>3512</v>
      </c>
      <c r="B1547" s="6">
        <v>45926</v>
      </c>
      <c r="C1547" s="4" t="s">
        <v>683</v>
      </c>
      <c r="D1547" s="4" t="s">
        <v>1871</v>
      </c>
      <c r="E1547" s="4" t="s">
        <v>1901</v>
      </c>
      <c r="F1547" s="4">
        <v>2</v>
      </c>
      <c r="G1547" s="4">
        <v>644.97</v>
      </c>
      <c r="H1547" s="4">
        <v>0.24</v>
      </c>
      <c r="I1547" s="4" t="s">
        <v>1964</v>
      </c>
      <c r="J1547" s="4">
        <v>980.35440000000006</v>
      </c>
    </row>
    <row r="1548" spans="1:10" ht="15" customHeight="1" x14ac:dyDescent="0.3">
      <c r="A1548" s="4" t="s">
        <v>3513</v>
      </c>
      <c r="B1548" s="6">
        <v>45839</v>
      </c>
      <c r="C1548" s="4" t="s">
        <v>345</v>
      </c>
      <c r="D1548" s="4" t="s">
        <v>1847</v>
      </c>
      <c r="E1548" s="4" t="s">
        <v>1892</v>
      </c>
      <c r="F1548" s="4">
        <v>1</v>
      </c>
      <c r="G1548" s="4">
        <v>149.56</v>
      </c>
      <c r="H1548" s="4">
        <v>0.09</v>
      </c>
      <c r="I1548" s="4" t="s">
        <v>1959</v>
      </c>
      <c r="J1548" s="4">
        <v>136.09960000000001</v>
      </c>
    </row>
    <row r="1549" spans="1:10" ht="15" customHeight="1" x14ac:dyDescent="0.3">
      <c r="A1549" s="4" t="s">
        <v>3514</v>
      </c>
      <c r="B1549" s="6">
        <v>45434</v>
      </c>
      <c r="C1549" s="4" t="s">
        <v>713</v>
      </c>
      <c r="D1549" s="4" t="s">
        <v>1709</v>
      </c>
      <c r="E1549" s="4" t="s">
        <v>1948</v>
      </c>
      <c r="F1549" s="4">
        <v>1</v>
      </c>
      <c r="G1549" s="4">
        <v>661.77</v>
      </c>
      <c r="H1549" s="4">
        <v>0.03</v>
      </c>
      <c r="I1549" s="4" t="s">
        <v>1961</v>
      </c>
      <c r="J1549" s="4">
        <v>641.91690000000006</v>
      </c>
    </row>
    <row r="1550" spans="1:10" ht="15" customHeight="1" x14ac:dyDescent="0.3">
      <c r="A1550" s="4" t="s">
        <v>3515</v>
      </c>
      <c r="B1550" s="6">
        <v>45819</v>
      </c>
      <c r="C1550" s="4" t="s">
        <v>385</v>
      </c>
      <c r="D1550" s="4" t="s">
        <v>1865</v>
      </c>
      <c r="E1550" s="4" t="s">
        <v>1914</v>
      </c>
      <c r="F1550" s="4">
        <v>3</v>
      </c>
      <c r="G1550" s="4">
        <v>99.67</v>
      </c>
      <c r="H1550" s="4">
        <v>0.17</v>
      </c>
      <c r="I1550" s="4" t="s">
        <v>1959</v>
      </c>
      <c r="J1550" s="4">
        <v>248.17830000000001</v>
      </c>
    </row>
    <row r="1551" spans="1:10" ht="15" customHeight="1" x14ac:dyDescent="0.3">
      <c r="A1551" s="4" t="s">
        <v>3516</v>
      </c>
      <c r="B1551" s="6">
        <v>45553</v>
      </c>
      <c r="C1551" s="4" t="s">
        <v>726</v>
      </c>
      <c r="D1551" s="4" t="s">
        <v>1768</v>
      </c>
      <c r="E1551" s="4" t="s">
        <v>1892</v>
      </c>
      <c r="F1551" s="4">
        <v>3</v>
      </c>
      <c r="G1551" s="4">
        <v>103.66</v>
      </c>
      <c r="H1551" s="4">
        <v>0.26</v>
      </c>
      <c r="I1551" s="4" t="s">
        <v>1964</v>
      </c>
      <c r="J1551" s="4">
        <v>230.12520000000001</v>
      </c>
    </row>
    <row r="1552" spans="1:10" ht="15" customHeight="1" x14ac:dyDescent="0.3">
      <c r="A1552" s="4" t="s">
        <v>3517</v>
      </c>
      <c r="B1552" s="6">
        <v>45258</v>
      </c>
      <c r="C1552" s="4" t="s">
        <v>1364</v>
      </c>
      <c r="D1552" s="4" t="s">
        <v>1700</v>
      </c>
      <c r="E1552" s="4" t="s">
        <v>1896</v>
      </c>
      <c r="F1552" s="4">
        <v>4</v>
      </c>
      <c r="G1552" s="4">
        <v>54.4</v>
      </c>
      <c r="H1552" s="4">
        <v>0.22</v>
      </c>
      <c r="I1552" s="4" t="s">
        <v>1959</v>
      </c>
      <c r="J1552" s="4">
        <v>169.72800000000001</v>
      </c>
    </row>
    <row r="1553" spans="1:10" ht="15" customHeight="1" x14ac:dyDescent="0.3">
      <c r="A1553" s="4" t="s">
        <v>3518</v>
      </c>
      <c r="B1553" s="6">
        <v>45435</v>
      </c>
      <c r="C1553" s="4" t="s">
        <v>1519</v>
      </c>
      <c r="D1553" s="4" t="s">
        <v>1835</v>
      </c>
      <c r="E1553" s="4" t="s">
        <v>1934</v>
      </c>
      <c r="F1553" s="4">
        <v>1</v>
      </c>
      <c r="G1553" s="4">
        <v>46.66</v>
      </c>
      <c r="H1553" s="4">
        <v>0.2</v>
      </c>
      <c r="I1553" s="4" t="s">
        <v>1959</v>
      </c>
      <c r="J1553" s="4">
        <v>37.328000000000003</v>
      </c>
    </row>
    <row r="1554" spans="1:10" ht="15" customHeight="1" x14ac:dyDescent="0.3">
      <c r="A1554" s="4" t="s">
        <v>3519</v>
      </c>
      <c r="B1554" s="6">
        <v>45447</v>
      </c>
      <c r="C1554" s="4" t="s">
        <v>42</v>
      </c>
      <c r="D1554" s="4" t="s">
        <v>1802</v>
      </c>
      <c r="E1554" s="4" t="s">
        <v>1927</v>
      </c>
      <c r="F1554" s="4">
        <v>4</v>
      </c>
      <c r="G1554" s="4">
        <v>871.2</v>
      </c>
      <c r="H1554" s="4">
        <v>0.28999999999999998</v>
      </c>
      <c r="I1554" s="4" t="s">
        <v>1959</v>
      </c>
      <c r="J1554" s="4">
        <v>2474.2080000000001</v>
      </c>
    </row>
    <row r="1555" spans="1:10" ht="15" customHeight="1" x14ac:dyDescent="0.3">
      <c r="A1555" s="4" t="s">
        <v>3520</v>
      </c>
      <c r="B1555" s="6">
        <v>45724</v>
      </c>
      <c r="C1555" s="4" t="s">
        <v>1196</v>
      </c>
      <c r="D1555" s="4" t="s">
        <v>1628</v>
      </c>
      <c r="E1555" s="4" t="s">
        <v>1934</v>
      </c>
      <c r="F1555" s="4">
        <v>4</v>
      </c>
      <c r="G1555" s="4">
        <v>317.11</v>
      </c>
      <c r="H1555" s="4">
        <v>0.16</v>
      </c>
      <c r="I1555" s="4" t="s">
        <v>1961</v>
      </c>
      <c r="J1555" s="4">
        <v>1065.4896000000001</v>
      </c>
    </row>
    <row r="1556" spans="1:10" ht="15" customHeight="1" x14ac:dyDescent="0.3">
      <c r="A1556" s="4" t="s">
        <v>3521</v>
      </c>
      <c r="B1556" s="6">
        <v>45338</v>
      </c>
      <c r="C1556" s="4" t="s">
        <v>835</v>
      </c>
      <c r="D1556" s="4" t="s">
        <v>1652</v>
      </c>
      <c r="E1556" s="4" t="s">
        <v>1932</v>
      </c>
      <c r="F1556" s="4">
        <v>2</v>
      </c>
      <c r="G1556" s="4">
        <v>388.34</v>
      </c>
      <c r="H1556" s="4">
        <v>0.09</v>
      </c>
      <c r="I1556" s="4" t="s">
        <v>1961</v>
      </c>
      <c r="J1556" s="4">
        <v>706.77880000000005</v>
      </c>
    </row>
    <row r="1557" spans="1:10" ht="15" customHeight="1" x14ac:dyDescent="0.3">
      <c r="A1557" s="4" t="s">
        <v>3522</v>
      </c>
      <c r="B1557" s="6">
        <v>45252</v>
      </c>
      <c r="C1557" s="4" t="s">
        <v>1016</v>
      </c>
      <c r="D1557" s="4" t="s">
        <v>1667</v>
      </c>
      <c r="E1557" s="4" t="s">
        <v>1911</v>
      </c>
      <c r="F1557" s="4">
        <v>4</v>
      </c>
      <c r="G1557" s="4">
        <v>998.2</v>
      </c>
      <c r="H1557" s="4">
        <v>0.15</v>
      </c>
      <c r="I1557" s="4" t="s">
        <v>1959</v>
      </c>
      <c r="J1557" s="4">
        <v>3393.88</v>
      </c>
    </row>
    <row r="1558" spans="1:10" ht="15" customHeight="1" x14ac:dyDescent="0.3">
      <c r="A1558" s="4" t="s">
        <v>3523</v>
      </c>
      <c r="B1558" s="6">
        <v>45606</v>
      </c>
      <c r="C1558" s="4" t="s">
        <v>1528</v>
      </c>
      <c r="D1558" s="4" t="s">
        <v>1686</v>
      </c>
      <c r="E1558" s="4" t="s">
        <v>1887</v>
      </c>
      <c r="F1558" s="4">
        <v>1</v>
      </c>
      <c r="G1558" s="4">
        <v>887.38</v>
      </c>
      <c r="H1558" s="4">
        <v>0.01</v>
      </c>
      <c r="I1558" s="4" t="s">
        <v>1964</v>
      </c>
      <c r="J1558" s="4">
        <v>878.50620000000004</v>
      </c>
    </row>
    <row r="1559" spans="1:10" ht="15" customHeight="1" x14ac:dyDescent="0.3">
      <c r="A1559" s="4" t="s">
        <v>3524</v>
      </c>
      <c r="B1559" s="6">
        <v>45524</v>
      </c>
      <c r="C1559" s="4" t="s">
        <v>995</v>
      </c>
      <c r="D1559" s="4" t="s">
        <v>1689</v>
      </c>
      <c r="E1559" s="4" t="s">
        <v>1929</v>
      </c>
      <c r="F1559" s="4">
        <v>4</v>
      </c>
      <c r="G1559" s="4">
        <v>332.97</v>
      </c>
      <c r="H1559" s="4">
        <v>0.28000000000000003</v>
      </c>
      <c r="I1559" s="4" t="s">
        <v>1959</v>
      </c>
      <c r="J1559" s="4">
        <v>958.95360000000005</v>
      </c>
    </row>
    <row r="1560" spans="1:10" ht="15" customHeight="1" x14ac:dyDescent="0.3">
      <c r="A1560" s="4" t="s">
        <v>3525</v>
      </c>
      <c r="B1560" s="6">
        <v>45934</v>
      </c>
      <c r="C1560" s="4" t="s">
        <v>96</v>
      </c>
      <c r="D1560" s="4" t="s">
        <v>1718</v>
      </c>
      <c r="E1560" s="4" t="s">
        <v>1887</v>
      </c>
      <c r="F1560" s="4">
        <v>2</v>
      </c>
      <c r="G1560" s="4">
        <v>157.91</v>
      </c>
      <c r="H1560" s="4">
        <v>0.09</v>
      </c>
      <c r="I1560" s="4" t="s">
        <v>1964</v>
      </c>
      <c r="J1560" s="4">
        <v>287.39620000000002</v>
      </c>
    </row>
    <row r="1561" spans="1:10" ht="15" customHeight="1" x14ac:dyDescent="0.3">
      <c r="A1561" s="4" t="s">
        <v>3526</v>
      </c>
      <c r="B1561" s="6">
        <v>45539</v>
      </c>
      <c r="C1561" s="4" t="s">
        <v>1127</v>
      </c>
      <c r="D1561" s="4" t="s">
        <v>1606</v>
      </c>
      <c r="E1561" s="4" t="s">
        <v>1945</v>
      </c>
      <c r="F1561" s="4">
        <v>1</v>
      </c>
      <c r="G1561" s="4">
        <v>548.15</v>
      </c>
      <c r="H1561" s="4">
        <v>0.11</v>
      </c>
      <c r="I1561" s="4" t="s">
        <v>1959</v>
      </c>
      <c r="J1561" s="4">
        <v>487.8535</v>
      </c>
    </row>
    <row r="1562" spans="1:10" ht="15" customHeight="1" x14ac:dyDescent="0.3">
      <c r="A1562" s="4" t="s">
        <v>3527</v>
      </c>
      <c r="B1562" s="6">
        <v>45555</v>
      </c>
      <c r="C1562" s="4" t="s">
        <v>689</v>
      </c>
      <c r="D1562" s="4" t="s">
        <v>1725</v>
      </c>
      <c r="E1562" s="4" t="s">
        <v>1936</v>
      </c>
      <c r="F1562" s="4">
        <v>1</v>
      </c>
      <c r="G1562" s="4">
        <v>135.13</v>
      </c>
      <c r="H1562" s="4">
        <v>0.04</v>
      </c>
      <c r="I1562" s="4" t="s">
        <v>1959</v>
      </c>
      <c r="J1562" s="4">
        <v>129.72479999999999</v>
      </c>
    </row>
    <row r="1563" spans="1:10" ht="15" customHeight="1" x14ac:dyDescent="0.3">
      <c r="A1563" s="4" t="s">
        <v>3528</v>
      </c>
      <c r="B1563" s="6">
        <v>45281</v>
      </c>
      <c r="C1563" s="4" t="s">
        <v>719</v>
      </c>
      <c r="D1563" s="4" t="s">
        <v>1750</v>
      </c>
      <c r="E1563" s="4" t="s">
        <v>1901</v>
      </c>
      <c r="F1563" s="4">
        <v>3</v>
      </c>
      <c r="G1563" s="4">
        <v>579.26</v>
      </c>
      <c r="H1563" s="4">
        <v>0.19</v>
      </c>
      <c r="I1563" s="4" t="s">
        <v>1959</v>
      </c>
      <c r="J1563" s="4">
        <v>1407.6017999999999</v>
      </c>
    </row>
    <row r="1564" spans="1:10" ht="15" customHeight="1" x14ac:dyDescent="0.3">
      <c r="A1564" s="4" t="s">
        <v>3529</v>
      </c>
      <c r="B1564" s="6">
        <v>45582</v>
      </c>
      <c r="C1564" s="4" t="s">
        <v>1226</v>
      </c>
      <c r="D1564" s="4" t="s">
        <v>1625</v>
      </c>
      <c r="E1564" s="4" t="s">
        <v>1887</v>
      </c>
      <c r="F1564" s="4">
        <v>1</v>
      </c>
      <c r="G1564" s="4">
        <v>465.63</v>
      </c>
      <c r="H1564" s="4">
        <v>0.25</v>
      </c>
      <c r="I1564" s="4" t="s">
        <v>1959</v>
      </c>
      <c r="J1564" s="4">
        <v>349.22250000000003</v>
      </c>
    </row>
    <row r="1565" spans="1:10" ht="15" customHeight="1" x14ac:dyDescent="0.3">
      <c r="A1565" s="4" t="s">
        <v>3530</v>
      </c>
      <c r="B1565" s="6">
        <v>45372</v>
      </c>
      <c r="C1565" s="4" t="s">
        <v>185</v>
      </c>
      <c r="D1565" s="4" t="s">
        <v>1811</v>
      </c>
      <c r="E1565" s="4" t="s">
        <v>1939</v>
      </c>
      <c r="F1565" s="4">
        <v>2</v>
      </c>
      <c r="G1565" s="4">
        <v>675.61</v>
      </c>
      <c r="H1565" s="4">
        <v>0.08</v>
      </c>
      <c r="I1565" s="4" t="s">
        <v>1964</v>
      </c>
      <c r="J1565" s="4">
        <v>1243.1224</v>
      </c>
    </row>
    <row r="1566" spans="1:10" ht="15" customHeight="1" x14ac:dyDescent="0.3">
      <c r="A1566" s="4" t="s">
        <v>3531</v>
      </c>
      <c r="B1566" s="6">
        <v>45458</v>
      </c>
      <c r="C1566" s="4" t="s">
        <v>1304</v>
      </c>
      <c r="D1566" s="4" t="s">
        <v>1677</v>
      </c>
      <c r="E1566" s="4" t="s">
        <v>1911</v>
      </c>
      <c r="F1566" s="4">
        <v>1</v>
      </c>
      <c r="G1566" s="4">
        <v>718.99</v>
      </c>
      <c r="H1566" s="4">
        <v>0.08</v>
      </c>
      <c r="I1566" s="4" t="s">
        <v>1961</v>
      </c>
      <c r="J1566" s="4">
        <v>661.47080000000005</v>
      </c>
    </row>
    <row r="1567" spans="1:10" ht="15" customHeight="1" x14ac:dyDescent="0.3">
      <c r="A1567" s="4" t="s">
        <v>3532</v>
      </c>
      <c r="B1567" s="6">
        <v>45943</v>
      </c>
      <c r="C1567" s="4" t="s">
        <v>1187</v>
      </c>
      <c r="D1567" s="4" t="s">
        <v>1613</v>
      </c>
      <c r="E1567" s="4" t="s">
        <v>1924</v>
      </c>
      <c r="F1567" s="4">
        <v>2</v>
      </c>
      <c r="G1567" s="4">
        <v>675.65</v>
      </c>
      <c r="H1567" s="4">
        <v>0.2</v>
      </c>
      <c r="I1567" s="4" t="s">
        <v>1964</v>
      </c>
      <c r="J1567" s="4">
        <v>1081.04</v>
      </c>
    </row>
    <row r="1568" spans="1:10" ht="15" customHeight="1" x14ac:dyDescent="0.3">
      <c r="A1568" s="4" t="s">
        <v>3533</v>
      </c>
      <c r="B1568" s="6">
        <v>45374</v>
      </c>
      <c r="C1568" s="4" t="s">
        <v>1067</v>
      </c>
      <c r="D1568" s="4" t="s">
        <v>1868</v>
      </c>
      <c r="E1568" s="4" t="s">
        <v>1936</v>
      </c>
      <c r="F1568" s="4">
        <v>4</v>
      </c>
      <c r="G1568" s="4">
        <v>284.24</v>
      </c>
      <c r="H1568" s="4">
        <v>0.1</v>
      </c>
      <c r="I1568" s="4" t="s">
        <v>1959</v>
      </c>
      <c r="J1568" s="4">
        <v>1023.264</v>
      </c>
    </row>
    <row r="1569" spans="1:10" ht="15" customHeight="1" x14ac:dyDescent="0.3">
      <c r="A1569" s="4" t="s">
        <v>3534</v>
      </c>
      <c r="B1569" s="6">
        <v>45374</v>
      </c>
      <c r="C1569" s="4" t="s">
        <v>701</v>
      </c>
      <c r="D1569" s="4" t="s">
        <v>1560</v>
      </c>
      <c r="E1569" s="4" t="s">
        <v>1901</v>
      </c>
      <c r="F1569" s="4">
        <v>1</v>
      </c>
      <c r="G1569" s="4">
        <v>94.26</v>
      </c>
      <c r="H1569" s="4">
        <v>0.18</v>
      </c>
      <c r="I1569" s="4" t="s">
        <v>1961</v>
      </c>
      <c r="J1569" s="4">
        <v>77.293199999999999</v>
      </c>
    </row>
    <row r="1570" spans="1:10" ht="15" customHeight="1" x14ac:dyDescent="0.3">
      <c r="A1570" s="4" t="s">
        <v>3535</v>
      </c>
      <c r="B1570" s="6">
        <v>45789</v>
      </c>
      <c r="C1570" s="4" t="s">
        <v>1304</v>
      </c>
      <c r="D1570" s="4" t="s">
        <v>1580</v>
      </c>
      <c r="E1570" s="4" t="s">
        <v>1924</v>
      </c>
      <c r="F1570" s="4">
        <v>4</v>
      </c>
      <c r="G1570" s="4">
        <v>458.58</v>
      </c>
      <c r="H1570" s="4">
        <v>0.28999999999999998</v>
      </c>
      <c r="I1570" s="4" t="s">
        <v>1964</v>
      </c>
      <c r="J1570" s="4">
        <v>1302.3671999999999</v>
      </c>
    </row>
    <row r="1571" spans="1:10" ht="15" customHeight="1" x14ac:dyDescent="0.3">
      <c r="A1571" s="4" t="s">
        <v>3536</v>
      </c>
      <c r="B1571" s="6">
        <v>45452</v>
      </c>
      <c r="C1571" s="4" t="s">
        <v>400</v>
      </c>
      <c r="D1571" s="4" t="s">
        <v>1777</v>
      </c>
      <c r="E1571" s="4" t="s">
        <v>1924</v>
      </c>
      <c r="F1571" s="4">
        <v>4</v>
      </c>
      <c r="G1571" s="4">
        <v>704.49</v>
      </c>
      <c r="H1571" s="4">
        <v>0.05</v>
      </c>
      <c r="I1571" s="4" t="s">
        <v>1964</v>
      </c>
      <c r="J1571" s="4">
        <v>2677.0619999999999</v>
      </c>
    </row>
    <row r="1572" spans="1:10" ht="15" customHeight="1" x14ac:dyDescent="0.3">
      <c r="A1572" s="4" t="s">
        <v>3537</v>
      </c>
      <c r="B1572" s="6">
        <v>45284</v>
      </c>
      <c r="C1572" s="4" t="s">
        <v>134</v>
      </c>
      <c r="D1572" s="4" t="s">
        <v>1658</v>
      </c>
      <c r="E1572" s="4" t="s">
        <v>1948</v>
      </c>
      <c r="F1572" s="4">
        <v>4</v>
      </c>
      <c r="G1572" s="4">
        <v>822.32</v>
      </c>
      <c r="H1572" s="4">
        <v>0.26</v>
      </c>
      <c r="I1572" s="4" t="s">
        <v>1961</v>
      </c>
      <c r="J1572" s="4">
        <v>2434.0672</v>
      </c>
    </row>
    <row r="1573" spans="1:10" ht="15" customHeight="1" x14ac:dyDescent="0.3">
      <c r="A1573" s="4" t="s">
        <v>3538</v>
      </c>
      <c r="B1573" s="6">
        <v>45325</v>
      </c>
      <c r="C1573" s="4" t="s">
        <v>796</v>
      </c>
      <c r="D1573" s="4" t="s">
        <v>2061</v>
      </c>
      <c r="E1573" s="4" t="s">
        <v>1932</v>
      </c>
      <c r="F1573" s="4">
        <v>4</v>
      </c>
      <c r="G1573" s="4">
        <v>785.41</v>
      </c>
      <c r="H1573" s="4">
        <v>0.13</v>
      </c>
      <c r="I1573" s="4" t="s">
        <v>1964</v>
      </c>
      <c r="J1573" s="4">
        <v>2733.2267999999999</v>
      </c>
    </row>
    <row r="1574" spans="1:10" ht="15" customHeight="1" x14ac:dyDescent="0.3">
      <c r="A1574" s="4" t="s">
        <v>3539</v>
      </c>
      <c r="B1574" s="6">
        <v>45465</v>
      </c>
      <c r="C1574" s="4" t="s">
        <v>131</v>
      </c>
      <c r="D1574" s="4" t="s">
        <v>1696</v>
      </c>
      <c r="E1574" s="4" t="s">
        <v>1934</v>
      </c>
      <c r="F1574" s="4">
        <v>1</v>
      </c>
      <c r="G1574" s="4">
        <v>405.8</v>
      </c>
      <c r="H1574" s="4">
        <v>0.11</v>
      </c>
      <c r="I1574" s="4" t="s">
        <v>1961</v>
      </c>
      <c r="J1574" s="4">
        <v>361.16199999999998</v>
      </c>
    </row>
    <row r="1575" spans="1:10" ht="15" customHeight="1" x14ac:dyDescent="0.3">
      <c r="A1575" s="4" t="s">
        <v>3540</v>
      </c>
      <c r="B1575" s="6">
        <v>45612</v>
      </c>
      <c r="C1575" s="4" t="s">
        <v>1355</v>
      </c>
      <c r="D1575" s="4" t="s">
        <v>1856</v>
      </c>
      <c r="E1575" s="4" t="s">
        <v>1921</v>
      </c>
      <c r="F1575" s="4">
        <v>2</v>
      </c>
      <c r="G1575" s="4">
        <v>976.83</v>
      </c>
      <c r="H1575" s="4">
        <v>0.1</v>
      </c>
      <c r="I1575" s="4" t="s">
        <v>1961</v>
      </c>
      <c r="J1575" s="4">
        <v>1758.2940000000001</v>
      </c>
    </row>
    <row r="1576" spans="1:10" ht="15" customHeight="1" x14ac:dyDescent="0.3">
      <c r="A1576" s="4" t="s">
        <v>3541</v>
      </c>
      <c r="B1576" s="6">
        <v>45472</v>
      </c>
      <c r="C1576" s="4" t="s">
        <v>880</v>
      </c>
      <c r="D1576" s="4" t="s">
        <v>1774</v>
      </c>
      <c r="E1576" s="4" t="s">
        <v>1896</v>
      </c>
      <c r="F1576" s="4">
        <v>1</v>
      </c>
      <c r="G1576" s="4">
        <v>644.15</v>
      </c>
      <c r="H1576" s="4">
        <v>0.06</v>
      </c>
      <c r="I1576" s="4" t="s">
        <v>1959</v>
      </c>
      <c r="J1576" s="4">
        <v>605.50099999999998</v>
      </c>
    </row>
    <row r="1577" spans="1:10" ht="15" customHeight="1" x14ac:dyDescent="0.3">
      <c r="A1577" s="4" t="s">
        <v>3542</v>
      </c>
      <c r="B1577" s="6">
        <v>45897</v>
      </c>
      <c r="C1577" s="4" t="s">
        <v>1070</v>
      </c>
      <c r="D1577" s="4" t="s">
        <v>1783</v>
      </c>
      <c r="E1577" s="4" t="s">
        <v>1932</v>
      </c>
      <c r="F1577" s="4">
        <v>1</v>
      </c>
      <c r="G1577" s="4">
        <v>470.55</v>
      </c>
      <c r="H1577" s="4">
        <v>0.23</v>
      </c>
      <c r="I1577" s="4" t="s">
        <v>1961</v>
      </c>
      <c r="J1577" s="4">
        <v>362.32350000000002</v>
      </c>
    </row>
    <row r="1578" spans="1:10" ht="15" customHeight="1" x14ac:dyDescent="0.3">
      <c r="A1578" s="4" t="s">
        <v>3543</v>
      </c>
      <c r="B1578" s="6">
        <v>45241</v>
      </c>
      <c r="C1578" s="4" t="s">
        <v>1484</v>
      </c>
      <c r="D1578" s="4" t="s">
        <v>1585</v>
      </c>
      <c r="E1578" s="4" t="s">
        <v>1911</v>
      </c>
      <c r="F1578" s="4">
        <v>3</v>
      </c>
      <c r="G1578" s="4">
        <v>598.82000000000005</v>
      </c>
      <c r="H1578" s="4">
        <v>0.19</v>
      </c>
      <c r="I1578" s="4" t="s">
        <v>1964</v>
      </c>
      <c r="J1578" s="4">
        <v>1455.1325999999999</v>
      </c>
    </row>
    <row r="1579" spans="1:10" ht="15" customHeight="1" x14ac:dyDescent="0.3">
      <c r="A1579" s="4" t="s">
        <v>3544</v>
      </c>
      <c r="B1579" s="6">
        <v>45851</v>
      </c>
      <c r="C1579" s="4" t="s">
        <v>364</v>
      </c>
      <c r="D1579" s="4" t="s">
        <v>1635</v>
      </c>
      <c r="E1579" s="4" t="s">
        <v>1929</v>
      </c>
      <c r="F1579" s="4">
        <v>4</v>
      </c>
      <c r="G1579" s="4">
        <v>659.17</v>
      </c>
      <c r="H1579" s="4">
        <v>0.12</v>
      </c>
      <c r="I1579" s="4" t="s">
        <v>1959</v>
      </c>
      <c r="J1579" s="4">
        <v>2320.2784000000001</v>
      </c>
    </row>
    <row r="1580" spans="1:10" ht="15" customHeight="1" x14ac:dyDescent="0.3">
      <c r="A1580" s="4" t="s">
        <v>3545</v>
      </c>
      <c r="B1580" s="6">
        <v>45572</v>
      </c>
      <c r="C1580" s="4" t="s">
        <v>373</v>
      </c>
      <c r="D1580" s="4" t="s">
        <v>1718</v>
      </c>
      <c r="E1580" s="4" t="s">
        <v>1892</v>
      </c>
      <c r="F1580" s="4">
        <v>2</v>
      </c>
      <c r="G1580" s="4">
        <v>216.02</v>
      </c>
      <c r="H1580" s="4">
        <v>0.25</v>
      </c>
      <c r="I1580" s="4" t="s">
        <v>1959</v>
      </c>
      <c r="J1580" s="4">
        <v>324.02999999999997</v>
      </c>
    </row>
    <row r="1581" spans="1:10" ht="15" customHeight="1" x14ac:dyDescent="0.3">
      <c r="A1581" s="4" t="s">
        <v>3546</v>
      </c>
      <c r="B1581" s="6">
        <v>45774</v>
      </c>
      <c r="C1581" s="4" t="s">
        <v>128</v>
      </c>
      <c r="D1581" s="4" t="s">
        <v>1670</v>
      </c>
      <c r="E1581" s="4" t="s">
        <v>1924</v>
      </c>
      <c r="F1581" s="4">
        <v>2</v>
      </c>
      <c r="G1581" s="4">
        <v>613.47</v>
      </c>
      <c r="H1581" s="4">
        <v>0.02</v>
      </c>
      <c r="I1581" s="4" t="s">
        <v>1961</v>
      </c>
      <c r="J1581" s="4">
        <v>1202.4012</v>
      </c>
    </row>
    <row r="1582" spans="1:10" ht="15" customHeight="1" x14ac:dyDescent="0.3">
      <c r="A1582" s="4" t="s">
        <v>3547</v>
      </c>
      <c r="B1582" s="6">
        <v>45921</v>
      </c>
      <c r="C1582" s="4" t="s">
        <v>354</v>
      </c>
      <c r="D1582" s="4" t="s">
        <v>1756</v>
      </c>
      <c r="E1582" s="4" t="s">
        <v>1929</v>
      </c>
      <c r="F1582" s="4">
        <v>2</v>
      </c>
      <c r="G1582" s="4">
        <v>485.17</v>
      </c>
      <c r="H1582" s="4">
        <v>0.11</v>
      </c>
      <c r="I1582" s="4" t="s">
        <v>1961</v>
      </c>
      <c r="J1582" s="4">
        <v>863.60260000000005</v>
      </c>
    </row>
    <row r="1583" spans="1:10" ht="15" customHeight="1" x14ac:dyDescent="0.3">
      <c r="A1583" s="4" t="s">
        <v>3548</v>
      </c>
      <c r="B1583" s="6">
        <v>45268</v>
      </c>
      <c r="C1583" s="4" t="s">
        <v>980</v>
      </c>
      <c r="D1583" s="4" t="s">
        <v>1718</v>
      </c>
      <c r="E1583" s="4" t="s">
        <v>1924</v>
      </c>
      <c r="F1583" s="4">
        <v>1</v>
      </c>
      <c r="G1583" s="4">
        <v>209.7</v>
      </c>
      <c r="H1583" s="4">
        <v>0.2</v>
      </c>
      <c r="I1583" s="4" t="s">
        <v>1961</v>
      </c>
      <c r="J1583" s="4">
        <v>167.76</v>
      </c>
    </row>
    <row r="1584" spans="1:10" ht="15" customHeight="1" x14ac:dyDescent="0.3">
      <c r="A1584" s="4" t="s">
        <v>3549</v>
      </c>
      <c r="B1584" s="6">
        <v>45402</v>
      </c>
      <c r="C1584" s="4" t="s">
        <v>1037</v>
      </c>
      <c r="D1584" s="4" t="s">
        <v>1859</v>
      </c>
      <c r="E1584" s="4" t="s">
        <v>1887</v>
      </c>
      <c r="F1584" s="4">
        <v>1</v>
      </c>
      <c r="G1584" s="4">
        <v>681.47</v>
      </c>
      <c r="H1584" s="4">
        <v>0.15</v>
      </c>
      <c r="I1584" s="4" t="s">
        <v>1959</v>
      </c>
      <c r="J1584" s="4">
        <v>579.24950000000001</v>
      </c>
    </row>
    <row r="1585" spans="1:10" ht="15" customHeight="1" x14ac:dyDescent="0.3">
      <c r="A1585" s="4" t="s">
        <v>3550</v>
      </c>
      <c r="B1585" s="6">
        <v>45667</v>
      </c>
      <c r="C1585" s="4" t="s">
        <v>1374</v>
      </c>
      <c r="D1585" s="4" t="s">
        <v>1811</v>
      </c>
      <c r="E1585" s="4" t="s">
        <v>1942</v>
      </c>
      <c r="F1585" s="4">
        <v>2</v>
      </c>
      <c r="G1585" s="4">
        <v>877.21</v>
      </c>
      <c r="H1585" s="4">
        <v>0.1</v>
      </c>
      <c r="I1585" s="4" t="s">
        <v>1959</v>
      </c>
      <c r="J1585" s="4">
        <v>1578.9780000000001</v>
      </c>
    </row>
    <row r="1586" spans="1:10" ht="15" customHeight="1" x14ac:dyDescent="0.3">
      <c r="A1586" s="4" t="s">
        <v>3551</v>
      </c>
      <c r="B1586" s="6">
        <v>45902</v>
      </c>
      <c r="C1586" s="4" t="s">
        <v>1013</v>
      </c>
      <c r="D1586" s="4" t="s">
        <v>1817</v>
      </c>
      <c r="E1586" s="4" t="s">
        <v>1908</v>
      </c>
      <c r="F1586" s="4">
        <v>2</v>
      </c>
      <c r="G1586" s="4">
        <v>479.77</v>
      </c>
      <c r="H1586" s="4">
        <v>0.21</v>
      </c>
      <c r="I1586" s="4" t="s">
        <v>1961</v>
      </c>
      <c r="J1586" s="4">
        <v>758.03660000000002</v>
      </c>
    </row>
    <row r="1587" spans="1:10" ht="15" customHeight="1" x14ac:dyDescent="0.3">
      <c r="A1587" s="4" t="s">
        <v>3552</v>
      </c>
      <c r="B1587" s="6">
        <v>45589</v>
      </c>
      <c r="C1587" s="4" t="s">
        <v>1025</v>
      </c>
      <c r="D1587" s="4" t="s">
        <v>1832</v>
      </c>
      <c r="E1587" s="4" t="s">
        <v>1936</v>
      </c>
      <c r="F1587" s="4">
        <v>1</v>
      </c>
      <c r="G1587" s="4">
        <v>140.72</v>
      </c>
      <c r="H1587" s="4">
        <v>0</v>
      </c>
      <c r="I1587" s="4" t="s">
        <v>1964</v>
      </c>
      <c r="J1587" s="4">
        <v>140.72</v>
      </c>
    </row>
    <row r="1588" spans="1:10" ht="15" customHeight="1" x14ac:dyDescent="0.3">
      <c r="A1588" s="4" t="s">
        <v>3553</v>
      </c>
      <c r="B1588" s="6">
        <v>45668</v>
      </c>
      <c r="C1588" s="4" t="s">
        <v>118</v>
      </c>
      <c r="D1588" s="4" t="s">
        <v>1631</v>
      </c>
      <c r="E1588" s="4" t="s">
        <v>1911</v>
      </c>
      <c r="F1588" s="4">
        <v>2</v>
      </c>
      <c r="G1588" s="4">
        <v>764.25</v>
      </c>
      <c r="H1588" s="4">
        <v>0.23</v>
      </c>
      <c r="I1588" s="4" t="s">
        <v>1961</v>
      </c>
      <c r="J1588" s="4">
        <v>1176.9449999999999</v>
      </c>
    </row>
    <row r="1589" spans="1:10" ht="15" customHeight="1" x14ac:dyDescent="0.3">
      <c r="A1589" s="4" t="s">
        <v>3554</v>
      </c>
      <c r="B1589" s="6">
        <v>45300</v>
      </c>
      <c r="C1589" s="4" t="s">
        <v>729</v>
      </c>
      <c r="D1589" s="4" t="s">
        <v>1832</v>
      </c>
      <c r="E1589" s="4" t="s">
        <v>1908</v>
      </c>
      <c r="F1589" s="4">
        <v>3</v>
      </c>
      <c r="G1589" s="4">
        <v>107.8</v>
      </c>
      <c r="H1589" s="4">
        <v>0.28999999999999998</v>
      </c>
      <c r="I1589" s="4" t="s">
        <v>1961</v>
      </c>
      <c r="J1589" s="4">
        <v>229.614</v>
      </c>
    </row>
    <row r="1590" spans="1:10" ht="15" customHeight="1" x14ac:dyDescent="0.3">
      <c r="A1590" s="4" t="s">
        <v>3555</v>
      </c>
      <c r="B1590" s="6">
        <v>45757</v>
      </c>
      <c r="C1590" s="4" t="s">
        <v>503</v>
      </c>
      <c r="D1590" s="4" t="s">
        <v>1642</v>
      </c>
      <c r="E1590" s="4" t="s">
        <v>1917</v>
      </c>
      <c r="F1590" s="4">
        <v>4</v>
      </c>
      <c r="G1590" s="4">
        <v>565.37</v>
      </c>
      <c r="H1590" s="4">
        <v>7.0000000000000007E-2</v>
      </c>
      <c r="I1590" s="4" t="s">
        <v>1961</v>
      </c>
      <c r="J1590" s="4">
        <v>2103.1763999999998</v>
      </c>
    </row>
    <row r="1591" spans="1:10" ht="15" customHeight="1" x14ac:dyDescent="0.3">
      <c r="A1591" s="4" t="s">
        <v>3556</v>
      </c>
      <c r="B1591" s="6">
        <v>45235</v>
      </c>
      <c r="C1591" s="4" t="s">
        <v>141</v>
      </c>
      <c r="D1591" s="4" t="s">
        <v>1686</v>
      </c>
      <c r="E1591" s="4" t="s">
        <v>1904</v>
      </c>
      <c r="F1591" s="4">
        <v>3</v>
      </c>
      <c r="G1591" s="4">
        <v>811.45</v>
      </c>
      <c r="H1591" s="4">
        <v>0.26</v>
      </c>
      <c r="I1591" s="4" t="s">
        <v>1959</v>
      </c>
      <c r="J1591" s="4">
        <v>1801.4190000000001</v>
      </c>
    </row>
    <row r="1592" spans="1:10" ht="15" customHeight="1" x14ac:dyDescent="0.3">
      <c r="A1592" s="4" t="s">
        <v>3557</v>
      </c>
      <c r="B1592" s="6">
        <v>45749</v>
      </c>
      <c r="C1592" s="4" t="s">
        <v>1287</v>
      </c>
      <c r="D1592" s="4" t="s">
        <v>1677</v>
      </c>
      <c r="E1592" s="4" t="s">
        <v>1948</v>
      </c>
      <c r="F1592" s="4">
        <v>4</v>
      </c>
      <c r="G1592" s="4">
        <v>62.25</v>
      </c>
      <c r="H1592" s="4">
        <v>0.11</v>
      </c>
      <c r="I1592" s="4" t="s">
        <v>1961</v>
      </c>
      <c r="J1592" s="4">
        <v>221.61</v>
      </c>
    </row>
    <row r="1593" spans="1:10" ht="15" customHeight="1" x14ac:dyDescent="0.3">
      <c r="A1593" s="4" t="s">
        <v>3558</v>
      </c>
      <c r="B1593" s="6">
        <v>45807</v>
      </c>
      <c r="C1593" s="4" t="s">
        <v>111</v>
      </c>
      <c r="D1593" s="4" t="s">
        <v>1868</v>
      </c>
      <c r="E1593" s="4" t="s">
        <v>1924</v>
      </c>
      <c r="F1593" s="4">
        <v>1</v>
      </c>
      <c r="G1593" s="4">
        <v>749.78</v>
      </c>
      <c r="H1593" s="4">
        <v>0.03</v>
      </c>
      <c r="I1593" s="4" t="s">
        <v>1959</v>
      </c>
      <c r="J1593" s="4">
        <v>727.28660000000002</v>
      </c>
    </row>
    <row r="1594" spans="1:10" ht="15" customHeight="1" x14ac:dyDescent="0.3">
      <c r="A1594" s="4" t="s">
        <v>3559</v>
      </c>
      <c r="B1594" s="6">
        <v>45496</v>
      </c>
      <c r="C1594" s="4" t="s">
        <v>1109</v>
      </c>
      <c r="D1594" s="4" t="s">
        <v>1759</v>
      </c>
      <c r="E1594" s="4" t="s">
        <v>1908</v>
      </c>
      <c r="F1594" s="4">
        <v>3</v>
      </c>
      <c r="G1594" s="4">
        <v>630.28</v>
      </c>
      <c r="H1594" s="4">
        <v>7.0000000000000007E-2</v>
      </c>
      <c r="I1594" s="4" t="s">
        <v>1964</v>
      </c>
      <c r="J1594" s="4">
        <v>1758.4811999999999</v>
      </c>
    </row>
    <row r="1595" spans="1:10" ht="15" customHeight="1" x14ac:dyDescent="0.3">
      <c r="A1595" s="4" t="s">
        <v>3560</v>
      </c>
      <c r="B1595" s="6">
        <v>45355</v>
      </c>
      <c r="C1595" s="4" t="s">
        <v>491</v>
      </c>
      <c r="D1595" s="4" t="s">
        <v>1667</v>
      </c>
      <c r="E1595" s="4" t="s">
        <v>1939</v>
      </c>
      <c r="F1595" s="4">
        <v>1</v>
      </c>
      <c r="G1595" s="4">
        <v>101.84</v>
      </c>
      <c r="H1595" s="4">
        <v>0.17</v>
      </c>
      <c r="I1595" s="4" t="s">
        <v>1959</v>
      </c>
      <c r="J1595" s="4">
        <v>84.527199999999993</v>
      </c>
    </row>
    <row r="1596" spans="1:10" ht="15" customHeight="1" x14ac:dyDescent="0.3">
      <c r="A1596" s="4" t="s">
        <v>3561</v>
      </c>
      <c r="B1596" s="6">
        <v>45256</v>
      </c>
      <c r="C1596" s="4" t="s">
        <v>212</v>
      </c>
      <c r="D1596" s="4" t="s">
        <v>1648</v>
      </c>
      <c r="E1596" s="4" t="s">
        <v>1945</v>
      </c>
      <c r="F1596" s="4">
        <v>4</v>
      </c>
      <c r="G1596" s="4">
        <v>641.45000000000005</v>
      </c>
      <c r="H1596" s="4">
        <v>0.16</v>
      </c>
      <c r="I1596" s="4" t="s">
        <v>1964</v>
      </c>
      <c r="J1596" s="4">
        <v>2155.2719999999999</v>
      </c>
    </row>
    <row r="1597" spans="1:10" ht="15" customHeight="1" x14ac:dyDescent="0.3">
      <c r="A1597" s="4" t="s">
        <v>3562</v>
      </c>
      <c r="B1597" s="6">
        <v>45849</v>
      </c>
      <c r="C1597" s="4" t="s">
        <v>1464</v>
      </c>
      <c r="D1597" s="4" t="s">
        <v>1709</v>
      </c>
      <c r="E1597" s="4" t="s">
        <v>1892</v>
      </c>
      <c r="F1597" s="4">
        <v>1</v>
      </c>
      <c r="G1597" s="4">
        <v>135.87</v>
      </c>
      <c r="H1597" s="4">
        <v>0.23</v>
      </c>
      <c r="I1597" s="4" t="s">
        <v>1961</v>
      </c>
      <c r="J1597" s="4">
        <v>104.6199</v>
      </c>
    </row>
    <row r="1598" spans="1:10" ht="15" customHeight="1" x14ac:dyDescent="0.3">
      <c r="A1598" s="4" t="s">
        <v>3563</v>
      </c>
      <c r="B1598" s="6">
        <v>45344</v>
      </c>
      <c r="C1598" s="4" t="s">
        <v>345</v>
      </c>
      <c r="D1598" s="4" t="s">
        <v>1638</v>
      </c>
      <c r="E1598" s="4" t="s">
        <v>1911</v>
      </c>
      <c r="F1598" s="4">
        <v>1</v>
      </c>
      <c r="G1598" s="4">
        <v>388.35</v>
      </c>
      <c r="H1598" s="4">
        <v>0.01</v>
      </c>
      <c r="I1598" s="4" t="s">
        <v>1961</v>
      </c>
      <c r="J1598" s="4">
        <v>384.4665</v>
      </c>
    </row>
    <row r="1599" spans="1:10" ht="15" customHeight="1" x14ac:dyDescent="0.3">
      <c r="A1599" s="4" t="s">
        <v>3564</v>
      </c>
      <c r="B1599" s="6">
        <v>45367</v>
      </c>
      <c r="C1599" s="4" t="s">
        <v>2639</v>
      </c>
      <c r="D1599" s="4" t="s">
        <v>1693</v>
      </c>
      <c r="E1599" s="4" t="s">
        <v>1921</v>
      </c>
      <c r="F1599" s="4">
        <v>2</v>
      </c>
      <c r="G1599" s="4">
        <v>999.08</v>
      </c>
      <c r="H1599" s="4">
        <v>0.3</v>
      </c>
      <c r="I1599" s="4" t="s">
        <v>1961</v>
      </c>
      <c r="J1599" s="4">
        <v>1398.712</v>
      </c>
    </row>
    <row r="1600" spans="1:10" ht="15" customHeight="1" x14ac:dyDescent="0.3">
      <c r="A1600" s="4" t="s">
        <v>3565</v>
      </c>
      <c r="B1600" s="6">
        <v>45887</v>
      </c>
      <c r="C1600" s="4" t="s">
        <v>572</v>
      </c>
      <c r="D1600" s="4" t="s">
        <v>1693</v>
      </c>
      <c r="E1600" s="4" t="s">
        <v>1942</v>
      </c>
      <c r="F1600" s="4">
        <v>3</v>
      </c>
      <c r="G1600" s="4">
        <v>453.19</v>
      </c>
      <c r="H1600" s="4">
        <v>0.08</v>
      </c>
      <c r="I1600" s="4" t="s">
        <v>1964</v>
      </c>
      <c r="J1600" s="4">
        <v>1250.8044</v>
      </c>
    </row>
    <row r="1601" spans="1:10" ht="15" customHeight="1" x14ac:dyDescent="0.3">
      <c r="A1601" s="4" t="s">
        <v>3566</v>
      </c>
      <c r="B1601" s="6">
        <v>45567</v>
      </c>
      <c r="C1601" s="4" t="s">
        <v>766</v>
      </c>
      <c r="D1601" s="4" t="s">
        <v>1823</v>
      </c>
      <c r="E1601" s="4" t="s">
        <v>1924</v>
      </c>
      <c r="F1601" s="4">
        <v>2</v>
      </c>
      <c r="G1601" s="4">
        <v>61.31</v>
      </c>
      <c r="H1601" s="4">
        <v>0.15</v>
      </c>
      <c r="I1601" s="4" t="s">
        <v>1964</v>
      </c>
      <c r="J1601" s="4">
        <v>104.227</v>
      </c>
    </row>
    <row r="1602" spans="1:10" ht="15" customHeight="1" x14ac:dyDescent="0.3">
      <c r="A1602" s="4" t="s">
        <v>3567</v>
      </c>
      <c r="B1602" s="6">
        <v>45223</v>
      </c>
      <c r="C1602" s="4" t="s">
        <v>1085</v>
      </c>
      <c r="D1602" s="4" t="s">
        <v>1826</v>
      </c>
      <c r="E1602" s="4" t="s">
        <v>1924</v>
      </c>
      <c r="F1602" s="4">
        <v>2</v>
      </c>
      <c r="G1602" s="4">
        <v>870.13</v>
      </c>
      <c r="H1602" s="4">
        <v>0.23</v>
      </c>
      <c r="I1602" s="4" t="s">
        <v>1959</v>
      </c>
      <c r="J1602" s="4">
        <v>1340.0001999999999</v>
      </c>
    </row>
    <row r="1603" spans="1:10" ht="15" customHeight="1" x14ac:dyDescent="0.3">
      <c r="A1603" s="4" t="s">
        <v>3568</v>
      </c>
      <c r="B1603" s="6">
        <v>45664</v>
      </c>
      <c r="C1603" s="4" t="s">
        <v>251</v>
      </c>
      <c r="D1603" s="4" t="s">
        <v>1617</v>
      </c>
      <c r="E1603" s="4" t="s">
        <v>1948</v>
      </c>
      <c r="F1603" s="4">
        <v>1</v>
      </c>
      <c r="G1603" s="4">
        <v>336.51</v>
      </c>
      <c r="H1603" s="4">
        <v>0.11</v>
      </c>
      <c r="I1603" s="4" t="s">
        <v>1961</v>
      </c>
      <c r="J1603" s="4">
        <v>299.4939</v>
      </c>
    </row>
    <row r="1604" spans="1:10" ht="15" customHeight="1" x14ac:dyDescent="0.3">
      <c r="A1604" s="4" t="s">
        <v>3569</v>
      </c>
      <c r="B1604" s="6">
        <v>45313</v>
      </c>
      <c r="C1604" s="4" t="s">
        <v>606</v>
      </c>
      <c r="D1604" s="4" t="s">
        <v>1783</v>
      </c>
      <c r="E1604" s="4" t="s">
        <v>1887</v>
      </c>
      <c r="F1604" s="4">
        <v>1</v>
      </c>
      <c r="G1604" s="4">
        <v>305.70999999999998</v>
      </c>
      <c r="H1604" s="4">
        <v>0.26</v>
      </c>
      <c r="I1604" s="4" t="s">
        <v>1964</v>
      </c>
      <c r="J1604" s="4">
        <v>226.22540000000001</v>
      </c>
    </row>
    <row r="1605" spans="1:10" ht="15" customHeight="1" x14ac:dyDescent="0.3">
      <c r="A1605" s="4" t="s">
        <v>3570</v>
      </c>
      <c r="B1605" s="6">
        <v>45224</v>
      </c>
      <c r="C1605" s="4" t="s">
        <v>424</v>
      </c>
      <c r="D1605" s="4" t="s">
        <v>1599</v>
      </c>
      <c r="E1605" s="4" t="s">
        <v>1945</v>
      </c>
      <c r="F1605" s="4">
        <v>2</v>
      </c>
      <c r="G1605" s="4">
        <v>635.39</v>
      </c>
      <c r="H1605" s="4">
        <v>0.28999999999999998</v>
      </c>
      <c r="I1605" s="4" t="s">
        <v>1964</v>
      </c>
      <c r="J1605" s="4">
        <v>902.25379999999996</v>
      </c>
    </row>
    <row r="1606" spans="1:10" ht="15" customHeight="1" x14ac:dyDescent="0.3">
      <c r="A1606" s="4" t="s">
        <v>3571</v>
      </c>
      <c r="B1606" s="6">
        <v>45491</v>
      </c>
      <c r="C1606" s="4" t="s">
        <v>409</v>
      </c>
      <c r="D1606" s="4" t="s">
        <v>1859</v>
      </c>
      <c r="E1606" s="4" t="s">
        <v>1948</v>
      </c>
      <c r="F1606" s="4">
        <v>2</v>
      </c>
      <c r="G1606" s="4">
        <v>253.87</v>
      </c>
      <c r="H1606" s="4">
        <v>0.23</v>
      </c>
      <c r="I1606" s="4" t="s">
        <v>1964</v>
      </c>
      <c r="J1606" s="4">
        <v>390.95979999999997</v>
      </c>
    </row>
    <row r="1607" spans="1:10" ht="15" customHeight="1" x14ac:dyDescent="0.3">
      <c r="A1607" s="4" t="s">
        <v>3572</v>
      </c>
      <c r="B1607" s="6">
        <v>45472</v>
      </c>
      <c r="C1607" s="4" t="s">
        <v>1501</v>
      </c>
      <c r="D1607" s="4" t="s">
        <v>1811</v>
      </c>
      <c r="E1607" s="4" t="s">
        <v>1942</v>
      </c>
      <c r="F1607" s="4">
        <v>3</v>
      </c>
      <c r="G1607" s="4">
        <v>915.81</v>
      </c>
      <c r="H1607" s="4">
        <v>0.17</v>
      </c>
      <c r="I1607" s="4" t="s">
        <v>1964</v>
      </c>
      <c r="J1607" s="4">
        <v>2280.3669</v>
      </c>
    </row>
    <row r="1608" spans="1:10" ht="15" customHeight="1" x14ac:dyDescent="0.3">
      <c r="A1608" s="4" t="s">
        <v>3573</v>
      </c>
      <c r="B1608" s="6">
        <v>45795</v>
      </c>
      <c r="C1608" s="4" t="s">
        <v>689</v>
      </c>
      <c r="D1608" s="4" t="s">
        <v>1706</v>
      </c>
      <c r="E1608" s="4" t="s">
        <v>1917</v>
      </c>
      <c r="F1608" s="4">
        <v>3</v>
      </c>
      <c r="G1608" s="4">
        <v>779.5</v>
      </c>
      <c r="H1608" s="4">
        <v>0.02</v>
      </c>
      <c r="I1608" s="4" t="s">
        <v>1959</v>
      </c>
      <c r="J1608" s="4">
        <v>2291.73</v>
      </c>
    </row>
    <row r="1609" spans="1:10" ht="15" customHeight="1" x14ac:dyDescent="0.3">
      <c r="A1609" s="4" t="s">
        <v>3574</v>
      </c>
      <c r="B1609" s="6">
        <v>45470</v>
      </c>
      <c r="C1609" s="4" t="s">
        <v>1458</v>
      </c>
      <c r="D1609" s="4" t="s">
        <v>1765</v>
      </c>
      <c r="E1609" s="4" t="s">
        <v>1939</v>
      </c>
      <c r="F1609" s="4">
        <v>2</v>
      </c>
      <c r="G1609" s="4">
        <v>780.57</v>
      </c>
      <c r="H1609" s="4">
        <v>0.26</v>
      </c>
      <c r="I1609" s="4" t="s">
        <v>1959</v>
      </c>
      <c r="J1609" s="4">
        <v>1155.2436</v>
      </c>
    </row>
    <row r="1610" spans="1:10" ht="15" customHeight="1" x14ac:dyDescent="0.3">
      <c r="A1610" s="4" t="s">
        <v>3575</v>
      </c>
      <c r="B1610" s="6">
        <v>45390</v>
      </c>
      <c r="C1610" s="4" t="s">
        <v>1208</v>
      </c>
      <c r="D1610" s="4" t="s">
        <v>1868</v>
      </c>
      <c r="E1610" s="4" t="s">
        <v>1948</v>
      </c>
      <c r="F1610" s="4">
        <v>1</v>
      </c>
      <c r="G1610" s="4">
        <v>511.35</v>
      </c>
      <c r="H1610" s="4">
        <v>0</v>
      </c>
      <c r="I1610" s="4" t="s">
        <v>1959</v>
      </c>
      <c r="J1610" s="4">
        <v>511.35</v>
      </c>
    </row>
    <row r="1611" spans="1:10" ht="15" customHeight="1" x14ac:dyDescent="0.3">
      <c r="A1611" s="4" t="s">
        <v>3576</v>
      </c>
      <c r="B1611" s="6">
        <v>45803</v>
      </c>
      <c r="C1611" s="4" t="s">
        <v>78</v>
      </c>
      <c r="D1611" s="4" t="s">
        <v>1874</v>
      </c>
      <c r="E1611" s="4" t="s">
        <v>1901</v>
      </c>
      <c r="F1611" s="4">
        <v>4</v>
      </c>
      <c r="G1611" s="4">
        <v>44.07</v>
      </c>
      <c r="H1611" s="4">
        <v>0.28999999999999998</v>
      </c>
      <c r="I1611" s="4" t="s">
        <v>1964</v>
      </c>
      <c r="J1611" s="4">
        <v>125.1588</v>
      </c>
    </row>
    <row r="1612" spans="1:10" ht="15" customHeight="1" x14ac:dyDescent="0.3">
      <c r="A1612" s="4" t="s">
        <v>3577</v>
      </c>
      <c r="B1612" s="6">
        <v>45320</v>
      </c>
      <c r="C1612" s="4" t="s">
        <v>654</v>
      </c>
      <c r="D1612" s="4" t="s">
        <v>1790</v>
      </c>
      <c r="E1612" s="4" t="s">
        <v>1927</v>
      </c>
      <c r="F1612" s="4">
        <v>2</v>
      </c>
      <c r="G1612" s="4">
        <v>895.92</v>
      </c>
      <c r="H1612" s="4">
        <v>0.15</v>
      </c>
      <c r="I1612" s="4" t="s">
        <v>1959</v>
      </c>
      <c r="J1612" s="4">
        <v>1523.0640000000001</v>
      </c>
    </row>
    <row r="1613" spans="1:10" ht="15" customHeight="1" x14ac:dyDescent="0.3">
      <c r="A1613" s="4" t="s">
        <v>3578</v>
      </c>
      <c r="B1613" s="6">
        <v>45619</v>
      </c>
      <c r="C1613" s="4" t="s">
        <v>974</v>
      </c>
      <c r="D1613" s="4" t="s">
        <v>1741</v>
      </c>
      <c r="E1613" s="4" t="s">
        <v>1896</v>
      </c>
      <c r="F1613" s="4">
        <v>4</v>
      </c>
      <c r="G1613" s="4">
        <v>456.32</v>
      </c>
      <c r="H1613" s="4">
        <v>0.22</v>
      </c>
      <c r="I1613" s="4" t="s">
        <v>1964</v>
      </c>
      <c r="J1613" s="4">
        <v>1423.7184</v>
      </c>
    </row>
    <row r="1614" spans="1:10" ht="15" customHeight="1" x14ac:dyDescent="0.3">
      <c r="A1614" s="4" t="s">
        <v>3579</v>
      </c>
      <c r="B1614" s="6">
        <v>45777</v>
      </c>
      <c r="C1614" s="4" t="s">
        <v>1316</v>
      </c>
      <c r="D1614" s="4" t="s">
        <v>1680</v>
      </c>
      <c r="E1614" s="4" t="s">
        <v>1887</v>
      </c>
      <c r="F1614" s="4">
        <v>1</v>
      </c>
      <c r="G1614" s="4">
        <v>905.5</v>
      </c>
      <c r="H1614" s="4">
        <v>0.28999999999999998</v>
      </c>
      <c r="I1614" s="4" t="s">
        <v>1964</v>
      </c>
      <c r="J1614" s="4">
        <v>642.90499999999997</v>
      </c>
    </row>
    <row r="1615" spans="1:10" ht="15" customHeight="1" x14ac:dyDescent="0.3">
      <c r="A1615" s="4" t="s">
        <v>3580</v>
      </c>
      <c r="B1615" s="6">
        <v>45523</v>
      </c>
      <c r="C1615" s="4" t="s">
        <v>674</v>
      </c>
      <c r="D1615" s="4" t="s">
        <v>1998</v>
      </c>
      <c r="E1615" s="4" t="s">
        <v>1932</v>
      </c>
      <c r="F1615" s="4">
        <v>3</v>
      </c>
      <c r="G1615" s="4">
        <v>63.19</v>
      </c>
      <c r="H1615" s="4">
        <v>0.08</v>
      </c>
      <c r="I1615" s="4" t="s">
        <v>1959</v>
      </c>
      <c r="J1615" s="4">
        <v>174.40440000000001</v>
      </c>
    </row>
    <row r="1616" spans="1:10" ht="15" customHeight="1" x14ac:dyDescent="0.3">
      <c r="A1616" s="4" t="s">
        <v>3581</v>
      </c>
      <c r="B1616" s="6">
        <v>45628</v>
      </c>
      <c r="C1616" s="4" t="s">
        <v>195</v>
      </c>
      <c r="D1616" s="4" t="s">
        <v>1793</v>
      </c>
      <c r="E1616" s="4" t="s">
        <v>1914</v>
      </c>
      <c r="F1616" s="4">
        <v>3</v>
      </c>
      <c r="G1616" s="4">
        <v>687.66</v>
      </c>
      <c r="H1616" s="4">
        <v>0.06</v>
      </c>
      <c r="I1616" s="4" t="s">
        <v>1961</v>
      </c>
      <c r="J1616" s="4">
        <v>1939.2012</v>
      </c>
    </row>
    <row r="1617" spans="1:10" ht="15" customHeight="1" x14ac:dyDescent="0.3">
      <c r="A1617" s="4" t="s">
        <v>3582</v>
      </c>
      <c r="B1617" s="6">
        <v>45742</v>
      </c>
      <c r="C1617" s="4" t="s">
        <v>719</v>
      </c>
      <c r="D1617" s="4" t="s">
        <v>1709</v>
      </c>
      <c r="E1617" s="4" t="s">
        <v>1921</v>
      </c>
      <c r="F1617" s="4">
        <v>4</v>
      </c>
      <c r="G1617" s="4">
        <v>639.05999999999995</v>
      </c>
      <c r="H1617" s="4">
        <v>0.12</v>
      </c>
      <c r="I1617" s="4" t="s">
        <v>1961</v>
      </c>
      <c r="J1617" s="4">
        <v>2249.4911999999999</v>
      </c>
    </row>
    <row r="1618" spans="1:10" ht="15" customHeight="1" x14ac:dyDescent="0.3">
      <c r="A1618" s="4" t="s">
        <v>3583</v>
      </c>
      <c r="B1618" s="6">
        <v>45456</v>
      </c>
      <c r="C1618" s="4" t="s">
        <v>251</v>
      </c>
      <c r="D1618" s="4" t="s">
        <v>1796</v>
      </c>
      <c r="E1618" s="4" t="s">
        <v>1914</v>
      </c>
      <c r="F1618" s="4">
        <v>1</v>
      </c>
      <c r="G1618" s="4">
        <v>475.15</v>
      </c>
      <c r="H1618" s="4">
        <v>0.04</v>
      </c>
      <c r="I1618" s="4" t="s">
        <v>1964</v>
      </c>
      <c r="J1618" s="4">
        <v>456.14400000000001</v>
      </c>
    </row>
    <row r="1619" spans="1:10" ht="15" customHeight="1" x14ac:dyDescent="0.3">
      <c r="A1619" s="4" t="s">
        <v>3584</v>
      </c>
      <c r="B1619" s="6">
        <v>45534</v>
      </c>
      <c r="C1619" s="4" t="s">
        <v>633</v>
      </c>
      <c r="D1619" s="4" t="s">
        <v>1712</v>
      </c>
      <c r="E1619" s="4" t="s">
        <v>1911</v>
      </c>
      <c r="F1619" s="4">
        <v>1</v>
      </c>
      <c r="G1619" s="4">
        <v>62.38</v>
      </c>
      <c r="H1619" s="4">
        <v>0.08</v>
      </c>
      <c r="I1619" s="4" t="s">
        <v>1964</v>
      </c>
      <c r="J1619" s="4">
        <v>57.389600000000002</v>
      </c>
    </row>
    <row r="1620" spans="1:10" ht="15" customHeight="1" x14ac:dyDescent="0.3">
      <c r="A1620" s="4" t="s">
        <v>3585</v>
      </c>
      <c r="B1620" s="6">
        <v>45375</v>
      </c>
      <c r="C1620" s="4" t="s">
        <v>1121</v>
      </c>
      <c r="D1620" s="4" t="s">
        <v>1617</v>
      </c>
      <c r="E1620" s="4" t="s">
        <v>1914</v>
      </c>
      <c r="F1620" s="4">
        <v>1</v>
      </c>
      <c r="G1620" s="4">
        <v>977.02</v>
      </c>
      <c r="H1620" s="4">
        <v>0.2</v>
      </c>
      <c r="I1620" s="4" t="s">
        <v>1964</v>
      </c>
      <c r="J1620" s="4">
        <v>781.61599999999999</v>
      </c>
    </row>
    <row r="1621" spans="1:10" ht="15" customHeight="1" x14ac:dyDescent="0.3">
      <c r="A1621" s="4" t="s">
        <v>3586</v>
      </c>
      <c r="B1621" s="6">
        <v>45546</v>
      </c>
      <c r="C1621" s="4" t="s">
        <v>275</v>
      </c>
      <c r="D1621" s="4" t="s">
        <v>1832</v>
      </c>
      <c r="E1621" s="4" t="s">
        <v>1904</v>
      </c>
      <c r="F1621" s="4">
        <v>2</v>
      </c>
      <c r="G1621" s="4">
        <v>898.81</v>
      </c>
      <c r="H1621" s="4">
        <v>0.25</v>
      </c>
      <c r="I1621" s="4" t="s">
        <v>1959</v>
      </c>
      <c r="J1621" s="4">
        <v>1348.2149999999999</v>
      </c>
    </row>
    <row r="1622" spans="1:10" ht="15" customHeight="1" x14ac:dyDescent="0.3">
      <c r="A1622" s="4" t="s">
        <v>3587</v>
      </c>
      <c r="B1622" s="6">
        <v>45769</v>
      </c>
      <c r="C1622" s="4" t="s">
        <v>1112</v>
      </c>
      <c r="D1622" s="4" t="s">
        <v>1753</v>
      </c>
      <c r="E1622" s="4" t="s">
        <v>1901</v>
      </c>
      <c r="F1622" s="4">
        <v>2</v>
      </c>
      <c r="G1622" s="4">
        <v>422.13</v>
      </c>
      <c r="H1622" s="4">
        <v>0.28000000000000003</v>
      </c>
      <c r="I1622" s="4" t="s">
        <v>1959</v>
      </c>
      <c r="J1622" s="4">
        <v>607.86720000000003</v>
      </c>
    </row>
    <row r="1623" spans="1:10" ht="15" customHeight="1" x14ac:dyDescent="0.3">
      <c r="A1623" s="4" t="s">
        <v>3588</v>
      </c>
      <c r="B1623" s="6">
        <v>45524</v>
      </c>
      <c r="C1623" s="4" t="s">
        <v>195</v>
      </c>
      <c r="D1623" s="4" t="s">
        <v>1680</v>
      </c>
      <c r="E1623" s="4" t="s">
        <v>1927</v>
      </c>
      <c r="F1623" s="4">
        <v>1</v>
      </c>
      <c r="G1623" s="4">
        <v>324.56</v>
      </c>
      <c r="H1623" s="4">
        <v>0.03</v>
      </c>
      <c r="I1623" s="4" t="s">
        <v>1964</v>
      </c>
      <c r="J1623" s="4">
        <v>314.82319999999999</v>
      </c>
    </row>
    <row r="1624" spans="1:10" ht="15" customHeight="1" x14ac:dyDescent="0.3">
      <c r="A1624" s="4" t="s">
        <v>3589</v>
      </c>
      <c r="B1624" s="6">
        <v>45531</v>
      </c>
      <c r="C1624" s="4" t="s">
        <v>1455</v>
      </c>
      <c r="D1624" s="4" t="s">
        <v>1747</v>
      </c>
      <c r="E1624" s="4" t="s">
        <v>1939</v>
      </c>
      <c r="F1624" s="4">
        <v>4</v>
      </c>
      <c r="G1624" s="4">
        <v>570.38</v>
      </c>
      <c r="H1624" s="4">
        <v>0.26</v>
      </c>
      <c r="I1624" s="4" t="s">
        <v>1961</v>
      </c>
      <c r="J1624" s="4">
        <v>1688.3248000000001</v>
      </c>
    </row>
    <row r="1625" spans="1:10" ht="15" customHeight="1" x14ac:dyDescent="0.3">
      <c r="A1625" s="4" t="s">
        <v>3590</v>
      </c>
      <c r="B1625" s="6">
        <v>45479</v>
      </c>
      <c r="C1625" s="4" t="s">
        <v>1241</v>
      </c>
      <c r="D1625" s="4" t="s">
        <v>1680</v>
      </c>
      <c r="E1625" s="4" t="s">
        <v>1936</v>
      </c>
      <c r="F1625" s="4">
        <v>2</v>
      </c>
      <c r="G1625" s="4">
        <v>223.73</v>
      </c>
      <c r="H1625" s="4">
        <v>0.11</v>
      </c>
      <c r="I1625" s="4" t="s">
        <v>1961</v>
      </c>
      <c r="J1625" s="4">
        <v>398.23939999999999</v>
      </c>
    </row>
    <row r="1626" spans="1:10" ht="15" customHeight="1" x14ac:dyDescent="0.3">
      <c r="A1626" s="4" t="s">
        <v>3591</v>
      </c>
      <c r="B1626" s="6">
        <v>45868</v>
      </c>
      <c r="C1626" s="4" t="s">
        <v>1112</v>
      </c>
      <c r="D1626" s="4" t="s">
        <v>1841</v>
      </c>
      <c r="E1626" s="4" t="s">
        <v>1939</v>
      </c>
      <c r="F1626" s="4">
        <v>4</v>
      </c>
      <c r="G1626" s="4">
        <v>164.93</v>
      </c>
      <c r="H1626" s="4">
        <v>0.11</v>
      </c>
      <c r="I1626" s="4" t="s">
        <v>1959</v>
      </c>
      <c r="J1626" s="4">
        <v>587.1508</v>
      </c>
    </row>
    <row r="1627" spans="1:10" ht="15" customHeight="1" x14ac:dyDescent="0.3">
      <c r="A1627" s="4" t="s">
        <v>3592</v>
      </c>
      <c r="B1627" s="6">
        <v>45569</v>
      </c>
      <c r="C1627" s="4" t="s">
        <v>808</v>
      </c>
      <c r="D1627" s="4" t="s">
        <v>1617</v>
      </c>
      <c r="E1627" s="4" t="s">
        <v>1914</v>
      </c>
      <c r="F1627" s="4">
        <v>3</v>
      </c>
      <c r="G1627" s="4">
        <v>326.66000000000003</v>
      </c>
      <c r="H1627" s="4">
        <v>0.28000000000000003</v>
      </c>
      <c r="I1627" s="4" t="s">
        <v>1964</v>
      </c>
      <c r="J1627" s="4">
        <v>705.5856</v>
      </c>
    </row>
    <row r="1628" spans="1:10" ht="15" customHeight="1" x14ac:dyDescent="0.3">
      <c r="A1628" s="4" t="s">
        <v>3593</v>
      </c>
      <c r="B1628" s="6">
        <v>45382</v>
      </c>
      <c r="C1628" s="4" t="s">
        <v>609</v>
      </c>
      <c r="D1628" s="4" t="s">
        <v>1560</v>
      </c>
      <c r="E1628" s="4" t="s">
        <v>1936</v>
      </c>
      <c r="F1628" s="4">
        <v>2</v>
      </c>
      <c r="G1628" s="4">
        <v>462.93</v>
      </c>
      <c r="H1628" s="4">
        <v>0.17</v>
      </c>
      <c r="I1628" s="4" t="s">
        <v>1961</v>
      </c>
      <c r="J1628" s="4">
        <v>768.46379999999999</v>
      </c>
    </row>
    <row r="1629" spans="1:10" ht="15" customHeight="1" x14ac:dyDescent="0.3">
      <c r="A1629" s="4" t="s">
        <v>3594</v>
      </c>
      <c r="B1629" s="6">
        <v>45885</v>
      </c>
      <c r="C1629" s="4" t="s">
        <v>503</v>
      </c>
      <c r="D1629" s="4" t="s">
        <v>1555</v>
      </c>
      <c r="E1629" s="4" t="s">
        <v>1939</v>
      </c>
      <c r="F1629" s="4">
        <v>3</v>
      </c>
      <c r="G1629" s="4">
        <v>60.26</v>
      </c>
      <c r="H1629" s="4">
        <v>0.04</v>
      </c>
      <c r="I1629" s="4" t="s">
        <v>1959</v>
      </c>
      <c r="J1629" s="4">
        <v>173.5488</v>
      </c>
    </row>
    <row r="1630" spans="1:10" ht="15" customHeight="1" x14ac:dyDescent="0.3">
      <c r="A1630" s="4" t="s">
        <v>3595</v>
      </c>
      <c r="B1630" s="6">
        <v>45829</v>
      </c>
      <c r="C1630" s="4" t="s">
        <v>265</v>
      </c>
      <c r="D1630" s="4" t="s">
        <v>1680</v>
      </c>
      <c r="E1630" s="4" t="s">
        <v>1921</v>
      </c>
      <c r="F1630" s="4">
        <v>3</v>
      </c>
      <c r="G1630" s="4">
        <v>109.5</v>
      </c>
      <c r="H1630" s="4">
        <v>0.06</v>
      </c>
      <c r="I1630" s="4" t="s">
        <v>1964</v>
      </c>
      <c r="J1630" s="4">
        <v>308.79000000000002</v>
      </c>
    </row>
    <row r="1631" spans="1:10" ht="15" customHeight="1" x14ac:dyDescent="0.3">
      <c r="A1631" s="4" t="s">
        <v>3596</v>
      </c>
      <c r="B1631" s="6">
        <v>45721</v>
      </c>
      <c r="C1631" s="4" t="s">
        <v>1205</v>
      </c>
      <c r="D1631" s="4" t="s">
        <v>1793</v>
      </c>
      <c r="E1631" s="4" t="s">
        <v>1939</v>
      </c>
      <c r="F1631" s="4">
        <v>1</v>
      </c>
      <c r="G1631" s="4">
        <v>505.83</v>
      </c>
      <c r="H1631" s="4">
        <v>0.14000000000000001</v>
      </c>
      <c r="I1631" s="4" t="s">
        <v>1964</v>
      </c>
      <c r="J1631" s="4">
        <v>435.0138</v>
      </c>
    </row>
    <row r="1632" spans="1:10" ht="15" customHeight="1" x14ac:dyDescent="0.3">
      <c r="A1632" s="4" t="s">
        <v>3597</v>
      </c>
      <c r="B1632" s="6">
        <v>45511</v>
      </c>
      <c r="C1632" s="4" t="s">
        <v>551</v>
      </c>
      <c r="D1632" s="4" t="s">
        <v>1877</v>
      </c>
      <c r="E1632" s="4" t="s">
        <v>1924</v>
      </c>
      <c r="F1632" s="4">
        <v>2</v>
      </c>
      <c r="G1632" s="4">
        <v>443.15</v>
      </c>
      <c r="H1632" s="4">
        <v>0.27</v>
      </c>
      <c r="I1632" s="4" t="s">
        <v>1961</v>
      </c>
      <c r="J1632" s="4">
        <v>646.99900000000002</v>
      </c>
    </row>
    <row r="1633" spans="1:10" ht="15" customHeight="1" x14ac:dyDescent="0.3">
      <c r="A1633" s="4" t="s">
        <v>3598</v>
      </c>
      <c r="B1633" s="6">
        <v>45739</v>
      </c>
      <c r="C1633" s="4" t="s">
        <v>1539</v>
      </c>
      <c r="D1633" s="4" t="s">
        <v>1585</v>
      </c>
      <c r="E1633" s="4" t="s">
        <v>1914</v>
      </c>
      <c r="F1633" s="4">
        <v>2</v>
      </c>
      <c r="G1633" s="4">
        <v>784.26</v>
      </c>
      <c r="H1633" s="4">
        <v>0.23</v>
      </c>
      <c r="I1633" s="4" t="s">
        <v>1961</v>
      </c>
      <c r="J1633" s="4">
        <v>1207.7603999999999</v>
      </c>
    </row>
    <row r="1634" spans="1:10" ht="15" customHeight="1" x14ac:dyDescent="0.3">
      <c r="A1634" s="4" t="s">
        <v>3599</v>
      </c>
      <c r="B1634" s="6">
        <v>45533</v>
      </c>
      <c r="C1634" s="4" t="s">
        <v>1417</v>
      </c>
      <c r="D1634" s="4" t="s">
        <v>1696</v>
      </c>
      <c r="E1634" s="4" t="s">
        <v>1927</v>
      </c>
      <c r="F1634" s="4">
        <v>3</v>
      </c>
      <c r="G1634" s="4">
        <v>590.30999999999995</v>
      </c>
      <c r="H1634" s="4">
        <v>0.17</v>
      </c>
      <c r="I1634" s="4" t="s">
        <v>1961</v>
      </c>
      <c r="J1634" s="4">
        <v>1469.8719000000001</v>
      </c>
    </row>
    <row r="1635" spans="1:10" ht="15" customHeight="1" x14ac:dyDescent="0.3">
      <c r="A1635" s="4" t="s">
        <v>3600</v>
      </c>
      <c r="B1635" s="6">
        <v>45553</v>
      </c>
      <c r="C1635" s="4" t="s">
        <v>421</v>
      </c>
      <c r="D1635" s="4" t="s">
        <v>1790</v>
      </c>
      <c r="E1635" s="4" t="s">
        <v>1939</v>
      </c>
      <c r="F1635" s="4">
        <v>1</v>
      </c>
      <c r="G1635" s="4">
        <v>696.13</v>
      </c>
      <c r="H1635" s="4">
        <v>0.06</v>
      </c>
      <c r="I1635" s="4" t="s">
        <v>1964</v>
      </c>
      <c r="J1635" s="4">
        <v>654.36220000000003</v>
      </c>
    </row>
    <row r="1636" spans="1:10" ht="15" customHeight="1" x14ac:dyDescent="0.3">
      <c r="A1636" s="4" t="s">
        <v>3601</v>
      </c>
      <c r="B1636" s="6">
        <v>45341</v>
      </c>
      <c r="C1636" s="4" t="s">
        <v>373</v>
      </c>
      <c r="D1636" s="4" t="s">
        <v>1735</v>
      </c>
      <c r="E1636" s="4" t="s">
        <v>1911</v>
      </c>
      <c r="F1636" s="4">
        <v>4</v>
      </c>
      <c r="G1636" s="4">
        <v>194.39</v>
      </c>
      <c r="H1636" s="4">
        <v>0.25</v>
      </c>
      <c r="I1636" s="4" t="s">
        <v>1959</v>
      </c>
      <c r="J1636" s="4">
        <v>583.16999999999996</v>
      </c>
    </row>
    <row r="1637" spans="1:10" ht="15" customHeight="1" x14ac:dyDescent="0.3">
      <c r="A1637" s="4" t="s">
        <v>3602</v>
      </c>
      <c r="B1637" s="6">
        <v>45430</v>
      </c>
      <c r="C1637" s="4" t="s">
        <v>1049</v>
      </c>
      <c r="D1637" s="4" t="s">
        <v>1677</v>
      </c>
      <c r="E1637" s="4" t="s">
        <v>1892</v>
      </c>
      <c r="F1637" s="4">
        <v>1</v>
      </c>
      <c r="G1637" s="4">
        <v>339.7</v>
      </c>
      <c r="H1637" s="4">
        <v>0.1</v>
      </c>
      <c r="I1637" s="4" t="s">
        <v>1959</v>
      </c>
      <c r="J1637" s="4">
        <v>305.73</v>
      </c>
    </row>
    <row r="1638" spans="1:10" ht="15" customHeight="1" x14ac:dyDescent="0.3">
      <c r="A1638" s="4" t="s">
        <v>3603</v>
      </c>
      <c r="B1638" s="6">
        <v>45912</v>
      </c>
      <c r="C1638" s="4" t="s">
        <v>189</v>
      </c>
      <c r="D1638" s="4" t="s">
        <v>1786</v>
      </c>
      <c r="E1638" s="4" t="s">
        <v>1932</v>
      </c>
      <c r="F1638" s="4">
        <v>4</v>
      </c>
      <c r="G1638" s="4">
        <v>463.16</v>
      </c>
      <c r="H1638" s="4">
        <v>0.27</v>
      </c>
      <c r="I1638" s="4" t="s">
        <v>1961</v>
      </c>
      <c r="J1638" s="4">
        <v>1352.4272000000001</v>
      </c>
    </row>
    <row r="1639" spans="1:10" ht="15" customHeight="1" x14ac:dyDescent="0.3">
      <c r="A1639" s="4" t="s">
        <v>3604</v>
      </c>
      <c r="B1639" s="6">
        <v>45709</v>
      </c>
      <c r="C1639" s="4" t="s">
        <v>382</v>
      </c>
      <c r="D1639" s="4" t="s">
        <v>1576</v>
      </c>
      <c r="E1639" s="4" t="s">
        <v>1924</v>
      </c>
      <c r="F1639" s="4">
        <v>2</v>
      </c>
      <c r="G1639" s="4">
        <v>824.91</v>
      </c>
      <c r="H1639" s="4">
        <v>0.09</v>
      </c>
      <c r="I1639" s="4" t="s">
        <v>1959</v>
      </c>
      <c r="J1639" s="4">
        <v>1501.3362</v>
      </c>
    </row>
    <row r="1640" spans="1:10" ht="15" customHeight="1" x14ac:dyDescent="0.3">
      <c r="A1640" s="4" t="s">
        <v>3605</v>
      </c>
      <c r="B1640" s="6">
        <v>45520</v>
      </c>
      <c r="C1640" s="4" t="s">
        <v>262</v>
      </c>
      <c r="D1640" s="4" t="s">
        <v>1576</v>
      </c>
      <c r="E1640" s="4" t="s">
        <v>1896</v>
      </c>
      <c r="F1640" s="4">
        <v>4</v>
      </c>
      <c r="G1640" s="4">
        <v>796.89</v>
      </c>
      <c r="H1640" s="4">
        <v>0.17</v>
      </c>
      <c r="I1640" s="4" t="s">
        <v>1959</v>
      </c>
      <c r="J1640" s="4">
        <v>2645.6747999999998</v>
      </c>
    </row>
    <row r="1641" spans="1:10" ht="15" customHeight="1" x14ac:dyDescent="0.3">
      <c r="A1641" s="4" t="s">
        <v>3606</v>
      </c>
      <c r="B1641" s="6">
        <v>45478</v>
      </c>
      <c r="C1641" s="4" t="s">
        <v>781</v>
      </c>
      <c r="D1641" s="4" t="s">
        <v>1655</v>
      </c>
      <c r="E1641" s="4" t="s">
        <v>1942</v>
      </c>
      <c r="F1641" s="4">
        <v>3</v>
      </c>
      <c r="G1641" s="4">
        <v>543.92999999999995</v>
      </c>
      <c r="H1641" s="4">
        <v>0.3</v>
      </c>
      <c r="I1641" s="4" t="s">
        <v>1964</v>
      </c>
      <c r="J1641" s="4">
        <v>1142.2529999999999</v>
      </c>
    </row>
    <row r="1642" spans="1:10" ht="15" customHeight="1" x14ac:dyDescent="0.3">
      <c r="A1642" s="4" t="s">
        <v>3607</v>
      </c>
      <c r="B1642" s="6">
        <v>45496</v>
      </c>
      <c r="C1642" s="4" t="s">
        <v>581</v>
      </c>
      <c r="D1642" s="4" t="s">
        <v>1613</v>
      </c>
      <c r="E1642" s="4" t="s">
        <v>1914</v>
      </c>
      <c r="F1642" s="4">
        <v>2</v>
      </c>
      <c r="G1642" s="4">
        <v>44.65</v>
      </c>
      <c r="H1642" s="4">
        <v>0.03</v>
      </c>
      <c r="I1642" s="4" t="s">
        <v>1961</v>
      </c>
      <c r="J1642" s="4">
        <v>86.620999999999995</v>
      </c>
    </row>
    <row r="1643" spans="1:10" ht="15" customHeight="1" x14ac:dyDescent="0.3">
      <c r="A1643" s="4" t="s">
        <v>3608</v>
      </c>
      <c r="B1643" s="6">
        <v>45742</v>
      </c>
      <c r="C1643" s="4" t="s">
        <v>811</v>
      </c>
      <c r="D1643" s="4" t="s">
        <v>1750</v>
      </c>
      <c r="E1643" s="4" t="s">
        <v>1887</v>
      </c>
      <c r="F1643" s="4">
        <v>4</v>
      </c>
      <c r="G1643" s="4">
        <v>827.39</v>
      </c>
      <c r="H1643" s="4">
        <v>0.06</v>
      </c>
      <c r="I1643" s="4" t="s">
        <v>1964</v>
      </c>
      <c r="J1643" s="4">
        <v>3110.9863999999998</v>
      </c>
    </row>
    <row r="1644" spans="1:10" ht="15" customHeight="1" x14ac:dyDescent="0.3">
      <c r="A1644" s="4" t="s">
        <v>3609</v>
      </c>
      <c r="B1644" s="6">
        <v>45301</v>
      </c>
      <c r="C1644" s="4" t="s">
        <v>983</v>
      </c>
      <c r="D1644" s="4" t="s">
        <v>1613</v>
      </c>
      <c r="E1644" s="4" t="s">
        <v>1929</v>
      </c>
      <c r="F1644" s="4">
        <v>2</v>
      </c>
      <c r="G1644" s="4">
        <v>403.2</v>
      </c>
      <c r="H1644" s="4">
        <v>0.21</v>
      </c>
      <c r="I1644" s="4" t="s">
        <v>1961</v>
      </c>
      <c r="J1644" s="4">
        <v>637.05600000000004</v>
      </c>
    </row>
    <row r="1645" spans="1:10" ht="15" customHeight="1" x14ac:dyDescent="0.3">
      <c r="A1645" s="4" t="s">
        <v>3610</v>
      </c>
      <c r="B1645" s="6">
        <v>45547</v>
      </c>
      <c r="C1645" s="4" t="s">
        <v>81</v>
      </c>
      <c r="D1645" s="4" t="s">
        <v>1841</v>
      </c>
      <c r="E1645" s="4" t="s">
        <v>1932</v>
      </c>
      <c r="F1645" s="4">
        <v>4</v>
      </c>
      <c r="G1645" s="4">
        <v>292.31</v>
      </c>
      <c r="H1645" s="4">
        <v>0.27</v>
      </c>
      <c r="I1645" s="4" t="s">
        <v>1961</v>
      </c>
      <c r="J1645" s="4">
        <v>853.54520000000002</v>
      </c>
    </row>
    <row r="1646" spans="1:10" ht="15" customHeight="1" x14ac:dyDescent="0.3">
      <c r="A1646" s="4" t="s">
        <v>3611</v>
      </c>
      <c r="B1646" s="6">
        <v>45806</v>
      </c>
      <c r="C1646" s="4" t="s">
        <v>1525</v>
      </c>
      <c r="D1646" s="4" t="s">
        <v>1565</v>
      </c>
      <c r="E1646" s="4" t="s">
        <v>1924</v>
      </c>
      <c r="F1646" s="4">
        <v>1</v>
      </c>
      <c r="G1646" s="4">
        <v>948.33</v>
      </c>
      <c r="H1646" s="4">
        <v>0.11</v>
      </c>
      <c r="I1646" s="4" t="s">
        <v>1959</v>
      </c>
      <c r="J1646" s="4">
        <v>844.01369999999997</v>
      </c>
    </row>
    <row r="1647" spans="1:10" ht="15" customHeight="1" x14ac:dyDescent="0.3">
      <c r="A1647" s="4" t="s">
        <v>3612</v>
      </c>
      <c r="B1647" s="6">
        <v>45294</v>
      </c>
      <c r="C1647" s="4" t="s">
        <v>1088</v>
      </c>
      <c r="D1647" s="4" t="s">
        <v>1696</v>
      </c>
      <c r="E1647" s="4" t="s">
        <v>1908</v>
      </c>
      <c r="F1647" s="4">
        <v>1</v>
      </c>
      <c r="G1647" s="4">
        <v>702.27</v>
      </c>
      <c r="H1647" s="4">
        <v>0.17</v>
      </c>
      <c r="I1647" s="4" t="s">
        <v>1964</v>
      </c>
      <c r="J1647" s="4">
        <v>582.88409999999999</v>
      </c>
    </row>
    <row r="1648" spans="1:10" ht="15" customHeight="1" x14ac:dyDescent="0.3">
      <c r="A1648" s="4" t="s">
        <v>3613</v>
      </c>
      <c r="B1648" s="6">
        <v>45875</v>
      </c>
      <c r="C1648" s="4" t="s">
        <v>164</v>
      </c>
      <c r="D1648" s="4" t="s">
        <v>1667</v>
      </c>
      <c r="E1648" s="4" t="s">
        <v>1901</v>
      </c>
      <c r="F1648" s="4">
        <v>2</v>
      </c>
      <c r="G1648" s="4">
        <v>379.28</v>
      </c>
      <c r="H1648" s="4">
        <v>0.26</v>
      </c>
      <c r="I1648" s="4" t="s">
        <v>1959</v>
      </c>
      <c r="J1648" s="4">
        <v>561.33439999999996</v>
      </c>
    </row>
    <row r="1649" spans="1:10" ht="15" customHeight="1" x14ac:dyDescent="0.3">
      <c r="A1649" s="4" t="s">
        <v>3614</v>
      </c>
      <c r="B1649" s="6">
        <v>45669</v>
      </c>
      <c r="C1649" s="4" t="s">
        <v>459</v>
      </c>
      <c r="D1649" s="4" t="s">
        <v>1721</v>
      </c>
      <c r="E1649" s="4" t="s">
        <v>1887</v>
      </c>
      <c r="F1649" s="4">
        <v>4</v>
      </c>
      <c r="G1649" s="4">
        <v>92.35</v>
      </c>
      <c r="H1649" s="4">
        <v>0.15</v>
      </c>
      <c r="I1649" s="4" t="s">
        <v>1959</v>
      </c>
      <c r="J1649" s="4">
        <v>313.99</v>
      </c>
    </row>
    <row r="1650" spans="1:10" ht="15" customHeight="1" x14ac:dyDescent="0.3">
      <c r="A1650" s="4" t="s">
        <v>3615</v>
      </c>
      <c r="B1650" s="6">
        <v>45606</v>
      </c>
      <c r="C1650" s="4" t="s">
        <v>719</v>
      </c>
      <c r="D1650" s="4" t="s">
        <v>1696</v>
      </c>
      <c r="E1650" s="4" t="s">
        <v>1929</v>
      </c>
      <c r="F1650" s="4">
        <v>4</v>
      </c>
      <c r="G1650" s="4">
        <v>721.54</v>
      </c>
      <c r="H1650" s="4">
        <v>0.21</v>
      </c>
      <c r="I1650" s="4" t="s">
        <v>1959</v>
      </c>
      <c r="J1650" s="4">
        <v>2280.0664000000002</v>
      </c>
    </row>
    <row r="1651" spans="1:10" ht="15" customHeight="1" x14ac:dyDescent="0.3">
      <c r="A1651" s="4" t="s">
        <v>3616</v>
      </c>
      <c r="B1651" s="6">
        <v>45787</v>
      </c>
      <c r="C1651" s="4" t="s">
        <v>206</v>
      </c>
      <c r="D1651" s="4" t="s">
        <v>1693</v>
      </c>
      <c r="E1651" s="4" t="s">
        <v>1921</v>
      </c>
      <c r="F1651" s="4">
        <v>1</v>
      </c>
      <c r="G1651" s="4">
        <v>228.69</v>
      </c>
      <c r="H1651" s="4">
        <v>0.14000000000000001</v>
      </c>
      <c r="I1651" s="4" t="s">
        <v>1959</v>
      </c>
      <c r="J1651" s="4">
        <v>196.67339999999999</v>
      </c>
    </row>
    <row r="1652" spans="1:10" ht="15" customHeight="1" x14ac:dyDescent="0.3">
      <c r="A1652" s="4" t="s">
        <v>3617</v>
      </c>
      <c r="B1652" s="6">
        <v>45929</v>
      </c>
      <c r="C1652" s="4" t="s">
        <v>1124</v>
      </c>
      <c r="D1652" s="4" t="s">
        <v>1741</v>
      </c>
      <c r="E1652" s="4" t="s">
        <v>1924</v>
      </c>
      <c r="F1652" s="4">
        <v>1</v>
      </c>
      <c r="G1652" s="4">
        <v>899.09</v>
      </c>
      <c r="H1652" s="4">
        <v>0.2</v>
      </c>
      <c r="I1652" s="4" t="s">
        <v>1961</v>
      </c>
      <c r="J1652" s="4">
        <v>719.27200000000005</v>
      </c>
    </row>
    <row r="1653" spans="1:10" ht="15" customHeight="1" x14ac:dyDescent="0.3">
      <c r="A1653" s="4" t="s">
        <v>3618</v>
      </c>
      <c r="B1653" s="6">
        <v>45379</v>
      </c>
      <c r="C1653" s="4" t="s">
        <v>1211</v>
      </c>
      <c r="D1653" s="4" t="s">
        <v>1590</v>
      </c>
      <c r="E1653" s="4" t="s">
        <v>1917</v>
      </c>
      <c r="F1653" s="4">
        <v>4</v>
      </c>
      <c r="G1653" s="4">
        <v>195.75</v>
      </c>
      <c r="H1653" s="4">
        <v>0.17</v>
      </c>
      <c r="I1653" s="4" t="s">
        <v>1959</v>
      </c>
      <c r="J1653" s="4">
        <v>649.89</v>
      </c>
    </row>
    <row r="1654" spans="1:10" ht="15" customHeight="1" x14ac:dyDescent="0.3">
      <c r="A1654" s="4" t="s">
        <v>3619</v>
      </c>
      <c r="B1654" s="6">
        <v>45532</v>
      </c>
      <c r="C1654" s="4" t="s">
        <v>1334</v>
      </c>
      <c r="D1654" s="4" t="s">
        <v>1862</v>
      </c>
      <c r="E1654" s="4" t="s">
        <v>1936</v>
      </c>
      <c r="F1654" s="4">
        <v>3</v>
      </c>
      <c r="G1654" s="4">
        <v>199.13</v>
      </c>
      <c r="H1654" s="4">
        <v>0.24</v>
      </c>
      <c r="I1654" s="4" t="s">
        <v>1959</v>
      </c>
      <c r="J1654" s="4">
        <v>454.01639999999998</v>
      </c>
    </row>
    <row r="1655" spans="1:10" ht="15" customHeight="1" x14ac:dyDescent="0.3">
      <c r="A1655" s="4" t="s">
        <v>3620</v>
      </c>
      <c r="B1655" s="6">
        <v>45466</v>
      </c>
      <c r="C1655" s="4" t="s">
        <v>542</v>
      </c>
      <c r="D1655" s="4" t="s">
        <v>1642</v>
      </c>
      <c r="E1655" s="4" t="s">
        <v>1934</v>
      </c>
      <c r="F1655" s="4">
        <v>2</v>
      </c>
      <c r="G1655" s="4">
        <v>833.62</v>
      </c>
      <c r="H1655" s="4">
        <v>0.18</v>
      </c>
      <c r="I1655" s="4" t="s">
        <v>1959</v>
      </c>
      <c r="J1655" s="4">
        <v>1367.1368</v>
      </c>
    </row>
    <row r="1656" spans="1:10" ht="15" customHeight="1" x14ac:dyDescent="0.3">
      <c r="A1656" s="4" t="s">
        <v>3621</v>
      </c>
      <c r="B1656" s="6">
        <v>45395</v>
      </c>
      <c r="C1656" s="4" t="s">
        <v>1501</v>
      </c>
      <c r="D1656" s="4" t="s">
        <v>1808</v>
      </c>
      <c r="E1656" s="4" t="s">
        <v>1887</v>
      </c>
      <c r="F1656" s="4">
        <v>1</v>
      </c>
      <c r="G1656" s="4">
        <v>676.26</v>
      </c>
      <c r="H1656" s="4">
        <v>0.14000000000000001</v>
      </c>
      <c r="I1656" s="4" t="s">
        <v>1959</v>
      </c>
      <c r="J1656" s="4">
        <v>581.58360000000005</v>
      </c>
    </row>
    <row r="1657" spans="1:10" ht="15" customHeight="1" x14ac:dyDescent="0.3">
      <c r="A1657" s="4" t="s">
        <v>3622</v>
      </c>
      <c r="B1657" s="6">
        <v>45708</v>
      </c>
      <c r="C1657" s="4" t="s">
        <v>134</v>
      </c>
      <c r="D1657" s="4" t="s">
        <v>1762</v>
      </c>
      <c r="E1657" s="4" t="s">
        <v>1921</v>
      </c>
      <c r="F1657" s="4">
        <v>2</v>
      </c>
      <c r="G1657" s="4">
        <v>666.49</v>
      </c>
      <c r="H1657" s="4">
        <v>0.06</v>
      </c>
      <c r="I1657" s="4" t="s">
        <v>1959</v>
      </c>
      <c r="J1657" s="4">
        <v>1253.0011999999999</v>
      </c>
    </row>
    <row r="1658" spans="1:10" ht="15" customHeight="1" x14ac:dyDescent="0.3">
      <c r="A1658" s="4" t="s">
        <v>3623</v>
      </c>
      <c r="B1658" s="6">
        <v>45735</v>
      </c>
      <c r="C1658" s="4" t="s">
        <v>1431</v>
      </c>
      <c r="D1658" s="4" t="s">
        <v>1617</v>
      </c>
      <c r="E1658" s="4" t="s">
        <v>1904</v>
      </c>
      <c r="F1658" s="4">
        <v>3</v>
      </c>
      <c r="G1658" s="4">
        <v>471.19</v>
      </c>
      <c r="H1658" s="4">
        <v>0.28000000000000003</v>
      </c>
      <c r="I1658" s="4" t="s">
        <v>1964</v>
      </c>
      <c r="J1658" s="4">
        <v>1017.7704</v>
      </c>
    </row>
    <row r="1659" spans="1:10" ht="15" customHeight="1" x14ac:dyDescent="0.3">
      <c r="A1659" s="4" t="s">
        <v>3624</v>
      </c>
      <c r="B1659" s="6">
        <v>45237</v>
      </c>
      <c r="C1659" s="4" t="s">
        <v>418</v>
      </c>
      <c r="D1659" s="4" t="s">
        <v>1590</v>
      </c>
      <c r="E1659" s="4" t="s">
        <v>1901</v>
      </c>
      <c r="F1659" s="4">
        <v>4</v>
      </c>
      <c r="G1659" s="4">
        <v>555.65</v>
      </c>
      <c r="H1659" s="4">
        <v>0.25</v>
      </c>
      <c r="I1659" s="4" t="s">
        <v>1964</v>
      </c>
      <c r="J1659" s="4">
        <v>1666.95</v>
      </c>
    </row>
    <row r="1660" spans="1:10" ht="15" customHeight="1" x14ac:dyDescent="0.3">
      <c r="A1660" s="4" t="s">
        <v>3625</v>
      </c>
      <c r="B1660" s="6">
        <v>45282</v>
      </c>
      <c r="C1660" s="4" t="s">
        <v>145</v>
      </c>
      <c r="D1660" s="4" t="s">
        <v>1868</v>
      </c>
      <c r="E1660" s="4" t="s">
        <v>1934</v>
      </c>
      <c r="F1660" s="4">
        <v>2</v>
      </c>
      <c r="G1660" s="4">
        <v>100.42</v>
      </c>
      <c r="H1660" s="4">
        <v>0.06</v>
      </c>
      <c r="I1660" s="4" t="s">
        <v>1959</v>
      </c>
      <c r="J1660" s="4">
        <v>188.78960000000001</v>
      </c>
    </row>
    <row r="1661" spans="1:10" ht="15" customHeight="1" x14ac:dyDescent="0.3">
      <c r="A1661" s="4" t="s">
        <v>3626</v>
      </c>
      <c r="B1661" s="6">
        <v>45337</v>
      </c>
      <c r="C1661" s="4" t="s">
        <v>195</v>
      </c>
      <c r="D1661" s="4" t="s">
        <v>1877</v>
      </c>
      <c r="E1661" s="4" t="s">
        <v>1945</v>
      </c>
      <c r="F1661" s="4">
        <v>3</v>
      </c>
      <c r="G1661" s="4">
        <v>981.69</v>
      </c>
      <c r="H1661" s="4">
        <v>0.05</v>
      </c>
      <c r="I1661" s="4" t="s">
        <v>1964</v>
      </c>
      <c r="J1661" s="4">
        <v>2797.8164999999999</v>
      </c>
    </row>
    <row r="1662" spans="1:10" ht="15" customHeight="1" x14ac:dyDescent="0.3">
      <c r="A1662" s="4" t="s">
        <v>3627</v>
      </c>
      <c r="B1662" s="6">
        <v>45310</v>
      </c>
      <c r="C1662" s="4" t="s">
        <v>1040</v>
      </c>
      <c r="D1662" s="4" t="s">
        <v>1599</v>
      </c>
      <c r="E1662" s="4" t="s">
        <v>1939</v>
      </c>
      <c r="F1662" s="4">
        <v>2</v>
      </c>
      <c r="G1662" s="4">
        <v>848.87</v>
      </c>
      <c r="H1662" s="4">
        <v>0.09</v>
      </c>
      <c r="I1662" s="4" t="s">
        <v>1964</v>
      </c>
      <c r="J1662" s="4">
        <v>1544.9434000000001</v>
      </c>
    </row>
    <row r="1663" spans="1:10" ht="15" customHeight="1" x14ac:dyDescent="0.3">
      <c r="A1663" s="4" t="s">
        <v>3628</v>
      </c>
      <c r="B1663" s="6">
        <v>45230</v>
      </c>
      <c r="C1663" s="4" t="s">
        <v>1184</v>
      </c>
      <c r="D1663" s="4" t="s">
        <v>1871</v>
      </c>
      <c r="E1663" s="4" t="s">
        <v>1924</v>
      </c>
      <c r="F1663" s="4">
        <v>3</v>
      </c>
      <c r="G1663" s="4">
        <v>582.32000000000005</v>
      </c>
      <c r="H1663" s="4">
        <v>0</v>
      </c>
      <c r="I1663" s="4" t="s">
        <v>1961</v>
      </c>
      <c r="J1663" s="4">
        <v>1746.96</v>
      </c>
    </row>
    <row r="1664" spans="1:10" ht="15" customHeight="1" x14ac:dyDescent="0.3">
      <c r="A1664" s="4" t="s">
        <v>3629</v>
      </c>
      <c r="B1664" s="6">
        <v>45341</v>
      </c>
      <c r="C1664" s="4" t="s">
        <v>575</v>
      </c>
      <c r="D1664" s="4" t="s">
        <v>1728</v>
      </c>
      <c r="E1664" s="4" t="s">
        <v>1942</v>
      </c>
      <c r="F1664" s="4">
        <v>2</v>
      </c>
      <c r="G1664" s="4">
        <v>869.43</v>
      </c>
      <c r="H1664" s="4">
        <v>0.24</v>
      </c>
      <c r="I1664" s="4" t="s">
        <v>1964</v>
      </c>
      <c r="J1664" s="4">
        <v>1321.5336</v>
      </c>
    </row>
    <row r="1665" spans="1:10" ht="15" customHeight="1" x14ac:dyDescent="0.3">
      <c r="A1665" s="4" t="s">
        <v>3630</v>
      </c>
      <c r="B1665" s="6">
        <v>45440</v>
      </c>
      <c r="C1665" s="4" t="s">
        <v>96</v>
      </c>
      <c r="D1665" s="4" t="s">
        <v>1744</v>
      </c>
      <c r="E1665" s="4" t="s">
        <v>1904</v>
      </c>
      <c r="F1665" s="4">
        <v>1</v>
      </c>
      <c r="G1665" s="4">
        <v>62.26</v>
      </c>
      <c r="H1665" s="4">
        <v>0.03</v>
      </c>
      <c r="I1665" s="4" t="s">
        <v>1964</v>
      </c>
      <c r="J1665" s="4">
        <v>60.392200000000003</v>
      </c>
    </row>
    <row r="1666" spans="1:10" ht="15" customHeight="1" x14ac:dyDescent="0.3">
      <c r="A1666" s="4" t="s">
        <v>3631</v>
      </c>
      <c r="B1666" s="6">
        <v>45798</v>
      </c>
      <c r="C1666" s="4" t="s">
        <v>518</v>
      </c>
      <c r="D1666" s="4" t="s">
        <v>1696</v>
      </c>
      <c r="E1666" s="4" t="s">
        <v>1934</v>
      </c>
      <c r="F1666" s="4">
        <v>3</v>
      </c>
      <c r="G1666" s="4">
        <v>343.97</v>
      </c>
      <c r="H1666" s="4">
        <v>0.04</v>
      </c>
      <c r="I1666" s="4" t="s">
        <v>1964</v>
      </c>
      <c r="J1666" s="4">
        <v>990.6336</v>
      </c>
    </row>
    <row r="1667" spans="1:10" ht="15" customHeight="1" x14ac:dyDescent="0.3">
      <c r="A1667" s="4" t="s">
        <v>3632</v>
      </c>
      <c r="B1667" s="6">
        <v>45293</v>
      </c>
      <c r="C1667" s="4" t="s">
        <v>968</v>
      </c>
      <c r="D1667" s="4" t="s">
        <v>1648</v>
      </c>
      <c r="E1667" s="4" t="s">
        <v>1929</v>
      </c>
      <c r="F1667" s="4">
        <v>3</v>
      </c>
      <c r="G1667" s="4">
        <v>304.67</v>
      </c>
      <c r="H1667" s="4">
        <v>0.11</v>
      </c>
      <c r="I1667" s="4" t="s">
        <v>1959</v>
      </c>
      <c r="J1667" s="4">
        <v>813.46889999999996</v>
      </c>
    </row>
    <row r="1668" spans="1:10" ht="15" customHeight="1" x14ac:dyDescent="0.3">
      <c r="A1668" s="4" t="s">
        <v>3633</v>
      </c>
      <c r="B1668" s="6">
        <v>45296</v>
      </c>
      <c r="C1668" s="4" t="s">
        <v>1154</v>
      </c>
      <c r="D1668" s="4" t="s">
        <v>1658</v>
      </c>
      <c r="E1668" s="4" t="s">
        <v>1921</v>
      </c>
      <c r="F1668" s="4">
        <v>4</v>
      </c>
      <c r="G1668" s="4">
        <v>208.34</v>
      </c>
      <c r="H1668" s="4">
        <v>0.01</v>
      </c>
      <c r="I1668" s="4" t="s">
        <v>1961</v>
      </c>
      <c r="J1668" s="4">
        <v>825.02639999999997</v>
      </c>
    </row>
    <row r="1669" spans="1:10" ht="15" customHeight="1" x14ac:dyDescent="0.3">
      <c r="A1669" s="4" t="s">
        <v>3634</v>
      </c>
      <c r="B1669" s="6">
        <v>45860</v>
      </c>
      <c r="C1669" s="4" t="s">
        <v>995</v>
      </c>
      <c r="D1669" s="4" t="s">
        <v>1841</v>
      </c>
      <c r="E1669" s="4" t="s">
        <v>1892</v>
      </c>
      <c r="F1669" s="4">
        <v>1</v>
      </c>
      <c r="G1669" s="4">
        <v>119.04</v>
      </c>
      <c r="H1669" s="4">
        <v>0.13</v>
      </c>
      <c r="I1669" s="4" t="s">
        <v>1964</v>
      </c>
      <c r="J1669" s="4">
        <v>103.56480000000001</v>
      </c>
    </row>
    <row r="1670" spans="1:10" ht="15" customHeight="1" x14ac:dyDescent="0.3">
      <c r="A1670" s="4" t="s">
        <v>3635</v>
      </c>
      <c r="B1670" s="6">
        <v>45843</v>
      </c>
      <c r="C1670" s="4" t="s">
        <v>1022</v>
      </c>
      <c r="D1670" s="4" t="s">
        <v>1712</v>
      </c>
      <c r="E1670" s="4" t="s">
        <v>1921</v>
      </c>
      <c r="F1670" s="4">
        <v>4</v>
      </c>
      <c r="G1670" s="4">
        <v>791.65</v>
      </c>
      <c r="H1670" s="4">
        <v>0.06</v>
      </c>
      <c r="I1670" s="4" t="s">
        <v>1964</v>
      </c>
      <c r="J1670" s="4">
        <v>2976.6039999999998</v>
      </c>
    </row>
    <row r="1671" spans="1:10" ht="15" customHeight="1" x14ac:dyDescent="0.3">
      <c r="A1671" s="4" t="s">
        <v>3636</v>
      </c>
      <c r="B1671" s="6">
        <v>45862</v>
      </c>
      <c r="C1671" s="4" t="s">
        <v>202</v>
      </c>
      <c r="D1671" s="4" t="s">
        <v>1613</v>
      </c>
      <c r="E1671" s="4" t="s">
        <v>1896</v>
      </c>
      <c r="F1671" s="4">
        <v>2</v>
      </c>
      <c r="G1671" s="4">
        <v>414.86</v>
      </c>
      <c r="H1671" s="4">
        <v>0.23</v>
      </c>
      <c r="I1671" s="4" t="s">
        <v>1959</v>
      </c>
      <c r="J1671" s="4">
        <v>638.88440000000003</v>
      </c>
    </row>
    <row r="1672" spans="1:10" ht="15" customHeight="1" x14ac:dyDescent="0.3">
      <c r="A1672" s="4" t="s">
        <v>3637</v>
      </c>
      <c r="B1672" s="6">
        <v>45385</v>
      </c>
      <c r="C1672" s="4" t="s">
        <v>1484</v>
      </c>
      <c r="D1672" s="4" t="s">
        <v>1693</v>
      </c>
      <c r="E1672" s="4" t="s">
        <v>1929</v>
      </c>
      <c r="F1672" s="4">
        <v>2</v>
      </c>
      <c r="G1672" s="4">
        <v>960.81</v>
      </c>
      <c r="H1672" s="4">
        <v>0.28000000000000003</v>
      </c>
      <c r="I1672" s="4" t="s">
        <v>1961</v>
      </c>
      <c r="J1672" s="4">
        <v>1383.5663999999999</v>
      </c>
    </row>
    <row r="1673" spans="1:10" ht="15" customHeight="1" x14ac:dyDescent="0.3">
      <c r="A1673" s="4" t="s">
        <v>3638</v>
      </c>
      <c r="B1673" s="6">
        <v>45668</v>
      </c>
      <c r="C1673" s="4" t="s">
        <v>698</v>
      </c>
      <c r="D1673" s="4" t="s">
        <v>1732</v>
      </c>
      <c r="E1673" s="4" t="s">
        <v>1904</v>
      </c>
      <c r="F1673" s="4">
        <v>4</v>
      </c>
      <c r="G1673" s="4">
        <v>943.36</v>
      </c>
      <c r="H1673" s="4">
        <v>0.18</v>
      </c>
      <c r="I1673" s="4" t="s">
        <v>1961</v>
      </c>
      <c r="J1673" s="4">
        <v>3094.2208000000001</v>
      </c>
    </row>
    <row r="1674" spans="1:10" ht="15" customHeight="1" x14ac:dyDescent="0.3">
      <c r="A1674" s="4" t="s">
        <v>3639</v>
      </c>
      <c r="B1674" s="6">
        <v>45561</v>
      </c>
      <c r="C1674" s="4" t="s">
        <v>701</v>
      </c>
      <c r="D1674" s="4" t="s">
        <v>2061</v>
      </c>
      <c r="E1674" s="4" t="s">
        <v>1932</v>
      </c>
      <c r="F1674" s="4">
        <v>1</v>
      </c>
      <c r="G1674" s="4">
        <v>830.42</v>
      </c>
      <c r="H1674" s="4">
        <v>0.26</v>
      </c>
      <c r="I1674" s="4" t="s">
        <v>1964</v>
      </c>
      <c r="J1674" s="4">
        <v>614.51080000000002</v>
      </c>
    </row>
    <row r="1675" spans="1:10" ht="15" customHeight="1" x14ac:dyDescent="0.3">
      <c r="A1675" s="4" t="s">
        <v>3640</v>
      </c>
      <c r="B1675" s="6">
        <v>45637</v>
      </c>
      <c r="C1675" s="4" t="s">
        <v>1118</v>
      </c>
      <c r="D1675" s="4" t="s">
        <v>1783</v>
      </c>
      <c r="E1675" s="4" t="s">
        <v>1942</v>
      </c>
      <c r="F1675" s="4">
        <v>1</v>
      </c>
      <c r="G1675" s="4">
        <v>762.55</v>
      </c>
      <c r="H1675" s="4">
        <v>0.19</v>
      </c>
      <c r="I1675" s="4" t="s">
        <v>1959</v>
      </c>
      <c r="J1675" s="4">
        <v>617.66549999999995</v>
      </c>
    </row>
    <row r="1676" spans="1:10" ht="15" customHeight="1" x14ac:dyDescent="0.3">
      <c r="A1676" s="4" t="s">
        <v>3641</v>
      </c>
      <c r="B1676" s="6">
        <v>45839</v>
      </c>
      <c r="C1676" s="4" t="s">
        <v>1088</v>
      </c>
      <c r="D1676" s="4" t="s">
        <v>1805</v>
      </c>
      <c r="E1676" s="4" t="s">
        <v>1945</v>
      </c>
      <c r="F1676" s="4">
        <v>2</v>
      </c>
      <c r="G1676" s="4">
        <v>464.43</v>
      </c>
      <c r="H1676" s="4">
        <v>0.24</v>
      </c>
      <c r="I1676" s="4" t="s">
        <v>1964</v>
      </c>
      <c r="J1676" s="4">
        <v>705.93359999999996</v>
      </c>
    </row>
    <row r="1677" spans="1:10" ht="15" customHeight="1" x14ac:dyDescent="0.3">
      <c r="A1677" s="4" t="s">
        <v>3642</v>
      </c>
      <c r="B1677" s="6">
        <v>45851</v>
      </c>
      <c r="C1677" s="4" t="s">
        <v>78</v>
      </c>
      <c r="D1677" s="4" t="s">
        <v>1774</v>
      </c>
      <c r="E1677" s="4" t="s">
        <v>1945</v>
      </c>
      <c r="F1677" s="4">
        <v>1</v>
      </c>
      <c r="G1677" s="4">
        <v>711.08</v>
      </c>
      <c r="H1677" s="4">
        <v>0.24</v>
      </c>
      <c r="I1677" s="4" t="s">
        <v>1961</v>
      </c>
      <c r="J1677" s="4">
        <v>540.42079999999999</v>
      </c>
    </row>
    <row r="1678" spans="1:10" ht="15" customHeight="1" x14ac:dyDescent="0.3">
      <c r="A1678" s="4" t="s">
        <v>3643</v>
      </c>
      <c r="B1678" s="6">
        <v>45656</v>
      </c>
      <c r="C1678" s="4" t="s">
        <v>814</v>
      </c>
      <c r="D1678" s="4" t="s">
        <v>1715</v>
      </c>
      <c r="E1678" s="4" t="s">
        <v>1934</v>
      </c>
      <c r="F1678" s="4">
        <v>2</v>
      </c>
      <c r="G1678" s="4">
        <v>984.96</v>
      </c>
      <c r="H1678" s="4">
        <v>0.16</v>
      </c>
      <c r="I1678" s="4" t="s">
        <v>1961</v>
      </c>
      <c r="J1678" s="4">
        <v>1654.7328</v>
      </c>
    </row>
    <row r="1679" spans="1:10" ht="15" customHeight="1" x14ac:dyDescent="0.3">
      <c r="A1679" s="4" t="s">
        <v>3644</v>
      </c>
      <c r="B1679" s="6">
        <v>45759</v>
      </c>
      <c r="C1679" s="4" t="s">
        <v>1088</v>
      </c>
      <c r="D1679" s="4" t="s">
        <v>1693</v>
      </c>
      <c r="E1679" s="4" t="s">
        <v>1929</v>
      </c>
      <c r="F1679" s="4">
        <v>1</v>
      </c>
      <c r="G1679" s="4">
        <v>21.14</v>
      </c>
      <c r="H1679" s="4">
        <v>0.06</v>
      </c>
      <c r="I1679" s="4" t="s">
        <v>1964</v>
      </c>
      <c r="J1679" s="4">
        <v>19.871600000000001</v>
      </c>
    </row>
    <row r="1680" spans="1:10" ht="15" customHeight="1" x14ac:dyDescent="0.3">
      <c r="A1680" s="4" t="s">
        <v>3645</v>
      </c>
      <c r="B1680" s="6">
        <v>45679</v>
      </c>
      <c r="C1680" s="4" t="s">
        <v>379</v>
      </c>
      <c r="D1680" s="4" t="s">
        <v>1877</v>
      </c>
      <c r="E1680" s="4" t="s">
        <v>1917</v>
      </c>
      <c r="F1680" s="4">
        <v>1</v>
      </c>
      <c r="G1680" s="4">
        <v>343.03</v>
      </c>
      <c r="H1680" s="4">
        <v>0.16</v>
      </c>
      <c r="I1680" s="4" t="s">
        <v>1959</v>
      </c>
      <c r="J1680" s="4">
        <v>288.14519999999999</v>
      </c>
    </row>
    <row r="1681" spans="1:10" ht="15" customHeight="1" x14ac:dyDescent="0.3">
      <c r="A1681" s="4" t="s">
        <v>3646</v>
      </c>
      <c r="B1681" s="6">
        <v>45237</v>
      </c>
      <c r="C1681" s="4" t="s">
        <v>802</v>
      </c>
      <c r="D1681" s="4" t="s">
        <v>1635</v>
      </c>
      <c r="E1681" s="4" t="s">
        <v>1945</v>
      </c>
      <c r="F1681" s="4">
        <v>3</v>
      </c>
      <c r="G1681" s="4">
        <v>94.83</v>
      </c>
      <c r="H1681" s="4">
        <v>0.16</v>
      </c>
      <c r="I1681" s="4" t="s">
        <v>1964</v>
      </c>
      <c r="J1681" s="4">
        <v>238.9716</v>
      </c>
    </row>
    <row r="1682" spans="1:10" ht="15" customHeight="1" x14ac:dyDescent="0.3">
      <c r="A1682" s="4" t="s">
        <v>3647</v>
      </c>
      <c r="B1682" s="6">
        <v>45790</v>
      </c>
      <c r="C1682" s="4" t="s">
        <v>85</v>
      </c>
      <c r="D1682" s="4" t="s">
        <v>1790</v>
      </c>
      <c r="E1682" s="4" t="s">
        <v>1948</v>
      </c>
      <c r="F1682" s="4">
        <v>3</v>
      </c>
      <c r="G1682" s="4">
        <v>74.66</v>
      </c>
      <c r="H1682" s="4">
        <v>0.03</v>
      </c>
      <c r="I1682" s="4" t="s">
        <v>1961</v>
      </c>
      <c r="J1682" s="4">
        <v>217.26060000000001</v>
      </c>
    </row>
    <row r="1683" spans="1:10" ht="15" customHeight="1" x14ac:dyDescent="0.3">
      <c r="A1683" s="4" t="s">
        <v>3648</v>
      </c>
      <c r="B1683" s="6">
        <v>45268</v>
      </c>
      <c r="C1683" s="4" t="s">
        <v>471</v>
      </c>
      <c r="D1683" s="4" t="s">
        <v>1689</v>
      </c>
      <c r="E1683" s="4" t="s">
        <v>1936</v>
      </c>
      <c r="F1683" s="4">
        <v>3</v>
      </c>
      <c r="G1683" s="4">
        <v>281.95999999999998</v>
      </c>
      <c r="H1683" s="4">
        <v>0.01</v>
      </c>
      <c r="I1683" s="4" t="s">
        <v>1964</v>
      </c>
      <c r="J1683" s="4">
        <v>837.4212</v>
      </c>
    </row>
    <row r="1684" spans="1:10" ht="15" customHeight="1" x14ac:dyDescent="0.3">
      <c r="A1684" s="4" t="s">
        <v>3649</v>
      </c>
      <c r="B1684" s="6">
        <v>45664</v>
      </c>
      <c r="C1684" s="4" t="s">
        <v>769</v>
      </c>
      <c r="D1684" s="4" t="s">
        <v>1796</v>
      </c>
      <c r="E1684" s="4" t="s">
        <v>1945</v>
      </c>
      <c r="F1684" s="4">
        <v>4</v>
      </c>
      <c r="G1684" s="4">
        <v>622.27</v>
      </c>
      <c r="H1684" s="4">
        <v>0.02</v>
      </c>
      <c r="I1684" s="4" t="s">
        <v>1961</v>
      </c>
      <c r="J1684" s="4">
        <v>2439.2984000000001</v>
      </c>
    </row>
    <row r="1685" spans="1:10" ht="15" customHeight="1" x14ac:dyDescent="0.3">
      <c r="A1685" s="4" t="s">
        <v>3650</v>
      </c>
      <c r="B1685" s="6">
        <v>45475</v>
      </c>
      <c r="C1685" s="4" t="s">
        <v>367</v>
      </c>
      <c r="D1685" s="4" t="s">
        <v>1689</v>
      </c>
      <c r="E1685" s="4" t="s">
        <v>1914</v>
      </c>
      <c r="F1685" s="4">
        <v>2</v>
      </c>
      <c r="G1685" s="4">
        <v>78.27</v>
      </c>
      <c r="H1685" s="4">
        <v>0.28999999999999998</v>
      </c>
      <c r="I1685" s="4" t="s">
        <v>1964</v>
      </c>
      <c r="J1685" s="4">
        <v>111.1434</v>
      </c>
    </row>
    <row r="1686" spans="1:10" ht="15" customHeight="1" x14ac:dyDescent="0.3">
      <c r="A1686" s="4" t="s">
        <v>3651</v>
      </c>
      <c r="B1686" s="6">
        <v>45845</v>
      </c>
      <c r="C1686" s="4" t="s">
        <v>62</v>
      </c>
      <c r="D1686" s="4" t="s">
        <v>1768</v>
      </c>
      <c r="E1686" s="4" t="s">
        <v>1932</v>
      </c>
      <c r="F1686" s="4">
        <v>4</v>
      </c>
      <c r="G1686" s="4">
        <v>676.58</v>
      </c>
      <c r="H1686" s="4">
        <v>0.23</v>
      </c>
      <c r="I1686" s="4" t="s">
        <v>1964</v>
      </c>
      <c r="J1686" s="4">
        <v>2083.8663999999999</v>
      </c>
    </row>
    <row r="1687" spans="1:10" ht="15" customHeight="1" x14ac:dyDescent="0.3">
      <c r="A1687" s="4" t="s">
        <v>3652</v>
      </c>
      <c r="B1687" s="6">
        <v>45446</v>
      </c>
      <c r="C1687" s="4" t="s">
        <v>2639</v>
      </c>
      <c r="D1687" s="4" t="s">
        <v>1670</v>
      </c>
      <c r="E1687" s="4" t="s">
        <v>1892</v>
      </c>
      <c r="F1687" s="4">
        <v>2</v>
      </c>
      <c r="G1687" s="4">
        <v>938.6</v>
      </c>
      <c r="H1687" s="4">
        <v>0.04</v>
      </c>
      <c r="I1687" s="4" t="s">
        <v>1961</v>
      </c>
      <c r="J1687" s="4">
        <v>1802.1120000000001</v>
      </c>
    </row>
    <row r="1688" spans="1:10" ht="15" customHeight="1" x14ac:dyDescent="0.3">
      <c r="A1688" s="4" t="s">
        <v>3653</v>
      </c>
      <c r="B1688" s="6">
        <v>45761</v>
      </c>
      <c r="C1688" s="4" t="s">
        <v>1124</v>
      </c>
      <c r="D1688" s="4" t="s">
        <v>1610</v>
      </c>
      <c r="E1688" s="4" t="s">
        <v>1934</v>
      </c>
      <c r="F1688" s="4">
        <v>2</v>
      </c>
      <c r="G1688" s="4">
        <v>859.47</v>
      </c>
      <c r="H1688" s="4">
        <v>0.01</v>
      </c>
      <c r="I1688" s="4" t="s">
        <v>1959</v>
      </c>
      <c r="J1688" s="4">
        <v>1701.7506000000001</v>
      </c>
    </row>
    <row r="1689" spans="1:10" ht="15" customHeight="1" x14ac:dyDescent="0.3">
      <c r="A1689" s="4" t="s">
        <v>3654</v>
      </c>
      <c r="B1689" s="6">
        <v>45363</v>
      </c>
      <c r="C1689" s="4" t="s">
        <v>218</v>
      </c>
      <c r="D1689" s="4" t="s">
        <v>1658</v>
      </c>
      <c r="E1689" s="4" t="s">
        <v>1934</v>
      </c>
      <c r="F1689" s="4">
        <v>3</v>
      </c>
      <c r="G1689" s="4">
        <v>672.98</v>
      </c>
      <c r="H1689" s="4">
        <v>0.23</v>
      </c>
      <c r="I1689" s="4" t="s">
        <v>1961</v>
      </c>
      <c r="J1689" s="4">
        <v>1554.5838000000001</v>
      </c>
    </row>
    <row r="1690" spans="1:10" ht="15" customHeight="1" x14ac:dyDescent="0.3">
      <c r="A1690" s="4" t="s">
        <v>3655</v>
      </c>
      <c r="B1690" s="6">
        <v>45420</v>
      </c>
      <c r="C1690" s="4" t="s">
        <v>680</v>
      </c>
      <c r="D1690" s="4" t="s">
        <v>1750</v>
      </c>
      <c r="E1690" s="4" t="s">
        <v>1945</v>
      </c>
      <c r="F1690" s="4">
        <v>1</v>
      </c>
      <c r="G1690" s="4">
        <v>75.8</v>
      </c>
      <c r="H1690" s="4">
        <v>0.28999999999999998</v>
      </c>
      <c r="I1690" s="4" t="s">
        <v>1961</v>
      </c>
      <c r="J1690" s="4">
        <v>53.817999999999998</v>
      </c>
    </row>
    <row r="1691" spans="1:10" ht="15" customHeight="1" x14ac:dyDescent="0.3">
      <c r="A1691" s="4" t="s">
        <v>3656</v>
      </c>
      <c r="B1691" s="6">
        <v>45536</v>
      </c>
      <c r="C1691" s="4" t="s">
        <v>141</v>
      </c>
      <c r="D1691" s="4" t="s">
        <v>1625</v>
      </c>
      <c r="E1691" s="4" t="s">
        <v>1936</v>
      </c>
      <c r="F1691" s="4">
        <v>4</v>
      </c>
      <c r="G1691" s="4">
        <v>742.15</v>
      </c>
      <c r="H1691" s="4">
        <v>0.1</v>
      </c>
      <c r="I1691" s="4" t="s">
        <v>1964</v>
      </c>
      <c r="J1691" s="4">
        <v>2671.74</v>
      </c>
    </row>
    <row r="1692" spans="1:10" ht="15" customHeight="1" x14ac:dyDescent="0.3">
      <c r="A1692" s="4" t="s">
        <v>3657</v>
      </c>
      <c r="B1692" s="6">
        <v>45445</v>
      </c>
      <c r="C1692" s="4" t="s">
        <v>268</v>
      </c>
      <c r="D1692" s="4" t="s">
        <v>1667</v>
      </c>
      <c r="E1692" s="4" t="s">
        <v>1914</v>
      </c>
      <c r="F1692" s="4">
        <v>1</v>
      </c>
      <c r="G1692" s="4">
        <v>637.39</v>
      </c>
      <c r="H1692" s="4">
        <v>0.22</v>
      </c>
      <c r="I1692" s="4" t="s">
        <v>1961</v>
      </c>
      <c r="J1692" s="4">
        <v>497.16419999999999</v>
      </c>
    </row>
    <row r="1693" spans="1:10" ht="15" customHeight="1" x14ac:dyDescent="0.3">
      <c r="A1693" s="4" t="s">
        <v>3658</v>
      </c>
      <c r="B1693" s="6">
        <v>45230</v>
      </c>
      <c r="C1693" s="4" t="s">
        <v>1232</v>
      </c>
      <c r="D1693" s="4" t="s">
        <v>1580</v>
      </c>
      <c r="E1693" s="4" t="s">
        <v>1942</v>
      </c>
      <c r="F1693" s="4">
        <v>1</v>
      </c>
      <c r="G1693" s="4">
        <v>631</v>
      </c>
      <c r="H1693" s="4">
        <v>0.04</v>
      </c>
      <c r="I1693" s="4" t="s">
        <v>1959</v>
      </c>
      <c r="J1693" s="4">
        <v>605.76</v>
      </c>
    </row>
    <row r="1694" spans="1:10" ht="15" customHeight="1" x14ac:dyDescent="0.3">
      <c r="A1694" s="4" t="s">
        <v>3659</v>
      </c>
      <c r="B1694" s="6">
        <v>45916</v>
      </c>
      <c r="C1694" s="4" t="s">
        <v>1238</v>
      </c>
      <c r="D1694" s="4" t="s">
        <v>1823</v>
      </c>
      <c r="E1694" s="4" t="s">
        <v>1901</v>
      </c>
      <c r="F1694" s="4">
        <v>4</v>
      </c>
      <c r="G1694" s="4">
        <v>983.98</v>
      </c>
      <c r="H1694" s="4">
        <v>0.11</v>
      </c>
      <c r="I1694" s="4" t="s">
        <v>1964</v>
      </c>
      <c r="J1694" s="4">
        <v>3502.9688000000001</v>
      </c>
    </row>
    <row r="1695" spans="1:10" ht="15" customHeight="1" x14ac:dyDescent="0.3">
      <c r="A1695" s="4" t="s">
        <v>3660</v>
      </c>
      <c r="B1695" s="6">
        <v>45353</v>
      </c>
      <c r="C1695" s="4" t="s">
        <v>209</v>
      </c>
      <c r="D1695" s="4" t="s">
        <v>1747</v>
      </c>
      <c r="E1695" s="4" t="s">
        <v>1927</v>
      </c>
      <c r="F1695" s="4">
        <v>4</v>
      </c>
      <c r="G1695" s="4">
        <v>73.69</v>
      </c>
      <c r="H1695" s="4">
        <v>0.08</v>
      </c>
      <c r="I1695" s="4" t="s">
        <v>1959</v>
      </c>
      <c r="J1695" s="4">
        <v>271.17919999999998</v>
      </c>
    </row>
    <row r="1696" spans="1:10" ht="15" customHeight="1" x14ac:dyDescent="0.3">
      <c r="A1696" s="4" t="s">
        <v>3661</v>
      </c>
      <c r="B1696" s="6">
        <v>45490</v>
      </c>
      <c r="C1696" s="4" t="s">
        <v>1355</v>
      </c>
      <c r="D1696" s="4" t="s">
        <v>1603</v>
      </c>
      <c r="E1696" s="4" t="s">
        <v>1914</v>
      </c>
      <c r="F1696" s="4">
        <v>3</v>
      </c>
      <c r="G1696" s="4">
        <v>110.99</v>
      </c>
      <c r="H1696" s="4">
        <v>0.21</v>
      </c>
      <c r="I1696" s="4" t="s">
        <v>1959</v>
      </c>
      <c r="J1696" s="4">
        <v>263.04629999999997</v>
      </c>
    </row>
    <row r="1697" spans="1:10" ht="15" customHeight="1" x14ac:dyDescent="0.3">
      <c r="A1697" s="4" t="s">
        <v>3662</v>
      </c>
      <c r="B1697" s="6">
        <v>45850</v>
      </c>
      <c r="C1697" s="4" t="s">
        <v>305</v>
      </c>
      <c r="D1697" s="4" t="s">
        <v>1599</v>
      </c>
      <c r="E1697" s="4" t="s">
        <v>1914</v>
      </c>
      <c r="F1697" s="4">
        <v>1</v>
      </c>
      <c r="G1697" s="4">
        <v>66.86</v>
      </c>
      <c r="H1697" s="4">
        <v>0.22</v>
      </c>
      <c r="I1697" s="4" t="s">
        <v>1964</v>
      </c>
      <c r="J1697" s="4">
        <v>52.150799999999997</v>
      </c>
    </row>
    <row r="1698" spans="1:10" ht="15" customHeight="1" x14ac:dyDescent="0.3">
      <c r="A1698" s="4" t="s">
        <v>3663</v>
      </c>
      <c r="B1698" s="6">
        <v>45515</v>
      </c>
      <c r="C1698" s="4" t="s">
        <v>1307</v>
      </c>
      <c r="D1698" s="4" t="s">
        <v>1783</v>
      </c>
      <c r="E1698" s="4" t="s">
        <v>1945</v>
      </c>
      <c r="F1698" s="4">
        <v>1</v>
      </c>
      <c r="G1698" s="4">
        <v>980.26</v>
      </c>
      <c r="H1698" s="4">
        <v>0.14000000000000001</v>
      </c>
      <c r="I1698" s="4" t="s">
        <v>1961</v>
      </c>
      <c r="J1698" s="4">
        <v>843.02359999999999</v>
      </c>
    </row>
    <row r="1699" spans="1:10" ht="15" customHeight="1" x14ac:dyDescent="0.3">
      <c r="A1699" s="4" t="s">
        <v>3664</v>
      </c>
      <c r="B1699" s="6">
        <v>45322</v>
      </c>
      <c r="C1699" s="4" t="s">
        <v>151</v>
      </c>
      <c r="D1699" s="4" t="s">
        <v>1628</v>
      </c>
      <c r="E1699" s="4" t="s">
        <v>1945</v>
      </c>
      <c r="F1699" s="4">
        <v>1</v>
      </c>
      <c r="G1699" s="4">
        <v>235.28</v>
      </c>
      <c r="H1699" s="4">
        <v>0.05</v>
      </c>
      <c r="I1699" s="4" t="s">
        <v>1961</v>
      </c>
      <c r="J1699" s="4">
        <v>223.51599999999999</v>
      </c>
    </row>
    <row r="1700" spans="1:10" ht="15" customHeight="1" x14ac:dyDescent="0.3">
      <c r="A1700" s="4" t="s">
        <v>3665</v>
      </c>
      <c r="B1700" s="6">
        <v>45542</v>
      </c>
      <c r="C1700" s="4" t="s">
        <v>1304</v>
      </c>
      <c r="D1700" s="4" t="s">
        <v>1555</v>
      </c>
      <c r="E1700" s="4" t="s">
        <v>1936</v>
      </c>
      <c r="F1700" s="4">
        <v>3</v>
      </c>
      <c r="G1700" s="4">
        <v>407.39</v>
      </c>
      <c r="H1700" s="4">
        <v>0.08</v>
      </c>
      <c r="I1700" s="4" t="s">
        <v>1961</v>
      </c>
      <c r="J1700" s="4">
        <v>1124.3964000000001</v>
      </c>
    </row>
    <row r="1701" spans="1:10" ht="15" customHeight="1" x14ac:dyDescent="0.3">
      <c r="A1701" s="4" t="s">
        <v>3666</v>
      </c>
      <c r="B1701" s="6">
        <v>45675</v>
      </c>
      <c r="C1701" s="4" t="s">
        <v>255</v>
      </c>
      <c r="D1701" s="4" t="s">
        <v>1658</v>
      </c>
      <c r="E1701" s="4" t="s">
        <v>1934</v>
      </c>
      <c r="F1701" s="4">
        <v>4</v>
      </c>
      <c r="G1701" s="4">
        <v>459.83</v>
      </c>
      <c r="H1701" s="4">
        <v>0.12</v>
      </c>
      <c r="I1701" s="4" t="s">
        <v>1964</v>
      </c>
      <c r="J1701" s="4">
        <v>1618.6016</v>
      </c>
    </row>
    <row r="1702" spans="1:10" ht="15" customHeight="1" x14ac:dyDescent="0.3">
      <c r="A1702" s="4" t="s">
        <v>3667</v>
      </c>
      <c r="B1702" s="6">
        <v>45333</v>
      </c>
      <c r="C1702" s="4" t="s">
        <v>503</v>
      </c>
      <c r="D1702" s="4" t="s">
        <v>1862</v>
      </c>
      <c r="E1702" s="4" t="s">
        <v>1904</v>
      </c>
      <c r="F1702" s="4">
        <v>3</v>
      </c>
      <c r="G1702" s="4">
        <v>706.6</v>
      </c>
      <c r="H1702" s="4">
        <v>0.17</v>
      </c>
      <c r="I1702" s="4" t="s">
        <v>1961</v>
      </c>
      <c r="J1702" s="4">
        <v>1759.434</v>
      </c>
    </row>
    <row r="1703" spans="1:10" ht="15" customHeight="1" x14ac:dyDescent="0.3">
      <c r="A1703" s="4" t="s">
        <v>3668</v>
      </c>
      <c r="B1703" s="6">
        <v>45819</v>
      </c>
      <c r="C1703" s="4" t="s">
        <v>1437</v>
      </c>
      <c r="D1703" s="4" t="s">
        <v>1856</v>
      </c>
      <c r="E1703" s="4" t="s">
        <v>1948</v>
      </c>
      <c r="F1703" s="4">
        <v>3</v>
      </c>
      <c r="G1703" s="4">
        <v>811.16</v>
      </c>
      <c r="H1703" s="4">
        <v>0.1</v>
      </c>
      <c r="I1703" s="4" t="s">
        <v>1964</v>
      </c>
      <c r="J1703" s="4">
        <v>2190.1320000000001</v>
      </c>
    </row>
    <row r="1704" spans="1:10" ht="15" customHeight="1" x14ac:dyDescent="0.3">
      <c r="A1704" s="4" t="s">
        <v>3669</v>
      </c>
      <c r="B1704" s="6">
        <v>45268</v>
      </c>
      <c r="C1704" s="4" t="s">
        <v>713</v>
      </c>
      <c r="D1704" s="4" t="s">
        <v>1689</v>
      </c>
      <c r="E1704" s="4" t="s">
        <v>1914</v>
      </c>
      <c r="F1704" s="4">
        <v>2</v>
      </c>
      <c r="G1704" s="4">
        <v>985.79</v>
      </c>
      <c r="H1704" s="4">
        <v>0.04</v>
      </c>
      <c r="I1704" s="4" t="s">
        <v>1961</v>
      </c>
      <c r="J1704" s="4">
        <v>1892.7167999999999</v>
      </c>
    </row>
    <row r="1705" spans="1:10" ht="15" customHeight="1" x14ac:dyDescent="0.3">
      <c r="A1705" s="4" t="s">
        <v>3670</v>
      </c>
      <c r="B1705" s="6">
        <v>45521</v>
      </c>
      <c r="C1705" s="4" t="s">
        <v>624</v>
      </c>
      <c r="D1705" s="4" t="s">
        <v>1677</v>
      </c>
      <c r="E1705" s="4" t="s">
        <v>1934</v>
      </c>
      <c r="F1705" s="4">
        <v>1</v>
      </c>
      <c r="G1705" s="4">
        <v>255.02</v>
      </c>
      <c r="H1705" s="4">
        <v>0.3</v>
      </c>
      <c r="I1705" s="4" t="s">
        <v>1959</v>
      </c>
      <c r="J1705" s="4">
        <v>178.51400000000001</v>
      </c>
    </row>
    <row r="1706" spans="1:10" ht="15" customHeight="1" x14ac:dyDescent="0.3">
      <c r="A1706" s="4" t="s">
        <v>3671</v>
      </c>
      <c r="B1706" s="6">
        <v>45693</v>
      </c>
      <c r="C1706" s="4" t="s">
        <v>345</v>
      </c>
      <c r="D1706" s="4" t="s">
        <v>1631</v>
      </c>
      <c r="E1706" s="4" t="s">
        <v>1917</v>
      </c>
      <c r="F1706" s="4">
        <v>1</v>
      </c>
      <c r="G1706" s="4">
        <v>153.57</v>
      </c>
      <c r="H1706" s="4">
        <v>0.01</v>
      </c>
      <c r="I1706" s="4" t="s">
        <v>1961</v>
      </c>
      <c r="J1706" s="4">
        <v>152.0343</v>
      </c>
    </row>
    <row r="1707" spans="1:10" ht="15" customHeight="1" x14ac:dyDescent="0.3">
      <c r="A1707" s="4" t="s">
        <v>3672</v>
      </c>
      <c r="B1707" s="6">
        <v>45734</v>
      </c>
      <c r="C1707" s="4" t="s">
        <v>820</v>
      </c>
      <c r="D1707" s="4" t="s">
        <v>1709</v>
      </c>
      <c r="E1707" s="4" t="s">
        <v>1945</v>
      </c>
      <c r="F1707" s="4">
        <v>3</v>
      </c>
      <c r="G1707" s="4">
        <v>962.98</v>
      </c>
      <c r="H1707" s="4">
        <v>0.21</v>
      </c>
      <c r="I1707" s="4" t="s">
        <v>1959</v>
      </c>
      <c r="J1707" s="4">
        <v>2282.2626</v>
      </c>
    </row>
    <row r="1708" spans="1:10" ht="15" customHeight="1" x14ac:dyDescent="0.3">
      <c r="A1708" s="4" t="s">
        <v>3673</v>
      </c>
      <c r="B1708" s="6">
        <v>45377</v>
      </c>
      <c r="C1708" s="4" t="s">
        <v>218</v>
      </c>
      <c r="D1708" s="4" t="s">
        <v>1712</v>
      </c>
      <c r="E1708" s="4" t="s">
        <v>1917</v>
      </c>
      <c r="F1708" s="4">
        <v>3</v>
      </c>
      <c r="G1708" s="4">
        <v>884.46</v>
      </c>
      <c r="H1708" s="4">
        <v>0.25</v>
      </c>
      <c r="I1708" s="4" t="s">
        <v>1959</v>
      </c>
      <c r="J1708" s="4">
        <v>1990.0350000000001</v>
      </c>
    </row>
    <row r="1709" spans="1:10" ht="15" customHeight="1" x14ac:dyDescent="0.3">
      <c r="A1709" s="4" t="s">
        <v>3674</v>
      </c>
      <c r="B1709" s="6">
        <v>45778</v>
      </c>
      <c r="C1709" s="4" t="s">
        <v>1367</v>
      </c>
      <c r="D1709" s="4" t="s">
        <v>1783</v>
      </c>
      <c r="E1709" s="4" t="s">
        <v>1924</v>
      </c>
      <c r="F1709" s="4">
        <v>4</v>
      </c>
      <c r="G1709" s="4">
        <v>359.71</v>
      </c>
      <c r="H1709" s="4">
        <v>0.05</v>
      </c>
      <c r="I1709" s="4" t="s">
        <v>1961</v>
      </c>
      <c r="J1709" s="4">
        <v>1366.8979999999999</v>
      </c>
    </row>
    <row r="1710" spans="1:10" ht="15" customHeight="1" x14ac:dyDescent="0.3">
      <c r="A1710" s="4" t="s">
        <v>3675</v>
      </c>
      <c r="B1710" s="6">
        <v>45715</v>
      </c>
      <c r="C1710" s="4" t="s">
        <v>199</v>
      </c>
      <c r="D1710" s="4" t="s">
        <v>1732</v>
      </c>
      <c r="E1710" s="4" t="s">
        <v>1904</v>
      </c>
      <c r="F1710" s="4">
        <v>3</v>
      </c>
      <c r="G1710" s="4">
        <v>766.47</v>
      </c>
      <c r="H1710" s="4">
        <v>0.18</v>
      </c>
      <c r="I1710" s="4" t="s">
        <v>1959</v>
      </c>
      <c r="J1710" s="4">
        <v>1885.5162</v>
      </c>
    </row>
    <row r="1711" spans="1:10" ht="15" customHeight="1" x14ac:dyDescent="0.3">
      <c r="A1711" s="4" t="s">
        <v>3676</v>
      </c>
      <c r="B1711" s="6">
        <v>45492</v>
      </c>
      <c r="C1711" s="4" t="s">
        <v>732</v>
      </c>
      <c r="D1711" s="4" t="s">
        <v>1750</v>
      </c>
      <c r="E1711" s="4" t="s">
        <v>1945</v>
      </c>
      <c r="F1711" s="4">
        <v>1</v>
      </c>
      <c r="G1711" s="4">
        <v>772.07</v>
      </c>
      <c r="H1711" s="4">
        <v>0.26</v>
      </c>
      <c r="I1711" s="4" t="s">
        <v>1961</v>
      </c>
      <c r="J1711" s="4">
        <v>571.33180000000004</v>
      </c>
    </row>
    <row r="1712" spans="1:10" ht="15" customHeight="1" x14ac:dyDescent="0.3">
      <c r="A1712" s="4" t="s">
        <v>3677</v>
      </c>
      <c r="B1712" s="6">
        <v>45292</v>
      </c>
      <c r="C1712" s="4" t="s">
        <v>892</v>
      </c>
      <c r="D1712" s="4" t="s">
        <v>1631</v>
      </c>
      <c r="E1712" s="4" t="s">
        <v>1908</v>
      </c>
      <c r="F1712" s="4">
        <v>3</v>
      </c>
      <c r="G1712" s="4">
        <v>108.31</v>
      </c>
      <c r="H1712" s="4">
        <v>0.26</v>
      </c>
      <c r="I1712" s="4" t="s">
        <v>1964</v>
      </c>
      <c r="J1712" s="4">
        <v>240.44820000000001</v>
      </c>
    </row>
    <row r="1713" spans="1:10" ht="15" customHeight="1" x14ac:dyDescent="0.3">
      <c r="A1713" s="4" t="s">
        <v>3678</v>
      </c>
      <c r="B1713" s="6">
        <v>45316</v>
      </c>
      <c r="C1713" s="4" t="s">
        <v>716</v>
      </c>
      <c r="D1713" s="4" t="s">
        <v>1820</v>
      </c>
      <c r="E1713" s="4" t="s">
        <v>1911</v>
      </c>
      <c r="F1713" s="4">
        <v>1</v>
      </c>
      <c r="G1713" s="4">
        <v>502.53</v>
      </c>
      <c r="H1713" s="4">
        <v>0</v>
      </c>
      <c r="I1713" s="4" t="s">
        <v>1961</v>
      </c>
      <c r="J1713" s="4">
        <v>502.53</v>
      </c>
    </row>
    <row r="1714" spans="1:10" ht="15" customHeight="1" x14ac:dyDescent="0.3">
      <c r="A1714" s="4" t="s">
        <v>3679</v>
      </c>
      <c r="B1714" s="6">
        <v>45548</v>
      </c>
      <c r="C1714" s="4" t="s">
        <v>282</v>
      </c>
      <c r="D1714" s="4" t="s">
        <v>1560</v>
      </c>
      <c r="E1714" s="4" t="s">
        <v>1939</v>
      </c>
      <c r="F1714" s="4">
        <v>2</v>
      </c>
      <c r="G1714" s="4">
        <v>508.52</v>
      </c>
      <c r="H1714" s="4">
        <v>0.11</v>
      </c>
      <c r="I1714" s="4" t="s">
        <v>1964</v>
      </c>
      <c r="J1714" s="4">
        <v>905.16560000000004</v>
      </c>
    </row>
    <row r="1715" spans="1:10" ht="15" customHeight="1" x14ac:dyDescent="0.3">
      <c r="A1715" s="4" t="s">
        <v>3680</v>
      </c>
      <c r="B1715" s="6">
        <v>45572</v>
      </c>
      <c r="C1715" s="4" t="s">
        <v>1455</v>
      </c>
      <c r="D1715" s="4" t="s">
        <v>1805</v>
      </c>
      <c r="E1715" s="4" t="s">
        <v>1901</v>
      </c>
      <c r="F1715" s="4">
        <v>1</v>
      </c>
      <c r="G1715" s="4">
        <v>492</v>
      </c>
      <c r="H1715" s="4">
        <v>0.26</v>
      </c>
      <c r="I1715" s="4" t="s">
        <v>1961</v>
      </c>
      <c r="J1715" s="4">
        <v>364.08</v>
      </c>
    </row>
    <row r="1716" spans="1:10" ht="15" customHeight="1" x14ac:dyDescent="0.3">
      <c r="A1716" s="4" t="s">
        <v>3681</v>
      </c>
      <c r="B1716" s="6">
        <v>45347</v>
      </c>
      <c r="C1716" s="4" t="s">
        <v>1504</v>
      </c>
      <c r="D1716" s="4" t="s">
        <v>1689</v>
      </c>
      <c r="E1716" s="4" t="s">
        <v>1934</v>
      </c>
      <c r="F1716" s="4">
        <v>4</v>
      </c>
      <c r="G1716" s="4">
        <v>746.36</v>
      </c>
      <c r="H1716" s="4">
        <v>0.02</v>
      </c>
      <c r="I1716" s="4" t="s">
        <v>1959</v>
      </c>
      <c r="J1716" s="4">
        <v>2925.7312000000002</v>
      </c>
    </row>
    <row r="1717" spans="1:10" ht="15" customHeight="1" x14ac:dyDescent="0.3">
      <c r="A1717" s="4" t="s">
        <v>3682</v>
      </c>
      <c r="B1717" s="6">
        <v>45823</v>
      </c>
      <c r="C1717" s="4" t="s">
        <v>1355</v>
      </c>
      <c r="D1717" s="4" t="s">
        <v>1606</v>
      </c>
      <c r="E1717" s="4" t="s">
        <v>1892</v>
      </c>
      <c r="F1717" s="4">
        <v>1</v>
      </c>
      <c r="G1717" s="4">
        <v>120.83</v>
      </c>
      <c r="H1717" s="4">
        <v>0.08</v>
      </c>
      <c r="I1717" s="4" t="s">
        <v>1959</v>
      </c>
      <c r="J1717" s="4">
        <v>111.1636</v>
      </c>
    </row>
    <row r="1718" spans="1:10" ht="15" customHeight="1" x14ac:dyDescent="0.3">
      <c r="A1718" s="4" t="s">
        <v>3683</v>
      </c>
      <c r="B1718" s="6">
        <v>45394</v>
      </c>
      <c r="C1718" s="4" t="s">
        <v>1255</v>
      </c>
      <c r="D1718" s="4" t="s">
        <v>1814</v>
      </c>
      <c r="E1718" s="4" t="s">
        <v>1945</v>
      </c>
      <c r="F1718" s="4">
        <v>2</v>
      </c>
      <c r="G1718" s="4">
        <v>68.31</v>
      </c>
      <c r="H1718" s="4">
        <v>0.28999999999999998</v>
      </c>
      <c r="I1718" s="4" t="s">
        <v>1964</v>
      </c>
      <c r="J1718" s="4">
        <v>97.000200000000007</v>
      </c>
    </row>
    <row r="1719" spans="1:10" ht="15" customHeight="1" x14ac:dyDescent="0.3">
      <c r="A1719" s="4" t="s">
        <v>3684</v>
      </c>
      <c r="B1719" s="6">
        <v>45265</v>
      </c>
      <c r="C1719" s="4" t="s">
        <v>234</v>
      </c>
      <c r="D1719" s="4" t="s">
        <v>1642</v>
      </c>
      <c r="E1719" s="4" t="s">
        <v>1945</v>
      </c>
      <c r="F1719" s="4">
        <v>2</v>
      </c>
      <c r="G1719" s="4">
        <v>761.71</v>
      </c>
      <c r="H1719" s="4">
        <v>0.02</v>
      </c>
      <c r="I1719" s="4" t="s">
        <v>1961</v>
      </c>
      <c r="J1719" s="4">
        <v>1492.9516000000001</v>
      </c>
    </row>
    <row r="1720" spans="1:10" ht="15" customHeight="1" x14ac:dyDescent="0.3">
      <c r="A1720" s="4" t="s">
        <v>3685</v>
      </c>
      <c r="B1720" s="6">
        <v>45261</v>
      </c>
      <c r="C1720" s="4" t="s">
        <v>248</v>
      </c>
      <c r="D1720" s="4" t="s">
        <v>1817</v>
      </c>
      <c r="E1720" s="4" t="s">
        <v>1901</v>
      </c>
      <c r="F1720" s="4">
        <v>4</v>
      </c>
      <c r="G1720" s="4">
        <v>346.37</v>
      </c>
      <c r="H1720" s="4">
        <v>0.18</v>
      </c>
      <c r="I1720" s="4" t="s">
        <v>1964</v>
      </c>
      <c r="J1720" s="4">
        <v>1136.0935999999999</v>
      </c>
    </row>
    <row r="1721" spans="1:10" ht="15" customHeight="1" x14ac:dyDescent="0.3">
      <c r="A1721" s="4" t="s">
        <v>3686</v>
      </c>
      <c r="B1721" s="6">
        <v>45702</v>
      </c>
      <c r="C1721" s="4" t="s">
        <v>42</v>
      </c>
      <c r="D1721" s="4" t="s">
        <v>1747</v>
      </c>
      <c r="E1721" s="4" t="s">
        <v>1929</v>
      </c>
      <c r="F1721" s="4">
        <v>1</v>
      </c>
      <c r="G1721" s="4">
        <v>846.3</v>
      </c>
      <c r="H1721" s="4">
        <v>0.14000000000000001</v>
      </c>
      <c r="I1721" s="4" t="s">
        <v>1961</v>
      </c>
      <c r="J1721" s="4">
        <v>727.81799999999998</v>
      </c>
    </row>
    <row r="1722" spans="1:10" ht="15" customHeight="1" x14ac:dyDescent="0.3">
      <c r="A1722" s="4" t="s">
        <v>3687</v>
      </c>
      <c r="B1722" s="6">
        <v>45624</v>
      </c>
      <c r="C1722" s="4" t="s">
        <v>1352</v>
      </c>
      <c r="D1722" s="4" t="s">
        <v>1555</v>
      </c>
      <c r="E1722" s="4" t="s">
        <v>1948</v>
      </c>
      <c r="F1722" s="4">
        <v>1</v>
      </c>
      <c r="G1722" s="4">
        <v>458.97</v>
      </c>
      <c r="H1722" s="4">
        <v>0.1</v>
      </c>
      <c r="I1722" s="4" t="s">
        <v>1961</v>
      </c>
      <c r="J1722" s="4">
        <v>413.07299999999998</v>
      </c>
    </row>
    <row r="1723" spans="1:10" ht="15" customHeight="1" x14ac:dyDescent="0.3">
      <c r="A1723" s="4" t="s">
        <v>3688</v>
      </c>
      <c r="B1723" s="6">
        <v>45736</v>
      </c>
      <c r="C1723" s="4" t="s">
        <v>928</v>
      </c>
      <c r="D1723" s="4" t="s">
        <v>1709</v>
      </c>
      <c r="E1723" s="4" t="s">
        <v>1914</v>
      </c>
      <c r="F1723" s="4">
        <v>2</v>
      </c>
      <c r="G1723" s="4">
        <v>536.61</v>
      </c>
      <c r="H1723" s="4">
        <v>0.14000000000000001</v>
      </c>
      <c r="I1723" s="4" t="s">
        <v>1959</v>
      </c>
      <c r="J1723" s="4">
        <v>922.9692</v>
      </c>
    </row>
    <row r="1724" spans="1:10" ht="15" customHeight="1" x14ac:dyDescent="0.3">
      <c r="A1724" s="4" t="s">
        <v>3689</v>
      </c>
      <c r="B1724" s="6">
        <v>45709</v>
      </c>
      <c r="C1724" s="4" t="s">
        <v>1316</v>
      </c>
      <c r="D1724" s="4" t="s">
        <v>1756</v>
      </c>
      <c r="E1724" s="4" t="s">
        <v>1887</v>
      </c>
      <c r="F1724" s="4">
        <v>3</v>
      </c>
      <c r="G1724" s="4">
        <v>130.41</v>
      </c>
      <c r="H1724" s="4">
        <v>0.14000000000000001</v>
      </c>
      <c r="I1724" s="4" t="s">
        <v>1961</v>
      </c>
      <c r="J1724" s="4">
        <v>336.45780000000002</v>
      </c>
    </row>
    <row r="1725" spans="1:10" ht="15" customHeight="1" x14ac:dyDescent="0.3">
      <c r="A1725" s="4" t="s">
        <v>3690</v>
      </c>
      <c r="B1725" s="6">
        <v>45738</v>
      </c>
      <c r="C1725" s="4" t="s">
        <v>1536</v>
      </c>
      <c r="D1725" s="4" t="s">
        <v>1850</v>
      </c>
      <c r="E1725" s="4" t="s">
        <v>1929</v>
      </c>
      <c r="F1725" s="4">
        <v>4</v>
      </c>
      <c r="G1725" s="4">
        <v>706.67</v>
      </c>
      <c r="H1725" s="4">
        <v>0.01</v>
      </c>
      <c r="I1725" s="4" t="s">
        <v>1959</v>
      </c>
      <c r="J1725" s="4">
        <v>2798.4132</v>
      </c>
    </row>
    <row r="1726" spans="1:10" ht="15" customHeight="1" x14ac:dyDescent="0.3">
      <c r="A1726" s="4" t="s">
        <v>3691</v>
      </c>
      <c r="B1726" s="6">
        <v>45685</v>
      </c>
      <c r="C1726" s="4" t="s">
        <v>1235</v>
      </c>
      <c r="D1726" s="4" t="s">
        <v>1658</v>
      </c>
      <c r="E1726" s="4" t="s">
        <v>1901</v>
      </c>
      <c r="F1726" s="4">
        <v>3</v>
      </c>
      <c r="G1726" s="4">
        <v>523.45000000000005</v>
      </c>
      <c r="H1726" s="4">
        <v>0.17</v>
      </c>
      <c r="I1726" s="4" t="s">
        <v>1959</v>
      </c>
      <c r="J1726" s="4">
        <v>1303.3905</v>
      </c>
    </row>
    <row r="1727" spans="1:10" ht="15" customHeight="1" x14ac:dyDescent="0.3">
      <c r="A1727" s="4" t="s">
        <v>3692</v>
      </c>
      <c r="B1727" s="6">
        <v>45701</v>
      </c>
      <c r="C1727" s="4" t="s">
        <v>51</v>
      </c>
      <c r="D1727" s="4" t="s">
        <v>1856</v>
      </c>
      <c r="E1727" s="4" t="s">
        <v>1945</v>
      </c>
      <c r="F1727" s="4">
        <v>3</v>
      </c>
      <c r="G1727" s="4">
        <v>482.2</v>
      </c>
      <c r="H1727" s="4">
        <v>0.23</v>
      </c>
      <c r="I1727" s="4" t="s">
        <v>1964</v>
      </c>
      <c r="J1727" s="4">
        <v>1113.8820000000001</v>
      </c>
    </row>
    <row r="1728" spans="1:10" ht="15" customHeight="1" x14ac:dyDescent="0.3">
      <c r="A1728" s="4" t="s">
        <v>3693</v>
      </c>
      <c r="B1728" s="6">
        <v>45745</v>
      </c>
      <c r="C1728" s="4" t="s">
        <v>433</v>
      </c>
      <c r="D1728" s="4" t="s">
        <v>1771</v>
      </c>
      <c r="E1728" s="4" t="s">
        <v>1908</v>
      </c>
      <c r="F1728" s="4">
        <v>4</v>
      </c>
      <c r="G1728" s="4">
        <v>688.86</v>
      </c>
      <c r="H1728" s="4">
        <v>0.02</v>
      </c>
      <c r="I1728" s="4" t="s">
        <v>1964</v>
      </c>
      <c r="J1728" s="4">
        <v>2700.3312000000001</v>
      </c>
    </row>
    <row r="1729" spans="1:10" ht="15" customHeight="1" x14ac:dyDescent="0.3">
      <c r="A1729" s="4" t="s">
        <v>3694</v>
      </c>
      <c r="B1729" s="6">
        <v>45214</v>
      </c>
      <c r="C1729" s="4" t="s">
        <v>104</v>
      </c>
      <c r="D1729" s="4" t="s">
        <v>1606</v>
      </c>
      <c r="E1729" s="4" t="s">
        <v>1887</v>
      </c>
      <c r="F1729" s="4">
        <v>1</v>
      </c>
      <c r="G1729" s="4">
        <v>145.47999999999999</v>
      </c>
      <c r="H1729" s="4">
        <v>0.1</v>
      </c>
      <c r="I1729" s="4" t="s">
        <v>1964</v>
      </c>
      <c r="J1729" s="4">
        <v>130.93199999999999</v>
      </c>
    </row>
    <row r="1730" spans="1:10" ht="15" customHeight="1" x14ac:dyDescent="0.3">
      <c r="A1730" s="4" t="s">
        <v>3695</v>
      </c>
      <c r="B1730" s="6">
        <v>45547</v>
      </c>
      <c r="C1730" s="4" t="s">
        <v>202</v>
      </c>
      <c r="D1730" s="4" t="s">
        <v>1670</v>
      </c>
      <c r="E1730" s="4" t="s">
        <v>1927</v>
      </c>
      <c r="F1730" s="4">
        <v>4</v>
      </c>
      <c r="G1730" s="4">
        <v>862.25</v>
      </c>
      <c r="H1730" s="4">
        <v>0.28000000000000003</v>
      </c>
      <c r="I1730" s="4" t="s">
        <v>1961</v>
      </c>
      <c r="J1730" s="4">
        <v>2483.2800000000002</v>
      </c>
    </row>
    <row r="1731" spans="1:10" ht="15" customHeight="1" x14ac:dyDescent="0.3">
      <c r="A1731" s="4" t="s">
        <v>3696</v>
      </c>
      <c r="B1731" s="6">
        <v>45296</v>
      </c>
      <c r="C1731" s="4" t="s">
        <v>937</v>
      </c>
      <c r="D1731" s="4" t="s">
        <v>1560</v>
      </c>
      <c r="E1731" s="4" t="s">
        <v>1934</v>
      </c>
      <c r="F1731" s="4">
        <v>4</v>
      </c>
      <c r="G1731" s="4">
        <v>146.12</v>
      </c>
      <c r="H1731" s="4">
        <v>0.12</v>
      </c>
      <c r="I1731" s="4" t="s">
        <v>1964</v>
      </c>
      <c r="J1731" s="4">
        <v>514.3424</v>
      </c>
    </row>
    <row r="1732" spans="1:10" ht="15" customHeight="1" x14ac:dyDescent="0.3">
      <c r="A1732" s="4" t="s">
        <v>3697</v>
      </c>
      <c r="B1732" s="6">
        <v>45549</v>
      </c>
      <c r="C1732" s="4" t="s">
        <v>1484</v>
      </c>
      <c r="D1732" s="4" t="s">
        <v>1670</v>
      </c>
      <c r="E1732" s="4" t="s">
        <v>1945</v>
      </c>
      <c r="F1732" s="4">
        <v>2</v>
      </c>
      <c r="G1732" s="4">
        <v>695.02</v>
      </c>
      <c r="H1732" s="4">
        <v>0.3</v>
      </c>
      <c r="I1732" s="4" t="s">
        <v>1964</v>
      </c>
      <c r="J1732" s="4">
        <v>973.02800000000002</v>
      </c>
    </row>
    <row r="1733" spans="1:10" ht="15" customHeight="1" x14ac:dyDescent="0.3">
      <c r="A1733" s="4" t="s">
        <v>3698</v>
      </c>
      <c r="B1733" s="6">
        <v>45231</v>
      </c>
      <c r="C1733" s="4" t="s">
        <v>719</v>
      </c>
      <c r="D1733" s="4" t="s">
        <v>1865</v>
      </c>
      <c r="E1733" s="4" t="s">
        <v>1924</v>
      </c>
      <c r="F1733" s="4">
        <v>2</v>
      </c>
      <c r="G1733" s="4">
        <v>886.67</v>
      </c>
      <c r="H1733" s="4">
        <v>0.24</v>
      </c>
      <c r="I1733" s="4" t="s">
        <v>1961</v>
      </c>
      <c r="J1733" s="4">
        <v>1347.7384</v>
      </c>
    </row>
    <row r="1734" spans="1:10" ht="15" customHeight="1" x14ac:dyDescent="0.3">
      <c r="A1734" s="4" t="s">
        <v>3699</v>
      </c>
      <c r="B1734" s="6">
        <v>45628</v>
      </c>
      <c r="C1734" s="4" t="s">
        <v>209</v>
      </c>
      <c r="D1734" s="4" t="s">
        <v>1780</v>
      </c>
      <c r="E1734" s="4" t="s">
        <v>1945</v>
      </c>
      <c r="F1734" s="4">
        <v>2</v>
      </c>
      <c r="G1734" s="4">
        <v>864.09</v>
      </c>
      <c r="H1734" s="4">
        <v>0.06</v>
      </c>
      <c r="I1734" s="4" t="s">
        <v>1964</v>
      </c>
      <c r="J1734" s="4">
        <v>1624.4892</v>
      </c>
    </row>
    <row r="1735" spans="1:10" ht="15" customHeight="1" x14ac:dyDescent="0.3">
      <c r="A1735" s="4" t="s">
        <v>3700</v>
      </c>
      <c r="B1735" s="6">
        <v>45862</v>
      </c>
      <c r="C1735" s="4" t="s">
        <v>24</v>
      </c>
      <c r="D1735" s="4" t="s">
        <v>1606</v>
      </c>
      <c r="E1735" s="4" t="s">
        <v>1921</v>
      </c>
      <c r="F1735" s="4">
        <v>1</v>
      </c>
      <c r="G1735" s="4">
        <v>437.65</v>
      </c>
      <c r="H1735" s="4">
        <v>0.02</v>
      </c>
      <c r="I1735" s="4" t="s">
        <v>1961</v>
      </c>
      <c r="J1735" s="4">
        <v>428.89699999999999</v>
      </c>
    </row>
    <row r="1736" spans="1:10" ht="15" customHeight="1" x14ac:dyDescent="0.3">
      <c r="A1736" s="4" t="s">
        <v>3701</v>
      </c>
      <c r="B1736" s="6">
        <v>45843</v>
      </c>
      <c r="C1736" s="4" t="s">
        <v>668</v>
      </c>
      <c r="D1736" s="4" t="s">
        <v>1686</v>
      </c>
      <c r="E1736" s="4" t="s">
        <v>1932</v>
      </c>
      <c r="F1736" s="4">
        <v>2</v>
      </c>
      <c r="G1736" s="4">
        <v>208.09</v>
      </c>
      <c r="H1736" s="4">
        <v>0.27</v>
      </c>
      <c r="I1736" s="4" t="s">
        <v>1959</v>
      </c>
      <c r="J1736" s="4">
        <v>303.81139999999999</v>
      </c>
    </row>
    <row r="1737" spans="1:10" ht="15" customHeight="1" x14ac:dyDescent="0.3">
      <c r="A1737" s="4" t="s">
        <v>3702</v>
      </c>
      <c r="B1737" s="6">
        <v>45482</v>
      </c>
      <c r="C1737" s="4" t="s">
        <v>209</v>
      </c>
      <c r="D1737" s="4" t="s">
        <v>1862</v>
      </c>
      <c r="E1737" s="4" t="s">
        <v>1942</v>
      </c>
      <c r="F1737" s="4">
        <v>4</v>
      </c>
      <c r="G1737" s="4">
        <v>825.78</v>
      </c>
      <c r="H1737" s="4">
        <v>0.02</v>
      </c>
      <c r="I1737" s="4" t="s">
        <v>1959</v>
      </c>
      <c r="J1737" s="4">
        <v>3237.0576000000001</v>
      </c>
    </row>
    <row r="1738" spans="1:10" ht="15" customHeight="1" x14ac:dyDescent="0.3">
      <c r="A1738" s="4" t="s">
        <v>3703</v>
      </c>
      <c r="B1738" s="6">
        <v>45313</v>
      </c>
      <c r="C1738" s="4" t="s">
        <v>409</v>
      </c>
      <c r="D1738" s="4" t="s">
        <v>1652</v>
      </c>
      <c r="E1738" s="4" t="s">
        <v>1942</v>
      </c>
      <c r="F1738" s="4">
        <v>3</v>
      </c>
      <c r="G1738" s="4">
        <v>849.77</v>
      </c>
      <c r="H1738" s="4">
        <v>0.12</v>
      </c>
      <c r="I1738" s="4" t="s">
        <v>1961</v>
      </c>
      <c r="J1738" s="4">
        <v>2243.3928000000001</v>
      </c>
    </row>
    <row r="1739" spans="1:10" ht="15" customHeight="1" x14ac:dyDescent="0.3">
      <c r="A1739" s="4" t="s">
        <v>3704</v>
      </c>
      <c r="B1739" s="6">
        <v>45314</v>
      </c>
      <c r="C1739" s="4" t="s">
        <v>1091</v>
      </c>
      <c r="D1739" s="4" t="s">
        <v>1762</v>
      </c>
      <c r="E1739" s="4" t="s">
        <v>1904</v>
      </c>
      <c r="F1739" s="4">
        <v>1</v>
      </c>
      <c r="G1739" s="4">
        <v>88.78</v>
      </c>
      <c r="H1739" s="4">
        <v>0.18</v>
      </c>
      <c r="I1739" s="4" t="s">
        <v>1959</v>
      </c>
      <c r="J1739" s="4">
        <v>72.799599999999998</v>
      </c>
    </row>
    <row r="1740" spans="1:10" ht="15" customHeight="1" x14ac:dyDescent="0.3">
      <c r="A1740" s="4" t="s">
        <v>3705</v>
      </c>
      <c r="B1740" s="6">
        <v>45526</v>
      </c>
      <c r="C1740" s="4" t="s">
        <v>636</v>
      </c>
      <c r="D1740" s="4" t="s">
        <v>1817</v>
      </c>
      <c r="E1740" s="4" t="s">
        <v>1904</v>
      </c>
      <c r="F1740" s="4">
        <v>4</v>
      </c>
      <c r="G1740" s="4">
        <v>507.22</v>
      </c>
      <c r="H1740" s="4">
        <v>0.14000000000000001</v>
      </c>
      <c r="I1740" s="4" t="s">
        <v>1961</v>
      </c>
      <c r="J1740" s="4">
        <v>1744.8368</v>
      </c>
    </row>
    <row r="1741" spans="1:10" ht="15" customHeight="1" x14ac:dyDescent="0.3">
      <c r="A1741" s="4" t="s">
        <v>3706</v>
      </c>
      <c r="B1741" s="6">
        <v>45887</v>
      </c>
      <c r="C1741" s="4" t="s">
        <v>1007</v>
      </c>
      <c r="D1741" s="4" t="s">
        <v>1871</v>
      </c>
      <c r="E1741" s="4" t="s">
        <v>1887</v>
      </c>
      <c r="F1741" s="4">
        <v>3</v>
      </c>
      <c r="G1741" s="4">
        <v>330.98</v>
      </c>
      <c r="H1741" s="4">
        <v>0.11</v>
      </c>
      <c r="I1741" s="4" t="s">
        <v>1959</v>
      </c>
      <c r="J1741" s="4">
        <v>883.71659999999997</v>
      </c>
    </row>
    <row r="1742" spans="1:10" ht="15" customHeight="1" x14ac:dyDescent="0.3">
      <c r="A1742" s="4" t="s">
        <v>3707</v>
      </c>
      <c r="B1742" s="6">
        <v>45562</v>
      </c>
      <c r="C1742" s="4" t="s">
        <v>199</v>
      </c>
      <c r="D1742" s="4" t="s">
        <v>1689</v>
      </c>
      <c r="E1742" s="4" t="s">
        <v>1948</v>
      </c>
      <c r="F1742" s="4">
        <v>4</v>
      </c>
      <c r="G1742" s="4">
        <v>442.87</v>
      </c>
      <c r="H1742" s="4">
        <v>0.08</v>
      </c>
      <c r="I1742" s="4" t="s">
        <v>1959</v>
      </c>
      <c r="J1742" s="4">
        <v>1629.7616</v>
      </c>
    </row>
    <row r="1743" spans="1:10" ht="15" customHeight="1" x14ac:dyDescent="0.3">
      <c r="A1743" s="4" t="s">
        <v>3708</v>
      </c>
      <c r="B1743" s="6">
        <v>45880</v>
      </c>
      <c r="C1743" s="4" t="s">
        <v>51</v>
      </c>
      <c r="D1743" s="4" t="s">
        <v>1871</v>
      </c>
      <c r="E1743" s="4" t="s">
        <v>1896</v>
      </c>
      <c r="F1743" s="4">
        <v>2</v>
      </c>
      <c r="G1743" s="4">
        <v>939.66</v>
      </c>
      <c r="H1743" s="4">
        <v>0.14000000000000001</v>
      </c>
      <c r="I1743" s="4" t="s">
        <v>1961</v>
      </c>
      <c r="J1743" s="4">
        <v>1616.2152000000001</v>
      </c>
    </row>
    <row r="1744" spans="1:10" ht="15" customHeight="1" x14ac:dyDescent="0.3">
      <c r="A1744" s="4" t="s">
        <v>3709</v>
      </c>
      <c r="B1744" s="6">
        <v>45556</v>
      </c>
      <c r="C1744" s="4" t="s">
        <v>940</v>
      </c>
      <c r="D1744" s="4" t="s">
        <v>1802</v>
      </c>
      <c r="E1744" s="4" t="s">
        <v>1901</v>
      </c>
      <c r="F1744" s="4">
        <v>1</v>
      </c>
      <c r="G1744" s="4">
        <v>24.13</v>
      </c>
      <c r="H1744" s="4">
        <v>0</v>
      </c>
      <c r="I1744" s="4" t="s">
        <v>1959</v>
      </c>
      <c r="J1744" s="4">
        <v>24.13</v>
      </c>
    </row>
    <row r="1745" spans="1:10" ht="15" customHeight="1" x14ac:dyDescent="0.3">
      <c r="A1745" s="4" t="s">
        <v>3710</v>
      </c>
      <c r="B1745" s="6">
        <v>45355</v>
      </c>
      <c r="C1745" s="4" t="s">
        <v>1151</v>
      </c>
      <c r="D1745" s="4" t="s">
        <v>1703</v>
      </c>
      <c r="E1745" s="4" t="s">
        <v>1901</v>
      </c>
      <c r="F1745" s="4">
        <v>3</v>
      </c>
      <c r="G1745" s="4">
        <v>239.54</v>
      </c>
      <c r="H1745" s="4">
        <v>0.28999999999999998</v>
      </c>
      <c r="I1745" s="4" t="s">
        <v>1964</v>
      </c>
      <c r="J1745" s="4">
        <v>510.22019999999998</v>
      </c>
    </row>
    <row r="1746" spans="1:10" ht="15" customHeight="1" x14ac:dyDescent="0.3">
      <c r="A1746" s="4" t="s">
        <v>3711</v>
      </c>
      <c r="B1746" s="6">
        <v>45244</v>
      </c>
      <c r="C1746" s="4" t="s">
        <v>1496</v>
      </c>
      <c r="D1746" s="4" t="s">
        <v>1718</v>
      </c>
      <c r="E1746" s="4" t="s">
        <v>1934</v>
      </c>
      <c r="F1746" s="4">
        <v>1</v>
      </c>
      <c r="G1746" s="4">
        <v>588.53</v>
      </c>
      <c r="H1746" s="4">
        <v>0.1</v>
      </c>
      <c r="I1746" s="4" t="s">
        <v>1959</v>
      </c>
      <c r="J1746" s="4">
        <v>529.67700000000002</v>
      </c>
    </row>
    <row r="1747" spans="1:10" ht="15" customHeight="1" x14ac:dyDescent="0.3">
      <c r="A1747" s="4" t="s">
        <v>3712</v>
      </c>
      <c r="B1747" s="6">
        <v>45863</v>
      </c>
      <c r="C1747" s="4" t="s">
        <v>925</v>
      </c>
      <c r="D1747" s="4" t="s">
        <v>1762</v>
      </c>
      <c r="E1747" s="4" t="s">
        <v>1936</v>
      </c>
      <c r="F1747" s="4">
        <v>1</v>
      </c>
      <c r="G1747" s="4">
        <v>145.96</v>
      </c>
      <c r="H1747" s="4">
        <v>0.3</v>
      </c>
      <c r="I1747" s="4" t="s">
        <v>1959</v>
      </c>
      <c r="J1747" s="4">
        <v>102.172</v>
      </c>
    </row>
    <row r="1748" spans="1:10" ht="15" customHeight="1" x14ac:dyDescent="0.3">
      <c r="A1748" s="4" t="s">
        <v>3713</v>
      </c>
      <c r="B1748" s="6">
        <v>45573</v>
      </c>
      <c r="C1748" s="4" t="s">
        <v>364</v>
      </c>
      <c r="D1748" s="4" t="s">
        <v>1793</v>
      </c>
      <c r="E1748" s="4" t="s">
        <v>1904</v>
      </c>
      <c r="F1748" s="4">
        <v>4</v>
      </c>
      <c r="G1748" s="4">
        <v>640.91</v>
      </c>
      <c r="H1748" s="4">
        <v>0.06</v>
      </c>
      <c r="I1748" s="4" t="s">
        <v>1959</v>
      </c>
      <c r="J1748" s="4">
        <v>2409.8216000000002</v>
      </c>
    </row>
    <row r="1749" spans="1:10" ht="15" customHeight="1" x14ac:dyDescent="0.3">
      <c r="A1749" s="4" t="s">
        <v>3714</v>
      </c>
      <c r="B1749" s="6">
        <v>45792</v>
      </c>
      <c r="C1749" s="4" t="s">
        <v>168</v>
      </c>
      <c r="D1749" s="4" t="s">
        <v>1774</v>
      </c>
      <c r="E1749" s="4" t="s">
        <v>1927</v>
      </c>
      <c r="F1749" s="4">
        <v>3</v>
      </c>
      <c r="G1749" s="4">
        <v>773.86</v>
      </c>
      <c r="H1749" s="4">
        <v>0.22</v>
      </c>
      <c r="I1749" s="4" t="s">
        <v>1959</v>
      </c>
      <c r="J1749" s="4">
        <v>1810.8324</v>
      </c>
    </row>
    <row r="1750" spans="1:10" ht="15" customHeight="1" x14ac:dyDescent="0.3">
      <c r="A1750" s="4" t="s">
        <v>3715</v>
      </c>
      <c r="B1750" s="6">
        <v>45744</v>
      </c>
      <c r="C1750" s="4" t="s">
        <v>1440</v>
      </c>
      <c r="D1750" s="4" t="s">
        <v>1670</v>
      </c>
      <c r="E1750" s="4" t="s">
        <v>1936</v>
      </c>
      <c r="F1750" s="4">
        <v>2</v>
      </c>
      <c r="G1750" s="4">
        <v>31.28</v>
      </c>
      <c r="H1750" s="4">
        <v>0.2</v>
      </c>
      <c r="I1750" s="4" t="s">
        <v>1964</v>
      </c>
      <c r="J1750" s="4">
        <v>50.048000000000002</v>
      </c>
    </row>
    <row r="1751" spans="1:10" ht="15" customHeight="1" x14ac:dyDescent="0.3">
      <c r="A1751" s="4" t="s">
        <v>3716</v>
      </c>
      <c r="B1751" s="6">
        <v>45842</v>
      </c>
      <c r="C1751" s="4" t="s">
        <v>1178</v>
      </c>
      <c r="D1751" s="4" t="s">
        <v>1829</v>
      </c>
      <c r="E1751" s="4" t="s">
        <v>1911</v>
      </c>
      <c r="F1751" s="4">
        <v>4</v>
      </c>
      <c r="G1751" s="4">
        <v>389.22</v>
      </c>
      <c r="H1751" s="4">
        <v>0.18</v>
      </c>
      <c r="I1751" s="4" t="s">
        <v>1959</v>
      </c>
      <c r="J1751" s="4">
        <v>1276.6415999999999</v>
      </c>
    </row>
    <row r="1752" spans="1:10" ht="15" customHeight="1" x14ac:dyDescent="0.3">
      <c r="A1752" s="4" t="s">
        <v>3717</v>
      </c>
      <c r="B1752" s="6">
        <v>45502</v>
      </c>
      <c r="C1752" s="4" t="s">
        <v>74</v>
      </c>
      <c r="D1752" s="4" t="s">
        <v>1774</v>
      </c>
      <c r="E1752" s="4" t="s">
        <v>1936</v>
      </c>
      <c r="F1752" s="4">
        <v>3</v>
      </c>
      <c r="G1752" s="4">
        <v>543.44000000000005</v>
      </c>
      <c r="H1752" s="4">
        <v>0.13</v>
      </c>
      <c r="I1752" s="4" t="s">
        <v>1961</v>
      </c>
      <c r="J1752" s="4">
        <v>1418.3784000000001</v>
      </c>
    </row>
    <row r="1753" spans="1:10" ht="15" customHeight="1" x14ac:dyDescent="0.3">
      <c r="A1753" s="4" t="s">
        <v>3718</v>
      </c>
      <c r="B1753" s="6">
        <v>45296</v>
      </c>
      <c r="C1753" s="4" t="s">
        <v>832</v>
      </c>
      <c r="D1753" s="4" t="s">
        <v>1874</v>
      </c>
      <c r="E1753" s="4" t="s">
        <v>1948</v>
      </c>
      <c r="F1753" s="4">
        <v>4</v>
      </c>
      <c r="G1753" s="4">
        <v>715.42</v>
      </c>
      <c r="H1753" s="4">
        <v>0.28999999999999998</v>
      </c>
      <c r="I1753" s="4" t="s">
        <v>1961</v>
      </c>
      <c r="J1753" s="4">
        <v>2031.7927999999999</v>
      </c>
    </row>
    <row r="1754" spans="1:10" ht="15" customHeight="1" x14ac:dyDescent="0.3">
      <c r="A1754" s="4" t="s">
        <v>3719</v>
      </c>
      <c r="B1754" s="6">
        <v>45886</v>
      </c>
      <c r="C1754" s="4" t="s">
        <v>199</v>
      </c>
      <c r="D1754" s="4" t="s">
        <v>1606</v>
      </c>
      <c r="E1754" s="4" t="s">
        <v>1904</v>
      </c>
      <c r="F1754" s="4">
        <v>4</v>
      </c>
      <c r="G1754" s="4">
        <v>676.14</v>
      </c>
      <c r="H1754" s="4">
        <v>0.11</v>
      </c>
      <c r="I1754" s="4" t="s">
        <v>1964</v>
      </c>
      <c r="J1754" s="4">
        <v>2407.0583999999999</v>
      </c>
    </row>
    <row r="1755" spans="1:10" ht="15" customHeight="1" x14ac:dyDescent="0.3">
      <c r="A1755" s="4" t="s">
        <v>3720</v>
      </c>
      <c r="B1755" s="6">
        <v>45425</v>
      </c>
      <c r="C1755" s="4" t="s">
        <v>325</v>
      </c>
      <c r="D1755" s="4" t="s">
        <v>1696</v>
      </c>
      <c r="E1755" s="4" t="s">
        <v>1892</v>
      </c>
      <c r="F1755" s="4">
        <v>4</v>
      </c>
      <c r="G1755" s="4">
        <v>352.72</v>
      </c>
      <c r="H1755" s="4">
        <v>0.25</v>
      </c>
      <c r="I1755" s="4" t="s">
        <v>1959</v>
      </c>
      <c r="J1755" s="4">
        <v>1058.1600000000001</v>
      </c>
    </row>
    <row r="1756" spans="1:10" ht="15" customHeight="1" x14ac:dyDescent="0.3">
      <c r="A1756" s="4" t="s">
        <v>3721</v>
      </c>
      <c r="B1756" s="6">
        <v>45797</v>
      </c>
      <c r="C1756" s="4" t="s">
        <v>581</v>
      </c>
      <c r="D1756" s="4" t="s">
        <v>1603</v>
      </c>
      <c r="E1756" s="4" t="s">
        <v>1929</v>
      </c>
      <c r="F1756" s="4">
        <v>1</v>
      </c>
      <c r="G1756" s="4">
        <v>470.18</v>
      </c>
      <c r="H1756" s="4">
        <v>0.19</v>
      </c>
      <c r="I1756" s="4" t="s">
        <v>1961</v>
      </c>
      <c r="J1756" s="4">
        <v>380.8458</v>
      </c>
    </row>
    <row r="1757" spans="1:10" ht="15" customHeight="1" x14ac:dyDescent="0.3">
      <c r="A1757" s="4" t="s">
        <v>3722</v>
      </c>
      <c r="B1757" s="6">
        <v>45898</v>
      </c>
      <c r="C1757" s="4" t="s">
        <v>751</v>
      </c>
      <c r="D1757" s="4" t="s">
        <v>1780</v>
      </c>
      <c r="E1757" s="4" t="s">
        <v>1927</v>
      </c>
      <c r="F1757" s="4">
        <v>1</v>
      </c>
      <c r="G1757" s="4">
        <v>891.79</v>
      </c>
      <c r="H1757" s="4">
        <v>0.03</v>
      </c>
      <c r="I1757" s="4" t="s">
        <v>1959</v>
      </c>
      <c r="J1757" s="4">
        <v>865.03629999999998</v>
      </c>
    </row>
    <row r="1758" spans="1:10" ht="15" customHeight="1" x14ac:dyDescent="0.3">
      <c r="A1758" s="4" t="s">
        <v>3723</v>
      </c>
      <c r="B1758" s="6">
        <v>45390</v>
      </c>
      <c r="C1758" s="4" t="s">
        <v>1103</v>
      </c>
      <c r="D1758" s="4" t="s">
        <v>1850</v>
      </c>
      <c r="E1758" s="4" t="s">
        <v>1942</v>
      </c>
      <c r="F1758" s="4">
        <v>2</v>
      </c>
      <c r="G1758" s="4">
        <v>433.07</v>
      </c>
      <c r="H1758" s="4">
        <v>0.25</v>
      </c>
      <c r="I1758" s="4" t="s">
        <v>1964</v>
      </c>
      <c r="J1758" s="4">
        <v>649.60500000000002</v>
      </c>
    </row>
    <row r="1759" spans="1:10" ht="15" customHeight="1" x14ac:dyDescent="0.3">
      <c r="A1759" s="4" t="s">
        <v>3724</v>
      </c>
      <c r="B1759" s="6">
        <v>45355</v>
      </c>
      <c r="C1759" s="4" t="s">
        <v>62</v>
      </c>
      <c r="D1759" s="4" t="s">
        <v>1780</v>
      </c>
      <c r="E1759" s="4" t="s">
        <v>1948</v>
      </c>
      <c r="F1759" s="4">
        <v>3</v>
      </c>
      <c r="G1759" s="4">
        <v>626.71</v>
      </c>
      <c r="H1759" s="4">
        <v>7.0000000000000007E-2</v>
      </c>
      <c r="I1759" s="4" t="s">
        <v>1964</v>
      </c>
      <c r="J1759" s="4">
        <v>1748.5209</v>
      </c>
    </row>
    <row r="1760" spans="1:10" ht="15" customHeight="1" x14ac:dyDescent="0.3">
      <c r="A1760" s="4" t="s">
        <v>3725</v>
      </c>
      <c r="B1760" s="6">
        <v>45916</v>
      </c>
      <c r="C1760" s="4" t="s">
        <v>282</v>
      </c>
      <c r="D1760" s="4" t="s">
        <v>1686</v>
      </c>
      <c r="E1760" s="4" t="s">
        <v>1887</v>
      </c>
      <c r="F1760" s="4">
        <v>2</v>
      </c>
      <c r="G1760" s="4">
        <v>324.18</v>
      </c>
      <c r="H1760" s="4">
        <v>0.06</v>
      </c>
      <c r="I1760" s="4" t="s">
        <v>1964</v>
      </c>
      <c r="J1760" s="4">
        <v>609.45839999999998</v>
      </c>
    </row>
    <row r="1761" spans="1:10" ht="15" customHeight="1" x14ac:dyDescent="0.3">
      <c r="A1761" s="4" t="s">
        <v>3726</v>
      </c>
      <c r="B1761" s="6">
        <v>45448</v>
      </c>
      <c r="C1761" s="4" t="s">
        <v>66</v>
      </c>
      <c r="D1761" s="4" t="s">
        <v>1613</v>
      </c>
      <c r="E1761" s="4" t="s">
        <v>1942</v>
      </c>
      <c r="F1761" s="4">
        <v>4</v>
      </c>
      <c r="G1761" s="4">
        <v>839.74</v>
      </c>
      <c r="H1761" s="4">
        <v>0.13</v>
      </c>
      <c r="I1761" s="4" t="s">
        <v>1961</v>
      </c>
      <c r="J1761" s="4">
        <v>2922.2952</v>
      </c>
    </row>
    <row r="1762" spans="1:10" ht="15" customHeight="1" x14ac:dyDescent="0.3">
      <c r="A1762" s="4" t="s">
        <v>3727</v>
      </c>
      <c r="B1762" s="6">
        <v>45402</v>
      </c>
      <c r="C1762" s="4" t="s">
        <v>530</v>
      </c>
      <c r="D1762" s="4" t="s">
        <v>1768</v>
      </c>
      <c r="E1762" s="4" t="s">
        <v>1936</v>
      </c>
      <c r="F1762" s="4">
        <v>3</v>
      </c>
      <c r="G1762" s="4">
        <v>252.63</v>
      </c>
      <c r="H1762" s="4">
        <v>0.28000000000000003</v>
      </c>
      <c r="I1762" s="4" t="s">
        <v>1959</v>
      </c>
      <c r="J1762" s="4">
        <v>545.68079999999998</v>
      </c>
    </row>
    <row r="1763" spans="1:10" ht="15" customHeight="1" x14ac:dyDescent="0.3">
      <c r="A1763" s="4" t="s">
        <v>3728</v>
      </c>
      <c r="B1763" s="6">
        <v>45581</v>
      </c>
      <c r="C1763" s="4" t="s">
        <v>826</v>
      </c>
      <c r="D1763" s="4" t="s">
        <v>1820</v>
      </c>
      <c r="E1763" s="4" t="s">
        <v>1948</v>
      </c>
      <c r="F1763" s="4">
        <v>2</v>
      </c>
      <c r="G1763" s="4">
        <v>60.53</v>
      </c>
      <c r="H1763" s="4">
        <v>0.18</v>
      </c>
      <c r="I1763" s="4" t="s">
        <v>1959</v>
      </c>
      <c r="J1763" s="4">
        <v>99.269199999999998</v>
      </c>
    </row>
    <row r="1764" spans="1:10" ht="15" customHeight="1" x14ac:dyDescent="0.3">
      <c r="A1764" s="4" t="s">
        <v>3729</v>
      </c>
      <c r="B1764" s="6">
        <v>45610</v>
      </c>
      <c r="C1764" s="4" t="s">
        <v>209</v>
      </c>
      <c r="D1764" s="4" t="s">
        <v>1835</v>
      </c>
      <c r="E1764" s="4" t="s">
        <v>1932</v>
      </c>
      <c r="F1764" s="4">
        <v>4</v>
      </c>
      <c r="G1764" s="4">
        <v>341.95</v>
      </c>
      <c r="H1764" s="4">
        <v>0.25</v>
      </c>
      <c r="I1764" s="4" t="s">
        <v>1959</v>
      </c>
      <c r="J1764" s="4">
        <v>1025.8499999999999</v>
      </c>
    </row>
    <row r="1765" spans="1:10" ht="15" customHeight="1" x14ac:dyDescent="0.3">
      <c r="A1765" s="4" t="s">
        <v>3730</v>
      </c>
      <c r="B1765" s="6">
        <v>45438</v>
      </c>
      <c r="C1765" s="4" t="s">
        <v>910</v>
      </c>
      <c r="D1765" s="4" t="s">
        <v>1642</v>
      </c>
      <c r="E1765" s="4" t="s">
        <v>1939</v>
      </c>
      <c r="F1765" s="4">
        <v>4</v>
      </c>
      <c r="G1765" s="4">
        <v>300.12</v>
      </c>
      <c r="H1765" s="4">
        <v>0.05</v>
      </c>
      <c r="I1765" s="4" t="s">
        <v>1961</v>
      </c>
      <c r="J1765" s="4">
        <v>1140.4559999999999</v>
      </c>
    </row>
    <row r="1766" spans="1:10" ht="15" customHeight="1" x14ac:dyDescent="0.3">
      <c r="A1766" s="4" t="s">
        <v>3731</v>
      </c>
      <c r="B1766" s="6">
        <v>45705</v>
      </c>
      <c r="C1766" s="4" t="s">
        <v>406</v>
      </c>
      <c r="D1766" s="4" t="s">
        <v>1661</v>
      </c>
      <c r="E1766" s="4" t="s">
        <v>1942</v>
      </c>
      <c r="F1766" s="4">
        <v>2</v>
      </c>
      <c r="G1766" s="4">
        <v>289.14</v>
      </c>
      <c r="H1766" s="4">
        <v>0.12</v>
      </c>
      <c r="I1766" s="4" t="s">
        <v>1964</v>
      </c>
      <c r="J1766" s="4">
        <v>508.88639999999998</v>
      </c>
    </row>
    <row r="1767" spans="1:10" ht="15" customHeight="1" x14ac:dyDescent="0.3">
      <c r="A1767" s="4" t="s">
        <v>3732</v>
      </c>
      <c r="B1767" s="6">
        <v>45695</v>
      </c>
      <c r="C1767" s="4" t="s">
        <v>179</v>
      </c>
      <c r="D1767" s="4" t="s">
        <v>1652</v>
      </c>
      <c r="E1767" s="4" t="s">
        <v>1887</v>
      </c>
      <c r="F1767" s="4">
        <v>2</v>
      </c>
      <c r="G1767" s="4">
        <v>596.84</v>
      </c>
      <c r="H1767" s="4">
        <v>0.01</v>
      </c>
      <c r="I1767" s="4" t="s">
        <v>1961</v>
      </c>
      <c r="J1767" s="4">
        <v>1181.7431999999999</v>
      </c>
    </row>
    <row r="1768" spans="1:10" ht="15" customHeight="1" x14ac:dyDescent="0.3">
      <c r="A1768" s="4" t="s">
        <v>3733</v>
      </c>
      <c r="B1768" s="6">
        <v>45571</v>
      </c>
      <c r="C1768" s="4" t="s">
        <v>1364</v>
      </c>
      <c r="D1768" s="4" t="s">
        <v>1631</v>
      </c>
      <c r="E1768" s="4" t="s">
        <v>1917</v>
      </c>
      <c r="F1768" s="4">
        <v>4</v>
      </c>
      <c r="G1768" s="4">
        <v>466.24</v>
      </c>
      <c r="H1768" s="4">
        <v>0.16</v>
      </c>
      <c r="I1768" s="4" t="s">
        <v>1959</v>
      </c>
      <c r="J1768" s="4">
        <v>1566.5663999999999</v>
      </c>
    </row>
    <row r="1769" spans="1:10" ht="15" customHeight="1" x14ac:dyDescent="0.3">
      <c r="A1769" s="4" t="s">
        <v>3734</v>
      </c>
      <c r="B1769" s="6">
        <v>45544</v>
      </c>
      <c r="C1769" s="4" t="s">
        <v>817</v>
      </c>
      <c r="D1769" s="4" t="s">
        <v>1610</v>
      </c>
      <c r="E1769" s="4" t="s">
        <v>1939</v>
      </c>
      <c r="F1769" s="4">
        <v>2</v>
      </c>
      <c r="G1769" s="4">
        <v>330.59</v>
      </c>
      <c r="H1769" s="4">
        <v>0.14000000000000001</v>
      </c>
      <c r="I1769" s="4" t="s">
        <v>1959</v>
      </c>
      <c r="J1769" s="4">
        <v>568.61479999999995</v>
      </c>
    </row>
    <row r="1770" spans="1:10" ht="15" customHeight="1" x14ac:dyDescent="0.3">
      <c r="A1770" s="4" t="s">
        <v>3735</v>
      </c>
      <c r="B1770" s="6">
        <v>45654</v>
      </c>
      <c r="C1770" s="4" t="s">
        <v>1528</v>
      </c>
      <c r="D1770" s="4" t="s">
        <v>1642</v>
      </c>
      <c r="E1770" s="4" t="s">
        <v>1911</v>
      </c>
      <c r="F1770" s="4">
        <v>2</v>
      </c>
      <c r="G1770" s="4">
        <v>616.42999999999995</v>
      </c>
      <c r="H1770" s="4">
        <v>0.02</v>
      </c>
      <c r="I1770" s="4" t="s">
        <v>1964</v>
      </c>
      <c r="J1770" s="4">
        <v>1208.2028</v>
      </c>
    </row>
    <row r="1771" spans="1:10" ht="15" customHeight="1" x14ac:dyDescent="0.3">
      <c r="A1771" s="4" t="s">
        <v>3736</v>
      </c>
      <c r="B1771" s="6">
        <v>45589</v>
      </c>
      <c r="C1771" s="4" t="s">
        <v>1266</v>
      </c>
      <c r="D1771" s="4" t="s">
        <v>1771</v>
      </c>
      <c r="E1771" s="4" t="s">
        <v>1911</v>
      </c>
      <c r="F1771" s="4">
        <v>3</v>
      </c>
      <c r="G1771" s="4">
        <v>195.89</v>
      </c>
      <c r="H1771" s="4">
        <v>0.16</v>
      </c>
      <c r="I1771" s="4" t="s">
        <v>1961</v>
      </c>
      <c r="J1771" s="4">
        <v>493.64280000000002</v>
      </c>
    </row>
    <row r="1772" spans="1:10" ht="15" customHeight="1" x14ac:dyDescent="0.3">
      <c r="A1772" s="4" t="s">
        <v>3737</v>
      </c>
      <c r="B1772" s="6">
        <v>45487</v>
      </c>
      <c r="C1772" s="4" t="s">
        <v>1088</v>
      </c>
      <c r="D1772" s="4" t="s">
        <v>1585</v>
      </c>
      <c r="E1772" s="4" t="s">
        <v>1924</v>
      </c>
      <c r="F1772" s="4">
        <v>4</v>
      </c>
      <c r="G1772" s="4">
        <v>614.76</v>
      </c>
      <c r="H1772" s="4">
        <v>0.16</v>
      </c>
      <c r="I1772" s="4" t="s">
        <v>1959</v>
      </c>
      <c r="J1772" s="4">
        <v>2065.5936000000002</v>
      </c>
    </row>
    <row r="1773" spans="1:10" ht="15" customHeight="1" x14ac:dyDescent="0.3">
      <c r="A1773" s="4" t="s">
        <v>3738</v>
      </c>
      <c r="B1773" s="6">
        <v>45418</v>
      </c>
      <c r="C1773" s="4" t="s">
        <v>1269</v>
      </c>
      <c r="D1773" s="4" t="s">
        <v>1820</v>
      </c>
      <c r="E1773" s="4" t="s">
        <v>1914</v>
      </c>
      <c r="F1773" s="4">
        <v>1</v>
      </c>
      <c r="G1773" s="4">
        <v>224.49</v>
      </c>
      <c r="H1773" s="4">
        <v>0.11</v>
      </c>
      <c r="I1773" s="4" t="s">
        <v>1961</v>
      </c>
      <c r="J1773" s="4">
        <v>199.7961</v>
      </c>
    </row>
    <row r="1774" spans="1:10" ht="15" customHeight="1" x14ac:dyDescent="0.3">
      <c r="A1774" s="4" t="s">
        <v>3739</v>
      </c>
      <c r="B1774" s="6">
        <v>45338</v>
      </c>
      <c r="C1774" s="4" t="s">
        <v>1127</v>
      </c>
      <c r="D1774" s="4" t="s">
        <v>1747</v>
      </c>
      <c r="E1774" s="4" t="s">
        <v>1929</v>
      </c>
      <c r="F1774" s="4">
        <v>1</v>
      </c>
      <c r="G1774" s="4">
        <v>967.76</v>
      </c>
      <c r="H1774" s="4">
        <v>0.09</v>
      </c>
      <c r="I1774" s="4" t="s">
        <v>1959</v>
      </c>
      <c r="J1774" s="4">
        <v>880.66160000000002</v>
      </c>
    </row>
    <row r="1775" spans="1:10" ht="15" customHeight="1" x14ac:dyDescent="0.3">
      <c r="A1775" s="4" t="s">
        <v>3740</v>
      </c>
      <c r="B1775" s="6">
        <v>45507</v>
      </c>
      <c r="C1775" s="4" t="s">
        <v>251</v>
      </c>
      <c r="D1775" s="4" t="s">
        <v>1703</v>
      </c>
      <c r="E1775" s="4" t="s">
        <v>1948</v>
      </c>
      <c r="F1775" s="4">
        <v>2</v>
      </c>
      <c r="G1775" s="4">
        <v>56.52</v>
      </c>
      <c r="H1775" s="4">
        <v>0.17</v>
      </c>
      <c r="I1775" s="4" t="s">
        <v>1961</v>
      </c>
      <c r="J1775" s="4">
        <v>93.8232</v>
      </c>
    </row>
    <row r="1776" spans="1:10" ht="15" customHeight="1" x14ac:dyDescent="0.3">
      <c r="A1776" s="4" t="s">
        <v>3741</v>
      </c>
      <c r="B1776" s="6">
        <v>45275</v>
      </c>
      <c r="C1776" s="4" t="s">
        <v>1519</v>
      </c>
      <c r="D1776" s="4" t="s">
        <v>1783</v>
      </c>
      <c r="E1776" s="4" t="s">
        <v>1892</v>
      </c>
      <c r="F1776" s="4">
        <v>4</v>
      </c>
      <c r="G1776" s="4">
        <v>921.84</v>
      </c>
      <c r="H1776" s="4">
        <v>0.04</v>
      </c>
      <c r="I1776" s="4" t="s">
        <v>1959</v>
      </c>
      <c r="J1776" s="4">
        <v>3539.8656000000001</v>
      </c>
    </row>
    <row r="1777" spans="1:10" ht="15" customHeight="1" x14ac:dyDescent="0.3">
      <c r="A1777" s="4" t="s">
        <v>3742</v>
      </c>
      <c r="B1777" s="6">
        <v>45319</v>
      </c>
      <c r="C1777" s="4" t="s">
        <v>1043</v>
      </c>
      <c r="D1777" s="4" t="s">
        <v>1841</v>
      </c>
      <c r="E1777" s="4" t="s">
        <v>1939</v>
      </c>
      <c r="F1777" s="4">
        <v>3</v>
      </c>
      <c r="G1777" s="4">
        <v>738.47</v>
      </c>
      <c r="H1777" s="4">
        <v>0.28000000000000003</v>
      </c>
      <c r="I1777" s="4" t="s">
        <v>1959</v>
      </c>
      <c r="J1777" s="4">
        <v>1595.0952</v>
      </c>
    </row>
    <row r="1778" spans="1:10" ht="15" customHeight="1" x14ac:dyDescent="0.3">
      <c r="A1778" s="4" t="s">
        <v>3743</v>
      </c>
      <c r="B1778" s="6">
        <v>45620</v>
      </c>
      <c r="C1778" s="4" t="s">
        <v>1043</v>
      </c>
      <c r="D1778" s="4" t="s">
        <v>1576</v>
      </c>
      <c r="E1778" s="4" t="s">
        <v>1887</v>
      </c>
      <c r="F1778" s="4">
        <v>4</v>
      </c>
      <c r="G1778" s="4">
        <v>477.83</v>
      </c>
      <c r="H1778" s="4">
        <v>0.05</v>
      </c>
      <c r="I1778" s="4" t="s">
        <v>1964</v>
      </c>
      <c r="J1778" s="4">
        <v>1815.7539999999999</v>
      </c>
    </row>
    <row r="1779" spans="1:10" ht="15" customHeight="1" x14ac:dyDescent="0.3">
      <c r="A1779" s="4" t="s">
        <v>3744</v>
      </c>
      <c r="B1779" s="6">
        <v>45831</v>
      </c>
      <c r="C1779" s="4" t="s">
        <v>566</v>
      </c>
      <c r="D1779" s="4" t="s">
        <v>1706</v>
      </c>
      <c r="E1779" s="4" t="s">
        <v>1929</v>
      </c>
      <c r="F1779" s="4">
        <v>3</v>
      </c>
      <c r="G1779" s="4">
        <v>605.83000000000004</v>
      </c>
      <c r="H1779" s="4">
        <v>0.28000000000000003</v>
      </c>
      <c r="I1779" s="4" t="s">
        <v>1964</v>
      </c>
      <c r="J1779" s="4">
        <v>1308.5927999999999</v>
      </c>
    </row>
    <row r="1780" spans="1:10" ht="15" customHeight="1" x14ac:dyDescent="0.3">
      <c r="A1780" s="4" t="s">
        <v>3745</v>
      </c>
      <c r="B1780" s="6">
        <v>45373</v>
      </c>
      <c r="C1780" s="4" t="s">
        <v>251</v>
      </c>
      <c r="D1780" s="4" t="s">
        <v>1709</v>
      </c>
      <c r="E1780" s="4" t="s">
        <v>1901</v>
      </c>
      <c r="F1780" s="4">
        <v>2</v>
      </c>
      <c r="G1780" s="4">
        <v>521.44000000000005</v>
      </c>
      <c r="H1780" s="4">
        <v>0.25</v>
      </c>
      <c r="I1780" s="4" t="s">
        <v>1964</v>
      </c>
      <c r="J1780" s="4">
        <v>782.16</v>
      </c>
    </row>
    <row r="1781" spans="1:10" ht="15" customHeight="1" x14ac:dyDescent="0.3">
      <c r="A1781" s="4" t="s">
        <v>3746</v>
      </c>
      <c r="B1781" s="6">
        <v>45863</v>
      </c>
      <c r="C1781" s="4" t="s">
        <v>1178</v>
      </c>
      <c r="D1781" s="4" t="s">
        <v>1599</v>
      </c>
      <c r="E1781" s="4" t="s">
        <v>1914</v>
      </c>
      <c r="F1781" s="4">
        <v>4</v>
      </c>
      <c r="G1781" s="4">
        <v>499.02</v>
      </c>
      <c r="H1781" s="4">
        <v>0.06</v>
      </c>
      <c r="I1781" s="4" t="s">
        <v>1959</v>
      </c>
      <c r="J1781" s="4">
        <v>1876.3152</v>
      </c>
    </row>
    <row r="1782" spans="1:10" ht="15" customHeight="1" x14ac:dyDescent="0.3">
      <c r="A1782" s="4" t="s">
        <v>3747</v>
      </c>
      <c r="B1782" s="6">
        <v>45758</v>
      </c>
      <c r="C1782" s="4" t="s">
        <v>521</v>
      </c>
      <c r="D1782" s="4" t="s">
        <v>1572</v>
      </c>
      <c r="E1782" s="4" t="s">
        <v>1945</v>
      </c>
      <c r="F1782" s="4">
        <v>4</v>
      </c>
      <c r="G1782" s="4">
        <v>299.45999999999998</v>
      </c>
      <c r="H1782" s="4">
        <v>0.18</v>
      </c>
      <c r="I1782" s="4" t="s">
        <v>1964</v>
      </c>
      <c r="J1782" s="4">
        <v>982.22879999999998</v>
      </c>
    </row>
    <row r="1783" spans="1:10" ht="15" customHeight="1" x14ac:dyDescent="0.3">
      <c r="A1783" s="4" t="s">
        <v>3748</v>
      </c>
      <c r="B1783" s="6">
        <v>45285</v>
      </c>
      <c r="C1783" s="4" t="s">
        <v>1423</v>
      </c>
      <c r="D1783" s="4" t="s">
        <v>1696</v>
      </c>
      <c r="E1783" s="4" t="s">
        <v>1887</v>
      </c>
      <c r="F1783" s="4">
        <v>1</v>
      </c>
      <c r="G1783" s="4">
        <v>609.29</v>
      </c>
      <c r="H1783" s="4">
        <v>0.15</v>
      </c>
      <c r="I1783" s="4" t="s">
        <v>1959</v>
      </c>
      <c r="J1783" s="4">
        <v>517.89649999999995</v>
      </c>
    </row>
    <row r="1784" spans="1:10" ht="15" customHeight="1" x14ac:dyDescent="0.3">
      <c r="A1784" s="4" t="s">
        <v>3749</v>
      </c>
      <c r="B1784" s="6">
        <v>45656</v>
      </c>
      <c r="C1784" s="4" t="s">
        <v>364</v>
      </c>
      <c r="D1784" s="4" t="s">
        <v>1565</v>
      </c>
      <c r="E1784" s="4" t="s">
        <v>1917</v>
      </c>
      <c r="F1784" s="4">
        <v>1</v>
      </c>
      <c r="G1784" s="4">
        <v>213.74</v>
      </c>
      <c r="H1784" s="4">
        <v>7.0000000000000007E-2</v>
      </c>
      <c r="I1784" s="4" t="s">
        <v>1964</v>
      </c>
      <c r="J1784" s="4">
        <v>198.7782</v>
      </c>
    </row>
    <row r="1785" spans="1:10" ht="15" customHeight="1" x14ac:dyDescent="0.3">
      <c r="A1785" s="4" t="s">
        <v>3750</v>
      </c>
      <c r="B1785" s="6">
        <v>45718</v>
      </c>
      <c r="C1785" s="4" t="s">
        <v>521</v>
      </c>
      <c r="D1785" s="4" t="s">
        <v>1747</v>
      </c>
      <c r="E1785" s="4" t="s">
        <v>1939</v>
      </c>
      <c r="F1785" s="4">
        <v>4</v>
      </c>
      <c r="G1785" s="4">
        <v>613.16999999999996</v>
      </c>
      <c r="H1785" s="4">
        <v>0.26</v>
      </c>
      <c r="I1785" s="4" t="s">
        <v>1959</v>
      </c>
      <c r="J1785" s="4">
        <v>1814.9831999999999</v>
      </c>
    </row>
    <row r="1786" spans="1:10" ht="15" customHeight="1" x14ac:dyDescent="0.3">
      <c r="A1786" s="4" t="s">
        <v>3751</v>
      </c>
      <c r="B1786" s="6">
        <v>45293</v>
      </c>
      <c r="C1786" s="4" t="s">
        <v>1130</v>
      </c>
      <c r="D1786" s="4" t="s">
        <v>1759</v>
      </c>
      <c r="E1786" s="4" t="s">
        <v>1927</v>
      </c>
      <c r="F1786" s="4">
        <v>2</v>
      </c>
      <c r="G1786" s="4">
        <v>687.36</v>
      </c>
      <c r="H1786" s="4">
        <v>7.0000000000000007E-2</v>
      </c>
      <c r="I1786" s="4" t="s">
        <v>1964</v>
      </c>
      <c r="J1786" s="4">
        <v>1278.4896000000001</v>
      </c>
    </row>
    <row r="1787" spans="1:10" ht="15" customHeight="1" x14ac:dyDescent="0.3">
      <c r="A1787" s="4" t="s">
        <v>3752</v>
      </c>
      <c r="B1787" s="6">
        <v>45915</v>
      </c>
      <c r="C1787" s="4" t="s">
        <v>1037</v>
      </c>
      <c r="D1787" s="4" t="s">
        <v>1783</v>
      </c>
      <c r="E1787" s="4" t="s">
        <v>1932</v>
      </c>
      <c r="F1787" s="4">
        <v>3</v>
      </c>
      <c r="G1787" s="4">
        <v>115.39</v>
      </c>
      <c r="H1787" s="4">
        <v>0.02</v>
      </c>
      <c r="I1787" s="4" t="s">
        <v>1961</v>
      </c>
      <c r="J1787" s="4">
        <v>339.2466</v>
      </c>
    </row>
    <row r="1788" spans="1:10" ht="15" customHeight="1" x14ac:dyDescent="0.3">
      <c r="A1788" s="4" t="s">
        <v>3753</v>
      </c>
      <c r="B1788" s="6">
        <v>45359</v>
      </c>
      <c r="C1788" s="4" t="s">
        <v>600</v>
      </c>
      <c r="D1788" s="4" t="s">
        <v>1648</v>
      </c>
      <c r="E1788" s="4" t="s">
        <v>1929</v>
      </c>
      <c r="F1788" s="4">
        <v>2</v>
      </c>
      <c r="G1788" s="4">
        <v>722.06</v>
      </c>
      <c r="H1788" s="4">
        <v>7.0000000000000007E-2</v>
      </c>
      <c r="I1788" s="4" t="s">
        <v>1959</v>
      </c>
      <c r="J1788" s="4">
        <v>1343.0316</v>
      </c>
    </row>
    <row r="1789" spans="1:10" ht="15" customHeight="1" x14ac:dyDescent="0.3">
      <c r="A1789" s="4" t="s">
        <v>3754</v>
      </c>
      <c r="B1789" s="6">
        <v>45652</v>
      </c>
      <c r="C1789" s="4" t="s">
        <v>1331</v>
      </c>
      <c r="D1789" s="4" t="s">
        <v>1585</v>
      </c>
      <c r="E1789" s="4" t="s">
        <v>1936</v>
      </c>
      <c r="F1789" s="4">
        <v>1</v>
      </c>
      <c r="G1789" s="4">
        <v>384.57</v>
      </c>
      <c r="H1789" s="4">
        <v>0.06</v>
      </c>
      <c r="I1789" s="4" t="s">
        <v>1961</v>
      </c>
      <c r="J1789" s="4">
        <v>361.49579999999997</v>
      </c>
    </row>
    <row r="1790" spans="1:10" ht="15" customHeight="1" x14ac:dyDescent="0.3">
      <c r="A1790" s="4" t="s">
        <v>3755</v>
      </c>
      <c r="B1790" s="6">
        <v>45735</v>
      </c>
      <c r="C1790" s="4" t="s">
        <v>692</v>
      </c>
      <c r="D1790" s="4" t="s">
        <v>1590</v>
      </c>
      <c r="E1790" s="4" t="s">
        <v>1932</v>
      </c>
      <c r="F1790" s="4">
        <v>2</v>
      </c>
      <c r="G1790" s="4">
        <v>194.09</v>
      </c>
      <c r="H1790" s="4">
        <v>0.18</v>
      </c>
      <c r="I1790" s="4" t="s">
        <v>1961</v>
      </c>
      <c r="J1790" s="4">
        <v>318.30759999999998</v>
      </c>
    </row>
    <row r="1791" spans="1:10" ht="15" customHeight="1" x14ac:dyDescent="0.3">
      <c r="A1791" s="4" t="s">
        <v>3756</v>
      </c>
      <c r="B1791" s="6">
        <v>45579</v>
      </c>
      <c r="C1791" s="4" t="s">
        <v>578</v>
      </c>
      <c r="D1791" s="4" t="s">
        <v>1847</v>
      </c>
      <c r="E1791" s="4" t="s">
        <v>1901</v>
      </c>
      <c r="F1791" s="4">
        <v>2</v>
      </c>
      <c r="G1791" s="4">
        <v>403.91</v>
      </c>
      <c r="H1791" s="4">
        <v>7.0000000000000007E-2</v>
      </c>
      <c r="I1791" s="4" t="s">
        <v>1959</v>
      </c>
      <c r="J1791" s="4">
        <v>751.27260000000001</v>
      </c>
    </row>
    <row r="1792" spans="1:10" ht="15" customHeight="1" x14ac:dyDescent="0.3">
      <c r="A1792" s="4" t="s">
        <v>3757</v>
      </c>
      <c r="B1792" s="6">
        <v>45721</v>
      </c>
      <c r="C1792" s="4" t="s">
        <v>282</v>
      </c>
      <c r="D1792" s="4" t="s">
        <v>1625</v>
      </c>
      <c r="E1792" s="4" t="s">
        <v>1934</v>
      </c>
      <c r="F1792" s="4">
        <v>1</v>
      </c>
      <c r="G1792" s="4">
        <v>878.69</v>
      </c>
      <c r="H1792" s="4">
        <v>0.3</v>
      </c>
      <c r="I1792" s="4" t="s">
        <v>1961</v>
      </c>
      <c r="J1792" s="4">
        <v>615.08299999999997</v>
      </c>
    </row>
    <row r="1793" spans="1:10" ht="15" customHeight="1" x14ac:dyDescent="0.3">
      <c r="A1793" s="4" t="s">
        <v>3758</v>
      </c>
      <c r="B1793" s="6">
        <v>45446</v>
      </c>
      <c r="C1793" s="4" t="s">
        <v>1202</v>
      </c>
      <c r="D1793" s="4" t="s">
        <v>1677</v>
      </c>
      <c r="E1793" s="4" t="s">
        <v>1936</v>
      </c>
      <c r="F1793" s="4">
        <v>1</v>
      </c>
      <c r="G1793" s="4">
        <v>161.16999999999999</v>
      </c>
      <c r="H1793" s="4">
        <v>0.05</v>
      </c>
      <c r="I1793" s="4" t="s">
        <v>1959</v>
      </c>
      <c r="J1793" s="4">
        <v>153.11150000000001</v>
      </c>
    </row>
    <row r="1794" spans="1:10" ht="15" customHeight="1" x14ac:dyDescent="0.3">
      <c r="A1794" s="4" t="s">
        <v>3759</v>
      </c>
      <c r="B1794" s="6">
        <v>45387</v>
      </c>
      <c r="C1794" s="4" t="s">
        <v>704</v>
      </c>
      <c r="D1794" s="4" t="s">
        <v>1802</v>
      </c>
      <c r="E1794" s="4" t="s">
        <v>1934</v>
      </c>
      <c r="F1794" s="4">
        <v>2</v>
      </c>
      <c r="G1794" s="4">
        <v>720.15</v>
      </c>
      <c r="H1794" s="4">
        <v>0.22</v>
      </c>
      <c r="I1794" s="4" t="s">
        <v>1964</v>
      </c>
      <c r="J1794" s="4">
        <v>1123.434</v>
      </c>
    </row>
    <row r="1795" spans="1:10" ht="15" customHeight="1" x14ac:dyDescent="0.3">
      <c r="A1795" s="4" t="s">
        <v>3760</v>
      </c>
      <c r="B1795" s="6">
        <v>45222</v>
      </c>
      <c r="C1795" s="4" t="s">
        <v>1100</v>
      </c>
      <c r="D1795" s="4" t="s">
        <v>1655</v>
      </c>
      <c r="E1795" s="4" t="s">
        <v>1917</v>
      </c>
      <c r="F1795" s="4">
        <v>1</v>
      </c>
      <c r="G1795" s="4">
        <v>361.8</v>
      </c>
      <c r="H1795" s="4">
        <v>0.02</v>
      </c>
      <c r="I1795" s="4" t="s">
        <v>1964</v>
      </c>
      <c r="J1795" s="4">
        <v>354.56400000000002</v>
      </c>
    </row>
    <row r="1796" spans="1:10" ht="15" customHeight="1" x14ac:dyDescent="0.3">
      <c r="A1796" s="4" t="s">
        <v>3761</v>
      </c>
      <c r="B1796" s="6">
        <v>45402</v>
      </c>
      <c r="C1796" s="4" t="s">
        <v>751</v>
      </c>
      <c r="D1796" s="4" t="s">
        <v>1868</v>
      </c>
      <c r="E1796" s="4" t="s">
        <v>1911</v>
      </c>
      <c r="F1796" s="4">
        <v>1</v>
      </c>
      <c r="G1796" s="4">
        <v>779.84</v>
      </c>
      <c r="H1796" s="4">
        <v>0.28999999999999998</v>
      </c>
      <c r="I1796" s="4" t="s">
        <v>1961</v>
      </c>
      <c r="J1796" s="4">
        <v>553.68640000000005</v>
      </c>
    </row>
    <row r="1797" spans="1:10" ht="15" customHeight="1" x14ac:dyDescent="0.3">
      <c r="A1797" s="4" t="s">
        <v>3762</v>
      </c>
      <c r="B1797" s="6">
        <v>45455</v>
      </c>
      <c r="C1797" s="4" t="s">
        <v>29</v>
      </c>
      <c r="D1797" s="4" t="s">
        <v>1871</v>
      </c>
      <c r="E1797" s="4" t="s">
        <v>1904</v>
      </c>
      <c r="F1797" s="4">
        <v>2</v>
      </c>
      <c r="G1797" s="4">
        <v>649.89</v>
      </c>
      <c r="H1797" s="4">
        <v>0.17</v>
      </c>
      <c r="I1797" s="4" t="s">
        <v>1964</v>
      </c>
      <c r="J1797" s="4">
        <v>1078.8173999999999</v>
      </c>
    </row>
    <row r="1798" spans="1:10" ht="15" customHeight="1" x14ac:dyDescent="0.3">
      <c r="A1798" s="4" t="s">
        <v>3763</v>
      </c>
      <c r="B1798" s="6">
        <v>45877</v>
      </c>
      <c r="C1798" s="4" t="s">
        <v>674</v>
      </c>
      <c r="D1798" s="4" t="s">
        <v>1741</v>
      </c>
      <c r="E1798" s="4" t="s">
        <v>1911</v>
      </c>
      <c r="F1798" s="4">
        <v>1</v>
      </c>
      <c r="G1798" s="4">
        <v>952.73</v>
      </c>
      <c r="H1798" s="4">
        <v>0.17</v>
      </c>
      <c r="I1798" s="4" t="s">
        <v>1959</v>
      </c>
      <c r="J1798" s="4">
        <v>790.76589999999999</v>
      </c>
    </row>
    <row r="1799" spans="1:10" ht="15" customHeight="1" x14ac:dyDescent="0.3">
      <c r="A1799" s="4" t="s">
        <v>3764</v>
      </c>
      <c r="B1799" s="6">
        <v>45875</v>
      </c>
      <c r="C1799" s="4" t="s">
        <v>308</v>
      </c>
      <c r="D1799" s="4" t="s">
        <v>1880</v>
      </c>
      <c r="E1799" s="4" t="s">
        <v>1939</v>
      </c>
      <c r="F1799" s="4">
        <v>4</v>
      </c>
      <c r="G1799" s="4">
        <v>820.78</v>
      </c>
      <c r="H1799" s="4">
        <v>0.25</v>
      </c>
      <c r="I1799" s="4" t="s">
        <v>1959</v>
      </c>
      <c r="J1799" s="4">
        <v>2462.34</v>
      </c>
    </row>
    <row r="1800" spans="1:10" ht="15" customHeight="1" x14ac:dyDescent="0.3">
      <c r="A1800" s="4" t="s">
        <v>3765</v>
      </c>
      <c r="B1800" s="6">
        <v>45592</v>
      </c>
      <c r="C1800" s="4" t="s">
        <v>1085</v>
      </c>
      <c r="D1800" s="4" t="s">
        <v>1693</v>
      </c>
      <c r="E1800" s="4" t="s">
        <v>1901</v>
      </c>
      <c r="F1800" s="4">
        <v>4</v>
      </c>
      <c r="G1800" s="4">
        <v>247.55</v>
      </c>
      <c r="H1800" s="4">
        <v>0.05</v>
      </c>
      <c r="I1800" s="4" t="s">
        <v>1959</v>
      </c>
      <c r="J1800" s="4">
        <v>940.69</v>
      </c>
    </row>
    <row r="1801" spans="1:10" ht="15" customHeight="1" x14ac:dyDescent="0.3">
      <c r="A1801" s="4" t="s">
        <v>3766</v>
      </c>
      <c r="B1801" s="6">
        <v>45369</v>
      </c>
      <c r="C1801" s="4" t="s">
        <v>743</v>
      </c>
      <c r="D1801" s="4" t="s">
        <v>1880</v>
      </c>
      <c r="E1801" s="4" t="s">
        <v>1917</v>
      </c>
      <c r="F1801" s="4">
        <v>3</v>
      </c>
      <c r="G1801" s="4">
        <v>561.44000000000005</v>
      </c>
      <c r="H1801" s="4">
        <v>0.2</v>
      </c>
      <c r="I1801" s="4" t="s">
        <v>1964</v>
      </c>
      <c r="J1801" s="4">
        <v>1347.4559999999999</v>
      </c>
    </row>
    <row r="1802" spans="1:10" ht="15" customHeight="1" x14ac:dyDescent="0.3">
      <c r="A1802" s="4" t="s">
        <v>3767</v>
      </c>
      <c r="B1802" s="6">
        <v>45249</v>
      </c>
      <c r="C1802" s="4" t="s">
        <v>904</v>
      </c>
      <c r="D1802" s="4" t="s">
        <v>1799</v>
      </c>
      <c r="E1802" s="4" t="s">
        <v>1917</v>
      </c>
      <c r="F1802" s="4">
        <v>4</v>
      </c>
      <c r="G1802" s="4">
        <v>214.37</v>
      </c>
      <c r="H1802" s="4">
        <v>0.11</v>
      </c>
      <c r="I1802" s="4" t="s">
        <v>1964</v>
      </c>
      <c r="J1802" s="4">
        <v>763.15719999999999</v>
      </c>
    </row>
    <row r="1803" spans="1:10" ht="15" customHeight="1" x14ac:dyDescent="0.3">
      <c r="A1803" s="4" t="s">
        <v>3768</v>
      </c>
      <c r="B1803" s="6">
        <v>45741</v>
      </c>
      <c r="C1803" s="4" t="s">
        <v>1307</v>
      </c>
      <c r="D1803" s="4" t="s">
        <v>1625</v>
      </c>
      <c r="E1803" s="4" t="s">
        <v>1939</v>
      </c>
      <c r="F1803" s="4">
        <v>3</v>
      </c>
      <c r="G1803" s="4">
        <v>123.74</v>
      </c>
      <c r="H1803" s="4">
        <v>0.23</v>
      </c>
      <c r="I1803" s="4" t="s">
        <v>1961</v>
      </c>
      <c r="J1803" s="4">
        <v>285.83940000000001</v>
      </c>
    </row>
    <row r="1804" spans="1:10" ht="15" customHeight="1" x14ac:dyDescent="0.3">
      <c r="A1804" s="4" t="s">
        <v>3769</v>
      </c>
      <c r="B1804" s="6">
        <v>45427</v>
      </c>
      <c r="C1804" s="4" t="s">
        <v>66</v>
      </c>
      <c r="D1804" s="4" t="s">
        <v>1783</v>
      </c>
      <c r="E1804" s="4" t="s">
        <v>1927</v>
      </c>
      <c r="F1804" s="4">
        <v>4</v>
      </c>
      <c r="G1804" s="4">
        <v>645.71</v>
      </c>
      <c r="H1804" s="4">
        <v>0.1</v>
      </c>
      <c r="I1804" s="4" t="s">
        <v>1961</v>
      </c>
      <c r="J1804" s="4">
        <v>2324.556</v>
      </c>
    </row>
    <row r="1805" spans="1:10" ht="15" customHeight="1" x14ac:dyDescent="0.3">
      <c r="A1805" s="4" t="s">
        <v>3770</v>
      </c>
      <c r="B1805" s="6">
        <v>45736</v>
      </c>
      <c r="C1805" s="4" t="s">
        <v>138</v>
      </c>
      <c r="D1805" s="4" t="s">
        <v>1638</v>
      </c>
      <c r="E1805" s="4" t="s">
        <v>1929</v>
      </c>
      <c r="F1805" s="4">
        <v>3</v>
      </c>
      <c r="G1805" s="4">
        <v>587.12</v>
      </c>
      <c r="H1805" s="4">
        <v>0.3</v>
      </c>
      <c r="I1805" s="4" t="s">
        <v>1959</v>
      </c>
      <c r="J1805" s="4">
        <v>1232.952</v>
      </c>
    </row>
    <row r="1806" spans="1:10" ht="15" customHeight="1" x14ac:dyDescent="0.3">
      <c r="A1806" s="4" t="s">
        <v>3771</v>
      </c>
      <c r="B1806" s="6">
        <v>45941</v>
      </c>
      <c r="C1806" s="4" t="s">
        <v>784</v>
      </c>
      <c r="D1806" s="4" t="s">
        <v>1652</v>
      </c>
      <c r="E1806" s="4" t="s">
        <v>1945</v>
      </c>
      <c r="F1806" s="4">
        <v>1</v>
      </c>
      <c r="G1806" s="4">
        <v>401.18</v>
      </c>
      <c r="H1806" s="4">
        <v>0.15</v>
      </c>
      <c r="I1806" s="4" t="s">
        <v>1964</v>
      </c>
      <c r="J1806" s="4">
        <v>341.00299999999999</v>
      </c>
    </row>
    <row r="1807" spans="1:10" ht="15" customHeight="1" x14ac:dyDescent="0.3">
      <c r="A1807" s="4" t="s">
        <v>3772</v>
      </c>
      <c r="B1807" s="6">
        <v>45486</v>
      </c>
      <c r="C1807" s="4" t="s">
        <v>1157</v>
      </c>
      <c r="D1807" s="4" t="s">
        <v>1756</v>
      </c>
      <c r="E1807" s="4" t="s">
        <v>1945</v>
      </c>
      <c r="F1807" s="4">
        <v>3</v>
      </c>
      <c r="G1807" s="4">
        <v>658.33</v>
      </c>
      <c r="H1807" s="4">
        <v>0.12</v>
      </c>
      <c r="I1807" s="4" t="s">
        <v>1964</v>
      </c>
      <c r="J1807" s="4">
        <v>1737.9911999999999</v>
      </c>
    </row>
    <row r="1808" spans="1:10" ht="15" customHeight="1" x14ac:dyDescent="0.3">
      <c r="A1808" s="4" t="s">
        <v>3773</v>
      </c>
      <c r="B1808" s="6">
        <v>45474</v>
      </c>
      <c r="C1808" s="4" t="s">
        <v>665</v>
      </c>
      <c r="D1808" s="4" t="s">
        <v>1728</v>
      </c>
      <c r="E1808" s="4" t="s">
        <v>1927</v>
      </c>
      <c r="F1808" s="4">
        <v>4</v>
      </c>
      <c r="G1808" s="4">
        <v>450.3</v>
      </c>
      <c r="H1808" s="4">
        <v>0.02</v>
      </c>
      <c r="I1808" s="4" t="s">
        <v>1959</v>
      </c>
      <c r="J1808" s="4">
        <v>1765.1759999999999</v>
      </c>
    </row>
    <row r="1809" spans="1:10" ht="15" customHeight="1" x14ac:dyDescent="0.3">
      <c r="A1809" s="4" t="s">
        <v>3774</v>
      </c>
      <c r="B1809" s="6">
        <v>45757</v>
      </c>
      <c r="C1809" s="4" t="s">
        <v>497</v>
      </c>
      <c r="D1809" s="4" t="s">
        <v>1865</v>
      </c>
      <c r="E1809" s="4" t="s">
        <v>1924</v>
      </c>
      <c r="F1809" s="4">
        <v>4</v>
      </c>
      <c r="G1809" s="4">
        <v>33.630000000000003</v>
      </c>
      <c r="H1809" s="4">
        <v>0.05</v>
      </c>
      <c r="I1809" s="4" t="s">
        <v>1959</v>
      </c>
      <c r="J1809" s="4">
        <v>127.794</v>
      </c>
    </row>
    <row r="1810" spans="1:10" ht="15" customHeight="1" x14ac:dyDescent="0.3">
      <c r="A1810" s="4" t="s">
        <v>3775</v>
      </c>
      <c r="B1810" s="6">
        <v>45475</v>
      </c>
      <c r="C1810" s="4" t="s">
        <v>145</v>
      </c>
      <c r="D1810" s="4" t="s">
        <v>1998</v>
      </c>
      <c r="E1810" s="4" t="s">
        <v>1887</v>
      </c>
      <c r="F1810" s="4">
        <v>3</v>
      </c>
      <c r="G1810" s="4">
        <v>168.89</v>
      </c>
      <c r="H1810" s="4">
        <v>0.03</v>
      </c>
      <c r="I1810" s="4" t="s">
        <v>1964</v>
      </c>
      <c r="J1810" s="4">
        <v>491.4699</v>
      </c>
    </row>
    <row r="1811" spans="1:10" ht="15" customHeight="1" x14ac:dyDescent="0.3">
      <c r="A1811" s="4" t="s">
        <v>3776</v>
      </c>
      <c r="B1811" s="6">
        <v>45546</v>
      </c>
      <c r="C1811" s="4" t="s">
        <v>345</v>
      </c>
      <c r="D1811" s="4" t="s">
        <v>1762</v>
      </c>
      <c r="E1811" s="4" t="s">
        <v>1927</v>
      </c>
      <c r="F1811" s="4">
        <v>1</v>
      </c>
      <c r="G1811" s="4">
        <v>141.85</v>
      </c>
      <c r="H1811" s="4">
        <v>0.06</v>
      </c>
      <c r="I1811" s="4" t="s">
        <v>1961</v>
      </c>
      <c r="J1811" s="4">
        <v>133.339</v>
      </c>
    </row>
    <row r="1812" spans="1:10" ht="15" customHeight="1" x14ac:dyDescent="0.3">
      <c r="A1812" s="4" t="s">
        <v>3777</v>
      </c>
      <c r="B1812" s="6">
        <v>45520</v>
      </c>
      <c r="C1812" s="4" t="s">
        <v>977</v>
      </c>
      <c r="D1812" s="4" t="s">
        <v>1683</v>
      </c>
      <c r="E1812" s="4" t="s">
        <v>1914</v>
      </c>
      <c r="F1812" s="4">
        <v>1</v>
      </c>
      <c r="G1812" s="4">
        <v>617.4</v>
      </c>
      <c r="H1812" s="4">
        <v>0.21</v>
      </c>
      <c r="I1812" s="4" t="s">
        <v>1959</v>
      </c>
      <c r="J1812" s="4">
        <v>487.74599999999998</v>
      </c>
    </row>
    <row r="1813" spans="1:10" ht="15" customHeight="1" x14ac:dyDescent="0.3">
      <c r="A1813" s="4" t="s">
        <v>3778</v>
      </c>
      <c r="B1813" s="6">
        <v>45534</v>
      </c>
      <c r="C1813" s="4" t="s">
        <v>503</v>
      </c>
      <c r="D1813" s="4" t="s">
        <v>1741</v>
      </c>
      <c r="E1813" s="4" t="s">
        <v>1892</v>
      </c>
      <c r="F1813" s="4">
        <v>3</v>
      </c>
      <c r="G1813" s="4">
        <v>841.47</v>
      </c>
      <c r="H1813" s="4">
        <v>0.15</v>
      </c>
      <c r="I1813" s="4" t="s">
        <v>1964</v>
      </c>
      <c r="J1813" s="4">
        <v>2145.7485000000001</v>
      </c>
    </row>
    <row r="1814" spans="1:10" ht="15" customHeight="1" x14ac:dyDescent="0.3">
      <c r="A1814" s="4" t="s">
        <v>3779</v>
      </c>
      <c r="B1814" s="6">
        <v>45334</v>
      </c>
      <c r="C1814" s="4" t="s">
        <v>225</v>
      </c>
      <c r="D1814" s="4" t="s">
        <v>1638</v>
      </c>
      <c r="E1814" s="4" t="s">
        <v>1932</v>
      </c>
      <c r="F1814" s="4">
        <v>2</v>
      </c>
      <c r="G1814" s="4">
        <v>960.41</v>
      </c>
      <c r="H1814" s="4">
        <v>0.18</v>
      </c>
      <c r="I1814" s="4" t="s">
        <v>1959</v>
      </c>
      <c r="J1814" s="4">
        <v>1575.0724</v>
      </c>
    </row>
    <row r="1815" spans="1:10" ht="15" customHeight="1" x14ac:dyDescent="0.3">
      <c r="A1815" s="4" t="s">
        <v>3780</v>
      </c>
      <c r="B1815" s="6">
        <v>45289</v>
      </c>
      <c r="C1815" s="4" t="s">
        <v>1407</v>
      </c>
      <c r="D1815" s="4" t="s">
        <v>1808</v>
      </c>
      <c r="E1815" s="4" t="s">
        <v>1945</v>
      </c>
      <c r="F1815" s="4">
        <v>3</v>
      </c>
      <c r="G1815" s="4">
        <v>717.22</v>
      </c>
      <c r="H1815" s="4">
        <v>0.24</v>
      </c>
      <c r="I1815" s="4" t="s">
        <v>1961</v>
      </c>
      <c r="J1815" s="4">
        <v>1635.2616</v>
      </c>
    </row>
    <row r="1816" spans="1:10" ht="15" customHeight="1" x14ac:dyDescent="0.3">
      <c r="A1816" s="4" t="s">
        <v>3781</v>
      </c>
      <c r="B1816" s="6">
        <v>45832</v>
      </c>
      <c r="C1816" s="4" t="s">
        <v>406</v>
      </c>
      <c r="D1816" s="4" t="s">
        <v>1606</v>
      </c>
      <c r="E1816" s="4" t="s">
        <v>1887</v>
      </c>
      <c r="F1816" s="4">
        <v>1</v>
      </c>
      <c r="G1816" s="4">
        <v>281.83</v>
      </c>
      <c r="H1816" s="4">
        <v>0.16</v>
      </c>
      <c r="I1816" s="4" t="s">
        <v>1964</v>
      </c>
      <c r="J1816" s="4">
        <v>236.7372</v>
      </c>
    </row>
    <row r="1817" spans="1:10" ht="15" customHeight="1" x14ac:dyDescent="0.3">
      <c r="A1817" s="4" t="s">
        <v>3782</v>
      </c>
      <c r="B1817" s="6">
        <v>45400</v>
      </c>
      <c r="C1817" s="4" t="s">
        <v>674</v>
      </c>
      <c r="D1817" s="4" t="s">
        <v>1759</v>
      </c>
      <c r="E1817" s="4" t="s">
        <v>1934</v>
      </c>
      <c r="F1817" s="4">
        <v>1</v>
      </c>
      <c r="G1817" s="4">
        <v>509.08</v>
      </c>
      <c r="H1817" s="4">
        <v>0.04</v>
      </c>
      <c r="I1817" s="4" t="s">
        <v>1961</v>
      </c>
      <c r="J1817" s="4">
        <v>488.71679999999998</v>
      </c>
    </row>
    <row r="1818" spans="1:10" ht="15" customHeight="1" x14ac:dyDescent="0.3">
      <c r="A1818" s="4" t="s">
        <v>3783</v>
      </c>
      <c r="B1818" s="6">
        <v>45930</v>
      </c>
      <c r="C1818" s="4" t="s">
        <v>1258</v>
      </c>
      <c r="D1818" s="4" t="s">
        <v>1871</v>
      </c>
      <c r="E1818" s="4" t="s">
        <v>1896</v>
      </c>
      <c r="F1818" s="4">
        <v>4</v>
      </c>
      <c r="G1818" s="4">
        <v>827.09</v>
      </c>
      <c r="H1818" s="4">
        <v>0.3</v>
      </c>
      <c r="I1818" s="4" t="s">
        <v>1959</v>
      </c>
      <c r="J1818" s="4">
        <v>2315.8519999999999</v>
      </c>
    </row>
    <row r="1819" spans="1:10" ht="15" customHeight="1" x14ac:dyDescent="0.3">
      <c r="A1819" s="4" t="s">
        <v>3784</v>
      </c>
      <c r="B1819" s="6">
        <v>45935</v>
      </c>
      <c r="C1819" s="4" t="s">
        <v>692</v>
      </c>
      <c r="D1819" s="4" t="s">
        <v>1664</v>
      </c>
      <c r="E1819" s="4" t="s">
        <v>1904</v>
      </c>
      <c r="F1819" s="4">
        <v>2</v>
      </c>
      <c r="G1819" s="4">
        <v>823.36</v>
      </c>
      <c r="H1819" s="4">
        <v>0.23</v>
      </c>
      <c r="I1819" s="4" t="s">
        <v>1959</v>
      </c>
      <c r="J1819" s="4">
        <v>1267.9744000000001</v>
      </c>
    </row>
    <row r="1820" spans="1:10" ht="15" customHeight="1" x14ac:dyDescent="0.3">
      <c r="A1820" s="4" t="s">
        <v>3785</v>
      </c>
      <c r="B1820" s="6">
        <v>45814</v>
      </c>
      <c r="C1820" s="4" t="s">
        <v>474</v>
      </c>
      <c r="D1820" s="4" t="s">
        <v>1655</v>
      </c>
      <c r="E1820" s="4" t="s">
        <v>1908</v>
      </c>
      <c r="F1820" s="4">
        <v>4</v>
      </c>
      <c r="G1820" s="4">
        <v>282.18</v>
      </c>
      <c r="H1820" s="4">
        <v>0.13</v>
      </c>
      <c r="I1820" s="4" t="s">
        <v>1964</v>
      </c>
      <c r="J1820" s="4">
        <v>981.9864</v>
      </c>
    </row>
    <row r="1821" spans="1:10" ht="15" customHeight="1" x14ac:dyDescent="0.3">
      <c r="A1821" s="4" t="s">
        <v>3786</v>
      </c>
      <c r="B1821" s="6">
        <v>45323</v>
      </c>
      <c r="C1821" s="4" t="s">
        <v>578</v>
      </c>
      <c r="D1821" s="4" t="s">
        <v>1638</v>
      </c>
      <c r="E1821" s="4" t="s">
        <v>1892</v>
      </c>
      <c r="F1821" s="4">
        <v>1</v>
      </c>
      <c r="G1821" s="4">
        <v>486.39</v>
      </c>
      <c r="H1821" s="4">
        <v>0.09</v>
      </c>
      <c r="I1821" s="4" t="s">
        <v>1964</v>
      </c>
      <c r="J1821" s="4">
        <v>442.61489999999998</v>
      </c>
    </row>
    <row r="1822" spans="1:10" ht="15" customHeight="1" x14ac:dyDescent="0.3">
      <c r="A1822" s="4" t="s">
        <v>3787</v>
      </c>
      <c r="B1822" s="6">
        <v>45312</v>
      </c>
      <c r="C1822" s="4" t="s">
        <v>176</v>
      </c>
      <c r="D1822" s="4" t="s">
        <v>1628</v>
      </c>
      <c r="E1822" s="4" t="s">
        <v>1901</v>
      </c>
      <c r="F1822" s="4">
        <v>2</v>
      </c>
      <c r="G1822" s="4">
        <v>603.62</v>
      </c>
      <c r="H1822" s="4">
        <v>0.18</v>
      </c>
      <c r="I1822" s="4" t="s">
        <v>1964</v>
      </c>
      <c r="J1822" s="4">
        <v>989.93679999999995</v>
      </c>
    </row>
    <row r="1823" spans="1:10" ht="15" customHeight="1" x14ac:dyDescent="0.3">
      <c r="A1823" s="4" t="s">
        <v>3788</v>
      </c>
      <c r="B1823" s="6">
        <v>45554</v>
      </c>
      <c r="C1823" s="4" t="s">
        <v>503</v>
      </c>
      <c r="D1823" s="4" t="s">
        <v>1689</v>
      </c>
      <c r="E1823" s="4" t="s">
        <v>1917</v>
      </c>
      <c r="F1823" s="4">
        <v>3</v>
      </c>
      <c r="G1823" s="4">
        <v>204.17</v>
      </c>
      <c r="H1823" s="4">
        <v>0.1</v>
      </c>
      <c r="I1823" s="4" t="s">
        <v>1961</v>
      </c>
      <c r="J1823" s="4">
        <v>551.25900000000001</v>
      </c>
    </row>
    <row r="1824" spans="1:10" ht="15" customHeight="1" x14ac:dyDescent="0.3">
      <c r="A1824" s="4" t="s">
        <v>3789</v>
      </c>
      <c r="B1824" s="6">
        <v>45310</v>
      </c>
      <c r="C1824" s="4" t="s">
        <v>474</v>
      </c>
      <c r="D1824" s="4" t="s">
        <v>1590</v>
      </c>
      <c r="E1824" s="4" t="s">
        <v>1936</v>
      </c>
      <c r="F1824" s="4">
        <v>1</v>
      </c>
      <c r="G1824" s="4">
        <v>43.58</v>
      </c>
      <c r="H1824" s="4">
        <v>0.01</v>
      </c>
      <c r="I1824" s="4" t="s">
        <v>1964</v>
      </c>
      <c r="J1824" s="4">
        <v>43.144199999999998</v>
      </c>
    </row>
    <row r="1825" spans="1:10" ht="15" customHeight="1" x14ac:dyDescent="0.3">
      <c r="A1825" s="4" t="s">
        <v>3790</v>
      </c>
      <c r="B1825" s="6">
        <v>45594</v>
      </c>
      <c r="C1825" s="4" t="s">
        <v>1055</v>
      </c>
      <c r="D1825" s="4" t="s">
        <v>1721</v>
      </c>
      <c r="E1825" s="4" t="s">
        <v>1896</v>
      </c>
      <c r="F1825" s="4">
        <v>3</v>
      </c>
      <c r="G1825" s="4">
        <v>469.33</v>
      </c>
      <c r="H1825" s="4">
        <v>0.14000000000000001</v>
      </c>
      <c r="I1825" s="4" t="s">
        <v>1961</v>
      </c>
      <c r="J1825" s="4">
        <v>1210.8714</v>
      </c>
    </row>
    <row r="1826" spans="1:10" ht="15" customHeight="1" x14ac:dyDescent="0.3">
      <c r="A1826" s="4" t="s">
        <v>3791</v>
      </c>
      <c r="B1826" s="6">
        <v>45840</v>
      </c>
      <c r="C1826" s="4" t="s">
        <v>689</v>
      </c>
      <c r="D1826" s="4" t="s">
        <v>1590</v>
      </c>
      <c r="E1826" s="4" t="s">
        <v>1917</v>
      </c>
      <c r="F1826" s="4">
        <v>4</v>
      </c>
      <c r="G1826" s="4">
        <v>836.23</v>
      </c>
      <c r="H1826" s="4">
        <v>0.12</v>
      </c>
      <c r="I1826" s="4" t="s">
        <v>1959</v>
      </c>
      <c r="J1826" s="4">
        <v>2943.5295999999998</v>
      </c>
    </row>
    <row r="1827" spans="1:10" ht="15" customHeight="1" x14ac:dyDescent="0.3">
      <c r="A1827" s="4" t="s">
        <v>3792</v>
      </c>
      <c r="B1827" s="6">
        <v>45549</v>
      </c>
      <c r="C1827" s="4" t="s">
        <v>597</v>
      </c>
      <c r="D1827" s="4" t="s">
        <v>1783</v>
      </c>
      <c r="E1827" s="4" t="s">
        <v>1948</v>
      </c>
      <c r="F1827" s="4">
        <v>2</v>
      </c>
      <c r="G1827" s="4">
        <v>661.53</v>
      </c>
      <c r="H1827" s="4">
        <v>0.2</v>
      </c>
      <c r="I1827" s="4" t="s">
        <v>1961</v>
      </c>
      <c r="J1827" s="4">
        <v>1058.4480000000001</v>
      </c>
    </row>
    <row r="1828" spans="1:10" ht="15" customHeight="1" x14ac:dyDescent="0.3">
      <c r="A1828" s="4" t="s">
        <v>3793</v>
      </c>
      <c r="B1828" s="6">
        <v>45903</v>
      </c>
      <c r="C1828" s="4" t="s">
        <v>415</v>
      </c>
      <c r="D1828" s="4" t="s">
        <v>1750</v>
      </c>
      <c r="E1828" s="4" t="s">
        <v>1939</v>
      </c>
      <c r="F1828" s="4">
        <v>3</v>
      </c>
      <c r="G1828" s="4">
        <v>753.47</v>
      </c>
      <c r="H1828" s="4">
        <v>0.25</v>
      </c>
      <c r="I1828" s="4" t="s">
        <v>1961</v>
      </c>
      <c r="J1828" s="4">
        <v>1695.3074999999999</v>
      </c>
    </row>
    <row r="1829" spans="1:10" ht="15" customHeight="1" x14ac:dyDescent="0.3">
      <c r="A1829" s="4" t="s">
        <v>3794</v>
      </c>
      <c r="B1829" s="6">
        <v>45673</v>
      </c>
      <c r="C1829" s="4" t="s">
        <v>530</v>
      </c>
      <c r="D1829" s="4" t="s">
        <v>1774</v>
      </c>
      <c r="E1829" s="4" t="s">
        <v>1887</v>
      </c>
      <c r="F1829" s="4">
        <v>3</v>
      </c>
      <c r="G1829" s="4">
        <v>713.95</v>
      </c>
      <c r="H1829" s="4">
        <v>0</v>
      </c>
      <c r="I1829" s="4" t="s">
        <v>1959</v>
      </c>
      <c r="J1829" s="4">
        <v>2141.85</v>
      </c>
    </row>
    <row r="1830" spans="1:10" ht="15" customHeight="1" x14ac:dyDescent="0.3">
      <c r="A1830" s="4" t="s">
        <v>3795</v>
      </c>
      <c r="B1830" s="6">
        <v>45395</v>
      </c>
      <c r="C1830" s="4" t="s">
        <v>357</v>
      </c>
      <c r="D1830" s="4" t="s">
        <v>1603</v>
      </c>
      <c r="E1830" s="4" t="s">
        <v>1908</v>
      </c>
      <c r="F1830" s="4">
        <v>3</v>
      </c>
      <c r="G1830" s="4">
        <v>596</v>
      </c>
      <c r="H1830" s="4">
        <v>0.28000000000000003</v>
      </c>
      <c r="I1830" s="4" t="s">
        <v>1964</v>
      </c>
      <c r="J1830" s="4">
        <v>1287.3599999999999</v>
      </c>
    </row>
    <row r="1831" spans="1:10" ht="15" customHeight="1" x14ac:dyDescent="0.3">
      <c r="A1831" s="4" t="s">
        <v>3796</v>
      </c>
      <c r="B1831" s="6">
        <v>45379</v>
      </c>
      <c r="C1831" s="4" t="s">
        <v>1061</v>
      </c>
      <c r="D1831" s="4" t="s">
        <v>1594</v>
      </c>
      <c r="E1831" s="4" t="s">
        <v>1921</v>
      </c>
      <c r="F1831" s="4">
        <v>2</v>
      </c>
      <c r="G1831" s="4">
        <v>169.46</v>
      </c>
      <c r="H1831" s="4">
        <v>0.03</v>
      </c>
      <c r="I1831" s="4" t="s">
        <v>1961</v>
      </c>
      <c r="J1831" s="4">
        <v>328.75240000000002</v>
      </c>
    </row>
    <row r="1832" spans="1:10" ht="15" customHeight="1" x14ac:dyDescent="0.3">
      <c r="A1832" s="4" t="s">
        <v>3797</v>
      </c>
      <c r="B1832" s="6">
        <v>45860</v>
      </c>
      <c r="C1832" s="4" t="s">
        <v>959</v>
      </c>
      <c r="D1832" s="4" t="s">
        <v>1777</v>
      </c>
      <c r="E1832" s="4" t="s">
        <v>1934</v>
      </c>
      <c r="F1832" s="4">
        <v>4</v>
      </c>
      <c r="G1832" s="4">
        <v>611.91999999999996</v>
      </c>
      <c r="H1832" s="4">
        <v>0.2</v>
      </c>
      <c r="I1832" s="4" t="s">
        <v>1961</v>
      </c>
      <c r="J1832" s="4">
        <v>1958.144</v>
      </c>
    </row>
    <row r="1833" spans="1:10" ht="15" customHeight="1" x14ac:dyDescent="0.3">
      <c r="A1833" s="4" t="s">
        <v>3798</v>
      </c>
      <c r="B1833" s="6">
        <v>45704</v>
      </c>
      <c r="C1833" s="4" t="s">
        <v>24</v>
      </c>
      <c r="D1833" s="4" t="s">
        <v>1805</v>
      </c>
      <c r="E1833" s="4" t="s">
        <v>1936</v>
      </c>
      <c r="F1833" s="4">
        <v>2</v>
      </c>
      <c r="G1833" s="4">
        <v>25.3</v>
      </c>
      <c r="H1833" s="4">
        <v>0.21</v>
      </c>
      <c r="I1833" s="4" t="s">
        <v>1959</v>
      </c>
      <c r="J1833" s="4">
        <v>39.973999999999997</v>
      </c>
    </row>
    <row r="1834" spans="1:10" ht="15" customHeight="1" x14ac:dyDescent="0.3">
      <c r="A1834" s="4" t="s">
        <v>3799</v>
      </c>
      <c r="B1834" s="6">
        <v>45327</v>
      </c>
      <c r="C1834" s="4" t="s">
        <v>1355</v>
      </c>
      <c r="D1834" s="4" t="s">
        <v>1802</v>
      </c>
      <c r="E1834" s="4" t="s">
        <v>1924</v>
      </c>
      <c r="F1834" s="4">
        <v>4</v>
      </c>
      <c r="G1834" s="4">
        <v>166.93</v>
      </c>
      <c r="H1834" s="4">
        <v>0.02</v>
      </c>
      <c r="I1834" s="4" t="s">
        <v>1961</v>
      </c>
      <c r="J1834" s="4">
        <v>654.36559999999997</v>
      </c>
    </row>
    <row r="1835" spans="1:10" ht="15" customHeight="1" x14ac:dyDescent="0.3">
      <c r="A1835" s="4" t="s">
        <v>3800</v>
      </c>
      <c r="B1835" s="6">
        <v>45721</v>
      </c>
      <c r="C1835" s="4" t="s">
        <v>901</v>
      </c>
      <c r="D1835" s="4" t="s">
        <v>1762</v>
      </c>
      <c r="E1835" s="4" t="s">
        <v>1927</v>
      </c>
      <c r="F1835" s="4">
        <v>4</v>
      </c>
      <c r="G1835" s="4">
        <v>861.55</v>
      </c>
      <c r="H1835" s="4">
        <v>0.12</v>
      </c>
      <c r="I1835" s="4" t="s">
        <v>1959</v>
      </c>
      <c r="J1835" s="4">
        <v>3032.6559999999999</v>
      </c>
    </row>
    <row r="1836" spans="1:10" ht="15" customHeight="1" x14ac:dyDescent="0.3">
      <c r="A1836" s="4" t="s">
        <v>3801</v>
      </c>
      <c r="B1836" s="6">
        <v>45842</v>
      </c>
      <c r="C1836" s="4" t="s">
        <v>1139</v>
      </c>
      <c r="D1836" s="4" t="s">
        <v>1709</v>
      </c>
      <c r="E1836" s="4" t="s">
        <v>1908</v>
      </c>
      <c r="F1836" s="4">
        <v>3</v>
      </c>
      <c r="G1836" s="4">
        <v>56.17</v>
      </c>
      <c r="H1836" s="4">
        <v>0.01</v>
      </c>
      <c r="I1836" s="4" t="s">
        <v>1964</v>
      </c>
      <c r="J1836" s="4">
        <v>166.82490000000001</v>
      </c>
    </row>
    <row r="1837" spans="1:10" ht="15" customHeight="1" x14ac:dyDescent="0.3">
      <c r="A1837" s="4" t="s">
        <v>3802</v>
      </c>
      <c r="B1837" s="6">
        <v>45862</v>
      </c>
      <c r="C1837" s="4" t="s">
        <v>860</v>
      </c>
      <c r="D1837" s="4" t="s">
        <v>1617</v>
      </c>
      <c r="E1837" s="4" t="s">
        <v>1948</v>
      </c>
      <c r="F1837" s="4">
        <v>1</v>
      </c>
      <c r="G1837" s="4">
        <v>582.29</v>
      </c>
      <c r="H1837" s="4">
        <v>0.2</v>
      </c>
      <c r="I1837" s="4" t="s">
        <v>1959</v>
      </c>
      <c r="J1837" s="4">
        <v>465.83199999999999</v>
      </c>
    </row>
    <row r="1838" spans="1:10" ht="15" customHeight="1" x14ac:dyDescent="0.3">
      <c r="A1838" s="4" t="s">
        <v>3803</v>
      </c>
      <c r="B1838" s="6">
        <v>45681</v>
      </c>
      <c r="C1838" s="4" t="s">
        <v>844</v>
      </c>
      <c r="D1838" s="4" t="s">
        <v>1832</v>
      </c>
      <c r="E1838" s="4" t="s">
        <v>1887</v>
      </c>
      <c r="F1838" s="4">
        <v>3</v>
      </c>
      <c r="G1838" s="4">
        <v>63.96</v>
      </c>
      <c r="H1838" s="4">
        <v>0.02</v>
      </c>
      <c r="I1838" s="4" t="s">
        <v>1959</v>
      </c>
      <c r="J1838" s="4">
        <v>188.04239999999999</v>
      </c>
    </row>
    <row r="1839" spans="1:10" ht="15" customHeight="1" x14ac:dyDescent="0.3">
      <c r="A1839" s="4" t="s">
        <v>3804</v>
      </c>
      <c r="B1839" s="6">
        <v>45392</v>
      </c>
      <c r="C1839" s="4" t="s">
        <v>245</v>
      </c>
      <c r="D1839" s="4" t="s">
        <v>1594</v>
      </c>
      <c r="E1839" s="4" t="s">
        <v>1929</v>
      </c>
      <c r="F1839" s="4">
        <v>1</v>
      </c>
      <c r="G1839" s="4">
        <v>829.83</v>
      </c>
      <c r="H1839" s="4">
        <v>0.26</v>
      </c>
      <c r="I1839" s="4" t="s">
        <v>1964</v>
      </c>
      <c r="J1839" s="4">
        <v>614.07420000000002</v>
      </c>
    </row>
    <row r="1840" spans="1:10" ht="15" customHeight="1" x14ac:dyDescent="0.3">
      <c r="A1840" s="4" t="s">
        <v>3805</v>
      </c>
      <c r="B1840" s="6">
        <v>45586</v>
      </c>
      <c r="C1840" s="4" t="s">
        <v>1169</v>
      </c>
      <c r="D1840" s="4" t="s">
        <v>1680</v>
      </c>
      <c r="E1840" s="4" t="s">
        <v>1939</v>
      </c>
      <c r="F1840" s="4">
        <v>2</v>
      </c>
      <c r="G1840" s="4">
        <v>858.15</v>
      </c>
      <c r="H1840" s="4">
        <v>0.03</v>
      </c>
      <c r="I1840" s="4" t="s">
        <v>1959</v>
      </c>
      <c r="J1840" s="4">
        <v>1664.8109999999999</v>
      </c>
    </row>
    <row r="1841" spans="1:10" ht="15" customHeight="1" x14ac:dyDescent="0.3">
      <c r="A1841" s="4" t="s">
        <v>3806</v>
      </c>
      <c r="B1841" s="6">
        <v>45340</v>
      </c>
      <c r="C1841" s="4" t="s">
        <v>1136</v>
      </c>
      <c r="D1841" s="4" t="s">
        <v>1802</v>
      </c>
      <c r="E1841" s="4" t="s">
        <v>1932</v>
      </c>
      <c r="F1841" s="4">
        <v>3</v>
      </c>
      <c r="G1841" s="4">
        <v>717.32</v>
      </c>
      <c r="H1841" s="4">
        <v>0.23</v>
      </c>
      <c r="I1841" s="4" t="s">
        <v>1964</v>
      </c>
      <c r="J1841" s="4">
        <v>1657.0092</v>
      </c>
    </row>
    <row r="1842" spans="1:10" ht="15" customHeight="1" x14ac:dyDescent="0.3">
      <c r="A1842" s="4" t="s">
        <v>3807</v>
      </c>
      <c r="B1842" s="6">
        <v>45853</v>
      </c>
      <c r="C1842" s="4" t="s">
        <v>1340</v>
      </c>
      <c r="D1842" s="4" t="s">
        <v>1832</v>
      </c>
      <c r="E1842" s="4" t="s">
        <v>1929</v>
      </c>
      <c r="F1842" s="4">
        <v>1</v>
      </c>
      <c r="G1842" s="4">
        <v>163.19999999999999</v>
      </c>
      <c r="H1842" s="4">
        <v>0.22</v>
      </c>
      <c r="I1842" s="4" t="s">
        <v>1961</v>
      </c>
      <c r="J1842" s="4">
        <v>127.29600000000001</v>
      </c>
    </row>
    <row r="1843" spans="1:10" ht="15" customHeight="1" x14ac:dyDescent="0.3">
      <c r="A1843" s="4" t="s">
        <v>3808</v>
      </c>
      <c r="B1843" s="6">
        <v>45489</v>
      </c>
      <c r="C1843" s="4" t="s">
        <v>440</v>
      </c>
      <c r="D1843" s="4" t="s">
        <v>1826</v>
      </c>
      <c r="E1843" s="4" t="s">
        <v>1929</v>
      </c>
      <c r="F1843" s="4">
        <v>2</v>
      </c>
      <c r="G1843" s="4">
        <v>966.71</v>
      </c>
      <c r="H1843" s="4">
        <v>0.11</v>
      </c>
      <c r="I1843" s="4" t="s">
        <v>1959</v>
      </c>
      <c r="J1843" s="4">
        <v>1720.7438</v>
      </c>
    </row>
    <row r="1844" spans="1:10" ht="15" customHeight="1" x14ac:dyDescent="0.3">
      <c r="A1844" s="4" t="s">
        <v>3809</v>
      </c>
      <c r="B1844" s="6">
        <v>45761</v>
      </c>
      <c r="C1844" s="4" t="s">
        <v>1103</v>
      </c>
      <c r="D1844" s="4" t="s">
        <v>1683</v>
      </c>
      <c r="E1844" s="4" t="s">
        <v>1932</v>
      </c>
      <c r="F1844" s="4">
        <v>2</v>
      </c>
      <c r="G1844" s="4">
        <v>873.94</v>
      </c>
      <c r="H1844" s="4">
        <v>0.14000000000000001</v>
      </c>
      <c r="I1844" s="4" t="s">
        <v>1964</v>
      </c>
      <c r="J1844" s="4">
        <v>1503.1768</v>
      </c>
    </row>
    <row r="1845" spans="1:10" ht="15" customHeight="1" x14ac:dyDescent="0.3">
      <c r="A1845" s="4" t="s">
        <v>3810</v>
      </c>
      <c r="B1845" s="6">
        <v>45379</v>
      </c>
      <c r="C1845" s="4" t="s">
        <v>509</v>
      </c>
      <c r="D1845" s="4" t="s">
        <v>1555</v>
      </c>
      <c r="E1845" s="4" t="s">
        <v>1901</v>
      </c>
      <c r="F1845" s="4">
        <v>1</v>
      </c>
      <c r="G1845" s="4">
        <v>140.24</v>
      </c>
      <c r="H1845" s="4">
        <v>0.27</v>
      </c>
      <c r="I1845" s="4" t="s">
        <v>1959</v>
      </c>
      <c r="J1845" s="4">
        <v>102.37520000000001</v>
      </c>
    </row>
    <row r="1846" spans="1:10" ht="15" customHeight="1" x14ac:dyDescent="0.3">
      <c r="A1846" s="4" t="s">
        <v>3811</v>
      </c>
      <c r="B1846" s="6">
        <v>45716</v>
      </c>
      <c r="C1846" s="4" t="s">
        <v>665</v>
      </c>
      <c r="D1846" s="4" t="s">
        <v>1709</v>
      </c>
      <c r="E1846" s="4" t="s">
        <v>1908</v>
      </c>
      <c r="F1846" s="4">
        <v>2</v>
      </c>
      <c r="G1846" s="4">
        <v>549.91999999999996</v>
      </c>
      <c r="H1846" s="4">
        <v>0.28000000000000003</v>
      </c>
      <c r="I1846" s="4" t="s">
        <v>1959</v>
      </c>
      <c r="J1846" s="4">
        <v>791.88480000000004</v>
      </c>
    </row>
    <row r="1847" spans="1:10" ht="15" customHeight="1" x14ac:dyDescent="0.3">
      <c r="A1847" s="4" t="s">
        <v>3812</v>
      </c>
      <c r="B1847" s="6">
        <v>45364</v>
      </c>
      <c r="C1847" s="4" t="s">
        <v>394</v>
      </c>
      <c r="D1847" s="4" t="s">
        <v>1625</v>
      </c>
      <c r="E1847" s="4" t="s">
        <v>1908</v>
      </c>
      <c r="F1847" s="4">
        <v>4</v>
      </c>
      <c r="G1847" s="4">
        <v>715.88</v>
      </c>
      <c r="H1847" s="4">
        <v>0.19</v>
      </c>
      <c r="I1847" s="4" t="s">
        <v>1961</v>
      </c>
      <c r="J1847" s="4">
        <v>2319.4512</v>
      </c>
    </row>
    <row r="1848" spans="1:10" ht="15" customHeight="1" x14ac:dyDescent="0.3">
      <c r="A1848" s="4" t="s">
        <v>3813</v>
      </c>
      <c r="B1848" s="6">
        <v>45752</v>
      </c>
      <c r="C1848" s="4" t="s">
        <v>1172</v>
      </c>
      <c r="D1848" s="4" t="s">
        <v>1565</v>
      </c>
      <c r="E1848" s="4" t="s">
        <v>1917</v>
      </c>
      <c r="F1848" s="4">
        <v>3</v>
      </c>
      <c r="G1848" s="4">
        <v>591.9</v>
      </c>
      <c r="H1848" s="4">
        <v>0.27</v>
      </c>
      <c r="I1848" s="4" t="s">
        <v>1959</v>
      </c>
      <c r="J1848" s="4">
        <v>1296.261</v>
      </c>
    </row>
    <row r="1849" spans="1:10" ht="15" customHeight="1" x14ac:dyDescent="0.3">
      <c r="A1849" s="4" t="s">
        <v>3814</v>
      </c>
      <c r="B1849" s="6">
        <v>45883</v>
      </c>
      <c r="C1849" s="4" t="s">
        <v>1184</v>
      </c>
      <c r="D1849" s="4" t="s">
        <v>1642</v>
      </c>
      <c r="E1849" s="4" t="s">
        <v>1924</v>
      </c>
      <c r="F1849" s="4">
        <v>2</v>
      </c>
      <c r="G1849" s="4">
        <v>523.14</v>
      </c>
      <c r="H1849" s="4">
        <v>0.13</v>
      </c>
      <c r="I1849" s="4" t="s">
        <v>1961</v>
      </c>
      <c r="J1849" s="4">
        <v>910.2636</v>
      </c>
    </row>
    <row r="1850" spans="1:10" ht="15" customHeight="1" x14ac:dyDescent="0.3">
      <c r="A1850" s="4" t="s">
        <v>3815</v>
      </c>
      <c r="B1850" s="6">
        <v>45477</v>
      </c>
      <c r="C1850" s="4" t="s">
        <v>741</v>
      </c>
      <c r="D1850" s="4" t="s">
        <v>1790</v>
      </c>
      <c r="E1850" s="4" t="s">
        <v>1934</v>
      </c>
      <c r="F1850" s="4">
        <v>2</v>
      </c>
      <c r="G1850" s="4">
        <v>478.62</v>
      </c>
      <c r="H1850" s="4">
        <v>0.17</v>
      </c>
      <c r="I1850" s="4" t="s">
        <v>1964</v>
      </c>
      <c r="J1850" s="4">
        <v>794.50919999999996</v>
      </c>
    </row>
    <row r="1851" spans="1:10" ht="15" customHeight="1" x14ac:dyDescent="0.3">
      <c r="A1851" s="4" t="s">
        <v>3816</v>
      </c>
      <c r="B1851" s="6">
        <v>45556</v>
      </c>
      <c r="C1851" s="4" t="s">
        <v>956</v>
      </c>
      <c r="D1851" s="4" t="s">
        <v>1829</v>
      </c>
      <c r="E1851" s="4" t="s">
        <v>1892</v>
      </c>
      <c r="F1851" s="4">
        <v>4</v>
      </c>
      <c r="G1851" s="4">
        <v>740.5</v>
      </c>
      <c r="H1851" s="4">
        <v>0.17</v>
      </c>
      <c r="I1851" s="4" t="s">
        <v>1961</v>
      </c>
      <c r="J1851" s="4">
        <v>2458.46</v>
      </c>
    </row>
    <row r="1852" spans="1:10" ht="15" customHeight="1" x14ac:dyDescent="0.3">
      <c r="A1852" s="4" t="s">
        <v>3817</v>
      </c>
      <c r="B1852" s="6">
        <v>45465</v>
      </c>
      <c r="C1852" s="4" t="s">
        <v>397</v>
      </c>
      <c r="D1852" s="4" t="s">
        <v>1718</v>
      </c>
      <c r="E1852" s="4" t="s">
        <v>1896</v>
      </c>
      <c r="F1852" s="4">
        <v>1</v>
      </c>
      <c r="G1852" s="4">
        <v>780.24</v>
      </c>
      <c r="H1852" s="4">
        <v>0.04</v>
      </c>
      <c r="I1852" s="4" t="s">
        <v>1964</v>
      </c>
      <c r="J1852" s="4">
        <v>749.03039999999999</v>
      </c>
    </row>
    <row r="1853" spans="1:10" ht="15" customHeight="1" x14ac:dyDescent="0.3">
      <c r="A1853" s="4" t="s">
        <v>3818</v>
      </c>
      <c r="B1853" s="6">
        <v>45552</v>
      </c>
      <c r="C1853" s="4" t="s">
        <v>382</v>
      </c>
      <c r="D1853" s="4" t="s">
        <v>1793</v>
      </c>
      <c r="E1853" s="4" t="s">
        <v>1939</v>
      </c>
      <c r="F1853" s="4">
        <v>4</v>
      </c>
      <c r="G1853" s="4">
        <v>579.24</v>
      </c>
      <c r="H1853" s="4">
        <v>0.04</v>
      </c>
      <c r="I1853" s="4" t="s">
        <v>1964</v>
      </c>
      <c r="J1853" s="4">
        <v>2224.2815999999998</v>
      </c>
    </row>
    <row r="1854" spans="1:10" ht="15" customHeight="1" x14ac:dyDescent="0.3">
      <c r="A1854" s="4" t="s">
        <v>3819</v>
      </c>
      <c r="B1854" s="6">
        <v>45635</v>
      </c>
      <c r="C1854" s="4" t="s">
        <v>1172</v>
      </c>
      <c r="D1854" s="4" t="s">
        <v>1560</v>
      </c>
      <c r="E1854" s="4" t="s">
        <v>1896</v>
      </c>
      <c r="F1854" s="4">
        <v>3</v>
      </c>
      <c r="G1854" s="4">
        <v>268.95</v>
      </c>
      <c r="H1854" s="4">
        <v>0.04</v>
      </c>
      <c r="I1854" s="4" t="s">
        <v>1961</v>
      </c>
      <c r="J1854" s="4">
        <v>774.57600000000002</v>
      </c>
    </row>
    <row r="1855" spans="1:10" ht="15" customHeight="1" x14ac:dyDescent="0.3">
      <c r="A1855" s="4" t="s">
        <v>3820</v>
      </c>
      <c r="B1855" s="6">
        <v>45740</v>
      </c>
      <c r="C1855" s="4" t="s">
        <v>974</v>
      </c>
      <c r="D1855" s="4" t="s">
        <v>1576</v>
      </c>
      <c r="E1855" s="4" t="s">
        <v>1904</v>
      </c>
      <c r="F1855" s="4">
        <v>1</v>
      </c>
      <c r="G1855" s="4">
        <v>47.47</v>
      </c>
      <c r="H1855" s="4">
        <v>0.28000000000000003</v>
      </c>
      <c r="I1855" s="4" t="s">
        <v>1959</v>
      </c>
      <c r="J1855" s="4">
        <v>34.178400000000003</v>
      </c>
    </row>
    <row r="1856" spans="1:10" ht="15" customHeight="1" x14ac:dyDescent="0.3">
      <c r="A1856" s="4" t="s">
        <v>3821</v>
      </c>
      <c r="B1856" s="6">
        <v>45796</v>
      </c>
      <c r="C1856" s="4" t="s">
        <v>832</v>
      </c>
      <c r="D1856" s="4" t="s">
        <v>1677</v>
      </c>
      <c r="E1856" s="4" t="s">
        <v>1942</v>
      </c>
      <c r="F1856" s="4">
        <v>3</v>
      </c>
      <c r="G1856" s="4">
        <v>858.81</v>
      </c>
      <c r="H1856" s="4">
        <v>7.0000000000000007E-2</v>
      </c>
      <c r="I1856" s="4" t="s">
        <v>1959</v>
      </c>
      <c r="J1856" s="4">
        <v>2396.0799000000002</v>
      </c>
    </row>
    <row r="1857" spans="1:10" ht="15" customHeight="1" x14ac:dyDescent="0.3">
      <c r="A1857" s="4" t="s">
        <v>3822</v>
      </c>
      <c r="B1857" s="6">
        <v>45710</v>
      </c>
      <c r="C1857" s="4" t="s">
        <v>989</v>
      </c>
      <c r="D1857" s="4" t="s">
        <v>1631</v>
      </c>
      <c r="E1857" s="4" t="s">
        <v>1924</v>
      </c>
      <c r="F1857" s="4">
        <v>3</v>
      </c>
      <c r="G1857" s="4">
        <v>569.98</v>
      </c>
      <c r="H1857" s="4">
        <v>0.05</v>
      </c>
      <c r="I1857" s="4" t="s">
        <v>1959</v>
      </c>
      <c r="J1857" s="4">
        <v>1624.443</v>
      </c>
    </row>
    <row r="1858" spans="1:10" ht="15" customHeight="1" x14ac:dyDescent="0.3">
      <c r="A1858" s="4" t="s">
        <v>3823</v>
      </c>
      <c r="B1858" s="6">
        <v>45596</v>
      </c>
      <c r="C1858" s="4" t="s">
        <v>1040</v>
      </c>
      <c r="D1858" s="4" t="s">
        <v>1805</v>
      </c>
      <c r="E1858" s="4" t="s">
        <v>1929</v>
      </c>
      <c r="F1858" s="4">
        <v>3</v>
      </c>
      <c r="G1858" s="4">
        <v>306.52</v>
      </c>
      <c r="H1858" s="4">
        <v>0.01</v>
      </c>
      <c r="I1858" s="4" t="s">
        <v>1964</v>
      </c>
      <c r="J1858" s="4">
        <v>910.36440000000005</v>
      </c>
    </row>
    <row r="1859" spans="1:10" ht="15" customHeight="1" x14ac:dyDescent="0.3">
      <c r="A1859" s="4" t="s">
        <v>3824</v>
      </c>
      <c r="B1859" s="6">
        <v>45354</v>
      </c>
      <c r="C1859" s="4" t="s">
        <v>242</v>
      </c>
      <c r="D1859" s="4" t="s">
        <v>1750</v>
      </c>
      <c r="E1859" s="4" t="s">
        <v>1932</v>
      </c>
      <c r="F1859" s="4">
        <v>3</v>
      </c>
      <c r="G1859" s="4">
        <v>184.67</v>
      </c>
      <c r="H1859" s="4">
        <v>0.03</v>
      </c>
      <c r="I1859" s="4" t="s">
        <v>1964</v>
      </c>
      <c r="J1859" s="4">
        <v>537.38969999999995</v>
      </c>
    </row>
    <row r="1860" spans="1:10" ht="15" customHeight="1" x14ac:dyDescent="0.3">
      <c r="A1860" s="4" t="s">
        <v>3825</v>
      </c>
      <c r="B1860" s="6">
        <v>45428</v>
      </c>
      <c r="C1860" s="4" t="s">
        <v>1496</v>
      </c>
      <c r="D1860" s="4" t="s">
        <v>1655</v>
      </c>
      <c r="E1860" s="4" t="s">
        <v>1908</v>
      </c>
      <c r="F1860" s="4">
        <v>4</v>
      </c>
      <c r="G1860" s="4">
        <v>189.56</v>
      </c>
      <c r="H1860" s="4">
        <v>0</v>
      </c>
      <c r="I1860" s="4" t="s">
        <v>1964</v>
      </c>
      <c r="J1860" s="4">
        <v>758.24</v>
      </c>
    </row>
    <row r="1861" spans="1:10" ht="15" customHeight="1" x14ac:dyDescent="0.3">
      <c r="A1861" s="4" t="s">
        <v>3826</v>
      </c>
      <c r="B1861" s="6">
        <v>45511</v>
      </c>
      <c r="C1861" s="4" t="s">
        <v>686</v>
      </c>
      <c r="D1861" s="4" t="s">
        <v>1808</v>
      </c>
      <c r="E1861" s="4" t="s">
        <v>1908</v>
      </c>
      <c r="F1861" s="4">
        <v>1</v>
      </c>
      <c r="G1861" s="4">
        <v>805.24</v>
      </c>
      <c r="H1861" s="4">
        <v>0.04</v>
      </c>
      <c r="I1861" s="4" t="s">
        <v>1961</v>
      </c>
      <c r="J1861" s="4">
        <v>773.03039999999999</v>
      </c>
    </row>
    <row r="1862" spans="1:10" ht="15" customHeight="1" x14ac:dyDescent="0.3">
      <c r="A1862" s="4" t="s">
        <v>3827</v>
      </c>
      <c r="B1862" s="6">
        <v>45549</v>
      </c>
      <c r="C1862" s="4" t="s">
        <v>627</v>
      </c>
      <c r="D1862" s="4" t="s">
        <v>1744</v>
      </c>
      <c r="E1862" s="4" t="s">
        <v>1942</v>
      </c>
      <c r="F1862" s="4">
        <v>3</v>
      </c>
      <c r="G1862" s="4">
        <v>683.74</v>
      </c>
      <c r="H1862" s="4">
        <v>0.24</v>
      </c>
      <c r="I1862" s="4" t="s">
        <v>1959</v>
      </c>
      <c r="J1862" s="4">
        <v>1558.9272000000001</v>
      </c>
    </row>
    <row r="1863" spans="1:10" ht="15" customHeight="1" x14ac:dyDescent="0.3">
      <c r="A1863" s="4" t="s">
        <v>3828</v>
      </c>
      <c r="B1863" s="6">
        <v>45573</v>
      </c>
      <c r="C1863" s="4" t="s">
        <v>692</v>
      </c>
      <c r="D1863" s="4" t="s">
        <v>1750</v>
      </c>
      <c r="E1863" s="4" t="s">
        <v>1945</v>
      </c>
      <c r="F1863" s="4">
        <v>3</v>
      </c>
      <c r="G1863" s="4">
        <v>439.21</v>
      </c>
      <c r="H1863" s="4">
        <v>0.28000000000000003</v>
      </c>
      <c r="I1863" s="4" t="s">
        <v>1964</v>
      </c>
      <c r="J1863" s="4">
        <v>948.69359999999995</v>
      </c>
    </row>
    <row r="1864" spans="1:10" ht="15" customHeight="1" x14ac:dyDescent="0.3">
      <c r="A1864" s="4" t="s">
        <v>3829</v>
      </c>
      <c r="B1864" s="6">
        <v>45904</v>
      </c>
      <c r="C1864" s="4" t="s">
        <v>418</v>
      </c>
      <c r="D1864" s="4" t="s">
        <v>1780</v>
      </c>
      <c r="E1864" s="4" t="s">
        <v>1911</v>
      </c>
      <c r="F1864" s="4">
        <v>1</v>
      </c>
      <c r="G1864" s="4">
        <v>126.92</v>
      </c>
      <c r="H1864" s="4">
        <v>0.24</v>
      </c>
      <c r="I1864" s="4" t="s">
        <v>1964</v>
      </c>
      <c r="J1864" s="4">
        <v>96.459199999999996</v>
      </c>
    </row>
    <row r="1865" spans="1:10" ht="15" customHeight="1" x14ac:dyDescent="0.3">
      <c r="A1865" s="4" t="s">
        <v>3830</v>
      </c>
      <c r="B1865" s="6">
        <v>45489</v>
      </c>
      <c r="C1865" s="4" t="s">
        <v>29</v>
      </c>
      <c r="D1865" s="4" t="s">
        <v>1802</v>
      </c>
      <c r="E1865" s="4" t="s">
        <v>1904</v>
      </c>
      <c r="F1865" s="4">
        <v>4</v>
      </c>
      <c r="G1865" s="4">
        <v>834.7</v>
      </c>
      <c r="H1865" s="4">
        <v>0.14000000000000001</v>
      </c>
      <c r="I1865" s="4" t="s">
        <v>1959</v>
      </c>
      <c r="J1865" s="4">
        <v>2871.3679999999999</v>
      </c>
    </row>
    <row r="1866" spans="1:10" ht="15" customHeight="1" x14ac:dyDescent="0.3">
      <c r="A1866" s="4" t="s">
        <v>3831</v>
      </c>
      <c r="B1866" s="6">
        <v>45909</v>
      </c>
      <c r="C1866" s="4" t="s">
        <v>1082</v>
      </c>
      <c r="D1866" s="4" t="s">
        <v>1706</v>
      </c>
      <c r="E1866" s="4" t="s">
        <v>1927</v>
      </c>
      <c r="F1866" s="4">
        <v>2</v>
      </c>
      <c r="G1866" s="4">
        <v>271.88</v>
      </c>
      <c r="H1866" s="4">
        <v>0.11</v>
      </c>
      <c r="I1866" s="4" t="s">
        <v>1964</v>
      </c>
      <c r="J1866" s="4">
        <v>483.94639999999998</v>
      </c>
    </row>
    <row r="1867" spans="1:10" ht="15" customHeight="1" x14ac:dyDescent="0.3">
      <c r="A1867" s="4" t="s">
        <v>3832</v>
      </c>
      <c r="B1867" s="6">
        <v>45720</v>
      </c>
      <c r="C1867" s="4" t="s">
        <v>1490</v>
      </c>
      <c r="D1867" s="4" t="s">
        <v>1603</v>
      </c>
      <c r="E1867" s="4" t="s">
        <v>1892</v>
      </c>
      <c r="F1867" s="4">
        <v>4</v>
      </c>
      <c r="G1867" s="4">
        <v>972.14</v>
      </c>
      <c r="H1867" s="4">
        <v>0.25</v>
      </c>
      <c r="I1867" s="4" t="s">
        <v>1959</v>
      </c>
      <c r="J1867" s="4">
        <v>2916.42</v>
      </c>
    </row>
    <row r="1868" spans="1:10" ht="15" customHeight="1" x14ac:dyDescent="0.3">
      <c r="A1868" s="4" t="s">
        <v>3833</v>
      </c>
      <c r="B1868" s="6">
        <v>45831</v>
      </c>
      <c r="C1868" s="4" t="s">
        <v>339</v>
      </c>
      <c r="D1868" s="4" t="s">
        <v>1709</v>
      </c>
      <c r="E1868" s="4" t="s">
        <v>1904</v>
      </c>
      <c r="F1868" s="4">
        <v>3</v>
      </c>
      <c r="G1868" s="4">
        <v>523.66</v>
      </c>
      <c r="H1868" s="4">
        <v>0.27</v>
      </c>
      <c r="I1868" s="4" t="s">
        <v>1961</v>
      </c>
      <c r="J1868" s="4">
        <v>1146.8154</v>
      </c>
    </row>
    <row r="1869" spans="1:10" ht="15" customHeight="1" x14ac:dyDescent="0.3">
      <c r="A1869" s="4" t="s">
        <v>3834</v>
      </c>
      <c r="B1869" s="6">
        <v>45602</v>
      </c>
      <c r="C1869" s="4" t="s">
        <v>506</v>
      </c>
      <c r="D1869" s="4" t="s">
        <v>1774</v>
      </c>
      <c r="E1869" s="4" t="s">
        <v>1896</v>
      </c>
      <c r="F1869" s="4">
        <v>4</v>
      </c>
      <c r="G1869" s="4">
        <v>838.99</v>
      </c>
      <c r="H1869" s="4">
        <v>0.16</v>
      </c>
      <c r="I1869" s="4" t="s">
        <v>1959</v>
      </c>
      <c r="J1869" s="4">
        <v>2819.0064000000002</v>
      </c>
    </row>
    <row r="1870" spans="1:10" ht="15" customHeight="1" x14ac:dyDescent="0.3">
      <c r="A1870" s="4" t="s">
        <v>3835</v>
      </c>
      <c r="B1870" s="6">
        <v>45722</v>
      </c>
      <c r="C1870" s="4" t="s">
        <v>468</v>
      </c>
      <c r="D1870" s="4" t="s">
        <v>1603</v>
      </c>
      <c r="E1870" s="4" t="s">
        <v>1942</v>
      </c>
      <c r="F1870" s="4">
        <v>4</v>
      </c>
      <c r="G1870" s="4">
        <v>838.7</v>
      </c>
      <c r="H1870" s="4">
        <v>0.21</v>
      </c>
      <c r="I1870" s="4" t="s">
        <v>1964</v>
      </c>
      <c r="J1870" s="4">
        <v>2650.2919999999999</v>
      </c>
    </row>
    <row r="1871" spans="1:10" ht="15" customHeight="1" x14ac:dyDescent="0.3">
      <c r="A1871" s="4" t="s">
        <v>3836</v>
      </c>
      <c r="B1871" s="6">
        <v>45794</v>
      </c>
      <c r="C1871" s="4" t="s">
        <v>1316</v>
      </c>
      <c r="D1871" s="4" t="s">
        <v>1805</v>
      </c>
      <c r="E1871" s="4" t="s">
        <v>1917</v>
      </c>
      <c r="F1871" s="4">
        <v>3</v>
      </c>
      <c r="G1871" s="4">
        <v>943.24</v>
      </c>
      <c r="H1871" s="4">
        <v>0.21</v>
      </c>
      <c r="I1871" s="4" t="s">
        <v>1959</v>
      </c>
      <c r="J1871" s="4">
        <v>2235.4787999999999</v>
      </c>
    </row>
    <row r="1872" spans="1:10" ht="15" customHeight="1" x14ac:dyDescent="0.3">
      <c r="A1872" s="4" t="s">
        <v>3837</v>
      </c>
      <c r="B1872" s="6">
        <v>45659</v>
      </c>
      <c r="C1872" s="4" t="s">
        <v>956</v>
      </c>
      <c r="D1872" s="4" t="s">
        <v>1555</v>
      </c>
      <c r="E1872" s="4" t="s">
        <v>1942</v>
      </c>
      <c r="F1872" s="4">
        <v>2</v>
      </c>
      <c r="G1872" s="4">
        <v>310.33</v>
      </c>
      <c r="H1872" s="4">
        <v>0.26</v>
      </c>
      <c r="I1872" s="4" t="s">
        <v>1959</v>
      </c>
      <c r="J1872" s="4">
        <v>459.28840000000002</v>
      </c>
    </row>
    <row r="1873" spans="1:10" ht="15" customHeight="1" x14ac:dyDescent="0.3">
      <c r="A1873" s="4" t="s">
        <v>3838</v>
      </c>
      <c r="B1873" s="6">
        <v>45501</v>
      </c>
      <c r="C1873" s="4" t="s">
        <v>1097</v>
      </c>
      <c r="D1873" s="4" t="s">
        <v>1715</v>
      </c>
      <c r="E1873" s="4" t="s">
        <v>1887</v>
      </c>
      <c r="F1873" s="4">
        <v>3</v>
      </c>
      <c r="G1873" s="4">
        <v>201.05</v>
      </c>
      <c r="H1873" s="4">
        <v>0.23</v>
      </c>
      <c r="I1873" s="4" t="s">
        <v>1961</v>
      </c>
      <c r="J1873" s="4">
        <v>464.4255</v>
      </c>
    </row>
    <row r="1874" spans="1:10" ht="15" customHeight="1" x14ac:dyDescent="0.3">
      <c r="A1874" s="4" t="s">
        <v>3839</v>
      </c>
      <c r="B1874" s="6">
        <v>45408</v>
      </c>
      <c r="C1874" s="4" t="s">
        <v>817</v>
      </c>
      <c r="D1874" s="4" t="s">
        <v>1756</v>
      </c>
      <c r="E1874" s="4" t="s">
        <v>1942</v>
      </c>
      <c r="F1874" s="4">
        <v>1</v>
      </c>
      <c r="G1874" s="4">
        <v>803.37</v>
      </c>
      <c r="H1874" s="4">
        <v>0.3</v>
      </c>
      <c r="I1874" s="4" t="s">
        <v>1961</v>
      </c>
      <c r="J1874" s="4">
        <v>562.35900000000004</v>
      </c>
    </row>
    <row r="1875" spans="1:10" ht="15" customHeight="1" x14ac:dyDescent="0.3">
      <c r="A1875" s="4" t="s">
        <v>3840</v>
      </c>
      <c r="B1875" s="6">
        <v>45886</v>
      </c>
      <c r="C1875" s="4" t="s">
        <v>148</v>
      </c>
      <c r="D1875" s="4" t="s">
        <v>1765</v>
      </c>
      <c r="E1875" s="4" t="s">
        <v>1936</v>
      </c>
      <c r="F1875" s="4">
        <v>3</v>
      </c>
      <c r="G1875" s="4">
        <v>259.98</v>
      </c>
      <c r="H1875" s="4">
        <v>7.0000000000000007E-2</v>
      </c>
      <c r="I1875" s="4" t="s">
        <v>1964</v>
      </c>
      <c r="J1875" s="4">
        <v>725.3442</v>
      </c>
    </row>
    <row r="1876" spans="1:10" ht="15" customHeight="1" x14ac:dyDescent="0.3">
      <c r="A1876" s="4" t="s">
        <v>3841</v>
      </c>
      <c r="B1876" s="6">
        <v>45426</v>
      </c>
      <c r="C1876" s="4" t="s">
        <v>433</v>
      </c>
      <c r="D1876" s="4" t="s">
        <v>1565</v>
      </c>
      <c r="E1876" s="4" t="s">
        <v>1901</v>
      </c>
      <c r="F1876" s="4">
        <v>4</v>
      </c>
      <c r="G1876" s="4">
        <v>591.9</v>
      </c>
      <c r="H1876" s="4">
        <v>0.2</v>
      </c>
      <c r="I1876" s="4" t="s">
        <v>1961</v>
      </c>
      <c r="J1876" s="4">
        <v>1894.08</v>
      </c>
    </row>
    <row r="1877" spans="1:10" ht="15" customHeight="1" x14ac:dyDescent="0.3">
      <c r="A1877" s="4" t="s">
        <v>3842</v>
      </c>
      <c r="B1877" s="6">
        <v>45730</v>
      </c>
      <c r="C1877" s="4" t="s">
        <v>131</v>
      </c>
      <c r="D1877" s="4" t="s">
        <v>1762</v>
      </c>
      <c r="E1877" s="4" t="s">
        <v>1929</v>
      </c>
      <c r="F1877" s="4">
        <v>2</v>
      </c>
      <c r="G1877" s="4">
        <v>396.9</v>
      </c>
      <c r="H1877" s="4">
        <v>0.18</v>
      </c>
      <c r="I1877" s="4" t="s">
        <v>1961</v>
      </c>
      <c r="J1877" s="4">
        <v>650.91600000000005</v>
      </c>
    </row>
    <row r="1878" spans="1:10" ht="15" customHeight="1" x14ac:dyDescent="0.3">
      <c r="A1878" s="4" t="s">
        <v>3843</v>
      </c>
      <c r="B1878" s="6">
        <v>45731</v>
      </c>
      <c r="C1878" s="4" t="s">
        <v>1412</v>
      </c>
      <c r="D1878" s="4" t="s">
        <v>1877</v>
      </c>
      <c r="E1878" s="4" t="s">
        <v>1896</v>
      </c>
      <c r="F1878" s="4">
        <v>1</v>
      </c>
      <c r="G1878" s="4">
        <v>176.84</v>
      </c>
      <c r="H1878" s="4">
        <v>0.19</v>
      </c>
      <c r="I1878" s="4" t="s">
        <v>1959</v>
      </c>
      <c r="J1878" s="4">
        <v>143.24039999999999</v>
      </c>
    </row>
    <row r="1879" spans="1:10" ht="15" customHeight="1" x14ac:dyDescent="0.3">
      <c r="A1879" s="4" t="s">
        <v>3844</v>
      </c>
      <c r="B1879" s="6">
        <v>45272</v>
      </c>
      <c r="C1879" s="4" t="s">
        <v>823</v>
      </c>
      <c r="D1879" s="4" t="s">
        <v>1655</v>
      </c>
      <c r="E1879" s="4" t="s">
        <v>1887</v>
      </c>
      <c r="F1879" s="4">
        <v>2</v>
      </c>
      <c r="G1879" s="4">
        <v>614.21</v>
      </c>
      <c r="H1879" s="4">
        <v>0.11</v>
      </c>
      <c r="I1879" s="4" t="s">
        <v>1961</v>
      </c>
      <c r="J1879" s="4">
        <v>1093.2937999999999</v>
      </c>
    </row>
    <row r="1880" spans="1:10" ht="15" customHeight="1" x14ac:dyDescent="0.3">
      <c r="A1880" s="4" t="s">
        <v>3845</v>
      </c>
      <c r="B1880" s="6">
        <v>45584</v>
      </c>
      <c r="C1880" s="4" t="s">
        <v>385</v>
      </c>
      <c r="D1880" s="4" t="s">
        <v>2061</v>
      </c>
      <c r="E1880" s="4" t="s">
        <v>1914</v>
      </c>
      <c r="F1880" s="4">
        <v>3</v>
      </c>
      <c r="G1880" s="4">
        <v>604.66</v>
      </c>
      <c r="H1880" s="4">
        <v>0.18</v>
      </c>
      <c r="I1880" s="4" t="s">
        <v>1964</v>
      </c>
      <c r="J1880" s="4">
        <v>1487.4636</v>
      </c>
    </row>
    <row r="1881" spans="1:10" ht="15" customHeight="1" x14ac:dyDescent="0.3">
      <c r="A1881" s="4" t="s">
        <v>3846</v>
      </c>
      <c r="B1881" s="6">
        <v>45534</v>
      </c>
      <c r="C1881" s="4" t="s">
        <v>1542</v>
      </c>
      <c r="D1881" s="4" t="s">
        <v>1565</v>
      </c>
      <c r="E1881" s="4" t="s">
        <v>1929</v>
      </c>
      <c r="F1881" s="4">
        <v>3</v>
      </c>
      <c r="G1881" s="4">
        <v>24.29</v>
      </c>
      <c r="H1881" s="4">
        <v>0.12</v>
      </c>
      <c r="I1881" s="4" t="s">
        <v>1961</v>
      </c>
      <c r="J1881" s="4">
        <v>64.125600000000006</v>
      </c>
    </row>
    <row r="1882" spans="1:10" ht="15" customHeight="1" x14ac:dyDescent="0.3">
      <c r="A1882" s="4" t="s">
        <v>3847</v>
      </c>
      <c r="B1882" s="6">
        <v>45482</v>
      </c>
      <c r="C1882" s="4" t="s">
        <v>424</v>
      </c>
      <c r="D1882" s="4" t="s">
        <v>1771</v>
      </c>
      <c r="E1882" s="4" t="s">
        <v>1927</v>
      </c>
      <c r="F1882" s="4">
        <v>1</v>
      </c>
      <c r="G1882" s="4">
        <v>503.95</v>
      </c>
      <c r="H1882" s="4">
        <v>0.24</v>
      </c>
      <c r="I1882" s="4" t="s">
        <v>1961</v>
      </c>
      <c r="J1882" s="4">
        <v>383.00200000000001</v>
      </c>
    </row>
    <row r="1883" spans="1:10" ht="15" customHeight="1" x14ac:dyDescent="0.3">
      <c r="A1883" s="4" t="s">
        <v>3848</v>
      </c>
      <c r="B1883" s="6">
        <v>45475</v>
      </c>
      <c r="C1883" s="4" t="s">
        <v>1016</v>
      </c>
      <c r="D1883" s="4" t="s">
        <v>1735</v>
      </c>
      <c r="E1883" s="4" t="s">
        <v>1934</v>
      </c>
      <c r="F1883" s="4">
        <v>4</v>
      </c>
      <c r="G1883" s="4">
        <v>860.78</v>
      </c>
      <c r="H1883" s="4">
        <v>0.03</v>
      </c>
      <c r="I1883" s="4" t="s">
        <v>1959</v>
      </c>
      <c r="J1883" s="4">
        <v>3339.8263999999999</v>
      </c>
    </row>
    <row r="1884" spans="1:10" ht="15" customHeight="1" x14ac:dyDescent="0.3">
      <c r="A1884" s="4" t="s">
        <v>3849</v>
      </c>
      <c r="B1884" s="6">
        <v>45234</v>
      </c>
      <c r="C1884" s="4" t="s">
        <v>654</v>
      </c>
      <c r="D1884" s="4" t="s">
        <v>1706</v>
      </c>
      <c r="E1884" s="4" t="s">
        <v>1901</v>
      </c>
      <c r="F1884" s="4">
        <v>3</v>
      </c>
      <c r="G1884" s="4">
        <v>41.97</v>
      </c>
      <c r="H1884" s="4">
        <v>0.03</v>
      </c>
      <c r="I1884" s="4" t="s">
        <v>1964</v>
      </c>
      <c r="J1884" s="4">
        <v>122.1327</v>
      </c>
    </row>
    <row r="1885" spans="1:10" ht="15" customHeight="1" x14ac:dyDescent="0.3">
      <c r="A1885" s="4" t="s">
        <v>3850</v>
      </c>
      <c r="B1885" s="6">
        <v>45397</v>
      </c>
      <c r="C1885" s="4" t="s">
        <v>138</v>
      </c>
      <c r="D1885" s="4" t="s">
        <v>1617</v>
      </c>
      <c r="E1885" s="4" t="s">
        <v>1908</v>
      </c>
      <c r="F1885" s="4">
        <v>1</v>
      </c>
      <c r="G1885" s="4">
        <v>649.59</v>
      </c>
      <c r="H1885" s="4">
        <v>0.12</v>
      </c>
      <c r="I1885" s="4" t="s">
        <v>1964</v>
      </c>
      <c r="J1885" s="4">
        <v>571.63919999999996</v>
      </c>
    </row>
    <row r="1886" spans="1:10" ht="15" customHeight="1" x14ac:dyDescent="0.3">
      <c r="A1886" s="4" t="s">
        <v>3851</v>
      </c>
      <c r="B1886" s="6">
        <v>45502</v>
      </c>
      <c r="C1886" s="4" t="s">
        <v>206</v>
      </c>
      <c r="D1886" s="4" t="s">
        <v>1771</v>
      </c>
      <c r="E1886" s="4" t="s">
        <v>1921</v>
      </c>
      <c r="F1886" s="4">
        <v>2</v>
      </c>
      <c r="G1886" s="4">
        <v>386.09</v>
      </c>
      <c r="H1886" s="4">
        <v>0.19</v>
      </c>
      <c r="I1886" s="4" t="s">
        <v>1961</v>
      </c>
      <c r="J1886" s="4">
        <v>625.46579999999994</v>
      </c>
    </row>
    <row r="1887" spans="1:10" ht="15" customHeight="1" x14ac:dyDescent="0.3">
      <c r="A1887" s="4" t="s">
        <v>3852</v>
      </c>
      <c r="B1887" s="6">
        <v>45644</v>
      </c>
      <c r="C1887" s="4" t="s">
        <v>357</v>
      </c>
      <c r="D1887" s="4" t="s">
        <v>1735</v>
      </c>
      <c r="E1887" s="4" t="s">
        <v>1929</v>
      </c>
      <c r="F1887" s="4">
        <v>1</v>
      </c>
      <c r="G1887" s="4">
        <v>891.62</v>
      </c>
      <c r="H1887" s="4">
        <v>0.06</v>
      </c>
      <c r="I1887" s="4" t="s">
        <v>1961</v>
      </c>
      <c r="J1887" s="4">
        <v>838.12279999999998</v>
      </c>
    </row>
    <row r="1888" spans="1:10" ht="15" customHeight="1" x14ac:dyDescent="0.3">
      <c r="A1888" s="4" t="s">
        <v>3853</v>
      </c>
      <c r="B1888" s="6">
        <v>45617</v>
      </c>
      <c r="C1888" s="4" t="s">
        <v>1202</v>
      </c>
      <c r="D1888" s="4" t="s">
        <v>1774</v>
      </c>
      <c r="E1888" s="4" t="s">
        <v>1936</v>
      </c>
      <c r="F1888" s="4">
        <v>2</v>
      </c>
      <c r="G1888" s="4">
        <v>558.9</v>
      </c>
      <c r="H1888" s="4">
        <v>0.05</v>
      </c>
      <c r="I1888" s="4" t="s">
        <v>1964</v>
      </c>
      <c r="J1888" s="4">
        <v>1061.9100000000001</v>
      </c>
    </row>
    <row r="1889" spans="1:10" ht="15" customHeight="1" x14ac:dyDescent="0.3">
      <c r="A1889" s="4" t="s">
        <v>3854</v>
      </c>
      <c r="B1889" s="6">
        <v>45797</v>
      </c>
      <c r="C1889" s="4" t="s">
        <v>1115</v>
      </c>
      <c r="D1889" s="4" t="s">
        <v>1560</v>
      </c>
      <c r="E1889" s="4" t="s">
        <v>1901</v>
      </c>
      <c r="F1889" s="4">
        <v>2</v>
      </c>
      <c r="G1889" s="4">
        <v>99.04</v>
      </c>
      <c r="H1889" s="4">
        <v>0.26</v>
      </c>
      <c r="I1889" s="4" t="s">
        <v>1964</v>
      </c>
      <c r="J1889" s="4">
        <v>146.57919999999999</v>
      </c>
    </row>
    <row r="1890" spans="1:10" ht="15" customHeight="1" x14ac:dyDescent="0.3">
      <c r="A1890" s="4" t="s">
        <v>3855</v>
      </c>
      <c r="B1890" s="6">
        <v>45740</v>
      </c>
      <c r="C1890" s="4" t="s">
        <v>934</v>
      </c>
      <c r="D1890" s="4" t="s">
        <v>2061</v>
      </c>
      <c r="E1890" s="4" t="s">
        <v>1917</v>
      </c>
      <c r="F1890" s="4">
        <v>4</v>
      </c>
      <c r="G1890" s="4">
        <v>625.13</v>
      </c>
      <c r="H1890" s="4">
        <v>0.06</v>
      </c>
      <c r="I1890" s="4" t="s">
        <v>1959</v>
      </c>
      <c r="J1890" s="4">
        <v>2350.4888000000001</v>
      </c>
    </row>
    <row r="1891" spans="1:10" ht="15" customHeight="1" x14ac:dyDescent="0.3">
      <c r="A1891" s="4" t="s">
        <v>3856</v>
      </c>
      <c r="B1891" s="6">
        <v>45824</v>
      </c>
      <c r="C1891" s="4" t="s">
        <v>148</v>
      </c>
      <c r="D1891" s="4" t="s">
        <v>1700</v>
      </c>
      <c r="E1891" s="4" t="s">
        <v>1945</v>
      </c>
      <c r="F1891" s="4">
        <v>4</v>
      </c>
      <c r="G1891" s="4">
        <v>38.380000000000003</v>
      </c>
      <c r="H1891" s="4">
        <v>0.16</v>
      </c>
      <c r="I1891" s="4" t="s">
        <v>1964</v>
      </c>
      <c r="J1891" s="4">
        <v>128.95679999999999</v>
      </c>
    </row>
    <row r="1892" spans="1:10" ht="15" customHeight="1" x14ac:dyDescent="0.3">
      <c r="A1892" s="4" t="s">
        <v>3857</v>
      </c>
      <c r="B1892" s="6">
        <v>45404</v>
      </c>
      <c r="C1892" s="4" t="s">
        <v>1525</v>
      </c>
      <c r="D1892" s="4" t="s">
        <v>1865</v>
      </c>
      <c r="E1892" s="4" t="s">
        <v>1924</v>
      </c>
      <c r="F1892" s="4">
        <v>4</v>
      </c>
      <c r="G1892" s="4">
        <v>731.72</v>
      </c>
      <c r="H1892" s="4">
        <v>0.22</v>
      </c>
      <c r="I1892" s="4" t="s">
        <v>1964</v>
      </c>
      <c r="J1892" s="4">
        <v>2282.9663999999998</v>
      </c>
    </row>
    <row r="1893" spans="1:10" ht="15" customHeight="1" x14ac:dyDescent="0.3">
      <c r="A1893" s="4" t="s">
        <v>3858</v>
      </c>
      <c r="B1893" s="6">
        <v>45916</v>
      </c>
      <c r="C1893" s="4" t="s">
        <v>1423</v>
      </c>
      <c r="D1893" s="4" t="s">
        <v>1826</v>
      </c>
      <c r="E1893" s="4" t="s">
        <v>1948</v>
      </c>
      <c r="F1893" s="4">
        <v>3</v>
      </c>
      <c r="G1893" s="4">
        <v>825.33</v>
      </c>
      <c r="H1893" s="4">
        <v>0.21</v>
      </c>
      <c r="I1893" s="4" t="s">
        <v>1959</v>
      </c>
      <c r="J1893" s="4">
        <v>1956.0320999999999</v>
      </c>
    </row>
    <row r="1894" spans="1:10" ht="15" customHeight="1" x14ac:dyDescent="0.3">
      <c r="A1894" s="4" t="s">
        <v>3859</v>
      </c>
      <c r="B1894" s="6">
        <v>45269</v>
      </c>
      <c r="C1894" s="4" t="s">
        <v>225</v>
      </c>
      <c r="D1894" s="4" t="s">
        <v>1793</v>
      </c>
      <c r="E1894" s="4" t="s">
        <v>1934</v>
      </c>
      <c r="F1894" s="4">
        <v>2</v>
      </c>
      <c r="G1894" s="4">
        <v>47.3</v>
      </c>
      <c r="H1894" s="4">
        <v>0.01</v>
      </c>
      <c r="I1894" s="4" t="s">
        <v>1961</v>
      </c>
      <c r="J1894" s="4">
        <v>93.653999999999996</v>
      </c>
    </row>
    <row r="1895" spans="1:10" ht="15" customHeight="1" x14ac:dyDescent="0.3">
      <c r="A1895" s="4" t="s">
        <v>3860</v>
      </c>
      <c r="B1895" s="6">
        <v>45493</v>
      </c>
      <c r="C1895" s="4" t="s">
        <v>575</v>
      </c>
      <c r="D1895" s="4" t="s">
        <v>1799</v>
      </c>
      <c r="E1895" s="4" t="s">
        <v>1942</v>
      </c>
      <c r="F1895" s="4">
        <v>1</v>
      </c>
      <c r="G1895" s="4">
        <v>389.12</v>
      </c>
      <c r="H1895" s="4">
        <v>0.18</v>
      </c>
      <c r="I1895" s="4" t="s">
        <v>1961</v>
      </c>
      <c r="J1895" s="4">
        <v>319.07839999999999</v>
      </c>
    </row>
    <row r="1896" spans="1:10" ht="15" customHeight="1" x14ac:dyDescent="0.3">
      <c r="A1896" s="4" t="s">
        <v>3861</v>
      </c>
      <c r="B1896" s="6">
        <v>45558</v>
      </c>
      <c r="C1896" s="4" t="s">
        <v>1426</v>
      </c>
      <c r="D1896" s="4" t="s">
        <v>1829</v>
      </c>
      <c r="E1896" s="4" t="s">
        <v>1945</v>
      </c>
      <c r="F1896" s="4">
        <v>3</v>
      </c>
      <c r="G1896" s="4">
        <v>543.83000000000004</v>
      </c>
      <c r="H1896" s="4">
        <v>0.05</v>
      </c>
      <c r="I1896" s="4" t="s">
        <v>1959</v>
      </c>
      <c r="J1896" s="4">
        <v>1549.9155000000001</v>
      </c>
    </row>
    <row r="1897" spans="1:10" ht="15" customHeight="1" x14ac:dyDescent="0.3">
      <c r="A1897" s="4" t="s">
        <v>3862</v>
      </c>
      <c r="B1897" s="6">
        <v>45423</v>
      </c>
      <c r="C1897" s="4" t="s">
        <v>107</v>
      </c>
      <c r="D1897" s="4" t="s">
        <v>1613</v>
      </c>
      <c r="E1897" s="4" t="s">
        <v>1892</v>
      </c>
      <c r="F1897" s="4">
        <v>2</v>
      </c>
      <c r="G1897" s="4">
        <v>660.27</v>
      </c>
      <c r="H1897" s="4">
        <v>0.01</v>
      </c>
      <c r="I1897" s="4" t="s">
        <v>1961</v>
      </c>
      <c r="J1897" s="4">
        <v>1307.3345999999999</v>
      </c>
    </row>
    <row r="1898" spans="1:10" ht="15" customHeight="1" x14ac:dyDescent="0.3">
      <c r="A1898" s="4" t="s">
        <v>3863</v>
      </c>
      <c r="B1898" s="6">
        <v>45780</v>
      </c>
      <c r="C1898" s="4" t="s">
        <v>1358</v>
      </c>
      <c r="D1898" s="4" t="s">
        <v>1610</v>
      </c>
      <c r="E1898" s="4" t="s">
        <v>1917</v>
      </c>
      <c r="F1898" s="4">
        <v>4</v>
      </c>
      <c r="G1898" s="4">
        <v>729.31</v>
      </c>
      <c r="H1898" s="4">
        <v>0.03</v>
      </c>
      <c r="I1898" s="4" t="s">
        <v>1959</v>
      </c>
      <c r="J1898" s="4">
        <v>2829.7228</v>
      </c>
    </row>
    <row r="1899" spans="1:10" ht="15" customHeight="1" x14ac:dyDescent="0.3">
      <c r="A1899" s="4" t="s">
        <v>3864</v>
      </c>
      <c r="B1899" s="6">
        <v>45345</v>
      </c>
      <c r="C1899" s="4" t="s">
        <v>1319</v>
      </c>
      <c r="D1899" s="4" t="s">
        <v>1844</v>
      </c>
      <c r="E1899" s="4" t="s">
        <v>1911</v>
      </c>
      <c r="F1899" s="4">
        <v>2</v>
      </c>
      <c r="G1899" s="4">
        <v>152.91</v>
      </c>
      <c r="H1899" s="4">
        <v>0.24</v>
      </c>
      <c r="I1899" s="4" t="s">
        <v>1961</v>
      </c>
      <c r="J1899" s="4">
        <v>232.42320000000001</v>
      </c>
    </row>
    <row r="1900" spans="1:10" ht="15" customHeight="1" x14ac:dyDescent="0.3">
      <c r="A1900" s="4" t="s">
        <v>3865</v>
      </c>
      <c r="B1900" s="6">
        <v>45344</v>
      </c>
      <c r="C1900" s="4" t="s">
        <v>1434</v>
      </c>
      <c r="D1900" s="4" t="s">
        <v>1805</v>
      </c>
      <c r="E1900" s="4" t="s">
        <v>1936</v>
      </c>
      <c r="F1900" s="4">
        <v>4</v>
      </c>
      <c r="G1900" s="4">
        <v>592.14</v>
      </c>
      <c r="H1900" s="4">
        <v>0.12</v>
      </c>
      <c r="I1900" s="4" t="s">
        <v>1964</v>
      </c>
      <c r="J1900" s="4">
        <v>2084.3328000000001</v>
      </c>
    </row>
    <row r="1901" spans="1:10" ht="15" customHeight="1" x14ac:dyDescent="0.3">
      <c r="A1901" s="4" t="s">
        <v>3866</v>
      </c>
      <c r="B1901" s="6">
        <v>45525</v>
      </c>
      <c r="C1901" s="4" t="s">
        <v>234</v>
      </c>
      <c r="D1901" s="4" t="s">
        <v>1817</v>
      </c>
      <c r="E1901" s="4" t="s">
        <v>1929</v>
      </c>
      <c r="F1901" s="4">
        <v>1</v>
      </c>
      <c r="G1901" s="4">
        <v>984.37</v>
      </c>
      <c r="H1901" s="4">
        <v>0</v>
      </c>
      <c r="I1901" s="4" t="s">
        <v>1961</v>
      </c>
      <c r="J1901" s="4">
        <v>984.37</v>
      </c>
    </row>
    <row r="1902" spans="1:10" ht="15" customHeight="1" x14ac:dyDescent="0.3">
      <c r="A1902" s="4" t="s">
        <v>3867</v>
      </c>
      <c r="B1902" s="6">
        <v>45329</v>
      </c>
      <c r="C1902" s="4" t="s">
        <v>937</v>
      </c>
      <c r="D1902" s="4" t="s">
        <v>1560</v>
      </c>
      <c r="E1902" s="4" t="s">
        <v>1929</v>
      </c>
      <c r="F1902" s="4">
        <v>2</v>
      </c>
      <c r="G1902" s="4">
        <v>237.59</v>
      </c>
      <c r="H1902" s="4">
        <v>0.12</v>
      </c>
      <c r="I1902" s="4" t="s">
        <v>1959</v>
      </c>
      <c r="J1902" s="4">
        <v>418.15839999999997</v>
      </c>
    </row>
    <row r="1903" spans="1:10" ht="15" customHeight="1" x14ac:dyDescent="0.3">
      <c r="A1903" s="4" t="s">
        <v>3868</v>
      </c>
      <c r="B1903" s="6">
        <v>45250</v>
      </c>
      <c r="C1903" s="4" t="s">
        <v>1349</v>
      </c>
      <c r="D1903" s="4" t="s">
        <v>1652</v>
      </c>
      <c r="E1903" s="4" t="s">
        <v>1917</v>
      </c>
      <c r="F1903" s="4">
        <v>1</v>
      </c>
      <c r="G1903" s="4">
        <v>52.06</v>
      </c>
      <c r="H1903" s="4">
        <v>0.27</v>
      </c>
      <c r="I1903" s="4" t="s">
        <v>1964</v>
      </c>
      <c r="J1903" s="4">
        <v>38.003799999999998</v>
      </c>
    </row>
    <row r="1904" spans="1:10" ht="15" customHeight="1" x14ac:dyDescent="0.3">
      <c r="A1904" s="4" t="s">
        <v>3869</v>
      </c>
      <c r="B1904" s="6">
        <v>45691</v>
      </c>
      <c r="C1904" s="4" t="s">
        <v>1417</v>
      </c>
      <c r="D1904" s="4" t="s">
        <v>2061</v>
      </c>
      <c r="E1904" s="4" t="s">
        <v>1892</v>
      </c>
      <c r="F1904" s="4">
        <v>2</v>
      </c>
      <c r="G1904" s="4">
        <v>594.63</v>
      </c>
      <c r="H1904" s="4">
        <v>0.12</v>
      </c>
      <c r="I1904" s="4" t="s">
        <v>1959</v>
      </c>
      <c r="J1904" s="4">
        <v>1046.5488</v>
      </c>
    </row>
    <row r="1905" spans="1:10" ht="15" customHeight="1" x14ac:dyDescent="0.3">
      <c r="A1905" s="4" t="s">
        <v>3870</v>
      </c>
      <c r="B1905" s="6">
        <v>45644</v>
      </c>
      <c r="C1905" s="4" t="s">
        <v>563</v>
      </c>
      <c r="D1905" s="4" t="s">
        <v>2061</v>
      </c>
      <c r="E1905" s="4" t="s">
        <v>1887</v>
      </c>
      <c r="F1905" s="4">
        <v>3</v>
      </c>
      <c r="G1905" s="4">
        <v>476.1</v>
      </c>
      <c r="H1905" s="4">
        <v>0.05</v>
      </c>
      <c r="I1905" s="4" t="s">
        <v>1964</v>
      </c>
      <c r="J1905" s="4">
        <v>1356.885</v>
      </c>
    </row>
    <row r="1906" spans="1:10" ht="15" customHeight="1" x14ac:dyDescent="0.3">
      <c r="A1906" s="4" t="s">
        <v>3871</v>
      </c>
      <c r="B1906" s="6">
        <v>45514</v>
      </c>
      <c r="C1906" s="4" t="s">
        <v>231</v>
      </c>
      <c r="D1906" s="4" t="s">
        <v>1765</v>
      </c>
      <c r="E1906" s="4" t="s">
        <v>1911</v>
      </c>
      <c r="F1906" s="4">
        <v>1</v>
      </c>
      <c r="G1906" s="4">
        <v>546.47</v>
      </c>
      <c r="H1906" s="4">
        <v>0.08</v>
      </c>
      <c r="I1906" s="4" t="s">
        <v>1964</v>
      </c>
      <c r="J1906" s="4">
        <v>502.75240000000002</v>
      </c>
    </row>
    <row r="1907" spans="1:10" ht="15" customHeight="1" x14ac:dyDescent="0.3">
      <c r="A1907" s="4" t="s">
        <v>3872</v>
      </c>
      <c r="B1907" s="6">
        <v>45760</v>
      </c>
      <c r="C1907" s="4" t="s">
        <v>590</v>
      </c>
      <c r="D1907" s="4" t="s">
        <v>1808</v>
      </c>
      <c r="E1907" s="4" t="s">
        <v>1929</v>
      </c>
      <c r="F1907" s="4">
        <v>1</v>
      </c>
      <c r="G1907" s="4">
        <v>979.49</v>
      </c>
      <c r="H1907" s="4">
        <v>0.19</v>
      </c>
      <c r="I1907" s="4" t="s">
        <v>1964</v>
      </c>
      <c r="J1907" s="4">
        <v>793.38689999999997</v>
      </c>
    </row>
    <row r="1908" spans="1:10" ht="15" customHeight="1" x14ac:dyDescent="0.3">
      <c r="A1908" s="4" t="s">
        <v>3873</v>
      </c>
      <c r="B1908" s="6">
        <v>45289</v>
      </c>
      <c r="C1908" s="4" t="s">
        <v>642</v>
      </c>
      <c r="D1908" s="4" t="s">
        <v>1625</v>
      </c>
      <c r="E1908" s="4" t="s">
        <v>1896</v>
      </c>
      <c r="F1908" s="4">
        <v>3</v>
      </c>
      <c r="G1908" s="4">
        <v>988.53</v>
      </c>
      <c r="H1908" s="4">
        <v>0.3</v>
      </c>
      <c r="I1908" s="4" t="s">
        <v>1964</v>
      </c>
      <c r="J1908" s="4">
        <v>2075.913</v>
      </c>
    </row>
    <row r="1909" spans="1:10" ht="15" customHeight="1" x14ac:dyDescent="0.3">
      <c r="A1909" s="4" t="s">
        <v>3874</v>
      </c>
      <c r="B1909" s="6">
        <v>45704</v>
      </c>
      <c r="C1909" s="4" t="s">
        <v>826</v>
      </c>
      <c r="D1909" s="4" t="s">
        <v>1811</v>
      </c>
      <c r="E1909" s="4" t="s">
        <v>1901</v>
      </c>
      <c r="F1909" s="4">
        <v>4</v>
      </c>
      <c r="G1909" s="4">
        <v>849.29</v>
      </c>
      <c r="H1909" s="4">
        <v>0.26</v>
      </c>
      <c r="I1909" s="4" t="s">
        <v>1959</v>
      </c>
      <c r="J1909" s="4">
        <v>2513.8984</v>
      </c>
    </row>
    <row r="1910" spans="1:10" ht="15" customHeight="1" x14ac:dyDescent="0.3">
      <c r="A1910" s="4" t="s">
        <v>3875</v>
      </c>
      <c r="B1910" s="6">
        <v>45318</v>
      </c>
      <c r="C1910" s="4" t="s">
        <v>1088</v>
      </c>
      <c r="D1910" s="4" t="s">
        <v>1868</v>
      </c>
      <c r="E1910" s="4" t="s">
        <v>1934</v>
      </c>
      <c r="F1910" s="4">
        <v>2</v>
      </c>
      <c r="G1910" s="4">
        <v>452.29</v>
      </c>
      <c r="H1910" s="4">
        <v>0.01</v>
      </c>
      <c r="I1910" s="4" t="s">
        <v>1964</v>
      </c>
      <c r="J1910" s="4">
        <v>895.53420000000006</v>
      </c>
    </row>
    <row r="1911" spans="1:10" ht="15" customHeight="1" x14ac:dyDescent="0.3">
      <c r="A1911" s="4" t="s">
        <v>3876</v>
      </c>
      <c r="B1911" s="6">
        <v>45495</v>
      </c>
      <c r="C1911" s="4" t="s">
        <v>1389</v>
      </c>
      <c r="D1911" s="4" t="s">
        <v>1744</v>
      </c>
      <c r="E1911" s="4" t="s">
        <v>1945</v>
      </c>
      <c r="F1911" s="4">
        <v>2</v>
      </c>
      <c r="G1911" s="4">
        <v>810.81</v>
      </c>
      <c r="H1911" s="4">
        <v>0.11</v>
      </c>
      <c r="I1911" s="4" t="s">
        <v>1964</v>
      </c>
      <c r="J1911" s="4">
        <v>1443.2418</v>
      </c>
    </row>
    <row r="1912" spans="1:10" ht="15" customHeight="1" x14ac:dyDescent="0.3">
      <c r="A1912" s="4" t="s">
        <v>3877</v>
      </c>
      <c r="B1912" s="6">
        <v>45560</v>
      </c>
      <c r="C1912" s="4" t="s">
        <v>131</v>
      </c>
      <c r="D1912" s="4" t="s">
        <v>1765</v>
      </c>
      <c r="E1912" s="4" t="s">
        <v>1917</v>
      </c>
      <c r="F1912" s="4">
        <v>1</v>
      </c>
      <c r="G1912" s="4">
        <v>846.67</v>
      </c>
      <c r="H1912" s="4">
        <v>0.1</v>
      </c>
      <c r="I1912" s="4" t="s">
        <v>1964</v>
      </c>
      <c r="J1912" s="4">
        <v>762.00300000000004</v>
      </c>
    </row>
    <row r="1913" spans="1:10" ht="15" customHeight="1" x14ac:dyDescent="0.3">
      <c r="A1913" s="4" t="s">
        <v>3878</v>
      </c>
      <c r="B1913" s="6">
        <v>45367</v>
      </c>
      <c r="C1913" s="4" t="s">
        <v>81</v>
      </c>
      <c r="D1913" s="4" t="s">
        <v>1648</v>
      </c>
      <c r="E1913" s="4" t="s">
        <v>1911</v>
      </c>
      <c r="F1913" s="4">
        <v>4</v>
      </c>
      <c r="G1913" s="4">
        <v>73.55</v>
      </c>
      <c r="H1913" s="4">
        <v>0.24</v>
      </c>
      <c r="I1913" s="4" t="s">
        <v>1964</v>
      </c>
      <c r="J1913" s="4">
        <v>223.59200000000001</v>
      </c>
    </row>
    <row r="1914" spans="1:10" ht="15" customHeight="1" x14ac:dyDescent="0.3">
      <c r="A1914" s="4" t="s">
        <v>3879</v>
      </c>
      <c r="B1914" s="6">
        <v>45861</v>
      </c>
      <c r="C1914" s="4" t="s">
        <v>895</v>
      </c>
      <c r="D1914" s="4" t="s">
        <v>1859</v>
      </c>
      <c r="E1914" s="4" t="s">
        <v>1911</v>
      </c>
      <c r="F1914" s="4">
        <v>1</v>
      </c>
      <c r="G1914" s="4">
        <v>882.03</v>
      </c>
      <c r="H1914" s="4">
        <v>0.04</v>
      </c>
      <c r="I1914" s="4" t="s">
        <v>1964</v>
      </c>
      <c r="J1914" s="4">
        <v>846.74879999999996</v>
      </c>
    </row>
    <row r="1915" spans="1:10" ht="15" customHeight="1" x14ac:dyDescent="0.3">
      <c r="A1915" s="4" t="s">
        <v>3880</v>
      </c>
      <c r="B1915" s="6">
        <v>45589</v>
      </c>
      <c r="C1915" s="4" t="s">
        <v>46</v>
      </c>
      <c r="D1915" s="4" t="s">
        <v>1642</v>
      </c>
      <c r="E1915" s="4" t="s">
        <v>1934</v>
      </c>
      <c r="F1915" s="4">
        <v>1</v>
      </c>
      <c r="G1915" s="4">
        <v>958.44</v>
      </c>
      <c r="H1915" s="4">
        <v>0.21</v>
      </c>
      <c r="I1915" s="4" t="s">
        <v>1959</v>
      </c>
      <c r="J1915" s="4">
        <v>757.16759999999999</v>
      </c>
    </row>
    <row r="1916" spans="1:10" ht="15" customHeight="1" x14ac:dyDescent="0.3">
      <c r="A1916" s="4" t="s">
        <v>3881</v>
      </c>
      <c r="B1916" s="6">
        <v>45560</v>
      </c>
      <c r="C1916" s="4" t="s">
        <v>46</v>
      </c>
      <c r="D1916" s="4" t="s">
        <v>1880</v>
      </c>
      <c r="E1916" s="4" t="s">
        <v>1896</v>
      </c>
      <c r="F1916" s="4">
        <v>1</v>
      </c>
      <c r="G1916" s="4">
        <v>716.29</v>
      </c>
      <c r="H1916" s="4">
        <v>0.01</v>
      </c>
      <c r="I1916" s="4" t="s">
        <v>1961</v>
      </c>
      <c r="J1916" s="4">
        <v>709.12710000000004</v>
      </c>
    </row>
    <row r="1917" spans="1:10" ht="15" customHeight="1" x14ac:dyDescent="0.3">
      <c r="A1917" s="4" t="s">
        <v>3882</v>
      </c>
      <c r="B1917" s="6">
        <v>45408</v>
      </c>
      <c r="C1917" s="4" t="s">
        <v>1028</v>
      </c>
      <c r="D1917" s="4" t="s">
        <v>1594</v>
      </c>
      <c r="E1917" s="4" t="s">
        <v>1939</v>
      </c>
      <c r="F1917" s="4">
        <v>2</v>
      </c>
      <c r="G1917" s="4">
        <v>409.14</v>
      </c>
      <c r="H1917" s="4">
        <v>0.01</v>
      </c>
      <c r="I1917" s="4" t="s">
        <v>1961</v>
      </c>
      <c r="J1917" s="4">
        <v>810.09720000000004</v>
      </c>
    </row>
    <row r="1918" spans="1:10" ht="15" customHeight="1" x14ac:dyDescent="0.3">
      <c r="A1918" s="4" t="s">
        <v>3883</v>
      </c>
      <c r="B1918" s="6">
        <v>45714</v>
      </c>
      <c r="C1918" s="4" t="s">
        <v>308</v>
      </c>
      <c r="D1918" s="4" t="s">
        <v>1880</v>
      </c>
      <c r="E1918" s="4" t="s">
        <v>1921</v>
      </c>
      <c r="F1918" s="4">
        <v>4</v>
      </c>
      <c r="G1918" s="4">
        <v>261.73</v>
      </c>
      <c r="H1918" s="4">
        <v>0.1</v>
      </c>
      <c r="I1918" s="4" t="s">
        <v>1961</v>
      </c>
      <c r="J1918" s="4">
        <v>942.22799999999995</v>
      </c>
    </row>
    <row r="1919" spans="1:10" ht="15" customHeight="1" x14ac:dyDescent="0.3">
      <c r="A1919" s="4" t="s">
        <v>3884</v>
      </c>
      <c r="B1919" s="6">
        <v>45661</v>
      </c>
      <c r="C1919" s="4" t="s">
        <v>1449</v>
      </c>
      <c r="D1919" s="4" t="s">
        <v>1606</v>
      </c>
      <c r="E1919" s="4" t="s">
        <v>1887</v>
      </c>
      <c r="F1919" s="4">
        <v>2</v>
      </c>
      <c r="G1919" s="4">
        <v>687.35</v>
      </c>
      <c r="H1919" s="4">
        <v>0.2</v>
      </c>
      <c r="I1919" s="4" t="s">
        <v>1964</v>
      </c>
      <c r="J1919" s="4">
        <v>1099.76</v>
      </c>
    </row>
    <row r="1920" spans="1:10" ht="15" customHeight="1" x14ac:dyDescent="0.3">
      <c r="A1920" s="4" t="s">
        <v>3885</v>
      </c>
      <c r="B1920" s="6">
        <v>45921</v>
      </c>
      <c r="C1920" s="4" t="s">
        <v>683</v>
      </c>
      <c r="D1920" s="4" t="s">
        <v>1835</v>
      </c>
      <c r="E1920" s="4" t="s">
        <v>1917</v>
      </c>
      <c r="F1920" s="4">
        <v>2</v>
      </c>
      <c r="G1920" s="4">
        <v>30.14</v>
      </c>
      <c r="H1920" s="4">
        <v>0.21</v>
      </c>
      <c r="I1920" s="4" t="s">
        <v>1959</v>
      </c>
      <c r="J1920" s="4">
        <v>47.621200000000002</v>
      </c>
    </row>
    <row r="1921" spans="1:10" ht="15" customHeight="1" x14ac:dyDescent="0.3">
      <c r="A1921" s="4" t="s">
        <v>3886</v>
      </c>
      <c r="B1921" s="6">
        <v>45651</v>
      </c>
      <c r="C1921" s="4" t="s">
        <v>357</v>
      </c>
      <c r="D1921" s="4" t="s">
        <v>1680</v>
      </c>
      <c r="E1921" s="4" t="s">
        <v>1917</v>
      </c>
      <c r="F1921" s="4">
        <v>3</v>
      </c>
      <c r="G1921" s="4">
        <v>570.12</v>
      </c>
      <c r="H1921" s="4">
        <v>0.12</v>
      </c>
      <c r="I1921" s="4" t="s">
        <v>1961</v>
      </c>
      <c r="J1921" s="4">
        <v>1505.1168</v>
      </c>
    </row>
    <row r="1922" spans="1:10" ht="15" customHeight="1" x14ac:dyDescent="0.3">
      <c r="A1922" s="4" t="s">
        <v>3887</v>
      </c>
      <c r="B1922" s="6">
        <v>45883</v>
      </c>
      <c r="C1922" s="4" t="s">
        <v>904</v>
      </c>
      <c r="D1922" s="4" t="s">
        <v>1814</v>
      </c>
      <c r="E1922" s="4" t="s">
        <v>1948</v>
      </c>
      <c r="F1922" s="4">
        <v>3</v>
      </c>
      <c r="G1922" s="4">
        <v>401.87</v>
      </c>
      <c r="H1922" s="4">
        <v>0.28999999999999998</v>
      </c>
      <c r="I1922" s="4" t="s">
        <v>1964</v>
      </c>
      <c r="J1922" s="4">
        <v>855.98310000000004</v>
      </c>
    </row>
    <row r="1923" spans="1:10" ht="15" customHeight="1" x14ac:dyDescent="0.3">
      <c r="A1923" s="4" t="s">
        <v>3888</v>
      </c>
      <c r="B1923" s="6">
        <v>45624</v>
      </c>
      <c r="C1923" s="4" t="s">
        <v>1536</v>
      </c>
      <c r="D1923" s="4" t="s">
        <v>1820</v>
      </c>
      <c r="E1923" s="4" t="s">
        <v>1929</v>
      </c>
      <c r="F1923" s="4">
        <v>4</v>
      </c>
      <c r="G1923" s="4">
        <v>619.35</v>
      </c>
      <c r="H1923" s="4">
        <v>0.3</v>
      </c>
      <c r="I1923" s="4" t="s">
        <v>1959</v>
      </c>
      <c r="J1923" s="4">
        <v>1734.18</v>
      </c>
    </row>
    <row r="1924" spans="1:10" ht="15" customHeight="1" x14ac:dyDescent="0.3">
      <c r="A1924" s="4" t="s">
        <v>3889</v>
      </c>
      <c r="B1924" s="6">
        <v>45276</v>
      </c>
      <c r="C1924" s="4" t="s">
        <v>802</v>
      </c>
      <c r="D1924" s="4" t="s">
        <v>1718</v>
      </c>
      <c r="E1924" s="4" t="s">
        <v>1942</v>
      </c>
      <c r="F1924" s="4">
        <v>4</v>
      </c>
      <c r="G1924" s="4">
        <v>569.36</v>
      </c>
      <c r="H1924" s="4">
        <v>0.27</v>
      </c>
      <c r="I1924" s="4" t="s">
        <v>1961</v>
      </c>
      <c r="J1924" s="4">
        <v>1662.5311999999999</v>
      </c>
    </row>
    <row r="1925" spans="1:10" ht="15" customHeight="1" x14ac:dyDescent="0.3">
      <c r="A1925" s="4" t="s">
        <v>3890</v>
      </c>
      <c r="B1925" s="6">
        <v>45344</v>
      </c>
      <c r="C1925" s="4" t="s">
        <v>1478</v>
      </c>
      <c r="D1925" s="4" t="s">
        <v>1658</v>
      </c>
      <c r="E1925" s="4" t="s">
        <v>1904</v>
      </c>
      <c r="F1925" s="4">
        <v>2</v>
      </c>
      <c r="G1925" s="4">
        <v>846.35</v>
      </c>
      <c r="H1925" s="4">
        <v>0.3</v>
      </c>
      <c r="I1925" s="4" t="s">
        <v>1964</v>
      </c>
      <c r="J1925" s="4">
        <v>1184.8900000000001</v>
      </c>
    </row>
    <row r="1926" spans="1:10" ht="15" customHeight="1" x14ac:dyDescent="0.3">
      <c r="A1926" s="4" t="s">
        <v>3891</v>
      </c>
      <c r="B1926" s="6">
        <v>45849</v>
      </c>
      <c r="C1926" s="4" t="s">
        <v>1358</v>
      </c>
      <c r="D1926" s="4" t="s">
        <v>1667</v>
      </c>
      <c r="E1926" s="4" t="s">
        <v>1896</v>
      </c>
      <c r="F1926" s="4">
        <v>1</v>
      </c>
      <c r="G1926" s="4">
        <v>788.45</v>
      </c>
      <c r="H1926" s="4">
        <v>0.28999999999999998</v>
      </c>
      <c r="I1926" s="4" t="s">
        <v>1961</v>
      </c>
      <c r="J1926" s="4">
        <v>559.79949999999997</v>
      </c>
    </row>
    <row r="1927" spans="1:10" ht="15" customHeight="1" x14ac:dyDescent="0.3">
      <c r="A1927" s="4" t="s">
        <v>3892</v>
      </c>
      <c r="B1927" s="6">
        <v>45880</v>
      </c>
      <c r="C1927" s="4" t="s">
        <v>1139</v>
      </c>
      <c r="D1927" s="4" t="s">
        <v>1683</v>
      </c>
      <c r="E1927" s="4" t="s">
        <v>1929</v>
      </c>
      <c r="F1927" s="4">
        <v>2</v>
      </c>
      <c r="G1927" s="4">
        <v>338.81</v>
      </c>
      <c r="H1927" s="4">
        <v>7.0000000000000007E-2</v>
      </c>
      <c r="I1927" s="4" t="s">
        <v>1964</v>
      </c>
      <c r="J1927" s="4">
        <v>630.1866</v>
      </c>
    </row>
    <row r="1928" spans="1:10" ht="15" customHeight="1" x14ac:dyDescent="0.3">
      <c r="A1928" s="4" t="s">
        <v>3893</v>
      </c>
      <c r="B1928" s="6">
        <v>45907</v>
      </c>
      <c r="C1928" s="4" t="s">
        <v>114</v>
      </c>
      <c r="D1928" s="4" t="s">
        <v>1613</v>
      </c>
      <c r="E1928" s="4" t="s">
        <v>1908</v>
      </c>
      <c r="F1928" s="4">
        <v>4</v>
      </c>
      <c r="G1928" s="4">
        <v>94.48</v>
      </c>
      <c r="H1928" s="4">
        <v>0.06</v>
      </c>
      <c r="I1928" s="4" t="s">
        <v>1964</v>
      </c>
      <c r="J1928" s="4">
        <v>355.2448</v>
      </c>
    </row>
    <row r="1929" spans="1:10" ht="15" customHeight="1" x14ac:dyDescent="0.3">
      <c r="A1929" s="4" t="s">
        <v>3894</v>
      </c>
      <c r="B1929" s="6">
        <v>45545</v>
      </c>
      <c r="C1929" s="4" t="s">
        <v>1481</v>
      </c>
      <c r="D1929" s="4" t="s">
        <v>1631</v>
      </c>
      <c r="E1929" s="4" t="s">
        <v>1932</v>
      </c>
      <c r="F1929" s="4">
        <v>3</v>
      </c>
      <c r="G1929" s="4">
        <v>941.85</v>
      </c>
      <c r="H1929" s="4">
        <v>0.16</v>
      </c>
      <c r="I1929" s="4" t="s">
        <v>1961</v>
      </c>
      <c r="J1929" s="4">
        <v>2373.462</v>
      </c>
    </row>
    <row r="1930" spans="1:10" ht="15" customHeight="1" x14ac:dyDescent="0.3">
      <c r="A1930" s="4" t="s">
        <v>3895</v>
      </c>
      <c r="B1930" s="6">
        <v>45257</v>
      </c>
      <c r="C1930" s="4" t="s">
        <v>545</v>
      </c>
      <c r="D1930" s="4" t="s">
        <v>1715</v>
      </c>
      <c r="E1930" s="4" t="s">
        <v>1908</v>
      </c>
      <c r="F1930" s="4">
        <v>2</v>
      </c>
      <c r="G1930" s="4">
        <v>336.97</v>
      </c>
      <c r="H1930" s="4">
        <v>0.14000000000000001</v>
      </c>
      <c r="I1930" s="4" t="s">
        <v>1961</v>
      </c>
      <c r="J1930" s="4">
        <v>579.58839999999998</v>
      </c>
    </row>
    <row r="1931" spans="1:10" ht="15" customHeight="1" x14ac:dyDescent="0.3">
      <c r="A1931" s="4" t="s">
        <v>3896</v>
      </c>
      <c r="B1931" s="6">
        <v>45466</v>
      </c>
      <c r="C1931" s="4" t="s">
        <v>989</v>
      </c>
      <c r="D1931" s="4" t="s">
        <v>1576</v>
      </c>
      <c r="E1931" s="4" t="s">
        <v>1908</v>
      </c>
      <c r="F1931" s="4">
        <v>2</v>
      </c>
      <c r="G1931" s="4">
        <v>344.16</v>
      </c>
      <c r="H1931" s="4">
        <v>0.09</v>
      </c>
      <c r="I1931" s="4" t="s">
        <v>1961</v>
      </c>
      <c r="J1931" s="4">
        <v>626.37120000000004</v>
      </c>
    </row>
    <row r="1932" spans="1:10" ht="15" customHeight="1" x14ac:dyDescent="0.3">
      <c r="A1932" s="4" t="s">
        <v>3897</v>
      </c>
      <c r="B1932" s="6">
        <v>45847</v>
      </c>
      <c r="C1932" s="4" t="s">
        <v>959</v>
      </c>
      <c r="D1932" s="4" t="s">
        <v>1725</v>
      </c>
      <c r="E1932" s="4" t="s">
        <v>1921</v>
      </c>
      <c r="F1932" s="4">
        <v>1</v>
      </c>
      <c r="G1932" s="4">
        <v>841.53</v>
      </c>
      <c r="H1932" s="4">
        <v>0.15</v>
      </c>
      <c r="I1932" s="4" t="s">
        <v>1959</v>
      </c>
      <c r="J1932" s="4">
        <v>715.30050000000006</v>
      </c>
    </row>
    <row r="1933" spans="1:10" ht="15" customHeight="1" x14ac:dyDescent="0.3">
      <c r="A1933" s="4" t="s">
        <v>3898</v>
      </c>
      <c r="B1933" s="6">
        <v>45825</v>
      </c>
      <c r="C1933" s="4" t="s">
        <v>1328</v>
      </c>
      <c r="D1933" s="4" t="s">
        <v>1832</v>
      </c>
      <c r="E1933" s="4" t="s">
        <v>1942</v>
      </c>
      <c r="F1933" s="4">
        <v>3</v>
      </c>
      <c r="G1933" s="4">
        <v>63.36</v>
      </c>
      <c r="H1933" s="4">
        <v>0.28999999999999998</v>
      </c>
      <c r="I1933" s="4" t="s">
        <v>1964</v>
      </c>
      <c r="J1933" s="4">
        <v>134.95679999999999</v>
      </c>
    </row>
    <row r="1934" spans="1:10" ht="15" customHeight="1" x14ac:dyDescent="0.3">
      <c r="A1934" s="4" t="s">
        <v>3899</v>
      </c>
      <c r="B1934" s="6">
        <v>45839</v>
      </c>
      <c r="C1934" s="4" t="s">
        <v>1536</v>
      </c>
      <c r="D1934" s="4" t="s">
        <v>1817</v>
      </c>
      <c r="E1934" s="4" t="s">
        <v>1917</v>
      </c>
      <c r="F1934" s="4">
        <v>2</v>
      </c>
      <c r="G1934" s="4">
        <v>552.49</v>
      </c>
      <c r="H1934" s="4">
        <v>0.1</v>
      </c>
      <c r="I1934" s="4" t="s">
        <v>1959</v>
      </c>
      <c r="J1934" s="4">
        <v>994.48199999999997</v>
      </c>
    </row>
    <row r="1935" spans="1:10" ht="15" customHeight="1" x14ac:dyDescent="0.3">
      <c r="A1935" s="4" t="s">
        <v>3900</v>
      </c>
      <c r="B1935" s="6">
        <v>45720</v>
      </c>
      <c r="C1935" s="4" t="s">
        <v>769</v>
      </c>
      <c r="D1935" s="4" t="s">
        <v>1648</v>
      </c>
      <c r="E1935" s="4" t="s">
        <v>1911</v>
      </c>
      <c r="F1935" s="4">
        <v>3</v>
      </c>
      <c r="G1935" s="4">
        <v>447.38</v>
      </c>
      <c r="H1935" s="4">
        <v>0.03</v>
      </c>
      <c r="I1935" s="4" t="s">
        <v>1959</v>
      </c>
      <c r="J1935" s="4">
        <v>1301.8758</v>
      </c>
    </row>
    <row r="1936" spans="1:10" ht="15" customHeight="1" x14ac:dyDescent="0.3">
      <c r="A1936" s="4" t="s">
        <v>3901</v>
      </c>
      <c r="B1936" s="6">
        <v>45250</v>
      </c>
      <c r="C1936" s="4" t="s">
        <v>1404</v>
      </c>
      <c r="D1936" s="4" t="s">
        <v>1802</v>
      </c>
      <c r="E1936" s="4" t="s">
        <v>1948</v>
      </c>
      <c r="F1936" s="4">
        <v>1</v>
      </c>
      <c r="G1936" s="4">
        <v>727.7</v>
      </c>
      <c r="H1936" s="4">
        <v>0.21</v>
      </c>
      <c r="I1936" s="4" t="s">
        <v>1964</v>
      </c>
      <c r="J1936" s="4">
        <v>574.88300000000004</v>
      </c>
    </row>
    <row r="1937" spans="1:10" ht="15" customHeight="1" x14ac:dyDescent="0.3">
      <c r="A1937" s="4" t="s">
        <v>3902</v>
      </c>
      <c r="B1937" s="6">
        <v>45258</v>
      </c>
      <c r="C1937" s="4" t="s">
        <v>1364</v>
      </c>
      <c r="D1937" s="4" t="s">
        <v>1735</v>
      </c>
      <c r="E1937" s="4" t="s">
        <v>1914</v>
      </c>
      <c r="F1937" s="4">
        <v>4</v>
      </c>
      <c r="G1937" s="4">
        <v>581.34</v>
      </c>
      <c r="H1937" s="4">
        <v>0.08</v>
      </c>
      <c r="I1937" s="4" t="s">
        <v>1959</v>
      </c>
      <c r="J1937" s="4">
        <v>2139.3312000000001</v>
      </c>
    </row>
    <row r="1938" spans="1:10" ht="15" customHeight="1" x14ac:dyDescent="0.3">
      <c r="A1938" s="4" t="s">
        <v>3903</v>
      </c>
      <c r="B1938" s="6">
        <v>45793</v>
      </c>
      <c r="C1938" s="4" t="s">
        <v>348</v>
      </c>
      <c r="D1938" s="4" t="s">
        <v>1780</v>
      </c>
      <c r="E1938" s="4" t="s">
        <v>1892</v>
      </c>
      <c r="F1938" s="4">
        <v>1</v>
      </c>
      <c r="G1938" s="4">
        <v>338.83</v>
      </c>
      <c r="H1938" s="4">
        <v>0.19</v>
      </c>
      <c r="I1938" s="4" t="s">
        <v>1961</v>
      </c>
      <c r="J1938" s="4">
        <v>274.45229999999998</v>
      </c>
    </row>
    <row r="1939" spans="1:10" ht="15" customHeight="1" x14ac:dyDescent="0.3">
      <c r="A1939" s="4" t="s">
        <v>3904</v>
      </c>
      <c r="B1939" s="6">
        <v>45265</v>
      </c>
      <c r="C1939" s="4" t="s">
        <v>916</v>
      </c>
      <c r="D1939" s="4" t="s">
        <v>1728</v>
      </c>
      <c r="E1939" s="4" t="s">
        <v>1932</v>
      </c>
      <c r="F1939" s="4">
        <v>4</v>
      </c>
      <c r="G1939" s="4">
        <v>568.80999999999995</v>
      </c>
      <c r="H1939" s="4">
        <v>0.25</v>
      </c>
      <c r="I1939" s="4" t="s">
        <v>1959</v>
      </c>
      <c r="J1939" s="4">
        <v>1706.43</v>
      </c>
    </row>
    <row r="1940" spans="1:10" ht="15" customHeight="1" x14ac:dyDescent="0.3">
      <c r="A1940" s="4" t="s">
        <v>3905</v>
      </c>
      <c r="B1940" s="6">
        <v>45607</v>
      </c>
      <c r="C1940" s="4" t="s">
        <v>1184</v>
      </c>
      <c r="D1940" s="4" t="s">
        <v>1765</v>
      </c>
      <c r="E1940" s="4" t="s">
        <v>1942</v>
      </c>
      <c r="F1940" s="4">
        <v>2</v>
      </c>
      <c r="G1940" s="4">
        <v>352.63</v>
      </c>
      <c r="H1940" s="4">
        <v>0.15</v>
      </c>
      <c r="I1940" s="4" t="s">
        <v>1961</v>
      </c>
      <c r="J1940" s="4">
        <v>599.471</v>
      </c>
    </row>
    <row r="1941" spans="1:10" ht="15" customHeight="1" x14ac:dyDescent="0.3">
      <c r="A1941" s="4" t="s">
        <v>3906</v>
      </c>
      <c r="B1941" s="6">
        <v>45382</v>
      </c>
      <c r="C1941" s="4" t="s">
        <v>530</v>
      </c>
      <c r="D1941" s="4" t="s">
        <v>1871</v>
      </c>
      <c r="E1941" s="4" t="s">
        <v>1932</v>
      </c>
      <c r="F1941" s="4">
        <v>2</v>
      </c>
      <c r="G1941" s="4">
        <v>629.86</v>
      </c>
      <c r="H1941" s="4">
        <v>0.15</v>
      </c>
      <c r="I1941" s="4" t="s">
        <v>1961</v>
      </c>
      <c r="J1941" s="4">
        <v>1070.7619999999999</v>
      </c>
    </row>
    <row r="1942" spans="1:10" ht="15" customHeight="1" x14ac:dyDescent="0.3">
      <c r="A1942" s="4" t="s">
        <v>3907</v>
      </c>
      <c r="B1942" s="6">
        <v>45793</v>
      </c>
      <c r="C1942" s="4" t="s">
        <v>1528</v>
      </c>
      <c r="D1942" s="4" t="s">
        <v>1877</v>
      </c>
      <c r="E1942" s="4" t="s">
        <v>1901</v>
      </c>
      <c r="F1942" s="4">
        <v>3</v>
      </c>
      <c r="G1942" s="4">
        <v>212.08</v>
      </c>
      <c r="H1942" s="4">
        <v>7.0000000000000007E-2</v>
      </c>
      <c r="I1942" s="4" t="s">
        <v>1959</v>
      </c>
      <c r="J1942" s="4">
        <v>591.70320000000004</v>
      </c>
    </row>
    <row r="1943" spans="1:10" ht="15" customHeight="1" x14ac:dyDescent="0.3">
      <c r="A1943" s="4" t="s">
        <v>3908</v>
      </c>
      <c r="B1943" s="6">
        <v>45590</v>
      </c>
      <c r="C1943" s="4" t="s">
        <v>545</v>
      </c>
      <c r="D1943" s="4" t="s">
        <v>1753</v>
      </c>
      <c r="E1943" s="4" t="s">
        <v>1896</v>
      </c>
      <c r="F1943" s="4">
        <v>3</v>
      </c>
      <c r="G1943" s="4">
        <v>878.62</v>
      </c>
      <c r="H1943" s="4">
        <v>0.05</v>
      </c>
      <c r="I1943" s="4" t="s">
        <v>1961</v>
      </c>
      <c r="J1943" s="4">
        <v>2504.067</v>
      </c>
    </row>
    <row r="1944" spans="1:10" ht="15" customHeight="1" x14ac:dyDescent="0.3">
      <c r="A1944" s="4" t="s">
        <v>3909</v>
      </c>
      <c r="B1944" s="6">
        <v>45679</v>
      </c>
      <c r="C1944" s="4" t="s">
        <v>844</v>
      </c>
      <c r="D1944" s="4" t="s">
        <v>1823</v>
      </c>
      <c r="E1944" s="4" t="s">
        <v>1924</v>
      </c>
      <c r="F1944" s="4">
        <v>4</v>
      </c>
      <c r="G1944" s="4">
        <v>87.83</v>
      </c>
      <c r="H1944" s="4">
        <v>0.23</v>
      </c>
      <c r="I1944" s="4" t="s">
        <v>1961</v>
      </c>
      <c r="J1944" s="4">
        <v>270.51639999999998</v>
      </c>
    </row>
    <row r="1945" spans="1:10" ht="15" customHeight="1" x14ac:dyDescent="0.3">
      <c r="A1945" s="4" t="s">
        <v>3910</v>
      </c>
      <c r="B1945" s="6">
        <v>45814</v>
      </c>
      <c r="C1945" s="4" t="s">
        <v>886</v>
      </c>
      <c r="D1945" s="4" t="s">
        <v>1750</v>
      </c>
      <c r="E1945" s="4" t="s">
        <v>1921</v>
      </c>
      <c r="F1945" s="4">
        <v>3</v>
      </c>
      <c r="G1945" s="4">
        <v>442.64</v>
      </c>
      <c r="H1945" s="4">
        <v>0.15</v>
      </c>
      <c r="I1945" s="4" t="s">
        <v>1964</v>
      </c>
      <c r="J1945" s="4">
        <v>1128.732</v>
      </c>
    </row>
    <row r="1946" spans="1:10" ht="15" customHeight="1" x14ac:dyDescent="0.3">
      <c r="A1946" s="4" t="s">
        <v>3911</v>
      </c>
      <c r="B1946" s="6">
        <v>45795</v>
      </c>
      <c r="C1946" s="4" t="s">
        <v>339</v>
      </c>
      <c r="D1946" s="4" t="s">
        <v>1693</v>
      </c>
      <c r="E1946" s="4" t="s">
        <v>1896</v>
      </c>
      <c r="F1946" s="4">
        <v>3</v>
      </c>
      <c r="G1946" s="4">
        <v>410.04</v>
      </c>
      <c r="H1946" s="4">
        <v>0.09</v>
      </c>
      <c r="I1946" s="4" t="s">
        <v>1964</v>
      </c>
      <c r="J1946" s="4">
        <v>1119.4092000000001</v>
      </c>
    </row>
    <row r="1947" spans="1:10" ht="15" customHeight="1" x14ac:dyDescent="0.3">
      <c r="A1947" s="4" t="s">
        <v>3912</v>
      </c>
      <c r="B1947" s="6">
        <v>45797</v>
      </c>
      <c r="C1947" s="4" t="s">
        <v>462</v>
      </c>
      <c r="D1947" s="4" t="s">
        <v>1865</v>
      </c>
      <c r="E1947" s="4" t="s">
        <v>1942</v>
      </c>
      <c r="F1947" s="4">
        <v>1</v>
      </c>
      <c r="G1947" s="4">
        <v>355.31</v>
      </c>
      <c r="H1947" s="4">
        <v>0.27</v>
      </c>
      <c r="I1947" s="4" t="s">
        <v>1959</v>
      </c>
      <c r="J1947" s="4">
        <v>259.37630000000001</v>
      </c>
    </row>
    <row r="1948" spans="1:10" ht="15" customHeight="1" x14ac:dyDescent="0.3">
      <c r="A1948" s="4" t="s">
        <v>3913</v>
      </c>
      <c r="B1948" s="6">
        <v>45607</v>
      </c>
      <c r="C1948" s="4" t="s">
        <v>1187</v>
      </c>
      <c r="D1948" s="4" t="s">
        <v>1594</v>
      </c>
      <c r="E1948" s="4" t="s">
        <v>1932</v>
      </c>
      <c r="F1948" s="4">
        <v>4</v>
      </c>
      <c r="G1948" s="4">
        <v>243.13</v>
      </c>
      <c r="H1948" s="4">
        <v>0.25</v>
      </c>
      <c r="I1948" s="4" t="s">
        <v>1964</v>
      </c>
      <c r="J1948" s="4">
        <v>729.39</v>
      </c>
    </row>
    <row r="1949" spans="1:10" ht="15" customHeight="1" x14ac:dyDescent="0.3">
      <c r="A1949" s="4" t="s">
        <v>3914</v>
      </c>
      <c r="B1949" s="6">
        <v>45614</v>
      </c>
      <c r="C1949" s="4" t="s">
        <v>748</v>
      </c>
      <c r="D1949" s="4" t="s">
        <v>1759</v>
      </c>
      <c r="E1949" s="4" t="s">
        <v>1927</v>
      </c>
      <c r="F1949" s="4">
        <v>2</v>
      </c>
      <c r="G1949" s="4">
        <v>410.63</v>
      </c>
      <c r="H1949" s="4">
        <v>0.28000000000000003</v>
      </c>
      <c r="I1949" s="4" t="s">
        <v>1964</v>
      </c>
      <c r="J1949" s="4">
        <v>591.30719999999997</v>
      </c>
    </row>
    <row r="1950" spans="1:10" ht="15" customHeight="1" x14ac:dyDescent="0.3">
      <c r="A1950" s="4" t="s">
        <v>3915</v>
      </c>
      <c r="B1950" s="6">
        <v>45293</v>
      </c>
      <c r="C1950" s="4" t="s">
        <v>1331</v>
      </c>
      <c r="D1950" s="4" t="s">
        <v>1865</v>
      </c>
      <c r="E1950" s="4" t="s">
        <v>1924</v>
      </c>
      <c r="F1950" s="4">
        <v>4</v>
      </c>
      <c r="G1950" s="4">
        <v>101.25</v>
      </c>
      <c r="H1950" s="4">
        <v>0.16</v>
      </c>
      <c r="I1950" s="4" t="s">
        <v>1961</v>
      </c>
      <c r="J1950" s="4">
        <v>340.2</v>
      </c>
    </row>
    <row r="1951" spans="1:10" ht="15" customHeight="1" x14ac:dyDescent="0.3">
      <c r="A1951" s="4" t="s">
        <v>3916</v>
      </c>
      <c r="B1951" s="6">
        <v>45301</v>
      </c>
      <c r="C1951" s="4" t="s">
        <v>741</v>
      </c>
      <c r="D1951" s="4" t="s">
        <v>1585</v>
      </c>
      <c r="E1951" s="4" t="s">
        <v>1942</v>
      </c>
      <c r="F1951" s="4">
        <v>4</v>
      </c>
      <c r="G1951" s="4">
        <v>716.39</v>
      </c>
      <c r="H1951" s="4">
        <v>0.03</v>
      </c>
      <c r="I1951" s="4" t="s">
        <v>1961</v>
      </c>
      <c r="J1951" s="4">
        <v>2779.5931999999998</v>
      </c>
    </row>
    <row r="1952" spans="1:10" ht="15" customHeight="1" x14ac:dyDescent="0.3">
      <c r="A1952" s="4" t="s">
        <v>3917</v>
      </c>
      <c r="B1952" s="6">
        <v>45311</v>
      </c>
      <c r="C1952" s="4" t="s">
        <v>342</v>
      </c>
      <c r="D1952" s="4" t="s">
        <v>1802</v>
      </c>
      <c r="E1952" s="4" t="s">
        <v>1892</v>
      </c>
      <c r="F1952" s="4">
        <v>1</v>
      </c>
      <c r="G1952" s="4">
        <v>721.74</v>
      </c>
      <c r="H1952" s="4">
        <v>0.24</v>
      </c>
      <c r="I1952" s="4" t="s">
        <v>1961</v>
      </c>
      <c r="J1952" s="4">
        <v>548.52239999999995</v>
      </c>
    </row>
    <row r="1953" spans="1:10" ht="15" customHeight="1" x14ac:dyDescent="0.3">
      <c r="A1953" s="4" t="s">
        <v>3918</v>
      </c>
      <c r="B1953" s="6">
        <v>45702</v>
      </c>
      <c r="C1953" s="4" t="s">
        <v>209</v>
      </c>
      <c r="D1953" s="4" t="s">
        <v>1768</v>
      </c>
      <c r="E1953" s="4" t="s">
        <v>1927</v>
      </c>
      <c r="F1953" s="4">
        <v>2</v>
      </c>
      <c r="G1953" s="4">
        <v>527.91</v>
      </c>
      <c r="H1953" s="4">
        <v>0.02</v>
      </c>
      <c r="I1953" s="4" t="s">
        <v>1959</v>
      </c>
      <c r="J1953" s="4">
        <v>1034.7036000000001</v>
      </c>
    </row>
    <row r="1954" spans="1:10" ht="15" customHeight="1" x14ac:dyDescent="0.3">
      <c r="A1954" s="4" t="s">
        <v>3919</v>
      </c>
      <c r="B1954" s="6">
        <v>45525</v>
      </c>
      <c r="C1954" s="4" t="s">
        <v>1016</v>
      </c>
      <c r="D1954" s="4" t="s">
        <v>1738</v>
      </c>
      <c r="E1954" s="4" t="s">
        <v>1932</v>
      </c>
      <c r="F1954" s="4">
        <v>2</v>
      </c>
      <c r="G1954" s="4">
        <v>945.92</v>
      </c>
      <c r="H1954" s="4">
        <v>0.19</v>
      </c>
      <c r="I1954" s="4" t="s">
        <v>1964</v>
      </c>
      <c r="J1954" s="4">
        <v>1532.3904</v>
      </c>
    </row>
    <row r="1955" spans="1:10" ht="15" customHeight="1" x14ac:dyDescent="0.3">
      <c r="A1955" s="4" t="s">
        <v>3920</v>
      </c>
      <c r="B1955" s="6">
        <v>45780</v>
      </c>
      <c r="C1955" s="4" t="s">
        <v>299</v>
      </c>
      <c r="D1955" s="4" t="s">
        <v>1750</v>
      </c>
      <c r="E1955" s="4" t="s">
        <v>1942</v>
      </c>
      <c r="F1955" s="4">
        <v>2</v>
      </c>
      <c r="G1955" s="4">
        <v>981.35</v>
      </c>
      <c r="H1955" s="4">
        <v>0.16</v>
      </c>
      <c r="I1955" s="4" t="s">
        <v>1961</v>
      </c>
      <c r="J1955" s="4">
        <v>1648.6679999999999</v>
      </c>
    </row>
    <row r="1956" spans="1:10" ht="15" customHeight="1" x14ac:dyDescent="0.3">
      <c r="A1956" s="4" t="s">
        <v>3921</v>
      </c>
      <c r="B1956" s="6">
        <v>45819</v>
      </c>
      <c r="C1956" s="4" t="s">
        <v>732</v>
      </c>
      <c r="D1956" s="4" t="s">
        <v>1759</v>
      </c>
      <c r="E1956" s="4" t="s">
        <v>1901</v>
      </c>
      <c r="F1956" s="4">
        <v>1</v>
      </c>
      <c r="G1956" s="4">
        <v>913.99</v>
      </c>
      <c r="H1956" s="4">
        <v>0.14000000000000001</v>
      </c>
      <c r="I1956" s="4" t="s">
        <v>1959</v>
      </c>
      <c r="J1956" s="4">
        <v>786.03139999999996</v>
      </c>
    </row>
    <row r="1957" spans="1:10" ht="15" customHeight="1" x14ac:dyDescent="0.3">
      <c r="A1957" s="4" t="s">
        <v>3922</v>
      </c>
      <c r="B1957" s="6">
        <v>45863</v>
      </c>
      <c r="C1957" s="4" t="s">
        <v>58</v>
      </c>
      <c r="D1957" s="4" t="s">
        <v>1780</v>
      </c>
      <c r="E1957" s="4" t="s">
        <v>1917</v>
      </c>
      <c r="F1957" s="4">
        <v>4</v>
      </c>
      <c r="G1957" s="4">
        <v>270.69</v>
      </c>
      <c r="H1957" s="4">
        <v>0.18</v>
      </c>
      <c r="I1957" s="4" t="s">
        <v>1961</v>
      </c>
      <c r="J1957" s="4">
        <v>887.86320000000001</v>
      </c>
    </row>
    <row r="1958" spans="1:10" ht="15" customHeight="1" x14ac:dyDescent="0.3">
      <c r="A1958" s="4" t="s">
        <v>3923</v>
      </c>
      <c r="B1958" s="6">
        <v>45687</v>
      </c>
      <c r="C1958" s="4" t="s">
        <v>545</v>
      </c>
      <c r="D1958" s="4" t="s">
        <v>1814</v>
      </c>
      <c r="E1958" s="4" t="s">
        <v>1911</v>
      </c>
      <c r="F1958" s="4">
        <v>3</v>
      </c>
      <c r="G1958" s="4">
        <v>998.58</v>
      </c>
      <c r="H1958" s="4">
        <v>0.02</v>
      </c>
      <c r="I1958" s="4" t="s">
        <v>1959</v>
      </c>
      <c r="J1958" s="4">
        <v>2935.8252000000002</v>
      </c>
    </row>
    <row r="1959" spans="1:10" ht="15" customHeight="1" x14ac:dyDescent="0.3">
      <c r="A1959" s="4" t="s">
        <v>3924</v>
      </c>
      <c r="B1959" s="6">
        <v>45806</v>
      </c>
      <c r="C1959" s="4" t="s">
        <v>1420</v>
      </c>
      <c r="D1959" s="4" t="s">
        <v>1689</v>
      </c>
      <c r="E1959" s="4" t="s">
        <v>1921</v>
      </c>
      <c r="F1959" s="4">
        <v>3</v>
      </c>
      <c r="G1959" s="4">
        <v>765.12</v>
      </c>
      <c r="H1959" s="4">
        <v>0.18</v>
      </c>
      <c r="I1959" s="4" t="s">
        <v>1959</v>
      </c>
      <c r="J1959" s="4">
        <v>1882.1952000000001</v>
      </c>
    </row>
    <row r="1960" spans="1:10" ht="15" customHeight="1" x14ac:dyDescent="0.3">
      <c r="A1960" s="4" t="s">
        <v>3925</v>
      </c>
      <c r="B1960" s="6">
        <v>45216</v>
      </c>
      <c r="C1960" s="4" t="s">
        <v>268</v>
      </c>
      <c r="D1960" s="4" t="s">
        <v>1774</v>
      </c>
      <c r="E1960" s="4" t="s">
        <v>1948</v>
      </c>
      <c r="F1960" s="4">
        <v>3</v>
      </c>
      <c r="G1960" s="4">
        <v>449.99</v>
      </c>
      <c r="H1960" s="4">
        <v>0.17</v>
      </c>
      <c r="I1960" s="4" t="s">
        <v>1964</v>
      </c>
      <c r="J1960" s="4">
        <v>1120.4751000000001</v>
      </c>
    </row>
    <row r="1961" spans="1:10" ht="15" customHeight="1" x14ac:dyDescent="0.3">
      <c r="A1961" s="4" t="s">
        <v>3926</v>
      </c>
      <c r="B1961" s="6">
        <v>45639</v>
      </c>
      <c r="C1961" s="4" t="s">
        <v>817</v>
      </c>
      <c r="D1961" s="4" t="s">
        <v>1709</v>
      </c>
      <c r="E1961" s="4" t="s">
        <v>1927</v>
      </c>
      <c r="F1961" s="4">
        <v>2</v>
      </c>
      <c r="G1961" s="4">
        <v>249.02</v>
      </c>
      <c r="H1961" s="4">
        <v>0.01</v>
      </c>
      <c r="I1961" s="4" t="s">
        <v>1964</v>
      </c>
      <c r="J1961" s="4">
        <v>493.05959999999999</v>
      </c>
    </row>
    <row r="1962" spans="1:10" ht="15" customHeight="1" x14ac:dyDescent="0.3">
      <c r="A1962" s="4" t="s">
        <v>3927</v>
      </c>
      <c r="B1962" s="6">
        <v>45454</v>
      </c>
      <c r="C1962" s="4" t="s">
        <v>474</v>
      </c>
      <c r="D1962" s="4" t="s">
        <v>1753</v>
      </c>
      <c r="E1962" s="4" t="s">
        <v>1948</v>
      </c>
      <c r="F1962" s="4">
        <v>3</v>
      </c>
      <c r="G1962" s="4">
        <v>223.64</v>
      </c>
      <c r="H1962" s="4">
        <v>0.05</v>
      </c>
      <c r="I1962" s="4" t="s">
        <v>1959</v>
      </c>
      <c r="J1962" s="4">
        <v>637.37400000000002</v>
      </c>
    </row>
    <row r="1963" spans="1:10" ht="15" customHeight="1" x14ac:dyDescent="0.3">
      <c r="A1963" s="4" t="s">
        <v>3928</v>
      </c>
      <c r="B1963" s="6">
        <v>45934</v>
      </c>
      <c r="C1963" s="4" t="s">
        <v>379</v>
      </c>
      <c r="D1963" s="4" t="s">
        <v>1648</v>
      </c>
      <c r="E1963" s="4" t="s">
        <v>1904</v>
      </c>
      <c r="F1963" s="4">
        <v>2</v>
      </c>
      <c r="G1963" s="4">
        <v>92.94</v>
      </c>
      <c r="H1963" s="4">
        <v>0.12</v>
      </c>
      <c r="I1963" s="4" t="s">
        <v>1959</v>
      </c>
      <c r="J1963" s="4">
        <v>163.5744</v>
      </c>
    </row>
    <row r="1964" spans="1:10" ht="15" customHeight="1" x14ac:dyDescent="0.3">
      <c r="A1964" s="4" t="s">
        <v>3929</v>
      </c>
      <c r="B1964" s="6">
        <v>45401</v>
      </c>
      <c r="C1964" s="4" t="s">
        <v>1142</v>
      </c>
      <c r="D1964" s="4" t="s">
        <v>1998</v>
      </c>
      <c r="E1964" s="4" t="s">
        <v>1896</v>
      </c>
      <c r="F1964" s="4">
        <v>4</v>
      </c>
      <c r="G1964" s="4">
        <v>268.3</v>
      </c>
      <c r="H1964" s="4">
        <v>0.02</v>
      </c>
      <c r="I1964" s="4" t="s">
        <v>1964</v>
      </c>
      <c r="J1964" s="4">
        <v>1051.7360000000001</v>
      </c>
    </row>
    <row r="1965" spans="1:10" ht="15" customHeight="1" x14ac:dyDescent="0.3">
      <c r="A1965" s="4" t="s">
        <v>3930</v>
      </c>
      <c r="B1965" s="6">
        <v>45770</v>
      </c>
      <c r="C1965" s="4" t="s">
        <v>1380</v>
      </c>
      <c r="D1965" s="4" t="s">
        <v>1759</v>
      </c>
      <c r="E1965" s="4" t="s">
        <v>1948</v>
      </c>
      <c r="F1965" s="4">
        <v>4</v>
      </c>
      <c r="G1965" s="4">
        <v>835.61</v>
      </c>
      <c r="H1965" s="4">
        <v>0.03</v>
      </c>
      <c r="I1965" s="4" t="s">
        <v>1959</v>
      </c>
      <c r="J1965" s="4">
        <v>3242.1668</v>
      </c>
    </row>
    <row r="1966" spans="1:10" ht="15" customHeight="1" x14ac:dyDescent="0.3">
      <c r="A1966" s="4" t="s">
        <v>3931</v>
      </c>
      <c r="B1966" s="6">
        <v>45405</v>
      </c>
      <c r="C1966" s="4" t="s">
        <v>1205</v>
      </c>
      <c r="D1966" s="4" t="s">
        <v>1786</v>
      </c>
      <c r="E1966" s="4" t="s">
        <v>1908</v>
      </c>
      <c r="F1966" s="4">
        <v>3</v>
      </c>
      <c r="G1966" s="4">
        <v>120.97</v>
      </c>
      <c r="H1966" s="4">
        <v>0.11</v>
      </c>
      <c r="I1966" s="4" t="s">
        <v>1959</v>
      </c>
      <c r="J1966" s="4">
        <v>322.98989999999998</v>
      </c>
    </row>
    <row r="1967" spans="1:10" ht="15" customHeight="1" x14ac:dyDescent="0.3">
      <c r="A1967" s="4" t="s">
        <v>3932</v>
      </c>
      <c r="B1967" s="6">
        <v>45424</v>
      </c>
      <c r="C1967" s="4" t="s">
        <v>128</v>
      </c>
      <c r="D1967" s="4" t="s">
        <v>1700</v>
      </c>
      <c r="E1967" s="4" t="s">
        <v>1921</v>
      </c>
      <c r="F1967" s="4">
        <v>2</v>
      </c>
      <c r="G1967" s="4">
        <v>26.36</v>
      </c>
      <c r="H1967" s="4">
        <v>0.03</v>
      </c>
      <c r="I1967" s="4" t="s">
        <v>1964</v>
      </c>
      <c r="J1967" s="4">
        <v>51.138399999999997</v>
      </c>
    </row>
    <row r="1968" spans="1:10" ht="15" customHeight="1" x14ac:dyDescent="0.3">
      <c r="A1968" s="4" t="s">
        <v>3933</v>
      </c>
      <c r="B1968" s="6">
        <v>45881</v>
      </c>
      <c r="C1968" s="4" t="s">
        <v>138</v>
      </c>
      <c r="D1968" s="4" t="s">
        <v>1814</v>
      </c>
      <c r="E1968" s="4" t="s">
        <v>1911</v>
      </c>
      <c r="F1968" s="4">
        <v>1</v>
      </c>
      <c r="G1968" s="4">
        <v>918.87</v>
      </c>
      <c r="H1968" s="4">
        <v>0.11</v>
      </c>
      <c r="I1968" s="4" t="s">
        <v>1961</v>
      </c>
      <c r="J1968" s="4">
        <v>817.79430000000002</v>
      </c>
    </row>
    <row r="1969" spans="1:10" ht="15" customHeight="1" x14ac:dyDescent="0.3">
      <c r="A1969" s="4" t="s">
        <v>3934</v>
      </c>
      <c r="B1969" s="6">
        <v>45794</v>
      </c>
      <c r="C1969" s="4" t="s">
        <v>131</v>
      </c>
      <c r="D1969" s="4" t="s">
        <v>1783</v>
      </c>
      <c r="E1969" s="4" t="s">
        <v>1927</v>
      </c>
      <c r="F1969" s="4">
        <v>2</v>
      </c>
      <c r="G1969" s="4">
        <v>924.73</v>
      </c>
      <c r="H1969" s="4">
        <v>0.28999999999999998</v>
      </c>
      <c r="I1969" s="4" t="s">
        <v>1961</v>
      </c>
      <c r="J1969" s="4">
        <v>1313.1166000000001</v>
      </c>
    </row>
    <row r="1970" spans="1:10" ht="15" customHeight="1" x14ac:dyDescent="0.3">
      <c r="A1970" s="4" t="s">
        <v>3935</v>
      </c>
      <c r="B1970" s="6">
        <v>45665</v>
      </c>
      <c r="C1970" s="4" t="s">
        <v>96</v>
      </c>
      <c r="D1970" s="4" t="s">
        <v>1606</v>
      </c>
      <c r="E1970" s="4" t="s">
        <v>1924</v>
      </c>
      <c r="F1970" s="4">
        <v>3</v>
      </c>
      <c r="G1970" s="4">
        <v>195.31</v>
      </c>
      <c r="H1970" s="4">
        <v>0.13</v>
      </c>
      <c r="I1970" s="4" t="s">
        <v>1964</v>
      </c>
      <c r="J1970" s="4">
        <v>509.75909999999999</v>
      </c>
    </row>
    <row r="1971" spans="1:10" ht="15" customHeight="1" x14ac:dyDescent="0.3">
      <c r="A1971" s="4" t="s">
        <v>3936</v>
      </c>
      <c r="B1971" s="6">
        <v>45793</v>
      </c>
      <c r="C1971" s="4" t="s">
        <v>488</v>
      </c>
      <c r="D1971" s="4" t="s">
        <v>1693</v>
      </c>
      <c r="E1971" s="4" t="s">
        <v>1917</v>
      </c>
      <c r="F1971" s="4">
        <v>1</v>
      </c>
      <c r="G1971" s="4">
        <v>91.38</v>
      </c>
      <c r="H1971" s="4">
        <v>0.14000000000000001</v>
      </c>
      <c r="I1971" s="4" t="s">
        <v>1959</v>
      </c>
      <c r="J1971" s="4">
        <v>78.586799999999997</v>
      </c>
    </row>
    <row r="1972" spans="1:10" ht="15" customHeight="1" x14ac:dyDescent="0.3">
      <c r="A1972" s="4" t="s">
        <v>3937</v>
      </c>
      <c r="B1972" s="6">
        <v>45563</v>
      </c>
      <c r="C1972" s="4" t="s">
        <v>1499</v>
      </c>
      <c r="D1972" s="4" t="s">
        <v>1841</v>
      </c>
      <c r="E1972" s="4" t="s">
        <v>1927</v>
      </c>
      <c r="F1972" s="4">
        <v>2</v>
      </c>
      <c r="G1972" s="4">
        <v>494.35</v>
      </c>
      <c r="H1972" s="4">
        <v>0.1</v>
      </c>
      <c r="I1972" s="4" t="s">
        <v>1959</v>
      </c>
      <c r="J1972" s="4">
        <v>889.83</v>
      </c>
    </row>
    <row r="1973" spans="1:10" ht="15" customHeight="1" x14ac:dyDescent="0.3">
      <c r="A1973" s="4" t="s">
        <v>3938</v>
      </c>
      <c r="B1973" s="6">
        <v>45577</v>
      </c>
      <c r="C1973" s="4" t="s">
        <v>826</v>
      </c>
      <c r="D1973" s="4" t="s">
        <v>1648</v>
      </c>
      <c r="E1973" s="4" t="s">
        <v>1924</v>
      </c>
      <c r="F1973" s="4">
        <v>1</v>
      </c>
      <c r="G1973" s="4">
        <v>412.2</v>
      </c>
      <c r="H1973" s="4">
        <v>0.11</v>
      </c>
      <c r="I1973" s="4" t="s">
        <v>1959</v>
      </c>
      <c r="J1973" s="4">
        <v>366.858</v>
      </c>
    </row>
    <row r="1974" spans="1:10" ht="15" customHeight="1" x14ac:dyDescent="0.3">
      <c r="A1974" s="4" t="s">
        <v>3939</v>
      </c>
      <c r="B1974" s="6">
        <v>45466</v>
      </c>
      <c r="C1974" s="4" t="s">
        <v>1241</v>
      </c>
      <c r="D1974" s="4" t="s">
        <v>1820</v>
      </c>
      <c r="E1974" s="4" t="s">
        <v>1939</v>
      </c>
      <c r="F1974" s="4">
        <v>1</v>
      </c>
      <c r="G1974" s="4">
        <v>650.47</v>
      </c>
      <c r="H1974" s="4">
        <v>0.13</v>
      </c>
      <c r="I1974" s="4" t="s">
        <v>1961</v>
      </c>
      <c r="J1974" s="4">
        <v>565.90890000000002</v>
      </c>
    </row>
    <row r="1975" spans="1:10" ht="15" customHeight="1" x14ac:dyDescent="0.3">
      <c r="A1975" s="4" t="s">
        <v>3940</v>
      </c>
      <c r="B1975" s="6">
        <v>45256</v>
      </c>
      <c r="C1975" s="4" t="s">
        <v>527</v>
      </c>
      <c r="D1975" s="4" t="s">
        <v>1613</v>
      </c>
      <c r="E1975" s="4" t="s">
        <v>1929</v>
      </c>
      <c r="F1975" s="4">
        <v>1</v>
      </c>
      <c r="G1975" s="4">
        <v>68.209999999999994</v>
      </c>
      <c r="H1975" s="4">
        <v>0.05</v>
      </c>
      <c r="I1975" s="4" t="s">
        <v>1961</v>
      </c>
      <c r="J1975" s="4">
        <v>64.799499999999995</v>
      </c>
    </row>
    <row r="1976" spans="1:10" ht="15" customHeight="1" x14ac:dyDescent="0.3">
      <c r="A1976" s="4" t="s">
        <v>3941</v>
      </c>
      <c r="B1976" s="6">
        <v>45886</v>
      </c>
      <c r="C1976" s="4" t="s">
        <v>468</v>
      </c>
      <c r="D1976" s="4" t="s">
        <v>1741</v>
      </c>
      <c r="E1976" s="4" t="s">
        <v>1914</v>
      </c>
      <c r="F1976" s="4">
        <v>2</v>
      </c>
      <c r="G1976" s="4">
        <v>842.89</v>
      </c>
      <c r="H1976" s="4">
        <v>0.25</v>
      </c>
      <c r="I1976" s="4" t="s">
        <v>1964</v>
      </c>
      <c r="J1976" s="4">
        <v>1264.335</v>
      </c>
    </row>
    <row r="1977" spans="1:10" ht="15" customHeight="1" x14ac:dyDescent="0.3">
      <c r="A1977" s="4" t="s">
        <v>3942</v>
      </c>
      <c r="B1977" s="6">
        <v>45390</v>
      </c>
      <c r="C1977" s="4" t="s">
        <v>959</v>
      </c>
      <c r="D1977" s="4" t="s">
        <v>1576</v>
      </c>
      <c r="E1977" s="4" t="s">
        <v>1904</v>
      </c>
      <c r="F1977" s="4">
        <v>2</v>
      </c>
      <c r="G1977" s="4">
        <v>227.95</v>
      </c>
      <c r="H1977" s="4">
        <v>0.24</v>
      </c>
      <c r="I1977" s="4" t="s">
        <v>1964</v>
      </c>
      <c r="J1977" s="4">
        <v>346.48399999999998</v>
      </c>
    </row>
    <row r="1978" spans="1:10" ht="15" customHeight="1" x14ac:dyDescent="0.3">
      <c r="A1978" s="4" t="s">
        <v>3943</v>
      </c>
      <c r="B1978" s="6">
        <v>45388</v>
      </c>
      <c r="C1978" s="4" t="s">
        <v>639</v>
      </c>
      <c r="D1978" s="4" t="s">
        <v>1780</v>
      </c>
      <c r="E1978" s="4" t="s">
        <v>1929</v>
      </c>
      <c r="F1978" s="4">
        <v>3</v>
      </c>
      <c r="G1978" s="4">
        <v>685.97</v>
      </c>
      <c r="H1978" s="4">
        <v>0.24</v>
      </c>
      <c r="I1978" s="4" t="s">
        <v>1961</v>
      </c>
      <c r="J1978" s="4">
        <v>1564.0116</v>
      </c>
    </row>
    <row r="1979" spans="1:10" ht="15" customHeight="1" x14ac:dyDescent="0.3">
      <c r="A1979" s="4" t="s">
        <v>3944</v>
      </c>
      <c r="B1979" s="6">
        <v>45793</v>
      </c>
      <c r="C1979" s="4" t="s">
        <v>1154</v>
      </c>
      <c r="D1979" s="4" t="s">
        <v>1664</v>
      </c>
      <c r="E1979" s="4" t="s">
        <v>1896</v>
      </c>
      <c r="F1979" s="4">
        <v>1</v>
      </c>
      <c r="G1979" s="4">
        <v>722.57</v>
      </c>
      <c r="H1979" s="4">
        <v>0.18</v>
      </c>
      <c r="I1979" s="4" t="s">
        <v>1959</v>
      </c>
      <c r="J1979" s="4">
        <v>592.50739999999996</v>
      </c>
    </row>
    <row r="1980" spans="1:10" ht="15" customHeight="1" x14ac:dyDescent="0.3">
      <c r="A1980" s="4" t="s">
        <v>3945</v>
      </c>
      <c r="B1980" s="6">
        <v>45615</v>
      </c>
      <c r="C1980" s="4" t="s">
        <v>482</v>
      </c>
      <c r="D1980" s="4" t="s">
        <v>1683</v>
      </c>
      <c r="E1980" s="4" t="s">
        <v>1908</v>
      </c>
      <c r="F1980" s="4">
        <v>3</v>
      </c>
      <c r="G1980" s="4">
        <v>585.54999999999995</v>
      </c>
      <c r="H1980" s="4">
        <v>0.14000000000000001</v>
      </c>
      <c r="I1980" s="4" t="s">
        <v>1964</v>
      </c>
      <c r="J1980" s="4">
        <v>1510.7190000000001</v>
      </c>
    </row>
    <row r="1981" spans="1:10" ht="15" customHeight="1" x14ac:dyDescent="0.3">
      <c r="A1981" s="4" t="s">
        <v>3946</v>
      </c>
      <c r="B1981" s="6">
        <v>45666</v>
      </c>
      <c r="C1981" s="4" t="s">
        <v>986</v>
      </c>
      <c r="D1981" s="4" t="s">
        <v>1718</v>
      </c>
      <c r="E1981" s="4" t="s">
        <v>1932</v>
      </c>
      <c r="F1981" s="4">
        <v>2</v>
      </c>
      <c r="G1981" s="4">
        <v>635.80999999999995</v>
      </c>
      <c r="H1981" s="4">
        <v>0.13</v>
      </c>
      <c r="I1981" s="4" t="s">
        <v>1961</v>
      </c>
      <c r="J1981" s="4">
        <v>1106.3094000000001</v>
      </c>
    </row>
    <row r="1982" spans="1:10" ht="15" customHeight="1" x14ac:dyDescent="0.3">
      <c r="A1982" s="4" t="s">
        <v>3947</v>
      </c>
      <c r="B1982" s="6">
        <v>45644</v>
      </c>
      <c r="C1982" s="4" t="s">
        <v>892</v>
      </c>
      <c r="D1982" s="4" t="s">
        <v>1613</v>
      </c>
      <c r="E1982" s="4" t="s">
        <v>1904</v>
      </c>
      <c r="F1982" s="4">
        <v>2</v>
      </c>
      <c r="G1982" s="4">
        <v>353.74</v>
      </c>
      <c r="H1982" s="4">
        <v>0.01</v>
      </c>
      <c r="I1982" s="4" t="s">
        <v>1959</v>
      </c>
      <c r="J1982" s="4">
        <v>700.40520000000004</v>
      </c>
    </row>
    <row r="1983" spans="1:10" ht="15" customHeight="1" x14ac:dyDescent="0.3">
      <c r="A1983" s="4" t="s">
        <v>3948</v>
      </c>
      <c r="B1983" s="6">
        <v>45648</v>
      </c>
      <c r="C1983" s="4" t="s">
        <v>853</v>
      </c>
      <c r="D1983" s="4" t="s">
        <v>1686</v>
      </c>
      <c r="E1983" s="4" t="s">
        <v>1914</v>
      </c>
      <c r="F1983" s="4">
        <v>1</v>
      </c>
      <c r="G1983" s="4">
        <v>377.52</v>
      </c>
      <c r="H1983" s="4">
        <v>0.15</v>
      </c>
      <c r="I1983" s="4" t="s">
        <v>1959</v>
      </c>
      <c r="J1983" s="4">
        <v>320.892</v>
      </c>
    </row>
    <row r="1984" spans="1:10" ht="15" customHeight="1" x14ac:dyDescent="0.3">
      <c r="A1984" s="4" t="s">
        <v>3949</v>
      </c>
      <c r="B1984" s="6">
        <v>45500</v>
      </c>
      <c r="C1984" s="4" t="s">
        <v>677</v>
      </c>
      <c r="D1984" s="4" t="s">
        <v>1786</v>
      </c>
      <c r="E1984" s="4" t="s">
        <v>1896</v>
      </c>
      <c r="F1984" s="4">
        <v>3</v>
      </c>
      <c r="G1984" s="4">
        <v>901.49</v>
      </c>
      <c r="H1984" s="4">
        <v>0</v>
      </c>
      <c r="I1984" s="4" t="s">
        <v>1959</v>
      </c>
      <c r="J1984" s="4">
        <v>2704.47</v>
      </c>
    </row>
    <row r="1985" spans="1:10" ht="15" customHeight="1" x14ac:dyDescent="0.3">
      <c r="A1985" s="4" t="s">
        <v>3950</v>
      </c>
      <c r="B1985" s="6">
        <v>45806</v>
      </c>
      <c r="C1985" s="4" t="s">
        <v>662</v>
      </c>
      <c r="D1985" s="4" t="s">
        <v>1667</v>
      </c>
      <c r="E1985" s="4" t="s">
        <v>1908</v>
      </c>
      <c r="F1985" s="4">
        <v>1</v>
      </c>
      <c r="G1985" s="4">
        <v>563.01</v>
      </c>
      <c r="H1985" s="4">
        <v>0.1</v>
      </c>
      <c r="I1985" s="4" t="s">
        <v>1959</v>
      </c>
      <c r="J1985" s="4">
        <v>506.709</v>
      </c>
    </row>
    <row r="1986" spans="1:10" ht="15" customHeight="1" x14ac:dyDescent="0.3">
      <c r="A1986" s="4" t="s">
        <v>3951</v>
      </c>
      <c r="B1986" s="6">
        <v>45365</v>
      </c>
      <c r="C1986" s="4" t="s">
        <v>202</v>
      </c>
      <c r="D1986" s="4" t="s">
        <v>1793</v>
      </c>
      <c r="E1986" s="4" t="s">
        <v>1911</v>
      </c>
      <c r="F1986" s="4">
        <v>4</v>
      </c>
      <c r="G1986" s="4">
        <v>167.25</v>
      </c>
      <c r="H1986" s="4">
        <v>0.11</v>
      </c>
      <c r="I1986" s="4" t="s">
        <v>1959</v>
      </c>
      <c r="J1986" s="4">
        <v>595.41</v>
      </c>
    </row>
    <row r="1987" spans="1:10" ht="15" customHeight="1" x14ac:dyDescent="0.3">
      <c r="A1987" s="4" t="s">
        <v>3952</v>
      </c>
      <c r="B1987" s="6">
        <v>45229</v>
      </c>
      <c r="C1987" s="4" t="s">
        <v>1415</v>
      </c>
      <c r="D1987" s="4" t="s">
        <v>1762</v>
      </c>
      <c r="E1987" s="4" t="s">
        <v>1945</v>
      </c>
      <c r="F1987" s="4">
        <v>3</v>
      </c>
      <c r="G1987" s="4">
        <v>345.43</v>
      </c>
      <c r="H1987" s="4">
        <v>0.08</v>
      </c>
      <c r="I1987" s="4" t="s">
        <v>1964</v>
      </c>
      <c r="J1987" s="4">
        <v>953.38679999999999</v>
      </c>
    </row>
    <row r="1988" spans="1:10" ht="15" customHeight="1" x14ac:dyDescent="0.3">
      <c r="A1988" s="4" t="s">
        <v>3953</v>
      </c>
      <c r="B1988" s="6">
        <v>45349</v>
      </c>
      <c r="C1988" s="4" t="s">
        <v>983</v>
      </c>
      <c r="D1988" s="4" t="s">
        <v>1829</v>
      </c>
      <c r="E1988" s="4" t="s">
        <v>1921</v>
      </c>
      <c r="F1988" s="4">
        <v>4</v>
      </c>
      <c r="G1988" s="4">
        <v>752.48</v>
      </c>
      <c r="H1988" s="4">
        <v>0.23</v>
      </c>
      <c r="I1988" s="4" t="s">
        <v>1959</v>
      </c>
      <c r="J1988" s="4">
        <v>2317.6383999999998</v>
      </c>
    </row>
    <row r="1989" spans="1:10" ht="15" customHeight="1" x14ac:dyDescent="0.3">
      <c r="A1989" s="4" t="s">
        <v>3954</v>
      </c>
      <c r="B1989" s="6">
        <v>45886</v>
      </c>
      <c r="C1989" s="4" t="s">
        <v>1401</v>
      </c>
      <c r="D1989" s="4" t="s">
        <v>1753</v>
      </c>
      <c r="E1989" s="4" t="s">
        <v>1948</v>
      </c>
      <c r="F1989" s="4">
        <v>1</v>
      </c>
      <c r="G1989" s="4">
        <v>120.02</v>
      </c>
      <c r="H1989" s="4">
        <v>0.26</v>
      </c>
      <c r="I1989" s="4" t="s">
        <v>1959</v>
      </c>
      <c r="J1989" s="4">
        <v>88.814800000000005</v>
      </c>
    </row>
    <row r="1990" spans="1:10" ht="15" customHeight="1" x14ac:dyDescent="0.3">
      <c r="A1990" s="4" t="s">
        <v>3955</v>
      </c>
      <c r="B1990" s="6">
        <v>45359</v>
      </c>
      <c r="C1990" s="4" t="s">
        <v>1028</v>
      </c>
      <c r="D1990" s="4" t="s">
        <v>1703</v>
      </c>
      <c r="E1990" s="4" t="s">
        <v>1917</v>
      </c>
      <c r="F1990" s="4">
        <v>3</v>
      </c>
      <c r="G1990" s="4">
        <v>146.71</v>
      </c>
      <c r="H1990" s="4">
        <v>0.28000000000000003</v>
      </c>
      <c r="I1990" s="4" t="s">
        <v>1959</v>
      </c>
      <c r="J1990" s="4">
        <v>316.89359999999999</v>
      </c>
    </row>
    <row r="1991" spans="1:10" ht="15" customHeight="1" x14ac:dyDescent="0.3">
      <c r="A1991" s="4" t="s">
        <v>3956</v>
      </c>
      <c r="B1991" s="6">
        <v>45730</v>
      </c>
      <c r="C1991" s="4" t="s">
        <v>302</v>
      </c>
      <c r="D1991" s="4" t="s">
        <v>1774</v>
      </c>
      <c r="E1991" s="4" t="s">
        <v>1887</v>
      </c>
      <c r="F1991" s="4">
        <v>2</v>
      </c>
      <c r="G1991" s="4">
        <v>358.87</v>
      </c>
      <c r="H1991" s="4">
        <v>0.24</v>
      </c>
      <c r="I1991" s="4" t="s">
        <v>1959</v>
      </c>
      <c r="J1991" s="4">
        <v>545.48239999999998</v>
      </c>
    </row>
    <row r="1992" spans="1:10" ht="15" customHeight="1" x14ac:dyDescent="0.3">
      <c r="A1992" s="4" t="s">
        <v>3957</v>
      </c>
      <c r="B1992" s="6">
        <v>45456</v>
      </c>
      <c r="C1992" s="4" t="s">
        <v>784</v>
      </c>
      <c r="D1992" s="4" t="s">
        <v>1738</v>
      </c>
      <c r="E1992" s="4" t="s">
        <v>1901</v>
      </c>
      <c r="F1992" s="4">
        <v>4</v>
      </c>
      <c r="G1992" s="4">
        <v>212.75</v>
      </c>
      <c r="H1992" s="4">
        <v>0.11</v>
      </c>
      <c r="I1992" s="4" t="s">
        <v>1964</v>
      </c>
      <c r="J1992" s="4">
        <v>757.39</v>
      </c>
    </row>
    <row r="1993" spans="1:10" ht="15" customHeight="1" x14ac:dyDescent="0.3">
      <c r="A1993" s="4" t="s">
        <v>3958</v>
      </c>
      <c r="B1993" s="6">
        <v>45450</v>
      </c>
      <c r="C1993" s="4" t="s">
        <v>1040</v>
      </c>
      <c r="D1993" s="4" t="s">
        <v>1715</v>
      </c>
      <c r="E1993" s="4" t="s">
        <v>1927</v>
      </c>
      <c r="F1993" s="4">
        <v>1</v>
      </c>
      <c r="G1993" s="4">
        <v>183.47</v>
      </c>
      <c r="H1993" s="4">
        <v>0.17</v>
      </c>
      <c r="I1993" s="4" t="s">
        <v>1961</v>
      </c>
      <c r="J1993" s="4">
        <v>152.2801</v>
      </c>
    </row>
    <row r="1994" spans="1:10" ht="15" customHeight="1" x14ac:dyDescent="0.3">
      <c r="A1994" s="4" t="s">
        <v>3959</v>
      </c>
      <c r="B1994" s="6">
        <v>45493</v>
      </c>
      <c r="C1994" s="4" t="s">
        <v>255</v>
      </c>
      <c r="D1994" s="4" t="s">
        <v>1850</v>
      </c>
      <c r="E1994" s="4" t="s">
        <v>1936</v>
      </c>
      <c r="F1994" s="4">
        <v>4</v>
      </c>
      <c r="G1994" s="4">
        <v>569.98</v>
      </c>
      <c r="H1994" s="4">
        <v>0.23</v>
      </c>
      <c r="I1994" s="4" t="s">
        <v>1959</v>
      </c>
      <c r="J1994" s="4">
        <v>1755.5383999999999</v>
      </c>
    </row>
    <row r="1995" spans="1:10" ht="15" customHeight="1" x14ac:dyDescent="0.3">
      <c r="A1995" s="4" t="s">
        <v>3960</v>
      </c>
      <c r="B1995" s="6">
        <v>45274</v>
      </c>
      <c r="C1995" s="4" t="s">
        <v>1467</v>
      </c>
      <c r="D1995" s="4" t="s">
        <v>1638</v>
      </c>
      <c r="E1995" s="4" t="s">
        <v>1929</v>
      </c>
      <c r="F1995" s="4">
        <v>3</v>
      </c>
      <c r="G1995" s="4">
        <v>984.12</v>
      </c>
      <c r="H1995" s="4">
        <v>0.27</v>
      </c>
      <c r="I1995" s="4" t="s">
        <v>1959</v>
      </c>
      <c r="J1995" s="4">
        <v>2155.2228</v>
      </c>
    </row>
    <row r="1996" spans="1:10" ht="15" customHeight="1" x14ac:dyDescent="0.3">
      <c r="A1996" s="4" t="s">
        <v>3961</v>
      </c>
      <c r="B1996" s="6">
        <v>45844</v>
      </c>
      <c r="C1996" s="4" t="s">
        <v>1470</v>
      </c>
      <c r="D1996" s="4" t="s">
        <v>1835</v>
      </c>
      <c r="E1996" s="4" t="s">
        <v>1917</v>
      </c>
      <c r="F1996" s="4">
        <v>1</v>
      </c>
      <c r="G1996" s="4">
        <v>905.23</v>
      </c>
      <c r="H1996" s="4">
        <v>0</v>
      </c>
      <c r="I1996" s="4" t="s">
        <v>1959</v>
      </c>
      <c r="J1996" s="4">
        <v>905.23</v>
      </c>
    </row>
    <row r="1997" spans="1:10" ht="15" customHeight="1" x14ac:dyDescent="0.3">
      <c r="A1997" s="4" t="s">
        <v>3962</v>
      </c>
      <c r="B1997" s="6">
        <v>45264</v>
      </c>
      <c r="C1997" s="4" t="s">
        <v>621</v>
      </c>
      <c r="D1997" s="4" t="s">
        <v>1880</v>
      </c>
      <c r="E1997" s="4" t="s">
        <v>1948</v>
      </c>
      <c r="F1997" s="4">
        <v>3</v>
      </c>
      <c r="G1997" s="4">
        <v>112.77</v>
      </c>
      <c r="H1997" s="4">
        <v>0.19</v>
      </c>
      <c r="I1997" s="4" t="s">
        <v>1959</v>
      </c>
      <c r="J1997" s="4">
        <v>274.03109999999998</v>
      </c>
    </row>
    <row r="1998" spans="1:10" ht="15" customHeight="1" x14ac:dyDescent="0.3">
      <c r="A1998" s="4" t="s">
        <v>3963</v>
      </c>
      <c r="B1998" s="6">
        <v>45773</v>
      </c>
      <c r="C1998" s="4" t="s">
        <v>545</v>
      </c>
      <c r="D1998" s="4" t="s">
        <v>1683</v>
      </c>
      <c r="E1998" s="4" t="s">
        <v>1917</v>
      </c>
      <c r="F1998" s="4">
        <v>3</v>
      </c>
      <c r="G1998" s="4">
        <v>875.99</v>
      </c>
      <c r="H1998" s="4">
        <v>0.09</v>
      </c>
      <c r="I1998" s="4" t="s">
        <v>1961</v>
      </c>
      <c r="J1998" s="4">
        <v>2391.4526999999998</v>
      </c>
    </row>
    <row r="1999" spans="1:10" ht="15" customHeight="1" x14ac:dyDescent="0.3">
      <c r="A1999" s="4" t="s">
        <v>3964</v>
      </c>
      <c r="B1999" s="6">
        <v>45460</v>
      </c>
      <c r="C1999" s="4" t="s">
        <v>446</v>
      </c>
      <c r="D1999" s="4" t="s">
        <v>1850</v>
      </c>
      <c r="E1999" s="4" t="s">
        <v>1924</v>
      </c>
      <c r="F1999" s="4">
        <v>2</v>
      </c>
      <c r="G1999" s="4">
        <v>685.31</v>
      </c>
      <c r="H1999" s="4">
        <v>0.26</v>
      </c>
      <c r="I1999" s="4" t="s">
        <v>1961</v>
      </c>
      <c r="J1999" s="4">
        <v>1014.2588</v>
      </c>
    </row>
    <row r="2000" spans="1:10" ht="15" customHeight="1" x14ac:dyDescent="0.3">
      <c r="A2000" s="4" t="s">
        <v>3965</v>
      </c>
      <c r="B2000" s="6">
        <v>45607</v>
      </c>
      <c r="C2000" s="4" t="s">
        <v>202</v>
      </c>
      <c r="D2000" s="4" t="s">
        <v>1765</v>
      </c>
      <c r="E2000" s="4" t="s">
        <v>1927</v>
      </c>
      <c r="F2000" s="4">
        <v>3</v>
      </c>
      <c r="G2000" s="4">
        <v>945.37</v>
      </c>
      <c r="H2000" s="4">
        <v>0.05</v>
      </c>
      <c r="I2000" s="4" t="s">
        <v>1959</v>
      </c>
      <c r="J2000" s="4">
        <v>2694.3045000000002</v>
      </c>
    </row>
    <row r="2001" spans="1:10" ht="15" customHeight="1" x14ac:dyDescent="0.3">
      <c r="A2001" s="4" t="s">
        <v>3966</v>
      </c>
      <c r="B2001" s="6">
        <v>45267</v>
      </c>
      <c r="C2001" s="4" t="s">
        <v>104</v>
      </c>
      <c r="D2001" s="4" t="s">
        <v>1811</v>
      </c>
      <c r="E2001" s="4" t="s">
        <v>1948</v>
      </c>
      <c r="F2001" s="4">
        <v>3</v>
      </c>
      <c r="G2001" s="4">
        <v>68.45</v>
      </c>
      <c r="H2001" s="4">
        <v>0.17</v>
      </c>
      <c r="I2001" s="4" t="s">
        <v>1961</v>
      </c>
      <c r="J2001" s="4">
        <v>170.44049999999999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7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2" customWidth="1"/>
    <col min="2" max="2" width="22" customWidth="1"/>
    <col min="3" max="3" width="6" customWidth="1"/>
    <col min="4" max="4" width="9" customWidth="1"/>
    <col min="5" max="5" width="18" customWidth="1"/>
    <col min="6" max="6" width="16" customWidth="1"/>
    <col min="7" max="7" width="9" customWidth="1"/>
    <col min="8" max="9" width="14" customWidth="1"/>
  </cols>
  <sheetData>
    <row r="1" spans="1:9" s="22" customFormat="1" ht="26.25" customHeight="1" x14ac:dyDescent="0.3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3967</v>
      </c>
    </row>
    <row r="2" spans="1:9" ht="15" customHeight="1" x14ac:dyDescent="0.3">
      <c r="A2" s="4" t="str">
        <f>IF(LEFT(Raw_Customer_dim!A2,2)="C-","CUST"&amp;MID(Raw_Customer_dim!A2,3,10),Raw_Customer_dim!A2)</f>
        <v>CUST1000</v>
      </c>
      <c r="B2" s="4" t="str">
        <f>PROPER(TRIM(Raw_Customer_dim!B2))</f>
        <v>Sheena Bonilla</v>
      </c>
      <c r="C2" s="4">
        <f>Raw_Customer_dim!C2</f>
        <v>55</v>
      </c>
      <c r="D2" s="4" t="str">
        <f>Raw_Customer_dim!D2</f>
        <v>Male</v>
      </c>
      <c r="E2" s="4" t="str">
        <f>TRIM(Raw_Customer_dim!E2)</f>
        <v>Donaldton</v>
      </c>
      <c r="F2" s="4" t="str">
        <f>TRIM(Raw_Customer_dim!F2)</f>
        <v>North Carolina</v>
      </c>
      <c r="G2" s="4" t="str">
        <f>TRIM(Raw_Customer_dim!G2)</f>
        <v>USA</v>
      </c>
      <c r="H2" s="4" t="str">
        <f>IF(Raw_Customer_dim!H2="","Standard",Raw_Customer_dim!H2)</f>
        <v>Standard</v>
      </c>
      <c r="I2" s="4" t="str">
        <f>IF(COUNTIF($A$2:$A2,A2)&gt;1,"Duplicate","Unique")</f>
        <v>Unique</v>
      </c>
    </row>
    <row r="3" spans="1:9" ht="15" customHeight="1" x14ac:dyDescent="0.3">
      <c r="A3" s="4" t="str">
        <f>IF(LEFT(Raw_Customer_dim!A3,2)="C-","CUST"&amp;MID(Raw_Customer_dim!A3,3,10),Raw_Customer_dim!A3)</f>
        <v>CUST1001</v>
      </c>
      <c r="B3" s="4" t="str">
        <f>PROPER(TRIM(Raw_Customer_dim!B3))</f>
        <v>Eugene Nelson</v>
      </c>
      <c r="C3" s="4">
        <f>Raw_Customer_dim!C3</f>
        <v>26</v>
      </c>
      <c r="D3" s="4" t="str">
        <f>Raw_Customer_dim!D3</f>
        <v>Female</v>
      </c>
      <c r="E3" s="4" t="str">
        <f>TRIM(Raw_Customer_dim!E3)</f>
        <v>Phillipsmouth</v>
      </c>
      <c r="F3" s="4" t="str">
        <f>TRIM(Raw_Customer_dim!F3)</f>
        <v>North Dakota</v>
      </c>
      <c r="G3" s="4" t="str">
        <f>TRIM(Raw_Customer_dim!G3)</f>
        <v>USA</v>
      </c>
      <c r="H3" s="4" t="str">
        <f>IF(Raw_Customer_dim!H3="","Standard",Raw_Customer_dim!H3)</f>
        <v>Platinum</v>
      </c>
      <c r="I3" s="4" t="str">
        <f>IF(COUNTIF($A$2:$A3,A3)&gt;1,"Duplicate","Unique")</f>
        <v>Unique</v>
      </c>
    </row>
    <row r="4" spans="1:9" ht="15" customHeight="1" x14ac:dyDescent="0.3">
      <c r="A4" s="4" t="str">
        <f>IF(LEFT(Raw_Customer_dim!A4,2)="C-","CUST"&amp;MID(Raw_Customer_dim!A4,3,10),Raw_Customer_dim!A4)</f>
        <v>CUST1002</v>
      </c>
      <c r="B4" s="4" t="str">
        <f>PROPER(TRIM(Raw_Customer_dim!B4))</f>
        <v>Dr. Benjamin Price</v>
      </c>
      <c r="C4" s="4">
        <f>Raw_Customer_dim!C4</f>
        <v>29</v>
      </c>
      <c r="D4" s="4" t="str">
        <f>Raw_Customer_dim!D4</f>
        <v>Female</v>
      </c>
      <c r="E4" s="4" t="str">
        <f>TRIM(Raw_Customer_dim!E4)</f>
        <v>Kylebury</v>
      </c>
      <c r="F4" s="4" t="str">
        <f>TRIM(Raw_Customer_dim!F4)</f>
        <v>Alabama</v>
      </c>
      <c r="G4" s="4" t="str">
        <f>TRIM(Raw_Customer_dim!G4)</f>
        <v>USA</v>
      </c>
      <c r="H4" s="4" t="str">
        <f>IF(Raw_Customer_dim!H4="","Standard",Raw_Customer_dim!H4)</f>
        <v>Platinum</v>
      </c>
      <c r="I4" s="4" t="str">
        <f>IF(COUNTIF($A$2:$A4,A4)&gt;1,"Duplicate","Unique")</f>
        <v>Unique</v>
      </c>
    </row>
    <row r="5" spans="1:9" ht="15" customHeight="1" x14ac:dyDescent="0.3">
      <c r="A5" s="4" t="str">
        <f>IF(LEFT(Raw_Customer_dim!A5,2)="C-","CUST"&amp;MID(Raw_Customer_dim!A5,3,10),Raw_Customer_dim!A5)</f>
        <v>CUST1003</v>
      </c>
      <c r="B5" s="4" t="str">
        <f>PROPER(TRIM(Raw_Customer_dim!B5))</f>
        <v>Jeremy Harris</v>
      </c>
      <c r="C5" s="4">
        <f>Raw_Customer_dim!C5</f>
        <v>59</v>
      </c>
      <c r="D5" s="4" t="str">
        <f>Raw_Customer_dim!D5</f>
        <v>Female</v>
      </c>
      <c r="E5" s="4" t="str">
        <f>TRIM(Raw_Customer_dim!E5)</f>
        <v>Thomastown</v>
      </c>
      <c r="F5" s="4" t="str">
        <f>TRIM(Raw_Customer_dim!F5)</f>
        <v>Ohio</v>
      </c>
      <c r="G5" s="4" t="str">
        <f>TRIM(Raw_Customer_dim!G5)</f>
        <v>USA</v>
      </c>
      <c r="H5" s="4" t="str">
        <f>IF(Raw_Customer_dim!H5="","Standard",Raw_Customer_dim!H5)</f>
        <v>Bronze</v>
      </c>
      <c r="I5" s="4" t="str">
        <f>IF(COUNTIF($A$2:$A5,A5)&gt;1,"Duplicate","Unique")</f>
        <v>Unique</v>
      </c>
    </row>
    <row r="6" spans="1:9" ht="15" customHeight="1" x14ac:dyDescent="0.3">
      <c r="A6" s="4" t="str">
        <f>IF(LEFT(Raw_Customer_dim!A6,2)="C-","CUST"&amp;MID(Raw_Customer_dim!A6,3,10),Raw_Customer_dim!A6)</f>
        <v>CUST1004</v>
      </c>
      <c r="B6" s="4" t="str">
        <f>PROPER(TRIM(Raw_Customer_dim!B6))</f>
        <v>Caroline Collins</v>
      </c>
      <c r="C6" s="4">
        <f>Raw_Customer_dim!C6</f>
        <v>64</v>
      </c>
      <c r="D6" s="4" t="str">
        <f>Raw_Customer_dim!D6</f>
        <v>Female</v>
      </c>
      <c r="E6" s="4" t="str">
        <f>TRIM(Raw_Customer_dim!E6)</f>
        <v>Nicholasshire</v>
      </c>
      <c r="F6" s="4" t="str">
        <f>TRIM(Raw_Customer_dim!F6)</f>
        <v>California</v>
      </c>
      <c r="G6" s="4" t="str">
        <f>TRIM(Raw_Customer_dim!G6)</f>
        <v>USA</v>
      </c>
      <c r="H6" s="4" t="str">
        <f>IF(Raw_Customer_dim!H6="","Standard",Raw_Customer_dim!H6)</f>
        <v>Silver</v>
      </c>
      <c r="I6" s="4" t="str">
        <f>IF(COUNTIF($A$2:$A6,A6)&gt;1,"Duplicate","Unique")</f>
        <v>Unique</v>
      </c>
    </row>
    <row r="7" spans="1:9" ht="15" customHeight="1" x14ac:dyDescent="0.3">
      <c r="A7" s="4" t="str">
        <f>IF(LEFT(Raw_Customer_dim!A7,2)="C-","CUST"&amp;MID(Raw_Customer_dim!A7,3,10),Raw_Customer_dim!A7)</f>
        <v>CUST1005</v>
      </c>
      <c r="B7" s="4" t="str">
        <f>PROPER(TRIM(Raw_Customer_dim!B7))</f>
        <v>Christine Vaughn</v>
      </c>
      <c r="C7" s="4">
        <f>Raw_Customer_dim!C7</f>
        <v>24</v>
      </c>
      <c r="D7" s="4" t="str">
        <f>Raw_Customer_dim!D7</f>
        <v>Male</v>
      </c>
      <c r="E7" s="4" t="str">
        <f>TRIM(Raw_Customer_dim!E7)</f>
        <v>East Amandamouth</v>
      </c>
      <c r="F7" s="4" t="str">
        <f>TRIM(Raw_Customer_dim!F7)</f>
        <v>Oregon</v>
      </c>
      <c r="G7" s="4" t="str">
        <f>TRIM(Raw_Customer_dim!G7)</f>
        <v>USA</v>
      </c>
      <c r="H7" s="4" t="str">
        <f>IF(Raw_Customer_dim!H7="","Standard",Raw_Customer_dim!H7)</f>
        <v>Bronze</v>
      </c>
      <c r="I7" s="4" t="str">
        <f>IF(COUNTIF($A$2:$A7,A7)&gt;1,"Duplicate","Unique")</f>
        <v>Unique</v>
      </c>
    </row>
    <row r="8" spans="1:9" ht="15" customHeight="1" x14ac:dyDescent="0.3">
      <c r="A8" s="4" t="str">
        <f>IF(LEFT(Raw_Customer_dim!A8,2)="C-","CUST"&amp;MID(Raw_Customer_dim!A8,3,10),Raw_Customer_dim!A8)</f>
        <v>CUST1006</v>
      </c>
      <c r="B8" s="4" t="str">
        <f>PROPER(TRIM(Raw_Customer_dim!B8))</f>
        <v>Amber Jackson</v>
      </c>
      <c r="C8" s="4">
        <f>Raw_Customer_dim!C8</f>
        <v>29</v>
      </c>
      <c r="D8" s="4" t="str">
        <f>Raw_Customer_dim!D8</f>
        <v>Female</v>
      </c>
      <c r="E8" s="4" t="str">
        <f>TRIM(Raw_Customer_dim!E8)</f>
        <v>Deborahborough</v>
      </c>
      <c r="F8" s="4" t="str">
        <f>TRIM(Raw_Customer_dim!F8)</f>
        <v>South Dakota</v>
      </c>
      <c r="G8" s="4" t="str">
        <f>TRIM(Raw_Customer_dim!G8)</f>
        <v>USA</v>
      </c>
      <c r="H8" s="4" t="str">
        <f>IF(Raw_Customer_dim!H8="","Standard",Raw_Customer_dim!H8)</f>
        <v>Platinum</v>
      </c>
      <c r="I8" s="4" t="str">
        <f>IF(COUNTIF($A$2:$A8,A8)&gt;1,"Duplicate","Unique")</f>
        <v>Unique</v>
      </c>
    </row>
    <row r="9" spans="1:9" ht="15" customHeight="1" x14ac:dyDescent="0.3">
      <c r="A9" s="4" t="str">
        <f>IF(LEFT(Raw_Customer_dim!A9,2)="C-","CUST"&amp;MID(Raw_Customer_dim!A9,3,10),Raw_Customer_dim!A9)</f>
        <v>CUST1007</v>
      </c>
      <c r="B9" s="4" t="str">
        <f>PROPER(TRIM(Raw_Customer_dim!B9))</f>
        <v>Daniel Boyd</v>
      </c>
      <c r="C9" s="4">
        <f>Raw_Customer_dim!C9</f>
        <v>29</v>
      </c>
      <c r="D9" s="4" t="str">
        <f>Raw_Customer_dim!D9</f>
        <v>Female</v>
      </c>
      <c r="E9" s="4" t="str">
        <f>TRIM(Raw_Customer_dim!E9)</f>
        <v>West Pamelafurt</v>
      </c>
      <c r="F9" s="4" t="str">
        <f>TRIM(Raw_Customer_dim!F9)</f>
        <v>West Virginia</v>
      </c>
      <c r="G9" s="4" t="str">
        <f>TRIM(Raw_Customer_dim!G9)</f>
        <v>USA</v>
      </c>
      <c r="H9" s="4" t="str">
        <f>IF(Raw_Customer_dim!H9="","Standard",Raw_Customer_dim!H9)</f>
        <v>Bronze</v>
      </c>
      <c r="I9" s="4" t="str">
        <f>IF(COUNTIF($A$2:$A9,A9)&gt;1,"Duplicate","Unique")</f>
        <v>Unique</v>
      </c>
    </row>
    <row r="10" spans="1:9" ht="15" customHeight="1" x14ac:dyDescent="0.3">
      <c r="A10" s="4" t="str">
        <f>IF(LEFT(Raw_Customer_dim!A10,2)="C-","CUST"&amp;MID(Raw_Customer_dim!A10,3,10),Raw_Customer_dim!A10)</f>
        <v>CUST1008</v>
      </c>
      <c r="B10" s="4" t="str">
        <f>PROPER(TRIM(Raw_Customer_dim!B10))</f>
        <v>Melissa Howard</v>
      </c>
      <c r="C10" s="4">
        <f>Raw_Customer_dim!C10</f>
        <v>53</v>
      </c>
      <c r="D10" s="4" t="str">
        <f>Raw_Customer_dim!D10</f>
        <v>Female</v>
      </c>
      <c r="E10" s="4" t="str">
        <f>TRIM(Raw_Customer_dim!E10)</f>
        <v>Maynardton</v>
      </c>
      <c r="F10" s="4" t="str">
        <f>TRIM(Raw_Customer_dim!F10)</f>
        <v>New Hampshire</v>
      </c>
      <c r="G10" s="4" t="str">
        <f>TRIM(Raw_Customer_dim!G10)</f>
        <v>USA</v>
      </c>
      <c r="H10" s="4" t="str">
        <f>IF(Raw_Customer_dim!H10="","Standard",Raw_Customer_dim!H10)</f>
        <v>Gold</v>
      </c>
      <c r="I10" s="4" t="str">
        <f>IF(COUNTIF($A$2:$A10,A10)&gt;1,"Duplicate","Unique")</f>
        <v>Unique</v>
      </c>
    </row>
    <row r="11" spans="1:9" ht="15" customHeight="1" x14ac:dyDescent="0.3">
      <c r="A11" s="4" t="str">
        <f>IF(LEFT(Raw_Customer_dim!A11,2)="C-","CUST"&amp;MID(Raw_Customer_dim!A11,3,10),Raw_Customer_dim!A11)</f>
        <v>CUST1009</v>
      </c>
      <c r="B11" s="4" t="str">
        <f>PROPER(TRIM(Raw_Customer_dim!B11))</f>
        <v>Ms. Maria Leach</v>
      </c>
      <c r="C11" s="4">
        <f>Raw_Customer_dim!C11</f>
        <v>64</v>
      </c>
      <c r="D11" s="4" t="str">
        <f>Raw_Customer_dim!D11</f>
        <v>Male</v>
      </c>
      <c r="E11" s="4" t="str">
        <f>TRIM(Raw_Customer_dim!E11)</f>
        <v>Melissashire</v>
      </c>
      <c r="F11" s="4" t="str">
        <f>TRIM(Raw_Customer_dim!F11)</f>
        <v>Pennsylvania</v>
      </c>
      <c r="G11" s="4" t="str">
        <f>TRIM(Raw_Customer_dim!G11)</f>
        <v>USA</v>
      </c>
      <c r="H11" s="4" t="str">
        <f>IF(Raw_Customer_dim!H11="","Standard",Raw_Customer_dim!H11)</f>
        <v>Platinum</v>
      </c>
      <c r="I11" s="4" t="str">
        <f>IF(COUNTIF($A$2:$A11,A11)&gt;1,"Duplicate","Unique")</f>
        <v>Unique</v>
      </c>
    </row>
    <row r="12" spans="1:9" ht="15" customHeight="1" x14ac:dyDescent="0.3">
      <c r="A12" s="4" t="str">
        <f>IF(LEFT(Raw_Customer_dim!A12,2)="C-","CUST"&amp;MID(Raw_Customer_dim!A12,3,10),Raw_Customer_dim!A12)</f>
        <v>CUST1010</v>
      </c>
      <c r="B12" s="4" t="str">
        <f>PROPER(TRIM(Raw_Customer_dim!B12))</f>
        <v>Dominic Page</v>
      </c>
      <c r="C12" s="4">
        <f>Raw_Customer_dim!C12</f>
        <v>53</v>
      </c>
      <c r="D12" s="4" t="str">
        <f>Raw_Customer_dim!D12</f>
        <v>Male</v>
      </c>
      <c r="E12" s="4" t="str">
        <f>TRIM(Raw_Customer_dim!E12)</f>
        <v>Port Michaelburgh</v>
      </c>
      <c r="F12" s="4" t="str">
        <f>TRIM(Raw_Customer_dim!F12)</f>
        <v>Pennsylvania</v>
      </c>
      <c r="G12" s="4" t="str">
        <f>TRIM(Raw_Customer_dim!G12)</f>
        <v>USA</v>
      </c>
      <c r="H12" s="4" t="str">
        <f>IF(Raw_Customer_dim!H12="","Standard",Raw_Customer_dim!H12)</f>
        <v>Bronze</v>
      </c>
      <c r="I12" s="4" t="str">
        <f>IF(COUNTIF($A$2:$A12,A12)&gt;1,"Duplicate","Unique")</f>
        <v>Unique</v>
      </c>
    </row>
    <row r="13" spans="1:9" ht="15" customHeight="1" x14ac:dyDescent="0.3">
      <c r="A13" s="4" t="str">
        <f>IF(LEFT(Raw_Customer_dim!A13,2)="C-","CUST"&amp;MID(Raw_Customer_dim!A13,3,10),Raw_Customer_dim!A13)</f>
        <v>CUST1011</v>
      </c>
      <c r="B13" s="4" t="str">
        <f>PROPER(TRIM(Raw_Customer_dim!B13))</f>
        <v>Brian Lopez</v>
      </c>
      <c r="C13" s="4">
        <f>Raw_Customer_dim!C13</f>
        <v>28</v>
      </c>
      <c r="D13" s="4" t="str">
        <f>Raw_Customer_dim!D13</f>
        <v>Female</v>
      </c>
      <c r="E13" s="4" t="str">
        <f>TRIM(Raw_Customer_dim!E13)</f>
        <v>East Krista</v>
      </c>
      <c r="F13" s="4" t="str">
        <f>TRIM(Raw_Customer_dim!F13)</f>
        <v>New York</v>
      </c>
      <c r="G13" s="4" t="str">
        <f>TRIM(Raw_Customer_dim!G13)</f>
        <v>USA</v>
      </c>
      <c r="H13" s="4" t="str">
        <f>IF(Raw_Customer_dim!H13="","Standard",Raw_Customer_dim!H13)</f>
        <v>Gold</v>
      </c>
      <c r="I13" s="4" t="str">
        <f>IF(COUNTIF($A$2:$A13,A13)&gt;1,"Duplicate","Unique")</f>
        <v>Unique</v>
      </c>
    </row>
    <row r="14" spans="1:9" ht="15" customHeight="1" x14ac:dyDescent="0.3">
      <c r="A14" s="4" t="str">
        <f>IF(LEFT(Raw_Customer_dim!A14,2)="C-","CUST"&amp;MID(Raw_Customer_dim!A14,3,10),Raw_Customer_dim!A14)</f>
        <v>CUST1012</v>
      </c>
      <c r="B14" s="4" t="str">
        <f>PROPER(TRIM(Raw_Customer_dim!B14))</f>
        <v>Kenneth Lambert</v>
      </c>
      <c r="C14" s="4">
        <f>Raw_Customer_dim!C14</f>
        <v>55</v>
      </c>
      <c r="D14" s="4" t="str">
        <f>Raw_Customer_dim!D14</f>
        <v>Female</v>
      </c>
      <c r="E14" s="4" t="str">
        <f>TRIM(Raw_Customer_dim!E14)</f>
        <v>North Kathryn</v>
      </c>
      <c r="F14" s="4" t="str">
        <f>TRIM(Raw_Customer_dim!F14)</f>
        <v>Kansas</v>
      </c>
      <c r="G14" s="4" t="str">
        <f>TRIM(Raw_Customer_dim!G14)</f>
        <v>USA</v>
      </c>
      <c r="H14" s="4" t="str">
        <f>IF(Raw_Customer_dim!H14="","Standard",Raw_Customer_dim!H14)</f>
        <v>Platinum</v>
      </c>
      <c r="I14" s="4" t="str">
        <f>IF(COUNTIF($A$2:$A14,A14)&gt;1,"Duplicate","Unique")</f>
        <v>Unique</v>
      </c>
    </row>
    <row r="15" spans="1:9" ht="15" customHeight="1" x14ac:dyDescent="0.3">
      <c r="A15" s="4" t="str">
        <f>IF(LEFT(Raw_Customer_dim!A15,2)="C-","CUST"&amp;MID(Raw_Customer_dim!A15,3,10),Raw_Customer_dim!A15)</f>
        <v>CUST1013</v>
      </c>
      <c r="B15" s="4" t="str">
        <f>PROPER(TRIM(Raw_Customer_dim!B15))</f>
        <v>Nathan Hernandez</v>
      </c>
      <c r="C15" s="4">
        <f>Raw_Customer_dim!C15</f>
        <v>32</v>
      </c>
      <c r="D15" s="4" t="str">
        <f>Raw_Customer_dim!D15</f>
        <v>Female</v>
      </c>
      <c r="E15" s="4" t="str">
        <f>TRIM(Raw_Customer_dim!E15)</f>
        <v>New Becky</v>
      </c>
      <c r="F15" s="4" t="str">
        <f>TRIM(Raw_Customer_dim!F15)</f>
        <v>Montana</v>
      </c>
      <c r="G15" s="4" t="str">
        <f>TRIM(Raw_Customer_dim!G15)</f>
        <v>USA</v>
      </c>
      <c r="H15" s="4" t="str">
        <f>IF(Raw_Customer_dim!H15="","Standard",Raw_Customer_dim!H15)</f>
        <v>Silver</v>
      </c>
      <c r="I15" s="4" t="str">
        <f>IF(COUNTIF($A$2:$A15,A15)&gt;1,"Duplicate","Unique")</f>
        <v>Unique</v>
      </c>
    </row>
    <row r="16" spans="1:9" ht="15" customHeight="1" x14ac:dyDescent="0.3">
      <c r="A16" s="4" t="str">
        <f>IF(LEFT(Raw_Customer_dim!A16,2)="C-","CUST"&amp;MID(Raw_Customer_dim!A16,3,10),Raw_Customer_dim!A16)</f>
        <v>CUST1014</v>
      </c>
      <c r="B16" s="4" t="str">
        <f>PROPER(TRIM(Raw_Customer_dim!B16))</f>
        <v>Ashley Cohen</v>
      </c>
      <c r="C16" s="4">
        <f>Raw_Customer_dim!C16</f>
        <v>53</v>
      </c>
      <c r="D16" s="4" t="str">
        <f>Raw_Customer_dim!D16</f>
        <v>Female</v>
      </c>
      <c r="E16" s="4" t="str">
        <f>TRIM(Raw_Customer_dim!E16)</f>
        <v>Lake Kristamouth</v>
      </c>
      <c r="F16" s="4" t="str">
        <f>TRIM(Raw_Customer_dim!F16)</f>
        <v>Nebraska</v>
      </c>
      <c r="G16" s="4" t="str">
        <f>TRIM(Raw_Customer_dim!G16)</f>
        <v>USA</v>
      </c>
      <c r="H16" s="4" t="str">
        <f>IF(Raw_Customer_dim!H16="","Standard",Raw_Customer_dim!H16)</f>
        <v>Silver</v>
      </c>
      <c r="I16" s="4" t="str">
        <f>IF(COUNTIF($A$2:$A16,A16)&gt;1,"Duplicate","Unique")</f>
        <v>Unique</v>
      </c>
    </row>
    <row r="17" spans="1:9" ht="15" customHeight="1" x14ac:dyDescent="0.3">
      <c r="A17" s="4" t="str">
        <f>IF(LEFT(Raw_Customer_dim!A17,2)="C-","CUST"&amp;MID(Raw_Customer_dim!A17,3,10),Raw_Customer_dim!A17)</f>
        <v>CUST1015</v>
      </c>
      <c r="B17" s="4" t="str">
        <f>PROPER(TRIM(Raw_Customer_dim!B17))</f>
        <v>Laura Alvarez</v>
      </c>
      <c r="C17" s="4">
        <f>Raw_Customer_dim!C17</f>
        <v>49</v>
      </c>
      <c r="D17" s="4" t="str">
        <f>Raw_Customer_dim!D17</f>
        <v>Female</v>
      </c>
      <c r="E17" s="4" t="str">
        <f>TRIM(Raw_Customer_dim!E17)</f>
        <v>Lawsonhaven</v>
      </c>
      <c r="F17" s="4" t="str">
        <f>TRIM(Raw_Customer_dim!F17)</f>
        <v>Washington</v>
      </c>
      <c r="G17" s="4" t="str">
        <f>TRIM(Raw_Customer_dim!G17)</f>
        <v>USA</v>
      </c>
      <c r="H17" s="4" t="str">
        <f>IF(Raw_Customer_dim!H17="","Standard",Raw_Customer_dim!H17)</f>
        <v>Platinum</v>
      </c>
      <c r="I17" s="4" t="str">
        <f>IF(COUNTIF($A$2:$A17,A17)&gt;1,"Duplicate","Unique")</f>
        <v>Unique</v>
      </c>
    </row>
    <row r="18" spans="1:9" ht="15" customHeight="1" x14ac:dyDescent="0.3">
      <c r="A18" s="4" t="str">
        <f>IF(LEFT(Raw_Customer_dim!A18,2)="C-","CUST"&amp;MID(Raw_Customer_dim!A18,3,10),Raw_Customer_dim!A18)</f>
        <v>CUST1016</v>
      </c>
      <c r="B18" s="4" t="str">
        <f>PROPER(TRIM(Raw_Customer_dim!B18))</f>
        <v>John Scott</v>
      </c>
      <c r="C18" s="4">
        <f>Raw_Customer_dim!C18</f>
        <v>24</v>
      </c>
      <c r="D18" s="4" t="str">
        <f>Raw_Customer_dim!D18</f>
        <v>Female</v>
      </c>
      <c r="E18" s="4" t="str">
        <f>TRIM(Raw_Customer_dim!E18)</f>
        <v>South Christopher</v>
      </c>
      <c r="F18" s="4" t="str">
        <f>TRIM(Raw_Customer_dim!F18)</f>
        <v>Pennsylvania</v>
      </c>
      <c r="G18" s="4" t="str">
        <f>TRIM(Raw_Customer_dim!G18)</f>
        <v>USA</v>
      </c>
      <c r="H18" s="4" t="str">
        <f>IF(Raw_Customer_dim!H18="","Standard",Raw_Customer_dim!H18)</f>
        <v>Bronze</v>
      </c>
      <c r="I18" s="4" t="str">
        <f>IF(COUNTIF($A$2:$A18,A18)&gt;1,"Duplicate","Unique")</f>
        <v>Unique</v>
      </c>
    </row>
    <row r="19" spans="1:9" ht="15" customHeight="1" x14ac:dyDescent="0.3">
      <c r="A19" s="4" t="str">
        <f>IF(LEFT(Raw_Customer_dim!A19,2)="C-","CUST"&amp;MID(Raw_Customer_dim!A19,3,10),Raw_Customer_dim!A19)</f>
        <v>CUST1017</v>
      </c>
      <c r="B19" s="4" t="str">
        <f>PROPER(TRIM(Raw_Customer_dim!B19))</f>
        <v>Adam Cruz</v>
      </c>
      <c r="C19" s="4">
        <f>Raw_Customer_dim!C19</f>
        <v>60</v>
      </c>
      <c r="D19" s="4" t="str">
        <f>Raw_Customer_dim!D19</f>
        <v>Female</v>
      </c>
      <c r="E19" s="4" t="str">
        <f>TRIM(Raw_Customer_dim!E19)</f>
        <v>Brandonville</v>
      </c>
      <c r="F19" s="4" t="str">
        <f>TRIM(Raw_Customer_dim!F19)</f>
        <v>Georgia</v>
      </c>
      <c r="G19" s="4" t="str">
        <f>TRIM(Raw_Customer_dim!G19)</f>
        <v>USA</v>
      </c>
      <c r="H19" s="4" t="str">
        <f>IF(Raw_Customer_dim!H19="","Standard",Raw_Customer_dim!H19)</f>
        <v>Platinum</v>
      </c>
      <c r="I19" s="4" t="str">
        <f>IF(COUNTIF($A$2:$A19,A19)&gt;1,"Duplicate","Unique")</f>
        <v>Unique</v>
      </c>
    </row>
    <row r="20" spans="1:9" ht="15" customHeight="1" x14ac:dyDescent="0.3">
      <c r="A20" s="4" t="str">
        <f>IF(LEFT(Raw_Customer_dim!A20,2)="C-","CUST"&amp;MID(Raw_Customer_dim!A20,3,10),Raw_Customer_dim!A20)</f>
        <v>CUST1018</v>
      </c>
      <c r="B20" s="4" t="str">
        <f>PROPER(TRIM(Raw_Customer_dim!B20))</f>
        <v>Rhonda Moss</v>
      </c>
      <c r="C20" s="4">
        <f>Raw_Customer_dim!C20</f>
        <v>43</v>
      </c>
      <c r="D20" s="4" t="str">
        <f>Raw_Customer_dim!D20</f>
        <v>Male</v>
      </c>
      <c r="E20" s="4" t="str">
        <f>TRIM(Raw_Customer_dim!E20)</f>
        <v>South William</v>
      </c>
      <c r="F20" s="4" t="str">
        <f>TRIM(Raw_Customer_dim!F20)</f>
        <v>Kansas</v>
      </c>
      <c r="G20" s="4" t="str">
        <f>TRIM(Raw_Customer_dim!G20)</f>
        <v>USA</v>
      </c>
      <c r="H20" s="4" t="str">
        <f>IF(Raw_Customer_dim!H20="","Standard",Raw_Customer_dim!H20)</f>
        <v>Standard</v>
      </c>
      <c r="I20" s="4" t="str">
        <f>IF(COUNTIF($A$2:$A20,A20)&gt;1,"Duplicate","Unique")</f>
        <v>Unique</v>
      </c>
    </row>
    <row r="21" spans="1:9" ht="15" customHeight="1" x14ac:dyDescent="0.3">
      <c r="A21" s="4" t="str">
        <f>IF(LEFT(Raw_Customer_dim!A21,2)="C-","CUST"&amp;MID(Raw_Customer_dim!A21,3,10),Raw_Customer_dim!A21)</f>
        <v>CUST1019</v>
      </c>
      <c r="B21" s="4" t="str">
        <f>PROPER(TRIM(Raw_Customer_dim!B21))</f>
        <v>Michael Torres</v>
      </c>
      <c r="C21" s="4">
        <f>Raw_Customer_dim!C21</f>
        <v>46</v>
      </c>
      <c r="D21" s="4" t="str">
        <f>Raw_Customer_dim!D21</f>
        <v>Female</v>
      </c>
      <c r="E21" s="4" t="str">
        <f>TRIM(Raw_Customer_dim!E21)</f>
        <v>Gonzalezfort</v>
      </c>
      <c r="F21" s="4" t="str">
        <f>TRIM(Raw_Customer_dim!F21)</f>
        <v>New Jersey</v>
      </c>
      <c r="G21" s="4" t="str">
        <f>TRIM(Raw_Customer_dim!G21)</f>
        <v>USA</v>
      </c>
      <c r="H21" s="4" t="str">
        <f>IF(Raw_Customer_dim!H21="","Standard",Raw_Customer_dim!H21)</f>
        <v>Platinum</v>
      </c>
      <c r="I21" s="4" t="str">
        <f>IF(COUNTIF($A$2:$A21,A21)&gt;1,"Duplicate","Unique")</f>
        <v>Unique</v>
      </c>
    </row>
    <row r="22" spans="1:9" ht="15" customHeight="1" x14ac:dyDescent="0.3">
      <c r="A22" s="4" t="str">
        <f>IF(LEFT(Raw_Customer_dim!A22,2)="C-","CUST"&amp;MID(Raw_Customer_dim!A22,3,10),Raw_Customer_dim!A22)</f>
        <v>CUST1020</v>
      </c>
      <c r="B22" s="4" t="str">
        <f>PROPER(TRIM(Raw_Customer_dim!B22))</f>
        <v>Bridget Allen</v>
      </c>
      <c r="C22" s="4">
        <f>Raw_Customer_dim!C22</f>
        <v>59</v>
      </c>
      <c r="D22" s="4" t="str">
        <f>Raw_Customer_dim!D22</f>
        <v>Male</v>
      </c>
      <c r="E22" s="4" t="str">
        <f>TRIM(Raw_Customer_dim!E22)</f>
        <v>Lake Shaneburgh</v>
      </c>
      <c r="F22" s="4" t="str">
        <f>TRIM(Raw_Customer_dim!F22)</f>
        <v>Delaware</v>
      </c>
      <c r="G22" s="4" t="str">
        <f>TRIM(Raw_Customer_dim!G22)</f>
        <v>USA</v>
      </c>
      <c r="H22" s="4" t="str">
        <f>IF(Raw_Customer_dim!H22="","Standard",Raw_Customer_dim!H22)</f>
        <v>Silver</v>
      </c>
      <c r="I22" s="4" t="str">
        <f>IF(COUNTIF($A$2:$A22,A22)&gt;1,"Duplicate","Unique")</f>
        <v>Unique</v>
      </c>
    </row>
    <row r="23" spans="1:9" ht="15" customHeight="1" x14ac:dyDescent="0.3">
      <c r="A23" s="4" t="str">
        <f>IF(LEFT(Raw_Customer_dim!A23,2)="C-","CUST"&amp;MID(Raw_Customer_dim!A23,3,10),Raw_Customer_dim!A23)</f>
        <v>CUST1021</v>
      </c>
      <c r="B23" s="4" t="str">
        <f>PROPER(TRIM(Raw_Customer_dim!B23))</f>
        <v>Jeff Martinez</v>
      </c>
      <c r="C23" s="4">
        <f>Raw_Customer_dim!C23</f>
        <v>36</v>
      </c>
      <c r="D23" s="4" t="str">
        <f>Raw_Customer_dim!D23</f>
        <v>Female</v>
      </c>
      <c r="E23" s="4" t="str">
        <f>TRIM(Raw_Customer_dim!E23)</f>
        <v>Smithburgh</v>
      </c>
      <c r="F23" s="4" t="str">
        <f>TRIM(Raw_Customer_dim!F23)</f>
        <v>Oklahoma</v>
      </c>
      <c r="G23" s="4" t="str">
        <f>TRIM(Raw_Customer_dim!G23)</f>
        <v>USA</v>
      </c>
      <c r="H23" s="4" t="str">
        <f>IF(Raw_Customer_dim!H23="","Standard",Raw_Customer_dim!H23)</f>
        <v>Gold</v>
      </c>
      <c r="I23" s="4" t="str">
        <f>IF(COUNTIF($A$2:$A23,A23)&gt;1,"Duplicate","Unique")</f>
        <v>Unique</v>
      </c>
    </row>
    <row r="24" spans="1:9" ht="15" customHeight="1" x14ac:dyDescent="0.3">
      <c r="A24" s="4" t="str">
        <f>IF(LEFT(Raw_Customer_dim!A24,2)="C-","CUST"&amp;MID(Raw_Customer_dim!A24,3,10),Raw_Customer_dim!A24)</f>
        <v>CUST1022</v>
      </c>
      <c r="B24" s="4" t="str">
        <f>PROPER(TRIM(Raw_Customer_dim!B24))</f>
        <v>Paul Fox</v>
      </c>
      <c r="C24" s="4">
        <f>Raw_Customer_dim!C24</f>
        <v>33</v>
      </c>
      <c r="D24" s="4" t="str">
        <f>Raw_Customer_dim!D24</f>
        <v>Female</v>
      </c>
      <c r="E24" s="4" t="str">
        <f>TRIM(Raw_Customer_dim!E24)</f>
        <v>Michaelton</v>
      </c>
      <c r="F24" s="4" t="str">
        <f>TRIM(Raw_Customer_dim!F24)</f>
        <v>Hawaii</v>
      </c>
      <c r="G24" s="4" t="str">
        <f>TRIM(Raw_Customer_dim!G24)</f>
        <v>USA</v>
      </c>
      <c r="H24" s="4" t="str">
        <f>IF(Raw_Customer_dim!H24="","Standard",Raw_Customer_dim!H24)</f>
        <v>Silver</v>
      </c>
      <c r="I24" s="4" t="str">
        <f>IF(COUNTIF($A$2:$A24,A24)&gt;1,"Duplicate","Unique")</f>
        <v>Unique</v>
      </c>
    </row>
    <row r="25" spans="1:9" ht="15" customHeight="1" x14ac:dyDescent="0.3">
      <c r="A25" s="4" t="str">
        <f>IF(LEFT(Raw_Customer_dim!A25,2)="C-","CUST"&amp;MID(Raw_Customer_dim!A25,3,10),Raw_Customer_dim!A25)</f>
        <v>CUST1023</v>
      </c>
      <c r="B25" s="4" t="str">
        <f>PROPER(TRIM(Raw_Customer_dim!B25))</f>
        <v>Jonathan Steele</v>
      </c>
      <c r="C25" s="4">
        <f>Raw_Customer_dim!C25</f>
        <v>52</v>
      </c>
      <c r="D25" s="4" t="str">
        <f>Raw_Customer_dim!D25</f>
        <v>Female</v>
      </c>
      <c r="E25" s="4" t="str">
        <f>TRIM(Raw_Customer_dim!E25)</f>
        <v>Molinabury</v>
      </c>
      <c r="F25" s="4" t="str">
        <f>TRIM(Raw_Customer_dim!F25)</f>
        <v>Oregon</v>
      </c>
      <c r="G25" s="4" t="str">
        <f>TRIM(Raw_Customer_dim!G25)</f>
        <v>USA</v>
      </c>
      <c r="H25" s="4" t="str">
        <f>IF(Raw_Customer_dim!H25="","Standard",Raw_Customer_dim!H25)</f>
        <v>Silver</v>
      </c>
      <c r="I25" s="4" t="str">
        <f>IF(COUNTIF($A$2:$A25,A25)&gt;1,"Duplicate","Unique")</f>
        <v>Unique</v>
      </c>
    </row>
    <row r="26" spans="1:9" ht="15" customHeight="1" x14ac:dyDescent="0.3">
      <c r="A26" s="4" t="str">
        <f>IF(LEFT(Raw_Customer_dim!A26,2)="C-","CUST"&amp;MID(Raw_Customer_dim!A26,3,10),Raw_Customer_dim!A26)</f>
        <v>CUST1024</v>
      </c>
      <c r="B26" s="4" t="str">
        <f>PROPER(TRIM(Raw_Customer_dim!B26))</f>
        <v>Heather Collins</v>
      </c>
      <c r="C26" s="4">
        <f>Raw_Customer_dim!C26</f>
        <v>40</v>
      </c>
      <c r="D26" s="4" t="str">
        <f>Raw_Customer_dim!D26</f>
        <v>Male</v>
      </c>
      <c r="E26" s="4" t="str">
        <f>TRIM(Raw_Customer_dim!E26)</f>
        <v>Rogerschester</v>
      </c>
      <c r="F26" s="4" t="str">
        <f>TRIM(Raw_Customer_dim!F26)</f>
        <v>Idaho</v>
      </c>
      <c r="G26" s="4" t="str">
        <f>TRIM(Raw_Customer_dim!G26)</f>
        <v>USA</v>
      </c>
      <c r="H26" s="4" t="str">
        <f>IF(Raw_Customer_dim!H26="","Standard",Raw_Customer_dim!H26)</f>
        <v>Platinum</v>
      </c>
      <c r="I26" s="4" t="str">
        <f>IF(COUNTIF($A$2:$A26,A26)&gt;1,"Duplicate","Unique")</f>
        <v>Unique</v>
      </c>
    </row>
    <row r="27" spans="1:9" ht="15" customHeight="1" x14ac:dyDescent="0.3">
      <c r="A27" s="4" t="str">
        <f>IF(LEFT(Raw_Customer_dim!A27,2)="C-","CUST"&amp;MID(Raw_Customer_dim!A27,3,10),Raw_Customer_dim!A27)</f>
        <v>CUST1025</v>
      </c>
      <c r="B27" s="4" t="str">
        <f>PROPER(TRIM(Raw_Customer_dim!B27))</f>
        <v>Diana Taylor</v>
      </c>
      <c r="C27" s="4">
        <f>Raw_Customer_dim!C27</f>
        <v>59</v>
      </c>
      <c r="D27" s="4" t="str">
        <f>Raw_Customer_dim!D27</f>
        <v>Female</v>
      </c>
      <c r="E27" s="4" t="str">
        <f>TRIM(Raw_Customer_dim!E27)</f>
        <v>Vasqueztown</v>
      </c>
      <c r="F27" s="4" t="str">
        <f>TRIM(Raw_Customer_dim!F27)</f>
        <v>California</v>
      </c>
      <c r="G27" s="4" t="str">
        <f>TRIM(Raw_Customer_dim!G27)</f>
        <v>USA</v>
      </c>
      <c r="H27" s="4" t="str">
        <f>IF(Raw_Customer_dim!H27="","Standard",Raw_Customer_dim!H27)</f>
        <v>Bronze</v>
      </c>
      <c r="I27" s="4" t="str">
        <f>IF(COUNTIF($A$2:$A27,A27)&gt;1,"Duplicate","Unique")</f>
        <v>Unique</v>
      </c>
    </row>
    <row r="28" spans="1:9" ht="15" customHeight="1" x14ac:dyDescent="0.3">
      <c r="A28" s="4" t="str">
        <f>IF(LEFT(Raw_Customer_dim!A28,2)="C-","CUST"&amp;MID(Raw_Customer_dim!A28,3,10),Raw_Customer_dim!A28)</f>
        <v>CUST1026</v>
      </c>
      <c r="B28" s="4" t="str">
        <f>PROPER(TRIM(Raw_Customer_dim!B28))</f>
        <v>Amber Carlson</v>
      </c>
      <c r="C28" s="4">
        <f>Raw_Customer_dim!C28</f>
        <v>18</v>
      </c>
      <c r="D28" s="4" t="str">
        <f>Raw_Customer_dim!D28</f>
        <v>Female</v>
      </c>
      <c r="E28" s="4" t="str">
        <f>TRIM(Raw_Customer_dim!E28)</f>
        <v>East Michellemouth</v>
      </c>
      <c r="F28" s="4" t="str">
        <f>TRIM(Raw_Customer_dim!F28)</f>
        <v>Missouri</v>
      </c>
      <c r="G28" s="4" t="str">
        <f>TRIM(Raw_Customer_dim!G28)</f>
        <v>USA</v>
      </c>
      <c r="H28" s="4" t="str">
        <f>IF(Raw_Customer_dim!H28="","Standard",Raw_Customer_dim!H28)</f>
        <v>Gold</v>
      </c>
      <c r="I28" s="4" t="str">
        <f>IF(COUNTIF($A$2:$A28,A28)&gt;1,"Duplicate","Unique")</f>
        <v>Unique</v>
      </c>
    </row>
    <row r="29" spans="1:9" ht="15" customHeight="1" x14ac:dyDescent="0.3">
      <c r="A29" s="4" t="str">
        <f>IF(LEFT(Raw_Customer_dim!A29,2)="C-","CUST"&amp;MID(Raw_Customer_dim!A29,3,10),Raw_Customer_dim!A29)</f>
        <v>CUST1027</v>
      </c>
      <c r="B29" s="4" t="str">
        <f>PROPER(TRIM(Raw_Customer_dim!B29))</f>
        <v>Leslie Johnson</v>
      </c>
      <c r="C29" s="4">
        <f>Raw_Customer_dim!C29</f>
        <v>31</v>
      </c>
      <c r="D29" s="4" t="str">
        <f>Raw_Customer_dim!D29</f>
        <v>Male</v>
      </c>
      <c r="E29" s="4" t="str">
        <f>TRIM(Raw_Customer_dim!E29)</f>
        <v>Mollyshire</v>
      </c>
      <c r="F29" s="4" t="str">
        <f>TRIM(Raw_Customer_dim!F29)</f>
        <v>Utah</v>
      </c>
      <c r="G29" s="4" t="str">
        <f>TRIM(Raw_Customer_dim!G29)</f>
        <v>USA</v>
      </c>
      <c r="H29" s="4" t="str">
        <f>IF(Raw_Customer_dim!H29="","Standard",Raw_Customer_dim!H29)</f>
        <v>Standard</v>
      </c>
      <c r="I29" s="4" t="str">
        <f>IF(COUNTIF($A$2:$A29,A29)&gt;1,"Duplicate","Unique")</f>
        <v>Unique</v>
      </c>
    </row>
    <row r="30" spans="1:9" ht="15" customHeight="1" x14ac:dyDescent="0.3">
      <c r="A30" s="4" t="str">
        <f>IF(LEFT(Raw_Customer_dim!A30,2)="C-","CUST"&amp;MID(Raw_Customer_dim!A30,3,10),Raw_Customer_dim!A30)</f>
        <v>CUST1028</v>
      </c>
      <c r="B30" s="4" t="str">
        <f>PROPER(TRIM(Raw_Customer_dim!B30))</f>
        <v>Joshua Ryan</v>
      </c>
      <c r="C30" s="4">
        <f>Raw_Customer_dim!C30</f>
        <v>27</v>
      </c>
      <c r="D30" s="4" t="str">
        <f>Raw_Customer_dim!D30</f>
        <v>Female</v>
      </c>
      <c r="E30" s="4" t="str">
        <f>TRIM(Raw_Customer_dim!E30)</f>
        <v>New David</v>
      </c>
      <c r="F30" s="4" t="str">
        <f>TRIM(Raw_Customer_dim!F30)</f>
        <v>New Jersey</v>
      </c>
      <c r="G30" s="4" t="str">
        <f>TRIM(Raw_Customer_dim!G30)</f>
        <v>USA</v>
      </c>
      <c r="H30" s="4" t="str">
        <f>IF(Raw_Customer_dim!H30="","Standard",Raw_Customer_dim!H30)</f>
        <v>Platinum</v>
      </c>
      <c r="I30" s="4" t="str">
        <f>IF(COUNTIF($A$2:$A30,A30)&gt;1,"Duplicate","Unique")</f>
        <v>Unique</v>
      </c>
    </row>
    <row r="31" spans="1:9" ht="15" customHeight="1" x14ac:dyDescent="0.3">
      <c r="A31" s="4" t="str">
        <f>IF(LEFT(Raw_Customer_dim!A31,2)="C-","CUST"&amp;MID(Raw_Customer_dim!A31,3,10),Raw_Customer_dim!A31)</f>
        <v>CUST1029</v>
      </c>
      <c r="B31" s="4" t="str">
        <f>PROPER(TRIM(Raw_Customer_dim!B31))</f>
        <v>David Arnold</v>
      </c>
      <c r="C31" s="4">
        <f>Raw_Customer_dim!C31</f>
        <v>54</v>
      </c>
      <c r="D31" s="4" t="str">
        <f>Raw_Customer_dim!D31</f>
        <v>Female</v>
      </c>
      <c r="E31" s="4" t="str">
        <f>TRIM(Raw_Customer_dim!E31)</f>
        <v>East Jennifer</v>
      </c>
      <c r="F31" s="4" t="str">
        <f>TRIM(Raw_Customer_dim!F31)</f>
        <v>California</v>
      </c>
      <c r="G31" s="4" t="str">
        <f>TRIM(Raw_Customer_dim!G31)</f>
        <v>USA</v>
      </c>
      <c r="H31" s="4" t="str">
        <f>IF(Raw_Customer_dim!H31="","Standard",Raw_Customer_dim!H31)</f>
        <v>Silver</v>
      </c>
      <c r="I31" s="4" t="str">
        <f>IF(COUNTIF($A$2:$A31,A31)&gt;1,"Duplicate","Unique")</f>
        <v>Unique</v>
      </c>
    </row>
    <row r="32" spans="1:9" ht="15" customHeight="1" x14ac:dyDescent="0.3">
      <c r="A32" s="4" t="str">
        <f>IF(LEFT(Raw_Customer_dim!A32,2)="C-","CUST"&amp;MID(Raw_Customer_dim!A32,3,10),Raw_Customer_dim!A32)</f>
        <v>CUST1030</v>
      </c>
      <c r="B32" s="4" t="str">
        <f>PROPER(TRIM(Raw_Customer_dim!B32))</f>
        <v>Jessica Acevedo</v>
      </c>
      <c r="C32" s="4">
        <f>Raw_Customer_dim!C32</f>
        <v>64</v>
      </c>
      <c r="D32" s="4" t="str">
        <f>Raw_Customer_dim!D32</f>
        <v>Female</v>
      </c>
      <c r="E32" s="4" t="str">
        <f>TRIM(Raw_Customer_dim!E32)</f>
        <v>Amybury</v>
      </c>
      <c r="F32" s="4" t="str">
        <f>TRIM(Raw_Customer_dim!F32)</f>
        <v>Pennsylvania</v>
      </c>
      <c r="G32" s="4" t="str">
        <f>TRIM(Raw_Customer_dim!G32)</f>
        <v>USA</v>
      </c>
      <c r="H32" s="4" t="str">
        <f>IF(Raw_Customer_dim!H32="","Standard",Raw_Customer_dim!H32)</f>
        <v>Bronze</v>
      </c>
      <c r="I32" s="4" t="str">
        <f>IF(COUNTIF($A$2:$A32,A32)&gt;1,"Duplicate","Unique")</f>
        <v>Unique</v>
      </c>
    </row>
    <row r="33" spans="1:9" ht="15" customHeight="1" x14ac:dyDescent="0.3">
      <c r="A33" s="4" t="str">
        <f>IF(LEFT(Raw_Customer_dim!A33,2)="C-","CUST"&amp;MID(Raw_Customer_dim!A33,3,10),Raw_Customer_dim!A33)</f>
        <v>CUST1031</v>
      </c>
      <c r="B33" s="4" t="str">
        <f>PROPER(TRIM(Raw_Customer_dim!B33))</f>
        <v>Sarah Vance</v>
      </c>
      <c r="C33" s="4">
        <f>Raw_Customer_dim!C33</f>
        <v>41</v>
      </c>
      <c r="D33" s="4" t="str">
        <f>Raw_Customer_dim!D33</f>
        <v>Male</v>
      </c>
      <c r="E33" s="4" t="str">
        <f>TRIM(Raw_Customer_dim!E33)</f>
        <v>Johnsonville</v>
      </c>
      <c r="F33" s="4" t="str">
        <f>TRIM(Raw_Customer_dim!F33)</f>
        <v>Oregon</v>
      </c>
      <c r="G33" s="4" t="str">
        <f>TRIM(Raw_Customer_dim!G33)</f>
        <v>USA</v>
      </c>
      <c r="H33" s="4" t="str">
        <f>IF(Raw_Customer_dim!H33="","Standard",Raw_Customer_dim!H33)</f>
        <v>Silver</v>
      </c>
      <c r="I33" s="4" t="str">
        <f>IF(COUNTIF($A$2:$A33,A33)&gt;1,"Duplicate","Unique")</f>
        <v>Unique</v>
      </c>
    </row>
    <row r="34" spans="1:9" ht="15" customHeight="1" x14ac:dyDescent="0.3">
      <c r="A34" s="4" t="str">
        <f>IF(LEFT(Raw_Customer_dim!A34,2)="C-","CUST"&amp;MID(Raw_Customer_dim!A34,3,10),Raw_Customer_dim!A34)</f>
        <v>CUST1032</v>
      </c>
      <c r="B34" s="4" t="str">
        <f>PROPER(TRIM(Raw_Customer_dim!B34))</f>
        <v>Mike Jennings</v>
      </c>
      <c r="C34" s="4">
        <f>Raw_Customer_dim!C34</f>
        <v>48</v>
      </c>
      <c r="D34" s="4" t="str">
        <f>Raw_Customer_dim!D34</f>
        <v>Female</v>
      </c>
      <c r="E34" s="4" t="str">
        <f>TRIM(Raw_Customer_dim!E34)</f>
        <v>Fostermouth</v>
      </c>
      <c r="F34" s="4" t="str">
        <f>TRIM(Raw_Customer_dim!F34)</f>
        <v>Arizona</v>
      </c>
      <c r="G34" s="4" t="str">
        <f>TRIM(Raw_Customer_dim!G34)</f>
        <v>USA</v>
      </c>
      <c r="H34" s="4" t="str">
        <f>IF(Raw_Customer_dim!H34="","Standard",Raw_Customer_dim!H34)</f>
        <v>Gold</v>
      </c>
      <c r="I34" s="4" t="str">
        <f>IF(COUNTIF($A$2:$A34,A34)&gt;1,"Duplicate","Unique")</f>
        <v>Unique</v>
      </c>
    </row>
    <row r="35" spans="1:9" ht="15" customHeight="1" x14ac:dyDescent="0.3">
      <c r="A35" s="4" t="str">
        <f>IF(LEFT(Raw_Customer_dim!A35,2)="C-","CUST"&amp;MID(Raw_Customer_dim!A35,3,10),Raw_Customer_dim!A35)</f>
        <v>CUST1033</v>
      </c>
      <c r="B35" s="4" t="str">
        <f>PROPER(TRIM(Raw_Customer_dim!B35))</f>
        <v>Robert Jones Dds</v>
      </c>
      <c r="C35" s="4">
        <f>Raw_Customer_dim!C35</f>
        <v>25</v>
      </c>
      <c r="D35" s="4" t="str">
        <f>Raw_Customer_dim!D35</f>
        <v>Male</v>
      </c>
      <c r="E35" s="4" t="str">
        <f>TRIM(Raw_Customer_dim!E35)</f>
        <v>Tristanton</v>
      </c>
      <c r="F35" s="4" t="str">
        <f>TRIM(Raw_Customer_dim!F35)</f>
        <v>Oklahoma</v>
      </c>
      <c r="G35" s="4" t="str">
        <f>TRIM(Raw_Customer_dim!G35)</f>
        <v>USA</v>
      </c>
      <c r="H35" s="4" t="str">
        <f>IF(Raw_Customer_dim!H35="","Standard",Raw_Customer_dim!H35)</f>
        <v>Platinum</v>
      </c>
      <c r="I35" s="4" t="str">
        <f>IF(COUNTIF($A$2:$A35,A35)&gt;1,"Duplicate","Unique")</f>
        <v>Unique</v>
      </c>
    </row>
    <row r="36" spans="1:9" ht="15" customHeight="1" x14ac:dyDescent="0.3">
      <c r="A36" s="4" t="str">
        <f>IF(LEFT(Raw_Customer_dim!A36,2)="C-","CUST"&amp;MID(Raw_Customer_dim!A36,3,10),Raw_Customer_dim!A36)</f>
        <v>CUST1034</v>
      </c>
      <c r="B36" s="4" t="str">
        <f>PROPER(TRIM(Raw_Customer_dim!B36))</f>
        <v>Christopher Olson</v>
      </c>
      <c r="C36" s="4">
        <f>Raw_Customer_dim!C36</f>
        <v>27</v>
      </c>
      <c r="D36" s="4" t="str">
        <f>Raw_Customer_dim!D36</f>
        <v>Female</v>
      </c>
      <c r="E36" s="4" t="str">
        <f>TRIM(Raw_Customer_dim!E36)</f>
        <v>West Richard</v>
      </c>
      <c r="F36" s="4" t="str">
        <f>TRIM(Raw_Customer_dim!F36)</f>
        <v>Maryland</v>
      </c>
      <c r="G36" s="4" t="str">
        <f>TRIM(Raw_Customer_dim!G36)</f>
        <v>USA</v>
      </c>
      <c r="H36" s="4" t="str">
        <f>IF(Raw_Customer_dim!H36="","Standard",Raw_Customer_dim!H36)</f>
        <v>Platinum</v>
      </c>
      <c r="I36" s="4" t="str">
        <f>IF(COUNTIF($A$2:$A36,A36)&gt;1,"Duplicate","Unique")</f>
        <v>Unique</v>
      </c>
    </row>
    <row r="37" spans="1:9" ht="15" customHeight="1" x14ac:dyDescent="0.3">
      <c r="A37" s="4" t="str">
        <f>IF(LEFT(Raw_Customer_dim!A37,2)="C-","CUST"&amp;MID(Raw_Customer_dim!A37,3,10),Raw_Customer_dim!A37)</f>
        <v>CUST1035</v>
      </c>
      <c r="B37" s="4" t="str">
        <f>PROPER(TRIM(Raw_Customer_dim!B37))</f>
        <v>Rachel Myers</v>
      </c>
      <c r="C37" s="4">
        <f>Raw_Customer_dim!C37</f>
        <v>52</v>
      </c>
      <c r="D37" s="4" t="str">
        <f>Raw_Customer_dim!D37</f>
        <v>Male</v>
      </c>
      <c r="E37" s="4" t="str">
        <f>TRIM(Raw_Customer_dim!E37)</f>
        <v>Robertberg</v>
      </c>
      <c r="F37" s="4" t="str">
        <f>TRIM(Raw_Customer_dim!F37)</f>
        <v>North Dakota</v>
      </c>
      <c r="G37" s="4" t="str">
        <f>TRIM(Raw_Customer_dim!G37)</f>
        <v>USA</v>
      </c>
      <c r="H37" s="4" t="str">
        <f>IF(Raw_Customer_dim!H37="","Standard",Raw_Customer_dim!H37)</f>
        <v>Silver</v>
      </c>
      <c r="I37" s="4" t="str">
        <f>IF(COUNTIF($A$2:$A37,A37)&gt;1,"Duplicate","Unique")</f>
        <v>Unique</v>
      </c>
    </row>
    <row r="38" spans="1:9" ht="15" customHeight="1" x14ac:dyDescent="0.3">
      <c r="A38" s="4" t="str">
        <f>IF(LEFT(Raw_Customer_dim!A38,2)="C-","CUST"&amp;MID(Raw_Customer_dim!A38,3,10),Raw_Customer_dim!A38)</f>
        <v>CUST1036</v>
      </c>
      <c r="B38" s="4" t="str">
        <f>PROPER(TRIM(Raw_Customer_dim!B38))</f>
        <v>Thomas Phillips</v>
      </c>
      <c r="C38" s="4">
        <f>Raw_Customer_dim!C38</f>
        <v>20</v>
      </c>
      <c r="D38" s="4" t="str">
        <f>Raw_Customer_dim!D38</f>
        <v>Female</v>
      </c>
      <c r="E38" s="4" t="str">
        <f>TRIM(Raw_Customer_dim!E38)</f>
        <v>Luisfurt</v>
      </c>
      <c r="F38" s="4" t="str">
        <f>TRIM(Raw_Customer_dim!F38)</f>
        <v>Georgia</v>
      </c>
      <c r="G38" s="4" t="str">
        <f>TRIM(Raw_Customer_dim!G38)</f>
        <v>USA</v>
      </c>
      <c r="H38" s="4" t="str">
        <f>IF(Raw_Customer_dim!H38="","Standard",Raw_Customer_dim!H38)</f>
        <v>Gold</v>
      </c>
      <c r="I38" s="4" t="str">
        <f>IF(COUNTIF($A$2:$A38,A38)&gt;1,"Duplicate","Unique")</f>
        <v>Unique</v>
      </c>
    </row>
    <row r="39" spans="1:9" ht="15" customHeight="1" x14ac:dyDescent="0.3">
      <c r="A39" s="4" t="str">
        <f>IF(LEFT(Raw_Customer_dim!A39,2)="C-","CUST"&amp;MID(Raw_Customer_dim!A39,3,10),Raw_Customer_dim!A39)</f>
        <v>CUST1037</v>
      </c>
      <c r="B39" s="4" t="str">
        <f>PROPER(TRIM(Raw_Customer_dim!B39))</f>
        <v>Christopher Carter</v>
      </c>
      <c r="C39" s="4">
        <f>Raw_Customer_dim!C39</f>
        <v>27</v>
      </c>
      <c r="D39" s="4" t="str">
        <f>Raw_Customer_dim!D39</f>
        <v>Female</v>
      </c>
      <c r="E39" s="4" t="str">
        <f>TRIM(Raw_Customer_dim!E39)</f>
        <v>Brendastad</v>
      </c>
      <c r="F39" s="4" t="str">
        <f>TRIM(Raw_Customer_dim!F39)</f>
        <v>South Dakota</v>
      </c>
      <c r="G39" s="4" t="str">
        <f>TRIM(Raw_Customer_dim!G39)</f>
        <v>USA</v>
      </c>
      <c r="H39" s="4" t="str">
        <f>IF(Raw_Customer_dim!H39="","Standard",Raw_Customer_dim!H39)</f>
        <v>Standard</v>
      </c>
      <c r="I39" s="4" t="str">
        <f>IF(COUNTIF($A$2:$A39,A39)&gt;1,"Duplicate","Unique")</f>
        <v>Unique</v>
      </c>
    </row>
    <row r="40" spans="1:9" ht="15" customHeight="1" x14ac:dyDescent="0.3">
      <c r="A40" s="4" t="str">
        <f>IF(LEFT(Raw_Customer_dim!A40,2)="C-","CUST"&amp;MID(Raw_Customer_dim!A40,3,10),Raw_Customer_dim!A40)</f>
        <v>CUST1038</v>
      </c>
      <c r="B40" s="4" t="str">
        <f>PROPER(TRIM(Raw_Customer_dim!B40))</f>
        <v>Deanna Simpson</v>
      </c>
      <c r="C40" s="4">
        <f>Raw_Customer_dim!C40</f>
        <v>35</v>
      </c>
      <c r="D40" s="4" t="str">
        <f>Raw_Customer_dim!D40</f>
        <v>Female</v>
      </c>
      <c r="E40" s="4" t="str">
        <f>TRIM(Raw_Customer_dim!E40)</f>
        <v>Brownport</v>
      </c>
      <c r="F40" s="4" t="str">
        <f>TRIM(Raw_Customer_dim!F40)</f>
        <v>North Dakota</v>
      </c>
      <c r="G40" s="4" t="str">
        <f>TRIM(Raw_Customer_dim!G40)</f>
        <v>USA</v>
      </c>
      <c r="H40" s="4" t="str">
        <f>IF(Raw_Customer_dim!H40="","Standard",Raw_Customer_dim!H40)</f>
        <v>Bronze</v>
      </c>
      <c r="I40" s="4" t="str">
        <f>IF(COUNTIF($A$2:$A40,A40)&gt;1,"Duplicate","Unique")</f>
        <v>Unique</v>
      </c>
    </row>
    <row r="41" spans="1:9" ht="15" customHeight="1" x14ac:dyDescent="0.3">
      <c r="A41" s="4" t="str">
        <f>IF(LEFT(Raw_Customer_dim!A41,2)="C-","CUST"&amp;MID(Raw_Customer_dim!A41,3,10),Raw_Customer_dim!A41)</f>
        <v>CUST1039</v>
      </c>
      <c r="B41" s="4" t="str">
        <f>PROPER(TRIM(Raw_Customer_dim!B41))</f>
        <v>Tonya Reynolds</v>
      </c>
      <c r="C41" s="4">
        <f>Raw_Customer_dim!C41</f>
        <v>55</v>
      </c>
      <c r="D41" s="4" t="str">
        <f>Raw_Customer_dim!D41</f>
        <v>Female</v>
      </c>
      <c r="E41" s="4" t="str">
        <f>TRIM(Raw_Customer_dim!E41)</f>
        <v>Darleneton</v>
      </c>
      <c r="F41" s="4" t="str">
        <f>TRIM(Raw_Customer_dim!F41)</f>
        <v>Michigan</v>
      </c>
      <c r="G41" s="4" t="str">
        <f>TRIM(Raw_Customer_dim!G41)</f>
        <v>USA</v>
      </c>
      <c r="H41" s="4" t="str">
        <f>IF(Raw_Customer_dim!H41="","Standard",Raw_Customer_dim!H41)</f>
        <v>Gold</v>
      </c>
      <c r="I41" s="4" t="str">
        <f>IF(COUNTIF($A$2:$A41,A41)&gt;1,"Duplicate","Unique")</f>
        <v>Unique</v>
      </c>
    </row>
    <row r="42" spans="1:9" ht="15" customHeight="1" x14ac:dyDescent="0.3">
      <c r="A42" s="4" t="str">
        <f>IF(LEFT(Raw_Customer_dim!A42,2)="C-","CUST"&amp;MID(Raw_Customer_dim!A42,3,10),Raw_Customer_dim!A42)</f>
        <v>CUST1040</v>
      </c>
      <c r="B42" s="4" t="str">
        <f>PROPER(TRIM(Raw_Customer_dim!B42))</f>
        <v>Eric Vega</v>
      </c>
      <c r="C42" s="4">
        <f>Raw_Customer_dim!C42</f>
        <v>50</v>
      </c>
      <c r="D42" s="4" t="str">
        <f>Raw_Customer_dim!D42</f>
        <v>Male</v>
      </c>
      <c r="E42" s="4" t="str">
        <f>TRIM(Raw_Customer_dim!E42)</f>
        <v>Williamsonland</v>
      </c>
      <c r="F42" s="4" t="str">
        <f>TRIM(Raw_Customer_dim!F42)</f>
        <v>Kansas</v>
      </c>
      <c r="G42" s="4" t="str">
        <f>TRIM(Raw_Customer_dim!G42)</f>
        <v>USA</v>
      </c>
      <c r="H42" s="4" t="str">
        <f>IF(Raw_Customer_dim!H42="","Standard",Raw_Customer_dim!H42)</f>
        <v>Gold</v>
      </c>
      <c r="I42" s="4" t="str">
        <f>IF(COUNTIF($A$2:$A42,A42)&gt;1,"Duplicate","Unique")</f>
        <v>Unique</v>
      </c>
    </row>
    <row r="43" spans="1:9" ht="15" customHeight="1" x14ac:dyDescent="0.3">
      <c r="A43" s="4" t="str">
        <f>IF(LEFT(Raw_Customer_dim!A43,2)="C-","CUST"&amp;MID(Raw_Customer_dim!A43,3,10),Raw_Customer_dim!A43)</f>
        <v>CUST1041</v>
      </c>
      <c r="B43" s="4" t="str">
        <f>PROPER(TRIM(Raw_Customer_dim!B43))</f>
        <v>James Gibbs</v>
      </c>
      <c r="C43" s="4">
        <f>Raw_Customer_dim!C43</f>
        <v>21</v>
      </c>
      <c r="D43" s="4" t="str">
        <f>Raw_Customer_dim!D43</f>
        <v>Male</v>
      </c>
      <c r="E43" s="4" t="str">
        <f>TRIM(Raw_Customer_dim!E43)</f>
        <v>Mooneyshire</v>
      </c>
      <c r="F43" s="4" t="str">
        <f>TRIM(Raw_Customer_dim!F43)</f>
        <v>Alaska</v>
      </c>
      <c r="G43" s="4" t="str">
        <f>TRIM(Raw_Customer_dim!G43)</f>
        <v>USA</v>
      </c>
      <c r="H43" s="4" t="str">
        <f>IF(Raw_Customer_dim!H43="","Standard",Raw_Customer_dim!H43)</f>
        <v>Platinum</v>
      </c>
      <c r="I43" s="4" t="str">
        <f>IF(COUNTIF($A$2:$A43,A43)&gt;1,"Duplicate","Unique")</f>
        <v>Unique</v>
      </c>
    </row>
    <row r="44" spans="1:9" ht="15" customHeight="1" x14ac:dyDescent="0.3">
      <c r="A44" s="4" t="str">
        <f>IF(LEFT(Raw_Customer_dim!A44,2)="C-","CUST"&amp;MID(Raw_Customer_dim!A44,3,10),Raw_Customer_dim!A44)</f>
        <v>CUST1042</v>
      </c>
      <c r="B44" s="4" t="str">
        <f>PROPER(TRIM(Raw_Customer_dim!B44))</f>
        <v>William Martin</v>
      </c>
      <c r="C44" s="4">
        <f>Raw_Customer_dim!C44</f>
        <v>19</v>
      </c>
      <c r="D44" s="4" t="str">
        <f>Raw_Customer_dim!D44</f>
        <v>Male</v>
      </c>
      <c r="E44" s="4" t="str">
        <f>TRIM(Raw_Customer_dim!E44)</f>
        <v>Ryanburgh</v>
      </c>
      <c r="F44" s="4" t="str">
        <f>TRIM(Raw_Customer_dim!F44)</f>
        <v>Connecticut</v>
      </c>
      <c r="G44" s="4" t="str">
        <f>TRIM(Raw_Customer_dim!G44)</f>
        <v>USA</v>
      </c>
      <c r="H44" s="4" t="str">
        <f>IF(Raw_Customer_dim!H44="","Standard",Raw_Customer_dim!H44)</f>
        <v>Platinum</v>
      </c>
      <c r="I44" s="4" t="str">
        <f>IF(COUNTIF($A$2:$A44,A44)&gt;1,"Duplicate","Unique")</f>
        <v>Unique</v>
      </c>
    </row>
    <row r="45" spans="1:9" ht="15" customHeight="1" x14ac:dyDescent="0.3">
      <c r="A45" s="4" t="str">
        <f>IF(LEFT(Raw_Customer_dim!A45,2)="C-","CUST"&amp;MID(Raw_Customer_dim!A45,3,10),Raw_Customer_dim!A45)</f>
        <v>CUST1043</v>
      </c>
      <c r="B45" s="4" t="str">
        <f>PROPER(TRIM(Raw_Customer_dim!B45))</f>
        <v>Joseph Snow</v>
      </c>
      <c r="C45" s="4">
        <f>Raw_Customer_dim!C45</f>
        <v>45</v>
      </c>
      <c r="D45" s="4" t="str">
        <f>Raw_Customer_dim!D45</f>
        <v>Male</v>
      </c>
      <c r="E45" s="4" t="str">
        <f>TRIM(Raw_Customer_dim!E45)</f>
        <v>South Michaelfort</v>
      </c>
      <c r="F45" s="4" t="str">
        <f>TRIM(Raw_Customer_dim!F45)</f>
        <v>Vermont</v>
      </c>
      <c r="G45" s="4" t="str">
        <f>TRIM(Raw_Customer_dim!G45)</f>
        <v>USA</v>
      </c>
      <c r="H45" s="4" t="str">
        <f>IF(Raw_Customer_dim!H45="","Standard",Raw_Customer_dim!H45)</f>
        <v>Gold</v>
      </c>
      <c r="I45" s="4" t="str">
        <f>IF(COUNTIF($A$2:$A45,A45)&gt;1,"Duplicate","Unique")</f>
        <v>Unique</v>
      </c>
    </row>
    <row r="46" spans="1:9" ht="15" customHeight="1" x14ac:dyDescent="0.3">
      <c r="A46" s="4" t="str">
        <f>IF(LEFT(Raw_Customer_dim!A46,2)="C-","CUST"&amp;MID(Raw_Customer_dim!A46,3,10),Raw_Customer_dim!A46)</f>
        <v>CUST1044</v>
      </c>
      <c r="B46" s="4" t="str">
        <f>PROPER(TRIM(Raw_Customer_dim!B46))</f>
        <v>Denise Williams</v>
      </c>
      <c r="C46" s="4">
        <f>Raw_Customer_dim!C46</f>
        <v>34</v>
      </c>
      <c r="D46" s="4" t="str">
        <f>Raw_Customer_dim!D46</f>
        <v>Male</v>
      </c>
      <c r="E46" s="4" t="str">
        <f>TRIM(Raw_Customer_dim!E46)</f>
        <v>Christianstad</v>
      </c>
      <c r="F46" s="4" t="str">
        <f>TRIM(Raw_Customer_dim!F46)</f>
        <v>Hawaii</v>
      </c>
      <c r="G46" s="4" t="str">
        <f>TRIM(Raw_Customer_dim!G46)</f>
        <v>USA</v>
      </c>
      <c r="H46" s="4" t="str">
        <f>IF(Raw_Customer_dim!H46="","Standard",Raw_Customer_dim!H46)</f>
        <v>Bronze</v>
      </c>
      <c r="I46" s="4" t="str">
        <f>IF(COUNTIF($A$2:$A46,A46)&gt;1,"Duplicate","Unique")</f>
        <v>Unique</v>
      </c>
    </row>
    <row r="47" spans="1:9" ht="15" customHeight="1" x14ac:dyDescent="0.3">
      <c r="A47" s="4" t="str">
        <f>IF(LEFT(Raw_Customer_dim!A47,2)="C-","CUST"&amp;MID(Raw_Customer_dim!A47,3,10),Raw_Customer_dim!A47)</f>
        <v>CUST1045</v>
      </c>
      <c r="B47" s="4" t="str">
        <f>PROPER(TRIM(Raw_Customer_dim!B47))</f>
        <v>Jordan Jackson Dds</v>
      </c>
      <c r="C47" s="4">
        <f>Raw_Customer_dim!C47</f>
        <v>54</v>
      </c>
      <c r="D47" s="4" t="str">
        <f>Raw_Customer_dim!D47</f>
        <v>Male</v>
      </c>
      <c r="E47" s="4" t="str">
        <f>TRIM(Raw_Customer_dim!E47)</f>
        <v>North Johnview</v>
      </c>
      <c r="F47" s="4" t="str">
        <f>TRIM(Raw_Customer_dim!F47)</f>
        <v>Arizona</v>
      </c>
      <c r="G47" s="4" t="str">
        <f>TRIM(Raw_Customer_dim!G47)</f>
        <v>USA</v>
      </c>
      <c r="H47" s="4" t="str">
        <f>IF(Raw_Customer_dim!H47="","Standard",Raw_Customer_dim!H47)</f>
        <v>Gold</v>
      </c>
      <c r="I47" s="4" t="str">
        <f>IF(COUNTIF($A$2:$A47,A47)&gt;1,"Duplicate","Unique")</f>
        <v>Unique</v>
      </c>
    </row>
    <row r="48" spans="1:9" ht="15" customHeight="1" x14ac:dyDescent="0.3">
      <c r="A48" s="4" t="str">
        <f>IF(LEFT(Raw_Customer_dim!A48,2)="C-","CUST"&amp;MID(Raw_Customer_dim!A48,3,10),Raw_Customer_dim!A48)</f>
        <v>CUST1046</v>
      </c>
      <c r="B48" s="4" t="str">
        <f>PROPER(TRIM(Raw_Customer_dim!B48))</f>
        <v>Michelle Garcia Dds</v>
      </c>
      <c r="C48" s="4">
        <f>Raw_Customer_dim!C48</f>
        <v>55</v>
      </c>
      <c r="D48" s="4" t="str">
        <f>Raw_Customer_dim!D48</f>
        <v>Female</v>
      </c>
      <c r="E48" s="4" t="str">
        <f>TRIM(Raw_Customer_dim!E48)</f>
        <v>Perezbury</v>
      </c>
      <c r="F48" s="4" t="str">
        <f>TRIM(Raw_Customer_dim!F48)</f>
        <v>Ohio</v>
      </c>
      <c r="G48" s="4" t="str">
        <f>TRIM(Raw_Customer_dim!G48)</f>
        <v>USA</v>
      </c>
      <c r="H48" s="4" t="str">
        <f>IF(Raw_Customer_dim!H48="","Standard",Raw_Customer_dim!H48)</f>
        <v>Platinum</v>
      </c>
      <c r="I48" s="4" t="str">
        <f>IF(COUNTIF($A$2:$A48,A48)&gt;1,"Duplicate","Unique")</f>
        <v>Unique</v>
      </c>
    </row>
    <row r="49" spans="1:9" ht="15" customHeight="1" x14ac:dyDescent="0.3">
      <c r="A49" s="4" t="str">
        <f>IF(LEFT(Raw_Customer_dim!A49,2)="C-","CUST"&amp;MID(Raw_Customer_dim!A49,3,10),Raw_Customer_dim!A49)</f>
        <v>CUST1047</v>
      </c>
      <c r="B49" s="4" t="str">
        <f>PROPER(TRIM(Raw_Customer_dim!B49))</f>
        <v>Gina Knight</v>
      </c>
      <c r="C49" s="4">
        <f>Raw_Customer_dim!C49</f>
        <v>54</v>
      </c>
      <c r="D49" s="4" t="str">
        <f>Raw_Customer_dim!D49</f>
        <v>Female</v>
      </c>
      <c r="E49" s="4" t="str">
        <f>TRIM(Raw_Customer_dim!E49)</f>
        <v>Lake Roberthaven</v>
      </c>
      <c r="F49" s="4" t="str">
        <f>TRIM(Raw_Customer_dim!F49)</f>
        <v>Nevada</v>
      </c>
      <c r="G49" s="4" t="str">
        <f>TRIM(Raw_Customer_dim!G49)</f>
        <v>USA</v>
      </c>
      <c r="H49" s="4" t="str">
        <f>IF(Raw_Customer_dim!H49="","Standard",Raw_Customer_dim!H49)</f>
        <v>Silver</v>
      </c>
      <c r="I49" s="4" t="str">
        <f>IF(COUNTIF($A$2:$A49,A49)&gt;1,"Duplicate","Unique")</f>
        <v>Unique</v>
      </c>
    </row>
    <row r="50" spans="1:9" ht="15" customHeight="1" x14ac:dyDescent="0.3">
      <c r="A50" s="4" t="str">
        <f>IF(LEFT(Raw_Customer_dim!A50,2)="C-","CUST"&amp;MID(Raw_Customer_dim!A50,3,10),Raw_Customer_dim!A50)</f>
        <v>CUST1048</v>
      </c>
      <c r="B50" s="4" t="str">
        <f>PROPER(TRIM(Raw_Customer_dim!B50))</f>
        <v>April Mullins</v>
      </c>
      <c r="C50" s="4">
        <f>Raw_Customer_dim!C50</f>
        <v>54</v>
      </c>
      <c r="D50" s="4" t="str">
        <f>Raw_Customer_dim!D50</f>
        <v>Male</v>
      </c>
      <c r="E50" s="4" t="str">
        <f>TRIM(Raw_Customer_dim!E50)</f>
        <v>Dawsonbury</v>
      </c>
      <c r="F50" s="4" t="str">
        <f>TRIM(Raw_Customer_dim!F50)</f>
        <v>North Carolina</v>
      </c>
      <c r="G50" s="4" t="str">
        <f>TRIM(Raw_Customer_dim!G50)</f>
        <v>USA</v>
      </c>
      <c r="H50" s="4" t="str">
        <f>IF(Raw_Customer_dim!H50="","Standard",Raw_Customer_dim!H50)</f>
        <v>Platinum</v>
      </c>
      <c r="I50" s="4" t="str">
        <f>IF(COUNTIF($A$2:$A50,A50)&gt;1,"Duplicate","Unique")</f>
        <v>Unique</v>
      </c>
    </row>
    <row r="51" spans="1:9" ht="15" customHeight="1" x14ac:dyDescent="0.3">
      <c r="A51" s="4" t="str">
        <f>IF(LEFT(Raw_Customer_dim!A51,2)="C-","CUST"&amp;MID(Raw_Customer_dim!A51,3,10),Raw_Customer_dim!A51)</f>
        <v>CUST1049</v>
      </c>
      <c r="B51" s="4" t="str">
        <f>PROPER(TRIM(Raw_Customer_dim!B51))</f>
        <v>Timothy Weaver</v>
      </c>
      <c r="C51" s="4">
        <f>Raw_Customer_dim!C51</f>
        <v>45</v>
      </c>
      <c r="D51" s="4" t="str">
        <f>Raw_Customer_dim!D51</f>
        <v>Female</v>
      </c>
      <c r="E51" s="4" t="str">
        <f>TRIM(Raw_Customer_dim!E51)</f>
        <v>New Amy</v>
      </c>
      <c r="F51" s="4" t="str">
        <f>TRIM(Raw_Customer_dim!F51)</f>
        <v>Ohio</v>
      </c>
      <c r="G51" s="4" t="str">
        <f>TRIM(Raw_Customer_dim!G51)</f>
        <v>USA</v>
      </c>
      <c r="H51" s="4" t="str">
        <f>IF(Raw_Customer_dim!H51="","Standard",Raw_Customer_dim!H51)</f>
        <v>Gold</v>
      </c>
      <c r="I51" s="4" t="str">
        <f>IF(COUNTIF($A$2:$A51,A51)&gt;1,"Duplicate","Unique")</f>
        <v>Unique</v>
      </c>
    </row>
    <row r="52" spans="1:9" ht="15" customHeight="1" x14ac:dyDescent="0.3">
      <c r="A52" s="4" t="str">
        <f>IF(LEFT(Raw_Customer_dim!A52,2)="C-","CUST"&amp;MID(Raw_Customer_dim!A52,3,10),Raw_Customer_dim!A52)</f>
        <v>CUST1050</v>
      </c>
      <c r="B52" s="4" t="str">
        <f>PROPER(TRIM(Raw_Customer_dim!B52))</f>
        <v>Matthew Hunter Jr.</v>
      </c>
      <c r="C52" s="4">
        <f>Raw_Customer_dim!C52</f>
        <v>61</v>
      </c>
      <c r="D52" s="4" t="str">
        <f>Raw_Customer_dim!D52</f>
        <v>Female</v>
      </c>
      <c r="E52" s="4" t="str">
        <f>TRIM(Raw_Customer_dim!E52)</f>
        <v>Gregoryview</v>
      </c>
      <c r="F52" s="4" t="str">
        <f>TRIM(Raw_Customer_dim!F52)</f>
        <v>Illinois</v>
      </c>
      <c r="G52" s="4" t="str">
        <f>TRIM(Raw_Customer_dim!G52)</f>
        <v>USA</v>
      </c>
      <c r="H52" s="4" t="str">
        <f>IF(Raw_Customer_dim!H52="","Standard",Raw_Customer_dim!H52)</f>
        <v>Gold</v>
      </c>
      <c r="I52" s="4" t="str">
        <f>IF(COUNTIF($A$2:$A52,A52)&gt;1,"Duplicate","Unique")</f>
        <v>Unique</v>
      </c>
    </row>
    <row r="53" spans="1:9" ht="15" customHeight="1" x14ac:dyDescent="0.3">
      <c r="A53" s="4" t="str">
        <f>IF(LEFT(Raw_Customer_dim!A53,2)="C-","CUST"&amp;MID(Raw_Customer_dim!A53,3,10),Raw_Customer_dim!A53)</f>
        <v>CUST1051</v>
      </c>
      <c r="B53" s="4" t="str">
        <f>PROPER(TRIM(Raw_Customer_dim!B53))</f>
        <v>Sarah Rodgers</v>
      </c>
      <c r="C53" s="4">
        <f>Raw_Customer_dim!C53</f>
        <v>23</v>
      </c>
      <c r="D53" s="4" t="str">
        <f>Raw_Customer_dim!D53</f>
        <v>Female</v>
      </c>
      <c r="E53" s="4" t="str">
        <f>TRIM(Raw_Customer_dim!E53)</f>
        <v>New Julia</v>
      </c>
      <c r="F53" s="4" t="str">
        <f>TRIM(Raw_Customer_dim!F53)</f>
        <v>West Virginia</v>
      </c>
      <c r="G53" s="4" t="str">
        <f>TRIM(Raw_Customer_dim!G53)</f>
        <v>USA</v>
      </c>
      <c r="H53" s="4" t="str">
        <f>IF(Raw_Customer_dim!H53="","Standard",Raw_Customer_dim!H53)</f>
        <v>Gold</v>
      </c>
      <c r="I53" s="4" t="str">
        <f>IF(COUNTIF($A$2:$A53,A53)&gt;1,"Duplicate","Unique")</f>
        <v>Unique</v>
      </c>
    </row>
    <row r="54" spans="1:9" ht="15" customHeight="1" x14ac:dyDescent="0.3">
      <c r="A54" s="4" t="str">
        <f>IF(LEFT(Raw_Customer_dim!A54,2)="C-","CUST"&amp;MID(Raw_Customer_dim!A54,3,10),Raw_Customer_dim!A54)</f>
        <v>CUST1052</v>
      </c>
      <c r="B54" s="4" t="str">
        <f>PROPER(TRIM(Raw_Customer_dim!B54))</f>
        <v>Debra Liu</v>
      </c>
      <c r="C54" s="4">
        <f>Raw_Customer_dim!C54</f>
        <v>55</v>
      </c>
      <c r="D54" s="4" t="str">
        <f>Raw_Customer_dim!D54</f>
        <v>Male</v>
      </c>
      <c r="E54" s="4" t="str">
        <f>TRIM(Raw_Customer_dim!E54)</f>
        <v>South Timtown</v>
      </c>
      <c r="F54" s="4" t="str">
        <f>TRIM(Raw_Customer_dim!F54)</f>
        <v>Minnesota</v>
      </c>
      <c r="G54" s="4" t="str">
        <f>TRIM(Raw_Customer_dim!G54)</f>
        <v>USA</v>
      </c>
      <c r="H54" s="4" t="str">
        <f>IF(Raw_Customer_dim!H54="","Standard",Raw_Customer_dim!H54)</f>
        <v>Bronze</v>
      </c>
      <c r="I54" s="4" t="str">
        <f>IF(COUNTIF($A$2:$A54,A54)&gt;1,"Duplicate","Unique")</f>
        <v>Unique</v>
      </c>
    </row>
    <row r="55" spans="1:9" ht="15" customHeight="1" x14ac:dyDescent="0.3">
      <c r="A55" s="4" t="str">
        <f>IF(LEFT(Raw_Customer_dim!A55,2)="C-","CUST"&amp;MID(Raw_Customer_dim!A55,3,10),Raw_Customer_dim!A55)</f>
        <v>CUST1053</v>
      </c>
      <c r="B55" s="4" t="str">
        <f>PROPER(TRIM(Raw_Customer_dim!B55))</f>
        <v>Sharon Brown</v>
      </c>
      <c r="C55" s="4">
        <f>Raw_Customer_dim!C55</f>
        <v>37</v>
      </c>
      <c r="D55" s="4" t="str">
        <f>Raw_Customer_dim!D55</f>
        <v>Female</v>
      </c>
      <c r="E55" s="4" t="str">
        <f>TRIM(Raw_Customer_dim!E55)</f>
        <v>East Andrea</v>
      </c>
      <c r="F55" s="4" t="str">
        <f>TRIM(Raw_Customer_dim!F55)</f>
        <v>Michigan</v>
      </c>
      <c r="G55" s="4" t="str">
        <f>TRIM(Raw_Customer_dim!G55)</f>
        <v>USA</v>
      </c>
      <c r="H55" s="4" t="str">
        <f>IF(Raw_Customer_dim!H55="","Standard",Raw_Customer_dim!H55)</f>
        <v>Gold</v>
      </c>
      <c r="I55" s="4" t="str">
        <f>IF(COUNTIF($A$2:$A55,A55)&gt;1,"Duplicate","Unique")</f>
        <v>Unique</v>
      </c>
    </row>
    <row r="56" spans="1:9" ht="15" customHeight="1" x14ac:dyDescent="0.3">
      <c r="A56" s="4" t="str">
        <f>IF(LEFT(Raw_Customer_dim!A56,2)="C-","CUST"&amp;MID(Raw_Customer_dim!A56,3,10),Raw_Customer_dim!A56)</f>
        <v>CUST1054</v>
      </c>
      <c r="B56" s="4" t="str">
        <f>PROPER(TRIM(Raw_Customer_dim!B56))</f>
        <v>Katherine Dorsey</v>
      </c>
      <c r="C56" s="4">
        <f>Raw_Customer_dim!C56</f>
        <v>24</v>
      </c>
      <c r="D56" s="4" t="str">
        <f>Raw_Customer_dim!D56</f>
        <v>Male</v>
      </c>
      <c r="E56" s="4" t="str">
        <f>TRIM(Raw_Customer_dim!E56)</f>
        <v>Christopherland</v>
      </c>
      <c r="F56" s="4" t="str">
        <f>TRIM(Raw_Customer_dim!F56)</f>
        <v>Oklahoma</v>
      </c>
      <c r="G56" s="4" t="str">
        <f>TRIM(Raw_Customer_dim!G56)</f>
        <v>USA</v>
      </c>
      <c r="H56" s="4" t="str">
        <f>IF(Raw_Customer_dim!H56="","Standard",Raw_Customer_dim!H56)</f>
        <v>Platinum</v>
      </c>
      <c r="I56" s="4" t="str">
        <f>IF(COUNTIF($A$2:$A56,A56)&gt;1,"Duplicate","Unique")</f>
        <v>Unique</v>
      </c>
    </row>
    <row r="57" spans="1:9" ht="15" customHeight="1" x14ac:dyDescent="0.3">
      <c r="A57" s="4" t="str">
        <f>IF(LEFT(Raw_Customer_dim!A57,2)="C-","CUST"&amp;MID(Raw_Customer_dim!A57,3,10),Raw_Customer_dim!A57)</f>
        <v>CUST1055</v>
      </c>
      <c r="B57" s="4" t="str">
        <f>PROPER(TRIM(Raw_Customer_dim!B57))</f>
        <v>Wayne Mcpherson</v>
      </c>
      <c r="C57" s="4">
        <f>Raw_Customer_dim!C57</f>
        <v>56</v>
      </c>
      <c r="D57" s="4" t="str">
        <f>Raw_Customer_dim!D57</f>
        <v>Female</v>
      </c>
      <c r="E57" s="4" t="str">
        <f>TRIM(Raw_Customer_dim!E57)</f>
        <v>Edwardsfort</v>
      </c>
      <c r="F57" s="4" t="str">
        <f>TRIM(Raw_Customer_dim!F57)</f>
        <v>Minnesota</v>
      </c>
      <c r="G57" s="4" t="str">
        <f>TRIM(Raw_Customer_dim!G57)</f>
        <v>USA</v>
      </c>
      <c r="H57" s="4" t="str">
        <f>IF(Raw_Customer_dim!H57="","Standard",Raw_Customer_dim!H57)</f>
        <v>Bronze</v>
      </c>
      <c r="I57" s="4" t="str">
        <f>IF(COUNTIF($A$2:$A57,A57)&gt;1,"Duplicate","Unique")</f>
        <v>Unique</v>
      </c>
    </row>
    <row r="58" spans="1:9" ht="15" customHeight="1" x14ac:dyDescent="0.3">
      <c r="A58" s="4" t="str">
        <f>IF(LEFT(Raw_Customer_dim!A58,2)="C-","CUST"&amp;MID(Raw_Customer_dim!A58,3,10),Raw_Customer_dim!A58)</f>
        <v>CUST1056</v>
      </c>
      <c r="B58" s="4" t="str">
        <f>PROPER(TRIM(Raw_Customer_dim!B58))</f>
        <v>Christopher Sutton</v>
      </c>
      <c r="C58" s="4">
        <f>Raw_Customer_dim!C58</f>
        <v>49</v>
      </c>
      <c r="D58" s="4" t="str">
        <f>Raw_Customer_dim!D58</f>
        <v>Female</v>
      </c>
      <c r="E58" s="4" t="str">
        <f>TRIM(Raw_Customer_dim!E58)</f>
        <v>Deborahberg</v>
      </c>
      <c r="F58" s="4" t="str">
        <f>TRIM(Raw_Customer_dim!F58)</f>
        <v>Pennsylvania</v>
      </c>
      <c r="G58" s="4" t="str">
        <f>TRIM(Raw_Customer_dim!G58)</f>
        <v>USA</v>
      </c>
      <c r="H58" s="4" t="str">
        <f>IF(Raw_Customer_dim!H58="","Standard",Raw_Customer_dim!H58)</f>
        <v>Gold</v>
      </c>
      <c r="I58" s="4" t="str">
        <f>IF(COUNTIF($A$2:$A58,A58)&gt;1,"Duplicate","Unique")</f>
        <v>Unique</v>
      </c>
    </row>
    <row r="59" spans="1:9" ht="15" customHeight="1" x14ac:dyDescent="0.3">
      <c r="A59" s="4" t="str">
        <f>IF(LEFT(Raw_Customer_dim!A59,2)="C-","CUST"&amp;MID(Raw_Customer_dim!A59,3,10),Raw_Customer_dim!A59)</f>
        <v>CUST1057</v>
      </c>
      <c r="B59" s="4" t="str">
        <f>PROPER(TRIM(Raw_Customer_dim!B59))</f>
        <v>Jay Patel</v>
      </c>
      <c r="C59" s="4">
        <f>Raw_Customer_dim!C59</f>
        <v>43</v>
      </c>
      <c r="D59" s="4" t="str">
        <f>Raw_Customer_dim!D59</f>
        <v>Female</v>
      </c>
      <c r="E59" s="4" t="str">
        <f>TRIM(Raw_Customer_dim!E59)</f>
        <v>Morrisbury</v>
      </c>
      <c r="F59" s="4" t="str">
        <f>TRIM(Raw_Customer_dim!F59)</f>
        <v>Rhode Island</v>
      </c>
      <c r="G59" s="4" t="str">
        <f>TRIM(Raw_Customer_dim!G59)</f>
        <v>USA</v>
      </c>
      <c r="H59" s="4" t="str">
        <f>IF(Raw_Customer_dim!H59="","Standard",Raw_Customer_dim!H59)</f>
        <v>Platinum</v>
      </c>
      <c r="I59" s="4" t="str">
        <f>IF(COUNTIF($A$2:$A59,A59)&gt;1,"Duplicate","Unique")</f>
        <v>Unique</v>
      </c>
    </row>
    <row r="60" spans="1:9" ht="15" customHeight="1" x14ac:dyDescent="0.3">
      <c r="A60" s="4" t="str">
        <f>IF(LEFT(Raw_Customer_dim!A60,2)="C-","CUST"&amp;MID(Raw_Customer_dim!A60,3,10),Raw_Customer_dim!A60)</f>
        <v>CUST1058</v>
      </c>
      <c r="B60" s="4" t="str">
        <f>PROPER(TRIM(Raw_Customer_dim!B60))</f>
        <v>Cheryl Copeland</v>
      </c>
      <c r="C60" s="4">
        <f>Raw_Customer_dim!C60</f>
        <v>51</v>
      </c>
      <c r="D60" s="4" t="str">
        <f>Raw_Customer_dim!D60</f>
        <v>Male</v>
      </c>
      <c r="E60" s="4" t="str">
        <f>TRIM(Raw_Customer_dim!E60)</f>
        <v>Snowmouth</v>
      </c>
      <c r="F60" s="4" t="str">
        <f>TRIM(Raw_Customer_dim!F60)</f>
        <v>Maryland</v>
      </c>
      <c r="G60" s="4" t="str">
        <f>TRIM(Raw_Customer_dim!G60)</f>
        <v>USA</v>
      </c>
      <c r="H60" s="4" t="str">
        <f>IF(Raw_Customer_dim!H60="","Standard",Raw_Customer_dim!H60)</f>
        <v>Platinum</v>
      </c>
      <c r="I60" s="4" t="str">
        <f>IF(COUNTIF($A$2:$A60,A60)&gt;1,"Duplicate","Unique")</f>
        <v>Unique</v>
      </c>
    </row>
    <row r="61" spans="1:9" ht="15" customHeight="1" x14ac:dyDescent="0.3">
      <c r="A61" s="4" t="str">
        <f>IF(LEFT(Raw_Customer_dim!A61,2)="C-","CUST"&amp;MID(Raw_Customer_dim!A61,3,10),Raw_Customer_dim!A61)</f>
        <v>CUST1059</v>
      </c>
      <c r="B61" s="4" t="str">
        <f>PROPER(TRIM(Raw_Customer_dim!B61))</f>
        <v>Alyssa Vargas</v>
      </c>
      <c r="C61" s="4">
        <f>Raw_Customer_dim!C61</f>
        <v>53</v>
      </c>
      <c r="D61" s="4" t="str">
        <f>Raw_Customer_dim!D61</f>
        <v>Male</v>
      </c>
      <c r="E61" s="4" t="str">
        <f>TRIM(Raw_Customer_dim!E61)</f>
        <v>New Kathrynland</v>
      </c>
      <c r="F61" s="4" t="str">
        <f>TRIM(Raw_Customer_dim!F61)</f>
        <v>Montana</v>
      </c>
      <c r="G61" s="4" t="str">
        <f>TRIM(Raw_Customer_dim!G61)</f>
        <v>USA</v>
      </c>
      <c r="H61" s="4" t="str">
        <f>IF(Raw_Customer_dim!H61="","Standard",Raw_Customer_dim!H61)</f>
        <v>Platinum</v>
      </c>
      <c r="I61" s="4" t="str">
        <f>IF(COUNTIF($A$2:$A61,A61)&gt;1,"Duplicate","Unique")</f>
        <v>Unique</v>
      </c>
    </row>
    <row r="62" spans="1:9" ht="15" customHeight="1" x14ac:dyDescent="0.3">
      <c r="A62" s="4" t="str">
        <f>IF(LEFT(Raw_Customer_dim!A62,2)="C-","CUST"&amp;MID(Raw_Customer_dim!A62,3,10),Raw_Customer_dim!A62)</f>
        <v>CUST1060</v>
      </c>
      <c r="B62" s="4" t="str">
        <f>PROPER(TRIM(Raw_Customer_dim!B62))</f>
        <v>Dr. David Smith</v>
      </c>
      <c r="C62" s="4">
        <f>Raw_Customer_dim!C62</f>
        <v>22</v>
      </c>
      <c r="D62" s="4" t="str">
        <f>Raw_Customer_dim!D62</f>
        <v>Female</v>
      </c>
      <c r="E62" s="4" t="str">
        <f>TRIM(Raw_Customer_dim!E62)</f>
        <v>Schmidtchester</v>
      </c>
      <c r="F62" s="4" t="str">
        <f>TRIM(Raw_Customer_dim!F62)</f>
        <v>Alaska</v>
      </c>
      <c r="G62" s="4" t="str">
        <f>TRIM(Raw_Customer_dim!G62)</f>
        <v>USA</v>
      </c>
      <c r="H62" s="4" t="str">
        <f>IF(Raw_Customer_dim!H62="","Standard",Raw_Customer_dim!H62)</f>
        <v>Silver</v>
      </c>
      <c r="I62" s="4" t="str">
        <f>IF(COUNTIF($A$2:$A62,A62)&gt;1,"Duplicate","Unique")</f>
        <v>Unique</v>
      </c>
    </row>
    <row r="63" spans="1:9" ht="15" customHeight="1" x14ac:dyDescent="0.3">
      <c r="A63" s="4" t="str">
        <f>IF(LEFT(Raw_Customer_dim!A63,2)="C-","CUST"&amp;MID(Raw_Customer_dim!A63,3,10),Raw_Customer_dim!A63)</f>
        <v>CUST1061</v>
      </c>
      <c r="B63" s="4" t="str">
        <f>PROPER(TRIM(Raw_Customer_dim!B63))</f>
        <v>Kristin Stein</v>
      </c>
      <c r="C63" s="4">
        <f>Raw_Customer_dim!C63</f>
        <v>23</v>
      </c>
      <c r="D63" s="4" t="str">
        <f>Raw_Customer_dim!D63</f>
        <v>Male</v>
      </c>
      <c r="E63" s="4" t="str">
        <f>TRIM(Raw_Customer_dim!E63)</f>
        <v>Jennifermouth</v>
      </c>
      <c r="F63" s="4" t="str">
        <f>TRIM(Raw_Customer_dim!F63)</f>
        <v>Missouri</v>
      </c>
      <c r="G63" s="4" t="str">
        <f>TRIM(Raw_Customer_dim!G63)</f>
        <v>USA</v>
      </c>
      <c r="H63" s="4" t="str">
        <f>IF(Raw_Customer_dim!H63="","Standard",Raw_Customer_dim!H63)</f>
        <v>Silver</v>
      </c>
      <c r="I63" s="4" t="str">
        <f>IF(COUNTIF($A$2:$A63,A63)&gt;1,"Duplicate","Unique")</f>
        <v>Unique</v>
      </c>
    </row>
    <row r="64" spans="1:9" ht="15" customHeight="1" x14ac:dyDescent="0.3">
      <c r="A64" s="4" t="str">
        <f>IF(LEFT(Raw_Customer_dim!A64,2)="C-","CUST"&amp;MID(Raw_Customer_dim!A64,3,10),Raw_Customer_dim!A64)</f>
        <v>CUST1062</v>
      </c>
      <c r="B64" s="4" t="str">
        <f>PROPER(TRIM(Raw_Customer_dim!B64))</f>
        <v>James Bean</v>
      </c>
      <c r="C64" s="4">
        <f>Raw_Customer_dim!C64</f>
        <v>50</v>
      </c>
      <c r="D64" s="4" t="str">
        <f>Raw_Customer_dim!D64</f>
        <v>Male</v>
      </c>
      <c r="E64" s="4" t="str">
        <f>TRIM(Raw_Customer_dim!E64)</f>
        <v>Stevensonton</v>
      </c>
      <c r="F64" s="4" t="str">
        <f>TRIM(Raw_Customer_dim!F64)</f>
        <v>New Mexico</v>
      </c>
      <c r="G64" s="4" t="str">
        <f>TRIM(Raw_Customer_dim!G64)</f>
        <v>USA</v>
      </c>
      <c r="H64" s="4" t="str">
        <f>IF(Raw_Customer_dim!H64="","Standard",Raw_Customer_dim!H64)</f>
        <v>Bronze</v>
      </c>
      <c r="I64" s="4" t="str">
        <f>IF(COUNTIF($A$2:$A64,A64)&gt;1,"Duplicate","Unique")</f>
        <v>Unique</v>
      </c>
    </row>
    <row r="65" spans="1:9" ht="15" customHeight="1" x14ac:dyDescent="0.3">
      <c r="A65" s="4" t="str">
        <f>IF(LEFT(Raw_Customer_dim!A65,2)="C-","CUST"&amp;MID(Raw_Customer_dim!A65,3,10),Raw_Customer_dim!A65)</f>
        <v>CUST1063</v>
      </c>
      <c r="B65" s="4" t="str">
        <f>PROPER(TRIM(Raw_Customer_dim!B65))</f>
        <v>Michael Daniel</v>
      </c>
      <c r="C65" s="4">
        <f>Raw_Customer_dim!C65</f>
        <v>51</v>
      </c>
      <c r="D65" s="4" t="str">
        <f>Raw_Customer_dim!D65</f>
        <v>Male</v>
      </c>
      <c r="E65" s="4" t="str">
        <f>TRIM(Raw_Customer_dim!E65)</f>
        <v>New Jesse</v>
      </c>
      <c r="F65" s="4" t="str">
        <f>TRIM(Raw_Customer_dim!F65)</f>
        <v>Tennessee</v>
      </c>
      <c r="G65" s="4" t="str">
        <f>TRIM(Raw_Customer_dim!G65)</f>
        <v>USA</v>
      </c>
      <c r="H65" s="4" t="str">
        <f>IF(Raw_Customer_dim!H65="","Standard",Raw_Customer_dim!H65)</f>
        <v>Platinum</v>
      </c>
      <c r="I65" s="4" t="str">
        <f>IF(COUNTIF($A$2:$A65,A65)&gt;1,"Duplicate","Unique")</f>
        <v>Unique</v>
      </c>
    </row>
    <row r="66" spans="1:9" ht="15" customHeight="1" x14ac:dyDescent="0.3">
      <c r="A66" s="4" t="str">
        <f>IF(LEFT(Raw_Customer_dim!A66,2)="C-","CUST"&amp;MID(Raw_Customer_dim!A66,3,10),Raw_Customer_dim!A66)</f>
        <v>CUST1064</v>
      </c>
      <c r="B66" s="4" t="str">
        <f>PROPER(TRIM(Raw_Customer_dim!B66))</f>
        <v>Mr. Mason Butler</v>
      </c>
      <c r="C66" s="4">
        <f>Raw_Customer_dim!C66</f>
        <v>33</v>
      </c>
      <c r="D66" s="4" t="str">
        <f>Raw_Customer_dim!D66</f>
        <v>Male</v>
      </c>
      <c r="E66" s="4" t="str">
        <f>TRIM(Raw_Customer_dim!E66)</f>
        <v>Port Kathrynhaven</v>
      </c>
      <c r="F66" s="4" t="str">
        <f>TRIM(Raw_Customer_dim!F66)</f>
        <v>Arizona</v>
      </c>
      <c r="G66" s="4" t="str">
        <f>TRIM(Raw_Customer_dim!G66)</f>
        <v>USA</v>
      </c>
      <c r="H66" s="4" t="str">
        <f>IF(Raw_Customer_dim!H66="","Standard",Raw_Customer_dim!H66)</f>
        <v>Gold</v>
      </c>
      <c r="I66" s="4" t="str">
        <f>IF(COUNTIF($A$2:$A66,A66)&gt;1,"Duplicate","Unique")</f>
        <v>Unique</v>
      </c>
    </row>
    <row r="67" spans="1:9" ht="15" customHeight="1" x14ac:dyDescent="0.3">
      <c r="A67" s="4" t="str">
        <f>IF(LEFT(Raw_Customer_dim!A67,2)="C-","CUST"&amp;MID(Raw_Customer_dim!A67,3,10),Raw_Customer_dim!A67)</f>
        <v>CUST1065</v>
      </c>
      <c r="B67" s="4" t="str">
        <f>PROPER(TRIM(Raw_Customer_dim!B67))</f>
        <v>Michael Thomas</v>
      </c>
      <c r="C67" s="4">
        <f>Raw_Customer_dim!C67</f>
        <v>21</v>
      </c>
      <c r="D67" s="4" t="str">
        <f>Raw_Customer_dim!D67</f>
        <v>Female</v>
      </c>
      <c r="E67" s="4" t="str">
        <f>TRIM(Raw_Customer_dim!E67)</f>
        <v>Woodmouth</v>
      </c>
      <c r="F67" s="4" t="str">
        <f>TRIM(Raw_Customer_dim!F67)</f>
        <v>Nevada</v>
      </c>
      <c r="G67" s="4" t="str">
        <f>TRIM(Raw_Customer_dim!G67)</f>
        <v>USA</v>
      </c>
      <c r="H67" s="4" t="str">
        <f>IF(Raw_Customer_dim!H67="","Standard",Raw_Customer_dim!H67)</f>
        <v>Silver</v>
      </c>
      <c r="I67" s="4" t="str">
        <f>IF(COUNTIF($A$2:$A67,A67)&gt;1,"Duplicate","Unique")</f>
        <v>Unique</v>
      </c>
    </row>
    <row r="68" spans="1:9" ht="15" customHeight="1" x14ac:dyDescent="0.3">
      <c r="A68" s="4" t="str">
        <f>IF(LEFT(Raw_Customer_dim!A68,2)="C-","CUST"&amp;MID(Raw_Customer_dim!A68,3,10),Raw_Customer_dim!A68)</f>
        <v>CUST1066</v>
      </c>
      <c r="B68" s="4" t="str">
        <f>PROPER(TRIM(Raw_Customer_dim!B68))</f>
        <v>Cody Diaz</v>
      </c>
      <c r="C68" s="4">
        <f>Raw_Customer_dim!C68</f>
        <v>27</v>
      </c>
      <c r="D68" s="4" t="str">
        <f>Raw_Customer_dim!D68</f>
        <v>Female</v>
      </c>
      <c r="E68" s="4" t="str">
        <f>TRIM(Raw_Customer_dim!E68)</f>
        <v>South Aaronside</v>
      </c>
      <c r="F68" s="4" t="str">
        <f>TRIM(Raw_Customer_dim!F68)</f>
        <v>New Hampshire</v>
      </c>
      <c r="G68" s="4" t="str">
        <f>TRIM(Raw_Customer_dim!G68)</f>
        <v>USA</v>
      </c>
      <c r="H68" s="4" t="str">
        <f>IF(Raw_Customer_dim!H68="","Standard",Raw_Customer_dim!H68)</f>
        <v>Silver</v>
      </c>
      <c r="I68" s="4" t="str">
        <f>IF(COUNTIF($A$2:$A68,A68)&gt;1,"Duplicate","Unique")</f>
        <v>Unique</v>
      </c>
    </row>
    <row r="69" spans="1:9" ht="15" customHeight="1" x14ac:dyDescent="0.3">
      <c r="A69" s="4" t="str">
        <f>IF(LEFT(Raw_Customer_dim!A69,2)="C-","CUST"&amp;MID(Raw_Customer_dim!A69,3,10),Raw_Customer_dim!A69)</f>
        <v>CUST1067</v>
      </c>
      <c r="B69" s="4" t="str">
        <f>PROPER(TRIM(Raw_Customer_dim!B69))</f>
        <v>Amber Mcclain</v>
      </c>
      <c r="C69" s="4">
        <f>Raw_Customer_dim!C69</f>
        <v>58</v>
      </c>
      <c r="D69" s="4" t="str">
        <f>Raw_Customer_dim!D69</f>
        <v>Male</v>
      </c>
      <c r="E69" s="4" t="str">
        <f>TRIM(Raw_Customer_dim!E69)</f>
        <v>Brendaburgh</v>
      </c>
      <c r="F69" s="4" t="str">
        <f>TRIM(Raw_Customer_dim!F69)</f>
        <v>Florida</v>
      </c>
      <c r="G69" s="4" t="str">
        <f>TRIM(Raw_Customer_dim!G69)</f>
        <v>USA</v>
      </c>
      <c r="H69" s="4" t="str">
        <f>IF(Raw_Customer_dim!H69="","Standard",Raw_Customer_dim!H69)</f>
        <v>Silver</v>
      </c>
      <c r="I69" s="4" t="str">
        <f>IF(COUNTIF($A$2:$A69,A69)&gt;1,"Duplicate","Unique")</f>
        <v>Unique</v>
      </c>
    </row>
    <row r="70" spans="1:9" ht="15" customHeight="1" x14ac:dyDescent="0.3">
      <c r="A70" s="4" t="str">
        <f>IF(LEFT(Raw_Customer_dim!A70,2)="C-","CUST"&amp;MID(Raw_Customer_dim!A70,3,10),Raw_Customer_dim!A70)</f>
        <v>CUST1068</v>
      </c>
      <c r="B70" s="4" t="str">
        <f>PROPER(TRIM(Raw_Customer_dim!B70))</f>
        <v>Mr. Mark Beasley</v>
      </c>
      <c r="C70" s="4">
        <f>Raw_Customer_dim!C70</f>
        <v>24</v>
      </c>
      <c r="D70" s="4" t="str">
        <f>Raw_Customer_dim!D70</f>
        <v>Female</v>
      </c>
      <c r="E70" s="4" t="str">
        <f>TRIM(Raw_Customer_dim!E70)</f>
        <v>West Johnchester</v>
      </c>
      <c r="F70" s="4" t="str">
        <f>TRIM(Raw_Customer_dim!F70)</f>
        <v>Indiana</v>
      </c>
      <c r="G70" s="4" t="str">
        <f>TRIM(Raw_Customer_dim!G70)</f>
        <v>USA</v>
      </c>
      <c r="H70" s="4" t="str">
        <f>IF(Raw_Customer_dim!H70="","Standard",Raw_Customer_dim!H70)</f>
        <v>Silver</v>
      </c>
      <c r="I70" s="4" t="str">
        <f>IF(COUNTIF($A$2:$A70,A70)&gt;1,"Duplicate","Unique")</f>
        <v>Unique</v>
      </c>
    </row>
    <row r="71" spans="1:9" ht="15" customHeight="1" x14ac:dyDescent="0.3">
      <c r="A71" s="4" t="str">
        <f>IF(LEFT(Raw_Customer_dim!A71,2)="C-","CUST"&amp;MID(Raw_Customer_dim!A71,3,10),Raw_Customer_dim!A71)</f>
        <v>CUST1069</v>
      </c>
      <c r="B71" s="4" t="str">
        <f>PROPER(TRIM(Raw_Customer_dim!B71))</f>
        <v>Roy Cole</v>
      </c>
      <c r="C71" s="4">
        <f>Raw_Customer_dim!C71</f>
        <v>24</v>
      </c>
      <c r="D71" s="4" t="str">
        <f>Raw_Customer_dim!D71</f>
        <v>Female</v>
      </c>
      <c r="E71" s="4" t="str">
        <f>TRIM(Raw_Customer_dim!E71)</f>
        <v>North Cynthiatown</v>
      </c>
      <c r="F71" s="4" t="str">
        <f>TRIM(Raw_Customer_dim!F71)</f>
        <v>New Jersey</v>
      </c>
      <c r="G71" s="4" t="str">
        <f>TRIM(Raw_Customer_dim!G71)</f>
        <v>USA</v>
      </c>
      <c r="H71" s="4" t="str">
        <f>IF(Raw_Customer_dim!H71="","Standard",Raw_Customer_dim!H71)</f>
        <v>Platinum</v>
      </c>
      <c r="I71" s="4" t="str">
        <f>IF(COUNTIF($A$2:$A71,A71)&gt;1,"Duplicate","Unique")</f>
        <v>Unique</v>
      </c>
    </row>
    <row r="72" spans="1:9" ht="15" customHeight="1" x14ac:dyDescent="0.3">
      <c r="A72" s="4" t="str">
        <f>IF(LEFT(Raw_Customer_dim!A72,2)="C-","CUST"&amp;MID(Raw_Customer_dim!A72,3,10),Raw_Customer_dim!A72)</f>
        <v>CUST1070</v>
      </c>
      <c r="B72" s="4" t="str">
        <f>PROPER(TRIM(Raw_Customer_dim!B72))</f>
        <v>Eric Singh</v>
      </c>
      <c r="C72" s="4">
        <f>Raw_Customer_dim!C72</f>
        <v>29</v>
      </c>
      <c r="D72" s="4" t="str">
        <f>Raw_Customer_dim!D72</f>
        <v>Female</v>
      </c>
      <c r="E72" s="4" t="str">
        <f>TRIM(Raw_Customer_dim!E72)</f>
        <v>Port Lisa</v>
      </c>
      <c r="F72" s="4" t="str">
        <f>TRIM(Raw_Customer_dim!F72)</f>
        <v>New Mexico</v>
      </c>
      <c r="G72" s="4" t="str">
        <f>TRIM(Raw_Customer_dim!G72)</f>
        <v>USA</v>
      </c>
      <c r="H72" s="4" t="str">
        <f>IF(Raw_Customer_dim!H72="","Standard",Raw_Customer_dim!H72)</f>
        <v>Gold</v>
      </c>
      <c r="I72" s="4" t="str">
        <f>IF(COUNTIF($A$2:$A72,A72)&gt;1,"Duplicate","Unique")</f>
        <v>Unique</v>
      </c>
    </row>
    <row r="73" spans="1:9" ht="15" customHeight="1" x14ac:dyDescent="0.3">
      <c r="A73" s="4" t="str">
        <f>IF(LEFT(Raw_Customer_dim!A73,2)="C-","CUST"&amp;MID(Raw_Customer_dim!A73,3,10),Raw_Customer_dim!A73)</f>
        <v>CUST1071</v>
      </c>
      <c r="B73" s="4" t="str">
        <f>PROPER(TRIM(Raw_Customer_dim!B73))</f>
        <v>Andrea Perez</v>
      </c>
      <c r="C73" s="4">
        <f>Raw_Customer_dim!C73</f>
        <v>61</v>
      </c>
      <c r="D73" s="4" t="str">
        <f>Raw_Customer_dim!D73</f>
        <v>Female</v>
      </c>
      <c r="E73" s="4" t="str">
        <f>TRIM(Raw_Customer_dim!E73)</f>
        <v>South Shaun</v>
      </c>
      <c r="F73" s="4" t="str">
        <f>TRIM(Raw_Customer_dim!F73)</f>
        <v>New Mexico</v>
      </c>
      <c r="G73" s="4" t="str">
        <f>TRIM(Raw_Customer_dim!G73)</f>
        <v>USA</v>
      </c>
      <c r="H73" s="4" t="str">
        <f>IF(Raw_Customer_dim!H73="","Standard",Raw_Customer_dim!H73)</f>
        <v>Gold</v>
      </c>
      <c r="I73" s="4" t="str">
        <f>IF(COUNTIF($A$2:$A73,A73)&gt;1,"Duplicate","Unique")</f>
        <v>Unique</v>
      </c>
    </row>
    <row r="74" spans="1:9" ht="15" customHeight="1" x14ac:dyDescent="0.3">
      <c r="A74" s="4" t="str">
        <f>IF(LEFT(Raw_Customer_dim!A74,2)="C-","CUST"&amp;MID(Raw_Customer_dim!A74,3,10),Raw_Customer_dim!A74)</f>
        <v>CUST1072</v>
      </c>
      <c r="B74" s="4" t="str">
        <f>PROPER(TRIM(Raw_Customer_dim!B74))</f>
        <v>Tonya Burch</v>
      </c>
      <c r="C74" s="4">
        <f>Raw_Customer_dim!C74</f>
        <v>39</v>
      </c>
      <c r="D74" s="4" t="str">
        <f>Raw_Customer_dim!D74</f>
        <v>Female</v>
      </c>
      <c r="E74" s="4" t="str">
        <f>TRIM(Raw_Customer_dim!E74)</f>
        <v>Olsonhaven</v>
      </c>
      <c r="F74" s="4" t="str">
        <f>TRIM(Raw_Customer_dim!F74)</f>
        <v>Iowa</v>
      </c>
      <c r="G74" s="4" t="str">
        <f>TRIM(Raw_Customer_dim!G74)</f>
        <v>USA</v>
      </c>
      <c r="H74" s="4" t="str">
        <f>IF(Raw_Customer_dim!H74="","Standard",Raw_Customer_dim!H74)</f>
        <v>Gold</v>
      </c>
      <c r="I74" s="4" t="str">
        <f>IF(COUNTIF($A$2:$A74,A74)&gt;1,"Duplicate","Unique")</f>
        <v>Unique</v>
      </c>
    </row>
    <row r="75" spans="1:9" ht="15" customHeight="1" x14ac:dyDescent="0.3">
      <c r="A75" s="4" t="str">
        <f>IF(LEFT(Raw_Customer_dim!A75,2)="C-","CUST"&amp;MID(Raw_Customer_dim!A75,3,10),Raw_Customer_dim!A75)</f>
        <v>CUST1073</v>
      </c>
      <c r="B75" s="4" t="str">
        <f>PROPER(TRIM(Raw_Customer_dim!B75))</f>
        <v>Christopher Brown</v>
      </c>
      <c r="C75" s="4">
        <f>Raw_Customer_dim!C75</f>
        <v>56</v>
      </c>
      <c r="D75" s="4" t="str">
        <f>Raw_Customer_dim!D75</f>
        <v>Female</v>
      </c>
      <c r="E75" s="4" t="str">
        <f>TRIM(Raw_Customer_dim!E75)</f>
        <v>Sandrastad</v>
      </c>
      <c r="F75" s="4" t="str">
        <f>TRIM(Raw_Customer_dim!F75)</f>
        <v>West Virginia</v>
      </c>
      <c r="G75" s="4" t="str">
        <f>TRIM(Raw_Customer_dim!G75)</f>
        <v>USA</v>
      </c>
      <c r="H75" s="4" t="str">
        <f>IF(Raw_Customer_dim!H75="","Standard",Raw_Customer_dim!H75)</f>
        <v>Silver</v>
      </c>
      <c r="I75" s="4" t="str">
        <f>IF(COUNTIF($A$2:$A75,A75)&gt;1,"Duplicate","Unique")</f>
        <v>Unique</v>
      </c>
    </row>
    <row r="76" spans="1:9" ht="15" customHeight="1" x14ac:dyDescent="0.3">
      <c r="A76" s="4" t="str">
        <f>IF(LEFT(Raw_Customer_dim!A76,2)="C-","CUST"&amp;MID(Raw_Customer_dim!A76,3,10),Raw_Customer_dim!A76)</f>
        <v>CUST1074</v>
      </c>
      <c r="B76" s="4" t="str">
        <f>PROPER(TRIM(Raw_Customer_dim!B76))</f>
        <v>John Mayer</v>
      </c>
      <c r="C76" s="4">
        <f>Raw_Customer_dim!C76</f>
        <v>58</v>
      </c>
      <c r="D76" s="4" t="str">
        <f>Raw_Customer_dim!D76</f>
        <v>Male</v>
      </c>
      <c r="E76" s="4" t="str">
        <f>TRIM(Raw_Customer_dim!E76)</f>
        <v>Longport</v>
      </c>
      <c r="F76" s="4" t="str">
        <f>TRIM(Raw_Customer_dim!F76)</f>
        <v>Colorado</v>
      </c>
      <c r="G76" s="4" t="str">
        <f>TRIM(Raw_Customer_dim!G76)</f>
        <v>USA</v>
      </c>
      <c r="H76" s="4" t="str">
        <f>IF(Raw_Customer_dim!H76="","Standard",Raw_Customer_dim!H76)</f>
        <v>Bronze</v>
      </c>
      <c r="I76" s="4" t="str">
        <f>IF(COUNTIF($A$2:$A76,A76)&gt;1,"Duplicate","Unique")</f>
        <v>Unique</v>
      </c>
    </row>
    <row r="77" spans="1:9" ht="15" customHeight="1" x14ac:dyDescent="0.3">
      <c r="A77" s="4" t="str">
        <f>IF(LEFT(Raw_Customer_dim!A77,2)="C-","CUST"&amp;MID(Raw_Customer_dim!A77,3,10),Raw_Customer_dim!A77)</f>
        <v>CUST1075</v>
      </c>
      <c r="B77" s="4" t="str">
        <f>PROPER(TRIM(Raw_Customer_dim!B77))</f>
        <v>Rhonda Morales</v>
      </c>
      <c r="C77" s="4">
        <f>Raw_Customer_dim!C77</f>
        <v>61</v>
      </c>
      <c r="D77" s="4" t="str">
        <f>Raw_Customer_dim!D77</f>
        <v>Female</v>
      </c>
      <c r="E77" s="4" t="str">
        <f>TRIM(Raw_Customer_dim!E77)</f>
        <v>Lake Barryfurt</v>
      </c>
      <c r="F77" s="4" t="str">
        <f>TRIM(Raw_Customer_dim!F77)</f>
        <v>California</v>
      </c>
      <c r="G77" s="4" t="str">
        <f>TRIM(Raw_Customer_dim!G77)</f>
        <v>USA</v>
      </c>
      <c r="H77" s="4" t="str">
        <f>IF(Raw_Customer_dim!H77="","Standard",Raw_Customer_dim!H77)</f>
        <v>Gold</v>
      </c>
      <c r="I77" s="4" t="str">
        <f>IF(COUNTIF($A$2:$A77,A77)&gt;1,"Duplicate","Unique")</f>
        <v>Unique</v>
      </c>
    </row>
    <row r="78" spans="1:9" ht="15" customHeight="1" x14ac:dyDescent="0.3">
      <c r="A78" s="4" t="str">
        <f>IF(LEFT(Raw_Customer_dim!A78,2)="C-","CUST"&amp;MID(Raw_Customer_dim!A78,3,10),Raw_Customer_dim!A78)</f>
        <v>CUST1076</v>
      </c>
      <c r="B78" s="4" t="str">
        <f>PROPER(TRIM(Raw_Customer_dim!B78))</f>
        <v>Nathan Campbell</v>
      </c>
      <c r="C78" s="4">
        <f>Raw_Customer_dim!C78</f>
        <v>37</v>
      </c>
      <c r="D78" s="4" t="str">
        <f>Raw_Customer_dim!D78</f>
        <v>Male</v>
      </c>
      <c r="E78" s="4" t="str">
        <f>TRIM(Raw_Customer_dim!E78)</f>
        <v>Rodrigueztown</v>
      </c>
      <c r="F78" s="4" t="str">
        <f>TRIM(Raw_Customer_dim!F78)</f>
        <v>Oklahoma</v>
      </c>
      <c r="G78" s="4" t="str">
        <f>TRIM(Raw_Customer_dim!G78)</f>
        <v>USA</v>
      </c>
      <c r="H78" s="4" t="str">
        <f>IF(Raw_Customer_dim!H78="","Standard",Raw_Customer_dim!H78)</f>
        <v>Gold</v>
      </c>
      <c r="I78" s="4" t="str">
        <f>IF(COUNTIF($A$2:$A78,A78)&gt;1,"Duplicate","Unique")</f>
        <v>Unique</v>
      </c>
    </row>
    <row r="79" spans="1:9" ht="15" customHeight="1" x14ac:dyDescent="0.3">
      <c r="A79" s="4" t="str">
        <f>IF(LEFT(Raw_Customer_dim!A79,2)="C-","CUST"&amp;MID(Raw_Customer_dim!A79,3,10),Raw_Customer_dim!A79)</f>
        <v>CUST1077</v>
      </c>
      <c r="B79" s="4" t="str">
        <f>PROPER(TRIM(Raw_Customer_dim!B79))</f>
        <v>Katherine Young</v>
      </c>
      <c r="C79" s="4">
        <f>Raw_Customer_dim!C79</f>
        <v>29</v>
      </c>
      <c r="D79" s="4" t="str">
        <f>Raw_Customer_dim!D79</f>
        <v>Male</v>
      </c>
      <c r="E79" s="4" t="str">
        <f>TRIM(Raw_Customer_dim!E79)</f>
        <v>North Valeriemouth</v>
      </c>
      <c r="F79" s="4" t="str">
        <f>TRIM(Raw_Customer_dim!F79)</f>
        <v>Vermont</v>
      </c>
      <c r="G79" s="4" t="str">
        <f>TRIM(Raw_Customer_dim!G79)</f>
        <v>USA</v>
      </c>
      <c r="H79" s="4" t="str">
        <f>IF(Raw_Customer_dim!H79="","Standard",Raw_Customer_dim!H79)</f>
        <v>Gold</v>
      </c>
      <c r="I79" s="4" t="str">
        <f>IF(COUNTIF($A$2:$A79,A79)&gt;1,"Duplicate","Unique")</f>
        <v>Unique</v>
      </c>
    </row>
    <row r="80" spans="1:9" ht="15" customHeight="1" x14ac:dyDescent="0.3">
      <c r="A80" s="4" t="str">
        <f>IF(LEFT(Raw_Customer_dim!A80,2)="C-","CUST"&amp;MID(Raw_Customer_dim!A80,3,10),Raw_Customer_dim!A80)</f>
        <v>CUST1078</v>
      </c>
      <c r="B80" s="4" t="str">
        <f>PROPER(TRIM(Raw_Customer_dim!B80))</f>
        <v>Cody Blake</v>
      </c>
      <c r="C80" s="4">
        <f>Raw_Customer_dim!C80</f>
        <v>21</v>
      </c>
      <c r="D80" s="4" t="str">
        <f>Raw_Customer_dim!D80</f>
        <v>Male</v>
      </c>
      <c r="E80" s="4" t="str">
        <f>TRIM(Raw_Customer_dim!E80)</f>
        <v>North Scottport</v>
      </c>
      <c r="F80" s="4" t="str">
        <f>TRIM(Raw_Customer_dim!F80)</f>
        <v>Virginia</v>
      </c>
      <c r="G80" s="4" t="str">
        <f>TRIM(Raw_Customer_dim!G80)</f>
        <v>USA</v>
      </c>
      <c r="H80" s="4" t="str">
        <f>IF(Raw_Customer_dim!H80="","Standard",Raw_Customer_dim!H80)</f>
        <v>Gold</v>
      </c>
      <c r="I80" s="4" t="str">
        <f>IF(COUNTIF($A$2:$A80,A80)&gt;1,"Duplicate","Unique")</f>
        <v>Unique</v>
      </c>
    </row>
    <row r="81" spans="1:9" ht="15" customHeight="1" x14ac:dyDescent="0.3">
      <c r="A81" s="4" t="str">
        <f>IF(LEFT(Raw_Customer_dim!A81,2)="C-","CUST"&amp;MID(Raw_Customer_dim!A81,3,10),Raw_Customer_dim!A81)</f>
        <v>CUST1079</v>
      </c>
      <c r="B81" s="4" t="str">
        <f>PROPER(TRIM(Raw_Customer_dim!B81))</f>
        <v>Molly Gardner</v>
      </c>
      <c r="C81" s="4">
        <f>Raw_Customer_dim!C81</f>
        <v>22</v>
      </c>
      <c r="D81" s="4" t="str">
        <f>Raw_Customer_dim!D81</f>
        <v>Female</v>
      </c>
      <c r="E81" s="4" t="str">
        <f>TRIM(Raw_Customer_dim!E81)</f>
        <v>Nicoleborough</v>
      </c>
      <c r="F81" s="4" t="str">
        <f>TRIM(Raw_Customer_dim!F81)</f>
        <v>Arkansas</v>
      </c>
      <c r="G81" s="4" t="str">
        <f>TRIM(Raw_Customer_dim!G81)</f>
        <v>USA</v>
      </c>
      <c r="H81" s="4" t="str">
        <f>IF(Raw_Customer_dim!H81="","Standard",Raw_Customer_dim!H81)</f>
        <v>Platinum</v>
      </c>
      <c r="I81" s="4" t="str">
        <f>IF(COUNTIF($A$2:$A81,A81)&gt;1,"Duplicate","Unique")</f>
        <v>Unique</v>
      </c>
    </row>
    <row r="82" spans="1:9" ht="15" customHeight="1" x14ac:dyDescent="0.3">
      <c r="A82" s="4" t="str">
        <f>IF(LEFT(Raw_Customer_dim!A82,2)="C-","CUST"&amp;MID(Raw_Customer_dim!A82,3,10),Raw_Customer_dim!A82)</f>
        <v>CUST1080</v>
      </c>
      <c r="B82" s="4" t="str">
        <f>PROPER(TRIM(Raw_Customer_dim!B82))</f>
        <v>Jennifer Garcia</v>
      </c>
      <c r="C82" s="4">
        <f>Raw_Customer_dim!C82</f>
        <v>61</v>
      </c>
      <c r="D82" s="4" t="str">
        <f>Raw_Customer_dim!D82</f>
        <v>Female</v>
      </c>
      <c r="E82" s="4" t="str">
        <f>TRIM(Raw_Customer_dim!E82)</f>
        <v>New Sean</v>
      </c>
      <c r="F82" s="4" t="str">
        <f>TRIM(Raw_Customer_dim!F82)</f>
        <v>New Mexico</v>
      </c>
      <c r="G82" s="4" t="str">
        <f>TRIM(Raw_Customer_dim!G82)</f>
        <v>USA</v>
      </c>
      <c r="H82" s="4" t="str">
        <f>IF(Raw_Customer_dim!H82="","Standard",Raw_Customer_dim!H82)</f>
        <v>Bronze</v>
      </c>
      <c r="I82" s="4" t="str">
        <f>IF(COUNTIF($A$2:$A82,A82)&gt;1,"Duplicate","Unique")</f>
        <v>Unique</v>
      </c>
    </row>
    <row r="83" spans="1:9" ht="15" customHeight="1" x14ac:dyDescent="0.3">
      <c r="A83" s="4" t="str">
        <f>IF(LEFT(Raw_Customer_dim!A83,2)="C-","CUST"&amp;MID(Raw_Customer_dim!A83,3,10),Raw_Customer_dim!A83)</f>
        <v>CUST1081</v>
      </c>
      <c r="B83" s="4" t="str">
        <f>PROPER(TRIM(Raw_Customer_dim!B83))</f>
        <v>Krystal Ford</v>
      </c>
      <c r="C83" s="4">
        <f>Raw_Customer_dim!C83</f>
        <v>34</v>
      </c>
      <c r="D83" s="4" t="str">
        <f>Raw_Customer_dim!D83</f>
        <v>Female</v>
      </c>
      <c r="E83" s="4" t="str">
        <f>TRIM(Raw_Customer_dim!E83)</f>
        <v>South David</v>
      </c>
      <c r="F83" s="4" t="str">
        <f>TRIM(Raw_Customer_dim!F83)</f>
        <v>Arizona</v>
      </c>
      <c r="G83" s="4" t="str">
        <f>TRIM(Raw_Customer_dim!G83)</f>
        <v>USA</v>
      </c>
      <c r="H83" s="4" t="str">
        <f>IF(Raw_Customer_dim!H83="","Standard",Raw_Customer_dim!H83)</f>
        <v>Platinum</v>
      </c>
      <c r="I83" s="4" t="str">
        <f>IF(COUNTIF($A$2:$A83,A83)&gt;1,"Duplicate","Unique")</f>
        <v>Unique</v>
      </c>
    </row>
    <row r="84" spans="1:9" ht="15" customHeight="1" x14ac:dyDescent="0.3">
      <c r="A84" s="4" t="str">
        <f>IF(LEFT(Raw_Customer_dim!A84,2)="C-","CUST"&amp;MID(Raw_Customer_dim!A84,3,10),Raw_Customer_dim!A84)</f>
        <v>CUST1082</v>
      </c>
      <c r="B84" s="4" t="str">
        <f>PROPER(TRIM(Raw_Customer_dim!B84))</f>
        <v>George Rosario</v>
      </c>
      <c r="C84" s="4">
        <f>Raw_Customer_dim!C84</f>
        <v>53</v>
      </c>
      <c r="D84" s="4" t="str">
        <f>Raw_Customer_dim!D84</f>
        <v>Male</v>
      </c>
      <c r="E84" s="4" t="str">
        <f>TRIM(Raw_Customer_dim!E84)</f>
        <v>Leburgh</v>
      </c>
      <c r="F84" s="4" t="str">
        <f>TRIM(Raw_Customer_dim!F84)</f>
        <v>Florida</v>
      </c>
      <c r="G84" s="4" t="str">
        <f>TRIM(Raw_Customer_dim!G84)</f>
        <v>USA</v>
      </c>
      <c r="H84" s="4" t="str">
        <f>IF(Raw_Customer_dim!H84="","Standard",Raw_Customer_dim!H84)</f>
        <v>Bronze</v>
      </c>
      <c r="I84" s="4" t="str">
        <f>IF(COUNTIF($A$2:$A84,A84)&gt;1,"Duplicate","Unique")</f>
        <v>Unique</v>
      </c>
    </row>
    <row r="85" spans="1:9" ht="15" customHeight="1" x14ac:dyDescent="0.3">
      <c r="A85" s="4" t="str">
        <f>IF(LEFT(Raw_Customer_dim!A85,2)="C-","CUST"&amp;MID(Raw_Customer_dim!A85,3,10),Raw_Customer_dim!A85)</f>
        <v>CUST1083</v>
      </c>
      <c r="B85" s="4" t="str">
        <f>PROPER(TRIM(Raw_Customer_dim!B85))</f>
        <v>Thomas Robinson</v>
      </c>
      <c r="C85" s="4">
        <f>Raw_Customer_dim!C85</f>
        <v>48</v>
      </c>
      <c r="D85" s="4" t="str">
        <f>Raw_Customer_dim!D85</f>
        <v>Female</v>
      </c>
      <c r="E85" s="4" t="str">
        <f>TRIM(Raw_Customer_dim!E85)</f>
        <v>Nicholastown</v>
      </c>
      <c r="F85" s="4" t="str">
        <f>TRIM(Raw_Customer_dim!F85)</f>
        <v>Georgia</v>
      </c>
      <c r="G85" s="4" t="str">
        <f>TRIM(Raw_Customer_dim!G85)</f>
        <v>USA</v>
      </c>
      <c r="H85" s="4" t="str">
        <f>IF(Raw_Customer_dim!H85="","Standard",Raw_Customer_dim!H85)</f>
        <v>Bronze</v>
      </c>
      <c r="I85" s="4" t="str">
        <f>IF(COUNTIF($A$2:$A85,A85)&gt;1,"Duplicate","Unique")</f>
        <v>Unique</v>
      </c>
    </row>
    <row r="86" spans="1:9" ht="15" customHeight="1" x14ac:dyDescent="0.3">
      <c r="A86" s="4" t="str">
        <f>IF(LEFT(Raw_Customer_dim!A86,2)="C-","CUST"&amp;MID(Raw_Customer_dim!A86,3,10),Raw_Customer_dim!A86)</f>
        <v>CUST1084</v>
      </c>
      <c r="B86" s="4" t="str">
        <f>PROPER(TRIM(Raw_Customer_dim!B86))</f>
        <v>Christy Hoffman</v>
      </c>
      <c r="C86" s="4">
        <f>Raw_Customer_dim!C86</f>
        <v>26</v>
      </c>
      <c r="D86" s="4" t="str">
        <f>Raw_Customer_dim!D86</f>
        <v>Female</v>
      </c>
      <c r="E86" s="4" t="str">
        <f>TRIM(Raw_Customer_dim!E86)</f>
        <v>Garyberg</v>
      </c>
      <c r="F86" s="4" t="str">
        <f>TRIM(Raw_Customer_dim!F86)</f>
        <v>Indiana</v>
      </c>
      <c r="G86" s="4" t="str">
        <f>TRIM(Raw_Customer_dim!G86)</f>
        <v>USA</v>
      </c>
      <c r="H86" s="4" t="str">
        <f>IF(Raw_Customer_dim!H86="","Standard",Raw_Customer_dim!H86)</f>
        <v>Platinum</v>
      </c>
      <c r="I86" s="4" t="str">
        <f>IF(COUNTIF($A$2:$A86,A86)&gt;1,"Duplicate","Unique")</f>
        <v>Unique</v>
      </c>
    </row>
    <row r="87" spans="1:9" ht="15" customHeight="1" x14ac:dyDescent="0.3">
      <c r="A87" s="4" t="str">
        <f>IF(LEFT(Raw_Customer_dim!A87,2)="C-","CUST"&amp;MID(Raw_Customer_dim!A87,3,10),Raw_Customer_dim!A87)</f>
        <v>CUST1085</v>
      </c>
      <c r="B87" s="4" t="str">
        <f>PROPER(TRIM(Raw_Customer_dim!B87))</f>
        <v>Richard Delgado</v>
      </c>
      <c r="C87" s="4">
        <f>Raw_Customer_dim!C87</f>
        <v>36</v>
      </c>
      <c r="D87" s="4" t="str">
        <f>Raw_Customer_dim!D87</f>
        <v>Male</v>
      </c>
      <c r="E87" s="4" t="str">
        <f>TRIM(Raw_Customer_dim!E87)</f>
        <v>West Theodorechester</v>
      </c>
      <c r="F87" s="4" t="str">
        <f>TRIM(Raw_Customer_dim!F87)</f>
        <v>Pennsylvania</v>
      </c>
      <c r="G87" s="4" t="str">
        <f>TRIM(Raw_Customer_dim!G87)</f>
        <v>USA</v>
      </c>
      <c r="H87" s="4" t="str">
        <f>IF(Raw_Customer_dim!H87="","Standard",Raw_Customer_dim!H87)</f>
        <v>Silver</v>
      </c>
      <c r="I87" s="4" t="str">
        <f>IF(COUNTIF($A$2:$A87,A87)&gt;1,"Duplicate","Unique")</f>
        <v>Unique</v>
      </c>
    </row>
    <row r="88" spans="1:9" ht="15" customHeight="1" x14ac:dyDescent="0.3">
      <c r="A88" s="4" t="str">
        <f>IF(LEFT(Raw_Customer_dim!A88,2)="C-","CUST"&amp;MID(Raw_Customer_dim!A88,3,10),Raw_Customer_dim!A88)</f>
        <v>CUST1086</v>
      </c>
      <c r="B88" s="4" t="str">
        <f>PROPER(TRIM(Raw_Customer_dim!B88))</f>
        <v>Tammy Miller Md</v>
      </c>
      <c r="C88" s="4">
        <f>Raw_Customer_dim!C88</f>
        <v>19</v>
      </c>
      <c r="D88" s="4" t="str">
        <f>Raw_Customer_dim!D88</f>
        <v>Female</v>
      </c>
      <c r="E88" s="4" t="str">
        <f>TRIM(Raw_Customer_dim!E88)</f>
        <v>Austinfurt</v>
      </c>
      <c r="F88" s="4" t="str">
        <f>TRIM(Raw_Customer_dim!F88)</f>
        <v>Mississippi</v>
      </c>
      <c r="G88" s="4" t="str">
        <f>TRIM(Raw_Customer_dim!G88)</f>
        <v>USA</v>
      </c>
      <c r="H88" s="4" t="str">
        <f>IF(Raw_Customer_dim!H88="","Standard",Raw_Customer_dim!H88)</f>
        <v>Gold</v>
      </c>
      <c r="I88" s="4" t="str">
        <f>IF(COUNTIF($A$2:$A88,A88)&gt;1,"Duplicate","Unique")</f>
        <v>Unique</v>
      </c>
    </row>
    <row r="89" spans="1:9" ht="15" customHeight="1" x14ac:dyDescent="0.3">
      <c r="A89" s="4" t="str">
        <f>IF(LEFT(Raw_Customer_dim!A89,2)="C-","CUST"&amp;MID(Raw_Customer_dim!A89,3,10),Raw_Customer_dim!A89)</f>
        <v>CUST1087</v>
      </c>
      <c r="B89" s="4" t="str">
        <f>PROPER(TRIM(Raw_Customer_dim!B89))</f>
        <v>Melissa Duffy Md</v>
      </c>
      <c r="C89" s="4">
        <f>Raw_Customer_dim!C89</f>
        <v>58</v>
      </c>
      <c r="D89" s="4" t="str">
        <f>Raw_Customer_dim!D89</f>
        <v>Female</v>
      </c>
      <c r="E89" s="4" t="str">
        <f>TRIM(Raw_Customer_dim!E89)</f>
        <v>East Jenna</v>
      </c>
      <c r="F89" s="4" t="str">
        <f>TRIM(Raw_Customer_dim!F89)</f>
        <v>South Carolina</v>
      </c>
      <c r="G89" s="4" t="str">
        <f>TRIM(Raw_Customer_dim!G89)</f>
        <v>USA</v>
      </c>
      <c r="H89" s="4" t="str">
        <f>IF(Raw_Customer_dim!H89="","Standard",Raw_Customer_dim!H89)</f>
        <v>Bronze</v>
      </c>
      <c r="I89" s="4" t="str">
        <f>IF(COUNTIF($A$2:$A89,A89)&gt;1,"Duplicate","Unique")</f>
        <v>Unique</v>
      </c>
    </row>
    <row r="90" spans="1:9" ht="15" customHeight="1" x14ac:dyDescent="0.3">
      <c r="A90" s="4" t="str">
        <f>IF(LEFT(Raw_Customer_dim!A90,2)="C-","CUST"&amp;MID(Raw_Customer_dim!A90,3,10),Raw_Customer_dim!A90)</f>
        <v>CUST1088</v>
      </c>
      <c r="B90" s="4" t="str">
        <f>PROPER(TRIM(Raw_Customer_dim!B90))</f>
        <v>Timothy Wright</v>
      </c>
      <c r="C90" s="4">
        <f>Raw_Customer_dim!C90</f>
        <v>58</v>
      </c>
      <c r="D90" s="4" t="str">
        <f>Raw_Customer_dim!D90</f>
        <v>Male</v>
      </c>
      <c r="E90" s="4" t="str">
        <f>TRIM(Raw_Customer_dim!E90)</f>
        <v>Ashleystad</v>
      </c>
      <c r="F90" s="4" t="str">
        <f>TRIM(Raw_Customer_dim!F90)</f>
        <v>Arkansas</v>
      </c>
      <c r="G90" s="4" t="str">
        <f>TRIM(Raw_Customer_dim!G90)</f>
        <v>USA</v>
      </c>
      <c r="H90" s="4" t="str">
        <f>IF(Raw_Customer_dim!H90="","Standard",Raw_Customer_dim!H90)</f>
        <v>Silver</v>
      </c>
      <c r="I90" s="4" t="str">
        <f>IF(COUNTIF($A$2:$A90,A90)&gt;1,"Duplicate","Unique")</f>
        <v>Unique</v>
      </c>
    </row>
    <row r="91" spans="1:9" ht="15" customHeight="1" x14ac:dyDescent="0.3">
      <c r="A91" s="4" t="str">
        <f>IF(LEFT(Raw_Customer_dim!A91,2)="C-","CUST"&amp;MID(Raw_Customer_dim!A91,3,10),Raw_Customer_dim!A91)</f>
        <v>CUST1089</v>
      </c>
      <c r="B91" s="4" t="str">
        <f>PROPER(TRIM(Raw_Customer_dim!B91))</f>
        <v>Jamie Yoder</v>
      </c>
      <c r="C91" s="4">
        <f>Raw_Customer_dim!C91</f>
        <v>43</v>
      </c>
      <c r="D91" s="4" t="str">
        <f>Raw_Customer_dim!D91</f>
        <v>Male</v>
      </c>
      <c r="E91" s="4" t="str">
        <f>TRIM(Raw_Customer_dim!E91)</f>
        <v>New Gabrielleville</v>
      </c>
      <c r="F91" s="4" t="str">
        <f>TRIM(Raw_Customer_dim!F91)</f>
        <v>Wisconsin</v>
      </c>
      <c r="G91" s="4" t="str">
        <f>TRIM(Raw_Customer_dim!G91)</f>
        <v>USA</v>
      </c>
      <c r="H91" s="4" t="str">
        <f>IF(Raw_Customer_dim!H91="","Standard",Raw_Customer_dim!H91)</f>
        <v>Platinum</v>
      </c>
      <c r="I91" s="4" t="str">
        <f>IF(COUNTIF($A$2:$A91,A91)&gt;1,"Duplicate","Unique")</f>
        <v>Unique</v>
      </c>
    </row>
    <row r="92" spans="1:9" ht="15" customHeight="1" x14ac:dyDescent="0.3">
      <c r="A92" s="4" t="str">
        <f>IF(LEFT(Raw_Customer_dim!A92,2)="C-","CUST"&amp;MID(Raw_Customer_dim!A92,3,10),Raw_Customer_dim!A92)</f>
        <v>CUST1090</v>
      </c>
      <c r="B92" s="4" t="str">
        <f>PROPER(TRIM(Raw_Customer_dim!B92))</f>
        <v>Oscar Moon</v>
      </c>
      <c r="C92" s="4">
        <f>Raw_Customer_dim!C92</f>
        <v>58</v>
      </c>
      <c r="D92" s="4" t="str">
        <f>Raw_Customer_dim!D92</f>
        <v>Female</v>
      </c>
      <c r="E92" s="4" t="str">
        <f>TRIM(Raw_Customer_dim!E92)</f>
        <v>West Cody</v>
      </c>
      <c r="F92" s="4" t="str">
        <f>TRIM(Raw_Customer_dim!F92)</f>
        <v>Louisiana</v>
      </c>
      <c r="G92" s="4" t="str">
        <f>TRIM(Raw_Customer_dim!G92)</f>
        <v>USA</v>
      </c>
      <c r="H92" s="4" t="str">
        <f>IF(Raw_Customer_dim!H92="","Standard",Raw_Customer_dim!H92)</f>
        <v>Platinum</v>
      </c>
      <c r="I92" s="4" t="str">
        <f>IF(COUNTIF($A$2:$A92,A92)&gt;1,"Duplicate","Unique")</f>
        <v>Unique</v>
      </c>
    </row>
    <row r="93" spans="1:9" ht="15" customHeight="1" x14ac:dyDescent="0.3">
      <c r="A93" s="4" t="str">
        <f>IF(LEFT(Raw_Customer_dim!A93,2)="C-","CUST"&amp;MID(Raw_Customer_dim!A93,3,10),Raw_Customer_dim!A93)</f>
        <v>CUST1091</v>
      </c>
      <c r="B93" s="4" t="str">
        <f>PROPER(TRIM(Raw_Customer_dim!B93))</f>
        <v>Donna Gregory</v>
      </c>
      <c r="C93" s="4">
        <f>Raw_Customer_dim!C93</f>
        <v>29</v>
      </c>
      <c r="D93" s="4" t="str">
        <f>Raw_Customer_dim!D93</f>
        <v>Female</v>
      </c>
      <c r="E93" s="4" t="str">
        <f>TRIM(Raw_Customer_dim!E93)</f>
        <v>South Amandahaven</v>
      </c>
      <c r="F93" s="4" t="str">
        <f>TRIM(Raw_Customer_dim!F93)</f>
        <v>Arizona</v>
      </c>
      <c r="G93" s="4" t="str">
        <f>TRIM(Raw_Customer_dim!G93)</f>
        <v>USA</v>
      </c>
      <c r="H93" s="4" t="str">
        <f>IF(Raw_Customer_dim!H93="","Standard",Raw_Customer_dim!H93)</f>
        <v>Silver</v>
      </c>
      <c r="I93" s="4" t="str">
        <f>IF(COUNTIF($A$2:$A93,A93)&gt;1,"Duplicate","Unique")</f>
        <v>Unique</v>
      </c>
    </row>
    <row r="94" spans="1:9" ht="15" customHeight="1" x14ac:dyDescent="0.3">
      <c r="A94" s="4" t="str">
        <f>IF(LEFT(Raw_Customer_dim!A94,2)="C-","CUST"&amp;MID(Raw_Customer_dim!A94,3,10),Raw_Customer_dim!A94)</f>
        <v>CUST1092</v>
      </c>
      <c r="B94" s="4" t="str">
        <f>PROPER(TRIM(Raw_Customer_dim!B94))</f>
        <v>Robert Jackson</v>
      </c>
      <c r="C94" s="4">
        <f>Raw_Customer_dim!C94</f>
        <v>44</v>
      </c>
      <c r="D94" s="4" t="str">
        <f>Raw_Customer_dim!D94</f>
        <v>Female</v>
      </c>
      <c r="E94" s="4" t="str">
        <f>TRIM(Raw_Customer_dim!E94)</f>
        <v>Lake Brandy</v>
      </c>
      <c r="F94" s="4" t="str">
        <f>TRIM(Raw_Customer_dim!F94)</f>
        <v>Tennessee</v>
      </c>
      <c r="G94" s="4" t="str">
        <f>TRIM(Raw_Customer_dim!G94)</f>
        <v>USA</v>
      </c>
      <c r="H94" s="4" t="str">
        <f>IF(Raw_Customer_dim!H94="","Standard",Raw_Customer_dim!H94)</f>
        <v>Platinum</v>
      </c>
      <c r="I94" s="4" t="str">
        <f>IF(COUNTIF($A$2:$A94,A94)&gt;1,"Duplicate","Unique")</f>
        <v>Unique</v>
      </c>
    </row>
    <row r="95" spans="1:9" ht="15" customHeight="1" x14ac:dyDescent="0.3">
      <c r="A95" s="4" t="str">
        <f>IF(LEFT(Raw_Customer_dim!A95,2)="C-","CUST"&amp;MID(Raw_Customer_dim!A95,3,10),Raw_Customer_dim!A95)</f>
        <v>CUST1093</v>
      </c>
      <c r="B95" s="4" t="str">
        <f>PROPER(TRIM(Raw_Customer_dim!B95))</f>
        <v>Christy Vasquez</v>
      </c>
      <c r="C95" s="4">
        <f>Raw_Customer_dim!C95</f>
        <v>28</v>
      </c>
      <c r="D95" s="4" t="str">
        <f>Raw_Customer_dim!D95</f>
        <v>Female</v>
      </c>
      <c r="E95" s="4" t="str">
        <f>TRIM(Raw_Customer_dim!E95)</f>
        <v>Port Travisstad</v>
      </c>
      <c r="F95" s="4" t="str">
        <f>TRIM(Raw_Customer_dim!F95)</f>
        <v>South Carolina</v>
      </c>
      <c r="G95" s="4" t="str">
        <f>TRIM(Raw_Customer_dim!G95)</f>
        <v>USA</v>
      </c>
      <c r="H95" s="4" t="str">
        <f>IF(Raw_Customer_dim!H95="","Standard",Raw_Customer_dim!H95)</f>
        <v>Gold</v>
      </c>
      <c r="I95" s="4" t="str">
        <f>IF(COUNTIF($A$2:$A95,A95)&gt;1,"Duplicate","Unique")</f>
        <v>Unique</v>
      </c>
    </row>
    <row r="96" spans="1:9" ht="15" customHeight="1" x14ac:dyDescent="0.3">
      <c r="A96" s="4" t="str">
        <f>IF(LEFT(Raw_Customer_dim!A96,2)="C-","CUST"&amp;MID(Raw_Customer_dim!A96,3,10),Raw_Customer_dim!A96)</f>
        <v>CUST1094</v>
      </c>
      <c r="B96" s="4" t="str">
        <f>PROPER(TRIM(Raw_Customer_dim!B96))</f>
        <v>David Patterson</v>
      </c>
      <c r="C96" s="4">
        <f>Raw_Customer_dim!C96</f>
        <v>43</v>
      </c>
      <c r="D96" s="4" t="str">
        <f>Raw_Customer_dim!D96</f>
        <v>Female</v>
      </c>
      <c r="E96" s="4" t="str">
        <f>TRIM(Raw_Customer_dim!E96)</f>
        <v>New Amyport</v>
      </c>
      <c r="F96" s="4" t="str">
        <f>TRIM(Raw_Customer_dim!F96)</f>
        <v>Nevada</v>
      </c>
      <c r="G96" s="4" t="str">
        <f>TRIM(Raw_Customer_dim!G96)</f>
        <v>USA</v>
      </c>
      <c r="H96" s="4" t="str">
        <f>IF(Raw_Customer_dim!H96="","Standard",Raw_Customer_dim!H96)</f>
        <v>Gold</v>
      </c>
      <c r="I96" s="4" t="str">
        <f>IF(COUNTIF($A$2:$A96,A96)&gt;1,"Duplicate","Unique")</f>
        <v>Unique</v>
      </c>
    </row>
    <row r="97" spans="1:9" ht="15" customHeight="1" x14ac:dyDescent="0.3">
      <c r="A97" s="4" t="str">
        <f>IF(LEFT(Raw_Customer_dim!A97,2)="C-","CUST"&amp;MID(Raw_Customer_dim!A97,3,10),Raw_Customer_dim!A97)</f>
        <v>CUST1095</v>
      </c>
      <c r="B97" s="4" t="str">
        <f>PROPER(TRIM(Raw_Customer_dim!B97))</f>
        <v>Amy Fowler</v>
      </c>
      <c r="C97" s="4">
        <f>Raw_Customer_dim!C97</f>
        <v>62</v>
      </c>
      <c r="D97" s="4" t="str">
        <f>Raw_Customer_dim!D97</f>
        <v>Female</v>
      </c>
      <c r="E97" s="4" t="str">
        <f>TRIM(Raw_Customer_dim!E97)</f>
        <v>West Bobbyshire</v>
      </c>
      <c r="F97" s="4" t="str">
        <f>TRIM(Raw_Customer_dim!F97)</f>
        <v>New York</v>
      </c>
      <c r="G97" s="4" t="str">
        <f>TRIM(Raw_Customer_dim!G97)</f>
        <v>USA</v>
      </c>
      <c r="H97" s="4" t="str">
        <f>IF(Raw_Customer_dim!H97="","Standard",Raw_Customer_dim!H97)</f>
        <v>Platinum</v>
      </c>
      <c r="I97" s="4" t="str">
        <f>IF(COUNTIF($A$2:$A97,A97)&gt;1,"Duplicate","Unique")</f>
        <v>Unique</v>
      </c>
    </row>
    <row r="98" spans="1:9" ht="15" customHeight="1" x14ac:dyDescent="0.3">
      <c r="A98" s="4" t="str">
        <f>IF(LEFT(Raw_Customer_dim!A98,2)="C-","CUST"&amp;MID(Raw_Customer_dim!A98,3,10),Raw_Customer_dim!A98)</f>
        <v>CUST1096</v>
      </c>
      <c r="B98" s="4" t="str">
        <f>PROPER(TRIM(Raw_Customer_dim!B98))</f>
        <v>Samantha Walker</v>
      </c>
      <c r="C98" s="4">
        <f>Raw_Customer_dim!C98</f>
        <v>30</v>
      </c>
      <c r="D98" s="4" t="str">
        <f>Raw_Customer_dim!D98</f>
        <v>Female</v>
      </c>
      <c r="E98" s="4" t="str">
        <f>TRIM(Raw_Customer_dim!E98)</f>
        <v>Timothyburgh</v>
      </c>
      <c r="F98" s="4" t="str">
        <f>TRIM(Raw_Customer_dim!F98)</f>
        <v>Louisiana</v>
      </c>
      <c r="G98" s="4" t="str">
        <f>TRIM(Raw_Customer_dim!G98)</f>
        <v>USA</v>
      </c>
      <c r="H98" s="4" t="str">
        <f>IF(Raw_Customer_dim!H98="","Standard",Raw_Customer_dim!H98)</f>
        <v>Platinum</v>
      </c>
      <c r="I98" s="4" t="str">
        <f>IF(COUNTIF($A$2:$A98,A98)&gt;1,"Duplicate","Unique")</f>
        <v>Unique</v>
      </c>
    </row>
    <row r="99" spans="1:9" ht="15" customHeight="1" x14ac:dyDescent="0.3">
      <c r="A99" s="4" t="str">
        <f>IF(LEFT(Raw_Customer_dim!A99,2)="C-","CUST"&amp;MID(Raw_Customer_dim!A99,3,10),Raw_Customer_dim!A99)</f>
        <v>CUST1097</v>
      </c>
      <c r="B99" s="4" t="str">
        <f>PROPER(TRIM(Raw_Customer_dim!B99))</f>
        <v>David Cobb</v>
      </c>
      <c r="C99" s="4">
        <f>Raw_Customer_dim!C99</f>
        <v>36</v>
      </c>
      <c r="D99" s="4" t="str">
        <f>Raw_Customer_dim!D99</f>
        <v>Male</v>
      </c>
      <c r="E99" s="4" t="str">
        <f>TRIM(Raw_Customer_dim!E99)</f>
        <v>Lake Thomas</v>
      </c>
      <c r="F99" s="4" t="str">
        <f>TRIM(Raw_Customer_dim!F99)</f>
        <v>South Dakota</v>
      </c>
      <c r="G99" s="4" t="str">
        <f>TRIM(Raw_Customer_dim!G99)</f>
        <v>USA</v>
      </c>
      <c r="H99" s="4" t="str">
        <f>IF(Raw_Customer_dim!H99="","Standard",Raw_Customer_dim!H99)</f>
        <v>Silver</v>
      </c>
      <c r="I99" s="4" t="str">
        <f>IF(COUNTIF($A$2:$A99,A99)&gt;1,"Duplicate","Unique")</f>
        <v>Unique</v>
      </c>
    </row>
    <row r="100" spans="1:9" ht="15" customHeight="1" x14ac:dyDescent="0.3">
      <c r="A100" s="4" t="str">
        <f>IF(LEFT(Raw_Customer_dim!A100,2)="C-","CUST"&amp;MID(Raw_Customer_dim!A100,3,10),Raw_Customer_dim!A100)</f>
        <v>CUST1098</v>
      </c>
      <c r="B100" s="4" t="str">
        <f>PROPER(TRIM(Raw_Customer_dim!B100))</f>
        <v>Brittney Morgan</v>
      </c>
      <c r="C100" s="4">
        <f>Raw_Customer_dim!C100</f>
        <v>24</v>
      </c>
      <c r="D100" s="4" t="str">
        <f>Raw_Customer_dim!D100</f>
        <v>Male</v>
      </c>
      <c r="E100" s="4" t="str">
        <f>TRIM(Raw_Customer_dim!E100)</f>
        <v>Lake Kaylahaven</v>
      </c>
      <c r="F100" s="4" t="str">
        <f>TRIM(Raw_Customer_dim!F100)</f>
        <v>Alaska</v>
      </c>
      <c r="G100" s="4" t="str">
        <f>TRIM(Raw_Customer_dim!G100)</f>
        <v>USA</v>
      </c>
      <c r="H100" s="4" t="str">
        <f>IF(Raw_Customer_dim!H100="","Standard",Raw_Customer_dim!H100)</f>
        <v>Gold</v>
      </c>
      <c r="I100" s="4" t="str">
        <f>IF(COUNTIF($A$2:$A100,A100)&gt;1,"Duplicate","Unique")</f>
        <v>Unique</v>
      </c>
    </row>
    <row r="101" spans="1:9" ht="15" customHeight="1" x14ac:dyDescent="0.3">
      <c r="A101" s="4" t="str">
        <f>IF(LEFT(Raw_Customer_dim!A101,2)="C-","CUST"&amp;MID(Raw_Customer_dim!A101,3,10),Raw_Customer_dim!A101)</f>
        <v>CUST1099</v>
      </c>
      <c r="B101" s="4" t="str">
        <f>PROPER(TRIM(Raw_Customer_dim!B101))</f>
        <v>Sheila Wilson</v>
      </c>
      <c r="C101" s="4">
        <f>Raw_Customer_dim!C101</f>
        <v>35</v>
      </c>
      <c r="D101" s="4" t="str">
        <f>Raw_Customer_dim!D101</f>
        <v>Male</v>
      </c>
      <c r="E101" s="4" t="str">
        <f>TRIM(Raw_Customer_dim!E101)</f>
        <v>South Dustin</v>
      </c>
      <c r="F101" s="4" t="str">
        <f>TRIM(Raw_Customer_dim!F101)</f>
        <v>Tennessee</v>
      </c>
      <c r="G101" s="4" t="str">
        <f>TRIM(Raw_Customer_dim!G101)</f>
        <v>USA</v>
      </c>
      <c r="H101" s="4" t="str">
        <f>IF(Raw_Customer_dim!H101="","Standard",Raw_Customer_dim!H101)</f>
        <v>Silver</v>
      </c>
      <c r="I101" s="4" t="str">
        <f>IF(COUNTIF($A$2:$A101,A101)&gt;1,"Duplicate","Unique")</f>
        <v>Unique</v>
      </c>
    </row>
    <row r="102" spans="1:9" ht="15" customHeight="1" x14ac:dyDescent="0.3">
      <c r="A102" s="4" t="str">
        <f>IF(LEFT(Raw_Customer_dim!A102,2)="C-","CUST"&amp;MID(Raw_Customer_dim!A102,3,10),Raw_Customer_dim!A102)</f>
        <v>CUST1100</v>
      </c>
      <c r="B102" s="4" t="str">
        <f>PROPER(TRIM(Raw_Customer_dim!B102))</f>
        <v>Diane Watson</v>
      </c>
      <c r="C102" s="4">
        <f>Raw_Customer_dim!C102</f>
        <v>53</v>
      </c>
      <c r="D102" s="4" t="str">
        <f>Raw_Customer_dim!D102</f>
        <v>Female</v>
      </c>
      <c r="E102" s="4" t="str">
        <f>TRIM(Raw_Customer_dim!E102)</f>
        <v>North Codyport</v>
      </c>
      <c r="F102" s="4" t="str">
        <f>TRIM(Raw_Customer_dim!F102)</f>
        <v>Texas</v>
      </c>
      <c r="G102" s="4" t="str">
        <f>TRIM(Raw_Customer_dim!G102)</f>
        <v>USA</v>
      </c>
      <c r="H102" s="4" t="str">
        <f>IF(Raw_Customer_dim!H102="","Standard",Raw_Customer_dim!H102)</f>
        <v>Platinum</v>
      </c>
      <c r="I102" s="4" t="str">
        <f>IF(COUNTIF($A$2:$A102,A102)&gt;1,"Duplicate","Unique")</f>
        <v>Unique</v>
      </c>
    </row>
    <row r="103" spans="1:9" ht="15" customHeight="1" x14ac:dyDescent="0.3">
      <c r="A103" s="4" t="str">
        <f>IF(LEFT(Raw_Customer_dim!A103,2)="C-","CUST"&amp;MID(Raw_Customer_dim!A103,3,10),Raw_Customer_dim!A103)</f>
        <v>CUST1101</v>
      </c>
      <c r="B103" s="4" t="str">
        <f>PROPER(TRIM(Raw_Customer_dim!B103))</f>
        <v>Colleen Maynard</v>
      </c>
      <c r="C103" s="4">
        <f>Raw_Customer_dim!C103</f>
        <v>29</v>
      </c>
      <c r="D103" s="4" t="str">
        <f>Raw_Customer_dim!D103</f>
        <v>Male</v>
      </c>
      <c r="E103" s="4" t="str">
        <f>TRIM(Raw_Customer_dim!E103)</f>
        <v>Singletonmouth</v>
      </c>
      <c r="F103" s="4" t="str">
        <f>TRIM(Raw_Customer_dim!F103)</f>
        <v>Utah</v>
      </c>
      <c r="G103" s="4" t="str">
        <f>TRIM(Raw_Customer_dim!G103)</f>
        <v>USA</v>
      </c>
      <c r="H103" s="4" t="str">
        <f>IF(Raw_Customer_dim!H103="","Standard",Raw_Customer_dim!H103)</f>
        <v>Gold</v>
      </c>
      <c r="I103" s="4" t="str">
        <f>IF(COUNTIF($A$2:$A103,A103)&gt;1,"Duplicate","Unique")</f>
        <v>Unique</v>
      </c>
    </row>
    <row r="104" spans="1:9" ht="15" customHeight="1" x14ac:dyDescent="0.3">
      <c r="A104" s="4" t="str">
        <f>IF(LEFT(Raw_Customer_dim!A104,2)="C-","CUST"&amp;MID(Raw_Customer_dim!A104,3,10),Raw_Customer_dim!A104)</f>
        <v>CUST1102</v>
      </c>
      <c r="B104" s="4" t="str">
        <f>PROPER(TRIM(Raw_Customer_dim!B104))</f>
        <v>Sarah Schneider</v>
      </c>
      <c r="C104" s="4">
        <f>Raw_Customer_dim!C104</f>
        <v>34</v>
      </c>
      <c r="D104" s="4" t="str">
        <f>Raw_Customer_dim!D104</f>
        <v>Female</v>
      </c>
      <c r="E104" s="4" t="str">
        <f>TRIM(Raw_Customer_dim!E104)</f>
        <v>Port Joshuachester</v>
      </c>
      <c r="F104" s="4" t="str">
        <f>TRIM(Raw_Customer_dim!F104)</f>
        <v>Pennsylvania</v>
      </c>
      <c r="G104" s="4" t="str">
        <f>TRIM(Raw_Customer_dim!G104)</f>
        <v>USA</v>
      </c>
      <c r="H104" s="4" t="str">
        <f>IF(Raw_Customer_dim!H104="","Standard",Raw_Customer_dim!H104)</f>
        <v>Bronze</v>
      </c>
      <c r="I104" s="4" t="str">
        <f>IF(COUNTIF($A$2:$A104,A104)&gt;1,"Duplicate","Unique")</f>
        <v>Unique</v>
      </c>
    </row>
    <row r="105" spans="1:9" ht="15" customHeight="1" x14ac:dyDescent="0.3">
      <c r="A105" s="4" t="str">
        <f>IF(LEFT(Raw_Customer_dim!A105,2)="C-","CUST"&amp;MID(Raw_Customer_dim!A105,3,10),Raw_Customer_dim!A105)</f>
        <v>CUST1103</v>
      </c>
      <c r="B105" s="4" t="str">
        <f>PROPER(TRIM(Raw_Customer_dim!B105))</f>
        <v>Steven Stein</v>
      </c>
      <c r="C105" s="4">
        <f>Raw_Customer_dim!C105</f>
        <v>21</v>
      </c>
      <c r="D105" s="4" t="str">
        <f>Raw_Customer_dim!D105</f>
        <v>Male</v>
      </c>
      <c r="E105" s="4" t="str">
        <f>TRIM(Raw_Customer_dim!E105)</f>
        <v>West Lauren</v>
      </c>
      <c r="F105" s="4" t="str">
        <f>TRIM(Raw_Customer_dim!F105)</f>
        <v>Connecticut</v>
      </c>
      <c r="G105" s="4" t="str">
        <f>TRIM(Raw_Customer_dim!G105)</f>
        <v>USA</v>
      </c>
      <c r="H105" s="4" t="str">
        <f>IF(Raw_Customer_dim!H105="","Standard",Raw_Customer_dim!H105)</f>
        <v>Bronze</v>
      </c>
      <c r="I105" s="4" t="str">
        <f>IF(COUNTIF($A$2:$A105,A105)&gt;1,"Duplicate","Unique")</f>
        <v>Unique</v>
      </c>
    </row>
    <row r="106" spans="1:9" ht="15" customHeight="1" x14ac:dyDescent="0.3">
      <c r="A106" s="4" t="str">
        <f>IF(LEFT(Raw_Customer_dim!A106,2)="C-","CUST"&amp;MID(Raw_Customer_dim!A106,3,10),Raw_Customer_dim!A106)</f>
        <v>CUST1104</v>
      </c>
      <c r="B106" s="4" t="str">
        <f>PROPER(TRIM(Raw_Customer_dim!B106))</f>
        <v>Christopher Lester</v>
      </c>
      <c r="C106" s="4">
        <f>Raw_Customer_dim!C106</f>
        <v>64</v>
      </c>
      <c r="D106" s="4" t="str">
        <f>Raw_Customer_dim!D106</f>
        <v>Male</v>
      </c>
      <c r="E106" s="4" t="str">
        <f>TRIM(Raw_Customer_dim!E106)</f>
        <v>South Jenniferville</v>
      </c>
      <c r="F106" s="4" t="str">
        <f>TRIM(Raw_Customer_dim!F106)</f>
        <v>Georgia</v>
      </c>
      <c r="G106" s="4" t="str">
        <f>TRIM(Raw_Customer_dim!G106)</f>
        <v>USA</v>
      </c>
      <c r="H106" s="4" t="str">
        <f>IF(Raw_Customer_dim!H106="","Standard",Raw_Customer_dim!H106)</f>
        <v>Silver</v>
      </c>
      <c r="I106" s="4" t="str">
        <f>IF(COUNTIF($A$2:$A106,A106)&gt;1,"Duplicate","Unique")</f>
        <v>Unique</v>
      </c>
    </row>
    <row r="107" spans="1:9" ht="15" customHeight="1" x14ac:dyDescent="0.3">
      <c r="A107" s="4" t="str">
        <f>IF(LEFT(Raw_Customer_dim!A107,2)="C-","CUST"&amp;MID(Raw_Customer_dim!A107,3,10),Raw_Customer_dim!A107)</f>
        <v>CUST1105</v>
      </c>
      <c r="B107" s="4" t="str">
        <f>PROPER(TRIM(Raw_Customer_dim!B107))</f>
        <v>Lance Baker</v>
      </c>
      <c r="C107" s="4">
        <f>Raw_Customer_dim!C107</f>
        <v>50</v>
      </c>
      <c r="D107" s="4" t="str">
        <f>Raw_Customer_dim!D107</f>
        <v>Female</v>
      </c>
      <c r="E107" s="4" t="str">
        <f>TRIM(Raw_Customer_dim!E107)</f>
        <v>Port Victoria</v>
      </c>
      <c r="F107" s="4" t="str">
        <f>TRIM(Raw_Customer_dim!F107)</f>
        <v>Florida</v>
      </c>
      <c r="G107" s="4" t="str">
        <f>TRIM(Raw_Customer_dim!G107)</f>
        <v>USA</v>
      </c>
      <c r="H107" s="4" t="str">
        <f>IF(Raw_Customer_dim!H107="","Standard",Raw_Customer_dim!H107)</f>
        <v>Gold</v>
      </c>
      <c r="I107" s="4" t="str">
        <f>IF(COUNTIF($A$2:$A107,A107)&gt;1,"Duplicate","Unique")</f>
        <v>Unique</v>
      </c>
    </row>
    <row r="108" spans="1:9" ht="15" customHeight="1" x14ac:dyDescent="0.3">
      <c r="A108" s="4" t="str">
        <f>IF(LEFT(Raw_Customer_dim!A108,2)="C-","CUST"&amp;MID(Raw_Customer_dim!A108,3,10),Raw_Customer_dim!A108)</f>
        <v>CUST1106</v>
      </c>
      <c r="B108" s="4" t="str">
        <f>PROPER(TRIM(Raw_Customer_dim!B108))</f>
        <v>Howard Summers</v>
      </c>
      <c r="C108" s="4">
        <f>Raw_Customer_dim!C108</f>
        <v>53</v>
      </c>
      <c r="D108" s="4" t="str">
        <f>Raw_Customer_dim!D108</f>
        <v>Female</v>
      </c>
      <c r="E108" s="4" t="str">
        <f>TRIM(Raw_Customer_dim!E108)</f>
        <v>East Linda</v>
      </c>
      <c r="F108" s="4" t="str">
        <f>TRIM(Raw_Customer_dim!F108)</f>
        <v>Rhode Island</v>
      </c>
      <c r="G108" s="4" t="str">
        <f>TRIM(Raw_Customer_dim!G108)</f>
        <v>USA</v>
      </c>
      <c r="H108" s="4" t="str">
        <f>IF(Raw_Customer_dim!H108="","Standard",Raw_Customer_dim!H108)</f>
        <v>Bronze</v>
      </c>
      <c r="I108" s="4" t="str">
        <f>IF(COUNTIF($A$2:$A108,A108)&gt;1,"Duplicate","Unique")</f>
        <v>Unique</v>
      </c>
    </row>
    <row r="109" spans="1:9" ht="15" customHeight="1" x14ac:dyDescent="0.3">
      <c r="A109" s="4" t="str">
        <f>IF(LEFT(Raw_Customer_dim!A109,2)="C-","CUST"&amp;MID(Raw_Customer_dim!A109,3,10),Raw_Customer_dim!A109)</f>
        <v>CUST1107</v>
      </c>
      <c r="B109" s="4" t="str">
        <f>PROPER(TRIM(Raw_Customer_dim!B109))</f>
        <v>Erica Carney</v>
      </c>
      <c r="C109" s="4">
        <f>Raw_Customer_dim!C109</f>
        <v>62</v>
      </c>
      <c r="D109" s="4" t="str">
        <f>Raw_Customer_dim!D109</f>
        <v>Female</v>
      </c>
      <c r="E109" s="4" t="str">
        <f>TRIM(Raw_Customer_dim!E109)</f>
        <v>North Justin</v>
      </c>
      <c r="F109" s="4" t="str">
        <f>TRIM(Raw_Customer_dim!F109)</f>
        <v>North Dakota</v>
      </c>
      <c r="G109" s="4" t="str">
        <f>TRIM(Raw_Customer_dim!G109)</f>
        <v>USA</v>
      </c>
      <c r="H109" s="4" t="str">
        <f>IF(Raw_Customer_dim!H109="","Standard",Raw_Customer_dim!H109)</f>
        <v>Platinum</v>
      </c>
      <c r="I109" s="4" t="str">
        <f>IF(COUNTIF($A$2:$A109,A109)&gt;1,"Duplicate","Unique")</f>
        <v>Unique</v>
      </c>
    </row>
    <row r="110" spans="1:9" ht="15" customHeight="1" x14ac:dyDescent="0.3">
      <c r="A110" s="4" t="str">
        <f>IF(LEFT(Raw_Customer_dim!A110,2)="C-","CUST"&amp;MID(Raw_Customer_dim!A110,3,10),Raw_Customer_dim!A110)</f>
        <v>CUST1108</v>
      </c>
      <c r="B110" s="4" t="str">
        <f>PROPER(TRIM(Raw_Customer_dim!B110))</f>
        <v>Travis Holland</v>
      </c>
      <c r="C110" s="4">
        <f>Raw_Customer_dim!C110</f>
        <v>38</v>
      </c>
      <c r="D110" s="4" t="str">
        <f>Raw_Customer_dim!D110</f>
        <v>Male</v>
      </c>
      <c r="E110" s="4" t="str">
        <f>TRIM(Raw_Customer_dim!E110)</f>
        <v>Webstermouth</v>
      </c>
      <c r="F110" s="4" t="str">
        <f>TRIM(Raw_Customer_dim!F110)</f>
        <v>New Hampshire</v>
      </c>
      <c r="G110" s="4" t="str">
        <f>TRIM(Raw_Customer_dim!G110)</f>
        <v>USA</v>
      </c>
      <c r="H110" s="4" t="str">
        <f>IF(Raw_Customer_dim!H110="","Standard",Raw_Customer_dim!H110)</f>
        <v>Bronze</v>
      </c>
      <c r="I110" s="4" t="str">
        <f>IF(COUNTIF($A$2:$A110,A110)&gt;1,"Duplicate","Unique")</f>
        <v>Unique</v>
      </c>
    </row>
    <row r="111" spans="1:9" ht="15" customHeight="1" x14ac:dyDescent="0.3">
      <c r="A111" s="4" t="str">
        <f>IF(LEFT(Raw_Customer_dim!A111,2)="C-","CUST"&amp;MID(Raw_Customer_dim!A111,3,10),Raw_Customer_dim!A111)</f>
        <v>CUST1109</v>
      </c>
      <c r="B111" s="4" t="str">
        <f>PROPER(TRIM(Raw_Customer_dim!B111))</f>
        <v>Amy Walker</v>
      </c>
      <c r="C111" s="4">
        <f>Raw_Customer_dim!C111</f>
        <v>27</v>
      </c>
      <c r="D111" s="4" t="str">
        <f>Raw_Customer_dim!D111</f>
        <v>Male</v>
      </c>
      <c r="E111" s="4" t="str">
        <f>TRIM(Raw_Customer_dim!E111)</f>
        <v>Smithland</v>
      </c>
      <c r="F111" s="4" t="str">
        <f>TRIM(Raw_Customer_dim!F111)</f>
        <v>West Virginia</v>
      </c>
      <c r="G111" s="4" t="str">
        <f>TRIM(Raw_Customer_dim!G111)</f>
        <v>USA</v>
      </c>
      <c r="H111" s="4" t="str">
        <f>IF(Raw_Customer_dim!H111="","Standard",Raw_Customer_dim!H111)</f>
        <v>Silver</v>
      </c>
      <c r="I111" s="4" t="str">
        <f>IF(COUNTIF($A$2:$A111,A111)&gt;1,"Duplicate","Unique")</f>
        <v>Unique</v>
      </c>
    </row>
    <row r="112" spans="1:9" ht="15" customHeight="1" x14ac:dyDescent="0.3">
      <c r="A112" s="4" t="str">
        <f>IF(LEFT(Raw_Customer_dim!A112,2)="C-","CUST"&amp;MID(Raw_Customer_dim!A112,3,10),Raw_Customer_dim!A112)</f>
        <v>CUST1110</v>
      </c>
      <c r="B112" s="4" t="str">
        <f>PROPER(TRIM(Raw_Customer_dim!B112))</f>
        <v>Ashley Griffin</v>
      </c>
      <c r="C112" s="4">
        <f>Raw_Customer_dim!C112</f>
        <v>40</v>
      </c>
      <c r="D112" s="4" t="str">
        <f>Raw_Customer_dim!D112</f>
        <v>Female</v>
      </c>
      <c r="E112" s="4" t="str">
        <f>TRIM(Raw_Customer_dim!E112)</f>
        <v>New Dawnton</v>
      </c>
      <c r="F112" s="4" t="str">
        <f>TRIM(Raw_Customer_dim!F112)</f>
        <v>Maryland</v>
      </c>
      <c r="G112" s="4" t="str">
        <f>TRIM(Raw_Customer_dim!G112)</f>
        <v>USA</v>
      </c>
      <c r="H112" s="4" t="str">
        <f>IF(Raw_Customer_dim!H112="","Standard",Raw_Customer_dim!H112)</f>
        <v>Gold</v>
      </c>
      <c r="I112" s="4" t="str">
        <f>IF(COUNTIF($A$2:$A112,A112)&gt;1,"Duplicate","Unique")</f>
        <v>Unique</v>
      </c>
    </row>
    <row r="113" spans="1:9" ht="15" customHeight="1" x14ac:dyDescent="0.3">
      <c r="A113" s="4" t="str">
        <f>IF(LEFT(Raw_Customer_dim!A113,2)="C-","CUST"&amp;MID(Raw_Customer_dim!A113,3,10),Raw_Customer_dim!A113)</f>
        <v>CUST1111</v>
      </c>
      <c r="B113" s="4" t="str">
        <f>PROPER(TRIM(Raw_Customer_dim!B113))</f>
        <v>Julie Farmer</v>
      </c>
      <c r="C113" s="4">
        <f>Raw_Customer_dim!C113</f>
        <v>18</v>
      </c>
      <c r="D113" s="4" t="str">
        <f>Raw_Customer_dim!D113</f>
        <v>Female</v>
      </c>
      <c r="E113" s="4" t="str">
        <f>TRIM(Raw_Customer_dim!E113)</f>
        <v>Rodriguezmouth</v>
      </c>
      <c r="F113" s="4" t="str">
        <f>TRIM(Raw_Customer_dim!F113)</f>
        <v>Arizona</v>
      </c>
      <c r="G113" s="4" t="str">
        <f>TRIM(Raw_Customer_dim!G113)</f>
        <v>USA</v>
      </c>
      <c r="H113" s="4" t="str">
        <f>IF(Raw_Customer_dim!H113="","Standard",Raw_Customer_dim!H113)</f>
        <v>Platinum</v>
      </c>
      <c r="I113" s="4" t="str">
        <f>IF(COUNTIF($A$2:$A113,A113)&gt;1,"Duplicate","Unique")</f>
        <v>Unique</v>
      </c>
    </row>
    <row r="114" spans="1:9" ht="15" customHeight="1" x14ac:dyDescent="0.3">
      <c r="A114" s="4" t="str">
        <f>IF(LEFT(Raw_Customer_dim!A114,2)="C-","CUST"&amp;MID(Raw_Customer_dim!A114,3,10),Raw_Customer_dim!A114)</f>
        <v>CUST1112</v>
      </c>
      <c r="B114" s="4" t="str">
        <f>PROPER(TRIM(Raw_Customer_dim!B114))</f>
        <v>David Cole</v>
      </c>
      <c r="C114" s="4">
        <f>Raw_Customer_dim!C114</f>
        <v>27</v>
      </c>
      <c r="D114" s="4" t="str">
        <f>Raw_Customer_dim!D114</f>
        <v>Female</v>
      </c>
      <c r="E114" s="4" t="str">
        <f>TRIM(Raw_Customer_dim!E114)</f>
        <v>Lake Michael</v>
      </c>
      <c r="F114" s="4" t="str">
        <f>TRIM(Raw_Customer_dim!F114)</f>
        <v>Michigan</v>
      </c>
      <c r="G114" s="4" t="str">
        <f>TRIM(Raw_Customer_dim!G114)</f>
        <v>USA</v>
      </c>
      <c r="H114" s="4" t="str">
        <f>IF(Raw_Customer_dim!H114="","Standard",Raw_Customer_dim!H114)</f>
        <v>Silver</v>
      </c>
      <c r="I114" s="4" t="str">
        <f>IF(COUNTIF($A$2:$A114,A114)&gt;1,"Duplicate","Unique")</f>
        <v>Unique</v>
      </c>
    </row>
    <row r="115" spans="1:9" ht="15" customHeight="1" x14ac:dyDescent="0.3">
      <c r="A115" s="4" t="str">
        <f>IF(LEFT(Raw_Customer_dim!A115,2)="C-","CUST"&amp;MID(Raw_Customer_dim!A115,3,10),Raw_Customer_dim!A115)</f>
        <v>CUST1113</v>
      </c>
      <c r="B115" s="4" t="str">
        <f>PROPER(TRIM(Raw_Customer_dim!B115))</f>
        <v>Edward Hall</v>
      </c>
      <c r="C115" s="4">
        <f>Raw_Customer_dim!C115</f>
        <v>51</v>
      </c>
      <c r="D115" s="4" t="str">
        <f>Raw_Customer_dim!D115</f>
        <v>Male</v>
      </c>
      <c r="E115" s="4" t="str">
        <f>TRIM(Raw_Customer_dim!E115)</f>
        <v>New William</v>
      </c>
      <c r="F115" s="4" t="str">
        <f>TRIM(Raw_Customer_dim!F115)</f>
        <v>New Mexico</v>
      </c>
      <c r="G115" s="4" t="str">
        <f>TRIM(Raw_Customer_dim!G115)</f>
        <v>USA</v>
      </c>
      <c r="H115" s="4" t="str">
        <f>IF(Raw_Customer_dim!H115="","Standard",Raw_Customer_dim!H115)</f>
        <v>Gold</v>
      </c>
      <c r="I115" s="4" t="str">
        <f>IF(COUNTIF($A$2:$A115,A115)&gt;1,"Duplicate","Unique")</f>
        <v>Unique</v>
      </c>
    </row>
    <row r="116" spans="1:9" ht="15" customHeight="1" x14ac:dyDescent="0.3">
      <c r="A116" s="4" t="str">
        <f>IF(LEFT(Raw_Customer_dim!A116,2)="C-","CUST"&amp;MID(Raw_Customer_dim!A116,3,10),Raw_Customer_dim!A116)</f>
        <v>CUST1114</v>
      </c>
      <c r="B116" s="4" t="str">
        <f>PROPER(TRIM(Raw_Customer_dim!B116))</f>
        <v>Ryan Hernandez</v>
      </c>
      <c r="C116" s="4">
        <f>Raw_Customer_dim!C116</f>
        <v>30</v>
      </c>
      <c r="D116" s="4" t="str">
        <f>Raw_Customer_dim!D116</f>
        <v>Male</v>
      </c>
      <c r="E116" s="4" t="str">
        <f>TRIM(Raw_Customer_dim!E116)</f>
        <v>East Donna</v>
      </c>
      <c r="F116" s="4" t="str">
        <f>TRIM(Raw_Customer_dim!F116)</f>
        <v>Nevada</v>
      </c>
      <c r="G116" s="4" t="str">
        <f>TRIM(Raw_Customer_dim!G116)</f>
        <v>USA</v>
      </c>
      <c r="H116" s="4" t="str">
        <f>IF(Raw_Customer_dim!H116="","Standard",Raw_Customer_dim!H116)</f>
        <v>Bronze</v>
      </c>
      <c r="I116" s="4" t="str">
        <f>IF(COUNTIF($A$2:$A116,A116)&gt;1,"Duplicate","Unique")</f>
        <v>Unique</v>
      </c>
    </row>
    <row r="117" spans="1:9" ht="15" customHeight="1" x14ac:dyDescent="0.3">
      <c r="A117" s="4" t="str">
        <f>IF(LEFT(Raw_Customer_dim!A117,2)="C-","CUST"&amp;MID(Raw_Customer_dim!A117,3,10),Raw_Customer_dim!A117)</f>
        <v>CUST1115</v>
      </c>
      <c r="B117" s="4" t="str">
        <f>PROPER(TRIM(Raw_Customer_dim!B117))</f>
        <v>Tyler Conrad</v>
      </c>
      <c r="C117" s="4">
        <f>Raw_Customer_dim!C117</f>
        <v>53</v>
      </c>
      <c r="D117" s="4" t="str">
        <f>Raw_Customer_dim!D117</f>
        <v>Female</v>
      </c>
      <c r="E117" s="4" t="str">
        <f>TRIM(Raw_Customer_dim!E117)</f>
        <v>North Curtischester</v>
      </c>
      <c r="F117" s="4" t="str">
        <f>TRIM(Raw_Customer_dim!F117)</f>
        <v>North Dakota</v>
      </c>
      <c r="G117" s="4" t="str">
        <f>TRIM(Raw_Customer_dim!G117)</f>
        <v>USA</v>
      </c>
      <c r="H117" s="4" t="str">
        <f>IF(Raw_Customer_dim!H117="","Standard",Raw_Customer_dim!H117)</f>
        <v>Platinum</v>
      </c>
      <c r="I117" s="4" t="str">
        <f>IF(COUNTIF($A$2:$A117,A117)&gt;1,"Duplicate","Unique")</f>
        <v>Unique</v>
      </c>
    </row>
    <row r="118" spans="1:9" ht="15" customHeight="1" x14ac:dyDescent="0.3">
      <c r="A118" s="4" t="str">
        <f>IF(LEFT(Raw_Customer_dim!A118,2)="C-","CUST"&amp;MID(Raw_Customer_dim!A118,3,10),Raw_Customer_dim!A118)</f>
        <v>CUST1116</v>
      </c>
      <c r="B118" s="4" t="str">
        <f>PROPER(TRIM(Raw_Customer_dim!B118))</f>
        <v>Anthony Phillips</v>
      </c>
      <c r="C118" s="4">
        <f>Raw_Customer_dim!C118</f>
        <v>18</v>
      </c>
      <c r="D118" s="4" t="str">
        <f>Raw_Customer_dim!D118</f>
        <v>Female</v>
      </c>
      <c r="E118" s="4" t="str">
        <f>TRIM(Raw_Customer_dim!E118)</f>
        <v>North Davidport</v>
      </c>
      <c r="F118" s="4" t="str">
        <f>TRIM(Raw_Customer_dim!F118)</f>
        <v>Rhode Island</v>
      </c>
      <c r="G118" s="4" t="str">
        <f>TRIM(Raw_Customer_dim!G118)</f>
        <v>USA</v>
      </c>
      <c r="H118" s="4" t="str">
        <f>IF(Raw_Customer_dim!H118="","Standard",Raw_Customer_dim!H118)</f>
        <v>Platinum</v>
      </c>
      <c r="I118" s="4" t="str">
        <f>IF(COUNTIF($A$2:$A118,A118)&gt;1,"Duplicate","Unique")</f>
        <v>Unique</v>
      </c>
    </row>
    <row r="119" spans="1:9" ht="15" customHeight="1" x14ac:dyDescent="0.3">
      <c r="A119" s="4" t="str">
        <f>IF(LEFT(Raw_Customer_dim!A119,2)="C-","CUST"&amp;MID(Raw_Customer_dim!A119,3,10),Raw_Customer_dim!A119)</f>
        <v>CUST1117</v>
      </c>
      <c r="B119" s="4" t="str">
        <f>PROPER(TRIM(Raw_Customer_dim!B119))</f>
        <v>Colleen Mccarthy</v>
      </c>
      <c r="C119" s="4">
        <f>Raw_Customer_dim!C119</f>
        <v>21</v>
      </c>
      <c r="D119" s="4" t="str">
        <f>Raw_Customer_dim!D119</f>
        <v>Female</v>
      </c>
      <c r="E119" s="4" t="str">
        <f>TRIM(Raw_Customer_dim!E119)</f>
        <v>North Katherine</v>
      </c>
      <c r="F119" s="4" t="str">
        <f>TRIM(Raw_Customer_dim!F119)</f>
        <v>Washington</v>
      </c>
      <c r="G119" s="4" t="str">
        <f>TRIM(Raw_Customer_dim!G119)</f>
        <v>USA</v>
      </c>
      <c r="H119" s="4" t="str">
        <f>IF(Raw_Customer_dim!H119="","Standard",Raw_Customer_dim!H119)</f>
        <v>Platinum</v>
      </c>
      <c r="I119" s="4" t="str">
        <f>IF(COUNTIF($A$2:$A119,A119)&gt;1,"Duplicate","Unique")</f>
        <v>Unique</v>
      </c>
    </row>
    <row r="120" spans="1:9" ht="15" customHeight="1" x14ac:dyDescent="0.3">
      <c r="A120" s="4" t="str">
        <f>IF(LEFT(Raw_Customer_dim!A120,2)="C-","CUST"&amp;MID(Raw_Customer_dim!A120,3,10),Raw_Customer_dim!A120)</f>
        <v>CUST1118</v>
      </c>
      <c r="B120" s="4" t="str">
        <f>PROPER(TRIM(Raw_Customer_dim!B120))</f>
        <v>Earl Allen</v>
      </c>
      <c r="C120" s="4">
        <f>Raw_Customer_dim!C120</f>
        <v>36</v>
      </c>
      <c r="D120" s="4" t="str">
        <f>Raw_Customer_dim!D120</f>
        <v>Male</v>
      </c>
      <c r="E120" s="4" t="str">
        <f>TRIM(Raw_Customer_dim!E120)</f>
        <v>New Jenniferburgh</v>
      </c>
      <c r="F120" s="4" t="str">
        <f>TRIM(Raw_Customer_dim!F120)</f>
        <v>Nebraska</v>
      </c>
      <c r="G120" s="4" t="str">
        <f>TRIM(Raw_Customer_dim!G120)</f>
        <v>USA</v>
      </c>
      <c r="H120" s="4" t="str">
        <f>IF(Raw_Customer_dim!H120="","Standard",Raw_Customer_dim!H120)</f>
        <v>Platinum</v>
      </c>
      <c r="I120" s="4" t="str">
        <f>IF(COUNTIF($A$2:$A120,A120)&gt;1,"Duplicate","Unique")</f>
        <v>Unique</v>
      </c>
    </row>
    <row r="121" spans="1:9" ht="15" customHeight="1" x14ac:dyDescent="0.3">
      <c r="A121" s="4" t="str">
        <f>IF(LEFT(Raw_Customer_dim!A121,2)="C-","CUST"&amp;MID(Raw_Customer_dim!A121,3,10),Raw_Customer_dim!A121)</f>
        <v>CUST1119</v>
      </c>
      <c r="B121" s="4" t="str">
        <f>PROPER(TRIM(Raw_Customer_dim!B121))</f>
        <v>Michael Jones</v>
      </c>
      <c r="C121" s="4">
        <f>Raw_Customer_dim!C121</f>
        <v>40</v>
      </c>
      <c r="D121" s="4" t="str">
        <f>Raw_Customer_dim!D121</f>
        <v>Male</v>
      </c>
      <c r="E121" s="4" t="str">
        <f>TRIM(Raw_Customer_dim!E121)</f>
        <v>North Edwardton</v>
      </c>
      <c r="F121" s="4" t="str">
        <f>TRIM(Raw_Customer_dim!F121)</f>
        <v>Tennessee</v>
      </c>
      <c r="G121" s="4" t="str">
        <f>TRIM(Raw_Customer_dim!G121)</f>
        <v>USA</v>
      </c>
      <c r="H121" s="4" t="str">
        <f>IF(Raw_Customer_dim!H121="","Standard",Raw_Customer_dim!H121)</f>
        <v>Bronze</v>
      </c>
      <c r="I121" s="4" t="str">
        <f>IF(COUNTIF($A$2:$A121,A121)&gt;1,"Duplicate","Unique")</f>
        <v>Unique</v>
      </c>
    </row>
    <row r="122" spans="1:9" ht="15" customHeight="1" x14ac:dyDescent="0.3">
      <c r="A122" s="4" t="str">
        <f>IF(LEFT(Raw_Customer_dim!A122,2)="C-","CUST"&amp;MID(Raw_Customer_dim!A122,3,10),Raw_Customer_dim!A122)</f>
        <v>CUST1120</v>
      </c>
      <c r="B122" s="4" t="str">
        <f>PROPER(TRIM(Raw_Customer_dim!B122))</f>
        <v>Jacob Hopkins</v>
      </c>
      <c r="C122" s="4">
        <f>Raw_Customer_dim!C122</f>
        <v>44</v>
      </c>
      <c r="D122" s="4" t="str">
        <f>Raw_Customer_dim!D122</f>
        <v>Female</v>
      </c>
      <c r="E122" s="4" t="str">
        <f>TRIM(Raw_Customer_dim!E122)</f>
        <v>lake tylerfort</v>
      </c>
      <c r="F122" s="4" t="str">
        <f>TRIM(Raw_Customer_dim!F122)</f>
        <v>Pennsylvania</v>
      </c>
      <c r="G122" s="4" t="str">
        <f>TRIM(Raw_Customer_dim!G122)</f>
        <v>USA</v>
      </c>
      <c r="H122" s="4" t="str">
        <f>IF(Raw_Customer_dim!H122="","Standard",Raw_Customer_dim!H122)</f>
        <v>Platinum</v>
      </c>
      <c r="I122" s="4" t="str">
        <f>IF(COUNTIF($A$2:$A122,A122)&gt;1,"Duplicate","Unique")</f>
        <v>Unique</v>
      </c>
    </row>
    <row r="123" spans="1:9" ht="15" customHeight="1" x14ac:dyDescent="0.3">
      <c r="A123" s="4" t="str">
        <f>IF(LEFT(Raw_Customer_dim!A123,2)="C-","CUST"&amp;MID(Raw_Customer_dim!A123,3,10),Raw_Customer_dim!A123)</f>
        <v>CUST1121</v>
      </c>
      <c r="B123" s="4" t="str">
        <f>PROPER(TRIM(Raw_Customer_dim!B123))</f>
        <v>Joel Robinson</v>
      </c>
      <c r="C123" s="4">
        <f>Raw_Customer_dim!C123</f>
        <v>62</v>
      </c>
      <c r="D123" s="4" t="str">
        <f>Raw_Customer_dim!D123</f>
        <v>Male</v>
      </c>
      <c r="E123" s="4" t="str">
        <f>TRIM(Raw_Customer_dim!E123)</f>
        <v>Lake Danielport</v>
      </c>
      <c r="F123" s="4" t="str">
        <f>TRIM(Raw_Customer_dim!F123)</f>
        <v>Hawaii</v>
      </c>
      <c r="G123" s="4" t="str">
        <f>TRIM(Raw_Customer_dim!G123)</f>
        <v>USA</v>
      </c>
      <c r="H123" s="4" t="str">
        <f>IF(Raw_Customer_dim!H123="","Standard",Raw_Customer_dim!H123)</f>
        <v>Platinum</v>
      </c>
      <c r="I123" s="4" t="str">
        <f>IF(COUNTIF($A$2:$A123,A123)&gt;1,"Duplicate","Unique")</f>
        <v>Unique</v>
      </c>
    </row>
    <row r="124" spans="1:9" ht="15" customHeight="1" x14ac:dyDescent="0.3">
      <c r="A124" s="4" t="str">
        <f>IF(LEFT(Raw_Customer_dim!A124,2)="C-","CUST"&amp;MID(Raw_Customer_dim!A124,3,10),Raw_Customer_dim!A124)</f>
        <v>CUST1122</v>
      </c>
      <c r="B124" s="4" t="str">
        <f>PROPER(TRIM(Raw_Customer_dim!B124))</f>
        <v>Michael Chang</v>
      </c>
      <c r="C124" s="4">
        <f>Raw_Customer_dim!C124</f>
        <v>50</v>
      </c>
      <c r="D124" s="4" t="str">
        <f>Raw_Customer_dim!D124</f>
        <v>Male</v>
      </c>
      <c r="E124" s="4" t="str">
        <f>TRIM(Raw_Customer_dim!E124)</f>
        <v>Kathrynport</v>
      </c>
      <c r="F124" s="4" t="str">
        <f>TRIM(Raw_Customer_dim!F124)</f>
        <v>North Carolina</v>
      </c>
      <c r="G124" s="4" t="str">
        <f>TRIM(Raw_Customer_dim!G124)</f>
        <v>USA</v>
      </c>
      <c r="H124" s="4" t="str">
        <f>IF(Raw_Customer_dim!H124="","Standard",Raw_Customer_dim!H124)</f>
        <v>Platinum</v>
      </c>
      <c r="I124" s="4" t="str">
        <f>IF(COUNTIF($A$2:$A124,A124)&gt;1,"Duplicate","Unique")</f>
        <v>Unique</v>
      </c>
    </row>
    <row r="125" spans="1:9" ht="15" customHeight="1" x14ac:dyDescent="0.3">
      <c r="A125" s="4" t="str">
        <f>IF(LEFT(Raw_Customer_dim!A125,2)="C-","CUST"&amp;MID(Raw_Customer_dim!A125,3,10),Raw_Customer_dim!A125)</f>
        <v>CUST1123</v>
      </c>
      <c r="B125" s="4" t="str">
        <f>PROPER(TRIM(Raw_Customer_dim!B125))</f>
        <v>Erin Hopkins</v>
      </c>
      <c r="C125" s="4">
        <f>Raw_Customer_dim!C125</f>
        <v>40</v>
      </c>
      <c r="D125" s="4" t="str">
        <f>Raw_Customer_dim!D125</f>
        <v>Male</v>
      </c>
      <c r="E125" s="4" t="str">
        <f>TRIM(Raw_Customer_dim!E125)</f>
        <v>North Sabrina</v>
      </c>
      <c r="F125" s="4" t="str">
        <f>TRIM(Raw_Customer_dim!F125)</f>
        <v>Iowa</v>
      </c>
      <c r="G125" s="4" t="str">
        <f>TRIM(Raw_Customer_dim!G125)</f>
        <v>USA</v>
      </c>
      <c r="H125" s="4" t="str">
        <f>IF(Raw_Customer_dim!H125="","Standard",Raw_Customer_dim!H125)</f>
        <v>Silver</v>
      </c>
      <c r="I125" s="4" t="str">
        <f>IF(COUNTIF($A$2:$A125,A125)&gt;1,"Duplicate","Unique")</f>
        <v>Unique</v>
      </c>
    </row>
    <row r="126" spans="1:9" ht="15" customHeight="1" x14ac:dyDescent="0.3">
      <c r="A126" s="4" t="str">
        <f>IF(LEFT(Raw_Customer_dim!A126,2)="C-","CUST"&amp;MID(Raw_Customer_dim!A126,3,10),Raw_Customer_dim!A126)</f>
        <v>CUST1124</v>
      </c>
      <c r="B126" s="4" t="str">
        <f>PROPER(TRIM(Raw_Customer_dim!B126))</f>
        <v>Donald Lee</v>
      </c>
      <c r="C126" s="4">
        <f>Raw_Customer_dim!C126</f>
        <v>26</v>
      </c>
      <c r="D126" s="4" t="str">
        <f>Raw_Customer_dim!D126</f>
        <v>Male</v>
      </c>
      <c r="E126" s="4" t="str">
        <f>TRIM(Raw_Customer_dim!E126)</f>
        <v>Wongberg</v>
      </c>
      <c r="F126" s="4" t="str">
        <f>TRIM(Raw_Customer_dim!F126)</f>
        <v>Illinois</v>
      </c>
      <c r="G126" s="4" t="str">
        <f>TRIM(Raw_Customer_dim!G126)</f>
        <v>USA</v>
      </c>
      <c r="H126" s="4" t="str">
        <f>IF(Raw_Customer_dim!H126="","Standard",Raw_Customer_dim!H126)</f>
        <v>Bronze</v>
      </c>
      <c r="I126" s="4" t="str">
        <f>IF(COUNTIF($A$2:$A126,A126)&gt;1,"Duplicate","Unique")</f>
        <v>Unique</v>
      </c>
    </row>
    <row r="127" spans="1:9" ht="15" customHeight="1" x14ac:dyDescent="0.3">
      <c r="A127" s="4" t="str">
        <f>IF(LEFT(Raw_Customer_dim!A127,2)="C-","CUST"&amp;MID(Raw_Customer_dim!A127,3,10),Raw_Customer_dim!A127)</f>
        <v>CUST1125</v>
      </c>
      <c r="B127" s="4" t="str">
        <f>PROPER(TRIM(Raw_Customer_dim!B127))</f>
        <v>Keith Miller</v>
      </c>
      <c r="C127" s="4">
        <f>Raw_Customer_dim!C127</f>
        <v>64</v>
      </c>
      <c r="D127" s="4" t="str">
        <f>Raw_Customer_dim!D127</f>
        <v>Female</v>
      </c>
      <c r="E127" s="4" t="str">
        <f>TRIM(Raw_Customer_dim!E127)</f>
        <v>West Jameston</v>
      </c>
      <c r="F127" s="4" t="str">
        <f>TRIM(Raw_Customer_dim!F127)</f>
        <v>Maine</v>
      </c>
      <c r="G127" s="4" t="str">
        <f>TRIM(Raw_Customer_dim!G127)</f>
        <v>USA</v>
      </c>
      <c r="H127" s="4" t="str">
        <f>IF(Raw_Customer_dim!H127="","Standard",Raw_Customer_dim!H127)</f>
        <v>Platinum</v>
      </c>
      <c r="I127" s="4" t="str">
        <f>IF(COUNTIF($A$2:$A127,A127)&gt;1,"Duplicate","Unique")</f>
        <v>Unique</v>
      </c>
    </row>
    <row r="128" spans="1:9" ht="15" customHeight="1" x14ac:dyDescent="0.3">
      <c r="A128" s="4" t="str">
        <f>IF(LEFT(Raw_Customer_dim!A128,2)="C-","CUST"&amp;MID(Raw_Customer_dim!A128,3,10),Raw_Customer_dim!A128)</f>
        <v>CUST1126</v>
      </c>
      <c r="B128" s="4" t="str">
        <f>PROPER(TRIM(Raw_Customer_dim!B128))</f>
        <v>James Wolfe</v>
      </c>
      <c r="C128" s="4">
        <f>Raw_Customer_dim!C128</f>
        <v>62</v>
      </c>
      <c r="D128" s="4" t="str">
        <f>Raw_Customer_dim!D128</f>
        <v>Female</v>
      </c>
      <c r="E128" s="4" t="str">
        <f>TRIM(Raw_Customer_dim!E128)</f>
        <v>Benjaminton</v>
      </c>
      <c r="F128" s="4" t="str">
        <f>TRIM(Raw_Customer_dim!F128)</f>
        <v>Arizona</v>
      </c>
      <c r="G128" s="4" t="str">
        <f>TRIM(Raw_Customer_dim!G128)</f>
        <v>USA</v>
      </c>
      <c r="H128" s="4" t="str">
        <f>IF(Raw_Customer_dim!H128="","Standard",Raw_Customer_dim!H128)</f>
        <v>Gold</v>
      </c>
      <c r="I128" s="4" t="str">
        <f>IF(COUNTIF($A$2:$A128,A128)&gt;1,"Duplicate","Unique")</f>
        <v>Unique</v>
      </c>
    </row>
    <row r="129" spans="1:9" ht="15" customHeight="1" x14ac:dyDescent="0.3">
      <c r="A129" s="4" t="str">
        <f>IF(LEFT(Raw_Customer_dim!A129,2)="C-","CUST"&amp;MID(Raw_Customer_dim!A129,3,10),Raw_Customer_dim!A129)</f>
        <v>CUST1127</v>
      </c>
      <c r="B129" s="4" t="str">
        <f>PROPER(TRIM(Raw_Customer_dim!B129))</f>
        <v>John Mcknight</v>
      </c>
      <c r="C129" s="4">
        <f>Raw_Customer_dim!C129</f>
        <v>39</v>
      </c>
      <c r="D129" s="4" t="str">
        <f>Raw_Customer_dim!D129</f>
        <v>Male</v>
      </c>
      <c r="E129" s="4" t="str">
        <f>TRIM(Raw_Customer_dim!E129)</f>
        <v>South Nathan</v>
      </c>
      <c r="F129" s="4" t="str">
        <f>TRIM(Raw_Customer_dim!F129)</f>
        <v>Vermont</v>
      </c>
      <c r="G129" s="4" t="str">
        <f>TRIM(Raw_Customer_dim!G129)</f>
        <v>USA</v>
      </c>
      <c r="H129" s="4" t="str">
        <f>IF(Raw_Customer_dim!H129="","Standard",Raw_Customer_dim!H129)</f>
        <v>Platinum</v>
      </c>
      <c r="I129" s="4" t="str">
        <f>IF(COUNTIF($A$2:$A129,A129)&gt;1,"Duplicate","Unique")</f>
        <v>Unique</v>
      </c>
    </row>
    <row r="130" spans="1:9" ht="15" customHeight="1" x14ac:dyDescent="0.3">
      <c r="A130" s="4" t="str">
        <f>IF(LEFT(Raw_Customer_dim!A130,2)="C-","CUST"&amp;MID(Raw_Customer_dim!A130,3,10),Raw_Customer_dim!A130)</f>
        <v>CUST1128</v>
      </c>
      <c r="B130" s="4" t="str">
        <f>PROPER(TRIM(Raw_Customer_dim!B130))</f>
        <v>Susan Mcdonald</v>
      </c>
      <c r="C130" s="4">
        <f>Raw_Customer_dim!C130</f>
        <v>45</v>
      </c>
      <c r="D130" s="4" t="str">
        <f>Raw_Customer_dim!D130</f>
        <v>Male</v>
      </c>
      <c r="E130" s="4" t="str">
        <f>TRIM(Raw_Customer_dim!E130)</f>
        <v>East Ellen</v>
      </c>
      <c r="F130" s="4" t="str">
        <f>TRIM(Raw_Customer_dim!F130)</f>
        <v>Arkansas</v>
      </c>
      <c r="G130" s="4" t="str">
        <f>TRIM(Raw_Customer_dim!G130)</f>
        <v>USA</v>
      </c>
      <c r="H130" s="4" t="str">
        <f>IF(Raw_Customer_dim!H130="","Standard",Raw_Customer_dim!H130)</f>
        <v>Silver</v>
      </c>
      <c r="I130" s="4" t="str">
        <f>IF(COUNTIF($A$2:$A130,A130)&gt;1,"Duplicate","Unique")</f>
        <v>Unique</v>
      </c>
    </row>
    <row r="131" spans="1:9" ht="15" customHeight="1" x14ac:dyDescent="0.3">
      <c r="A131" s="4" t="str">
        <f>IF(LEFT(Raw_Customer_dim!A131,2)="C-","CUST"&amp;MID(Raw_Customer_dim!A131,3,10),Raw_Customer_dim!A131)</f>
        <v>CUST1129</v>
      </c>
      <c r="B131" s="4" t="str">
        <f>PROPER(TRIM(Raw_Customer_dim!B131))</f>
        <v>Jessica Mitchell</v>
      </c>
      <c r="C131" s="4">
        <f>Raw_Customer_dim!C131</f>
        <v>43</v>
      </c>
      <c r="D131" s="4" t="str">
        <f>Raw_Customer_dim!D131</f>
        <v>Female</v>
      </c>
      <c r="E131" s="4" t="str">
        <f>TRIM(Raw_Customer_dim!E131)</f>
        <v>Matthewbury</v>
      </c>
      <c r="F131" s="4" t="str">
        <f>TRIM(Raw_Customer_dim!F131)</f>
        <v>South Dakota</v>
      </c>
      <c r="G131" s="4" t="str">
        <f>TRIM(Raw_Customer_dim!G131)</f>
        <v>USA</v>
      </c>
      <c r="H131" s="4" t="str">
        <f>IF(Raw_Customer_dim!H131="","Standard",Raw_Customer_dim!H131)</f>
        <v>Silver</v>
      </c>
      <c r="I131" s="4" t="str">
        <f>IF(COUNTIF($A$2:$A131,A131)&gt;1,"Duplicate","Unique")</f>
        <v>Unique</v>
      </c>
    </row>
    <row r="132" spans="1:9" ht="15" customHeight="1" x14ac:dyDescent="0.3">
      <c r="A132" s="4" t="str">
        <f>IF(LEFT(Raw_Customer_dim!A132,2)="C-","CUST"&amp;MID(Raw_Customer_dim!A132,3,10),Raw_Customer_dim!A132)</f>
        <v>CUST1130</v>
      </c>
      <c r="B132" s="4" t="str">
        <f>PROPER(TRIM(Raw_Customer_dim!B132))</f>
        <v>Jamie Reyes</v>
      </c>
      <c r="C132" s="4">
        <f>Raw_Customer_dim!C132</f>
        <v>29</v>
      </c>
      <c r="D132" s="4" t="str">
        <f>Raw_Customer_dim!D132</f>
        <v>Male</v>
      </c>
      <c r="E132" s="4" t="str">
        <f>TRIM(Raw_Customer_dim!E132)</f>
        <v>jonesbury</v>
      </c>
      <c r="F132" s="4" t="str">
        <f>TRIM(Raw_Customer_dim!F132)</f>
        <v>Connecticut</v>
      </c>
      <c r="G132" s="4" t="str">
        <f>TRIM(Raw_Customer_dim!G132)</f>
        <v>United States of America</v>
      </c>
      <c r="H132" s="4" t="str">
        <f>IF(Raw_Customer_dim!H132="","Standard",Raw_Customer_dim!H132)</f>
        <v>Platinum</v>
      </c>
      <c r="I132" s="4" t="str">
        <f>IF(COUNTIF($A$2:$A132,A132)&gt;1,"Duplicate","Unique")</f>
        <v>Unique</v>
      </c>
    </row>
    <row r="133" spans="1:9" ht="15" customHeight="1" x14ac:dyDescent="0.3">
      <c r="A133" s="4" t="str">
        <f>IF(LEFT(Raw_Customer_dim!A133,2)="C-","CUST"&amp;MID(Raw_Customer_dim!A133,3,10),Raw_Customer_dim!A133)</f>
        <v>CUST1131</v>
      </c>
      <c r="B133" s="4" t="str">
        <f>PROPER(TRIM(Raw_Customer_dim!B133))</f>
        <v>Joseph Richards</v>
      </c>
      <c r="C133" s="4">
        <f>Raw_Customer_dim!C133</f>
        <v>34</v>
      </c>
      <c r="D133" s="4" t="str">
        <f>Raw_Customer_dim!D133</f>
        <v>Female</v>
      </c>
      <c r="E133" s="4" t="str">
        <f>TRIM(Raw_Customer_dim!E133)</f>
        <v>Wigginsville</v>
      </c>
      <c r="F133" s="4" t="str">
        <f>TRIM(Raw_Customer_dim!F133)</f>
        <v>Alabama</v>
      </c>
      <c r="G133" s="4" t="str">
        <f>TRIM(Raw_Customer_dim!G133)</f>
        <v>USA</v>
      </c>
      <c r="H133" s="4" t="str">
        <f>IF(Raw_Customer_dim!H133="","Standard",Raw_Customer_dim!H133)</f>
        <v>Bronze</v>
      </c>
      <c r="I133" s="4" t="str">
        <f>IF(COUNTIF($A$2:$A133,A133)&gt;1,"Duplicate","Unique")</f>
        <v>Unique</v>
      </c>
    </row>
    <row r="134" spans="1:9" ht="15" customHeight="1" x14ac:dyDescent="0.3">
      <c r="A134" s="4" t="str">
        <f>IF(LEFT(Raw_Customer_dim!A134,2)="C-","CUST"&amp;MID(Raw_Customer_dim!A134,3,10),Raw_Customer_dim!A134)</f>
        <v>CUST1132</v>
      </c>
      <c r="B134" s="4" t="str">
        <f>PROPER(TRIM(Raw_Customer_dim!B134))</f>
        <v>Miguel Reynolds</v>
      </c>
      <c r="C134" s="4">
        <f>Raw_Customer_dim!C134</f>
        <v>57</v>
      </c>
      <c r="D134" s="4" t="str">
        <f>Raw_Customer_dim!D134</f>
        <v>Female</v>
      </c>
      <c r="E134" s="4" t="str">
        <f>TRIM(Raw_Customer_dim!E134)</f>
        <v>Taylorberg</v>
      </c>
      <c r="F134" s="4" t="str">
        <f>TRIM(Raw_Customer_dim!F134)</f>
        <v>Ohio</v>
      </c>
      <c r="G134" s="4" t="str">
        <f>TRIM(Raw_Customer_dim!G134)</f>
        <v>USA</v>
      </c>
      <c r="H134" s="4" t="str">
        <f>IF(Raw_Customer_dim!H134="","Standard",Raw_Customer_dim!H134)</f>
        <v>Gold</v>
      </c>
      <c r="I134" s="4" t="str">
        <f>IF(COUNTIF($A$2:$A134,A134)&gt;1,"Duplicate","Unique")</f>
        <v>Unique</v>
      </c>
    </row>
    <row r="135" spans="1:9" ht="15" customHeight="1" x14ac:dyDescent="0.3">
      <c r="A135" s="4" t="str">
        <f>IF(LEFT(Raw_Customer_dim!A135,2)="C-","CUST"&amp;MID(Raw_Customer_dim!A135,3,10),Raw_Customer_dim!A135)</f>
        <v>CUST1133</v>
      </c>
      <c r="B135" s="4" t="str">
        <f>PROPER(TRIM(Raw_Customer_dim!B135))</f>
        <v>Hayley Pope</v>
      </c>
      <c r="C135" s="4">
        <f>Raw_Customer_dim!C135</f>
        <v>62</v>
      </c>
      <c r="D135" s="4" t="str">
        <f>Raw_Customer_dim!D135</f>
        <v>Female</v>
      </c>
      <c r="E135" s="4" t="str">
        <f>TRIM(Raw_Customer_dim!E135)</f>
        <v>West Stephenville</v>
      </c>
      <c r="F135" s="4" t="str">
        <f>TRIM(Raw_Customer_dim!F135)</f>
        <v>Florida</v>
      </c>
      <c r="G135" s="4" t="str">
        <f>TRIM(Raw_Customer_dim!G135)</f>
        <v>USA</v>
      </c>
      <c r="H135" s="4" t="str">
        <f>IF(Raw_Customer_dim!H135="","Standard",Raw_Customer_dim!H135)</f>
        <v>Bronze</v>
      </c>
      <c r="I135" s="4" t="str">
        <f>IF(COUNTIF($A$2:$A135,A135)&gt;1,"Duplicate","Unique")</f>
        <v>Unique</v>
      </c>
    </row>
    <row r="136" spans="1:9" ht="15" customHeight="1" x14ac:dyDescent="0.3">
      <c r="A136" s="4" t="str">
        <f>IF(LEFT(Raw_Customer_dim!A136,2)="C-","CUST"&amp;MID(Raw_Customer_dim!A136,3,10),Raw_Customer_dim!A136)</f>
        <v>CUST1134</v>
      </c>
      <c r="B136" s="4" t="str">
        <f>PROPER(TRIM(Raw_Customer_dim!B136))</f>
        <v>Morgan Bowen</v>
      </c>
      <c r="C136" s="4">
        <f>Raw_Customer_dim!C136</f>
        <v>54</v>
      </c>
      <c r="D136" s="4" t="str">
        <f>Raw_Customer_dim!D136</f>
        <v>Male</v>
      </c>
      <c r="E136" s="4" t="str">
        <f>TRIM(Raw_Customer_dim!E136)</f>
        <v>Parksfort</v>
      </c>
      <c r="F136" s="4" t="str">
        <f>TRIM(Raw_Customer_dim!F136)</f>
        <v>Washington</v>
      </c>
      <c r="G136" s="4" t="str">
        <f>TRIM(Raw_Customer_dim!G136)</f>
        <v>USA</v>
      </c>
      <c r="H136" s="4" t="str">
        <f>IF(Raw_Customer_dim!H136="","Standard",Raw_Customer_dim!H136)</f>
        <v>Gold</v>
      </c>
      <c r="I136" s="4" t="str">
        <f>IF(COUNTIF($A$2:$A136,A136)&gt;1,"Duplicate","Unique")</f>
        <v>Unique</v>
      </c>
    </row>
    <row r="137" spans="1:9" ht="15" customHeight="1" x14ac:dyDescent="0.3">
      <c r="A137" s="4" t="str">
        <f>IF(LEFT(Raw_Customer_dim!A137,2)="C-","CUST"&amp;MID(Raw_Customer_dim!A137,3,10),Raw_Customer_dim!A137)</f>
        <v>CUST1135</v>
      </c>
      <c r="B137" s="4" t="str">
        <f>PROPER(TRIM(Raw_Customer_dim!B137))</f>
        <v>Matthew Hanna</v>
      </c>
      <c r="C137" s="4">
        <f>Raw_Customer_dim!C137</f>
        <v>33</v>
      </c>
      <c r="D137" s="4" t="str">
        <f>Raw_Customer_dim!D137</f>
        <v>Female</v>
      </c>
      <c r="E137" s="4" t="str">
        <f>TRIM(Raw_Customer_dim!E137)</f>
        <v>Gonzalezbury</v>
      </c>
      <c r="F137" s="4" t="str">
        <f>TRIM(Raw_Customer_dim!F137)</f>
        <v>Michigan</v>
      </c>
      <c r="G137" s="4" t="str">
        <f>TRIM(Raw_Customer_dim!G137)</f>
        <v>USA</v>
      </c>
      <c r="H137" s="4" t="str">
        <f>IF(Raw_Customer_dim!H137="","Standard",Raw_Customer_dim!H137)</f>
        <v>Platinum</v>
      </c>
      <c r="I137" s="4" t="str">
        <f>IF(COUNTIF($A$2:$A137,A137)&gt;1,"Duplicate","Unique")</f>
        <v>Unique</v>
      </c>
    </row>
    <row r="138" spans="1:9" ht="15" customHeight="1" x14ac:dyDescent="0.3">
      <c r="A138" s="4" t="str">
        <f>IF(LEFT(Raw_Customer_dim!A138,2)="C-","CUST"&amp;MID(Raw_Customer_dim!A138,3,10),Raw_Customer_dim!A138)</f>
        <v>CUST1136</v>
      </c>
      <c r="B138" s="4" t="str">
        <f>PROPER(TRIM(Raw_Customer_dim!B138))</f>
        <v>Patrick Coleman</v>
      </c>
      <c r="C138" s="4">
        <f>Raw_Customer_dim!C138</f>
        <v>29</v>
      </c>
      <c r="D138" s="4" t="str">
        <f>Raw_Customer_dim!D138</f>
        <v>Male</v>
      </c>
      <c r="E138" s="4" t="str">
        <f>TRIM(Raw_Customer_dim!E138)</f>
        <v>New Jeffrey</v>
      </c>
      <c r="F138" s="4" t="str">
        <f>TRIM(Raw_Customer_dim!F138)</f>
        <v>Nebraska</v>
      </c>
      <c r="G138" s="4" t="str">
        <f>TRIM(Raw_Customer_dim!G138)</f>
        <v>USA</v>
      </c>
      <c r="H138" s="4" t="str">
        <f>IF(Raw_Customer_dim!H138="","Standard",Raw_Customer_dim!H138)</f>
        <v>Silver</v>
      </c>
      <c r="I138" s="4" t="str">
        <f>IF(COUNTIF($A$2:$A138,A138)&gt;1,"Duplicate","Unique")</f>
        <v>Unique</v>
      </c>
    </row>
    <row r="139" spans="1:9" ht="15" customHeight="1" x14ac:dyDescent="0.3">
      <c r="A139" s="4" t="str">
        <f>IF(LEFT(Raw_Customer_dim!A139,2)="C-","CUST"&amp;MID(Raw_Customer_dim!A139,3,10),Raw_Customer_dim!A139)</f>
        <v>CUST1137</v>
      </c>
      <c r="B139" s="4" t="str">
        <f>PROPER(TRIM(Raw_Customer_dim!B139))</f>
        <v>Rick Dominguez</v>
      </c>
      <c r="C139" s="4">
        <f>Raw_Customer_dim!C139</f>
        <v>55</v>
      </c>
      <c r="D139" s="4" t="str">
        <f>Raw_Customer_dim!D139</f>
        <v>Female</v>
      </c>
      <c r="E139" s="4" t="str">
        <f>TRIM(Raw_Customer_dim!E139)</f>
        <v>North Johnbury</v>
      </c>
      <c r="F139" s="4" t="str">
        <f>TRIM(Raw_Customer_dim!F139)</f>
        <v>Ohio</v>
      </c>
      <c r="G139" s="4" t="str">
        <f>TRIM(Raw_Customer_dim!G139)</f>
        <v>USA</v>
      </c>
      <c r="H139" s="4" t="str">
        <f>IF(Raw_Customer_dim!H139="","Standard",Raw_Customer_dim!H139)</f>
        <v>Platinum</v>
      </c>
      <c r="I139" s="4" t="str">
        <f>IF(COUNTIF($A$2:$A139,A139)&gt;1,"Duplicate","Unique")</f>
        <v>Unique</v>
      </c>
    </row>
    <row r="140" spans="1:9" ht="15" customHeight="1" x14ac:dyDescent="0.3">
      <c r="A140" s="4" t="str">
        <f>IF(LEFT(Raw_Customer_dim!A140,2)="C-","CUST"&amp;MID(Raw_Customer_dim!A140,3,10),Raw_Customer_dim!A140)</f>
        <v>CUST1138</v>
      </c>
      <c r="B140" s="4" t="str">
        <f>PROPER(TRIM(Raw_Customer_dim!B140))</f>
        <v>Sean Roth</v>
      </c>
      <c r="C140" s="4">
        <f>Raw_Customer_dim!C140</f>
        <v>43</v>
      </c>
      <c r="D140" s="4" t="str">
        <f>Raw_Customer_dim!D140</f>
        <v>Male</v>
      </c>
      <c r="E140" s="4" t="str">
        <f>TRIM(Raw_Customer_dim!E140)</f>
        <v>Lake Michael</v>
      </c>
      <c r="F140" s="4" t="str">
        <f>TRIM(Raw_Customer_dim!F140)</f>
        <v>Virginia</v>
      </c>
      <c r="G140" s="4" t="str">
        <f>TRIM(Raw_Customer_dim!G140)</f>
        <v>USA</v>
      </c>
      <c r="H140" s="4" t="str">
        <f>IF(Raw_Customer_dim!H140="","Standard",Raw_Customer_dim!H140)</f>
        <v>Gold</v>
      </c>
      <c r="I140" s="4" t="str">
        <f>IF(COUNTIF($A$2:$A140,A140)&gt;1,"Duplicate","Unique")</f>
        <v>Unique</v>
      </c>
    </row>
    <row r="141" spans="1:9" ht="15" customHeight="1" x14ac:dyDescent="0.3">
      <c r="A141" s="4" t="str">
        <f>IF(LEFT(Raw_Customer_dim!A141,2)="C-","CUST"&amp;MID(Raw_Customer_dim!A141,3,10),Raw_Customer_dim!A141)</f>
        <v>CUST1139</v>
      </c>
      <c r="B141" s="4" t="str">
        <f>PROPER(TRIM(Raw_Customer_dim!B141))</f>
        <v>Brian Holder</v>
      </c>
      <c r="C141" s="4">
        <f>Raw_Customer_dim!C141</f>
        <v>32</v>
      </c>
      <c r="D141" s="4" t="str">
        <f>Raw_Customer_dim!D141</f>
        <v>Male</v>
      </c>
      <c r="E141" s="4" t="str">
        <f>TRIM(Raw_Customer_dim!E141)</f>
        <v>Port Travis</v>
      </c>
      <c r="F141" s="4" t="str">
        <f>TRIM(Raw_Customer_dim!F141)</f>
        <v>Utah</v>
      </c>
      <c r="G141" s="4" t="str">
        <f>TRIM(Raw_Customer_dim!G141)</f>
        <v>USA</v>
      </c>
      <c r="H141" s="4" t="str">
        <f>IF(Raw_Customer_dim!H141="","Standard",Raw_Customer_dim!H141)</f>
        <v>Bronze</v>
      </c>
      <c r="I141" s="4" t="str">
        <f>IF(COUNTIF($A$2:$A141,A141)&gt;1,"Duplicate","Unique")</f>
        <v>Unique</v>
      </c>
    </row>
    <row r="142" spans="1:9" ht="15" customHeight="1" x14ac:dyDescent="0.3">
      <c r="A142" s="4" t="str">
        <f>IF(LEFT(Raw_Customer_dim!A142,2)="C-","CUST"&amp;MID(Raw_Customer_dim!A142,3,10),Raw_Customer_dim!A142)</f>
        <v>CUST1140</v>
      </c>
      <c r="B142" s="4" t="str">
        <f>PROPER(TRIM(Raw_Customer_dim!B142))</f>
        <v>Patty Francis</v>
      </c>
      <c r="C142" s="4">
        <f>Raw_Customer_dim!C142</f>
        <v>63</v>
      </c>
      <c r="D142" s="4" t="str">
        <f>Raw_Customer_dim!D142</f>
        <v>Female</v>
      </c>
      <c r="E142" s="4" t="str">
        <f>TRIM(Raw_Customer_dim!E142)</f>
        <v>South Brooke</v>
      </c>
      <c r="F142" s="4" t="str">
        <f>TRIM(Raw_Customer_dim!F142)</f>
        <v>Pennsylvania</v>
      </c>
      <c r="G142" s="4" t="str">
        <f>TRIM(Raw_Customer_dim!G142)</f>
        <v>USA</v>
      </c>
      <c r="H142" s="4" t="str">
        <f>IF(Raw_Customer_dim!H142="","Standard",Raw_Customer_dim!H142)</f>
        <v>Gold</v>
      </c>
      <c r="I142" s="4" t="str">
        <f>IF(COUNTIF($A$2:$A142,A142)&gt;1,"Duplicate","Unique")</f>
        <v>Unique</v>
      </c>
    </row>
    <row r="143" spans="1:9" ht="15" customHeight="1" x14ac:dyDescent="0.3">
      <c r="A143" s="4" t="str">
        <f>IF(LEFT(Raw_Customer_dim!A143,2)="C-","CUST"&amp;MID(Raw_Customer_dim!A143,3,10),Raw_Customer_dim!A143)</f>
        <v>CUST1141</v>
      </c>
      <c r="B143" s="4" t="str">
        <f>PROPER(TRIM(Raw_Customer_dim!B143))</f>
        <v>Cristian Wright</v>
      </c>
      <c r="C143" s="4">
        <f>Raw_Customer_dim!C143</f>
        <v>30</v>
      </c>
      <c r="D143" s="4" t="str">
        <f>Raw_Customer_dim!D143</f>
        <v>Male</v>
      </c>
      <c r="E143" s="4" t="str">
        <f>TRIM(Raw_Customer_dim!E143)</f>
        <v>Port Denise</v>
      </c>
      <c r="F143" s="4" t="str">
        <f>TRIM(Raw_Customer_dim!F143)</f>
        <v>California</v>
      </c>
      <c r="G143" s="4" t="str">
        <f>TRIM(Raw_Customer_dim!G143)</f>
        <v>United States of America</v>
      </c>
      <c r="H143" s="4" t="str">
        <f>IF(Raw_Customer_dim!H143="","Standard",Raw_Customer_dim!H143)</f>
        <v>Bronze</v>
      </c>
      <c r="I143" s="4" t="str">
        <f>IF(COUNTIF($A$2:$A143,A143)&gt;1,"Duplicate","Unique")</f>
        <v>Unique</v>
      </c>
    </row>
    <row r="144" spans="1:9" ht="15" customHeight="1" x14ac:dyDescent="0.3">
      <c r="A144" s="4" t="str">
        <f>IF(LEFT(Raw_Customer_dim!A144,2)="C-","CUST"&amp;MID(Raw_Customer_dim!A144,3,10),Raw_Customer_dim!A144)</f>
        <v>CUST1142</v>
      </c>
      <c r="B144" s="4" t="str">
        <f>PROPER(TRIM(Raw_Customer_dim!B144))</f>
        <v>Maria Ramirez</v>
      </c>
      <c r="C144" s="4">
        <f>Raw_Customer_dim!C144</f>
        <v>37</v>
      </c>
      <c r="D144" s="4" t="str">
        <f>Raw_Customer_dim!D144</f>
        <v>Male</v>
      </c>
      <c r="E144" s="4" t="str">
        <f>TRIM(Raw_Customer_dim!E144)</f>
        <v>West Brandon</v>
      </c>
      <c r="F144" s="4" t="str">
        <f>TRIM(Raw_Customer_dim!F144)</f>
        <v>Montana</v>
      </c>
      <c r="G144" s="4" t="str">
        <f>TRIM(Raw_Customer_dim!G144)</f>
        <v>USA</v>
      </c>
      <c r="H144" s="4" t="str">
        <f>IF(Raw_Customer_dim!H144="","Standard",Raw_Customer_dim!H144)</f>
        <v>Bronze</v>
      </c>
      <c r="I144" s="4" t="str">
        <f>IF(COUNTIF($A$2:$A144,A144)&gt;1,"Duplicate","Unique")</f>
        <v>Unique</v>
      </c>
    </row>
    <row r="145" spans="1:9" ht="15" customHeight="1" x14ac:dyDescent="0.3">
      <c r="A145" s="4" t="str">
        <f>IF(LEFT(Raw_Customer_dim!A145,2)="C-","CUST"&amp;MID(Raw_Customer_dim!A145,3,10),Raw_Customer_dim!A145)</f>
        <v>CUST1143</v>
      </c>
      <c r="B145" s="4" t="str">
        <f>PROPER(TRIM(Raw_Customer_dim!B145))</f>
        <v>Carlos Skinner</v>
      </c>
      <c r="C145" s="4">
        <f>Raw_Customer_dim!C145</f>
        <v>46</v>
      </c>
      <c r="D145" s="4" t="str">
        <f>Raw_Customer_dim!D145</f>
        <v>Male</v>
      </c>
      <c r="E145" s="4" t="str">
        <f>TRIM(Raw_Customer_dim!E145)</f>
        <v>Dwaynemouth</v>
      </c>
      <c r="F145" s="4" t="str">
        <f>TRIM(Raw_Customer_dim!F145)</f>
        <v>Alabama</v>
      </c>
      <c r="G145" s="4" t="str">
        <f>TRIM(Raw_Customer_dim!G145)</f>
        <v>USA</v>
      </c>
      <c r="H145" s="4" t="str">
        <f>IF(Raw_Customer_dim!H145="","Standard",Raw_Customer_dim!H145)</f>
        <v>Bronze</v>
      </c>
      <c r="I145" s="4" t="str">
        <f>IF(COUNTIF($A$2:$A145,A145)&gt;1,"Duplicate","Unique")</f>
        <v>Unique</v>
      </c>
    </row>
    <row r="146" spans="1:9" ht="15" customHeight="1" x14ac:dyDescent="0.3">
      <c r="A146" s="4" t="str">
        <f>IF(LEFT(Raw_Customer_dim!A146,2)="C-","CUST"&amp;MID(Raw_Customer_dim!A146,3,10),Raw_Customer_dim!A146)</f>
        <v>CUST1144</v>
      </c>
      <c r="B146" s="4" t="str">
        <f>PROPER(TRIM(Raw_Customer_dim!B146))</f>
        <v>Justin Cross</v>
      </c>
      <c r="C146" s="4">
        <f>Raw_Customer_dim!C146</f>
        <v>62</v>
      </c>
      <c r="D146" s="4" t="str">
        <f>Raw_Customer_dim!D146</f>
        <v>Female</v>
      </c>
      <c r="E146" s="4" t="str">
        <f>TRIM(Raw_Customer_dim!E146)</f>
        <v>North Anthonychester</v>
      </c>
      <c r="F146" s="4" t="str">
        <f>TRIM(Raw_Customer_dim!F146)</f>
        <v>Nevada</v>
      </c>
      <c r="G146" s="4" t="str">
        <f>TRIM(Raw_Customer_dim!G146)</f>
        <v>USA</v>
      </c>
      <c r="H146" s="4" t="str">
        <f>IF(Raw_Customer_dim!H146="","Standard",Raw_Customer_dim!H146)</f>
        <v>Bronze</v>
      </c>
      <c r="I146" s="4" t="str">
        <f>IF(COUNTIF($A$2:$A146,A146)&gt;1,"Duplicate","Unique")</f>
        <v>Unique</v>
      </c>
    </row>
    <row r="147" spans="1:9" ht="15" customHeight="1" x14ac:dyDescent="0.3">
      <c r="A147" s="4" t="str">
        <f>IF(LEFT(Raw_Customer_dim!A147,2)="C-","CUST"&amp;MID(Raw_Customer_dim!A147,3,10),Raw_Customer_dim!A147)</f>
        <v>CUST1145</v>
      </c>
      <c r="B147" s="4" t="str">
        <f>PROPER(TRIM(Raw_Customer_dim!B147))</f>
        <v>Cameron Simpson</v>
      </c>
      <c r="C147" s="4">
        <f>Raw_Customer_dim!C147</f>
        <v>46</v>
      </c>
      <c r="D147" s="4" t="str">
        <f>Raw_Customer_dim!D147</f>
        <v>Male</v>
      </c>
      <c r="E147" s="4" t="str">
        <f>TRIM(Raw_Customer_dim!E147)</f>
        <v>Michaelfort</v>
      </c>
      <c r="F147" s="4" t="str">
        <f>TRIM(Raw_Customer_dim!F147)</f>
        <v>Indiana</v>
      </c>
      <c r="G147" s="4" t="str">
        <f>TRIM(Raw_Customer_dim!G147)</f>
        <v>USA</v>
      </c>
      <c r="H147" s="4" t="str">
        <f>IF(Raw_Customer_dim!H147="","Standard",Raw_Customer_dim!H147)</f>
        <v>Platinum</v>
      </c>
      <c r="I147" s="4" t="str">
        <f>IF(COUNTIF($A$2:$A147,A147)&gt;1,"Duplicate","Unique")</f>
        <v>Unique</v>
      </c>
    </row>
    <row r="148" spans="1:9" ht="15" customHeight="1" x14ac:dyDescent="0.3">
      <c r="A148" s="4" t="str">
        <f>IF(LEFT(Raw_Customer_dim!A148,2)="C-","CUST"&amp;MID(Raw_Customer_dim!A148,3,10),Raw_Customer_dim!A148)</f>
        <v>CUST1146</v>
      </c>
      <c r="B148" s="4" t="str">
        <f>PROPER(TRIM(Raw_Customer_dim!B148))</f>
        <v>Edward Rivera</v>
      </c>
      <c r="C148" s="4">
        <f>Raw_Customer_dim!C148</f>
        <v>32</v>
      </c>
      <c r="D148" s="4" t="str">
        <f>Raw_Customer_dim!D148</f>
        <v>Female</v>
      </c>
      <c r="E148" s="4" t="str">
        <f>TRIM(Raw_Customer_dim!E148)</f>
        <v>Chungmouth</v>
      </c>
      <c r="F148" s="4" t="str">
        <f>TRIM(Raw_Customer_dim!F148)</f>
        <v>South Carolina</v>
      </c>
      <c r="G148" s="4" t="str">
        <f>TRIM(Raw_Customer_dim!G148)</f>
        <v>USA</v>
      </c>
      <c r="H148" s="4" t="str">
        <f>IF(Raw_Customer_dim!H148="","Standard",Raw_Customer_dim!H148)</f>
        <v>Gold</v>
      </c>
      <c r="I148" s="4" t="str">
        <f>IF(COUNTIF($A$2:$A148,A148)&gt;1,"Duplicate","Unique")</f>
        <v>Unique</v>
      </c>
    </row>
    <row r="149" spans="1:9" ht="15" customHeight="1" x14ac:dyDescent="0.3">
      <c r="A149" s="4" t="str">
        <f>IF(LEFT(Raw_Customer_dim!A149,2)="C-","CUST"&amp;MID(Raw_Customer_dim!A149,3,10),Raw_Customer_dim!A149)</f>
        <v>CUST1147</v>
      </c>
      <c r="B149" s="4" t="str">
        <f>PROPER(TRIM(Raw_Customer_dim!B149))</f>
        <v>Rhonda Young</v>
      </c>
      <c r="C149" s="4">
        <f>Raw_Customer_dim!C149</f>
        <v>49</v>
      </c>
      <c r="D149" s="4" t="str">
        <f>Raw_Customer_dim!D149</f>
        <v>Female</v>
      </c>
      <c r="E149" s="4" t="str">
        <f>TRIM(Raw_Customer_dim!E149)</f>
        <v>Lake Nathanfort</v>
      </c>
      <c r="F149" s="4" t="str">
        <f>TRIM(Raw_Customer_dim!F149)</f>
        <v>Alaska</v>
      </c>
      <c r="G149" s="4" t="str">
        <f>TRIM(Raw_Customer_dim!G149)</f>
        <v>USA</v>
      </c>
      <c r="H149" s="4" t="str">
        <f>IF(Raw_Customer_dim!H149="","Standard",Raw_Customer_dim!H149)</f>
        <v>Platinum</v>
      </c>
      <c r="I149" s="4" t="str">
        <f>IF(COUNTIF($A$2:$A149,A149)&gt;1,"Duplicate","Unique")</f>
        <v>Unique</v>
      </c>
    </row>
    <row r="150" spans="1:9" ht="15" customHeight="1" x14ac:dyDescent="0.3">
      <c r="A150" s="4" t="str">
        <f>IF(LEFT(Raw_Customer_dim!A150,2)="C-","CUST"&amp;MID(Raw_Customer_dim!A150,3,10),Raw_Customer_dim!A150)</f>
        <v>CUST1148</v>
      </c>
      <c r="B150" s="4" t="str">
        <f>PROPER(TRIM(Raw_Customer_dim!B150))</f>
        <v>Theresa Campbell</v>
      </c>
      <c r="C150" s="4">
        <f>Raw_Customer_dim!C150</f>
        <v>42</v>
      </c>
      <c r="D150" s="4" t="str">
        <f>Raw_Customer_dim!D150</f>
        <v>Female</v>
      </c>
      <c r="E150" s="4" t="str">
        <f>TRIM(Raw_Customer_dim!E150)</f>
        <v>New Brian</v>
      </c>
      <c r="F150" s="4" t="str">
        <f>TRIM(Raw_Customer_dim!F150)</f>
        <v>Wisconsin</v>
      </c>
      <c r="G150" s="4" t="str">
        <f>TRIM(Raw_Customer_dim!G150)</f>
        <v>USA</v>
      </c>
      <c r="H150" s="4" t="str">
        <f>IF(Raw_Customer_dim!H150="","Standard",Raw_Customer_dim!H150)</f>
        <v>Bronze</v>
      </c>
      <c r="I150" s="4" t="str">
        <f>IF(COUNTIF($A$2:$A150,A150)&gt;1,"Duplicate","Unique")</f>
        <v>Unique</v>
      </c>
    </row>
    <row r="151" spans="1:9" ht="15" customHeight="1" x14ac:dyDescent="0.3">
      <c r="A151" s="4" t="str">
        <f>IF(LEFT(Raw_Customer_dim!A151,2)="C-","CUST"&amp;MID(Raw_Customer_dim!A151,3,10),Raw_Customer_dim!A151)</f>
        <v>CUST1149</v>
      </c>
      <c r="B151" s="4" t="str">
        <f>PROPER(TRIM(Raw_Customer_dim!B151))</f>
        <v>Denise Griffin</v>
      </c>
      <c r="C151" s="4">
        <f>Raw_Customer_dim!C151</f>
        <v>33</v>
      </c>
      <c r="D151" s="4" t="str">
        <f>Raw_Customer_dim!D151</f>
        <v>Male</v>
      </c>
      <c r="E151" s="4" t="str">
        <f>TRIM(Raw_Customer_dim!E151)</f>
        <v>West Markhaven</v>
      </c>
      <c r="F151" s="4" t="str">
        <f>TRIM(Raw_Customer_dim!F151)</f>
        <v>Florida</v>
      </c>
      <c r="G151" s="4" t="str">
        <f>TRIM(Raw_Customer_dim!G151)</f>
        <v>USA</v>
      </c>
      <c r="H151" s="4" t="str">
        <f>IF(Raw_Customer_dim!H151="","Standard",Raw_Customer_dim!H151)</f>
        <v>Platinum</v>
      </c>
      <c r="I151" s="4" t="str">
        <f>IF(COUNTIF($A$2:$A151,A151)&gt;1,"Duplicate","Unique")</f>
        <v>Unique</v>
      </c>
    </row>
    <row r="152" spans="1:9" ht="15" customHeight="1" x14ac:dyDescent="0.3">
      <c r="A152" s="4" t="str">
        <f>IF(LEFT(Raw_Customer_dim!A152,2)="C-","CUST"&amp;MID(Raw_Customer_dim!A152,3,10),Raw_Customer_dim!A152)</f>
        <v>CUST1150</v>
      </c>
      <c r="B152" s="4" t="str">
        <f>PROPER(TRIM(Raw_Customer_dim!B152))</f>
        <v>Stephanie Conway</v>
      </c>
      <c r="C152" s="4">
        <f>Raw_Customer_dim!C152</f>
        <v>24</v>
      </c>
      <c r="D152" s="4" t="str">
        <f>Raw_Customer_dim!D152</f>
        <v>Male</v>
      </c>
      <c r="E152" s="4" t="str">
        <f>TRIM(Raw_Customer_dim!E152)</f>
        <v>Port Frankmouth</v>
      </c>
      <c r="F152" s="4" t="str">
        <f>TRIM(Raw_Customer_dim!F152)</f>
        <v>Mississippi</v>
      </c>
      <c r="G152" s="4" t="str">
        <f>TRIM(Raw_Customer_dim!G152)</f>
        <v>USA</v>
      </c>
      <c r="H152" s="4" t="str">
        <f>IF(Raw_Customer_dim!H152="","Standard",Raw_Customer_dim!H152)</f>
        <v>Gold</v>
      </c>
      <c r="I152" s="4" t="str">
        <f>IF(COUNTIF($A$2:$A152,A152)&gt;1,"Duplicate","Unique")</f>
        <v>Unique</v>
      </c>
    </row>
    <row r="153" spans="1:9" ht="15" customHeight="1" x14ac:dyDescent="0.3">
      <c r="A153" s="4" t="str">
        <f>IF(LEFT(Raw_Customer_dim!A153,2)="C-","CUST"&amp;MID(Raw_Customer_dim!A153,3,10),Raw_Customer_dim!A153)</f>
        <v>CUST1151</v>
      </c>
      <c r="B153" s="4" t="str">
        <f>PROPER(TRIM(Raw_Customer_dim!B153))</f>
        <v>Michael Davies</v>
      </c>
      <c r="C153" s="4">
        <f>Raw_Customer_dim!C153</f>
        <v>25</v>
      </c>
      <c r="D153" s="4" t="str">
        <f>Raw_Customer_dim!D153</f>
        <v>Female</v>
      </c>
      <c r="E153" s="4" t="str">
        <f>TRIM(Raw_Customer_dim!E153)</f>
        <v>Lake Stevenfort</v>
      </c>
      <c r="F153" s="4" t="str">
        <f>TRIM(Raw_Customer_dim!F153)</f>
        <v>Oregon</v>
      </c>
      <c r="G153" s="4" t="str">
        <f>TRIM(Raw_Customer_dim!G153)</f>
        <v>USA</v>
      </c>
      <c r="H153" s="4" t="str">
        <f>IF(Raw_Customer_dim!H153="","Standard",Raw_Customer_dim!H153)</f>
        <v>Gold</v>
      </c>
      <c r="I153" s="4" t="str">
        <f>IF(COUNTIF($A$2:$A153,A153)&gt;1,"Duplicate","Unique")</f>
        <v>Unique</v>
      </c>
    </row>
    <row r="154" spans="1:9" ht="15" customHeight="1" x14ac:dyDescent="0.3">
      <c r="A154" s="4" t="str">
        <f>IF(LEFT(Raw_Customer_dim!A154,2)="C-","CUST"&amp;MID(Raw_Customer_dim!A154,3,10),Raw_Customer_dim!A154)</f>
        <v>CUST1152</v>
      </c>
      <c r="B154" s="4" t="str">
        <f>PROPER(TRIM(Raw_Customer_dim!B154))</f>
        <v>Patrick Roberts</v>
      </c>
      <c r="C154" s="4">
        <f>Raw_Customer_dim!C154</f>
        <v>41</v>
      </c>
      <c r="D154" s="4" t="str">
        <f>Raw_Customer_dim!D154</f>
        <v>Female</v>
      </c>
      <c r="E154" s="4" t="str">
        <f>TRIM(Raw_Customer_dim!E154)</f>
        <v>Jaredville</v>
      </c>
      <c r="F154" s="4" t="str">
        <f>TRIM(Raw_Customer_dim!F154)</f>
        <v>Missouri</v>
      </c>
      <c r="G154" s="4" t="str">
        <f>TRIM(Raw_Customer_dim!G154)</f>
        <v>USA</v>
      </c>
      <c r="H154" s="4" t="str">
        <f>IF(Raw_Customer_dim!H154="","Standard",Raw_Customer_dim!H154)</f>
        <v>Platinum</v>
      </c>
      <c r="I154" s="4" t="str">
        <f>IF(COUNTIF($A$2:$A154,A154)&gt;1,"Duplicate","Unique")</f>
        <v>Unique</v>
      </c>
    </row>
    <row r="155" spans="1:9" ht="15" customHeight="1" x14ac:dyDescent="0.3">
      <c r="A155" s="4" t="str">
        <f>IF(LEFT(Raw_Customer_dim!A155,2)="C-","CUST"&amp;MID(Raw_Customer_dim!A155,3,10),Raw_Customer_dim!A155)</f>
        <v>CUST1153</v>
      </c>
      <c r="B155" s="4" t="str">
        <f>PROPER(TRIM(Raw_Customer_dim!B155))</f>
        <v>Joseph Faulkner</v>
      </c>
      <c r="C155" s="4">
        <f>Raw_Customer_dim!C155</f>
        <v>31</v>
      </c>
      <c r="D155" s="4" t="str">
        <f>Raw_Customer_dim!D155</f>
        <v>Male</v>
      </c>
      <c r="E155" s="4" t="str">
        <f>TRIM(Raw_Customer_dim!E155)</f>
        <v>New Leahfurt</v>
      </c>
      <c r="F155" s="4" t="str">
        <f>TRIM(Raw_Customer_dim!F155)</f>
        <v>North Dakota</v>
      </c>
      <c r="G155" s="4" t="str">
        <f>TRIM(Raw_Customer_dim!G155)</f>
        <v>USA</v>
      </c>
      <c r="H155" s="4" t="str">
        <f>IF(Raw_Customer_dim!H155="","Standard",Raw_Customer_dim!H155)</f>
        <v>Bronze</v>
      </c>
      <c r="I155" s="4" t="str">
        <f>IF(COUNTIF($A$2:$A155,A155)&gt;1,"Duplicate","Unique")</f>
        <v>Unique</v>
      </c>
    </row>
    <row r="156" spans="1:9" ht="15" customHeight="1" x14ac:dyDescent="0.3">
      <c r="A156" s="4" t="str">
        <f>IF(LEFT(Raw_Customer_dim!A156,2)="C-","CUST"&amp;MID(Raw_Customer_dim!A156,3,10),Raw_Customer_dim!A156)</f>
        <v>CUST1154</v>
      </c>
      <c r="B156" s="4" t="str">
        <f>PROPER(TRIM(Raw_Customer_dim!B156))</f>
        <v>Julie Hale</v>
      </c>
      <c r="C156" s="4">
        <f>Raw_Customer_dim!C156</f>
        <v>35</v>
      </c>
      <c r="D156" s="4" t="str">
        <f>Raw_Customer_dim!D156</f>
        <v>Female</v>
      </c>
      <c r="E156" s="4" t="str">
        <f>TRIM(Raw_Customer_dim!E156)</f>
        <v>Owensview</v>
      </c>
      <c r="F156" s="4" t="str">
        <f>TRIM(Raw_Customer_dim!F156)</f>
        <v>Vermont</v>
      </c>
      <c r="G156" s="4" t="str">
        <f>TRIM(Raw_Customer_dim!G156)</f>
        <v>USA</v>
      </c>
      <c r="H156" s="4" t="str">
        <f>IF(Raw_Customer_dim!H156="","Standard",Raw_Customer_dim!H156)</f>
        <v>Gold</v>
      </c>
      <c r="I156" s="4" t="str">
        <f>IF(COUNTIF($A$2:$A156,A156)&gt;1,"Duplicate","Unique")</f>
        <v>Unique</v>
      </c>
    </row>
    <row r="157" spans="1:9" ht="15" customHeight="1" x14ac:dyDescent="0.3">
      <c r="A157" s="4" t="str">
        <f>IF(LEFT(Raw_Customer_dim!A157,2)="C-","CUST"&amp;MID(Raw_Customer_dim!A157,3,10),Raw_Customer_dim!A157)</f>
        <v>CUST1155</v>
      </c>
      <c r="B157" s="4" t="str">
        <f>PROPER(TRIM(Raw_Customer_dim!B157))</f>
        <v>Curtis Haynes</v>
      </c>
      <c r="C157" s="4">
        <f>Raw_Customer_dim!C157</f>
        <v>60</v>
      </c>
      <c r="D157" s="4" t="str">
        <f>Raw_Customer_dim!D157</f>
        <v>Female</v>
      </c>
      <c r="E157" s="4" t="str">
        <f>TRIM(Raw_Customer_dim!E157)</f>
        <v>Estradaside</v>
      </c>
      <c r="F157" s="4" t="str">
        <f>TRIM(Raw_Customer_dim!F157)</f>
        <v>Iowa</v>
      </c>
      <c r="G157" s="4" t="str">
        <f>TRIM(Raw_Customer_dim!G157)</f>
        <v>USA</v>
      </c>
      <c r="H157" s="4" t="str">
        <f>IF(Raw_Customer_dim!H157="","Standard",Raw_Customer_dim!H157)</f>
        <v>Gold</v>
      </c>
      <c r="I157" s="4" t="str">
        <f>IF(COUNTIF($A$2:$A157,A157)&gt;1,"Duplicate","Unique")</f>
        <v>Unique</v>
      </c>
    </row>
    <row r="158" spans="1:9" ht="15" customHeight="1" x14ac:dyDescent="0.3">
      <c r="A158" s="4" t="str">
        <f>IF(LEFT(Raw_Customer_dim!A158,2)="C-","CUST"&amp;MID(Raw_Customer_dim!A158,3,10),Raw_Customer_dim!A158)</f>
        <v>CUST1156</v>
      </c>
      <c r="B158" s="4" t="str">
        <f>PROPER(TRIM(Raw_Customer_dim!B158))</f>
        <v>Maria Sanchez</v>
      </c>
      <c r="C158" s="4">
        <f>Raw_Customer_dim!C158</f>
        <v>46</v>
      </c>
      <c r="D158" s="4" t="str">
        <f>Raw_Customer_dim!D158</f>
        <v>Male</v>
      </c>
      <c r="E158" s="4" t="str">
        <f>TRIM(Raw_Customer_dim!E158)</f>
        <v>East Peterbury</v>
      </c>
      <c r="F158" s="4" t="str">
        <f>TRIM(Raw_Customer_dim!F158)</f>
        <v>North Dakota</v>
      </c>
      <c r="G158" s="4" t="str">
        <f>TRIM(Raw_Customer_dim!G158)</f>
        <v>USA</v>
      </c>
      <c r="H158" s="4" t="str">
        <f>IF(Raw_Customer_dim!H158="","Standard",Raw_Customer_dim!H158)</f>
        <v>Bronze</v>
      </c>
      <c r="I158" s="4" t="str">
        <f>IF(COUNTIF($A$2:$A158,A158)&gt;1,"Duplicate","Unique")</f>
        <v>Unique</v>
      </c>
    </row>
    <row r="159" spans="1:9" ht="15" customHeight="1" x14ac:dyDescent="0.3">
      <c r="A159" s="4" t="str">
        <f>IF(LEFT(Raw_Customer_dim!A159,2)="C-","CUST"&amp;MID(Raw_Customer_dim!A159,3,10),Raw_Customer_dim!A159)</f>
        <v>CUST1157</v>
      </c>
      <c r="B159" s="4" t="str">
        <f>PROPER(TRIM(Raw_Customer_dim!B159))</f>
        <v>Paul Zamora</v>
      </c>
      <c r="C159" s="4">
        <f>Raw_Customer_dim!C159</f>
        <v>59</v>
      </c>
      <c r="D159" s="4" t="str">
        <f>Raw_Customer_dim!D159</f>
        <v>Male</v>
      </c>
      <c r="E159" s="4" t="str">
        <f>TRIM(Raw_Customer_dim!E159)</f>
        <v>North Larryfurt</v>
      </c>
      <c r="F159" s="4" t="str">
        <f>TRIM(Raw_Customer_dim!F159)</f>
        <v>North Dakota</v>
      </c>
      <c r="G159" s="4" t="str">
        <f>TRIM(Raw_Customer_dim!G159)</f>
        <v>USA</v>
      </c>
      <c r="H159" s="4" t="str">
        <f>IF(Raw_Customer_dim!H159="","Standard",Raw_Customer_dim!H159)</f>
        <v>Platinum</v>
      </c>
      <c r="I159" s="4" t="str">
        <f>IF(COUNTIF($A$2:$A159,A159)&gt;1,"Duplicate","Unique")</f>
        <v>Unique</v>
      </c>
    </row>
    <row r="160" spans="1:9" ht="15" customHeight="1" x14ac:dyDescent="0.3">
      <c r="A160" s="4" t="str">
        <f>IF(LEFT(Raw_Customer_dim!A160,2)="C-","CUST"&amp;MID(Raw_Customer_dim!A160,3,10),Raw_Customer_dim!A160)</f>
        <v>CUST1158</v>
      </c>
      <c r="B160" s="4" t="str">
        <f>PROPER(TRIM(Raw_Customer_dim!B160))</f>
        <v>Sean Powell</v>
      </c>
      <c r="C160" s="4">
        <f>Raw_Customer_dim!C160</f>
        <v>43</v>
      </c>
      <c r="D160" s="4" t="str">
        <f>Raw_Customer_dim!D160</f>
        <v>Male</v>
      </c>
      <c r="E160" s="4" t="str">
        <f>TRIM(Raw_Customer_dim!E160)</f>
        <v>South Kevin</v>
      </c>
      <c r="F160" s="4" t="str">
        <f>TRIM(Raw_Customer_dim!F160)</f>
        <v>Vermont</v>
      </c>
      <c r="G160" s="4" t="str">
        <f>TRIM(Raw_Customer_dim!G160)</f>
        <v>USA</v>
      </c>
      <c r="H160" s="4" t="str">
        <f>IF(Raw_Customer_dim!H160="","Standard",Raw_Customer_dim!H160)</f>
        <v>Bronze</v>
      </c>
      <c r="I160" s="4" t="str">
        <f>IF(COUNTIF($A$2:$A160,A160)&gt;1,"Duplicate","Unique")</f>
        <v>Unique</v>
      </c>
    </row>
    <row r="161" spans="1:9" ht="15" customHeight="1" x14ac:dyDescent="0.3">
      <c r="A161" s="4" t="str">
        <f>IF(LEFT(Raw_Customer_dim!A161,2)="C-","CUST"&amp;MID(Raw_Customer_dim!A161,3,10),Raw_Customer_dim!A161)</f>
        <v>CUST1159</v>
      </c>
      <c r="B161" s="4" t="str">
        <f>PROPER(TRIM(Raw_Customer_dim!B161))</f>
        <v>Brian Choi</v>
      </c>
      <c r="C161" s="4">
        <f>Raw_Customer_dim!C161</f>
        <v>46</v>
      </c>
      <c r="D161" s="4" t="str">
        <f>Raw_Customer_dim!D161</f>
        <v>Female</v>
      </c>
      <c r="E161" s="4" t="str">
        <f>TRIM(Raw_Customer_dim!E161)</f>
        <v>Floydton</v>
      </c>
      <c r="F161" s="4" t="str">
        <f>TRIM(Raw_Customer_dim!F161)</f>
        <v>New Jersey</v>
      </c>
      <c r="G161" s="4" t="str">
        <f>TRIM(Raw_Customer_dim!G161)</f>
        <v>USA</v>
      </c>
      <c r="H161" s="4" t="str">
        <f>IF(Raw_Customer_dim!H161="","Standard",Raw_Customer_dim!H161)</f>
        <v>Gold</v>
      </c>
      <c r="I161" s="4" t="str">
        <f>IF(COUNTIF($A$2:$A161,A161)&gt;1,"Duplicate","Unique")</f>
        <v>Unique</v>
      </c>
    </row>
    <row r="162" spans="1:9" ht="15" customHeight="1" x14ac:dyDescent="0.3">
      <c r="A162" s="4" t="str">
        <f>IF(LEFT(Raw_Customer_dim!A162,2)="C-","CUST"&amp;MID(Raw_Customer_dim!A162,3,10),Raw_Customer_dim!A162)</f>
        <v>CUST1160</v>
      </c>
      <c r="B162" s="4" t="str">
        <f>PROPER(TRIM(Raw_Customer_dim!B162))</f>
        <v>John Lawson</v>
      </c>
      <c r="C162" s="4">
        <f>Raw_Customer_dim!C162</f>
        <v>41</v>
      </c>
      <c r="D162" s="4" t="str">
        <f>Raw_Customer_dim!D162</f>
        <v>Female</v>
      </c>
      <c r="E162" s="4" t="str">
        <f>TRIM(Raw_Customer_dim!E162)</f>
        <v>New Juliemouth</v>
      </c>
      <c r="F162" s="4" t="str">
        <f>TRIM(Raw_Customer_dim!F162)</f>
        <v>North Carolina</v>
      </c>
      <c r="G162" s="4" t="str">
        <f>TRIM(Raw_Customer_dim!G162)</f>
        <v>USA</v>
      </c>
      <c r="H162" s="4" t="str">
        <f>IF(Raw_Customer_dim!H162="","Standard",Raw_Customer_dim!H162)</f>
        <v>Platinum</v>
      </c>
      <c r="I162" s="4" t="str">
        <f>IF(COUNTIF($A$2:$A162,A162)&gt;1,"Duplicate","Unique")</f>
        <v>Unique</v>
      </c>
    </row>
    <row r="163" spans="1:9" ht="15" customHeight="1" x14ac:dyDescent="0.3">
      <c r="A163" s="4" t="str">
        <f>IF(LEFT(Raw_Customer_dim!A163,2)="C-","CUST"&amp;MID(Raw_Customer_dim!A163,3,10),Raw_Customer_dim!A163)</f>
        <v>CUST1161</v>
      </c>
      <c r="B163" s="4" t="str">
        <f>PROPER(TRIM(Raw_Customer_dim!B163))</f>
        <v>Cynthia Morris</v>
      </c>
      <c r="C163" s="4">
        <f>Raw_Customer_dim!C163</f>
        <v>18</v>
      </c>
      <c r="D163" s="4" t="str">
        <f>Raw_Customer_dim!D163</f>
        <v>Female</v>
      </c>
      <c r="E163" s="4" t="str">
        <f>TRIM(Raw_Customer_dim!E163)</f>
        <v>Hessmouth</v>
      </c>
      <c r="F163" s="4" t="str">
        <f>TRIM(Raw_Customer_dim!F163)</f>
        <v>Arizona</v>
      </c>
      <c r="G163" s="4" t="str">
        <f>TRIM(Raw_Customer_dim!G163)</f>
        <v>USA</v>
      </c>
      <c r="H163" s="4" t="str">
        <f>IF(Raw_Customer_dim!H163="","Standard",Raw_Customer_dim!H163)</f>
        <v>Silver</v>
      </c>
      <c r="I163" s="4" t="str">
        <f>IF(COUNTIF($A$2:$A163,A163)&gt;1,"Duplicate","Unique")</f>
        <v>Unique</v>
      </c>
    </row>
    <row r="164" spans="1:9" ht="15" customHeight="1" x14ac:dyDescent="0.3">
      <c r="A164" s="4" t="str">
        <f>IF(LEFT(Raw_Customer_dim!A164,2)="C-","CUST"&amp;MID(Raw_Customer_dim!A164,3,10),Raw_Customer_dim!A164)</f>
        <v>CUST1162</v>
      </c>
      <c r="B164" s="4" t="str">
        <f>PROPER(TRIM(Raw_Customer_dim!B164))</f>
        <v>Mariah Brown</v>
      </c>
      <c r="C164" s="4">
        <f>Raw_Customer_dim!C164</f>
        <v>37</v>
      </c>
      <c r="D164" s="4" t="str">
        <f>Raw_Customer_dim!D164</f>
        <v>Male</v>
      </c>
      <c r="E164" s="4" t="str">
        <f>TRIM(Raw_Customer_dim!E164)</f>
        <v>Palmerbury</v>
      </c>
      <c r="F164" s="4" t="str">
        <f>TRIM(Raw_Customer_dim!F164)</f>
        <v>Tennessee</v>
      </c>
      <c r="G164" s="4" t="str">
        <f>TRIM(Raw_Customer_dim!G164)</f>
        <v>United States of America</v>
      </c>
      <c r="H164" s="4" t="str">
        <f>IF(Raw_Customer_dim!H164="","Standard",Raw_Customer_dim!H164)</f>
        <v>Silver</v>
      </c>
      <c r="I164" s="4" t="str">
        <f>IF(COUNTIF($A$2:$A164,A164)&gt;1,"Duplicate","Unique")</f>
        <v>Unique</v>
      </c>
    </row>
    <row r="165" spans="1:9" ht="15" customHeight="1" x14ac:dyDescent="0.3">
      <c r="A165" s="4" t="str">
        <f>IF(LEFT(Raw_Customer_dim!A165,2)="C-","CUST"&amp;MID(Raw_Customer_dim!A165,3,10),Raw_Customer_dim!A165)</f>
        <v>CUST1163</v>
      </c>
      <c r="B165" s="4" t="str">
        <f>PROPER(TRIM(Raw_Customer_dim!B165))</f>
        <v>Joseph Jones</v>
      </c>
      <c r="C165" s="4">
        <f>Raw_Customer_dim!C165</f>
        <v>21</v>
      </c>
      <c r="D165" s="4" t="str">
        <f>Raw_Customer_dim!D165</f>
        <v>Male</v>
      </c>
      <c r="E165" s="4" t="str">
        <f>TRIM(Raw_Customer_dim!E165)</f>
        <v>North Matthew</v>
      </c>
      <c r="F165" s="4" t="str">
        <f>TRIM(Raw_Customer_dim!F165)</f>
        <v>Illinois</v>
      </c>
      <c r="G165" s="4" t="str">
        <f>TRIM(Raw_Customer_dim!G165)</f>
        <v>USA</v>
      </c>
      <c r="H165" s="4" t="str">
        <f>IF(Raw_Customer_dim!H165="","Standard",Raw_Customer_dim!H165)</f>
        <v>Bronze</v>
      </c>
      <c r="I165" s="4" t="str">
        <f>IF(COUNTIF($A$2:$A165,A165)&gt;1,"Duplicate","Unique")</f>
        <v>Unique</v>
      </c>
    </row>
    <row r="166" spans="1:9" ht="15" customHeight="1" x14ac:dyDescent="0.3">
      <c r="A166" s="4" t="str">
        <f>IF(LEFT(Raw_Customer_dim!A166,2)="C-","CUST"&amp;MID(Raw_Customer_dim!A166,3,10),Raw_Customer_dim!A166)</f>
        <v>CUST1164</v>
      </c>
      <c r="B166" s="4" t="str">
        <f>PROPER(TRIM(Raw_Customer_dim!B166))</f>
        <v>Daniel Rivas</v>
      </c>
      <c r="C166" s="4">
        <f>Raw_Customer_dim!C166</f>
        <v>39</v>
      </c>
      <c r="D166" s="4" t="str">
        <f>Raw_Customer_dim!D166</f>
        <v>Female</v>
      </c>
      <c r="E166" s="4" t="str">
        <f>TRIM(Raw_Customer_dim!E166)</f>
        <v>Dominiquefort</v>
      </c>
      <c r="F166" s="4" t="str">
        <f>TRIM(Raw_Customer_dim!F166)</f>
        <v>Georgia</v>
      </c>
      <c r="G166" s="4" t="str">
        <f>TRIM(Raw_Customer_dim!G166)</f>
        <v>USA</v>
      </c>
      <c r="H166" s="4" t="str">
        <f>IF(Raw_Customer_dim!H166="","Standard",Raw_Customer_dim!H166)</f>
        <v>Silver</v>
      </c>
      <c r="I166" s="4" t="str">
        <f>IF(COUNTIF($A$2:$A166,A166)&gt;1,"Duplicate","Unique")</f>
        <v>Unique</v>
      </c>
    </row>
    <row r="167" spans="1:9" ht="15" customHeight="1" x14ac:dyDescent="0.3">
      <c r="A167" s="4" t="str">
        <f>IF(LEFT(Raw_Customer_dim!A167,2)="C-","CUST"&amp;MID(Raw_Customer_dim!A167,3,10),Raw_Customer_dim!A167)</f>
        <v>CUST1165</v>
      </c>
      <c r="B167" s="4" t="str">
        <f>PROPER(TRIM(Raw_Customer_dim!B167))</f>
        <v>Jason Wheeler</v>
      </c>
      <c r="C167" s="4">
        <f>Raw_Customer_dim!C167</f>
        <v>47</v>
      </c>
      <c r="D167" s="4" t="str">
        <f>Raw_Customer_dim!D167</f>
        <v>Female</v>
      </c>
      <c r="E167" s="4" t="str">
        <f>TRIM(Raw_Customer_dim!E167)</f>
        <v>Carolview</v>
      </c>
      <c r="F167" s="4" t="str">
        <f>TRIM(Raw_Customer_dim!F167)</f>
        <v>Illinois</v>
      </c>
      <c r="G167" s="4" t="str">
        <f>TRIM(Raw_Customer_dim!G167)</f>
        <v>USA</v>
      </c>
      <c r="H167" s="4" t="str">
        <f>IF(Raw_Customer_dim!H167="","Standard",Raw_Customer_dim!H167)</f>
        <v>Platinum</v>
      </c>
      <c r="I167" s="4" t="str">
        <f>IF(COUNTIF($A$2:$A167,A167)&gt;1,"Duplicate","Unique")</f>
        <v>Unique</v>
      </c>
    </row>
    <row r="168" spans="1:9" ht="15" customHeight="1" x14ac:dyDescent="0.3">
      <c r="A168" s="4" t="str">
        <f>IF(LEFT(Raw_Customer_dim!A168,2)="C-","CUST"&amp;MID(Raw_Customer_dim!A168,3,10),Raw_Customer_dim!A168)</f>
        <v>CUST1166</v>
      </c>
      <c r="B168" s="4" t="str">
        <f>PROPER(TRIM(Raw_Customer_dim!B168))</f>
        <v>Patricia Gardner</v>
      </c>
      <c r="C168" s="4">
        <f>Raw_Customer_dim!C168</f>
        <v>25</v>
      </c>
      <c r="D168" s="4" t="str">
        <f>Raw_Customer_dim!D168</f>
        <v>Female</v>
      </c>
      <c r="E168" s="4" t="str">
        <f>TRIM(Raw_Customer_dim!E168)</f>
        <v>South Ashleyton</v>
      </c>
      <c r="F168" s="4" t="str">
        <f>TRIM(Raw_Customer_dim!F168)</f>
        <v>Michigan</v>
      </c>
      <c r="G168" s="4" t="str">
        <f>TRIM(Raw_Customer_dim!G168)</f>
        <v>USA</v>
      </c>
      <c r="H168" s="4" t="str">
        <f>IF(Raw_Customer_dim!H168="","Standard",Raw_Customer_dim!H168)</f>
        <v>Silver</v>
      </c>
      <c r="I168" s="4" t="str">
        <f>IF(COUNTIF($A$2:$A168,A168)&gt;1,"Duplicate","Unique")</f>
        <v>Unique</v>
      </c>
    </row>
    <row r="169" spans="1:9" ht="15" customHeight="1" x14ac:dyDescent="0.3">
      <c r="A169" s="4" t="str">
        <f>IF(LEFT(Raw_Customer_dim!A169,2)="C-","CUST"&amp;MID(Raw_Customer_dim!A169,3,10),Raw_Customer_dim!A169)</f>
        <v>CUST1167</v>
      </c>
      <c r="B169" s="4" t="str">
        <f>PROPER(TRIM(Raw_Customer_dim!B169))</f>
        <v>Antonio Wade</v>
      </c>
      <c r="C169" s="4">
        <f>Raw_Customer_dim!C169</f>
        <v>36</v>
      </c>
      <c r="D169" s="4" t="str">
        <f>Raw_Customer_dim!D169</f>
        <v>Female</v>
      </c>
      <c r="E169" s="4" t="str">
        <f>TRIM(Raw_Customer_dim!E169)</f>
        <v>New Jasonmouth</v>
      </c>
      <c r="F169" s="4" t="str">
        <f>TRIM(Raw_Customer_dim!F169)</f>
        <v>Tennessee</v>
      </c>
      <c r="G169" s="4" t="str">
        <f>TRIM(Raw_Customer_dim!G169)</f>
        <v>USA</v>
      </c>
      <c r="H169" s="4" t="str">
        <f>IF(Raw_Customer_dim!H169="","Standard",Raw_Customer_dim!H169)</f>
        <v>Gold</v>
      </c>
      <c r="I169" s="4" t="str">
        <f>IF(COUNTIF($A$2:$A169,A169)&gt;1,"Duplicate","Unique")</f>
        <v>Unique</v>
      </c>
    </row>
    <row r="170" spans="1:9" ht="15" customHeight="1" x14ac:dyDescent="0.3">
      <c r="A170" s="4" t="str">
        <f>IF(LEFT(Raw_Customer_dim!A170,2)="C-","CUST"&amp;MID(Raw_Customer_dim!A170,3,10),Raw_Customer_dim!A170)</f>
        <v>CUST1168</v>
      </c>
      <c r="B170" s="4" t="str">
        <f>PROPER(TRIM(Raw_Customer_dim!B170))</f>
        <v>Daniel Contreras</v>
      </c>
      <c r="C170" s="4">
        <f>Raw_Customer_dim!C170</f>
        <v>36</v>
      </c>
      <c r="D170" s="4" t="str">
        <f>Raw_Customer_dim!D170</f>
        <v>Female</v>
      </c>
      <c r="E170" s="4" t="str">
        <f>TRIM(Raw_Customer_dim!E170)</f>
        <v>Robertview</v>
      </c>
      <c r="F170" s="4" t="str">
        <f>TRIM(Raw_Customer_dim!F170)</f>
        <v>Florida</v>
      </c>
      <c r="G170" s="4" t="str">
        <f>TRIM(Raw_Customer_dim!G170)</f>
        <v>USA</v>
      </c>
      <c r="H170" s="4" t="str">
        <f>IF(Raw_Customer_dim!H170="","Standard",Raw_Customer_dim!H170)</f>
        <v>Platinum</v>
      </c>
      <c r="I170" s="4" t="str">
        <f>IF(COUNTIF($A$2:$A170,A170)&gt;1,"Duplicate","Unique")</f>
        <v>Unique</v>
      </c>
    </row>
    <row r="171" spans="1:9" ht="15" customHeight="1" x14ac:dyDescent="0.3">
      <c r="A171" s="4" t="str">
        <f>IF(LEFT(Raw_Customer_dim!A171,2)="C-","CUST"&amp;MID(Raw_Customer_dim!A171,3,10),Raw_Customer_dim!A171)</f>
        <v>CUST1169</v>
      </c>
      <c r="B171" s="4" t="str">
        <f>PROPER(TRIM(Raw_Customer_dim!B171))</f>
        <v>Steve Mclaughlin</v>
      </c>
      <c r="C171" s="4">
        <f>Raw_Customer_dim!C171</f>
        <v>64</v>
      </c>
      <c r="D171" s="4" t="str">
        <f>Raw_Customer_dim!D171</f>
        <v>Male</v>
      </c>
      <c r="E171" s="4" t="str">
        <f>TRIM(Raw_Customer_dim!E171)</f>
        <v>Josephmouth</v>
      </c>
      <c r="F171" s="4" t="str">
        <f>TRIM(Raw_Customer_dim!F171)</f>
        <v>New Hampshire</v>
      </c>
      <c r="G171" s="4" t="str">
        <f>TRIM(Raw_Customer_dim!G171)</f>
        <v>USA</v>
      </c>
      <c r="H171" s="4" t="str">
        <f>IF(Raw_Customer_dim!H171="","Standard",Raw_Customer_dim!H171)</f>
        <v>Bronze</v>
      </c>
      <c r="I171" s="4" t="str">
        <f>IF(COUNTIF($A$2:$A171,A171)&gt;1,"Duplicate","Unique")</f>
        <v>Unique</v>
      </c>
    </row>
    <row r="172" spans="1:9" ht="15" customHeight="1" x14ac:dyDescent="0.3">
      <c r="A172" s="4" t="str">
        <f>IF(LEFT(Raw_Customer_dim!A172,2)="C-","CUST"&amp;MID(Raw_Customer_dim!A172,3,10),Raw_Customer_dim!A172)</f>
        <v>CUST1170</v>
      </c>
      <c r="B172" s="4" t="str">
        <f>PROPER(TRIM(Raw_Customer_dim!B172))</f>
        <v>Christopher Garcia Dds</v>
      </c>
      <c r="C172" s="4">
        <f>Raw_Customer_dim!C172</f>
        <v>18</v>
      </c>
      <c r="D172" s="4" t="str">
        <f>Raw_Customer_dim!D172</f>
        <v>Male</v>
      </c>
      <c r="E172" s="4" t="str">
        <f>TRIM(Raw_Customer_dim!E172)</f>
        <v>New Joseph</v>
      </c>
      <c r="F172" s="4" t="str">
        <f>TRIM(Raw_Customer_dim!F172)</f>
        <v>Missouri</v>
      </c>
      <c r="G172" s="4" t="str">
        <f>TRIM(Raw_Customer_dim!G172)</f>
        <v>USA</v>
      </c>
      <c r="H172" s="4" t="str">
        <f>IF(Raw_Customer_dim!H172="","Standard",Raw_Customer_dim!H172)</f>
        <v>Gold</v>
      </c>
      <c r="I172" s="4" t="str">
        <f>IF(COUNTIF($A$2:$A172,A172)&gt;1,"Duplicate","Unique")</f>
        <v>Unique</v>
      </c>
    </row>
    <row r="173" spans="1:9" ht="15" customHeight="1" x14ac:dyDescent="0.3">
      <c r="A173" s="4" t="str">
        <f>IF(LEFT(Raw_Customer_dim!A173,2)="C-","CUST"&amp;MID(Raw_Customer_dim!A173,3,10),Raw_Customer_dim!A173)</f>
        <v>CUST1171</v>
      </c>
      <c r="B173" s="4" t="str">
        <f>PROPER(TRIM(Raw_Customer_dim!B173))</f>
        <v>Amy Wilson</v>
      </c>
      <c r="C173" s="4">
        <f>Raw_Customer_dim!C173</f>
        <v>44</v>
      </c>
      <c r="D173" s="4" t="str">
        <f>Raw_Customer_dim!D173</f>
        <v>Female</v>
      </c>
      <c r="E173" s="4" t="str">
        <f>TRIM(Raw_Customer_dim!E173)</f>
        <v>Morrisburgh</v>
      </c>
      <c r="F173" s="4" t="str">
        <f>TRIM(Raw_Customer_dim!F173)</f>
        <v>Indiana</v>
      </c>
      <c r="G173" s="4" t="str">
        <f>TRIM(Raw_Customer_dim!G173)</f>
        <v>USA</v>
      </c>
      <c r="H173" s="4" t="str">
        <f>IF(Raw_Customer_dim!H173="","Standard",Raw_Customer_dim!H173)</f>
        <v>Platinum</v>
      </c>
      <c r="I173" s="4" t="str">
        <f>IF(COUNTIF($A$2:$A173,A173)&gt;1,"Duplicate","Unique")</f>
        <v>Unique</v>
      </c>
    </row>
    <row r="174" spans="1:9" ht="15" customHeight="1" x14ac:dyDescent="0.3">
      <c r="A174" s="4" t="str">
        <f>IF(LEFT(Raw_Customer_dim!A174,2)="C-","CUST"&amp;MID(Raw_Customer_dim!A174,3,10),Raw_Customer_dim!A174)</f>
        <v>CUST1172</v>
      </c>
      <c r="B174" s="4" t="str">
        <f>PROPER(TRIM(Raw_Customer_dim!B174))</f>
        <v>Thomas Rhodes</v>
      </c>
      <c r="C174" s="4">
        <f>Raw_Customer_dim!C174</f>
        <v>41</v>
      </c>
      <c r="D174" s="4" t="str">
        <f>Raw_Customer_dim!D174</f>
        <v>Female</v>
      </c>
      <c r="E174" s="4" t="str">
        <f>TRIM(Raw_Customer_dim!E174)</f>
        <v>Port Richard</v>
      </c>
      <c r="F174" s="4" t="str">
        <f>TRIM(Raw_Customer_dim!F174)</f>
        <v>West Virginia</v>
      </c>
      <c r="G174" s="4" t="str">
        <f>TRIM(Raw_Customer_dim!G174)</f>
        <v>USA</v>
      </c>
      <c r="H174" s="4" t="str">
        <f>IF(Raw_Customer_dim!H174="","Standard",Raw_Customer_dim!H174)</f>
        <v>Bronze</v>
      </c>
      <c r="I174" s="4" t="str">
        <f>IF(COUNTIF($A$2:$A174,A174)&gt;1,"Duplicate","Unique")</f>
        <v>Unique</v>
      </c>
    </row>
    <row r="175" spans="1:9" ht="15" customHeight="1" x14ac:dyDescent="0.3">
      <c r="A175" s="4" t="str">
        <f>IF(LEFT(Raw_Customer_dim!A175,2)="C-","CUST"&amp;MID(Raw_Customer_dim!A175,3,10),Raw_Customer_dim!A175)</f>
        <v>CUST1173</v>
      </c>
      <c r="B175" s="4" t="str">
        <f>PROPER(TRIM(Raw_Customer_dim!B175))</f>
        <v>Teresa Stokes</v>
      </c>
      <c r="C175" s="4">
        <f>Raw_Customer_dim!C175</f>
        <v>41</v>
      </c>
      <c r="D175" s="4" t="str">
        <f>Raw_Customer_dim!D175</f>
        <v>Female</v>
      </c>
      <c r="E175" s="4" t="str">
        <f>TRIM(Raw_Customer_dim!E175)</f>
        <v>New William</v>
      </c>
      <c r="F175" s="4" t="str">
        <f>TRIM(Raw_Customer_dim!F175)</f>
        <v>Iowa</v>
      </c>
      <c r="G175" s="4" t="str">
        <f>TRIM(Raw_Customer_dim!G175)</f>
        <v>usa</v>
      </c>
      <c r="H175" s="4" t="str">
        <f>IF(Raw_Customer_dim!H175="","Standard",Raw_Customer_dim!H175)</f>
        <v>Platinum</v>
      </c>
      <c r="I175" s="4" t="str">
        <f>IF(COUNTIF($A$2:$A175,A175)&gt;1,"Duplicate","Unique")</f>
        <v>Unique</v>
      </c>
    </row>
    <row r="176" spans="1:9" ht="15" customHeight="1" x14ac:dyDescent="0.3">
      <c r="A176" s="4" t="str">
        <f>IF(LEFT(Raw_Customer_dim!A176,2)="C-","CUST"&amp;MID(Raw_Customer_dim!A176,3,10),Raw_Customer_dim!A176)</f>
        <v>CUST1174</v>
      </c>
      <c r="B176" s="4" t="str">
        <f>PROPER(TRIM(Raw_Customer_dim!B176))</f>
        <v>Maria Davis</v>
      </c>
      <c r="C176" s="4">
        <f>Raw_Customer_dim!C176</f>
        <v>26</v>
      </c>
      <c r="D176" s="4" t="str">
        <f>Raw_Customer_dim!D176</f>
        <v>Female</v>
      </c>
      <c r="E176" s="4" t="str">
        <f>TRIM(Raw_Customer_dim!E176)</f>
        <v>Avilahaven</v>
      </c>
      <c r="F176" s="4" t="str">
        <f>TRIM(Raw_Customer_dim!F176)</f>
        <v>Vermont</v>
      </c>
      <c r="G176" s="4" t="str">
        <f>TRIM(Raw_Customer_dim!G176)</f>
        <v>USA</v>
      </c>
      <c r="H176" s="4" t="str">
        <f>IF(Raw_Customer_dim!H176="","Standard",Raw_Customer_dim!H176)</f>
        <v>Gold</v>
      </c>
      <c r="I176" s="4" t="str">
        <f>IF(COUNTIF($A$2:$A176,A176)&gt;1,"Duplicate","Unique")</f>
        <v>Unique</v>
      </c>
    </row>
    <row r="177" spans="1:9" ht="15" customHeight="1" x14ac:dyDescent="0.3">
      <c r="A177" s="4" t="str">
        <f>IF(LEFT(Raw_Customer_dim!A177,2)="C-","CUST"&amp;MID(Raw_Customer_dim!A177,3,10),Raw_Customer_dim!A177)</f>
        <v>CUST1175</v>
      </c>
      <c r="B177" s="4" t="str">
        <f>PROPER(TRIM(Raw_Customer_dim!B177))</f>
        <v>Michelle Rogers</v>
      </c>
      <c r="C177" s="4">
        <f>Raw_Customer_dim!C177</f>
        <v>56</v>
      </c>
      <c r="D177" s="4" t="str">
        <f>Raw_Customer_dim!D177</f>
        <v>Male</v>
      </c>
      <c r="E177" s="4" t="str">
        <f>TRIM(Raw_Customer_dim!E177)</f>
        <v>East Jessicaborough</v>
      </c>
      <c r="F177" s="4" t="str">
        <f>TRIM(Raw_Customer_dim!F177)</f>
        <v>Hawaii</v>
      </c>
      <c r="G177" s="4" t="str">
        <f>TRIM(Raw_Customer_dim!G177)</f>
        <v>USA</v>
      </c>
      <c r="H177" s="4" t="str">
        <f>IF(Raw_Customer_dim!H177="","Standard",Raw_Customer_dim!H177)</f>
        <v>Platinum</v>
      </c>
      <c r="I177" s="4" t="str">
        <f>IF(COUNTIF($A$2:$A177,A177)&gt;1,"Duplicate","Unique")</f>
        <v>Unique</v>
      </c>
    </row>
    <row r="178" spans="1:9" ht="15" customHeight="1" x14ac:dyDescent="0.3">
      <c r="A178" s="4" t="str">
        <f>IF(LEFT(Raw_Customer_dim!A178,2)="C-","CUST"&amp;MID(Raw_Customer_dim!A178,3,10),Raw_Customer_dim!A178)</f>
        <v>CUST1176</v>
      </c>
      <c r="B178" s="4" t="str">
        <f>PROPER(TRIM(Raw_Customer_dim!B178))</f>
        <v>John Bradford</v>
      </c>
      <c r="C178" s="4">
        <f>Raw_Customer_dim!C178</f>
        <v>48</v>
      </c>
      <c r="D178" s="4" t="str">
        <f>Raw_Customer_dim!D178</f>
        <v>Male</v>
      </c>
      <c r="E178" s="4" t="str">
        <f>TRIM(Raw_Customer_dim!E178)</f>
        <v>Anabury</v>
      </c>
      <c r="F178" s="4" t="str">
        <f>TRIM(Raw_Customer_dim!F178)</f>
        <v>Vermont</v>
      </c>
      <c r="G178" s="4" t="str">
        <f>TRIM(Raw_Customer_dim!G178)</f>
        <v>USA</v>
      </c>
      <c r="H178" s="4" t="str">
        <f>IF(Raw_Customer_dim!H178="","Standard",Raw_Customer_dim!H178)</f>
        <v>Silver</v>
      </c>
      <c r="I178" s="4" t="str">
        <f>IF(COUNTIF($A$2:$A178,A178)&gt;1,"Duplicate","Unique")</f>
        <v>Unique</v>
      </c>
    </row>
    <row r="179" spans="1:9" ht="15" customHeight="1" x14ac:dyDescent="0.3">
      <c r="A179" s="4" t="str">
        <f>IF(LEFT(Raw_Customer_dim!A179,2)="C-","CUST"&amp;MID(Raw_Customer_dim!A179,3,10),Raw_Customer_dim!A179)</f>
        <v>CUST1177</v>
      </c>
      <c r="B179" s="4" t="str">
        <f>PROPER(TRIM(Raw_Customer_dim!B179))</f>
        <v>Curtis Lam</v>
      </c>
      <c r="C179" s="4">
        <f>Raw_Customer_dim!C179</f>
        <v>55</v>
      </c>
      <c r="D179" s="4" t="str">
        <f>Raw_Customer_dim!D179</f>
        <v>Male</v>
      </c>
      <c r="E179" s="4" t="str">
        <f>TRIM(Raw_Customer_dim!E179)</f>
        <v>Butlerberg</v>
      </c>
      <c r="F179" s="4" t="str">
        <f>TRIM(Raw_Customer_dim!F179)</f>
        <v>Kentucky</v>
      </c>
      <c r="G179" s="4" t="str">
        <f>TRIM(Raw_Customer_dim!G179)</f>
        <v>USA</v>
      </c>
      <c r="H179" s="4" t="str">
        <f>IF(Raw_Customer_dim!H179="","Standard",Raw_Customer_dim!H179)</f>
        <v>Platinum</v>
      </c>
      <c r="I179" s="4" t="str">
        <f>IF(COUNTIF($A$2:$A179,A179)&gt;1,"Duplicate","Unique")</f>
        <v>Unique</v>
      </c>
    </row>
    <row r="180" spans="1:9" ht="15" customHeight="1" x14ac:dyDescent="0.3">
      <c r="A180" s="4" t="str">
        <f>IF(LEFT(Raw_Customer_dim!A180,2)="C-","CUST"&amp;MID(Raw_Customer_dim!A180,3,10),Raw_Customer_dim!A180)</f>
        <v>CUST1178</v>
      </c>
      <c r="B180" s="4" t="str">
        <f>PROPER(TRIM(Raw_Customer_dim!B180))</f>
        <v>Michelle Myers</v>
      </c>
      <c r="C180" s="4">
        <f>Raw_Customer_dim!C180</f>
        <v>33</v>
      </c>
      <c r="D180" s="4" t="str">
        <f>Raw_Customer_dim!D180</f>
        <v>Female</v>
      </c>
      <c r="E180" s="4" t="str">
        <f>TRIM(Raw_Customer_dim!E180)</f>
        <v>West Daniel</v>
      </c>
      <c r="F180" s="4" t="str">
        <f>TRIM(Raw_Customer_dim!F180)</f>
        <v>South Carolina</v>
      </c>
      <c r="G180" s="4" t="str">
        <f>TRIM(Raw_Customer_dim!G180)</f>
        <v>USA</v>
      </c>
      <c r="H180" s="4" t="str">
        <f>IF(Raw_Customer_dim!H180="","Standard",Raw_Customer_dim!H180)</f>
        <v>Bronze</v>
      </c>
      <c r="I180" s="4" t="str">
        <f>IF(COUNTIF($A$2:$A180,A180)&gt;1,"Duplicate","Unique")</f>
        <v>Unique</v>
      </c>
    </row>
    <row r="181" spans="1:9" ht="15" customHeight="1" x14ac:dyDescent="0.3">
      <c r="A181" s="4" t="str">
        <f>IF(LEFT(Raw_Customer_dim!A181,2)="C-","CUST"&amp;MID(Raw_Customer_dim!A181,3,10),Raw_Customer_dim!A181)</f>
        <v>CUST1179</v>
      </c>
      <c r="B181" s="4" t="str">
        <f>PROPER(TRIM(Raw_Customer_dim!B181))</f>
        <v>Nicholas Bradshaw</v>
      </c>
      <c r="C181" s="4">
        <f>Raw_Customer_dim!C181</f>
        <v>43</v>
      </c>
      <c r="D181" s="4" t="str">
        <f>Raw_Customer_dim!D181</f>
        <v>Female</v>
      </c>
      <c r="E181" s="4" t="str">
        <f>TRIM(Raw_Customer_dim!E181)</f>
        <v>Murphyfurt</v>
      </c>
      <c r="F181" s="4" t="str">
        <f>TRIM(Raw_Customer_dim!F181)</f>
        <v>Utah</v>
      </c>
      <c r="G181" s="4" t="str">
        <f>TRIM(Raw_Customer_dim!G181)</f>
        <v>USA</v>
      </c>
      <c r="H181" s="4" t="str">
        <f>IF(Raw_Customer_dim!H181="","Standard",Raw_Customer_dim!H181)</f>
        <v>Silver</v>
      </c>
      <c r="I181" s="4" t="str">
        <f>IF(COUNTIF($A$2:$A181,A181)&gt;1,"Duplicate","Unique")</f>
        <v>Unique</v>
      </c>
    </row>
    <row r="182" spans="1:9" ht="15" customHeight="1" x14ac:dyDescent="0.3">
      <c r="A182" s="4" t="str">
        <f>IF(LEFT(Raw_Customer_dim!A182,2)="C-","CUST"&amp;MID(Raw_Customer_dim!A182,3,10),Raw_Customer_dim!A182)</f>
        <v>CUST1180</v>
      </c>
      <c r="B182" s="4" t="str">
        <f>PROPER(TRIM(Raw_Customer_dim!B182))</f>
        <v>Wesley Thompson</v>
      </c>
      <c r="C182" s="4">
        <f>Raw_Customer_dim!C182</f>
        <v>38</v>
      </c>
      <c r="D182" s="4" t="str">
        <f>Raw_Customer_dim!D182</f>
        <v>Male</v>
      </c>
      <c r="E182" s="4" t="str">
        <f>TRIM(Raw_Customer_dim!E182)</f>
        <v>East Davidmouth</v>
      </c>
      <c r="F182" s="4" t="str">
        <f>TRIM(Raw_Customer_dim!F182)</f>
        <v>Maine</v>
      </c>
      <c r="G182" s="4" t="str">
        <f>TRIM(Raw_Customer_dim!G182)</f>
        <v>USA</v>
      </c>
      <c r="H182" s="4" t="str">
        <f>IF(Raw_Customer_dim!H182="","Standard",Raw_Customer_dim!H182)</f>
        <v>Bronze</v>
      </c>
      <c r="I182" s="4" t="str">
        <f>IF(COUNTIF($A$2:$A182,A182)&gt;1,"Duplicate","Unique")</f>
        <v>Unique</v>
      </c>
    </row>
    <row r="183" spans="1:9" ht="15" customHeight="1" x14ac:dyDescent="0.3">
      <c r="A183" s="4" t="str">
        <f>IF(LEFT(Raw_Customer_dim!A183,2)="C-","CUST"&amp;MID(Raw_Customer_dim!A183,3,10),Raw_Customer_dim!A183)</f>
        <v>CUST1181</v>
      </c>
      <c r="B183" s="4" t="str">
        <f>PROPER(TRIM(Raw_Customer_dim!B183))</f>
        <v>Erin Ward</v>
      </c>
      <c r="C183" s="4">
        <f>Raw_Customer_dim!C183</f>
        <v>60</v>
      </c>
      <c r="D183" s="4" t="str">
        <f>Raw_Customer_dim!D183</f>
        <v>Male</v>
      </c>
      <c r="E183" s="4" t="str">
        <f>TRIM(Raw_Customer_dim!E183)</f>
        <v>New Brianchester</v>
      </c>
      <c r="F183" s="4" t="str">
        <f>TRIM(Raw_Customer_dim!F183)</f>
        <v>New York</v>
      </c>
      <c r="G183" s="4" t="str">
        <f>TRIM(Raw_Customer_dim!G183)</f>
        <v>USA</v>
      </c>
      <c r="H183" s="4" t="str">
        <f>IF(Raw_Customer_dim!H183="","Standard",Raw_Customer_dim!H183)</f>
        <v>Bronze</v>
      </c>
      <c r="I183" s="4" t="str">
        <f>IF(COUNTIF($A$2:$A183,A183)&gt;1,"Duplicate","Unique")</f>
        <v>Unique</v>
      </c>
    </row>
    <row r="184" spans="1:9" ht="15" customHeight="1" x14ac:dyDescent="0.3">
      <c r="A184" s="4" t="str">
        <f>IF(LEFT(Raw_Customer_dim!A184,2)="C-","CUST"&amp;MID(Raw_Customer_dim!A184,3,10),Raw_Customer_dim!A184)</f>
        <v>CUST1182</v>
      </c>
      <c r="B184" s="4" t="str">
        <f>PROPER(TRIM(Raw_Customer_dim!B184))</f>
        <v>Melissa Hamilton</v>
      </c>
      <c r="C184" s="4">
        <f>Raw_Customer_dim!C184</f>
        <v>23</v>
      </c>
      <c r="D184" s="4" t="str">
        <f>Raw_Customer_dim!D184</f>
        <v>Female</v>
      </c>
      <c r="E184" s="4" t="str">
        <f>TRIM(Raw_Customer_dim!E184)</f>
        <v>Hutchinsonville</v>
      </c>
      <c r="F184" s="4" t="str">
        <f>TRIM(Raw_Customer_dim!F184)</f>
        <v>Oklahoma</v>
      </c>
      <c r="G184" s="4" t="str">
        <f>TRIM(Raw_Customer_dim!G184)</f>
        <v>USA</v>
      </c>
      <c r="H184" s="4" t="str">
        <f>IF(Raw_Customer_dim!H184="","Standard",Raw_Customer_dim!H184)</f>
        <v>Silver</v>
      </c>
      <c r="I184" s="4" t="str">
        <f>IF(COUNTIF($A$2:$A184,A184)&gt;1,"Duplicate","Unique")</f>
        <v>Unique</v>
      </c>
    </row>
    <row r="185" spans="1:9" ht="15" customHeight="1" x14ac:dyDescent="0.3">
      <c r="A185" s="4" t="str">
        <f>IF(LEFT(Raw_Customer_dim!A185,2)="C-","CUST"&amp;MID(Raw_Customer_dim!A185,3,10),Raw_Customer_dim!A185)</f>
        <v>CUST1183</v>
      </c>
      <c r="B185" s="4" t="str">
        <f>PROPER(TRIM(Raw_Customer_dim!B185))</f>
        <v>Mario Jacobs</v>
      </c>
      <c r="C185" s="4">
        <f>Raw_Customer_dim!C185</f>
        <v>18</v>
      </c>
      <c r="D185" s="4" t="str">
        <f>Raw_Customer_dim!D185</f>
        <v>Male</v>
      </c>
      <c r="E185" s="4" t="str">
        <f>TRIM(Raw_Customer_dim!E185)</f>
        <v>Port James</v>
      </c>
      <c r="F185" s="4" t="str">
        <f>TRIM(Raw_Customer_dim!F185)</f>
        <v>New York</v>
      </c>
      <c r="G185" s="4" t="str">
        <f>TRIM(Raw_Customer_dim!G185)</f>
        <v>USA</v>
      </c>
      <c r="H185" s="4" t="str">
        <f>IF(Raw_Customer_dim!H185="","Standard",Raw_Customer_dim!H185)</f>
        <v>Platinum</v>
      </c>
      <c r="I185" s="4" t="str">
        <f>IF(COUNTIF($A$2:$A185,A185)&gt;1,"Duplicate","Unique")</f>
        <v>Unique</v>
      </c>
    </row>
    <row r="186" spans="1:9" ht="15" customHeight="1" x14ac:dyDescent="0.3">
      <c r="A186" s="4" t="str">
        <f>IF(LEFT(Raw_Customer_dim!A186,2)="C-","CUST"&amp;MID(Raw_Customer_dim!A186,3,10),Raw_Customer_dim!A186)</f>
        <v>CUST1184</v>
      </c>
      <c r="B186" s="4" t="str">
        <f>PROPER(TRIM(Raw_Customer_dim!B186))</f>
        <v>Leonard Cochran</v>
      </c>
      <c r="C186" s="4">
        <f>Raw_Customer_dim!C186</f>
        <v>46</v>
      </c>
      <c r="D186" s="4" t="str">
        <f>Raw_Customer_dim!D186</f>
        <v>Female</v>
      </c>
      <c r="E186" s="4" t="str">
        <f>TRIM(Raw_Customer_dim!E186)</f>
        <v>Port Sherryview</v>
      </c>
      <c r="F186" s="4" t="str">
        <f>TRIM(Raw_Customer_dim!F186)</f>
        <v>North Dakota</v>
      </c>
      <c r="G186" s="4" t="str">
        <f>TRIM(Raw_Customer_dim!G186)</f>
        <v>USA</v>
      </c>
      <c r="H186" s="4" t="str">
        <f>IF(Raw_Customer_dim!H186="","Standard",Raw_Customer_dim!H186)</f>
        <v>Silver</v>
      </c>
      <c r="I186" s="4" t="str">
        <f>IF(COUNTIF($A$2:$A186,A186)&gt;1,"Duplicate","Unique")</f>
        <v>Unique</v>
      </c>
    </row>
    <row r="187" spans="1:9" ht="15" customHeight="1" x14ac:dyDescent="0.3">
      <c r="A187" s="4" t="str">
        <f>IF(LEFT(Raw_Customer_dim!A187,2)="C-","CUST"&amp;MID(Raw_Customer_dim!A187,3,10),Raw_Customer_dim!A187)</f>
        <v>CUST1185</v>
      </c>
      <c r="B187" s="4" t="str">
        <f>PROPER(TRIM(Raw_Customer_dim!B187))</f>
        <v>Brent Rivas</v>
      </c>
      <c r="C187" s="4">
        <f>Raw_Customer_dim!C187</f>
        <v>54</v>
      </c>
      <c r="D187" s="4" t="str">
        <f>Raw_Customer_dim!D187</f>
        <v>Female</v>
      </c>
      <c r="E187" s="4" t="str">
        <f>TRIM(Raw_Customer_dim!E187)</f>
        <v>North Kellyberg</v>
      </c>
      <c r="F187" s="4" t="str">
        <f>TRIM(Raw_Customer_dim!F187)</f>
        <v>New Jersey</v>
      </c>
      <c r="G187" s="4" t="str">
        <f>TRIM(Raw_Customer_dim!G187)</f>
        <v>USA</v>
      </c>
      <c r="H187" s="4" t="str">
        <f>IF(Raw_Customer_dim!H187="","Standard",Raw_Customer_dim!H187)</f>
        <v>Platinum</v>
      </c>
      <c r="I187" s="4" t="str">
        <f>IF(COUNTIF($A$2:$A187,A187)&gt;1,"Duplicate","Unique")</f>
        <v>Unique</v>
      </c>
    </row>
    <row r="188" spans="1:9" ht="15" customHeight="1" x14ac:dyDescent="0.3">
      <c r="A188" s="4" t="str">
        <f>IF(LEFT(Raw_Customer_dim!A188,2)="C-","CUST"&amp;MID(Raw_Customer_dim!A188,3,10),Raw_Customer_dim!A188)</f>
        <v>CUST1186</v>
      </c>
      <c r="B188" s="4" t="str">
        <f>PROPER(TRIM(Raw_Customer_dim!B188))</f>
        <v>Jennifer Pruitt</v>
      </c>
      <c r="C188" s="4">
        <f>Raw_Customer_dim!C188</f>
        <v>53</v>
      </c>
      <c r="D188" s="4" t="str">
        <f>Raw_Customer_dim!D188</f>
        <v>Male</v>
      </c>
      <c r="E188" s="4" t="str">
        <f>TRIM(Raw_Customer_dim!E188)</f>
        <v>East Justin</v>
      </c>
      <c r="F188" s="4" t="str">
        <f>TRIM(Raw_Customer_dim!F188)</f>
        <v>Missouri</v>
      </c>
      <c r="G188" s="4" t="str">
        <f>TRIM(Raw_Customer_dim!G188)</f>
        <v>USA</v>
      </c>
      <c r="H188" s="4" t="str">
        <f>IF(Raw_Customer_dim!H188="","Standard",Raw_Customer_dim!H188)</f>
        <v>Silver</v>
      </c>
      <c r="I188" s="4" t="str">
        <f>IF(COUNTIF($A$2:$A188,A188)&gt;1,"Duplicate","Unique")</f>
        <v>Unique</v>
      </c>
    </row>
    <row r="189" spans="1:9" ht="15" customHeight="1" x14ac:dyDescent="0.3">
      <c r="A189" s="4" t="str">
        <f>IF(LEFT(Raw_Customer_dim!A189,2)="C-","CUST"&amp;MID(Raw_Customer_dim!A189,3,10),Raw_Customer_dim!A189)</f>
        <v>CUST1187</v>
      </c>
      <c r="B189" s="4" t="str">
        <f>PROPER(TRIM(Raw_Customer_dim!B189))</f>
        <v>Dr. Suzanne Bullock</v>
      </c>
      <c r="C189" s="4">
        <f>Raw_Customer_dim!C189</f>
        <v>60</v>
      </c>
      <c r="D189" s="4" t="str">
        <f>Raw_Customer_dim!D189</f>
        <v>Female</v>
      </c>
      <c r="E189" s="4" t="str">
        <f>TRIM(Raw_Customer_dim!E189)</f>
        <v>Lake Blaketon</v>
      </c>
      <c r="F189" s="4" t="str">
        <f>TRIM(Raw_Customer_dim!F189)</f>
        <v>Alabama</v>
      </c>
      <c r="G189" s="4" t="str">
        <f>TRIM(Raw_Customer_dim!G189)</f>
        <v>USA</v>
      </c>
      <c r="H189" s="4" t="str">
        <f>IF(Raw_Customer_dim!H189="","Standard",Raw_Customer_dim!H189)</f>
        <v>Platinum</v>
      </c>
      <c r="I189" s="4" t="str">
        <f>IF(COUNTIF($A$2:$A189,A189)&gt;1,"Duplicate","Unique")</f>
        <v>Unique</v>
      </c>
    </row>
    <row r="190" spans="1:9" ht="15" customHeight="1" x14ac:dyDescent="0.3">
      <c r="A190" s="4" t="str">
        <f>IF(LEFT(Raw_Customer_dim!A190,2)="C-","CUST"&amp;MID(Raw_Customer_dim!A190,3,10),Raw_Customer_dim!A190)</f>
        <v>CUST1188</v>
      </c>
      <c r="B190" s="4" t="str">
        <f>PROPER(TRIM(Raw_Customer_dim!B190))</f>
        <v>Kimberly Brooks</v>
      </c>
      <c r="C190" s="4">
        <f>Raw_Customer_dim!C190</f>
        <v>42</v>
      </c>
      <c r="D190" s="4" t="str">
        <f>Raw_Customer_dim!D190</f>
        <v>Male</v>
      </c>
      <c r="E190" s="4" t="str">
        <f>TRIM(Raw_Customer_dim!E190)</f>
        <v>Kingfort</v>
      </c>
      <c r="F190" s="4" t="str">
        <f>TRIM(Raw_Customer_dim!F190)</f>
        <v>New Mexico</v>
      </c>
      <c r="G190" s="4" t="str">
        <f>TRIM(Raw_Customer_dim!G190)</f>
        <v>USA</v>
      </c>
      <c r="H190" s="4" t="str">
        <f>IF(Raw_Customer_dim!H190="","Standard",Raw_Customer_dim!H190)</f>
        <v>Silver</v>
      </c>
      <c r="I190" s="4" t="str">
        <f>IF(COUNTIF($A$2:$A190,A190)&gt;1,"Duplicate","Unique")</f>
        <v>Unique</v>
      </c>
    </row>
    <row r="191" spans="1:9" ht="15" customHeight="1" x14ac:dyDescent="0.3">
      <c r="A191" s="4" t="str">
        <f>IF(LEFT(Raw_Customer_dim!A191,2)="C-","CUST"&amp;MID(Raw_Customer_dim!A191,3,10),Raw_Customer_dim!A191)</f>
        <v>CUST1189</v>
      </c>
      <c r="B191" s="4" t="str">
        <f>PROPER(TRIM(Raw_Customer_dim!B191))</f>
        <v>Daniel Austin</v>
      </c>
      <c r="C191" s="4">
        <f>Raw_Customer_dim!C191</f>
        <v>29</v>
      </c>
      <c r="D191" s="4" t="str">
        <f>Raw_Customer_dim!D191</f>
        <v>Male</v>
      </c>
      <c r="E191" s="4" t="str">
        <f>TRIM(Raw_Customer_dim!E191)</f>
        <v>Lake Howardberg</v>
      </c>
      <c r="F191" s="4" t="str">
        <f>TRIM(Raw_Customer_dim!F191)</f>
        <v>Kentucky</v>
      </c>
      <c r="G191" s="4" t="str">
        <f>TRIM(Raw_Customer_dim!G191)</f>
        <v>USA</v>
      </c>
      <c r="H191" s="4" t="str">
        <f>IF(Raw_Customer_dim!H191="","Standard",Raw_Customer_dim!H191)</f>
        <v>Gold</v>
      </c>
      <c r="I191" s="4" t="str">
        <f>IF(COUNTIF($A$2:$A191,A191)&gt;1,"Duplicate","Unique")</f>
        <v>Unique</v>
      </c>
    </row>
    <row r="192" spans="1:9" ht="15" customHeight="1" x14ac:dyDescent="0.3">
      <c r="A192" s="4" t="str">
        <f>IF(LEFT(Raw_Customer_dim!A192,2)="C-","CUST"&amp;MID(Raw_Customer_dim!A192,3,10),Raw_Customer_dim!A192)</f>
        <v>CUST1190</v>
      </c>
      <c r="B192" s="4" t="str">
        <f>PROPER(TRIM(Raw_Customer_dim!B192))</f>
        <v>Christopher Stewart</v>
      </c>
      <c r="C192" s="4">
        <f>Raw_Customer_dim!C192</f>
        <v>21</v>
      </c>
      <c r="D192" s="4" t="str">
        <f>Raw_Customer_dim!D192</f>
        <v>Male</v>
      </c>
      <c r="E192" s="4" t="str">
        <f>TRIM(Raw_Customer_dim!E192)</f>
        <v>Amandaside</v>
      </c>
      <c r="F192" s="4" t="str">
        <f>TRIM(Raw_Customer_dim!F192)</f>
        <v>New York</v>
      </c>
      <c r="G192" s="4" t="str">
        <f>TRIM(Raw_Customer_dim!G192)</f>
        <v>USA</v>
      </c>
      <c r="H192" s="4" t="str">
        <f>IF(Raw_Customer_dim!H192="","Standard",Raw_Customer_dim!H192)</f>
        <v>Bronze</v>
      </c>
      <c r="I192" s="4" t="str">
        <f>IF(COUNTIF($A$2:$A192,A192)&gt;1,"Duplicate","Unique")</f>
        <v>Unique</v>
      </c>
    </row>
    <row r="193" spans="1:9" ht="15" customHeight="1" x14ac:dyDescent="0.3">
      <c r="A193" s="4" t="str">
        <f>IF(LEFT(Raw_Customer_dim!A193,2)="C-","CUST"&amp;MID(Raw_Customer_dim!A193,3,10),Raw_Customer_dim!A193)</f>
        <v>CUST1191</v>
      </c>
      <c r="B193" s="4" t="str">
        <f>PROPER(TRIM(Raw_Customer_dim!B193))</f>
        <v>Todd Poole</v>
      </c>
      <c r="C193" s="4">
        <f>Raw_Customer_dim!C193</f>
        <v>29</v>
      </c>
      <c r="D193" s="4" t="str">
        <f>Raw_Customer_dim!D193</f>
        <v>Female</v>
      </c>
      <c r="E193" s="4" t="str">
        <f>TRIM(Raw_Customer_dim!E193)</f>
        <v>Johnsonshire</v>
      </c>
      <c r="F193" s="4" t="str">
        <f>TRIM(Raw_Customer_dim!F193)</f>
        <v>Ohio</v>
      </c>
      <c r="G193" s="4" t="str">
        <f>TRIM(Raw_Customer_dim!G193)</f>
        <v>USA</v>
      </c>
      <c r="H193" s="4" t="str">
        <f>IF(Raw_Customer_dim!H193="","Standard",Raw_Customer_dim!H193)</f>
        <v>Bronze</v>
      </c>
      <c r="I193" s="4" t="str">
        <f>IF(COUNTIF($A$2:$A193,A193)&gt;1,"Duplicate","Unique")</f>
        <v>Unique</v>
      </c>
    </row>
    <row r="194" spans="1:9" ht="15" customHeight="1" x14ac:dyDescent="0.3">
      <c r="A194" s="4" t="str">
        <f>IF(LEFT(Raw_Customer_dim!A194,2)="C-","CUST"&amp;MID(Raw_Customer_dim!A194,3,10),Raw_Customer_dim!A194)</f>
        <v>CUST1192</v>
      </c>
      <c r="B194" s="4" t="str">
        <f>PROPER(TRIM(Raw_Customer_dim!B194))</f>
        <v>Jacob Wood</v>
      </c>
      <c r="C194" s="4">
        <f>Raw_Customer_dim!C194</f>
        <v>26</v>
      </c>
      <c r="D194" s="4" t="str">
        <f>Raw_Customer_dim!D194</f>
        <v>Male</v>
      </c>
      <c r="E194" s="4" t="str">
        <f>TRIM(Raw_Customer_dim!E194)</f>
        <v>Lake Samanthafort</v>
      </c>
      <c r="F194" s="4" t="str">
        <f>TRIM(Raw_Customer_dim!F194)</f>
        <v>Idaho</v>
      </c>
      <c r="G194" s="4" t="str">
        <f>TRIM(Raw_Customer_dim!G194)</f>
        <v>USA</v>
      </c>
      <c r="H194" s="4" t="str">
        <f>IF(Raw_Customer_dim!H194="","Standard",Raw_Customer_dim!H194)</f>
        <v>Gold</v>
      </c>
      <c r="I194" s="4" t="str">
        <f>IF(COUNTIF($A$2:$A194,A194)&gt;1,"Duplicate","Unique")</f>
        <v>Unique</v>
      </c>
    </row>
    <row r="195" spans="1:9" ht="15" customHeight="1" x14ac:dyDescent="0.3">
      <c r="A195" s="4" t="str">
        <f>IF(LEFT(Raw_Customer_dim!A195,2)="C-","CUST"&amp;MID(Raw_Customer_dim!A195,3,10),Raw_Customer_dim!A195)</f>
        <v>CUST1193</v>
      </c>
      <c r="B195" s="4" t="str">
        <f>PROPER(TRIM(Raw_Customer_dim!B195))</f>
        <v>David Roberts</v>
      </c>
      <c r="C195" s="4">
        <f>Raw_Customer_dim!C195</f>
        <v>38</v>
      </c>
      <c r="D195" s="4" t="str">
        <f>Raw_Customer_dim!D195</f>
        <v>Male</v>
      </c>
      <c r="E195" s="4" t="str">
        <f>TRIM(Raw_Customer_dim!E195)</f>
        <v>Port Amanda</v>
      </c>
      <c r="F195" s="4" t="str">
        <f>TRIM(Raw_Customer_dim!F195)</f>
        <v>Georgia</v>
      </c>
      <c r="G195" s="4" t="str">
        <f>TRIM(Raw_Customer_dim!G195)</f>
        <v>USA</v>
      </c>
      <c r="H195" s="4" t="str">
        <f>IF(Raw_Customer_dim!H195="","Standard",Raw_Customer_dim!H195)</f>
        <v>Gold</v>
      </c>
      <c r="I195" s="4" t="str">
        <f>IF(COUNTIF($A$2:$A195,A195)&gt;1,"Duplicate","Unique")</f>
        <v>Unique</v>
      </c>
    </row>
    <row r="196" spans="1:9" ht="15" customHeight="1" x14ac:dyDescent="0.3">
      <c r="A196" s="4" t="str">
        <f>IF(LEFT(Raw_Customer_dim!A196,2)="C-","CUST"&amp;MID(Raw_Customer_dim!A196,3,10),Raw_Customer_dim!A196)</f>
        <v>CUST1194</v>
      </c>
      <c r="B196" s="4" t="str">
        <f>PROPER(TRIM(Raw_Customer_dim!B196))</f>
        <v>Ashley Ferguson</v>
      </c>
      <c r="C196" s="4">
        <f>Raw_Customer_dim!C196</f>
        <v>46</v>
      </c>
      <c r="D196" s="4" t="str">
        <f>Raw_Customer_dim!D196</f>
        <v>Male</v>
      </c>
      <c r="E196" s="4" t="str">
        <f>TRIM(Raw_Customer_dim!E196)</f>
        <v>Sarahmouth</v>
      </c>
      <c r="F196" s="4" t="str">
        <f>TRIM(Raw_Customer_dim!F196)</f>
        <v>Pennsylvania</v>
      </c>
      <c r="G196" s="4" t="str">
        <f>TRIM(Raw_Customer_dim!G196)</f>
        <v>USA</v>
      </c>
      <c r="H196" s="4" t="str">
        <f>IF(Raw_Customer_dim!H196="","Standard",Raw_Customer_dim!H196)</f>
        <v>Gold</v>
      </c>
      <c r="I196" s="4" t="str">
        <f>IF(COUNTIF($A$2:$A196,A196)&gt;1,"Duplicate","Unique")</f>
        <v>Unique</v>
      </c>
    </row>
    <row r="197" spans="1:9" ht="15" customHeight="1" x14ac:dyDescent="0.3">
      <c r="A197" s="4" t="str">
        <f>IF(LEFT(Raw_Customer_dim!A197,2)="C-","CUST"&amp;MID(Raw_Customer_dim!A197,3,10),Raw_Customer_dim!A197)</f>
        <v>CUST1195</v>
      </c>
      <c r="B197" s="4" t="str">
        <f>PROPER(TRIM(Raw_Customer_dim!B197))</f>
        <v>Anthony Garcia</v>
      </c>
      <c r="C197" s="4">
        <f>Raw_Customer_dim!C197</f>
        <v>60</v>
      </c>
      <c r="D197" s="4" t="str">
        <f>Raw_Customer_dim!D197</f>
        <v>Male</v>
      </c>
      <c r="E197" s="4" t="str">
        <f>TRIM(Raw_Customer_dim!E197)</f>
        <v>Taraberg</v>
      </c>
      <c r="F197" s="4" t="str">
        <f>TRIM(Raw_Customer_dim!F197)</f>
        <v>Arizona</v>
      </c>
      <c r="G197" s="4" t="str">
        <f>TRIM(Raw_Customer_dim!G197)</f>
        <v>USA</v>
      </c>
      <c r="H197" s="4" t="str">
        <f>IF(Raw_Customer_dim!H197="","Standard",Raw_Customer_dim!H197)</f>
        <v>Silver</v>
      </c>
      <c r="I197" s="4" t="str">
        <f>IF(COUNTIF($A$2:$A197,A197)&gt;1,"Duplicate","Unique")</f>
        <v>Unique</v>
      </c>
    </row>
    <row r="198" spans="1:9" ht="15" customHeight="1" x14ac:dyDescent="0.3">
      <c r="A198" s="4" t="str">
        <f>IF(LEFT(Raw_Customer_dim!A198,2)="C-","CUST"&amp;MID(Raw_Customer_dim!A198,3,10),Raw_Customer_dim!A198)</f>
        <v>CUST1196</v>
      </c>
      <c r="B198" s="4" t="str">
        <f>PROPER(TRIM(Raw_Customer_dim!B198))</f>
        <v>Megan Greer</v>
      </c>
      <c r="C198" s="4">
        <f>Raw_Customer_dim!C198</f>
        <v>18</v>
      </c>
      <c r="D198" s="4" t="str">
        <f>Raw_Customer_dim!D198</f>
        <v>Female</v>
      </c>
      <c r="E198" s="4" t="str">
        <f>TRIM(Raw_Customer_dim!E198)</f>
        <v>West John</v>
      </c>
      <c r="F198" s="4" t="str">
        <f>TRIM(Raw_Customer_dim!F198)</f>
        <v>Alaska</v>
      </c>
      <c r="G198" s="4" t="str">
        <f>TRIM(Raw_Customer_dim!G198)</f>
        <v>USA</v>
      </c>
      <c r="H198" s="4" t="str">
        <f>IF(Raw_Customer_dim!H198="","Standard",Raw_Customer_dim!H198)</f>
        <v>Platinum</v>
      </c>
      <c r="I198" s="4" t="str">
        <f>IF(COUNTIF($A$2:$A198,A198)&gt;1,"Duplicate","Unique")</f>
        <v>Unique</v>
      </c>
    </row>
    <row r="199" spans="1:9" ht="15" customHeight="1" x14ac:dyDescent="0.3">
      <c r="A199" s="4" t="str">
        <f>IF(LEFT(Raw_Customer_dim!A199,2)="C-","CUST"&amp;MID(Raw_Customer_dim!A199,3,10),Raw_Customer_dim!A199)</f>
        <v>CUST1197</v>
      </c>
      <c r="B199" s="4" t="str">
        <f>PROPER(TRIM(Raw_Customer_dim!B199))</f>
        <v>Andrea Jacobs</v>
      </c>
      <c r="C199" s="4">
        <f>Raw_Customer_dim!C199</f>
        <v>45</v>
      </c>
      <c r="D199" s="4" t="str">
        <f>Raw_Customer_dim!D199</f>
        <v>Female</v>
      </c>
      <c r="E199" s="4" t="str">
        <f>TRIM(Raw_Customer_dim!E199)</f>
        <v>Christopherland</v>
      </c>
      <c r="F199" s="4" t="str">
        <f>TRIM(Raw_Customer_dim!F199)</f>
        <v>Minnesota</v>
      </c>
      <c r="G199" s="4" t="str">
        <f>TRIM(Raw_Customer_dim!G199)</f>
        <v>USA</v>
      </c>
      <c r="H199" s="4" t="str">
        <f>IF(Raw_Customer_dim!H199="","Standard",Raw_Customer_dim!H199)</f>
        <v>Platinum</v>
      </c>
      <c r="I199" s="4" t="str">
        <f>IF(COUNTIF($A$2:$A199,A199)&gt;1,"Duplicate","Unique")</f>
        <v>Unique</v>
      </c>
    </row>
    <row r="200" spans="1:9" ht="15" customHeight="1" x14ac:dyDescent="0.3">
      <c r="A200" s="4" t="str">
        <f>IF(LEFT(Raw_Customer_dim!A200,2)="C-","CUST"&amp;MID(Raw_Customer_dim!A200,3,10),Raw_Customer_dim!A200)</f>
        <v>CUST1198</v>
      </c>
      <c r="B200" s="4" t="str">
        <f>PROPER(TRIM(Raw_Customer_dim!B200))</f>
        <v>Wanda Snyder</v>
      </c>
      <c r="C200" s="4">
        <f>Raw_Customer_dim!C200</f>
        <v>54</v>
      </c>
      <c r="D200" s="4" t="str">
        <f>Raw_Customer_dim!D200</f>
        <v>Male</v>
      </c>
      <c r="E200" s="4" t="str">
        <f>TRIM(Raw_Customer_dim!E200)</f>
        <v>Frostmouth</v>
      </c>
      <c r="F200" s="4" t="str">
        <f>TRIM(Raw_Customer_dim!F200)</f>
        <v>Vermont</v>
      </c>
      <c r="G200" s="4" t="str">
        <f>TRIM(Raw_Customer_dim!G200)</f>
        <v>USA</v>
      </c>
      <c r="H200" s="4" t="str">
        <f>IF(Raw_Customer_dim!H200="","Standard",Raw_Customer_dim!H200)</f>
        <v>Bronze</v>
      </c>
      <c r="I200" s="4" t="str">
        <f>IF(COUNTIF($A$2:$A200,A200)&gt;1,"Duplicate","Unique")</f>
        <v>Unique</v>
      </c>
    </row>
    <row r="201" spans="1:9" ht="15" customHeight="1" x14ac:dyDescent="0.3">
      <c r="A201" s="4" t="str">
        <f>IF(LEFT(Raw_Customer_dim!A201,2)="C-","CUST"&amp;MID(Raw_Customer_dim!A201,3,10),Raw_Customer_dim!A201)</f>
        <v>CUST1199</v>
      </c>
      <c r="B201" s="4" t="str">
        <f>PROPER(TRIM(Raw_Customer_dim!B201))</f>
        <v>Carmen Price</v>
      </c>
      <c r="C201" s="4">
        <f>Raw_Customer_dim!C201</f>
        <v>46</v>
      </c>
      <c r="D201" s="4" t="str">
        <f>Raw_Customer_dim!D201</f>
        <v>Male</v>
      </c>
      <c r="E201" s="4" t="str">
        <f>TRIM(Raw_Customer_dim!E201)</f>
        <v>North Briannamouth</v>
      </c>
      <c r="F201" s="4" t="str">
        <f>TRIM(Raw_Customer_dim!F201)</f>
        <v>Tennessee</v>
      </c>
      <c r="G201" s="4" t="str">
        <f>TRIM(Raw_Customer_dim!G201)</f>
        <v>USA</v>
      </c>
      <c r="H201" s="4" t="str">
        <f>IF(Raw_Customer_dim!H201="","Standard",Raw_Customer_dim!H201)</f>
        <v>Bronze</v>
      </c>
      <c r="I201" s="4" t="str">
        <f>IF(COUNTIF($A$2:$A201,A201)&gt;1,"Duplicate","Unique")</f>
        <v>Unique</v>
      </c>
    </row>
    <row r="202" spans="1:9" ht="15" customHeight="1" x14ac:dyDescent="0.3">
      <c r="A202" s="4" t="str">
        <f>IF(LEFT(Raw_Customer_dim!A202,2)="C-","CUST"&amp;MID(Raw_Customer_dim!A202,3,10),Raw_Customer_dim!A202)</f>
        <v>CUST1200</v>
      </c>
      <c r="B202" s="4" t="str">
        <f>PROPER(TRIM(Raw_Customer_dim!B202))</f>
        <v>Anna Perez</v>
      </c>
      <c r="C202" s="4">
        <f>Raw_Customer_dim!C202</f>
        <v>30</v>
      </c>
      <c r="D202" s="4" t="str">
        <f>Raw_Customer_dim!D202</f>
        <v>Male</v>
      </c>
      <c r="E202" s="4" t="str">
        <f>TRIM(Raw_Customer_dim!E202)</f>
        <v>South Jerry</v>
      </c>
      <c r="F202" s="4" t="str">
        <f>TRIM(Raw_Customer_dim!F202)</f>
        <v>Maine</v>
      </c>
      <c r="G202" s="4" t="str">
        <f>TRIM(Raw_Customer_dim!G202)</f>
        <v>USA</v>
      </c>
      <c r="H202" s="4" t="str">
        <f>IF(Raw_Customer_dim!H202="","Standard",Raw_Customer_dim!H202)</f>
        <v>Platinum</v>
      </c>
      <c r="I202" s="4" t="str">
        <f>IF(COUNTIF($A$2:$A202,A202)&gt;1,"Duplicate","Unique")</f>
        <v>Unique</v>
      </c>
    </row>
    <row r="203" spans="1:9" ht="15" customHeight="1" x14ac:dyDescent="0.3">
      <c r="A203" s="4" t="str">
        <f>IF(LEFT(Raw_Customer_dim!A203,2)="C-","CUST"&amp;MID(Raw_Customer_dim!A203,3,10),Raw_Customer_dim!A203)</f>
        <v>CUST1201</v>
      </c>
      <c r="B203" s="4" t="str">
        <f>PROPER(TRIM(Raw_Customer_dim!B203))</f>
        <v>Mary Boyd</v>
      </c>
      <c r="C203" s="4">
        <f>Raw_Customer_dim!C203</f>
        <v>25</v>
      </c>
      <c r="D203" s="4" t="str">
        <f>Raw_Customer_dim!D203</f>
        <v>Female</v>
      </c>
      <c r="E203" s="4" t="str">
        <f>TRIM(Raw_Customer_dim!E203)</f>
        <v>New Logan</v>
      </c>
      <c r="F203" s="4" t="str">
        <f>TRIM(Raw_Customer_dim!F203)</f>
        <v>Michigan</v>
      </c>
      <c r="G203" s="4" t="str">
        <f>TRIM(Raw_Customer_dim!G203)</f>
        <v>USA</v>
      </c>
      <c r="H203" s="4" t="str">
        <f>IF(Raw_Customer_dim!H203="","Standard",Raw_Customer_dim!H203)</f>
        <v>Bronze</v>
      </c>
      <c r="I203" s="4" t="str">
        <f>IF(COUNTIF($A$2:$A203,A203)&gt;1,"Duplicate","Unique")</f>
        <v>Unique</v>
      </c>
    </row>
    <row r="204" spans="1:9" ht="15" customHeight="1" x14ac:dyDescent="0.3">
      <c r="A204" s="4" t="str">
        <f>IF(LEFT(Raw_Customer_dim!A204,2)="C-","CUST"&amp;MID(Raw_Customer_dim!A204,3,10),Raw_Customer_dim!A204)</f>
        <v>CUST1202</v>
      </c>
      <c r="B204" s="4" t="str">
        <f>PROPER(TRIM(Raw_Customer_dim!B204))</f>
        <v>Christina Garcia</v>
      </c>
      <c r="C204" s="4">
        <f>Raw_Customer_dim!C204</f>
        <v>37</v>
      </c>
      <c r="D204" s="4" t="str">
        <f>Raw_Customer_dim!D204</f>
        <v>Female</v>
      </c>
      <c r="E204" s="4" t="str">
        <f>TRIM(Raw_Customer_dim!E204)</f>
        <v>Clarkeside</v>
      </c>
      <c r="F204" s="4" t="str">
        <f>TRIM(Raw_Customer_dim!F204)</f>
        <v>Kansas</v>
      </c>
      <c r="G204" s="4" t="str">
        <f>TRIM(Raw_Customer_dim!G204)</f>
        <v>USA</v>
      </c>
      <c r="H204" s="4" t="str">
        <f>IF(Raw_Customer_dim!H204="","Standard",Raw_Customer_dim!H204)</f>
        <v>Platinum</v>
      </c>
      <c r="I204" s="4" t="str">
        <f>IF(COUNTIF($A$2:$A204,A204)&gt;1,"Duplicate","Unique")</f>
        <v>Unique</v>
      </c>
    </row>
    <row r="205" spans="1:9" ht="15" customHeight="1" x14ac:dyDescent="0.3">
      <c r="A205" s="4" t="str">
        <f>IF(LEFT(Raw_Customer_dim!A205,2)="C-","CUST"&amp;MID(Raw_Customer_dim!A205,3,10),Raw_Customer_dim!A205)</f>
        <v>CUST1203</v>
      </c>
      <c r="B205" s="4" t="str">
        <f>PROPER(TRIM(Raw_Customer_dim!B205))</f>
        <v>Sarah Brady</v>
      </c>
      <c r="C205" s="4">
        <f>Raw_Customer_dim!C205</f>
        <v>47</v>
      </c>
      <c r="D205" s="4" t="str">
        <f>Raw_Customer_dim!D205</f>
        <v>Male</v>
      </c>
      <c r="E205" s="4" t="str">
        <f>TRIM(Raw_Customer_dim!E205)</f>
        <v>Johnsonland</v>
      </c>
      <c r="F205" s="4" t="str">
        <f>TRIM(Raw_Customer_dim!F205)</f>
        <v>Iowa</v>
      </c>
      <c r="G205" s="4" t="str">
        <f>TRIM(Raw_Customer_dim!G205)</f>
        <v>USA</v>
      </c>
      <c r="H205" s="4" t="str">
        <f>IF(Raw_Customer_dim!H205="","Standard",Raw_Customer_dim!H205)</f>
        <v>Platinum</v>
      </c>
      <c r="I205" s="4" t="str">
        <f>IF(COUNTIF($A$2:$A205,A205)&gt;1,"Duplicate","Unique")</f>
        <v>Unique</v>
      </c>
    </row>
    <row r="206" spans="1:9" ht="15" customHeight="1" x14ac:dyDescent="0.3">
      <c r="A206" s="4" t="str">
        <f>IF(LEFT(Raw_Customer_dim!A206,2)="C-","CUST"&amp;MID(Raw_Customer_dim!A206,3,10),Raw_Customer_dim!A206)</f>
        <v>CUST1204</v>
      </c>
      <c r="B206" s="4" t="str">
        <f>PROPER(TRIM(Raw_Customer_dim!B206))</f>
        <v>Tiffany Herrera</v>
      </c>
      <c r="C206" s="4">
        <f>Raw_Customer_dim!C206</f>
        <v>52</v>
      </c>
      <c r="D206" s="4" t="str">
        <f>Raw_Customer_dim!D206</f>
        <v>Male</v>
      </c>
      <c r="E206" s="4" t="str">
        <f>TRIM(Raw_Customer_dim!E206)</f>
        <v>New Dianebury</v>
      </c>
      <c r="F206" s="4" t="str">
        <f>TRIM(Raw_Customer_dim!F206)</f>
        <v>Virginia</v>
      </c>
      <c r="G206" s="4" t="str">
        <f>TRIM(Raw_Customer_dim!G206)</f>
        <v>USA</v>
      </c>
      <c r="H206" s="4" t="str">
        <f>IF(Raw_Customer_dim!H206="","Standard",Raw_Customer_dim!H206)</f>
        <v>Platinum</v>
      </c>
      <c r="I206" s="4" t="str">
        <f>IF(COUNTIF($A$2:$A206,A206)&gt;1,"Duplicate","Unique")</f>
        <v>Unique</v>
      </c>
    </row>
    <row r="207" spans="1:9" ht="15" customHeight="1" x14ac:dyDescent="0.3">
      <c r="A207" s="4" t="str">
        <f>IF(LEFT(Raw_Customer_dim!A207,2)="C-","CUST"&amp;MID(Raw_Customer_dim!A207,3,10),Raw_Customer_dim!A207)</f>
        <v>CUST1205</v>
      </c>
      <c r="B207" s="4" t="str">
        <f>PROPER(TRIM(Raw_Customer_dim!B207))</f>
        <v>Michelle Carpenter</v>
      </c>
      <c r="C207" s="4">
        <f>Raw_Customer_dim!C207</f>
        <v>44</v>
      </c>
      <c r="D207" s="4" t="str">
        <f>Raw_Customer_dim!D207</f>
        <v>Female</v>
      </c>
      <c r="E207" s="4" t="str">
        <f>TRIM(Raw_Customer_dim!E207)</f>
        <v>Lake Danielleton</v>
      </c>
      <c r="F207" s="4" t="str">
        <f>TRIM(Raw_Customer_dim!F207)</f>
        <v>New Jersey</v>
      </c>
      <c r="G207" s="4" t="str">
        <f>TRIM(Raw_Customer_dim!G207)</f>
        <v>USA</v>
      </c>
      <c r="H207" s="4" t="str">
        <f>IF(Raw_Customer_dim!H207="","Standard",Raw_Customer_dim!H207)</f>
        <v>Gold</v>
      </c>
      <c r="I207" s="4" t="str">
        <f>IF(COUNTIF($A$2:$A207,A207)&gt;1,"Duplicate","Unique")</f>
        <v>Unique</v>
      </c>
    </row>
    <row r="208" spans="1:9" ht="15" customHeight="1" x14ac:dyDescent="0.3">
      <c r="A208" s="4" t="str">
        <f>IF(LEFT(Raw_Customer_dim!A208,2)="C-","CUST"&amp;MID(Raw_Customer_dim!A208,3,10),Raw_Customer_dim!A208)</f>
        <v>CUST1206</v>
      </c>
      <c r="B208" s="4" t="str">
        <f>PROPER(TRIM(Raw_Customer_dim!B208))</f>
        <v>Ronald Jones</v>
      </c>
      <c r="C208" s="4">
        <f>Raw_Customer_dim!C208</f>
        <v>26</v>
      </c>
      <c r="D208" s="4" t="str">
        <f>Raw_Customer_dim!D208</f>
        <v>Female</v>
      </c>
      <c r="E208" s="4" t="str">
        <f>TRIM(Raw_Customer_dim!E208)</f>
        <v>Brownshire</v>
      </c>
      <c r="F208" s="4" t="str">
        <f>TRIM(Raw_Customer_dim!F208)</f>
        <v>Tennessee</v>
      </c>
      <c r="G208" s="4" t="str">
        <f>TRIM(Raw_Customer_dim!G208)</f>
        <v>USA</v>
      </c>
      <c r="H208" s="4" t="str">
        <f>IF(Raw_Customer_dim!H208="","Standard",Raw_Customer_dim!H208)</f>
        <v>Silver</v>
      </c>
      <c r="I208" s="4" t="str">
        <f>IF(COUNTIF($A$2:$A208,A208)&gt;1,"Duplicate","Unique")</f>
        <v>Unique</v>
      </c>
    </row>
    <row r="209" spans="1:9" ht="15" customHeight="1" x14ac:dyDescent="0.3">
      <c r="A209" s="4" t="str">
        <f>IF(LEFT(Raw_Customer_dim!A209,2)="C-","CUST"&amp;MID(Raw_Customer_dim!A209,3,10),Raw_Customer_dim!A209)</f>
        <v>CUST1207</v>
      </c>
      <c r="B209" s="4" t="str">
        <f>PROPER(TRIM(Raw_Customer_dim!B209))</f>
        <v>Jacqueline Pacheco</v>
      </c>
      <c r="C209" s="4">
        <f>Raw_Customer_dim!C209</f>
        <v>28</v>
      </c>
      <c r="D209" s="4" t="str">
        <f>Raw_Customer_dim!D209</f>
        <v>Female</v>
      </c>
      <c r="E209" s="4" t="str">
        <f>TRIM(Raw_Customer_dim!E209)</f>
        <v>South Emily</v>
      </c>
      <c r="F209" s="4" t="str">
        <f>TRIM(Raw_Customer_dim!F209)</f>
        <v>New Jersey</v>
      </c>
      <c r="G209" s="4" t="str">
        <f>TRIM(Raw_Customer_dim!G209)</f>
        <v>USA</v>
      </c>
      <c r="H209" s="4" t="str">
        <f>IF(Raw_Customer_dim!H209="","Standard",Raw_Customer_dim!H209)</f>
        <v>Bronze</v>
      </c>
      <c r="I209" s="4" t="str">
        <f>IF(COUNTIF($A$2:$A209,A209)&gt;1,"Duplicate","Unique")</f>
        <v>Unique</v>
      </c>
    </row>
    <row r="210" spans="1:9" ht="15" customHeight="1" x14ac:dyDescent="0.3">
      <c r="A210" s="4" t="str">
        <f>IF(LEFT(Raw_Customer_dim!A210,2)="C-","CUST"&amp;MID(Raw_Customer_dim!A210,3,10),Raw_Customer_dim!A210)</f>
        <v>CUST1208</v>
      </c>
      <c r="B210" s="4" t="str">
        <f>PROPER(TRIM(Raw_Customer_dim!B210))</f>
        <v>John Perez</v>
      </c>
      <c r="C210" s="4">
        <f>Raw_Customer_dim!C210</f>
        <v>54</v>
      </c>
      <c r="D210" s="4" t="str">
        <f>Raw_Customer_dim!D210</f>
        <v>Male</v>
      </c>
      <c r="E210" s="4" t="str">
        <f>TRIM(Raw_Customer_dim!E210)</f>
        <v>Kathrynview</v>
      </c>
      <c r="F210" s="4" t="str">
        <f>TRIM(Raw_Customer_dim!F210)</f>
        <v>Louisiana</v>
      </c>
      <c r="G210" s="4" t="str">
        <f>TRIM(Raw_Customer_dim!G210)</f>
        <v>USA</v>
      </c>
      <c r="H210" s="4" t="str">
        <f>IF(Raw_Customer_dim!H210="","Standard",Raw_Customer_dim!H210)</f>
        <v>Platinum</v>
      </c>
      <c r="I210" s="4" t="str">
        <f>IF(COUNTIF($A$2:$A210,A210)&gt;1,"Duplicate","Unique")</f>
        <v>Unique</v>
      </c>
    </row>
    <row r="211" spans="1:9" ht="15" customHeight="1" x14ac:dyDescent="0.3">
      <c r="A211" s="4" t="str">
        <f>IF(LEFT(Raw_Customer_dim!A211,2)="C-","CUST"&amp;MID(Raw_Customer_dim!A211,3,10),Raw_Customer_dim!A211)</f>
        <v>CUST1209</v>
      </c>
      <c r="B211" s="4" t="str">
        <f>PROPER(TRIM(Raw_Customer_dim!B211))</f>
        <v>Joan Johnson</v>
      </c>
      <c r="C211" s="4">
        <f>Raw_Customer_dim!C211</f>
        <v>50</v>
      </c>
      <c r="D211" s="4" t="str">
        <f>Raw_Customer_dim!D211</f>
        <v>Female</v>
      </c>
      <c r="E211" s="4" t="str">
        <f>TRIM(Raw_Customer_dim!E211)</f>
        <v>Lake Josephport</v>
      </c>
      <c r="F211" s="4" t="str">
        <f>TRIM(Raw_Customer_dim!F211)</f>
        <v>Maine</v>
      </c>
      <c r="G211" s="4" t="str">
        <f>TRIM(Raw_Customer_dim!G211)</f>
        <v>USA</v>
      </c>
      <c r="H211" s="4" t="str">
        <f>IF(Raw_Customer_dim!H211="","Standard",Raw_Customer_dim!H211)</f>
        <v>Platinum</v>
      </c>
      <c r="I211" s="4" t="str">
        <f>IF(COUNTIF($A$2:$A211,A211)&gt;1,"Duplicate","Unique")</f>
        <v>Unique</v>
      </c>
    </row>
    <row r="212" spans="1:9" ht="15" customHeight="1" x14ac:dyDescent="0.3">
      <c r="A212" s="4" t="str">
        <f>IF(LEFT(Raw_Customer_dim!A212,2)="C-","CUST"&amp;MID(Raw_Customer_dim!A212,3,10),Raw_Customer_dim!A212)</f>
        <v>CUST1210</v>
      </c>
      <c r="B212" s="4" t="str">
        <f>PROPER(TRIM(Raw_Customer_dim!B212))</f>
        <v>Antonio Jones</v>
      </c>
      <c r="C212" s="4">
        <f>Raw_Customer_dim!C212</f>
        <v>48</v>
      </c>
      <c r="D212" s="4" t="str">
        <f>Raw_Customer_dim!D212</f>
        <v>Male</v>
      </c>
      <c r="E212" s="4" t="str">
        <f>TRIM(Raw_Customer_dim!E212)</f>
        <v>Matthewborough</v>
      </c>
      <c r="F212" s="4" t="str">
        <f>TRIM(Raw_Customer_dim!F212)</f>
        <v>Georgia</v>
      </c>
      <c r="G212" s="4" t="str">
        <f>TRIM(Raw_Customer_dim!G212)</f>
        <v>USA</v>
      </c>
      <c r="H212" s="4" t="str">
        <f>IF(Raw_Customer_dim!H212="","Standard",Raw_Customer_dim!H212)</f>
        <v>Silver</v>
      </c>
      <c r="I212" s="4" t="str">
        <f>IF(COUNTIF($A$2:$A212,A212)&gt;1,"Duplicate","Unique")</f>
        <v>Unique</v>
      </c>
    </row>
    <row r="213" spans="1:9" ht="15" customHeight="1" x14ac:dyDescent="0.3">
      <c r="A213" s="4" t="str">
        <f>IF(LEFT(Raw_Customer_dim!A213,2)="C-","CUST"&amp;MID(Raw_Customer_dim!A213,3,10),Raw_Customer_dim!A213)</f>
        <v>CUST1211</v>
      </c>
      <c r="B213" s="4" t="str">
        <f>PROPER(TRIM(Raw_Customer_dim!B213))</f>
        <v>Rodney Huffman</v>
      </c>
      <c r="C213" s="4">
        <f>Raw_Customer_dim!C213</f>
        <v>20</v>
      </c>
      <c r="D213" s="4" t="str">
        <f>Raw_Customer_dim!D213</f>
        <v>Female</v>
      </c>
      <c r="E213" s="4" t="str">
        <f>TRIM(Raw_Customer_dim!E213)</f>
        <v>Garzafort</v>
      </c>
      <c r="F213" s="4" t="str">
        <f>TRIM(Raw_Customer_dim!F213)</f>
        <v>Delaware</v>
      </c>
      <c r="G213" s="4" t="str">
        <f>TRIM(Raw_Customer_dim!G213)</f>
        <v>USA</v>
      </c>
      <c r="H213" s="4" t="str">
        <f>IF(Raw_Customer_dim!H213="","Standard",Raw_Customer_dim!H213)</f>
        <v>Silver</v>
      </c>
      <c r="I213" s="4" t="str">
        <f>IF(COUNTIF($A$2:$A213,A213)&gt;1,"Duplicate","Unique")</f>
        <v>Unique</v>
      </c>
    </row>
    <row r="214" spans="1:9" ht="15" customHeight="1" x14ac:dyDescent="0.3">
      <c r="A214" s="4" t="str">
        <f>IF(LEFT(Raw_Customer_dim!A214,2)="C-","CUST"&amp;MID(Raw_Customer_dim!A214,3,10),Raw_Customer_dim!A214)</f>
        <v>CUST1212</v>
      </c>
      <c r="B214" s="4" t="str">
        <f>PROPER(TRIM(Raw_Customer_dim!B214))</f>
        <v>Blake Harrison</v>
      </c>
      <c r="C214" s="4">
        <f>Raw_Customer_dim!C214</f>
        <v>63</v>
      </c>
      <c r="D214" s="4" t="str">
        <f>Raw_Customer_dim!D214</f>
        <v>Female</v>
      </c>
      <c r="E214" s="4" t="str">
        <f>TRIM(Raw_Customer_dim!E214)</f>
        <v>Lyonsfort</v>
      </c>
      <c r="F214" s="4" t="str">
        <f>TRIM(Raw_Customer_dim!F214)</f>
        <v>Washington</v>
      </c>
      <c r="G214" s="4" t="str">
        <f>TRIM(Raw_Customer_dim!G214)</f>
        <v>USA</v>
      </c>
      <c r="H214" s="4" t="str">
        <f>IF(Raw_Customer_dim!H214="","Standard",Raw_Customer_dim!H214)</f>
        <v>Platinum</v>
      </c>
      <c r="I214" s="4" t="str">
        <f>IF(COUNTIF($A$2:$A214,A214)&gt;1,"Duplicate","Unique")</f>
        <v>Unique</v>
      </c>
    </row>
    <row r="215" spans="1:9" ht="15" customHeight="1" x14ac:dyDescent="0.3">
      <c r="A215" s="4" t="str">
        <f>IF(LEFT(Raw_Customer_dim!A215,2)="C-","CUST"&amp;MID(Raw_Customer_dim!A215,3,10),Raw_Customer_dim!A215)</f>
        <v>CUST1213</v>
      </c>
      <c r="B215" s="4" t="str">
        <f>PROPER(TRIM(Raw_Customer_dim!B215))</f>
        <v>Stuart Johnson</v>
      </c>
      <c r="C215" s="4">
        <f>Raw_Customer_dim!C215</f>
        <v>42</v>
      </c>
      <c r="D215" s="4" t="str">
        <f>Raw_Customer_dim!D215</f>
        <v>Female</v>
      </c>
      <c r="E215" s="4" t="str">
        <f>TRIM(Raw_Customer_dim!E215)</f>
        <v>West Markport</v>
      </c>
      <c r="F215" s="4" t="str">
        <f>TRIM(Raw_Customer_dim!F215)</f>
        <v>North Dakota</v>
      </c>
      <c r="G215" s="4" t="str">
        <f>TRIM(Raw_Customer_dim!G215)</f>
        <v>USA</v>
      </c>
      <c r="H215" s="4" t="str">
        <f>IF(Raw_Customer_dim!H215="","Standard",Raw_Customer_dim!H215)</f>
        <v>Platinum</v>
      </c>
      <c r="I215" s="4" t="str">
        <f>IF(COUNTIF($A$2:$A215,A215)&gt;1,"Duplicate","Unique")</f>
        <v>Unique</v>
      </c>
    </row>
    <row r="216" spans="1:9" ht="15" customHeight="1" x14ac:dyDescent="0.3">
      <c r="A216" s="4" t="str">
        <f>IF(LEFT(Raw_Customer_dim!A216,2)="C-","CUST"&amp;MID(Raw_Customer_dim!A216,3,10),Raw_Customer_dim!A216)</f>
        <v>CUST1214</v>
      </c>
      <c r="B216" s="4" t="str">
        <f>PROPER(TRIM(Raw_Customer_dim!B216))</f>
        <v>Eric Todd</v>
      </c>
      <c r="C216" s="4">
        <f>Raw_Customer_dim!C216</f>
        <v>61</v>
      </c>
      <c r="D216" s="4" t="str">
        <f>Raw_Customer_dim!D216</f>
        <v>Male</v>
      </c>
      <c r="E216" s="4" t="str">
        <f>TRIM(Raw_Customer_dim!E216)</f>
        <v>Danielstad</v>
      </c>
      <c r="F216" s="4" t="str">
        <f>TRIM(Raw_Customer_dim!F216)</f>
        <v>Montana</v>
      </c>
      <c r="G216" s="4" t="str">
        <f>TRIM(Raw_Customer_dim!G216)</f>
        <v>USA</v>
      </c>
      <c r="H216" s="4" t="str">
        <f>IF(Raw_Customer_dim!H216="","Standard",Raw_Customer_dim!H216)</f>
        <v>Gold</v>
      </c>
      <c r="I216" s="4" t="str">
        <f>IF(COUNTIF($A$2:$A216,A216)&gt;1,"Duplicate","Unique")</f>
        <v>Unique</v>
      </c>
    </row>
    <row r="217" spans="1:9" ht="15" customHeight="1" x14ac:dyDescent="0.3">
      <c r="A217" s="4" t="str">
        <f>IF(LEFT(Raw_Customer_dim!A217,2)="C-","CUST"&amp;MID(Raw_Customer_dim!A217,3,10),Raw_Customer_dim!A217)</f>
        <v>CUST1215</v>
      </c>
      <c r="B217" s="4" t="str">
        <f>PROPER(TRIM(Raw_Customer_dim!B217))</f>
        <v>Steve Medina</v>
      </c>
      <c r="C217" s="4">
        <f>Raw_Customer_dim!C217</f>
        <v>50</v>
      </c>
      <c r="D217" s="4" t="str">
        <f>Raw_Customer_dim!D217</f>
        <v>Female</v>
      </c>
      <c r="E217" s="4" t="str">
        <f>TRIM(Raw_Customer_dim!E217)</f>
        <v>East Josephside</v>
      </c>
      <c r="F217" s="4" t="str">
        <f>TRIM(Raw_Customer_dim!F217)</f>
        <v>Oregon</v>
      </c>
      <c r="G217" s="4" t="str">
        <f>TRIM(Raw_Customer_dim!G217)</f>
        <v>USA</v>
      </c>
      <c r="H217" s="4" t="str">
        <f>IF(Raw_Customer_dim!H217="","Standard",Raw_Customer_dim!H217)</f>
        <v>Gold</v>
      </c>
      <c r="I217" s="4" t="str">
        <f>IF(COUNTIF($A$2:$A217,A217)&gt;1,"Duplicate","Unique")</f>
        <v>Unique</v>
      </c>
    </row>
    <row r="218" spans="1:9" ht="15" customHeight="1" x14ac:dyDescent="0.3">
      <c r="A218" s="4" t="str">
        <f>IF(LEFT(Raw_Customer_dim!A218,2)="C-","CUST"&amp;MID(Raw_Customer_dim!A218,3,10),Raw_Customer_dim!A218)</f>
        <v>CUST1216</v>
      </c>
      <c r="B218" s="4" t="str">
        <f>PROPER(TRIM(Raw_Customer_dim!B218))</f>
        <v>Kathryn Garcia</v>
      </c>
      <c r="C218" s="4">
        <f>Raw_Customer_dim!C218</f>
        <v>44</v>
      </c>
      <c r="D218" s="4" t="str">
        <f>Raw_Customer_dim!D218</f>
        <v>Male</v>
      </c>
      <c r="E218" s="4" t="str">
        <f>TRIM(Raw_Customer_dim!E218)</f>
        <v>Morrismouth</v>
      </c>
      <c r="F218" s="4" t="str">
        <f>TRIM(Raw_Customer_dim!F218)</f>
        <v>California</v>
      </c>
      <c r="G218" s="4" t="str">
        <f>TRIM(Raw_Customer_dim!G218)</f>
        <v>USA</v>
      </c>
      <c r="H218" s="4" t="str">
        <f>IF(Raw_Customer_dim!H218="","Standard",Raw_Customer_dim!H218)</f>
        <v>Platinum</v>
      </c>
      <c r="I218" s="4" t="str">
        <f>IF(COUNTIF($A$2:$A218,A218)&gt;1,"Duplicate","Unique")</f>
        <v>Unique</v>
      </c>
    </row>
    <row r="219" spans="1:9" ht="15" customHeight="1" x14ac:dyDescent="0.3">
      <c r="A219" s="4" t="str">
        <f>IF(LEFT(Raw_Customer_dim!A219,2)="C-","CUST"&amp;MID(Raw_Customer_dim!A219,3,10),Raw_Customer_dim!A219)</f>
        <v>CUST1217</v>
      </c>
      <c r="B219" s="4" t="str">
        <f>PROPER(TRIM(Raw_Customer_dim!B219))</f>
        <v>Kathy Copeland</v>
      </c>
      <c r="C219" s="4">
        <f>Raw_Customer_dim!C219</f>
        <v>42</v>
      </c>
      <c r="D219" s="4" t="str">
        <f>Raw_Customer_dim!D219</f>
        <v>Male</v>
      </c>
      <c r="E219" s="4" t="str">
        <f>TRIM(Raw_Customer_dim!E219)</f>
        <v>North Christinemouth</v>
      </c>
      <c r="F219" s="4" t="str">
        <f>TRIM(Raw_Customer_dim!F219)</f>
        <v>Missouri</v>
      </c>
      <c r="G219" s="4" t="str">
        <f>TRIM(Raw_Customer_dim!G219)</f>
        <v>USA</v>
      </c>
      <c r="H219" s="4" t="str">
        <f>IF(Raw_Customer_dim!H219="","Standard",Raw_Customer_dim!H219)</f>
        <v>Silver</v>
      </c>
      <c r="I219" s="4" t="str">
        <f>IF(COUNTIF($A$2:$A219,A219)&gt;1,"Duplicate","Unique")</f>
        <v>Unique</v>
      </c>
    </row>
    <row r="220" spans="1:9" ht="15" customHeight="1" x14ac:dyDescent="0.3">
      <c r="A220" s="4" t="str">
        <f>IF(LEFT(Raw_Customer_dim!A220,2)="C-","CUST"&amp;MID(Raw_Customer_dim!A220,3,10),Raw_Customer_dim!A220)</f>
        <v>CUST1218</v>
      </c>
      <c r="B220" s="4" t="str">
        <f>PROPER(TRIM(Raw_Customer_dim!B220))</f>
        <v>Julia Jackson</v>
      </c>
      <c r="C220" s="4">
        <f>Raw_Customer_dim!C220</f>
        <v>46</v>
      </c>
      <c r="D220" s="4" t="str">
        <f>Raw_Customer_dim!D220</f>
        <v>Male</v>
      </c>
      <c r="E220" s="4" t="str">
        <f>TRIM(Raw_Customer_dim!E220)</f>
        <v>Edwardland</v>
      </c>
      <c r="F220" s="4" t="str">
        <f>TRIM(Raw_Customer_dim!F220)</f>
        <v>California</v>
      </c>
      <c r="G220" s="4" t="str">
        <f>TRIM(Raw_Customer_dim!G220)</f>
        <v>USA</v>
      </c>
      <c r="H220" s="4" t="str">
        <f>IF(Raw_Customer_dim!H220="","Standard",Raw_Customer_dim!H220)</f>
        <v>Platinum</v>
      </c>
      <c r="I220" s="4" t="str">
        <f>IF(COUNTIF($A$2:$A220,A220)&gt;1,"Duplicate","Unique")</f>
        <v>Unique</v>
      </c>
    </row>
    <row r="221" spans="1:9" ht="15" customHeight="1" x14ac:dyDescent="0.3">
      <c r="A221" s="4" t="str">
        <f>IF(LEFT(Raw_Customer_dim!A221,2)="C-","CUST"&amp;MID(Raw_Customer_dim!A221,3,10),Raw_Customer_dim!A221)</f>
        <v>CUST1219</v>
      </c>
      <c r="B221" s="4" t="str">
        <f>PROPER(TRIM(Raw_Customer_dim!B221))</f>
        <v>Jordan Wells</v>
      </c>
      <c r="C221" s="4">
        <f>Raw_Customer_dim!C221</f>
        <v>47</v>
      </c>
      <c r="D221" s="4" t="str">
        <f>Raw_Customer_dim!D221</f>
        <v>Female</v>
      </c>
      <c r="E221" s="4" t="str">
        <f>TRIM(Raw_Customer_dim!E221)</f>
        <v>Phillipschester</v>
      </c>
      <c r="F221" s="4" t="str">
        <f>TRIM(Raw_Customer_dim!F221)</f>
        <v>New Jersey</v>
      </c>
      <c r="G221" s="4" t="str">
        <f>TRIM(Raw_Customer_dim!G221)</f>
        <v>USA</v>
      </c>
      <c r="H221" s="4" t="str">
        <f>IF(Raw_Customer_dim!H221="","Standard",Raw_Customer_dim!H221)</f>
        <v>Gold</v>
      </c>
      <c r="I221" s="4" t="str">
        <f>IF(COUNTIF($A$2:$A221,A221)&gt;1,"Duplicate","Unique")</f>
        <v>Unique</v>
      </c>
    </row>
    <row r="222" spans="1:9" ht="15" customHeight="1" x14ac:dyDescent="0.3">
      <c r="A222" s="4" t="str">
        <f>IF(LEFT(Raw_Customer_dim!A222,2)="C-","CUST"&amp;MID(Raw_Customer_dim!A222,3,10),Raw_Customer_dim!A222)</f>
        <v>CUST1220</v>
      </c>
      <c r="B222" s="4" t="str">
        <f>PROPER(TRIM(Raw_Customer_dim!B222))</f>
        <v>George Davis</v>
      </c>
      <c r="C222" s="4">
        <f>Raw_Customer_dim!C222</f>
        <v>50</v>
      </c>
      <c r="D222" s="4" t="str">
        <f>Raw_Customer_dim!D222</f>
        <v>Female</v>
      </c>
      <c r="E222" s="4" t="str">
        <f>TRIM(Raw_Customer_dim!E222)</f>
        <v>lake lisa</v>
      </c>
      <c r="F222" s="4" t="str">
        <f>TRIM(Raw_Customer_dim!F222)</f>
        <v>Massachusetts</v>
      </c>
      <c r="G222" s="4" t="str">
        <f>TRIM(Raw_Customer_dim!G222)</f>
        <v>usa</v>
      </c>
      <c r="H222" s="4" t="str">
        <f>IF(Raw_Customer_dim!H222="","Standard",Raw_Customer_dim!H222)</f>
        <v>Bronze</v>
      </c>
      <c r="I222" s="4" t="str">
        <f>IF(COUNTIF($A$2:$A222,A222)&gt;1,"Duplicate","Unique")</f>
        <v>Unique</v>
      </c>
    </row>
    <row r="223" spans="1:9" ht="15" customHeight="1" x14ac:dyDescent="0.3">
      <c r="A223" s="4" t="str">
        <f>IF(LEFT(Raw_Customer_dim!A223,2)="C-","CUST"&amp;MID(Raw_Customer_dim!A223,3,10),Raw_Customer_dim!A223)</f>
        <v>CUST1221</v>
      </c>
      <c r="B223" s="4" t="str">
        <f>PROPER(TRIM(Raw_Customer_dim!B223))</f>
        <v>Lisa Young</v>
      </c>
      <c r="C223" s="4">
        <f>Raw_Customer_dim!C223</f>
        <v>38</v>
      </c>
      <c r="D223" s="4" t="str">
        <f>Raw_Customer_dim!D223</f>
        <v>Male</v>
      </c>
      <c r="E223" s="4" t="str">
        <f>TRIM(Raw_Customer_dim!E223)</f>
        <v>Maybury</v>
      </c>
      <c r="F223" s="4" t="str">
        <f>TRIM(Raw_Customer_dim!F223)</f>
        <v>Georgia</v>
      </c>
      <c r="G223" s="4" t="str">
        <f>TRIM(Raw_Customer_dim!G223)</f>
        <v>USA</v>
      </c>
      <c r="H223" s="4" t="str">
        <f>IF(Raw_Customer_dim!H223="","Standard",Raw_Customer_dim!H223)</f>
        <v>Platinum</v>
      </c>
      <c r="I223" s="4" t="str">
        <f>IF(COUNTIF($A$2:$A223,A223)&gt;1,"Duplicate","Unique")</f>
        <v>Unique</v>
      </c>
    </row>
    <row r="224" spans="1:9" ht="15" customHeight="1" x14ac:dyDescent="0.3">
      <c r="A224" s="4" t="str">
        <f>IF(LEFT(Raw_Customer_dim!A224,2)="C-","CUST"&amp;MID(Raw_Customer_dim!A224,3,10),Raw_Customer_dim!A224)</f>
        <v>CUST1222</v>
      </c>
      <c r="B224" s="4" t="str">
        <f>PROPER(TRIM(Raw_Customer_dim!B224))</f>
        <v>Alejandro Doyle</v>
      </c>
      <c r="C224" s="4">
        <f>Raw_Customer_dim!C224</f>
        <v>35</v>
      </c>
      <c r="D224" s="4" t="str">
        <f>Raw_Customer_dim!D224</f>
        <v>Male</v>
      </c>
      <c r="E224" s="4" t="str">
        <f>TRIM(Raw_Customer_dim!E224)</f>
        <v>East Crystalton</v>
      </c>
      <c r="F224" s="4" t="str">
        <f>TRIM(Raw_Customer_dim!F224)</f>
        <v>New Mexico</v>
      </c>
      <c r="G224" s="4" t="str">
        <f>TRIM(Raw_Customer_dim!G224)</f>
        <v>USA</v>
      </c>
      <c r="H224" s="4" t="str">
        <f>IF(Raw_Customer_dim!H224="","Standard",Raw_Customer_dim!H224)</f>
        <v>Platinum</v>
      </c>
      <c r="I224" s="4" t="str">
        <f>IF(COUNTIF($A$2:$A224,A224)&gt;1,"Duplicate","Unique")</f>
        <v>Unique</v>
      </c>
    </row>
    <row r="225" spans="1:9" ht="15" customHeight="1" x14ac:dyDescent="0.3">
      <c r="A225" s="4" t="str">
        <f>IF(LEFT(Raw_Customer_dim!A225,2)="C-","CUST"&amp;MID(Raw_Customer_dim!A225,3,10),Raw_Customer_dim!A225)</f>
        <v>CUST1223</v>
      </c>
      <c r="B225" s="4" t="str">
        <f>PROPER(TRIM(Raw_Customer_dim!B225))</f>
        <v>Robert Harris</v>
      </c>
      <c r="C225" s="4">
        <f>Raw_Customer_dim!C225</f>
        <v>50</v>
      </c>
      <c r="D225" s="4" t="str">
        <f>Raw_Customer_dim!D225</f>
        <v>Male</v>
      </c>
      <c r="E225" s="4" t="str">
        <f>TRIM(Raw_Customer_dim!E225)</f>
        <v>East jeremy</v>
      </c>
      <c r="F225" s="4" t="str">
        <f>TRIM(Raw_Customer_dim!F225)</f>
        <v>Iowa</v>
      </c>
      <c r="G225" s="4" t="str">
        <f>TRIM(Raw_Customer_dim!G225)</f>
        <v>USA</v>
      </c>
      <c r="H225" s="4" t="str">
        <f>IF(Raw_Customer_dim!H225="","Standard",Raw_Customer_dim!H225)</f>
        <v>Platinum</v>
      </c>
      <c r="I225" s="4" t="str">
        <f>IF(COUNTIF($A$2:$A225,A225)&gt;1,"Duplicate","Unique")</f>
        <v>Unique</v>
      </c>
    </row>
    <row r="226" spans="1:9" ht="15" customHeight="1" x14ac:dyDescent="0.3">
      <c r="A226" s="4" t="str">
        <f>IF(LEFT(Raw_Customer_dim!A226,2)="C-","CUST"&amp;MID(Raw_Customer_dim!A226,3,10),Raw_Customer_dim!A226)</f>
        <v>CUST1224</v>
      </c>
      <c r="B226" s="4" t="str">
        <f>PROPER(TRIM(Raw_Customer_dim!B226))</f>
        <v>Anthony Morgan</v>
      </c>
      <c r="C226" s="4">
        <f>Raw_Customer_dim!C226</f>
        <v>29</v>
      </c>
      <c r="D226" s="4" t="str">
        <f>Raw_Customer_dim!D226</f>
        <v>Male</v>
      </c>
      <c r="E226" s="4" t="str">
        <f>TRIM(Raw_Customer_dim!E226)</f>
        <v>New Anthonyfurt</v>
      </c>
      <c r="F226" s="4" t="str">
        <f>TRIM(Raw_Customer_dim!F226)</f>
        <v>Missouri</v>
      </c>
      <c r="G226" s="4" t="str">
        <f>TRIM(Raw_Customer_dim!G226)</f>
        <v>USA</v>
      </c>
      <c r="H226" s="4" t="str">
        <f>IF(Raw_Customer_dim!H226="","Standard",Raw_Customer_dim!H226)</f>
        <v>Silver</v>
      </c>
      <c r="I226" s="4" t="str">
        <f>IF(COUNTIF($A$2:$A226,A226)&gt;1,"Duplicate","Unique")</f>
        <v>Unique</v>
      </c>
    </row>
    <row r="227" spans="1:9" ht="15" customHeight="1" x14ac:dyDescent="0.3">
      <c r="A227" s="4" t="str">
        <f>IF(LEFT(Raw_Customer_dim!A227,2)="C-","CUST"&amp;MID(Raw_Customer_dim!A227,3,10),Raw_Customer_dim!A227)</f>
        <v>CUST1225</v>
      </c>
      <c r="B227" s="4" t="str">
        <f>PROPER(TRIM(Raw_Customer_dim!B227))</f>
        <v>Elizabeth Stanley</v>
      </c>
      <c r="C227" s="4">
        <f>Raw_Customer_dim!C227</f>
        <v>46</v>
      </c>
      <c r="D227" s="4" t="str">
        <f>Raw_Customer_dim!D227</f>
        <v>Female</v>
      </c>
      <c r="E227" s="4" t="str">
        <f>TRIM(Raw_Customer_dim!E227)</f>
        <v>Bethanyton</v>
      </c>
      <c r="F227" s="4" t="str">
        <f>TRIM(Raw_Customer_dim!F227)</f>
        <v>Utah</v>
      </c>
      <c r="G227" s="4" t="str">
        <f>TRIM(Raw_Customer_dim!G227)</f>
        <v>USA</v>
      </c>
      <c r="H227" s="4" t="str">
        <f>IF(Raw_Customer_dim!H227="","Standard",Raw_Customer_dim!H227)</f>
        <v>Platinum</v>
      </c>
      <c r="I227" s="4" t="str">
        <f>IF(COUNTIF($A$2:$A227,A227)&gt;1,"Duplicate","Unique")</f>
        <v>Unique</v>
      </c>
    </row>
    <row r="228" spans="1:9" ht="15" customHeight="1" x14ac:dyDescent="0.3">
      <c r="A228" s="4" t="str">
        <f>IF(LEFT(Raw_Customer_dim!A228,2)="C-","CUST"&amp;MID(Raw_Customer_dim!A228,3,10),Raw_Customer_dim!A228)</f>
        <v>CUST1226</v>
      </c>
      <c r="B228" s="4" t="str">
        <f>PROPER(TRIM(Raw_Customer_dim!B228))</f>
        <v>Alexis Castaneda</v>
      </c>
      <c r="C228" s="4">
        <f>Raw_Customer_dim!C228</f>
        <v>54</v>
      </c>
      <c r="D228" s="4" t="str">
        <f>Raw_Customer_dim!D228</f>
        <v>Male</v>
      </c>
      <c r="E228" s="4" t="str">
        <f>TRIM(Raw_Customer_dim!E228)</f>
        <v>Morrisbury</v>
      </c>
      <c r="F228" s="4" t="str">
        <f>TRIM(Raw_Customer_dim!F228)</f>
        <v>Alaska</v>
      </c>
      <c r="G228" s="4" t="str">
        <f>TRIM(Raw_Customer_dim!G228)</f>
        <v>USA</v>
      </c>
      <c r="H228" s="4" t="str">
        <f>IF(Raw_Customer_dim!H228="","Standard",Raw_Customer_dim!H228)</f>
        <v>Gold</v>
      </c>
      <c r="I228" s="4" t="str">
        <f>IF(COUNTIF($A$2:$A228,A228)&gt;1,"Duplicate","Unique")</f>
        <v>Unique</v>
      </c>
    </row>
    <row r="229" spans="1:9" ht="15" customHeight="1" x14ac:dyDescent="0.3">
      <c r="A229" s="4" t="str">
        <f>IF(LEFT(Raw_Customer_dim!A229,2)="C-","CUST"&amp;MID(Raw_Customer_dim!A229,3,10),Raw_Customer_dim!A229)</f>
        <v>CUST1227</v>
      </c>
      <c r="B229" s="4" t="str">
        <f>PROPER(TRIM(Raw_Customer_dim!B229))</f>
        <v>Gregory Pham</v>
      </c>
      <c r="C229" s="4">
        <f>Raw_Customer_dim!C229</f>
        <v>63</v>
      </c>
      <c r="D229" s="4" t="str">
        <f>Raw_Customer_dim!D229</f>
        <v>Female</v>
      </c>
      <c r="E229" s="4" t="str">
        <f>TRIM(Raw_Customer_dim!E229)</f>
        <v>Pollardton</v>
      </c>
      <c r="F229" s="4" t="str">
        <f>TRIM(Raw_Customer_dim!F229)</f>
        <v>Kansas</v>
      </c>
      <c r="G229" s="4" t="str">
        <f>TRIM(Raw_Customer_dim!G229)</f>
        <v>USA</v>
      </c>
      <c r="H229" s="4" t="str">
        <f>IF(Raw_Customer_dim!H229="","Standard",Raw_Customer_dim!H229)</f>
        <v>Gold</v>
      </c>
      <c r="I229" s="4" t="str">
        <f>IF(COUNTIF($A$2:$A229,A229)&gt;1,"Duplicate","Unique")</f>
        <v>Unique</v>
      </c>
    </row>
    <row r="230" spans="1:9" ht="15" customHeight="1" x14ac:dyDescent="0.3">
      <c r="A230" s="4" t="str">
        <f>IF(LEFT(Raw_Customer_dim!A230,2)="C-","CUST"&amp;MID(Raw_Customer_dim!A230,3,10),Raw_Customer_dim!A230)</f>
        <v>CUST1228</v>
      </c>
      <c r="B230" s="4" t="str">
        <f>PROPER(TRIM(Raw_Customer_dim!B230))</f>
        <v>Casey Flores</v>
      </c>
      <c r="C230" s="4">
        <f>Raw_Customer_dim!C230</f>
        <v>52</v>
      </c>
      <c r="D230" s="4" t="str">
        <f>Raw_Customer_dim!D230</f>
        <v>Female</v>
      </c>
      <c r="E230" s="4" t="str">
        <f>TRIM(Raw_Customer_dim!E230)</f>
        <v>Lake Michael</v>
      </c>
      <c r="F230" s="4" t="str">
        <f>TRIM(Raw_Customer_dim!F230)</f>
        <v>Utah</v>
      </c>
      <c r="G230" s="4" t="str">
        <f>TRIM(Raw_Customer_dim!G230)</f>
        <v>USA</v>
      </c>
      <c r="H230" s="4" t="str">
        <f>IF(Raw_Customer_dim!H230="","Standard",Raw_Customer_dim!H230)</f>
        <v>Gold</v>
      </c>
      <c r="I230" s="4" t="str">
        <f>IF(COUNTIF($A$2:$A230,A230)&gt;1,"Duplicate","Unique")</f>
        <v>Unique</v>
      </c>
    </row>
    <row r="231" spans="1:9" ht="15" customHeight="1" x14ac:dyDescent="0.3">
      <c r="A231" s="4" t="str">
        <f>IF(LEFT(Raw_Customer_dim!A231,2)="C-","CUST"&amp;MID(Raw_Customer_dim!A231,3,10),Raw_Customer_dim!A231)</f>
        <v>CUST1229</v>
      </c>
      <c r="B231" s="4" t="str">
        <f>PROPER(TRIM(Raw_Customer_dim!B231))</f>
        <v>Tanner Thompson</v>
      </c>
      <c r="C231" s="4">
        <f>Raw_Customer_dim!C231</f>
        <v>32</v>
      </c>
      <c r="D231" s="4" t="str">
        <f>Raw_Customer_dim!D231</f>
        <v>Female</v>
      </c>
      <c r="E231" s="4" t="str">
        <f>TRIM(Raw_Customer_dim!E231)</f>
        <v>Port Lisashire</v>
      </c>
      <c r="F231" s="4" t="str">
        <f>TRIM(Raw_Customer_dim!F231)</f>
        <v>Maryland</v>
      </c>
      <c r="G231" s="4" t="str">
        <f>TRIM(Raw_Customer_dim!G231)</f>
        <v>USA</v>
      </c>
      <c r="H231" s="4" t="str">
        <f>IF(Raw_Customer_dim!H231="","Standard",Raw_Customer_dim!H231)</f>
        <v>Bronze</v>
      </c>
      <c r="I231" s="4" t="str">
        <f>IF(COUNTIF($A$2:$A231,A231)&gt;1,"Duplicate","Unique")</f>
        <v>Unique</v>
      </c>
    </row>
    <row r="232" spans="1:9" ht="15" customHeight="1" x14ac:dyDescent="0.3">
      <c r="A232" s="4" t="str">
        <f>IF(LEFT(Raw_Customer_dim!A232,2)="C-","CUST"&amp;MID(Raw_Customer_dim!A232,3,10),Raw_Customer_dim!A232)</f>
        <v>CUST1230</v>
      </c>
      <c r="B232" s="4" t="str">
        <f>PROPER(TRIM(Raw_Customer_dim!B232))</f>
        <v>Timothy Sanders</v>
      </c>
      <c r="C232" s="4">
        <f>Raw_Customer_dim!C232</f>
        <v>29</v>
      </c>
      <c r="D232" s="4" t="str">
        <f>Raw_Customer_dim!D232</f>
        <v>Male</v>
      </c>
      <c r="E232" s="4" t="str">
        <f>TRIM(Raw_Customer_dim!E232)</f>
        <v>Aaronmouth</v>
      </c>
      <c r="F232" s="4" t="str">
        <f>TRIM(Raw_Customer_dim!F232)</f>
        <v>Florida</v>
      </c>
      <c r="G232" s="4" t="str">
        <f>TRIM(Raw_Customer_dim!G232)</f>
        <v>USA</v>
      </c>
      <c r="H232" s="4" t="str">
        <f>IF(Raw_Customer_dim!H232="","Standard",Raw_Customer_dim!H232)</f>
        <v>Bronze</v>
      </c>
      <c r="I232" s="4" t="str">
        <f>IF(COUNTIF($A$2:$A232,A232)&gt;1,"Duplicate","Unique")</f>
        <v>Unique</v>
      </c>
    </row>
    <row r="233" spans="1:9" ht="15" customHeight="1" x14ac:dyDescent="0.3">
      <c r="A233" s="4" t="str">
        <f>IF(LEFT(Raw_Customer_dim!A233,2)="C-","CUST"&amp;MID(Raw_Customer_dim!A233,3,10),Raw_Customer_dim!A233)</f>
        <v>CUST1231</v>
      </c>
      <c r="B233" s="4" t="str">
        <f>PROPER(TRIM(Raw_Customer_dim!B233))</f>
        <v>Timothy Juarez</v>
      </c>
      <c r="C233" s="4">
        <f>Raw_Customer_dim!C233</f>
        <v>22</v>
      </c>
      <c r="D233" s="4" t="str">
        <f>Raw_Customer_dim!D233</f>
        <v>Female</v>
      </c>
      <c r="E233" s="4" t="str">
        <f>TRIM(Raw_Customer_dim!E233)</f>
        <v>Grahamstad</v>
      </c>
      <c r="F233" s="4" t="str">
        <f>TRIM(Raw_Customer_dim!F233)</f>
        <v>South Carolina</v>
      </c>
      <c r="G233" s="4" t="str">
        <f>TRIM(Raw_Customer_dim!G233)</f>
        <v>USA</v>
      </c>
      <c r="H233" s="4" t="str">
        <f>IF(Raw_Customer_dim!H233="","Standard",Raw_Customer_dim!H233)</f>
        <v>Bronze</v>
      </c>
      <c r="I233" s="4" t="str">
        <f>IF(COUNTIF($A$2:$A233,A233)&gt;1,"Duplicate","Unique")</f>
        <v>Unique</v>
      </c>
    </row>
    <row r="234" spans="1:9" ht="15" customHeight="1" x14ac:dyDescent="0.3">
      <c r="A234" s="4" t="str">
        <f>IF(LEFT(Raw_Customer_dim!A234,2)="C-","CUST"&amp;MID(Raw_Customer_dim!A234,3,10),Raw_Customer_dim!A234)</f>
        <v>CUST1232</v>
      </c>
      <c r="B234" s="4" t="str">
        <f>PROPER(TRIM(Raw_Customer_dim!B234))</f>
        <v>Christy Hill</v>
      </c>
      <c r="C234" s="4">
        <f>Raw_Customer_dim!C234</f>
        <v>27</v>
      </c>
      <c r="D234" s="4" t="str">
        <f>Raw_Customer_dim!D234</f>
        <v>Female</v>
      </c>
      <c r="E234" s="4" t="str">
        <f>TRIM(Raw_Customer_dim!E234)</f>
        <v>Tammyton</v>
      </c>
      <c r="F234" s="4" t="str">
        <f>TRIM(Raw_Customer_dim!F234)</f>
        <v>New Jersey</v>
      </c>
      <c r="G234" s="4" t="str">
        <f>TRIM(Raw_Customer_dim!G234)</f>
        <v>USA</v>
      </c>
      <c r="H234" s="4" t="str">
        <f>IF(Raw_Customer_dim!H234="","Standard",Raw_Customer_dim!H234)</f>
        <v>Platinum</v>
      </c>
      <c r="I234" s="4" t="str">
        <f>IF(COUNTIF($A$2:$A234,A234)&gt;1,"Duplicate","Unique")</f>
        <v>Unique</v>
      </c>
    </row>
    <row r="235" spans="1:9" ht="15" customHeight="1" x14ac:dyDescent="0.3">
      <c r="A235" s="4" t="str">
        <f>IF(LEFT(Raw_Customer_dim!A235,2)="C-","CUST"&amp;MID(Raw_Customer_dim!A235,3,10),Raw_Customer_dim!A235)</f>
        <v>CUST1233</v>
      </c>
      <c r="B235" s="4" t="str">
        <f>PROPER(TRIM(Raw_Customer_dim!B235))</f>
        <v>Michelle Gonzalez</v>
      </c>
      <c r="C235" s="4">
        <f>Raw_Customer_dim!C235</f>
        <v>59</v>
      </c>
      <c r="D235" s="4" t="str">
        <f>Raw_Customer_dim!D235</f>
        <v>Male</v>
      </c>
      <c r="E235" s="4" t="str">
        <f>TRIM(Raw_Customer_dim!E235)</f>
        <v>Clarkport</v>
      </c>
      <c r="F235" s="4" t="str">
        <f>TRIM(Raw_Customer_dim!F235)</f>
        <v>West Virginia</v>
      </c>
      <c r="G235" s="4" t="str">
        <f>TRIM(Raw_Customer_dim!G235)</f>
        <v>USA</v>
      </c>
      <c r="H235" s="4" t="str">
        <f>IF(Raw_Customer_dim!H235="","Standard",Raw_Customer_dim!H235)</f>
        <v>Silver</v>
      </c>
      <c r="I235" s="4" t="str">
        <f>IF(COUNTIF($A$2:$A235,A235)&gt;1,"Duplicate","Unique")</f>
        <v>Unique</v>
      </c>
    </row>
    <row r="236" spans="1:9" ht="15" customHeight="1" x14ac:dyDescent="0.3">
      <c r="A236" s="4" t="str">
        <f>IF(LEFT(Raw_Customer_dim!A236,2)="C-","CUST"&amp;MID(Raw_Customer_dim!A236,3,10),Raw_Customer_dim!A236)</f>
        <v>CUST1234</v>
      </c>
      <c r="B236" s="4" t="str">
        <f>PROPER(TRIM(Raw_Customer_dim!B236))</f>
        <v>Nathaniel Hill</v>
      </c>
      <c r="C236" s="4">
        <f>Raw_Customer_dim!C236</f>
        <v>43</v>
      </c>
      <c r="D236" s="4" t="str">
        <f>Raw_Customer_dim!D236</f>
        <v>Female</v>
      </c>
      <c r="E236" s="4" t="str">
        <f>TRIM(Raw_Customer_dim!E236)</f>
        <v>Lake Mark</v>
      </c>
      <c r="F236" s="4" t="str">
        <f>TRIM(Raw_Customer_dim!F236)</f>
        <v>Kansas</v>
      </c>
      <c r="G236" s="4" t="str">
        <f>TRIM(Raw_Customer_dim!G236)</f>
        <v>USA</v>
      </c>
      <c r="H236" s="4" t="str">
        <f>IF(Raw_Customer_dim!H236="","Standard",Raw_Customer_dim!H236)</f>
        <v>Gold</v>
      </c>
      <c r="I236" s="4" t="str">
        <f>IF(COUNTIF($A$2:$A236,A236)&gt;1,"Duplicate","Unique")</f>
        <v>Unique</v>
      </c>
    </row>
    <row r="237" spans="1:9" ht="15" customHeight="1" x14ac:dyDescent="0.3">
      <c r="A237" s="4" t="str">
        <f>IF(LEFT(Raw_Customer_dim!A237,2)="C-","CUST"&amp;MID(Raw_Customer_dim!A237,3,10),Raw_Customer_dim!A237)</f>
        <v>CUST1235</v>
      </c>
      <c r="B237" s="4" t="str">
        <f>PROPER(TRIM(Raw_Customer_dim!B237))</f>
        <v>Jon Ortiz</v>
      </c>
      <c r="C237" s="4">
        <f>Raw_Customer_dim!C237</f>
        <v>28</v>
      </c>
      <c r="D237" s="4" t="str">
        <f>Raw_Customer_dim!D237</f>
        <v>Female</v>
      </c>
      <c r="E237" s="4" t="str">
        <f>TRIM(Raw_Customer_dim!E237)</f>
        <v>South Angelaport</v>
      </c>
      <c r="F237" s="4" t="str">
        <f>TRIM(Raw_Customer_dim!F237)</f>
        <v>Delaware</v>
      </c>
      <c r="G237" s="4" t="str">
        <f>TRIM(Raw_Customer_dim!G237)</f>
        <v>USA</v>
      </c>
      <c r="H237" s="4" t="str">
        <f>IF(Raw_Customer_dim!H237="","Standard",Raw_Customer_dim!H237)</f>
        <v>Bronze</v>
      </c>
      <c r="I237" s="4" t="str">
        <f>IF(COUNTIF($A$2:$A237,A237)&gt;1,"Duplicate","Unique")</f>
        <v>Unique</v>
      </c>
    </row>
    <row r="238" spans="1:9" ht="15" customHeight="1" x14ac:dyDescent="0.3">
      <c r="A238" s="4" t="str">
        <f>IF(LEFT(Raw_Customer_dim!A238,2)="C-","CUST"&amp;MID(Raw_Customer_dim!A238,3,10),Raw_Customer_dim!A238)</f>
        <v>CUST1236</v>
      </c>
      <c r="B238" s="4" t="str">
        <f>PROPER(TRIM(Raw_Customer_dim!B238))</f>
        <v>Joshua Wilson</v>
      </c>
      <c r="C238" s="4">
        <f>Raw_Customer_dim!C238</f>
        <v>42</v>
      </c>
      <c r="D238" s="4" t="str">
        <f>Raw_Customer_dim!D238</f>
        <v>Female</v>
      </c>
      <c r="E238" s="4" t="str">
        <f>TRIM(Raw_Customer_dim!E238)</f>
        <v>North Larryport</v>
      </c>
      <c r="F238" s="4" t="str">
        <f>TRIM(Raw_Customer_dim!F238)</f>
        <v>Virginia</v>
      </c>
      <c r="G238" s="4" t="str">
        <f>TRIM(Raw_Customer_dim!G238)</f>
        <v>USA</v>
      </c>
      <c r="H238" s="4" t="str">
        <f>IF(Raw_Customer_dim!H238="","Standard",Raw_Customer_dim!H238)</f>
        <v>Bronze</v>
      </c>
      <c r="I238" s="4" t="str">
        <f>IF(COUNTIF($A$2:$A238,A238)&gt;1,"Duplicate","Unique")</f>
        <v>Unique</v>
      </c>
    </row>
    <row r="239" spans="1:9" ht="15" customHeight="1" x14ac:dyDescent="0.3">
      <c r="A239" s="4" t="str">
        <f>IF(LEFT(Raw_Customer_dim!A239,2)="C-","CUST"&amp;MID(Raw_Customer_dim!A239,3,10),Raw_Customer_dim!A239)</f>
        <v>CUST1237</v>
      </c>
      <c r="B239" s="4" t="str">
        <f>PROPER(TRIM(Raw_Customer_dim!B239))</f>
        <v>Wesley Short</v>
      </c>
      <c r="C239" s="4">
        <f>Raw_Customer_dim!C239</f>
        <v>41</v>
      </c>
      <c r="D239" s="4" t="str">
        <f>Raw_Customer_dim!D239</f>
        <v>Female</v>
      </c>
      <c r="E239" s="4" t="str">
        <f>TRIM(Raw_Customer_dim!E239)</f>
        <v>Susanstad</v>
      </c>
      <c r="F239" s="4" t="str">
        <f>TRIM(Raw_Customer_dim!F239)</f>
        <v>Montana</v>
      </c>
      <c r="G239" s="4" t="str">
        <f>TRIM(Raw_Customer_dim!G239)</f>
        <v>USA</v>
      </c>
      <c r="H239" s="4" t="str">
        <f>IF(Raw_Customer_dim!H239="","Standard",Raw_Customer_dim!H239)</f>
        <v>Gold</v>
      </c>
      <c r="I239" s="4" t="str">
        <f>IF(COUNTIF($A$2:$A239,A239)&gt;1,"Duplicate","Unique")</f>
        <v>Unique</v>
      </c>
    </row>
    <row r="240" spans="1:9" ht="15" customHeight="1" x14ac:dyDescent="0.3">
      <c r="A240" s="4" t="str">
        <f>IF(LEFT(Raw_Customer_dim!A240,2)="C-","CUST"&amp;MID(Raw_Customer_dim!A240,3,10),Raw_Customer_dim!A240)</f>
        <v>CUST1238</v>
      </c>
      <c r="B240" s="4" t="str">
        <f>PROPER(TRIM(Raw_Customer_dim!B240))</f>
        <v>Steven Smith</v>
      </c>
      <c r="C240" s="4">
        <f>Raw_Customer_dim!C240</f>
        <v>40</v>
      </c>
      <c r="D240" s="4" t="str">
        <f>Raw_Customer_dim!D240</f>
        <v>Male</v>
      </c>
      <c r="E240" s="4" t="str">
        <f>TRIM(Raw_Customer_dim!E240)</f>
        <v>Port Krista</v>
      </c>
      <c r="F240" s="4" t="str">
        <f>TRIM(Raw_Customer_dim!F240)</f>
        <v>West Virginia</v>
      </c>
      <c r="G240" s="4" t="str">
        <f>TRIM(Raw_Customer_dim!G240)</f>
        <v>USA</v>
      </c>
      <c r="H240" s="4" t="str">
        <f>IF(Raw_Customer_dim!H240="","Standard",Raw_Customer_dim!H240)</f>
        <v>Platinum</v>
      </c>
      <c r="I240" s="4" t="str">
        <f>IF(COUNTIF($A$2:$A240,A240)&gt;1,"Duplicate","Unique")</f>
        <v>Unique</v>
      </c>
    </row>
    <row r="241" spans="1:9" ht="15" customHeight="1" x14ac:dyDescent="0.3">
      <c r="A241" s="4" t="str">
        <f>IF(LEFT(Raw_Customer_dim!A241,2)="C-","CUST"&amp;MID(Raw_Customer_dim!A241,3,10),Raw_Customer_dim!A241)</f>
        <v>CUST1239</v>
      </c>
      <c r="B241" s="4" t="str">
        <f>PROPER(TRIM(Raw_Customer_dim!B241))</f>
        <v>Maria Hill</v>
      </c>
      <c r="C241" s="4">
        <f>Raw_Customer_dim!C241</f>
        <v>58</v>
      </c>
      <c r="D241" s="4" t="str">
        <f>Raw_Customer_dim!D241</f>
        <v>Female</v>
      </c>
      <c r="E241" s="4" t="str">
        <f>TRIM(Raw_Customer_dim!E241)</f>
        <v>Zamoraborough</v>
      </c>
      <c r="F241" s="4" t="str">
        <f>TRIM(Raw_Customer_dim!F241)</f>
        <v>Nevada</v>
      </c>
      <c r="G241" s="4" t="str">
        <f>TRIM(Raw_Customer_dim!G241)</f>
        <v>USA</v>
      </c>
      <c r="H241" s="4" t="str">
        <f>IF(Raw_Customer_dim!H241="","Standard",Raw_Customer_dim!H241)</f>
        <v>Platinum</v>
      </c>
      <c r="I241" s="4" t="str">
        <f>IF(COUNTIF($A$2:$A241,A241)&gt;1,"Duplicate","Unique")</f>
        <v>Unique</v>
      </c>
    </row>
    <row r="242" spans="1:9" ht="15" customHeight="1" x14ac:dyDescent="0.3">
      <c r="A242" s="4" t="str">
        <f>IF(LEFT(Raw_Customer_dim!A242,2)="C-","CUST"&amp;MID(Raw_Customer_dim!A242,3,10),Raw_Customer_dim!A242)</f>
        <v>CUST1240</v>
      </c>
      <c r="B242" s="4" t="str">
        <f>PROPER(TRIM(Raw_Customer_dim!B242))</f>
        <v>William Hull</v>
      </c>
      <c r="C242" s="4">
        <f>Raw_Customer_dim!C242</f>
        <v>59</v>
      </c>
      <c r="D242" s="4" t="str">
        <f>Raw_Customer_dim!D242</f>
        <v>Female</v>
      </c>
      <c r="E242" s="4" t="str">
        <f>TRIM(Raw_Customer_dim!E242)</f>
        <v>Heathfort</v>
      </c>
      <c r="F242" s="4" t="str">
        <f>TRIM(Raw_Customer_dim!F242)</f>
        <v>Michigan</v>
      </c>
      <c r="G242" s="4" t="str">
        <f>TRIM(Raw_Customer_dim!G242)</f>
        <v>USA</v>
      </c>
      <c r="H242" s="4" t="str">
        <f>IF(Raw_Customer_dim!H242="","Standard",Raw_Customer_dim!H242)</f>
        <v>Platinum</v>
      </c>
      <c r="I242" s="4" t="str">
        <f>IF(COUNTIF($A$2:$A242,A242)&gt;1,"Duplicate","Unique")</f>
        <v>Unique</v>
      </c>
    </row>
    <row r="243" spans="1:9" ht="15" customHeight="1" x14ac:dyDescent="0.3">
      <c r="A243" s="4" t="str">
        <f>IF(LEFT(Raw_Customer_dim!A243,2)="C-","CUST"&amp;MID(Raw_Customer_dim!A243,3,10),Raw_Customer_dim!A243)</f>
        <v>CUST1241</v>
      </c>
      <c r="B243" s="4" t="str">
        <f>PROPER(TRIM(Raw_Customer_dim!B243))</f>
        <v>Mr. William Horton</v>
      </c>
      <c r="C243" s="4">
        <f>Raw_Customer_dim!C243</f>
        <v>31</v>
      </c>
      <c r="D243" s="4" t="str">
        <f>Raw_Customer_dim!D243</f>
        <v>Male</v>
      </c>
      <c r="E243" s="4" t="str">
        <f>TRIM(Raw_Customer_dim!E243)</f>
        <v>Dawsonchester</v>
      </c>
      <c r="F243" s="4" t="str">
        <f>TRIM(Raw_Customer_dim!F243)</f>
        <v>Virginia</v>
      </c>
      <c r="G243" s="4" t="str">
        <f>TRIM(Raw_Customer_dim!G243)</f>
        <v>USA</v>
      </c>
      <c r="H243" s="4" t="str">
        <f>IF(Raw_Customer_dim!H243="","Standard",Raw_Customer_dim!H243)</f>
        <v>Platinum</v>
      </c>
      <c r="I243" s="4" t="str">
        <f>IF(COUNTIF($A$2:$A243,A243)&gt;1,"Duplicate","Unique")</f>
        <v>Unique</v>
      </c>
    </row>
    <row r="244" spans="1:9" ht="15" customHeight="1" x14ac:dyDescent="0.3">
      <c r="A244" s="4" t="str">
        <f>IF(LEFT(Raw_Customer_dim!A244,2)="C-","CUST"&amp;MID(Raw_Customer_dim!A244,3,10),Raw_Customer_dim!A244)</f>
        <v>CUST1242</v>
      </c>
      <c r="B244" s="4" t="str">
        <f>PROPER(TRIM(Raw_Customer_dim!B244))</f>
        <v>William Jackson</v>
      </c>
      <c r="C244" s="4">
        <f>Raw_Customer_dim!C244</f>
        <v>58</v>
      </c>
      <c r="D244" s="4" t="str">
        <f>Raw_Customer_dim!D244</f>
        <v>Female</v>
      </c>
      <c r="E244" s="4" t="str">
        <f>TRIM(Raw_Customer_dim!E244)</f>
        <v>New Tina</v>
      </c>
      <c r="F244" s="4" t="str">
        <f>TRIM(Raw_Customer_dim!F244)</f>
        <v>Connecticut</v>
      </c>
      <c r="G244" s="4" t="str">
        <f>TRIM(Raw_Customer_dim!G244)</f>
        <v>USA</v>
      </c>
      <c r="H244" s="4" t="str">
        <f>IF(Raw_Customer_dim!H244="","Standard",Raw_Customer_dim!H244)</f>
        <v>Silver</v>
      </c>
      <c r="I244" s="4" t="str">
        <f>IF(COUNTIF($A$2:$A244,A244)&gt;1,"Duplicate","Unique")</f>
        <v>Unique</v>
      </c>
    </row>
    <row r="245" spans="1:9" ht="15" customHeight="1" x14ac:dyDescent="0.3">
      <c r="A245" s="4" t="str">
        <f>IF(LEFT(Raw_Customer_dim!A245,2)="C-","CUST"&amp;MID(Raw_Customer_dim!A245,3,10),Raw_Customer_dim!A245)</f>
        <v>CUST1243</v>
      </c>
      <c r="B245" s="4" t="str">
        <f>PROPER(TRIM(Raw_Customer_dim!B245))</f>
        <v>Brian Hammond</v>
      </c>
      <c r="C245" s="4">
        <f>Raw_Customer_dim!C245</f>
        <v>56</v>
      </c>
      <c r="D245" s="4" t="str">
        <f>Raw_Customer_dim!D245</f>
        <v>Female</v>
      </c>
      <c r="E245" s="4" t="str">
        <f>TRIM(Raw_Customer_dim!E245)</f>
        <v>North Nicholas</v>
      </c>
      <c r="F245" s="4" t="str">
        <f>TRIM(Raw_Customer_dim!F245)</f>
        <v>Texas</v>
      </c>
      <c r="G245" s="4" t="str">
        <f>TRIM(Raw_Customer_dim!G245)</f>
        <v>USA</v>
      </c>
      <c r="H245" s="4" t="str">
        <f>IF(Raw_Customer_dim!H245="","Standard",Raw_Customer_dim!H245)</f>
        <v>Gold</v>
      </c>
      <c r="I245" s="4" t="str">
        <f>IF(COUNTIF($A$2:$A245,A245)&gt;1,"Duplicate","Unique")</f>
        <v>Unique</v>
      </c>
    </row>
    <row r="246" spans="1:9" ht="15" customHeight="1" x14ac:dyDescent="0.3">
      <c r="A246" s="4" t="str">
        <f>IF(LEFT(Raw_Customer_dim!A246,2)="C-","CUST"&amp;MID(Raw_Customer_dim!A246,3,10),Raw_Customer_dim!A246)</f>
        <v>CUST1244</v>
      </c>
      <c r="B246" s="4" t="str">
        <f>PROPER(TRIM(Raw_Customer_dim!B246))</f>
        <v>Nancy Page</v>
      </c>
      <c r="C246" s="4">
        <f>Raw_Customer_dim!C246</f>
        <v>19</v>
      </c>
      <c r="D246" s="4" t="str">
        <f>Raw_Customer_dim!D246</f>
        <v>Male</v>
      </c>
      <c r="E246" s="4" t="str">
        <f>TRIM(Raw_Customer_dim!E246)</f>
        <v>West Julia</v>
      </c>
      <c r="F246" s="4" t="str">
        <f>TRIM(Raw_Customer_dim!F246)</f>
        <v>Utah</v>
      </c>
      <c r="G246" s="4" t="str">
        <f>TRIM(Raw_Customer_dim!G246)</f>
        <v>USA</v>
      </c>
      <c r="H246" s="4" t="str">
        <f>IF(Raw_Customer_dim!H246="","Standard",Raw_Customer_dim!H246)</f>
        <v>Bronze</v>
      </c>
      <c r="I246" s="4" t="str">
        <f>IF(COUNTIF($A$2:$A246,A246)&gt;1,"Duplicate","Unique")</f>
        <v>Unique</v>
      </c>
    </row>
    <row r="247" spans="1:9" ht="15" customHeight="1" x14ac:dyDescent="0.3">
      <c r="A247" s="4" t="str">
        <f>IF(LEFT(Raw_Customer_dim!A247,2)="C-","CUST"&amp;MID(Raw_Customer_dim!A247,3,10),Raw_Customer_dim!A247)</f>
        <v>CUST1245</v>
      </c>
      <c r="B247" s="4" t="str">
        <f>PROPER(TRIM(Raw_Customer_dim!B247))</f>
        <v>Laura Soto</v>
      </c>
      <c r="C247" s="4">
        <f>Raw_Customer_dim!C247</f>
        <v>57</v>
      </c>
      <c r="D247" s="4" t="str">
        <f>Raw_Customer_dim!D247</f>
        <v>Female</v>
      </c>
      <c r="E247" s="4" t="str">
        <f>TRIM(Raw_Customer_dim!E247)</f>
        <v>Rodriguezton</v>
      </c>
      <c r="F247" s="4" t="str">
        <f>TRIM(Raw_Customer_dim!F247)</f>
        <v>Michigan</v>
      </c>
      <c r="G247" s="4" t="str">
        <f>TRIM(Raw_Customer_dim!G247)</f>
        <v>USA</v>
      </c>
      <c r="H247" s="4" t="str">
        <f>IF(Raw_Customer_dim!H247="","Standard",Raw_Customer_dim!H247)</f>
        <v>Platinum</v>
      </c>
      <c r="I247" s="4" t="str">
        <f>IF(COUNTIF($A$2:$A247,A247)&gt;1,"Duplicate","Unique")</f>
        <v>Unique</v>
      </c>
    </row>
    <row r="248" spans="1:9" ht="15" customHeight="1" x14ac:dyDescent="0.3">
      <c r="A248" s="4" t="str">
        <f>IF(LEFT(Raw_Customer_dim!A248,2)="C-","CUST"&amp;MID(Raw_Customer_dim!A248,3,10),Raw_Customer_dim!A248)</f>
        <v>CUST1246</v>
      </c>
      <c r="B248" s="4" t="str">
        <f>PROPER(TRIM(Raw_Customer_dim!B248))</f>
        <v>Mary Russell</v>
      </c>
      <c r="C248" s="4">
        <f>Raw_Customer_dim!C248</f>
        <v>58</v>
      </c>
      <c r="D248" s="4" t="str">
        <f>Raw_Customer_dim!D248</f>
        <v>Male</v>
      </c>
      <c r="E248" s="4" t="str">
        <f>TRIM(Raw_Customer_dim!E248)</f>
        <v>South Regina</v>
      </c>
      <c r="F248" s="4" t="str">
        <f>TRIM(Raw_Customer_dim!F248)</f>
        <v>Arkansas</v>
      </c>
      <c r="G248" s="4" t="str">
        <f>TRIM(Raw_Customer_dim!G248)</f>
        <v>USA</v>
      </c>
      <c r="H248" s="4" t="str">
        <f>IF(Raw_Customer_dim!H248="","Standard",Raw_Customer_dim!H248)</f>
        <v>Bronze</v>
      </c>
      <c r="I248" s="4" t="str">
        <f>IF(COUNTIF($A$2:$A248,A248)&gt;1,"Duplicate","Unique")</f>
        <v>Unique</v>
      </c>
    </row>
    <row r="249" spans="1:9" ht="15" customHeight="1" x14ac:dyDescent="0.3">
      <c r="A249" s="4" t="str">
        <f>IF(LEFT(Raw_Customer_dim!A249,2)="C-","CUST"&amp;MID(Raw_Customer_dim!A249,3,10),Raw_Customer_dim!A249)</f>
        <v>CUST1247</v>
      </c>
      <c r="B249" s="4" t="str">
        <f>PROPER(TRIM(Raw_Customer_dim!B249))</f>
        <v>Douglas Rhodes</v>
      </c>
      <c r="C249" s="4">
        <f>Raw_Customer_dim!C249</f>
        <v>32</v>
      </c>
      <c r="D249" s="4" t="str">
        <f>Raw_Customer_dim!D249</f>
        <v>Male</v>
      </c>
      <c r="E249" s="4" t="str">
        <f>TRIM(Raw_Customer_dim!E249)</f>
        <v>Mikehaven</v>
      </c>
      <c r="F249" s="4" t="str">
        <f>TRIM(Raw_Customer_dim!F249)</f>
        <v>New Hampshire</v>
      </c>
      <c r="G249" s="4" t="str">
        <f>TRIM(Raw_Customer_dim!G249)</f>
        <v>USA</v>
      </c>
      <c r="H249" s="4" t="str">
        <f>IF(Raw_Customer_dim!H249="","Standard",Raw_Customer_dim!H249)</f>
        <v>Platinum</v>
      </c>
      <c r="I249" s="4" t="str">
        <f>IF(COUNTIF($A$2:$A249,A249)&gt;1,"Duplicate","Unique")</f>
        <v>Unique</v>
      </c>
    </row>
    <row r="250" spans="1:9" ht="15" customHeight="1" x14ac:dyDescent="0.3">
      <c r="A250" s="4" t="str">
        <f>IF(LEFT(Raw_Customer_dim!A250,2)="C-","CUST"&amp;MID(Raw_Customer_dim!A250,3,10),Raw_Customer_dim!A250)</f>
        <v>CUST1248</v>
      </c>
      <c r="B250" s="4" t="str">
        <f>PROPER(TRIM(Raw_Customer_dim!B250))</f>
        <v>Nicholas Webb</v>
      </c>
      <c r="C250" s="4">
        <f>Raw_Customer_dim!C250</f>
        <v>19</v>
      </c>
      <c r="D250" s="4" t="str">
        <f>Raw_Customer_dim!D250</f>
        <v>Male</v>
      </c>
      <c r="E250" s="4" t="str">
        <f>TRIM(Raw_Customer_dim!E250)</f>
        <v>Lake Timothy</v>
      </c>
      <c r="F250" s="4" t="str">
        <f>TRIM(Raw_Customer_dim!F250)</f>
        <v>Nevada</v>
      </c>
      <c r="G250" s="4" t="str">
        <f>TRIM(Raw_Customer_dim!G250)</f>
        <v>USA</v>
      </c>
      <c r="H250" s="4" t="str">
        <f>IF(Raw_Customer_dim!H250="","Standard",Raw_Customer_dim!H250)</f>
        <v>Gold</v>
      </c>
      <c r="I250" s="4" t="str">
        <f>IF(COUNTIF($A$2:$A250,A250)&gt;1,"Duplicate","Unique")</f>
        <v>Unique</v>
      </c>
    </row>
    <row r="251" spans="1:9" ht="15" customHeight="1" x14ac:dyDescent="0.3">
      <c r="A251" s="4" t="str">
        <f>IF(LEFT(Raw_Customer_dim!A251,2)="C-","CUST"&amp;MID(Raw_Customer_dim!A251,3,10),Raw_Customer_dim!A251)</f>
        <v>CUST1249</v>
      </c>
      <c r="B251" s="4" t="str">
        <f>PROPER(TRIM(Raw_Customer_dim!B251))</f>
        <v>Lauren George</v>
      </c>
      <c r="C251" s="4">
        <f>Raw_Customer_dim!C251</f>
        <v>41</v>
      </c>
      <c r="D251" s="4" t="str">
        <f>Raw_Customer_dim!D251</f>
        <v>Female</v>
      </c>
      <c r="E251" s="4" t="str">
        <f>TRIM(Raw_Customer_dim!E251)</f>
        <v>Garciamouth</v>
      </c>
      <c r="F251" s="4" t="str">
        <f>TRIM(Raw_Customer_dim!F251)</f>
        <v>New York</v>
      </c>
      <c r="G251" s="4" t="str">
        <f>TRIM(Raw_Customer_dim!G251)</f>
        <v>USA</v>
      </c>
      <c r="H251" s="4" t="str">
        <f>IF(Raw_Customer_dim!H251="","Standard",Raw_Customer_dim!H251)</f>
        <v>Gold</v>
      </c>
      <c r="I251" s="4" t="str">
        <f>IF(COUNTIF($A$2:$A251,A251)&gt;1,"Duplicate","Unique")</f>
        <v>Unique</v>
      </c>
    </row>
    <row r="252" spans="1:9" ht="15" customHeight="1" x14ac:dyDescent="0.3">
      <c r="A252" s="4" t="str">
        <f>IF(LEFT(Raw_Customer_dim!A252,2)="C-","CUST"&amp;MID(Raw_Customer_dim!A252,3,10),Raw_Customer_dim!A252)</f>
        <v>CUST1250</v>
      </c>
      <c r="B252" s="4" t="str">
        <f>PROPER(TRIM(Raw_Customer_dim!B252))</f>
        <v>Veronica Newman</v>
      </c>
      <c r="C252" s="4">
        <f>Raw_Customer_dim!C252</f>
        <v>48</v>
      </c>
      <c r="D252" s="4" t="str">
        <f>Raw_Customer_dim!D252</f>
        <v>Male</v>
      </c>
      <c r="E252" s="4" t="str">
        <f>TRIM(Raw_Customer_dim!E252)</f>
        <v>New Daniel</v>
      </c>
      <c r="F252" s="4" t="str">
        <f>TRIM(Raw_Customer_dim!F252)</f>
        <v>Delaware</v>
      </c>
      <c r="G252" s="4" t="str">
        <f>TRIM(Raw_Customer_dim!G252)</f>
        <v>USA</v>
      </c>
      <c r="H252" s="4" t="str">
        <f>IF(Raw_Customer_dim!H252="","Standard",Raw_Customer_dim!H252)</f>
        <v>Platinum</v>
      </c>
      <c r="I252" s="4" t="str">
        <f>IF(COUNTIF($A$2:$A252,A252)&gt;1,"Duplicate","Unique")</f>
        <v>Unique</v>
      </c>
    </row>
    <row r="253" spans="1:9" ht="15" customHeight="1" x14ac:dyDescent="0.3">
      <c r="A253" s="4" t="str">
        <f>IF(LEFT(Raw_Customer_dim!A253,2)="C-","CUST"&amp;MID(Raw_Customer_dim!A253,3,10),Raw_Customer_dim!A253)</f>
        <v>CUST1251</v>
      </c>
      <c r="B253" s="4" t="str">
        <f>PROPER(TRIM(Raw_Customer_dim!B253))</f>
        <v>Tyler Garner</v>
      </c>
      <c r="C253" s="4">
        <f>Raw_Customer_dim!C253</f>
        <v>64</v>
      </c>
      <c r="D253" s="4" t="str">
        <f>Raw_Customer_dim!D253</f>
        <v>Male</v>
      </c>
      <c r="E253" s="4" t="str">
        <f>TRIM(Raw_Customer_dim!E253)</f>
        <v>Port Coreyfort</v>
      </c>
      <c r="F253" s="4" t="str">
        <f>TRIM(Raw_Customer_dim!F253)</f>
        <v>Alabama</v>
      </c>
      <c r="G253" s="4" t="str">
        <f>TRIM(Raw_Customer_dim!G253)</f>
        <v>USA</v>
      </c>
      <c r="H253" s="4" t="str">
        <f>IF(Raw_Customer_dim!H253="","Standard",Raw_Customer_dim!H253)</f>
        <v>Silver</v>
      </c>
      <c r="I253" s="4" t="str">
        <f>IF(COUNTIF($A$2:$A253,A253)&gt;1,"Duplicate","Unique")</f>
        <v>Unique</v>
      </c>
    </row>
    <row r="254" spans="1:9" ht="15" customHeight="1" x14ac:dyDescent="0.3">
      <c r="A254" s="4" t="str">
        <f>IF(LEFT(Raw_Customer_dim!A254,2)="C-","CUST"&amp;MID(Raw_Customer_dim!A254,3,10),Raw_Customer_dim!A254)</f>
        <v>CUST1252</v>
      </c>
      <c r="B254" s="4" t="str">
        <f>PROPER(TRIM(Raw_Customer_dim!B254))</f>
        <v>John Mccoy</v>
      </c>
      <c r="C254" s="4">
        <f>Raw_Customer_dim!C254</f>
        <v>26</v>
      </c>
      <c r="D254" s="4" t="str">
        <f>Raw_Customer_dim!D254</f>
        <v>Male</v>
      </c>
      <c r="E254" s="4" t="str">
        <f>TRIM(Raw_Customer_dim!E254)</f>
        <v>Robinborough</v>
      </c>
      <c r="F254" s="4" t="str">
        <f>TRIM(Raw_Customer_dim!F254)</f>
        <v>South Dakota</v>
      </c>
      <c r="G254" s="4" t="str">
        <f>TRIM(Raw_Customer_dim!G254)</f>
        <v>USA</v>
      </c>
      <c r="H254" s="4" t="str">
        <f>IF(Raw_Customer_dim!H254="","Standard",Raw_Customer_dim!H254)</f>
        <v>Silver</v>
      </c>
      <c r="I254" s="4" t="str">
        <f>IF(COUNTIF($A$2:$A254,A254)&gt;1,"Duplicate","Unique")</f>
        <v>Unique</v>
      </c>
    </row>
    <row r="255" spans="1:9" ht="15" customHeight="1" x14ac:dyDescent="0.3">
      <c r="A255" s="4" t="str">
        <f>IF(LEFT(Raw_Customer_dim!A255,2)="C-","CUST"&amp;MID(Raw_Customer_dim!A255,3,10),Raw_Customer_dim!A255)</f>
        <v>CUST1253</v>
      </c>
      <c r="B255" s="4" t="str">
        <f>PROPER(TRIM(Raw_Customer_dim!B255))</f>
        <v>Dr. Ashley Yates Md</v>
      </c>
      <c r="C255" s="4">
        <f>Raw_Customer_dim!C255</f>
        <v>32</v>
      </c>
      <c r="D255" s="4" t="str">
        <f>Raw_Customer_dim!D255</f>
        <v>Male</v>
      </c>
      <c r="E255" s="4" t="str">
        <f>TRIM(Raw_Customer_dim!E255)</f>
        <v>New Maria</v>
      </c>
      <c r="F255" s="4" t="str">
        <f>TRIM(Raw_Customer_dim!F255)</f>
        <v>Wisconsin</v>
      </c>
      <c r="G255" s="4" t="str">
        <f>TRIM(Raw_Customer_dim!G255)</f>
        <v>USA</v>
      </c>
      <c r="H255" s="4" t="str">
        <f>IF(Raw_Customer_dim!H255="","Standard",Raw_Customer_dim!H255)</f>
        <v>Bronze</v>
      </c>
      <c r="I255" s="4" t="str">
        <f>IF(COUNTIF($A$2:$A255,A255)&gt;1,"Duplicate","Unique")</f>
        <v>Unique</v>
      </c>
    </row>
    <row r="256" spans="1:9" ht="15" customHeight="1" x14ac:dyDescent="0.3">
      <c r="A256" s="4" t="str">
        <f>IF(LEFT(Raw_Customer_dim!A256,2)="C-","CUST"&amp;MID(Raw_Customer_dim!A256,3,10),Raw_Customer_dim!A256)</f>
        <v>CUST1254</v>
      </c>
      <c r="B256" s="4" t="str">
        <f>PROPER(TRIM(Raw_Customer_dim!B256))</f>
        <v>Linda Kline</v>
      </c>
      <c r="C256" s="4">
        <f>Raw_Customer_dim!C256</f>
        <v>34</v>
      </c>
      <c r="D256" s="4" t="str">
        <f>Raw_Customer_dim!D256</f>
        <v>Male</v>
      </c>
      <c r="E256" s="4" t="str">
        <f>TRIM(Raw_Customer_dim!E256)</f>
        <v>Masseyland</v>
      </c>
      <c r="F256" s="4" t="str">
        <f>TRIM(Raw_Customer_dim!F256)</f>
        <v>Alaska</v>
      </c>
      <c r="G256" s="4" t="str">
        <f>TRIM(Raw_Customer_dim!G256)</f>
        <v>USA</v>
      </c>
      <c r="H256" s="4" t="str">
        <f>IF(Raw_Customer_dim!H256="","Standard",Raw_Customer_dim!H256)</f>
        <v>Silver</v>
      </c>
      <c r="I256" s="4" t="str">
        <f>IF(COUNTIF($A$2:$A256,A256)&gt;1,"Duplicate","Unique")</f>
        <v>Unique</v>
      </c>
    </row>
    <row r="257" spans="1:9" ht="15" customHeight="1" x14ac:dyDescent="0.3">
      <c r="A257" s="4" t="str">
        <f>IF(LEFT(Raw_Customer_dim!A257,2)="C-","CUST"&amp;MID(Raw_Customer_dim!A257,3,10),Raw_Customer_dim!A257)</f>
        <v>CUST1255</v>
      </c>
      <c r="B257" s="4" t="str">
        <f>PROPER(TRIM(Raw_Customer_dim!B257))</f>
        <v>Damon Perez</v>
      </c>
      <c r="C257" s="4">
        <f>Raw_Customer_dim!C257</f>
        <v>21</v>
      </c>
      <c r="D257" s="4" t="str">
        <f>Raw_Customer_dim!D257</f>
        <v>Male</v>
      </c>
      <c r="E257" s="4" t="str">
        <f>TRIM(Raw_Customer_dim!E257)</f>
        <v>Jasonton</v>
      </c>
      <c r="F257" s="4" t="str">
        <f>TRIM(Raw_Customer_dim!F257)</f>
        <v>Ohio</v>
      </c>
      <c r="G257" s="4" t="str">
        <f>TRIM(Raw_Customer_dim!G257)</f>
        <v>USA</v>
      </c>
      <c r="H257" s="4" t="str">
        <f>IF(Raw_Customer_dim!H257="","Standard",Raw_Customer_dim!H257)</f>
        <v>Gold</v>
      </c>
      <c r="I257" s="4" t="str">
        <f>IF(COUNTIF($A$2:$A257,A257)&gt;1,"Duplicate","Unique")</f>
        <v>Unique</v>
      </c>
    </row>
    <row r="258" spans="1:9" ht="15" customHeight="1" x14ac:dyDescent="0.3">
      <c r="A258" s="4" t="str">
        <f>IF(LEFT(Raw_Customer_dim!A258,2)="C-","CUST"&amp;MID(Raw_Customer_dim!A258,3,10),Raw_Customer_dim!A258)</f>
        <v>CUST1256</v>
      </c>
      <c r="B258" s="4" t="str">
        <f>PROPER(TRIM(Raw_Customer_dim!B258))</f>
        <v>Kristen Fischer</v>
      </c>
      <c r="C258" s="4">
        <f>Raw_Customer_dim!C258</f>
        <v>57</v>
      </c>
      <c r="D258" s="4" t="str">
        <f>Raw_Customer_dim!D258</f>
        <v>Male</v>
      </c>
      <c r="E258" s="4" t="str">
        <f>TRIM(Raw_Customer_dim!E258)</f>
        <v>Lake Christopher</v>
      </c>
      <c r="F258" s="4" t="str">
        <f>TRIM(Raw_Customer_dim!F258)</f>
        <v>Arkansas</v>
      </c>
      <c r="G258" s="4" t="str">
        <f>TRIM(Raw_Customer_dim!G258)</f>
        <v>USA</v>
      </c>
      <c r="H258" s="4" t="str">
        <f>IF(Raw_Customer_dim!H258="","Standard",Raw_Customer_dim!H258)</f>
        <v>Platinum</v>
      </c>
      <c r="I258" s="4" t="str">
        <f>IF(COUNTIF($A$2:$A258,A258)&gt;1,"Duplicate","Unique")</f>
        <v>Unique</v>
      </c>
    </row>
    <row r="259" spans="1:9" ht="15" customHeight="1" x14ac:dyDescent="0.3">
      <c r="A259" s="4" t="str">
        <f>IF(LEFT(Raw_Customer_dim!A259,2)="C-","CUST"&amp;MID(Raw_Customer_dim!A259,3,10),Raw_Customer_dim!A259)</f>
        <v>CUST1257</v>
      </c>
      <c r="B259" s="4" t="str">
        <f>PROPER(TRIM(Raw_Customer_dim!B259))</f>
        <v>Christopher David</v>
      </c>
      <c r="C259" s="4">
        <f>Raw_Customer_dim!C259</f>
        <v>42</v>
      </c>
      <c r="D259" s="4" t="str">
        <f>Raw_Customer_dim!D259</f>
        <v>Male</v>
      </c>
      <c r="E259" s="4" t="str">
        <f>TRIM(Raw_Customer_dim!E259)</f>
        <v>Karenmouth</v>
      </c>
      <c r="F259" s="4" t="str">
        <f>TRIM(Raw_Customer_dim!F259)</f>
        <v>Massachusetts</v>
      </c>
      <c r="G259" s="4" t="str">
        <f>TRIM(Raw_Customer_dim!G259)</f>
        <v>USA</v>
      </c>
      <c r="H259" s="4" t="str">
        <f>IF(Raw_Customer_dim!H259="","Standard",Raw_Customer_dim!H259)</f>
        <v>Silver</v>
      </c>
      <c r="I259" s="4" t="str">
        <f>IF(COUNTIF($A$2:$A259,A259)&gt;1,"Duplicate","Unique")</f>
        <v>Unique</v>
      </c>
    </row>
    <row r="260" spans="1:9" ht="15" customHeight="1" x14ac:dyDescent="0.3">
      <c r="A260" s="4" t="str">
        <f>IF(LEFT(Raw_Customer_dim!A260,2)="C-","CUST"&amp;MID(Raw_Customer_dim!A260,3,10),Raw_Customer_dim!A260)</f>
        <v>CUST1258</v>
      </c>
      <c r="B260" s="4" t="str">
        <f>PROPER(TRIM(Raw_Customer_dim!B260))</f>
        <v>Sarah Stewart</v>
      </c>
      <c r="C260" s="4">
        <f>Raw_Customer_dim!C260</f>
        <v>24</v>
      </c>
      <c r="D260" s="4" t="str">
        <f>Raw_Customer_dim!D260</f>
        <v>Female</v>
      </c>
      <c r="E260" s="4" t="str">
        <f>TRIM(Raw_Customer_dim!E260)</f>
        <v>East Richard</v>
      </c>
      <c r="F260" s="4" t="str">
        <f>TRIM(Raw_Customer_dim!F260)</f>
        <v>Texas</v>
      </c>
      <c r="G260" s="4" t="str">
        <f>TRIM(Raw_Customer_dim!G260)</f>
        <v>USA</v>
      </c>
      <c r="H260" s="4" t="str">
        <f>IF(Raw_Customer_dim!H260="","Standard",Raw_Customer_dim!H260)</f>
        <v>Platinum</v>
      </c>
      <c r="I260" s="4" t="str">
        <f>IF(COUNTIF($A$2:$A260,A260)&gt;1,"Duplicate","Unique")</f>
        <v>Unique</v>
      </c>
    </row>
    <row r="261" spans="1:9" ht="15" customHeight="1" x14ac:dyDescent="0.3">
      <c r="A261" s="4" t="str">
        <f>IF(LEFT(Raw_Customer_dim!A261,2)="C-","CUST"&amp;MID(Raw_Customer_dim!A261,3,10),Raw_Customer_dim!A261)</f>
        <v>CUST1259</v>
      </c>
      <c r="B261" s="4" t="str">
        <f>PROPER(TRIM(Raw_Customer_dim!B261))</f>
        <v>Beth Allen</v>
      </c>
      <c r="C261" s="4">
        <f>Raw_Customer_dim!C261</f>
        <v>32</v>
      </c>
      <c r="D261" s="4" t="str">
        <f>Raw_Customer_dim!D261</f>
        <v>Female</v>
      </c>
      <c r="E261" s="4" t="str">
        <f>TRIM(Raw_Customer_dim!E261)</f>
        <v>South Kathrynmouth</v>
      </c>
      <c r="F261" s="4" t="str">
        <f>TRIM(Raw_Customer_dim!F261)</f>
        <v>Oklahoma</v>
      </c>
      <c r="G261" s="4" t="str">
        <f>TRIM(Raw_Customer_dim!G261)</f>
        <v>USA</v>
      </c>
      <c r="H261" s="4" t="str">
        <f>IF(Raw_Customer_dim!H261="","Standard",Raw_Customer_dim!H261)</f>
        <v>Silver</v>
      </c>
      <c r="I261" s="4" t="str">
        <f>IF(COUNTIF($A$2:$A261,A261)&gt;1,"Duplicate","Unique")</f>
        <v>Unique</v>
      </c>
    </row>
    <row r="262" spans="1:9" ht="15" customHeight="1" x14ac:dyDescent="0.3">
      <c r="A262" s="4" t="str">
        <f>IF(LEFT(Raw_Customer_dim!A262,2)="C-","CUST"&amp;MID(Raw_Customer_dim!A262,3,10),Raw_Customer_dim!A262)</f>
        <v>CUST1260</v>
      </c>
      <c r="B262" s="4" t="str">
        <f>PROPER(TRIM(Raw_Customer_dim!B262))</f>
        <v>Russell Lamb</v>
      </c>
      <c r="C262" s="4">
        <f>Raw_Customer_dim!C262</f>
        <v>63</v>
      </c>
      <c r="D262" s="4" t="str">
        <f>Raw_Customer_dim!D262</f>
        <v>Female</v>
      </c>
      <c r="E262" s="4" t="str">
        <f>TRIM(Raw_Customer_dim!E262)</f>
        <v>North Jonathon</v>
      </c>
      <c r="F262" s="4" t="str">
        <f>TRIM(Raw_Customer_dim!F262)</f>
        <v>Arizona</v>
      </c>
      <c r="G262" s="4" t="str">
        <f>TRIM(Raw_Customer_dim!G262)</f>
        <v>USA</v>
      </c>
      <c r="H262" s="4" t="str">
        <f>IF(Raw_Customer_dim!H262="","Standard",Raw_Customer_dim!H262)</f>
        <v>Platinum</v>
      </c>
      <c r="I262" s="4" t="str">
        <f>IF(COUNTIF($A$2:$A262,A262)&gt;1,"Duplicate","Unique")</f>
        <v>Unique</v>
      </c>
    </row>
    <row r="263" spans="1:9" ht="15" customHeight="1" x14ac:dyDescent="0.3">
      <c r="A263" s="4" t="str">
        <f>IF(LEFT(Raw_Customer_dim!A263,2)="C-","CUST"&amp;MID(Raw_Customer_dim!A263,3,10),Raw_Customer_dim!A263)</f>
        <v>CUST1261</v>
      </c>
      <c r="B263" s="4" t="str">
        <f>PROPER(TRIM(Raw_Customer_dim!B263))</f>
        <v>Carol Bishop</v>
      </c>
      <c r="C263" s="4">
        <f>Raw_Customer_dim!C263</f>
        <v>27</v>
      </c>
      <c r="D263" s="4" t="str">
        <f>Raw_Customer_dim!D263</f>
        <v>Female</v>
      </c>
      <c r="E263" s="4" t="str">
        <f>TRIM(Raw_Customer_dim!E263)</f>
        <v>Lake Saramouth</v>
      </c>
      <c r="F263" s="4" t="str">
        <f>TRIM(Raw_Customer_dim!F263)</f>
        <v>Oregon</v>
      </c>
      <c r="G263" s="4" t="str">
        <f>TRIM(Raw_Customer_dim!G263)</f>
        <v>USA</v>
      </c>
      <c r="H263" s="4" t="str">
        <f>IF(Raw_Customer_dim!H263="","Standard",Raw_Customer_dim!H263)</f>
        <v>Silver</v>
      </c>
      <c r="I263" s="4" t="str">
        <f>IF(COUNTIF($A$2:$A263,A263)&gt;1,"Duplicate","Unique")</f>
        <v>Unique</v>
      </c>
    </row>
    <row r="264" spans="1:9" ht="15" customHeight="1" x14ac:dyDescent="0.3">
      <c r="A264" s="4" t="str">
        <f>IF(LEFT(Raw_Customer_dim!A264,2)="C-","CUST"&amp;MID(Raw_Customer_dim!A264,3,10),Raw_Customer_dim!A264)</f>
        <v>CUST1262</v>
      </c>
      <c r="B264" s="4" t="str">
        <f>PROPER(TRIM(Raw_Customer_dim!B264))</f>
        <v>Katherine Cowan</v>
      </c>
      <c r="C264" s="4">
        <f>Raw_Customer_dim!C264</f>
        <v>60</v>
      </c>
      <c r="D264" s="4" t="str">
        <f>Raw_Customer_dim!D264</f>
        <v>Female</v>
      </c>
      <c r="E264" s="4" t="str">
        <f>TRIM(Raw_Customer_dim!E264)</f>
        <v>New Ana</v>
      </c>
      <c r="F264" s="4" t="str">
        <f>TRIM(Raw_Customer_dim!F264)</f>
        <v>Montana</v>
      </c>
      <c r="G264" s="4" t="str">
        <f>TRIM(Raw_Customer_dim!G264)</f>
        <v>USA</v>
      </c>
      <c r="H264" s="4" t="str">
        <f>IF(Raw_Customer_dim!H264="","Standard",Raw_Customer_dim!H264)</f>
        <v>Silver</v>
      </c>
      <c r="I264" s="4" t="str">
        <f>IF(COUNTIF($A$2:$A264,A264)&gt;1,"Duplicate","Unique")</f>
        <v>Unique</v>
      </c>
    </row>
    <row r="265" spans="1:9" ht="15" customHeight="1" x14ac:dyDescent="0.3">
      <c r="A265" s="4" t="str">
        <f>IF(LEFT(Raw_Customer_dim!A265,2)="C-","CUST"&amp;MID(Raw_Customer_dim!A265,3,10),Raw_Customer_dim!A265)</f>
        <v>CUST1263</v>
      </c>
      <c r="B265" s="4" t="str">
        <f>PROPER(TRIM(Raw_Customer_dim!B265))</f>
        <v>Crystal Davis</v>
      </c>
      <c r="C265" s="4">
        <f>Raw_Customer_dim!C265</f>
        <v>50</v>
      </c>
      <c r="D265" s="4" t="str">
        <f>Raw_Customer_dim!D265</f>
        <v>Male</v>
      </c>
      <c r="E265" s="4" t="str">
        <f>TRIM(Raw_Customer_dim!E265)</f>
        <v>Sallymouth</v>
      </c>
      <c r="F265" s="4" t="str">
        <f>TRIM(Raw_Customer_dim!F265)</f>
        <v>Louisiana</v>
      </c>
      <c r="G265" s="4" t="str">
        <f>TRIM(Raw_Customer_dim!G265)</f>
        <v>USA</v>
      </c>
      <c r="H265" s="4" t="str">
        <f>IF(Raw_Customer_dim!H265="","Standard",Raw_Customer_dim!H265)</f>
        <v>Bronze</v>
      </c>
      <c r="I265" s="4" t="str">
        <f>IF(COUNTIF($A$2:$A265,A265)&gt;1,"Duplicate","Unique")</f>
        <v>Unique</v>
      </c>
    </row>
    <row r="266" spans="1:9" ht="15" customHeight="1" x14ac:dyDescent="0.3">
      <c r="A266" s="4" t="str">
        <f>IF(LEFT(Raw_Customer_dim!A266,2)="C-","CUST"&amp;MID(Raw_Customer_dim!A266,3,10),Raw_Customer_dim!A266)</f>
        <v>CUST1264</v>
      </c>
      <c r="B266" s="4" t="str">
        <f>PROPER(TRIM(Raw_Customer_dim!B266))</f>
        <v>Matthew Payne</v>
      </c>
      <c r="C266" s="4">
        <f>Raw_Customer_dim!C266</f>
        <v>25</v>
      </c>
      <c r="D266" s="4" t="str">
        <f>Raw_Customer_dim!D266</f>
        <v>Male</v>
      </c>
      <c r="E266" s="4" t="str">
        <f>TRIM(Raw_Customer_dim!E266)</f>
        <v>Grahamfurt</v>
      </c>
      <c r="F266" s="4" t="str">
        <f>TRIM(Raw_Customer_dim!F266)</f>
        <v>Wyoming</v>
      </c>
      <c r="G266" s="4" t="str">
        <f>TRIM(Raw_Customer_dim!G266)</f>
        <v>USA</v>
      </c>
      <c r="H266" s="4" t="str">
        <f>IF(Raw_Customer_dim!H266="","Standard",Raw_Customer_dim!H266)</f>
        <v>Gold</v>
      </c>
      <c r="I266" s="4" t="str">
        <f>IF(COUNTIF($A$2:$A266,A266)&gt;1,"Duplicate","Unique")</f>
        <v>Unique</v>
      </c>
    </row>
    <row r="267" spans="1:9" ht="15" customHeight="1" x14ac:dyDescent="0.3">
      <c r="A267" s="4" t="str">
        <f>IF(LEFT(Raw_Customer_dim!A267,2)="C-","CUST"&amp;MID(Raw_Customer_dim!A267,3,10),Raw_Customer_dim!A267)</f>
        <v>CUST1265</v>
      </c>
      <c r="B267" s="4" t="str">
        <f>PROPER(TRIM(Raw_Customer_dim!B267))</f>
        <v>Tracy Kelly</v>
      </c>
      <c r="C267" s="4">
        <f>Raw_Customer_dim!C267</f>
        <v>38</v>
      </c>
      <c r="D267" s="4" t="str">
        <f>Raw_Customer_dim!D267</f>
        <v>Male</v>
      </c>
      <c r="E267" s="4" t="str">
        <f>TRIM(Raw_Customer_dim!E267)</f>
        <v>West Jamieport</v>
      </c>
      <c r="F267" s="4" t="str">
        <f>TRIM(Raw_Customer_dim!F267)</f>
        <v>Tennessee</v>
      </c>
      <c r="G267" s="4" t="str">
        <f>TRIM(Raw_Customer_dim!G267)</f>
        <v>USA</v>
      </c>
      <c r="H267" s="4" t="str">
        <f>IF(Raw_Customer_dim!H267="","Standard",Raw_Customer_dim!H267)</f>
        <v>Silver</v>
      </c>
      <c r="I267" s="4" t="str">
        <f>IF(COUNTIF($A$2:$A267,A267)&gt;1,"Duplicate","Unique")</f>
        <v>Unique</v>
      </c>
    </row>
    <row r="268" spans="1:9" ht="15" customHeight="1" x14ac:dyDescent="0.3">
      <c r="A268" s="4" t="str">
        <f>IF(LEFT(Raw_Customer_dim!A268,2)="C-","CUST"&amp;MID(Raw_Customer_dim!A268,3,10),Raw_Customer_dim!A268)</f>
        <v>CUST1266</v>
      </c>
      <c r="B268" s="4" t="str">
        <f>PROPER(TRIM(Raw_Customer_dim!B268))</f>
        <v>Cynthia Payne</v>
      </c>
      <c r="C268" s="4">
        <f>Raw_Customer_dim!C268</f>
        <v>32</v>
      </c>
      <c r="D268" s="4" t="str">
        <f>Raw_Customer_dim!D268</f>
        <v>Female</v>
      </c>
      <c r="E268" s="4" t="str">
        <f>TRIM(Raw_Customer_dim!E268)</f>
        <v>South Gina</v>
      </c>
      <c r="F268" s="4" t="str">
        <f>TRIM(Raw_Customer_dim!F268)</f>
        <v>Kentucky</v>
      </c>
      <c r="G268" s="4" t="str">
        <f>TRIM(Raw_Customer_dim!G268)</f>
        <v>USA</v>
      </c>
      <c r="H268" s="4" t="str">
        <f>IF(Raw_Customer_dim!H268="","Standard",Raw_Customer_dim!H268)</f>
        <v>Bronze</v>
      </c>
      <c r="I268" s="4" t="str">
        <f>IF(COUNTIF($A$2:$A268,A268)&gt;1,"Duplicate","Unique")</f>
        <v>Unique</v>
      </c>
    </row>
    <row r="269" spans="1:9" ht="15" customHeight="1" x14ac:dyDescent="0.3">
      <c r="A269" s="4" t="str">
        <f>IF(LEFT(Raw_Customer_dim!A269,2)="C-","CUST"&amp;MID(Raw_Customer_dim!A269,3,10),Raw_Customer_dim!A269)</f>
        <v>CUST1267</v>
      </c>
      <c r="B269" s="4" t="str">
        <f>PROPER(TRIM(Raw_Customer_dim!B269))</f>
        <v>Zachary Shelton</v>
      </c>
      <c r="C269" s="4">
        <f>Raw_Customer_dim!C269</f>
        <v>18</v>
      </c>
      <c r="D269" s="4" t="str">
        <f>Raw_Customer_dim!D269</f>
        <v>Male</v>
      </c>
      <c r="E269" s="4" t="str">
        <f>TRIM(Raw_Customer_dim!E269)</f>
        <v>North Nicholas</v>
      </c>
      <c r="F269" s="4" t="str">
        <f>TRIM(Raw_Customer_dim!F269)</f>
        <v>Montana</v>
      </c>
      <c r="G269" s="4" t="str">
        <f>TRIM(Raw_Customer_dim!G269)</f>
        <v>USA</v>
      </c>
      <c r="H269" s="4" t="str">
        <f>IF(Raw_Customer_dim!H269="","Standard",Raw_Customer_dim!H269)</f>
        <v>Bronze</v>
      </c>
      <c r="I269" s="4" t="str">
        <f>IF(COUNTIF($A$2:$A269,A269)&gt;1,"Duplicate","Unique")</f>
        <v>Unique</v>
      </c>
    </row>
    <row r="270" spans="1:9" ht="15" customHeight="1" x14ac:dyDescent="0.3">
      <c r="A270" s="4" t="str">
        <f>IF(LEFT(Raw_Customer_dim!A270,2)="C-","CUST"&amp;MID(Raw_Customer_dim!A270,3,10),Raw_Customer_dim!A270)</f>
        <v>CUST1268</v>
      </c>
      <c r="B270" s="4" t="str">
        <f>PROPER(TRIM(Raw_Customer_dim!B270))</f>
        <v>Kevin Orr</v>
      </c>
      <c r="C270" s="4">
        <f>Raw_Customer_dim!C270</f>
        <v>53</v>
      </c>
      <c r="D270" s="4" t="str">
        <f>Raw_Customer_dim!D270</f>
        <v>Female</v>
      </c>
      <c r="E270" s="4" t="str">
        <f>TRIM(Raw_Customer_dim!E270)</f>
        <v>Ryanberg</v>
      </c>
      <c r="F270" s="4" t="str">
        <f>TRIM(Raw_Customer_dim!F270)</f>
        <v>Minnesota</v>
      </c>
      <c r="G270" s="4" t="str">
        <f>TRIM(Raw_Customer_dim!G270)</f>
        <v>USA</v>
      </c>
      <c r="H270" s="4" t="str">
        <f>IF(Raw_Customer_dim!H270="","Standard",Raw_Customer_dim!H270)</f>
        <v>Bronze</v>
      </c>
      <c r="I270" s="4" t="str">
        <f>IF(COUNTIF($A$2:$A270,A270)&gt;1,"Duplicate","Unique")</f>
        <v>Unique</v>
      </c>
    </row>
    <row r="271" spans="1:9" ht="15" customHeight="1" x14ac:dyDescent="0.3">
      <c r="A271" s="4" t="str">
        <f>IF(LEFT(Raw_Customer_dim!A271,2)="C-","CUST"&amp;MID(Raw_Customer_dim!A271,3,10),Raw_Customer_dim!A271)</f>
        <v>CUST1269</v>
      </c>
      <c r="B271" s="4" t="str">
        <f>PROPER(TRIM(Raw_Customer_dim!B271))</f>
        <v>Tyrone Olson</v>
      </c>
      <c r="C271" s="4">
        <f>Raw_Customer_dim!C271</f>
        <v>45</v>
      </c>
      <c r="D271" s="4" t="str">
        <f>Raw_Customer_dim!D271</f>
        <v>Female</v>
      </c>
      <c r="E271" s="4" t="str">
        <f>TRIM(Raw_Customer_dim!E271)</f>
        <v>Emilytown</v>
      </c>
      <c r="F271" s="4" t="str">
        <f>TRIM(Raw_Customer_dim!F271)</f>
        <v>California</v>
      </c>
      <c r="G271" s="4" t="str">
        <f>TRIM(Raw_Customer_dim!G271)</f>
        <v>USA</v>
      </c>
      <c r="H271" s="4" t="str">
        <f>IF(Raw_Customer_dim!H271="","Standard",Raw_Customer_dim!H271)</f>
        <v>Silver</v>
      </c>
      <c r="I271" s="4" t="str">
        <f>IF(COUNTIF($A$2:$A271,A271)&gt;1,"Duplicate","Unique")</f>
        <v>Unique</v>
      </c>
    </row>
    <row r="272" spans="1:9" ht="15" customHeight="1" x14ac:dyDescent="0.3">
      <c r="A272" s="4" t="str">
        <f>IF(LEFT(Raw_Customer_dim!A272,2)="C-","CUST"&amp;MID(Raw_Customer_dim!A272,3,10),Raw_Customer_dim!A272)</f>
        <v>CUST1270</v>
      </c>
      <c r="B272" s="4" t="str">
        <f>PROPER(TRIM(Raw_Customer_dim!B272))</f>
        <v>Brian Garcia</v>
      </c>
      <c r="C272" s="4">
        <f>Raw_Customer_dim!C272</f>
        <v>31</v>
      </c>
      <c r="D272" s="4" t="str">
        <f>Raw_Customer_dim!D272</f>
        <v>Female</v>
      </c>
      <c r="E272" s="4" t="str">
        <f>TRIM(Raw_Customer_dim!E272)</f>
        <v>Ramosmouth</v>
      </c>
      <c r="F272" s="4" t="str">
        <f>TRIM(Raw_Customer_dim!F272)</f>
        <v>Louisiana</v>
      </c>
      <c r="G272" s="4" t="str">
        <f>TRIM(Raw_Customer_dim!G272)</f>
        <v>USA</v>
      </c>
      <c r="H272" s="4" t="str">
        <f>IF(Raw_Customer_dim!H272="","Standard",Raw_Customer_dim!H272)</f>
        <v>Gold</v>
      </c>
      <c r="I272" s="4" t="str">
        <f>IF(COUNTIF($A$2:$A272,A272)&gt;1,"Duplicate","Unique")</f>
        <v>Unique</v>
      </c>
    </row>
    <row r="273" spans="1:9" ht="15" customHeight="1" x14ac:dyDescent="0.3">
      <c r="A273" s="4" t="str">
        <f>IF(LEFT(Raw_Customer_dim!A273,2)="C-","CUST"&amp;MID(Raw_Customer_dim!A273,3,10),Raw_Customer_dim!A273)</f>
        <v>CUST1271</v>
      </c>
      <c r="B273" s="4" t="str">
        <f>PROPER(TRIM(Raw_Customer_dim!B273))</f>
        <v>Daisy Johnson Dds</v>
      </c>
      <c r="C273" s="4">
        <f>Raw_Customer_dim!C273</f>
        <v>64</v>
      </c>
      <c r="D273" s="4" t="str">
        <f>Raw_Customer_dim!D273</f>
        <v>Male</v>
      </c>
      <c r="E273" s="4" t="str">
        <f>TRIM(Raw_Customer_dim!E273)</f>
        <v>North Stephanie</v>
      </c>
      <c r="F273" s="4" t="str">
        <f>TRIM(Raw_Customer_dim!F273)</f>
        <v>Nebraska</v>
      </c>
      <c r="G273" s="4" t="str">
        <f>TRIM(Raw_Customer_dim!G273)</f>
        <v>USA</v>
      </c>
      <c r="H273" s="4" t="str">
        <f>IF(Raw_Customer_dim!H273="","Standard",Raw_Customer_dim!H273)</f>
        <v>Platinum</v>
      </c>
      <c r="I273" s="4" t="str">
        <f>IF(COUNTIF($A$2:$A273,A273)&gt;1,"Duplicate","Unique")</f>
        <v>Unique</v>
      </c>
    </row>
    <row r="274" spans="1:9" ht="15" customHeight="1" x14ac:dyDescent="0.3">
      <c r="A274" s="4" t="str">
        <f>IF(LEFT(Raw_Customer_dim!A274,2)="C-","CUST"&amp;MID(Raw_Customer_dim!A274,3,10),Raw_Customer_dim!A274)</f>
        <v>CUST1272</v>
      </c>
      <c r="B274" s="4" t="str">
        <f>PROPER(TRIM(Raw_Customer_dim!B274))</f>
        <v>Adam Rowland</v>
      </c>
      <c r="C274" s="4">
        <f>Raw_Customer_dim!C274</f>
        <v>48</v>
      </c>
      <c r="D274" s="4" t="str">
        <f>Raw_Customer_dim!D274</f>
        <v>Female</v>
      </c>
      <c r="E274" s="4" t="str">
        <f>TRIM(Raw_Customer_dim!E274)</f>
        <v>Welchview</v>
      </c>
      <c r="F274" s="4" t="str">
        <f>TRIM(Raw_Customer_dim!F274)</f>
        <v>California</v>
      </c>
      <c r="G274" s="4" t="str">
        <f>TRIM(Raw_Customer_dim!G274)</f>
        <v>USA</v>
      </c>
      <c r="H274" s="4" t="str">
        <f>IF(Raw_Customer_dim!H274="","Standard",Raw_Customer_dim!H274)</f>
        <v>Gold</v>
      </c>
      <c r="I274" s="4" t="str">
        <f>IF(COUNTIF($A$2:$A274,A274)&gt;1,"Duplicate","Unique")</f>
        <v>Unique</v>
      </c>
    </row>
    <row r="275" spans="1:9" ht="15" customHeight="1" x14ac:dyDescent="0.3">
      <c r="A275" s="4" t="str">
        <f>IF(LEFT(Raw_Customer_dim!A275,2)="C-","CUST"&amp;MID(Raw_Customer_dim!A275,3,10),Raw_Customer_dim!A275)</f>
        <v>CUST1273</v>
      </c>
      <c r="B275" s="4" t="str">
        <f>PROPER(TRIM(Raw_Customer_dim!B275))</f>
        <v>Samantha Robinson</v>
      </c>
      <c r="C275" s="4">
        <f>Raw_Customer_dim!C275</f>
        <v>23</v>
      </c>
      <c r="D275" s="4" t="str">
        <f>Raw_Customer_dim!D275</f>
        <v>Male</v>
      </c>
      <c r="E275" s="4" t="str">
        <f>TRIM(Raw_Customer_dim!E275)</f>
        <v>North Roy</v>
      </c>
      <c r="F275" s="4" t="str">
        <f>TRIM(Raw_Customer_dim!F275)</f>
        <v>Mississippi</v>
      </c>
      <c r="G275" s="4" t="str">
        <f>TRIM(Raw_Customer_dim!G275)</f>
        <v>USA</v>
      </c>
      <c r="H275" s="4" t="str">
        <f>IF(Raw_Customer_dim!H275="","Standard",Raw_Customer_dim!H275)</f>
        <v>Bronze</v>
      </c>
      <c r="I275" s="4" t="str">
        <f>IF(COUNTIF($A$2:$A275,A275)&gt;1,"Duplicate","Unique")</f>
        <v>Unique</v>
      </c>
    </row>
    <row r="276" spans="1:9" ht="15" customHeight="1" x14ac:dyDescent="0.3">
      <c r="A276" s="4" t="str">
        <f>IF(LEFT(Raw_Customer_dim!A276,2)="C-","CUST"&amp;MID(Raw_Customer_dim!A276,3,10),Raw_Customer_dim!A276)</f>
        <v>CUST1274</v>
      </c>
      <c r="B276" s="4" t="str">
        <f>PROPER(TRIM(Raw_Customer_dim!B276))</f>
        <v>Sarah Lane</v>
      </c>
      <c r="C276" s="4">
        <f>Raw_Customer_dim!C276</f>
        <v>38</v>
      </c>
      <c r="D276" s="4" t="str">
        <f>Raw_Customer_dim!D276</f>
        <v>Male</v>
      </c>
      <c r="E276" s="4" t="str">
        <f>TRIM(Raw_Customer_dim!E276)</f>
        <v>Edwardborough</v>
      </c>
      <c r="F276" s="4" t="str">
        <f>TRIM(Raw_Customer_dim!F276)</f>
        <v>Vermont</v>
      </c>
      <c r="G276" s="4" t="str">
        <f>TRIM(Raw_Customer_dim!G276)</f>
        <v>USA</v>
      </c>
      <c r="H276" s="4" t="str">
        <f>IF(Raw_Customer_dim!H276="","Standard",Raw_Customer_dim!H276)</f>
        <v>Silver</v>
      </c>
      <c r="I276" s="4" t="str">
        <f>IF(COUNTIF($A$2:$A276,A276)&gt;1,"Duplicate","Unique")</f>
        <v>Unique</v>
      </c>
    </row>
    <row r="277" spans="1:9" ht="15" customHeight="1" x14ac:dyDescent="0.3">
      <c r="A277" s="4" t="str">
        <f>IF(LEFT(Raw_Customer_dim!A277,2)="C-","CUST"&amp;MID(Raw_Customer_dim!A277,3,10),Raw_Customer_dim!A277)</f>
        <v>CUST1275</v>
      </c>
      <c r="B277" s="4" t="str">
        <f>PROPER(TRIM(Raw_Customer_dim!B277))</f>
        <v>Shannon Miller</v>
      </c>
      <c r="C277" s="4">
        <f>Raw_Customer_dim!C277</f>
        <v>22</v>
      </c>
      <c r="D277" s="4" t="str">
        <f>Raw_Customer_dim!D277</f>
        <v>Male</v>
      </c>
      <c r="E277" s="4" t="str">
        <f>TRIM(Raw_Customer_dim!E277)</f>
        <v>North Austinport</v>
      </c>
      <c r="F277" s="4" t="str">
        <f>TRIM(Raw_Customer_dim!F277)</f>
        <v>Kentucky</v>
      </c>
      <c r="G277" s="4" t="str">
        <f>TRIM(Raw_Customer_dim!G277)</f>
        <v>USA</v>
      </c>
      <c r="H277" s="4" t="str">
        <f>IF(Raw_Customer_dim!H277="","Standard",Raw_Customer_dim!H277)</f>
        <v>Gold</v>
      </c>
      <c r="I277" s="4" t="str">
        <f>IF(COUNTIF($A$2:$A277,A277)&gt;1,"Duplicate","Unique")</f>
        <v>Unique</v>
      </c>
    </row>
    <row r="278" spans="1:9" ht="15" customHeight="1" x14ac:dyDescent="0.3">
      <c r="A278" s="4" t="str">
        <f>IF(LEFT(Raw_Customer_dim!A278,2)="C-","CUST"&amp;MID(Raw_Customer_dim!A278,3,10),Raw_Customer_dim!A278)</f>
        <v>CUST1276</v>
      </c>
      <c r="B278" s="4" t="str">
        <f>PROPER(TRIM(Raw_Customer_dim!B278))</f>
        <v>Arthur Warren</v>
      </c>
      <c r="C278" s="4">
        <f>Raw_Customer_dim!C278</f>
        <v>38</v>
      </c>
      <c r="D278" s="4" t="str">
        <f>Raw_Customer_dim!D278</f>
        <v>Male</v>
      </c>
      <c r="E278" s="4" t="str">
        <f>TRIM(Raw_Customer_dim!E278)</f>
        <v>Ericshire</v>
      </c>
      <c r="F278" s="4" t="str">
        <f>TRIM(Raw_Customer_dim!F278)</f>
        <v>Nevada</v>
      </c>
      <c r="G278" s="4" t="str">
        <f>TRIM(Raw_Customer_dim!G278)</f>
        <v>USA</v>
      </c>
      <c r="H278" s="4" t="str">
        <f>IF(Raw_Customer_dim!H278="","Standard",Raw_Customer_dim!H278)</f>
        <v>Gold</v>
      </c>
      <c r="I278" s="4" t="str">
        <f>IF(COUNTIF($A$2:$A278,A278)&gt;1,"Duplicate","Unique")</f>
        <v>Unique</v>
      </c>
    </row>
    <row r="279" spans="1:9" ht="15" customHeight="1" x14ac:dyDescent="0.3">
      <c r="A279" s="4" t="str">
        <f>IF(LEFT(Raw_Customer_dim!A279,2)="C-","CUST"&amp;MID(Raw_Customer_dim!A279,3,10),Raw_Customer_dim!A279)</f>
        <v>CUST1277</v>
      </c>
      <c r="B279" s="4" t="str">
        <f>PROPER(TRIM(Raw_Customer_dim!B279))</f>
        <v>Jeffrey Gomez</v>
      </c>
      <c r="C279" s="4">
        <f>Raw_Customer_dim!C279</f>
        <v>22</v>
      </c>
      <c r="D279" s="4" t="str">
        <f>Raw_Customer_dim!D279</f>
        <v>Female</v>
      </c>
      <c r="E279" s="4" t="str">
        <f>TRIM(Raw_Customer_dim!E279)</f>
        <v>Lake Nicole</v>
      </c>
      <c r="F279" s="4" t="str">
        <f>TRIM(Raw_Customer_dim!F279)</f>
        <v>Colorado</v>
      </c>
      <c r="G279" s="4" t="str">
        <f>TRIM(Raw_Customer_dim!G279)</f>
        <v>USA</v>
      </c>
      <c r="H279" s="4" t="str">
        <f>IF(Raw_Customer_dim!H279="","Standard",Raw_Customer_dim!H279)</f>
        <v>Platinum</v>
      </c>
      <c r="I279" s="4" t="str">
        <f>IF(COUNTIF($A$2:$A279,A279)&gt;1,"Duplicate","Unique")</f>
        <v>Unique</v>
      </c>
    </row>
    <row r="280" spans="1:9" ht="15" customHeight="1" x14ac:dyDescent="0.3">
      <c r="A280" s="4" t="str">
        <f>IF(LEFT(Raw_Customer_dim!A280,2)="C-","CUST"&amp;MID(Raw_Customer_dim!A280,3,10),Raw_Customer_dim!A280)</f>
        <v>CUST1278</v>
      </c>
      <c r="B280" s="4" t="str">
        <f>PROPER(TRIM(Raw_Customer_dim!B280))</f>
        <v>Stephen Fowler</v>
      </c>
      <c r="C280" s="4">
        <f>Raw_Customer_dim!C280</f>
        <v>42</v>
      </c>
      <c r="D280" s="4" t="str">
        <f>Raw_Customer_dim!D280</f>
        <v>Female</v>
      </c>
      <c r="E280" s="4" t="str">
        <f>TRIM(Raw_Customer_dim!E280)</f>
        <v>Port Mariastad</v>
      </c>
      <c r="F280" s="4" t="str">
        <f>TRIM(Raw_Customer_dim!F280)</f>
        <v>Rhode Island</v>
      </c>
      <c r="G280" s="4" t="str">
        <f>TRIM(Raw_Customer_dim!G280)</f>
        <v>USA</v>
      </c>
      <c r="H280" s="4" t="str">
        <f>IF(Raw_Customer_dim!H280="","Standard",Raw_Customer_dim!H280)</f>
        <v>Platinum</v>
      </c>
      <c r="I280" s="4" t="str">
        <f>IF(COUNTIF($A$2:$A280,A280)&gt;1,"Duplicate","Unique")</f>
        <v>Unique</v>
      </c>
    </row>
    <row r="281" spans="1:9" ht="15" customHeight="1" x14ac:dyDescent="0.3">
      <c r="A281" s="4" t="str">
        <f>IF(LEFT(Raw_Customer_dim!A281,2)="C-","CUST"&amp;MID(Raw_Customer_dim!A281,3,10),Raw_Customer_dim!A281)</f>
        <v>CUST1279</v>
      </c>
      <c r="B281" s="4" t="str">
        <f>PROPER(TRIM(Raw_Customer_dim!B281))</f>
        <v>Aaron Luna</v>
      </c>
      <c r="C281" s="4">
        <f>Raw_Customer_dim!C281</f>
        <v>21</v>
      </c>
      <c r="D281" s="4" t="str">
        <f>Raw_Customer_dim!D281</f>
        <v>Female</v>
      </c>
      <c r="E281" s="4" t="str">
        <f>TRIM(Raw_Customer_dim!E281)</f>
        <v>Gilltown</v>
      </c>
      <c r="F281" s="4" t="str">
        <f>TRIM(Raw_Customer_dim!F281)</f>
        <v>Ohio</v>
      </c>
      <c r="G281" s="4" t="str">
        <f>TRIM(Raw_Customer_dim!G281)</f>
        <v>USA</v>
      </c>
      <c r="H281" s="4" t="str">
        <f>IF(Raw_Customer_dim!H281="","Standard",Raw_Customer_dim!H281)</f>
        <v>Bronze</v>
      </c>
      <c r="I281" s="4" t="str">
        <f>IF(COUNTIF($A$2:$A281,A281)&gt;1,"Duplicate","Unique")</f>
        <v>Unique</v>
      </c>
    </row>
    <row r="282" spans="1:9" ht="15" customHeight="1" x14ac:dyDescent="0.3">
      <c r="A282" s="4" t="str">
        <f>IF(LEFT(Raw_Customer_dim!A282,2)="C-","CUST"&amp;MID(Raw_Customer_dim!A282,3,10),Raw_Customer_dim!A282)</f>
        <v>CUST1280</v>
      </c>
      <c r="B282" s="4" t="str">
        <f>PROPER(TRIM(Raw_Customer_dim!B282))</f>
        <v>Antonio Leon</v>
      </c>
      <c r="C282" s="4">
        <f>Raw_Customer_dim!C282</f>
        <v>48</v>
      </c>
      <c r="D282" s="4" t="str">
        <f>Raw_Customer_dim!D282</f>
        <v>Male</v>
      </c>
      <c r="E282" s="4" t="str">
        <f>TRIM(Raw_Customer_dim!E282)</f>
        <v>Morrisville</v>
      </c>
      <c r="F282" s="4" t="str">
        <f>TRIM(Raw_Customer_dim!F282)</f>
        <v>Hawaii</v>
      </c>
      <c r="G282" s="4" t="str">
        <f>TRIM(Raw_Customer_dim!G282)</f>
        <v>USA</v>
      </c>
      <c r="H282" s="4" t="str">
        <f>IF(Raw_Customer_dim!H282="","Standard",Raw_Customer_dim!H282)</f>
        <v>Bronze</v>
      </c>
      <c r="I282" s="4" t="str">
        <f>IF(COUNTIF($A$2:$A282,A282)&gt;1,"Duplicate","Unique")</f>
        <v>Unique</v>
      </c>
    </row>
    <row r="283" spans="1:9" ht="15" customHeight="1" x14ac:dyDescent="0.3">
      <c r="A283" s="4" t="str">
        <f>IF(LEFT(Raw_Customer_dim!A283,2)="C-","CUST"&amp;MID(Raw_Customer_dim!A283,3,10),Raw_Customer_dim!A283)</f>
        <v>CUST1281</v>
      </c>
      <c r="B283" s="4" t="str">
        <f>PROPER(TRIM(Raw_Customer_dim!B283))</f>
        <v>Brittany Watson</v>
      </c>
      <c r="C283" s="4">
        <f>Raw_Customer_dim!C283</f>
        <v>59</v>
      </c>
      <c r="D283" s="4" t="str">
        <f>Raw_Customer_dim!D283</f>
        <v>Male</v>
      </c>
      <c r="E283" s="4" t="str">
        <f>TRIM(Raw_Customer_dim!E283)</f>
        <v>North Joshualand</v>
      </c>
      <c r="F283" s="4" t="str">
        <f>TRIM(Raw_Customer_dim!F283)</f>
        <v>Connecticut</v>
      </c>
      <c r="G283" s="4" t="str">
        <f>TRIM(Raw_Customer_dim!G283)</f>
        <v>USA</v>
      </c>
      <c r="H283" s="4" t="str">
        <f>IF(Raw_Customer_dim!H283="","Standard",Raw_Customer_dim!H283)</f>
        <v>Platinum</v>
      </c>
      <c r="I283" s="4" t="str">
        <f>IF(COUNTIF($A$2:$A283,A283)&gt;1,"Duplicate","Unique")</f>
        <v>Unique</v>
      </c>
    </row>
    <row r="284" spans="1:9" ht="15" customHeight="1" x14ac:dyDescent="0.3">
      <c r="A284" s="4" t="str">
        <f>IF(LEFT(Raw_Customer_dim!A284,2)="C-","CUST"&amp;MID(Raw_Customer_dim!A284,3,10),Raw_Customer_dim!A284)</f>
        <v>CUST1282</v>
      </c>
      <c r="B284" s="4" t="str">
        <f>PROPER(TRIM(Raw_Customer_dim!B284))</f>
        <v>Kristi Lopez</v>
      </c>
      <c r="C284" s="4">
        <f>Raw_Customer_dim!C284</f>
        <v>46</v>
      </c>
      <c r="D284" s="4" t="str">
        <f>Raw_Customer_dim!D284</f>
        <v>Female</v>
      </c>
      <c r="E284" s="4" t="str">
        <f>TRIM(Raw_Customer_dim!E284)</f>
        <v>Spencermouth</v>
      </c>
      <c r="F284" s="4" t="str">
        <f>TRIM(Raw_Customer_dim!F284)</f>
        <v>New Jersey</v>
      </c>
      <c r="G284" s="4" t="str">
        <f>TRIM(Raw_Customer_dim!G284)</f>
        <v>USA</v>
      </c>
      <c r="H284" s="4" t="str">
        <f>IF(Raw_Customer_dim!H284="","Standard",Raw_Customer_dim!H284)</f>
        <v>Gold</v>
      </c>
      <c r="I284" s="4" t="str">
        <f>IF(COUNTIF($A$2:$A284,A284)&gt;1,"Duplicate","Unique")</f>
        <v>Unique</v>
      </c>
    </row>
    <row r="285" spans="1:9" ht="15" customHeight="1" x14ac:dyDescent="0.3">
      <c r="A285" s="4" t="str">
        <f>IF(LEFT(Raw_Customer_dim!A285,2)="C-","CUST"&amp;MID(Raw_Customer_dim!A285,3,10),Raw_Customer_dim!A285)</f>
        <v>CUST1283</v>
      </c>
      <c r="B285" s="4" t="str">
        <f>PROPER(TRIM(Raw_Customer_dim!B285))</f>
        <v>Bryan Garcia</v>
      </c>
      <c r="C285" s="4">
        <f>Raw_Customer_dim!C285</f>
        <v>54</v>
      </c>
      <c r="D285" s="4" t="str">
        <f>Raw_Customer_dim!D285</f>
        <v>Female</v>
      </c>
      <c r="E285" s="4" t="str">
        <f>TRIM(Raw_Customer_dim!E285)</f>
        <v>Garciaborough</v>
      </c>
      <c r="F285" s="4" t="str">
        <f>TRIM(Raw_Customer_dim!F285)</f>
        <v>Wyoming</v>
      </c>
      <c r="G285" s="4" t="str">
        <f>TRIM(Raw_Customer_dim!G285)</f>
        <v>USA</v>
      </c>
      <c r="H285" s="4" t="str">
        <f>IF(Raw_Customer_dim!H285="","Standard",Raw_Customer_dim!H285)</f>
        <v>Silver</v>
      </c>
      <c r="I285" s="4" t="str">
        <f>IF(COUNTIF($A$2:$A285,A285)&gt;1,"Duplicate","Unique")</f>
        <v>Unique</v>
      </c>
    </row>
    <row r="286" spans="1:9" ht="15" customHeight="1" x14ac:dyDescent="0.3">
      <c r="A286" s="4" t="str">
        <f>IF(LEFT(Raw_Customer_dim!A286,2)="C-","CUST"&amp;MID(Raw_Customer_dim!A286,3,10),Raw_Customer_dim!A286)</f>
        <v>CUST1284</v>
      </c>
      <c r="B286" s="4" t="str">
        <f>PROPER(TRIM(Raw_Customer_dim!B286))</f>
        <v>Hunter Sutton</v>
      </c>
      <c r="C286" s="4">
        <f>Raw_Customer_dim!C286</f>
        <v>54</v>
      </c>
      <c r="D286" s="4" t="str">
        <f>Raw_Customer_dim!D286</f>
        <v>Male</v>
      </c>
      <c r="E286" s="4" t="str">
        <f>TRIM(Raw_Customer_dim!E286)</f>
        <v>Patrickshire</v>
      </c>
      <c r="F286" s="4" t="str">
        <f>TRIM(Raw_Customer_dim!F286)</f>
        <v>Connecticut</v>
      </c>
      <c r="G286" s="4" t="str">
        <f>TRIM(Raw_Customer_dim!G286)</f>
        <v>USA</v>
      </c>
      <c r="H286" s="4" t="str">
        <f>IF(Raw_Customer_dim!H286="","Standard",Raw_Customer_dim!H286)</f>
        <v>Gold</v>
      </c>
      <c r="I286" s="4" t="str">
        <f>IF(COUNTIF($A$2:$A286,A286)&gt;1,"Duplicate","Unique")</f>
        <v>Unique</v>
      </c>
    </row>
    <row r="287" spans="1:9" ht="15" customHeight="1" x14ac:dyDescent="0.3">
      <c r="A287" s="4" t="str">
        <f>IF(LEFT(Raw_Customer_dim!A287,2)="C-","CUST"&amp;MID(Raw_Customer_dim!A287,3,10),Raw_Customer_dim!A287)</f>
        <v>CUST1285</v>
      </c>
      <c r="B287" s="4" t="str">
        <f>PROPER(TRIM(Raw_Customer_dim!B287))</f>
        <v>Donna Guerra</v>
      </c>
      <c r="C287" s="4">
        <f>Raw_Customer_dim!C287</f>
        <v>46</v>
      </c>
      <c r="D287" s="4" t="str">
        <f>Raw_Customer_dim!D287</f>
        <v>Female</v>
      </c>
      <c r="E287" s="4" t="str">
        <f>TRIM(Raw_Customer_dim!E287)</f>
        <v>North Robert</v>
      </c>
      <c r="F287" s="4" t="str">
        <f>TRIM(Raw_Customer_dim!F287)</f>
        <v>Massachusetts</v>
      </c>
      <c r="G287" s="4" t="str">
        <f>TRIM(Raw_Customer_dim!G287)</f>
        <v>USA</v>
      </c>
      <c r="H287" s="4" t="str">
        <f>IF(Raw_Customer_dim!H287="","Standard",Raw_Customer_dim!H287)</f>
        <v>Silver</v>
      </c>
      <c r="I287" s="4" t="str">
        <f>IF(COUNTIF($A$2:$A287,A287)&gt;1,"Duplicate","Unique")</f>
        <v>Unique</v>
      </c>
    </row>
    <row r="288" spans="1:9" ht="15" customHeight="1" x14ac:dyDescent="0.3">
      <c r="A288" s="4" t="str">
        <f>IF(LEFT(Raw_Customer_dim!A288,2)="C-","CUST"&amp;MID(Raw_Customer_dim!A288,3,10),Raw_Customer_dim!A288)</f>
        <v>CUST1286</v>
      </c>
      <c r="B288" s="4" t="str">
        <f>PROPER(TRIM(Raw_Customer_dim!B288))</f>
        <v>Tommy Roberts</v>
      </c>
      <c r="C288" s="4">
        <f>Raw_Customer_dim!C288</f>
        <v>22</v>
      </c>
      <c r="D288" s="4" t="str">
        <f>Raw_Customer_dim!D288</f>
        <v>Male</v>
      </c>
      <c r="E288" s="4" t="str">
        <f>TRIM(Raw_Customer_dim!E288)</f>
        <v>Port Tonyfort</v>
      </c>
      <c r="F288" s="4" t="str">
        <f>TRIM(Raw_Customer_dim!F288)</f>
        <v>South Dakota</v>
      </c>
      <c r="G288" s="4" t="str">
        <f>TRIM(Raw_Customer_dim!G288)</f>
        <v>USA</v>
      </c>
      <c r="H288" s="4" t="str">
        <f>IF(Raw_Customer_dim!H288="","Standard",Raw_Customer_dim!H288)</f>
        <v>Silver</v>
      </c>
      <c r="I288" s="4" t="str">
        <f>IF(COUNTIF($A$2:$A288,A288)&gt;1,"Duplicate","Unique")</f>
        <v>Unique</v>
      </c>
    </row>
    <row r="289" spans="1:9" ht="15" customHeight="1" x14ac:dyDescent="0.3">
      <c r="A289" s="4" t="str">
        <f>IF(LEFT(Raw_Customer_dim!A289,2)="C-","CUST"&amp;MID(Raw_Customer_dim!A289,3,10),Raw_Customer_dim!A289)</f>
        <v>CUST1287</v>
      </c>
      <c r="B289" s="4" t="str">
        <f>PROPER(TRIM(Raw_Customer_dim!B289))</f>
        <v>Cynthia Roberts</v>
      </c>
      <c r="C289" s="4">
        <f>Raw_Customer_dim!C289</f>
        <v>22</v>
      </c>
      <c r="D289" s="4" t="str">
        <f>Raw_Customer_dim!D289</f>
        <v>Female</v>
      </c>
      <c r="E289" s="4" t="str">
        <f>TRIM(Raw_Customer_dim!E289)</f>
        <v>Millerfort</v>
      </c>
      <c r="F289" s="4" t="str">
        <f>TRIM(Raw_Customer_dim!F289)</f>
        <v>Vermont</v>
      </c>
      <c r="G289" s="4" t="str">
        <f>TRIM(Raw_Customer_dim!G289)</f>
        <v>USA</v>
      </c>
      <c r="H289" s="4" t="str">
        <f>IF(Raw_Customer_dim!H289="","Standard",Raw_Customer_dim!H289)</f>
        <v>Gold</v>
      </c>
      <c r="I289" s="4" t="str">
        <f>IF(COUNTIF($A$2:$A289,A289)&gt;1,"Duplicate","Unique")</f>
        <v>Unique</v>
      </c>
    </row>
    <row r="290" spans="1:9" ht="15" customHeight="1" x14ac:dyDescent="0.3">
      <c r="A290" s="4" t="str">
        <f>IF(LEFT(Raw_Customer_dim!A290,2)="C-","CUST"&amp;MID(Raw_Customer_dim!A290,3,10),Raw_Customer_dim!A290)</f>
        <v>CUST1288</v>
      </c>
      <c r="B290" s="4" t="str">
        <f>PROPER(TRIM(Raw_Customer_dim!B290))</f>
        <v>Misty Ferguson</v>
      </c>
      <c r="C290" s="4">
        <f>Raw_Customer_dim!C290</f>
        <v>58</v>
      </c>
      <c r="D290" s="4" t="str">
        <f>Raw_Customer_dim!D290</f>
        <v>Male</v>
      </c>
      <c r="E290" s="4" t="str">
        <f>TRIM(Raw_Customer_dim!E290)</f>
        <v>North Joseside</v>
      </c>
      <c r="F290" s="4" t="str">
        <f>TRIM(Raw_Customer_dim!F290)</f>
        <v>Connecticut</v>
      </c>
      <c r="G290" s="4" t="str">
        <f>TRIM(Raw_Customer_dim!G290)</f>
        <v>USA</v>
      </c>
      <c r="H290" s="4" t="str">
        <f>IF(Raw_Customer_dim!H290="","Standard",Raw_Customer_dim!H290)</f>
        <v>Gold</v>
      </c>
      <c r="I290" s="4" t="str">
        <f>IF(COUNTIF($A$2:$A290,A290)&gt;1,"Duplicate","Unique")</f>
        <v>Unique</v>
      </c>
    </row>
    <row r="291" spans="1:9" ht="15" customHeight="1" x14ac:dyDescent="0.3">
      <c r="A291" s="4" t="str">
        <f>IF(LEFT(Raw_Customer_dim!A291,2)="C-","CUST"&amp;MID(Raw_Customer_dim!A291,3,10),Raw_Customer_dim!A291)</f>
        <v>CUST1289</v>
      </c>
      <c r="B291" s="4" t="str">
        <f>PROPER(TRIM(Raw_Customer_dim!B291))</f>
        <v>Jennifer Figueroa</v>
      </c>
      <c r="C291" s="4">
        <f>Raw_Customer_dim!C291</f>
        <v>45</v>
      </c>
      <c r="D291" s="4" t="str">
        <f>Raw_Customer_dim!D291</f>
        <v>Male</v>
      </c>
      <c r="E291" s="4" t="str">
        <f>TRIM(Raw_Customer_dim!E291)</f>
        <v>North Brookestad</v>
      </c>
      <c r="F291" s="4" t="str">
        <f>TRIM(Raw_Customer_dim!F291)</f>
        <v>Ohio</v>
      </c>
      <c r="G291" s="4" t="str">
        <f>TRIM(Raw_Customer_dim!G291)</f>
        <v>USA</v>
      </c>
      <c r="H291" s="4" t="str">
        <f>IF(Raw_Customer_dim!H291="","Standard",Raw_Customer_dim!H291)</f>
        <v>Bronze</v>
      </c>
      <c r="I291" s="4" t="str">
        <f>IF(COUNTIF($A$2:$A291,A291)&gt;1,"Duplicate","Unique")</f>
        <v>Unique</v>
      </c>
    </row>
    <row r="292" spans="1:9" ht="15" customHeight="1" x14ac:dyDescent="0.3">
      <c r="A292" s="4" t="str">
        <f>IF(LEFT(Raw_Customer_dim!A292,2)="C-","CUST"&amp;MID(Raw_Customer_dim!A292,3,10),Raw_Customer_dim!A292)</f>
        <v>CUST1290</v>
      </c>
      <c r="B292" s="4" t="str">
        <f>PROPER(TRIM(Raw_Customer_dim!B292))</f>
        <v>Chase Williams Md</v>
      </c>
      <c r="C292" s="4">
        <f>Raw_Customer_dim!C292</f>
        <v>52</v>
      </c>
      <c r="D292" s="4" t="str">
        <f>Raw_Customer_dim!D292</f>
        <v>Female</v>
      </c>
      <c r="E292" s="4" t="str">
        <f>TRIM(Raw_Customer_dim!E292)</f>
        <v>Sherimouth</v>
      </c>
      <c r="F292" s="4" t="str">
        <f>TRIM(Raw_Customer_dim!F292)</f>
        <v>Virginia</v>
      </c>
      <c r="G292" s="4" t="str">
        <f>TRIM(Raw_Customer_dim!G292)</f>
        <v>USA</v>
      </c>
      <c r="H292" s="4" t="str">
        <f>IF(Raw_Customer_dim!H292="","Standard",Raw_Customer_dim!H292)</f>
        <v>Silver</v>
      </c>
      <c r="I292" s="4" t="str">
        <f>IF(COUNTIF($A$2:$A292,A292)&gt;1,"Duplicate","Unique")</f>
        <v>Unique</v>
      </c>
    </row>
    <row r="293" spans="1:9" ht="15" customHeight="1" x14ac:dyDescent="0.3">
      <c r="A293" s="4" t="str">
        <f>IF(LEFT(Raw_Customer_dim!A293,2)="C-","CUST"&amp;MID(Raw_Customer_dim!A293,3,10),Raw_Customer_dim!A293)</f>
        <v>CUST1291</v>
      </c>
      <c r="B293" s="4" t="str">
        <f>PROPER(TRIM(Raw_Customer_dim!B293))</f>
        <v>James Powell</v>
      </c>
      <c r="C293" s="4">
        <f>Raw_Customer_dim!C293</f>
        <v>40</v>
      </c>
      <c r="D293" s="4" t="str">
        <f>Raw_Customer_dim!D293</f>
        <v>Female</v>
      </c>
      <c r="E293" s="4" t="str">
        <f>TRIM(Raw_Customer_dim!E293)</f>
        <v>West Beverlymouth</v>
      </c>
      <c r="F293" s="4" t="str">
        <f>TRIM(Raw_Customer_dim!F293)</f>
        <v>Missouri</v>
      </c>
      <c r="G293" s="4" t="str">
        <f>TRIM(Raw_Customer_dim!G293)</f>
        <v>USA</v>
      </c>
      <c r="H293" s="4" t="str">
        <f>IF(Raw_Customer_dim!H293="","Standard",Raw_Customer_dim!H293)</f>
        <v>Bronze</v>
      </c>
      <c r="I293" s="4" t="str">
        <f>IF(COUNTIF($A$2:$A293,A293)&gt;1,"Duplicate","Unique")</f>
        <v>Unique</v>
      </c>
    </row>
    <row r="294" spans="1:9" ht="15" customHeight="1" x14ac:dyDescent="0.3">
      <c r="A294" s="4" t="str">
        <f>IF(LEFT(Raw_Customer_dim!A294,2)="C-","CUST"&amp;MID(Raw_Customer_dim!A294,3,10),Raw_Customer_dim!A294)</f>
        <v>CUST1292</v>
      </c>
      <c r="B294" s="4" t="str">
        <f>PROPER(TRIM(Raw_Customer_dim!B294))</f>
        <v>Ricardo Jones</v>
      </c>
      <c r="C294" s="4">
        <f>Raw_Customer_dim!C294</f>
        <v>30</v>
      </c>
      <c r="D294" s="4" t="str">
        <f>Raw_Customer_dim!D294</f>
        <v>Male</v>
      </c>
      <c r="E294" s="4" t="str">
        <f>TRIM(Raw_Customer_dim!E294)</f>
        <v>Danielland</v>
      </c>
      <c r="F294" s="4" t="str">
        <f>TRIM(Raw_Customer_dim!F294)</f>
        <v>Minnesota</v>
      </c>
      <c r="G294" s="4" t="str">
        <f>TRIM(Raw_Customer_dim!G294)</f>
        <v>USA</v>
      </c>
      <c r="H294" s="4" t="str">
        <f>IF(Raw_Customer_dim!H294="","Standard",Raw_Customer_dim!H294)</f>
        <v>Silver</v>
      </c>
      <c r="I294" s="4" t="str">
        <f>IF(COUNTIF($A$2:$A294,A294)&gt;1,"Duplicate","Unique")</f>
        <v>Unique</v>
      </c>
    </row>
    <row r="295" spans="1:9" ht="15" customHeight="1" x14ac:dyDescent="0.3">
      <c r="A295" s="4" t="str">
        <f>IF(LEFT(Raw_Customer_dim!A295,2)="C-","CUST"&amp;MID(Raw_Customer_dim!A295,3,10),Raw_Customer_dim!A295)</f>
        <v>CUST1293</v>
      </c>
      <c r="B295" s="4" t="str">
        <f>PROPER(TRIM(Raw_Customer_dim!B295))</f>
        <v>Gloria Taylor</v>
      </c>
      <c r="C295" s="4">
        <f>Raw_Customer_dim!C295</f>
        <v>56</v>
      </c>
      <c r="D295" s="4" t="str">
        <f>Raw_Customer_dim!D295</f>
        <v>Female</v>
      </c>
      <c r="E295" s="4" t="str">
        <f>TRIM(Raw_Customer_dim!E295)</f>
        <v>North Daniel</v>
      </c>
      <c r="F295" s="4" t="str">
        <f>TRIM(Raw_Customer_dim!F295)</f>
        <v>Louisiana</v>
      </c>
      <c r="G295" s="4" t="str">
        <f>TRIM(Raw_Customer_dim!G295)</f>
        <v>USA</v>
      </c>
      <c r="H295" s="4" t="str">
        <f>IF(Raw_Customer_dim!H295="","Standard",Raw_Customer_dim!H295)</f>
        <v>Platinum</v>
      </c>
      <c r="I295" s="4" t="str">
        <f>IF(COUNTIF($A$2:$A295,A295)&gt;1,"Duplicate","Unique")</f>
        <v>Unique</v>
      </c>
    </row>
    <row r="296" spans="1:9" ht="15" customHeight="1" x14ac:dyDescent="0.3">
      <c r="A296" s="4" t="str">
        <f>IF(LEFT(Raw_Customer_dim!A296,2)="C-","CUST"&amp;MID(Raw_Customer_dim!A296,3,10),Raw_Customer_dim!A296)</f>
        <v>CUST1294</v>
      </c>
      <c r="B296" s="4" t="str">
        <f>PROPER(TRIM(Raw_Customer_dim!B296))</f>
        <v>Lisa Chandler</v>
      </c>
      <c r="C296" s="4">
        <f>Raw_Customer_dim!C296</f>
        <v>29</v>
      </c>
      <c r="D296" s="4" t="str">
        <f>Raw_Customer_dim!D296</f>
        <v>Male</v>
      </c>
      <c r="E296" s="4" t="str">
        <f>TRIM(Raw_Customer_dim!E296)</f>
        <v>Port Richard</v>
      </c>
      <c r="F296" s="4" t="str">
        <f>TRIM(Raw_Customer_dim!F296)</f>
        <v>Montana</v>
      </c>
      <c r="G296" s="4" t="str">
        <f>TRIM(Raw_Customer_dim!G296)</f>
        <v>USA</v>
      </c>
      <c r="H296" s="4" t="str">
        <f>IF(Raw_Customer_dim!H296="","Standard",Raw_Customer_dim!H296)</f>
        <v>Platinum</v>
      </c>
      <c r="I296" s="4" t="str">
        <f>IF(COUNTIF($A$2:$A296,A296)&gt;1,"Duplicate","Unique")</f>
        <v>Unique</v>
      </c>
    </row>
    <row r="297" spans="1:9" ht="15" customHeight="1" x14ac:dyDescent="0.3">
      <c r="A297" s="4" t="str">
        <f>IF(LEFT(Raw_Customer_dim!A297,2)="C-","CUST"&amp;MID(Raw_Customer_dim!A297,3,10),Raw_Customer_dim!A297)</f>
        <v>CUST1295</v>
      </c>
      <c r="B297" s="4" t="str">
        <f>PROPER(TRIM(Raw_Customer_dim!B297))</f>
        <v>Crystal Waters</v>
      </c>
      <c r="C297" s="4">
        <f>Raw_Customer_dim!C297</f>
        <v>19</v>
      </c>
      <c r="D297" s="4" t="str">
        <f>Raw_Customer_dim!D297</f>
        <v>Female</v>
      </c>
      <c r="E297" s="4" t="str">
        <f>TRIM(Raw_Customer_dim!E297)</f>
        <v>North Michelleport</v>
      </c>
      <c r="F297" s="4" t="str">
        <f>TRIM(Raw_Customer_dim!F297)</f>
        <v>Kansas</v>
      </c>
      <c r="G297" s="4" t="str">
        <f>TRIM(Raw_Customer_dim!G297)</f>
        <v>USA</v>
      </c>
      <c r="H297" s="4" t="str">
        <f>IF(Raw_Customer_dim!H297="","Standard",Raw_Customer_dim!H297)</f>
        <v>Bronze</v>
      </c>
      <c r="I297" s="4" t="str">
        <f>IF(COUNTIF($A$2:$A297,A297)&gt;1,"Duplicate","Unique")</f>
        <v>Unique</v>
      </c>
    </row>
    <row r="298" spans="1:9" ht="15" customHeight="1" x14ac:dyDescent="0.3">
      <c r="A298" s="4" t="str">
        <f>IF(LEFT(Raw_Customer_dim!A298,2)="C-","CUST"&amp;MID(Raw_Customer_dim!A298,3,10),Raw_Customer_dim!A298)</f>
        <v>CUST1296</v>
      </c>
      <c r="B298" s="4" t="str">
        <f>PROPER(TRIM(Raw_Customer_dim!B298))</f>
        <v>Jared Moran</v>
      </c>
      <c r="C298" s="4">
        <f>Raw_Customer_dim!C298</f>
        <v>28</v>
      </c>
      <c r="D298" s="4" t="str">
        <f>Raw_Customer_dim!D298</f>
        <v>Female</v>
      </c>
      <c r="E298" s="4" t="str">
        <f>TRIM(Raw_Customer_dim!E298)</f>
        <v>South David</v>
      </c>
      <c r="F298" s="4" t="str">
        <f>TRIM(Raw_Customer_dim!F298)</f>
        <v>West Virginia</v>
      </c>
      <c r="G298" s="4" t="str">
        <f>TRIM(Raw_Customer_dim!G298)</f>
        <v>USA</v>
      </c>
      <c r="H298" s="4" t="str">
        <f>IF(Raw_Customer_dim!H298="","Standard",Raw_Customer_dim!H298)</f>
        <v>Bronze</v>
      </c>
      <c r="I298" s="4" t="str">
        <f>IF(COUNTIF($A$2:$A298,A298)&gt;1,"Duplicate","Unique")</f>
        <v>Unique</v>
      </c>
    </row>
    <row r="299" spans="1:9" ht="15" customHeight="1" x14ac:dyDescent="0.3">
      <c r="A299" s="4" t="str">
        <f>IF(LEFT(Raw_Customer_dim!A299,2)="C-","CUST"&amp;MID(Raw_Customer_dim!A299,3,10),Raw_Customer_dim!A299)</f>
        <v>CUST1297</v>
      </c>
      <c r="B299" s="4" t="str">
        <f>PROPER(TRIM(Raw_Customer_dim!B299))</f>
        <v>Jennifer Carr</v>
      </c>
      <c r="C299" s="4">
        <f>Raw_Customer_dim!C299</f>
        <v>47</v>
      </c>
      <c r="D299" s="4" t="str">
        <f>Raw_Customer_dim!D299</f>
        <v>Female</v>
      </c>
      <c r="E299" s="4" t="str">
        <f>TRIM(Raw_Customer_dim!E299)</f>
        <v>Lake Brett</v>
      </c>
      <c r="F299" s="4" t="str">
        <f>TRIM(Raw_Customer_dim!F299)</f>
        <v>Missouri</v>
      </c>
      <c r="G299" s="4" t="str">
        <f>TRIM(Raw_Customer_dim!G299)</f>
        <v>USA</v>
      </c>
      <c r="H299" s="4" t="str">
        <f>IF(Raw_Customer_dim!H299="","Standard",Raw_Customer_dim!H299)</f>
        <v>Silver</v>
      </c>
      <c r="I299" s="4" t="str">
        <f>IF(COUNTIF($A$2:$A299,A299)&gt;1,"Duplicate","Unique")</f>
        <v>Unique</v>
      </c>
    </row>
    <row r="300" spans="1:9" ht="15" customHeight="1" x14ac:dyDescent="0.3">
      <c r="A300" s="4" t="str">
        <f>IF(LEFT(Raw_Customer_dim!A300,2)="C-","CUST"&amp;MID(Raw_Customer_dim!A300,3,10),Raw_Customer_dim!A300)</f>
        <v>CUST1298</v>
      </c>
      <c r="B300" s="4" t="str">
        <f>PROPER(TRIM(Raw_Customer_dim!B300))</f>
        <v>Tracy Stephens</v>
      </c>
      <c r="C300" s="4">
        <f>Raw_Customer_dim!C300</f>
        <v>64</v>
      </c>
      <c r="D300" s="4" t="str">
        <f>Raw_Customer_dim!D300</f>
        <v>Male</v>
      </c>
      <c r="E300" s="4" t="str">
        <f>TRIM(Raw_Customer_dim!E300)</f>
        <v>New Joshuatown</v>
      </c>
      <c r="F300" s="4" t="str">
        <f>TRIM(Raw_Customer_dim!F300)</f>
        <v>Maine</v>
      </c>
      <c r="G300" s="4" t="str">
        <f>TRIM(Raw_Customer_dim!G300)</f>
        <v>USA</v>
      </c>
      <c r="H300" s="4" t="str">
        <f>IF(Raw_Customer_dim!H300="","Standard",Raw_Customer_dim!H300)</f>
        <v>Platinum</v>
      </c>
      <c r="I300" s="4" t="str">
        <f>IF(COUNTIF($A$2:$A300,A300)&gt;1,"Duplicate","Unique")</f>
        <v>Unique</v>
      </c>
    </row>
    <row r="301" spans="1:9" ht="15" customHeight="1" x14ac:dyDescent="0.3">
      <c r="A301" s="4" t="str">
        <f>IF(LEFT(Raw_Customer_dim!A301,2)="C-","CUST"&amp;MID(Raw_Customer_dim!A301,3,10),Raw_Customer_dim!A301)</f>
        <v>CUST1299</v>
      </c>
      <c r="B301" s="4" t="str">
        <f>PROPER(TRIM(Raw_Customer_dim!B301))</f>
        <v>Stephanie Jacobs</v>
      </c>
      <c r="C301" s="4">
        <f>Raw_Customer_dim!C301</f>
        <v>48</v>
      </c>
      <c r="D301" s="4" t="str">
        <f>Raw_Customer_dim!D301</f>
        <v>Female</v>
      </c>
      <c r="E301" s="4" t="str">
        <f>TRIM(Raw_Customer_dim!E301)</f>
        <v>West Robinmouth</v>
      </c>
      <c r="F301" s="4" t="str">
        <f>TRIM(Raw_Customer_dim!F301)</f>
        <v>Louisiana</v>
      </c>
      <c r="G301" s="4" t="str">
        <f>TRIM(Raw_Customer_dim!G301)</f>
        <v>USA</v>
      </c>
      <c r="H301" s="4" t="str">
        <f>IF(Raw_Customer_dim!H301="","Standard",Raw_Customer_dim!H301)</f>
        <v>Platinum</v>
      </c>
      <c r="I301" s="4" t="str">
        <f>IF(COUNTIF($A$2:$A301,A301)&gt;1,"Duplicate","Unique")</f>
        <v>Unique</v>
      </c>
    </row>
    <row r="302" spans="1:9" ht="15" customHeight="1" x14ac:dyDescent="0.3">
      <c r="A302" s="4" t="str">
        <f>IF(LEFT(Raw_Customer_dim!A302,2)="C-","CUST"&amp;MID(Raw_Customer_dim!A302,3,10),Raw_Customer_dim!A302)</f>
        <v>CUST1300</v>
      </c>
      <c r="B302" s="4" t="str">
        <f>PROPER(TRIM(Raw_Customer_dim!B302))</f>
        <v>Matthew Avery</v>
      </c>
      <c r="C302" s="4">
        <f>Raw_Customer_dim!C302</f>
        <v>29</v>
      </c>
      <c r="D302" s="4" t="str">
        <f>Raw_Customer_dim!D302</f>
        <v>Male</v>
      </c>
      <c r="E302" s="4" t="str">
        <f>TRIM(Raw_Customer_dim!E302)</f>
        <v>Lake Melissashire</v>
      </c>
      <c r="F302" s="4" t="str">
        <f>TRIM(Raw_Customer_dim!F302)</f>
        <v>Oregon</v>
      </c>
      <c r="G302" s="4" t="str">
        <f>TRIM(Raw_Customer_dim!G302)</f>
        <v>USA</v>
      </c>
      <c r="H302" s="4" t="str">
        <f>IF(Raw_Customer_dim!H302="","Standard",Raw_Customer_dim!H302)</f>
        <v>Silver</v>
      </c>
      <c r="I302" s="4" t="str">
        <f>IF(COUNTIF($A$2:$A302,A302)&gt;1,"Duplicate","Unique")</f>
        <v>Unique</v>
      </c>
    </row>
    <row r="303" spans="1:9" ht="15" customHeight="1" x14ac:dyDescent="0.3">
      <c r="A303" s="4" t="str">
        <f>IF(LEFT(Raw_Customer_dim!A303,2)="C-","CUST"&amp;MID(Raw_Customer_dim!A303,3,10),Raw_Customer_dim!A303)</f>
        <v>CUST1301</v>
      </c>
      <c r="B303" s="4" t="str">
        <f>PROPER(TRIM(Raw_Customer_dim!B303))</f>
        <v>Ryan Kane</v>
      </c>
      <c r="C303" s="4">
        <f>Raw_Customer_dim!C303</f>
        <v>50</v>
      </c>
      <c r="D303" s="4" t="str">
        <f>Raw_Customer_dim!D303</f>
        <v>Male</v>
      </c>
      <c r="E303" s="4" t="str">
        <f>TRIM(Raw_Customer_dim!E303)</f>
        <v>West Bruceburgh</v>
      </c>
      <c r="F303" s="4" t="str">
        <f>TRIM(Raw_Customer_dim!F303)</f>
        <v>Virginia</v>
      </c>
      <c r="G303" s="4" t="str">
        <f>TRIM(Raw_Customer_dim!G303)</f>
        <v>USA</v>
      </c>
      <c r="H303" s="4" t="str">
        <f>IF(Raw_Customer_dim!H303="","Standard",Raw_Customer_dim!H303)</f>
        <v>Gold</v>
      </c>
      <c r="I303" s="4" t="str">
        <f>IF(COUNTIF($A$2:$A303,A303)&gt;1,"Duplicate","Unique")</f>
        <v>Unique</v>
      </c>
    </row>
    <row r="304" spans="1:9" ht="15" customHeight="1" x14ac:dyDescent="0.3">
      <c r="A304" s="4" t="str">
        <f>IF(LEFT(Raw_Customer_dim!A304,2)="C-","CUST"&amp;MID(Raw_Customer_dim!A304,3,10),Raw_Customer_dim!A304)</f>
        <v>CUST1302</v>
      </c>
      <c r="B304" s="4" t="str">
        <f>PROPER(TRIM(Raw_Customer_dim!B304))</f>
        <v>Edward Cole</v>
      </c>
      <c r="C304" s="4">
        <f>Raw_Customer_dim!C304</f>
        <v>36</v>
      </c>
      <c r="D304" s="4" t="str">
        <f>Raw_Customer_dim!D304</f>
        <v>Male</v>
      </c>
      <c r="E304" s="4" t="str">
        <f>TRIM(Raw_Customer_dim!E304)</f>
        <v>Lake Charlotte</v>
      </c>
      <c r="F304" s="4" t="str">
        <f>TRIM(Raw_Customer_dim!F304)</f>
        <v>Arizona</v>
      </c>
      <c r="G304" s="4" t="str">
        <f>TRIM(Raw_Customer_dim!G304)</f>
        <v>USA</v>
      </c>
      <c r="H304" s="4" t="str">
        <f>IF(Raw_Customer_dim!H304="","Standard",Raw_Customer_dim!H304)</f>
        <v>Gold</v>
      </c>
      <c r="I304" s="4" t="str">
        <f>IF(COUNTIF($A$2:$A304,A304)&gt;1,"Duplicate","Unique")</f>
        <v>Unique</v>
      </c>
    </row>
    <row r="305" spans="1:9" ht="15" customHeight="1" x14ac:dyDescent="0.3">
      <c r="A305" s="4" t="str">
        <f>IF(LEFT(Raw_Customer_dim!A305,2)="C-","CUST"&amp;MID(Raw_Customer_dim!A305,3,10),Raw_Customer_dim!A305)</f>
        <v>CUST1303</v>
      </c>
      <c r="B305" s="4" t="str">
        <f>PROPER(TRIM(Raw_Customer_dim!B305))</f>
        <v>John Sloan</v>
      </c>
      <c r="C305" s="4">
        <f>Raw_Customer_dim!C305</f>
        <v>23</v>
      </c>
      <c r="D305" s="4" t="str">
        <f>Raw_Customer_dim!D305</f>
        <v>Female</v>
      </c>
      <c r="E305" s="4" t="str">
        <f>TRIM(Raw_Customer_dim!E305)</f>
        <v>East Johntown</v>
      </c>
      <c r="F305" s="4" t="str">
        <f>TRIM(Raw_Customer_dim!F305)</f>
        <v>Delaware</v>
      </c>
      <c r="G305" s="4" t="str">
        <f>TRIM(Raw_Customer_dim!G305)</f>
        <v>USA</v>
      </c>
      <c r="H305" s="4" t="str">
        <f>IF(Raw_Customer_dim!H305="","Standard",Raw_Customer_dim!H305)</f>
        <v>Platinum</v>
      </c>
      <c r="I305" s="4" t="str">
        <f>IF(COUNTIF($A$2:$A305,A305)&gt;1,"Duplicate","Unique")</f>
        <v>Unique</v>
      </c>
    </row>
    <row r="306" spans="1:9" ht="15" customHeight="1" x14ac:dyDescent="0.3">
      <c r="A306" s="4" t="str">
        <f>IF(LEFT(Raw_Customer_dim!A306,2)="C-","CUST"&amp;MID(Raw_Customer_dim!A306,3,10),Raw_Customer_dim!A306)</f>
        <v>CUST1304</v>
      </c>
      <c r="B306" s="4" t="str">
        <f>PROPER(TRIM(Raw_Customer_dim!B306))</f>
        <v>Miss Alexandria Li Dvm</v>
      </c>
      <c r="C306" s="4">
        <f>Raw_Customer_dim!C306</f>
        <v>41</v>
      </c>
      <c r="D306" s="4" t="str">
        <f>Raw_Customer_dim!D306</f>
        <v>Male</v>
      </c>
      <c r="E306" s="4" t="str">
        <f>TRIM(Raw_Customer_dim!E306)</f>
        <v>Port Jenniferton</v>
      </c>
      <c r="F306" s="4" t="str">
        <f>TRIM(Raw_Customer_dim!F306)</f>
        <v>Kansas</v>
      </c>
      <c r="G306" s="4" t="str">
        <f>TRIM(Raw_Customer_dim!G306)</f>
        <v>USA</v>
      </c>
      <c r="H306" s="4" t="str">
        <f>IF(Raw_Customer_dim!H306="","Standard",Raw_Customer_dim!H306)</f>
        <v>Silver</v>
      </c>
      <c r="I306" s="4" t="str">
        <f>IF(COUNTIF($A$2:$A306,A306)&gt;1,"Duplicate","Unique")</f>
        <v>Unique</v>
      </c>
    </row>
    <row r="307" spans="1:9" ht="15" customHeight="1" x14ac:dyDescent="0.3">
      <c r="A307" s="4" t="str">
        <f>IF(LEFT(Raw_Customer_dim!A307,2)="C-","CUST"&amp;MID(Raw_Customer_dim!A307,3,10),Raw_Customer_dim!A307)</f>
        <v>CUST1305</v>
      </c>
      <c r="B307" s="4" t="str">
        <f>PROPER(TRIM(Raw_Customer_dim!B307))</f>
        <v>Roberta Green</v>
      </c>
      <c r="C307" s="4">
        <f>Raw_Customer_dim!C307</f>
        <v>64</v>
      </c>
      <c r="D307" s="4" t="str">
        <f>Raw_Customer_dim!D307</f>
        <v>Male</v>
      </c>
      <c r="E307" s="4" t="str">
        <f>TRIM(Raw_Customer_dim!E307)</f>
        <v>West Joseph</v>
      </c>
      <c r="F307" s="4" t="str">
        <f>TRIM(Raw_Customer_dim!F307)</f>
        <v>Washington</v>
      </c>
      <c r="G307" s="4" t="str">
        <f>TRIM(Raw_Customer_dim!G307)</f>
        <v>USA</v>
      </c>
      <c r="H307" s="4" t="str">
        <f>IF(Raw_Customer_dim!H307="","Standard",Raw_Customer_dim!H307)</f>
        <v>Platinum</v>
      </c>
      <c r="I307" s="4" t="str">
        <f>IF(COUNTIF($A$2:$A307,A307)&gt;1,"Duplicate","Unique")</f>
        <v>Unique</v>
      </c>
    </row>
    <row r="308" spans="1:9" ht="15" customHeight="1" x14ac:dyDescent="0.3">
      <c r="A308" s="4" t="str">
        <f>IF(LEFT(Raw_Customer_dim!A308,2)="C-","CUST"&amp;MID(Raw_Customer_dim!A308,3,10),Raw_Customer_dim!A308)</f>
        <v>CUST1306</v>
      </c>
      <c r="B308" s="4" t="str">
        <f>PROPER(TRIM(Raw_Customer_dim!B308))</f>
        <v>Angela Robinson</v>
      </c>
      <c r="C308" s="4">
        <f>Raw_Customer_dim!C308</f>
        <v>44</v>
      </c>
      <c r="D308" s="4" t="str">
        <f>Raw_Customer_dim!D308</f>
        <v>Male</v>
      </c>
      <c r="E308" s="4" t="str">
        <f>TRIM(Raw_Customer_dim!E308)</f>
        <v>New Nicholasstad</v>
      </c>
      <c r="F308" s="4" t="str">
        <f>TRIM(Raw_Customer_dim!F308)</f>
        <v>Tennessee</v>
      </c>
      <c r="G308" s="4" t="str">
        <f>TRIM(Raw_Customer_dim!G308)</f>
        <v>USA</v>
      </c>
      <c r="H308" s="4" t="str">
        <f>IF(Raw_Customer_dim!H308="","Standard",Raw_Customer_dim!H308)</f>
        <v>Platinum</v>
      </c>
      <c r="I308" s="4" t="str">
        <f>IF(COUNTIF($A$2:$A308,A308)&gt;1,"Duplicate","Unique")</f>
        <v>Unique</v>
      </c>
    </row>
    <row r="309" spans="1:9" ht="15" customHeight="1" x14ac:dyDescent="0.3">
      <c r="A309" s="4" t="str">
        <f>IF(LEFT(Raw_Customer_dim!A309,2)="C-","CUST"&amp;MID(Raw_Customer_dim!A309,3,10),Raw_Customer_dim!A309)</f>
        <v>CUST1307</v>
      </c>
      <c r="B309" s="4" t="str">
        <f>PROPER(TRIM(Raw_Customer_dim!B309))</f>
        <v>Brandy Thompson</v>
      </c>
      <c r="C309" s="4">
        <f>Raw_Customer_dim!C309</f>
        <v>56</v>
      </c>
      <c r="D309" s="4" t="str">
        <f>Raw_Customer_dim!D309</f>
        <v>Female</v>
      </c>
      <c r="E309" s="4" t="str">
        <f>TRIM(Raw_Customer_dim!E309)</f>
        <v>West Patriciaview</v>
      </c>
      <c r="F309" s="4" t="str">
        <f>TRIM(Raw_Customer_dim!F309)</f>
        <v>Alabama</v>
      </c>
      <c r="G309" s="4" t="str">
        <f>TRIM(Raw_Customer_dim!G309)</f>
        <v>USA</v>
      </c>
      <c r="H309" s="4" t="str">
        <f>IF(Raw_Customer_dim!H309="","Standard",Raw_Customer_dim!H309)</f>
        <v>Bronze</v>
      </c>
      <c r="I309" s="4" t="str">
        <f>IF(COUNTIF($A$2:$A309,A309)&gt;1,"Duplicate","Unique")</f>
        <v>Unique</v>
      </c>
    </row>
    <row r="310" spans="1:9" ht="15" customHeight="1" x14ac:dyDescent="0.3">
      <c r="A310" s="4" t="str">
        <f>IF(LEFT(Raw_Customer_dim!A310,2)="C-","CUST"&amp;MID(Raw_Customer_dim!A310,3,10),Raw_Customer_dim!A310)</f>
        <v>CUST1308</v>
      </c>
      <c r="B310" s="4" t="str">
        <f>PROPER(TRIM(Raw_Customer_dim!B310))</f>
        <v>Jennifer Zamora</v>
      </c>
      <c r="C310" s="4">
        <f>Raw_Customer_dim!C310</f>
        <v>60</v>
      </c>
      <c r="D310" s="4" t="str">
        <f>Raw_Customer_dim!D310</f>
        <v>Female</v>
      </c>
      <c r="E310" s="4" t="str">
        <f>TRIM(Raw_Customer_dim!E310)</f>
        <v>Sarahland</v>
      </c>
      <c r="F310" s="4" t="str">
        <f>TRIM(Raw_Customer_dim!F310)</f>
        <v>Iowa</v>
      </c>
      <c r="G310" s="4" t="str">
        <f>TRIM(Raw_Customer_dim!G310)</f>
        <v>USA</v>
      </c>
      <c r="H310" s="4" t="str">
        <f>IF(Raw_Customer_dim!H310="","Standard",Raw_Customer_dim!H310)</f>
        <v>Gold</v>
      </c>
      <c r="I310" s="4" t="str">
        <f>IF(COUNTIF($A$2:$A310,A310)&gt;1,"Duplicate","Unique")</f>
        <v>Unique</v>
      </c>
    </row>
    <row r="311" spans="1:9" ht="15" customHeight="1" x14ac:dyDescent="0.3">
      <c r="A311" s="4" t="str">
        <f>IF(LEFT(Raw_Customer_dim!A311,2)="C-","CUST"&amp;MID(Raw_Customer_dim!A311,3,10),Raw_Customer_dim!A311)</f>
        <v>CUST1309</v>
      </c>
      <c r="B311" s="4" t="str">
        <f>PROPER(TRIM(Raw_Customer_dim!B311))</f>
        <v>Stacy Collins</v>
      </c>
      <c r="C311" s="4">
        <f>Raw_Customer_dim!C311</f>
        <v>41</v>
      </c>
      <c r="D311" s="4" t="str">
        <f>Raw_Customer_dim!D311</f>
        <v>Female</v>
      </c>
      <c r="E311" s="4" t="str">
        <f>TRIM(Raw_Customer_dim!E311)</f>
        <v>Randychester</v>
      </c>
      <c r="F311" s="4" t="str">
        <f>TRIM(Raw_Customer_dim!F311)</f>
        <v>California</v>
      </c>
      <c r="G311" s="4" t="str">
        <f>TRIM(Raw_Customer_dim!G311)</f>
        <v>USA</v>
      </c>
      <c r="H311" s="4" t="str">
        <f>IF(Raw_Customer_dim!H311="","Standard",Raw_Customer_dim!H311)</f>
        <v>Bronze</v>
      </c>
      <c r="I311" s="4" t="str">
        <f>IF(COUNTIF($A$2:$A311,A311)&gt;1,"Duplicate","Unique")</f>
        <v>Unique</v>
      </c>
    </row>
    <row r="312" spans="1:9" ht="15" customHeight="1" x14ac:dyDescent="0.3">
      <c r="A312" s="4" t="str">
        <f>IF(LEFT(Raw_Customer_dim!A312,2)="C-","CUST"&amp;MID(Raw_Customer_dim!A312,3,10),Raw_Customer_dim!A312)</f>
        <v>CUST1310</v>
      </c>
      <c r="B312" s="4" t="str">
        <f>PROPER(TRIM(Raw_Customer_dim!B312))</f>
        <v>Kara Dodson</v>
      </c>
      <c r="C312" s="4">
        <f>Raw_Customer_dim!C312</f>
        <v>20</v>
      </c>
      <c r="D312" s="4" t="str">
        <f>Raw_Customer_dim!D312</f>
        <v>Male</v>
      </c>
      <c r="E312" s="4" t="str">
        <f>TRIM(Raw_Customer_dim!E312)</f>
        <v>Joelside</v>
      </c>
      <c r="F312" s="4" t="str">
        <f>TRIM(Raw_Customer_dim!F312)</f>
        <v>Vermont</v>
      </c>
      <c r="G312" s="4" t="str">
        <f>TRIM(Raw_Customer_dim!G312)</f>
        <v>USA</v>
      </c>
      <c r="H312" s="4" t="str">
        <f>IF(Raw_Customer_dim!H312="","Standard",Raw_Customer_dim!H312)</f>
        <v>Silver</v>
      </c>
      <c r="I312" s="4" t="str">
        <f>IF(COUNTIF($A$2:$A312,A312)&gt;1,"Duplicate","Unique")</f>
        <v>Unique</v>
      </c>
    </row>
    <row r="313" spans="1:9" ht="15" customHeight="1" x14ac:dyDescent="0.3">
      <c r="A313" s="4" t="str">
        <f>IF(LEFT(Raw_Customer_dim!A313,2)="C-","CUST"&amp;MID(Raw_Customer_dim!A313,3,10),Raw_Customer_dim!A313)</f>
        <v>CUST1311</v>
      </c>
      <c r="B313" s="4" t="str">
        <f>PROPER(TRIM(Raw_Customer_dim!B313))</f>
        <v>Kevin Larson</v>
      </c>
      <c r="C313" s="4">
        <f>Raw_Customer_dim!C313</f>
        <v>35</v>
      </c>
      <c r="D313" s="4" t="str">
        <f>Raw_Customer_dim!D313</f>
        <v>Male</v>
      </c>
      <c r="E313" s="4" t="str">
        <f>TRIM(Raw_Customer_dim!E313)</f>
        <v>Port Edwardmouth</v>
      </c>
      <c r="F313" s="4" t="str">
        <f>TRIM(Raw_Customer_dim!F313)</f>
        <v>Oregon</v>
      </c>
      <c r="G313" s="4" t="str">
        <f>TRIM(Raw_Customer_dim!G313)</f>
        <v>USA</v>
      </c>
      <c r="H313" s="4" t="str">
        <f>IF(Raw_Customer_dim!H313="","Standard",Raw_Customer_dim!H313)</f>
        <v>Platinum</v>
      </c>
      <c r="I313" s="4" t="str">
        <f>IF(COUNTIF($A$2:$A313,A313)&gt;1,"Duplicate","Unique")</f>
        <v>Unique</v>
      </c>
    </row>
    <row r="314" spans="1:9" ht="15" customHeight="1" x14ac:dyDescent="0.3">
      <c r="A314" s="4" t="str">
        <f>IF(LEFT(Raw_Customer_dim!A314,2)="C-","CUST"&amp;MID(Raw_Customer_dim!A314,3,10),Raw_Customer_dim!A314)</f>
        <v>CUST1312</v>
      </c>
      <c r="B314" s="4" t="str">
        <f>PROPER(TRIM(Raw_Customer_dim!B314))</f>
        <v>Jason Mullins</v>
      </c>
      <c r="C314" s="4">
        <f>Raw_Customer_dim!C314</f>
        <v>47</v>
      </c>
      <c r="D314" s="4" t="str">
        <f>Raw_Customer_dim!D314</f>
        <v>Female</v>
      </c>
      <c r="E314" s="4" t="str">
        <f>TRIM(Raw_Customer_dim!E314)</f>
        <v>Brianchester</v>
      </c>
      <c r="F314" s="4" t="str">
        <f>TRIM(Raw_Customer_dim!F314)</f>
        <v>Delaware</v>
      </c>
      <c r="G314" s="4" t="str">
        <f>TRIM(Raw_Customer_dim!G314)</f>
        <v>USA</v>
      </c>
      <c r="H314" s="4" t="str">
        <f>IF(Raw_Customer_dim!H314="","Standard",Raw_Customer_dim!H314)</f>
        <v>Silver</v>
      </c>
      <c r="I314" s="4" t="str">
        <f>IF(COUNTIF($A$2:$A314,A314)&gt;1,"Duplicate","Unique")</f>
        <v>Unique</v>
      </c>
    </row>
    <row r="315" spans="1:9" ht="15" customHeight="1" x14ac:dyDescent="0.3">
      <c r="A315" s="4" t="str">
        <f>IF(LEFT(Raw_Customer_dim!A315,2)="C-","CUST"&amp;MID(Raw_Customer_dim!A315,3,10),Raw_Customer_dim!A315)</f>
        <v>CUST1313</v>
      </c>
      <c r="B315" s="4" t="str">
        <f>PROPER(TRIM(Raw_Customer_dim!B315))</f>
        <v>Elizabeth Jones</v>
      </c>
      <c r="C315" s="4">
        <f>Raw_Customer_dim!C315</f>
        <v>62</v>
      </c>
      <c r="D315" s="4" t="str">
        <f>Raw_Customer_dim!D315</f>
        <v>Male</v>
      </c>
      <c r="E315" s="4" t="str">
        <f>TRIM(Raw_Customer_dim!E315)</f>
        <v>Brownburgh</v>
      </c>
      <c r="F315" s="4" t="str">
        <f>TRIM(Raw_Customer_dim!F315)</f>
        <v>Maryland</v>
      </c>
      <c r="G315" s="4" t="str">
        <f>TRIM(Raw_Customer_dim!G315)</f>
        <v>USA</v>
      </c>
      <c r="H315" s="4" t="str">
        <f>IF(Raw_Customer_dim!H315="","Standard",Raw_Customer_dim!H315)</f>
        <v>Platinum</v>
      </c>
      <c r="I315" s="4" t="str">
        <f>IF(COUNTIF($A$2:$A315,A315)&gt;1,"Duplicate","Unique")</f>
        <v>Unique</v>
      </c>
    </row>
    <row r="316" spans="1:9" ht="15" customHeight="1" x14ac:dyDescent="0.3">
      <c r="A316" s="4" t="str">
        <f>IF(LEFT(Raw_Customer_dim!A316,2)="C-","CUST"&amp;MID(Raw_Customer_dim!A316,3,10),Raw_Customer_dim!A316)</f>
        <v>CUST1314</v>
      </c>
      <c r="B316" s="4" t="str">
        <f>PROPER(TRIM(Raw_Customer_dim!B316))</f>
        <v>Elizabeth Johnson</v>
      </c>
      <c r="C316" s="4">
        <f>Raw_Customer_dim!C316</f>
        <v>53</v>
      </c>
      <c r="D316" s="4" t="str">
        <f>Raw_Customer_dim!D316</f>
        <v>Female</v>
      </c>
      <c r="E316" s="4" t="str">
        <f>TRIM(Raw_Customer_dim!E316)</f>
        <v>Anitaland</v>
      </c>
      <c r="F316" s="4" t="str">
        <f>TRIM(Raw_Customer_dim!F316)</f>
        <v>Washington</v>
      </c>
      <c r="G316" s="4" t="str">
        <f>TRIM(Raw_Customer_dim!G316)</f>
        <v>USA</v>
      </c>
      <c r="H316" s="4" t="str">
        <f>IF(Raw_Customer_dim!H316="","Standard",Raw_Customer_dim!H316)</f>
        <v>Silver</v>
      </c>
      <c r="I316" s="4" t="str">
        <f>IF(COUNTIF($A$2:$A316,A316)&gt;1,"Duplicate","Unique")</f>
        <v>Unique</v>
      </c>
    </row>
    <row r="317" spans="1:9" ht="15" customHeight="1" x14ac:dyDescent="0.3">
      <c r="A317" s="4" t="str">
        <f>IF(LEFT(Raw_Customer_dim!A317,2)="C-","CUST"&amp;MID(Raw_Customer_dim!A317,3,10),Raw_Customer_dim!A317)</f>
        <v>CUST1315</v>
      </c>
      <c r="B317" s="4" t="str">
        <f>PROPER(TRIM(Raw_Customer_dim!B317))</f>
        <v>William Rodriguez</v>
      </c>
      <c r="C317" s="4">
        <f>Raw_Customer_dim!C317</f>
        <v>49</v>
      </c>
      <c r="D317" s="4" t="str">
        <f>Raw_Customer_dim!D317</f>
        <v>Male</v>
      </c>
      <c r="E317" s="4" t="str">
        <f>TRIM(Raw_Customer_dim!E317)</f>
        <v>Port Chad</v>
      </c>
      <c r="F317" s="4" t="str">
        <f>TRIM(Raw_Customer_dim!F317)</f>
        <v>Massachusetts</v>
      </c>
      <c r="G317" s="4" t="str">
        <f>TRIM(Raw_Customer_dim!G317)</f>
        <v>USA</v>
      </c>
      <c r="H317" s="4" t="str">
        <f>IF(Raw_Customer_dim!H317="","Standard",Raw_Customer_dim!H317)</f>
        <v>Silver</v>
      </c>
      <c r="I317" s="4" t="str">
        <f>IF(COUNTIF($A$2:$A317,A317)&gt;1,"Duplicate","Unique")</f>
        <v>Unique</v>
      </c>
    </row>
    <row r="318" spans="1:9" ht="15" customHeight="1" x14ac:dyDescent="0.3">
      <c r="A318" s="4" t="str">
        <f>IF(LEFT(Raw_Customer_dim!A318,2)="C-","CUST"&amp;MID(Raw_Customer_dim!A318,3,10),Raw_Customer_dim!A318)</f>
        <v>CUST1316</v>
      </c>
      <c r="B318" s="4" t="str">
        <f>PROPER(TRIM(Raw_Customer_dim!B318))</f>
        <v>Robert House</v>
      </c>
      <c r="C318" s="4">
        <f>Raw_Customer_dim!C318</f>
        <v>34</v>
      </c>
      <c r="D318" s="4" t="str">
        <f>Raw_Customer_dim!D318</f>
        <v>Male</v>
      </c>
      <c r="E318" s="4" t="str">
        <f>TRIM(Raw_Customer_dim!E318)</f>
        <v>Lake James</v>
      </c>
      <c r="F318" s="4" t="str">
        <f>TRIM(Raw_Customer_dim!F318)</f>
        <v>Maryland</v>
      </c>
      <c r="G318" s="4" t="str">
        <f>TRIM(Raw_Customer_dim!G318)</f>
        <v>USA</v>
      </c>
      <c r="H318" s="4" t="str">
        <f>IF(Raw_Customer_dim!H318="","Standard",Raw_Customer_dim!H318)</f>
        <v>Gold</v>
      </c>
      <c r="I318" s="4" t="str">
        <f>IF(COUNTIF($A$2:$A318,A318)&gt;1,"Duplicate","Unique")</f>
        <v>Unique</v>
      </c>
    </row>
    <row r="319" spans="1:9" ht="15" customHeight="1" x14ac:dyDescent="0.3">
      <c r="A319" s="4" t="str">
        <f>IF(LEFT(Raw_Customer_dim!A319,2)="C-","CUST"&amp;MID(Raw_Customer_dim!A319,3,10),Raw_Customer_dim!A319)</f>
        <v>CUST1317</v>
      </c>
      <c r="B319" s="4" t="str">
        <f>PROPER(TRIM(Raw_Customer_dim!B319))</f>
        <v>Tiffany Williams</v>
      </c>
      <c r="C319" s="4">
        <f>Raw_Customer_dim!C319</f>
        <v>64</v>
      </c>
      <c r="D319" s="4" t="str">
        <f>Raw_Customer_dim!D319</f>
        <v>Female</v>
      </c>
      <c r="E319" s="4" t="str">
        <f>TRIM(Raw_Customer_dim!E319)</f>
        <v>Richardsport</v>
      </c>
      <c r="F319" s="4" t="str">
        <f>TRIM(Raw_Customer_dim!F319)</f>
        <v>New Hampshire</v>
      </c>
      <c r="G319" s="4" t="str">
        <f>TRIM(Raw_Customer_dim!G319)</f>
        <v>USA</v>
      </c>
      <c r="H319" s="4" t="str">
        <f>IF(Raw_Customer_dim!H319="","Standard",Raw_Customer_dim!H319)</f>
        <v>Gold</v>
      </c>
      <c r="I319" s="4" t="str">
        <f>IF(COUNTIF($A$2:$A319,A319)&gt;1,"Duplicate","Unique")</f>
        <v>Unique</v>
      </c>
    </row>
    <row r="320" spans="1:9" ht="15" customHeight="1" x14ac:dyDescent="0.3">
      <c r="A320" s="4" t="str">
        <f>IF(LEFT(Raw_Customer_dim!A320,2)="C-","CUST"&amp;MID(Raw_Customer_dim!A320,3,10),Raw_Customer_dim!A320)</f>
        <v>CUST1318</v>
      </c>
      <c r="B320" s="4" t="str">
        <f>PROPER(TRIM(Raw_Customer_dim!B320))</f>
        <v>Madison Wright</v>
      </c>
      <c r="C320" s="4">
        <f>Raw_Customer_dim!C320</f>
        <v>25</v>
      </c>
      <c r="D320" s="4" t="str">
        <f>Raw_Customer_dim!D320</f>
        <v>Male</v>
      </c>
      <c r="E320" s="4" t="str">
        <f>TRIM(Raw_Customer_dim!E320)</f>
        <v>Monicaview</v>
      </c>
      <c r="F320" s="4" t="str">
        <f>TRIM(Raw_Customer_dim!F320)</f>
        <v>Kansas</v>
      </c>
      <c r="G320" s="4" t="str">
        <f>TRIM(Raw_Customer_dim!G320)</f>
        <v>USA</v>
      </c>
      <c r="H320" s="4" t="str">
        <f>IF(Raw_Customer_dim!H320="","Standard",Raw_Customer_dim!H320)</f>
        <v>Platinum</v>
      </c>
      <c r="I320" s="4" t="str">
        <f>IF(COUNTIF($A$2:$A320,A320)&gt;1,"Duplicate","Unique")</f>
        <v>Unique</v>
      </c>
    </row>
    <row r="321" spans="1:9" ht="15" customHeight="1" x14ac:dyDescent="0.3">
      <c r="A321" s="4" t="str">
        <f>IF(LEFT(Raw_Customer_dim!A321,2)="C-","CUST"&amp;MID(Raw_Customer_dim!A321,3,10),Raw_Customer_dim!A321)</f>
        <v>CUST1319</v>
      </c>
      <c r="B321" s="4" t="str">
        <f>PROPER(TRIM(Raw_Customer_dim!B321))</f>
        <v>Casey Simpson</v>
      </c>
      <c r="C321" s="4">
        <f>Raw_Customer_dim!C321</f>
        <v>54</v>
      </c>
      <c r="D321" s="4" t="str">
        <f>Raw_Customer_dim!D321</f>
        <v>Male</v>
      </c>
      <c r="E321" s="4" t="str">
        <f>TRIM(Raw_Customer_dim!E321)</f>
        <v>West Mathewside</v>
      </c>
      <c r="F321" s="4" t="str">
        <f>TRIM(Raw_Customer_dim!F321)</f>
        <v>Mississippi</v>
      </c>
      <c r="G321" s="4" t="str">
        <f>TRIM(Raw_Customer_dim!G321)</f>
        <v>USA</v>
      </c>
      <c r="H321" s="4" t="str">
        <f>IF(Raw_Customer_dim!H321="","Standard",Raw_Customer_dim!H321)</f>
        <v>Platinum</v>
      </c>
      <c r="I321" s="4" t="str">
        <f>IF(COUNTIF($A$2:$A321,A321)&gt;1,"Duplicate","Unique")</f>
        <v>Unique</v>
      </c>
    </row>
    <row r="322" spans="1:9" ht="15" customHeight="1" x14ac:dyDescent="0.3">
      <c r="A322" s="4" t="str">
        <f>IF(LEFT(Raw_Customer_dim!A322,2)="C-","CUST"&amp;MID(Raw_Customer_dim!A322,3,10),Raw_Customer_dim!A322)</f>
        <v>CUST1320</v>
      </c>
      <c r="B322" s="4" t="str">
        <f>PROPER(TRIM(Raw_Customer_dim!B322))</f>
        <v>Jessica Gonzalez</v>
      </c>
      <c r="C322" s="4">
        <f>Raw_Customer_dim!C322</f>
        <v>34</v>
      </c>
      <c r="D322" s="4" t="str">
        <f>Raw_Customer_dim!D322</f>
        <v>Female</v>
      </c>
      <c r="E322" s="4" t="str">
        <f>TRIM(Raw_Customer_dim!E322)</f>
        <v>South Darrenland</v>
      </c>
      <c r="F322" s="4" t="str">
        <f>TRIM(Raw_Customer_dim!F322)</f>
        <v>Iowa</v>
      </c>
      <c r="G322" s="4" t="str">
        <f>TRIM(Raw_Customer_dim!G322)</f>
        <v>USA</v>
      </c>
      <c r="H322" s="4" t="str">
        <f>IF(Raw_Customer_dim!H322="","Standard",Raw_Customer_dim!H322)</f>
        <v>Bronze</v>
      </c>
      <c r="I322" s="4" t="str">
        <f>IF(COUNTIF($A$2:$A322,A322)&gt;1,"Duplicate","Unique")</f>
        <v>Unique</v>
      </c>
    </row>
    <row r="323" spans="1:9" ht="15" customHeight="1" x14ac:dyDescent="0.3">
      <c r="A323" s="4" t="str">
        <f>IF(LEFT(Raw_Customer_dim!A323,2)="C-","CUST"&amp;MID(Raw_Customer_dim!A323,3,10),Raw_Customer_dim!A323)</f>
        <v>CUST1321</v>
      </c>
      <c r="B323" s="4" t="str">
        <f>PROPER(TRIM(Raw_Customer_dim!B323))</f>
        <v>Darren Burton</v>
      </c>
      <c r="C323" s="4">
        <f>Raw_Customer_dim!C323</f>
        <v>21</v>
      </c>
      <c r="D323" s="4" t="str">
        <f>Raw_Customer_dim!D323</f>
        <v>Female</v>
      </c>
      <c r="E323" s="4" t="str">
        <f>TRIM(Raw_Customer_dim!E323)</f>
        <v>Lake Alice</v>
      </c>
      <c r="F323" s="4" t="str">
        <f>TRIM(Raw_Customer_dim!F323)</f>
        <v>Tennessee</v>
      </c>
      <c r="G323" s="4" t="str">
        <f>TRIM(Raw_Customer_dim!G323)</f>
        <v>USA</v>
      </c>
      <c r="H323" s="4" t="str">
        <f>IF(Raw_Customer_dim!H323="","Standard",Raw_Customer_dim!H323)</f>
        <v>Bronze</v>
      </c>
      <c r="I323" s="4" t="str">
        <f>IF(COUNTIF($A$2:$A323,A323)&gt;1,"Duplicate","Unique")</f>
        <v>Unique</v>
      </c>
    </row>
    <row r="324" spans="1:9" ht="15" customHeight="1" x14ac:dyDescent="0.3">
      <c r="A324" s="4" t="str">
        <f>IF(LEFT(Raw_Customer_dim!A324,2)="C-","CUST"&amp;MID(Raw_Customer_dim!A324,3,10),Raw_Customer_dim!A324)</f>
        <v>CUST1322</v>
      </c>
      <c r="B324" s="4" t="str">
        <f>PROPER(TRIM(Raw_Customer_dim!B324))</f>
        <v>Samuel Arias</v>
      </c>
      <c r="C324" s="4">
        <f>Raw_Customer_dim!C324</f>
        <v>54</v>
      </c>
      <c r="D324" s="4" t="str">
        <f>Raw_Customer_dim!D324</f>
        <v>Male</v>
      </c>
      <c r="E324" s="4" t="str">
        <f>TRIM(Raw_Customer_dim!E324)</f>
        <v>North Nicole</v>
      </c>
      <c r="F324" s="4" t="str">
        <f>TRIM(Raw_Customer_dim!F324)</f>
        <v>Wyoming</v>
      </c>
      <c r="G324" s="4" t="str">
        <f>TRIM(Raw_Customer_dim!G324)</f>
        <v>USA</v>
      </c>
      <c r="H324" s="4" t="str">
        <f>IF(Raw_Customer_dim!H324="","Standard",Raw_Customer_dim!H324)</f>
        <v>Bronze</v>
      </c>
      <c r="I324" s="4" t="str">
        <f>IF(COUNTIF($A$2:$A324,A324)&gt;1,"Duplicate","Unique")</f>
        <v>Unique</v>
      </c>
    </row>
    <row r="325" spans="1:9" ht="15" customHeight="1" x14ac:dyDescent="0.3">
      <c r="A325" s="4" t="str">
        <f>IF(LEFT(Raw_Customer_dim!A325,2)="C-","CUST"&amp;MID(Raw_Customer_dim!A325,3,10),Raw_Customer_dim!A325)</f>
        <v>CUST1323</v>
      </c>
      <c r="B325" s="4" t="str">
        <f>PROPER(TRIM(Raw_Customer_dim!B325))</f>
        <v>Kristy Dunlap</v>
      </c>
      <c r="C325" s="4">
        <f>Raw_Customer_dim!C325</f>
        <v>64</v>
      </c>
      <c r="D325" s="4" t="str">
        <f>Raw_Customer_dim!D325</f>
        <v>Female</v>
      </c>
      <c r="E325" s="4" t="str">
        <f>TRIM(Raw_Customer_dim!E325)</f>
        <v>Whiteport</v>
      </c>
      <c r="F325" s="4" t="str">
        <f>TRIM(Raw_Customer_dim!F325)</f>
        <v>North Carolina</v>
      </c>
      <c r="G325" s="4" t="str">
        <f>TRIM(Raw_Customer_dim!G325)</f>
        <v>USA</v>
      </c>
      <c r="H325" s="4" t="str">
        <f>IF(Raw_Customer_dim!H325="","Standard",Raw_Customer_dim!H325)</f>
        <v>Platinum</v>
      </c>
      <c r="I325" s="4" t="str">
        <f>IF(COUNTIF($A$2:$A325,A325)&gt;1,"Duplicate","Unique")</f>
        <v>Unique</v>
      </c>
    </row>
    <row r="326" spans="1:9" ht="15" customHeight="1" x14ac:dyDescent="0.3">
      <c r="A326" s="4" t="str">
        <f>IF(LEFT(Raw_Customer_dim!A326,2)="C-","CUST"&amp;MID(Raw_Customer_dim!A326,3,10),Raw_Customer_dim!A326)</f>
        <v>CUST1324</v>
      </c>
      <c r="B326" s="4" t="str">
        <f>PROPER(TRIM(Raw_Customer_dim!B326))</f>
        <v>Alex Mann Ii</v>
      </c>
      <c r="C326" s="4">
        <f>Raw_Customer_dim!C326</f>
        <v>58</v>
      </c>
      <c r="D326" s="4" t="str">
        <f>Raw_Customer_dim!D326</f>
        <v>Male</v>
      </c>
      <c r="E326" s="4" t="str">
        <f>TRIM(Raw_Customer_dim!E326)</f>
        <v>South Zacharychester</v>
      </c>
      <c r="F326" s="4" t="str">
        <f>TRIM(Raw_Customer_dim!F326)</f>
        <v>Oklahoma</v>
      </c>
      <c r="G326" s="4" t="str">
        <f>TRIM(Raw_Customer_dim!G326)</f>
        <v>USA</v>
      </c>
      <c r="H326" s="4" t="str">
        <f>IF(Raw_Customer_dim!H326="","Standard",Raw_Customer_dim!H326)</f>
        <v>Bronze</v>
      </c>
      <c r="I326" s="4" t="str">
        <f>IF(COUNTIF($A$2:$A326,A326)&gt;1,"Duplicate","Unique")</f>
        <v>Unique</v>
      </c>
    </row>
    <row r="327" spans="1:9" ht="15" customHeight="1" x14ac:dyDescent="0.3">
      <c r="A327" s="4" t="str">
        <f>IF(LEFT(Raw_Customer_dim!A327,2)="C-","CUST"&amp;MID(Raw_Customer_dim!A327,3,10),Raw_Customer_dim!A327)</f>
        <v>CUST1325</v>
      </c>
      <c r="B327" s="4" t="str">
        <f>PROPER(TRIM(Raw_Customer_dim!B327))</f>
        <v>Andrew Smith</v>
      </c>
      <c r="C327" s="4">
        <f>Raw_Customer_dim!C327</f>
        <v>60</v>
      </c>
      <c r="D327" s="4" t="str">
        <f>Raw_Customer_dim!D327</f>
        <v>Male</v>
      </c>
      <c r="E327" s="4" t="str">
        <f>TRIM(Raw_Customer_dim!E327)</f>
        <v>East Matthew</v>
      </c>
      <c r="F327" s="4" t="str">
        <f>TRIM(Raw_Customer_dim!F327)</f>
        <v>Wisconsin</v>
      </c>
      <c r="G327" s="4" t="str">
        <f>TRIM(Raw_Customer_dim!G327)</f>
        <v>USA</v>
      </c>
      <c r="H327" s="4" t="str">
        <f>IF(Raw_Customer_dim!H327="","Standard",Raw_Customer_dim!H327)</f>
        <v>Bronze</v>
      </c>
      <c r="I327" s="4" t="str">
        <f>IF(COUNTIF($A$2:$A327,A327)&gt;1,"Duplicate","Unique")</f>
        <v>Unique</v>
      </c>
    </row>
    <row r="328" spans="1:9" ht="15" customHeight="1" x14ac:dyDescent="0.3">
      <c r="A328" s="4" t="str">
        <f>IF(LEFT(Raw_Customer_dim!A328,2)="C-","CUST"&amp;MID(Raw_Customer_dim!A328,3,10),Raw_Customer_dim!A328)</f>
        <v>CUST1326</v>
      </c>
      <c r="B328" s="4" t="str">
        <f>PROPER(TRIM(Raw_Customer_dim!B328))</f>
        <v>Robert King</v>
      </c>
      <c r="C328" s="4">
        <f>Raw_Customer_dim!C328</f>
        <v>58</v>
      </c>
      <c r="D328" s="4" t="str">
        <f>Raw_Customer_dim!D328</f>
        <v>Female</v>
      </c>
      <c r="E328" s="4" t="str">
        <f>TRIM(Raw_Customer_dim!E328)</f>
        <v>Cindyton</v>
      </c>
      <c r="F328" s="4" t="str">
        <f>TRIM(Raw_Customer_dim!F328)</f>
        <v>Rhode Island</v>
      </c>
      <c r="G328" s="4" t="str">
        <f>TRIM(Raw_Customer_dim!G328)</f>
        <v>USA</v>
      </c>
      <c r="H328" s="4" t="str">
        <f>IF(Raw_Customer_dim!H328="","Standard",Raw_Customer_dim!H328)</f>
        <v>Gold</v>
      </c>
      <c r="I328" s="4" t="str">
        <f>IF(COUNTIF($A$2:$A328,A328)&gt;1,"Duplicate","Unique")</f>
        <v>Unique</v>
      </c>
    </row>
    <row r="329" spans="1:9" ht="15" customHeight="1" x14ac:dyDescent="0.3">
      <c r="A329" s="4" t="str">
        <f>IF(LEFT(Raw_Customer_dim!A329,2)="C-","CUST"&amp;MID(Raw_Customer_dim!A329,3,10),Raw_Customer_dim!A329)</f>
        <v>CUST1327</v>
      </c>
      <c r="B329" s="4" t="str">
        <f>PROPER(TRIM(Raw_Customer_dim!B329))</f>
        <v>Reginald Willis</v>
      </c>
      <c r="C329" s="4">
        <f>Raw_Customer_dim!C329</f>
        <v>62</v>
      </c>
      <c r="D329" s="4" t="str">
        <f>Raw_Customer_dim!D329</f>
        <v>Female</v>
      </c>
      <c r="E329" s="4" t="str">
        <f>TRIM(Raw_Customer_dim!E329)</f>
        <v>Kellybury</v>
      </c>
      <c r="F329" s="4" t="str">
        <f>TRIM(Raw_Customer_dim!F329)</f>
        <v>New York</v>
      </c>
      <c r="G329" s="4" t="str">
        <f>TRIM(Raw_Customer_dim!G329)</f>
        <v>USA</v>
      </c>
      <c r="H329" s="4" t="str">
        <f>IF(Raw_Customer_dim!H329="","Standard",Raw_Customer_dim!H329)</f>
        <v>Bronze</v>
      </c>
      <c r="I329" s="4" t="str">
        <f>IF(COUNTIF($A$2:$A329,A329)&gt;1,"Duplicate","Unique")</f>
        <v>Unique</v>
      </c>
    </row>
    <row r="330" spans="1:9" ht="15" customHeight="1" x14ac:dyDescent="0.3">
      <c r="A330" s="4" t="str">
        <f>IF(LEFT(Raw_Customer_dim!A330,2)="C-","CUST"&amp;MID(Raw_Customer_dim!A330,3,10),Raw_Customer_dim!A330)</f>
        <v>CUST1328</v>
      </c>
      <c r="B330" s="4" t="str">
        <f>PROPER(TRIM(Raw_Customer_dim!B330))</f>
        <v>Mario Harvey Jr.</v>
      </c>
      <c r="C330" s="4">
        <f>Raw_Customer_dim!C330</f>
        <v>46</v>
      </c>
      <c r="D330" s="4" t="str">
        <f>Raw_Customer_dim!D330</f>
        <v>Male</v>
      </c>
      <c r="E330" s="4" t="str">
        <f>TRIM(Raw_Customer_dim!E330)</f>
        <v>Jessicaport</v>
      </c>
      <c r="F330" s="4" t="str">
        <f>TRIM(Raw_Customer_dim!F330)</f>
        <v>Minnesota</v>
      </c>
      <c r="G330" s="4" t="str">
        <f>TRIM(Raw_Customer_dim!G330)</f>
        <v>USA</v>
      </c>
      <c r="H330" s="4" t="str">
        <f>IF(Raw_Customer_dim!H330="","Standard",Raw_Customer_dim!H330)</f>
        <v>Platinum</v>
      </c>
      <c r="I330" s="4" t="str">
        <f>IF(COUNTIF($A$2:$A330,A330)&gt;1,"Duplicate","Unique")</f>
        <v>Unique</v>
      </c>
    </row>
    <row r="331" spans="1:9" ht="15" customHeight="1" x14ac:dyDescent="0.3">
      <c r="A331" s="4" t="str">
        <f>IF(LEFT(Raw_Customer_dim!A331,2)="C-","CUST"&amp;MID(Raw_Customer_dim!A331,3,10),Raw_Customer_dim!A331)</f>
        <v>CUST1329</v>
      </c>
      <c r="B331" s="4" t="str">
        <f>PROPER(TRIM(Raw_Customer_dim!B331))</f>
        <v>Victor Mcintosh</v>
      </c>
      <c r="C331" s="4">
        <f>Raw_Customer_dim!C331</f>
        <v>62</v>
      </c>
      <c r="D331" s="4" t="str">
        <f>Raw_Customer_dim!D331</f>
        <v>Female</v>
      </c>
      <c r="E331" s="4" t="str">
        <f>TRIM(Raw_Customer_dim!E331)</f>
        <v>Tiffanyshire</v>
      </c>
      <c r="F331" s="4" t="str">
        <f>TRIM(Raw_Customer_dim!F331)</f>
        <v>Minnesota</v>
      </c>
      <c r="G331" s="4" t="str">
        <f>TRIM(Raw_Customer_dim!G331)</f>
        <v>USA</v>
      </c>
      <c r="H331" s="4" t="str">
        <f>IF(Raw_Customer_dim!H331="","Standard",Raw_Customer_dim!H331)</f>
        <v>Bronze</v>
      </c>
      <c r="I331" s="4" t="str">
        <f>IF(COUNTIF($A$2:$A331,A331)&gt;1,"Duplicate","Unique")</f>
        <v>Unique</v>
      </c>
    </row>
    <row r="332" spans="1:9" ht="15" customHeight="1" x14ac:dyDescent="0.3">
      <c r="A332" s="4" t="str">
        <f>IF(LEFT(Raw_Customer_dim!A332,2)="C-","CUST"&amp;MID(Raw_Customer_dim!A332,3,10),Raw_Customer_dim!A332)</f>
        <v>CUST1330</v>
      </c>
      <c r="B332" s="4" t="str">
        <f>PROPER(TRIM(Raw_Customer_dim!B332))</f>
        <v>Pamela Mcguire</v>
      </c>
      <c r="C332" s="4">
        <f>Raw_Customer_dim!C332</f>
        <v>54</v>
      </c>
      <c r="D332" s="4" t="str">
        <f>Raw_Customer_dim!D332</f>
        <v>Male</v>
      </c>
      <c r="E332" s="4" t="str">
        <f>TRIM(Raw_Customer_dim!E332)</f>
        <v>South Jasontown</v>
      </c>
      <c r="F332" s="4" t="str">
        <f>TRIM(Raw_Customer_dim!F332)</f>
        <v>Illinois</v>
      </c>
      <c r="G332" s="4" t="str">
        <f>TRIM(Raw_Customer_dim!G332)</f>
        <v>USA</v>
      </c>
      <c r="H332" s="4" t="str">
        <f>IF(Raw_Customer_dim!H332="","Standard",Raw_Customer_dim!H332)</f>
        <v>Platinum</v>
      </c>
      <c r="I332" s="4" t="str">
        <f>IF(COUNTIF($A$2:$A332,A332)&gt;1,"Duplicate","Unique")</f>
        <v>Unique</v>
      </c>
    </row>
    <row r="333" spans="1:9" ht="15" customHeight="1" x14ac:dyDescent="0.3">
      <c r="A333" s="4" t="str">
        <f>IF(LEFT(Raw_Customer_dim!A333,2)="C-","CUST"&amp;MID(Raw_Customer_dim!A333,3,10),Raw_Customer_dim!A333)</f>
        <v>CUST1331</v>
      </c>
      <c r="B333" s="4" t="str">
        <f>PROPER(TRIM(Raw_Customer_dim!B333))</f>
        <v>Maria Phillips</v>
      </c>
      <c r="C333" s="4">
        <f>Raw_Customer_dim!C333</f>
        <v>38</v>
      </c>
      <c r="D333" s="4" t="str">
        <f>Raw_Customer_dim!D333</f>
        <v>Female</v>
      </c>
      <c r="E333" s="4" t="str">
        <f>TRIM(Raw_Customer_dim!E333)</f>
        <v>North Kathytown</v>
      </c>
      <c r="F333" s="4" t="str">
        <f>TRIM(Raw_Customer_dim!F333)</f>
        <v>Montana</v>
      </c>
      <c r="G333" s="4" t="str">
        <f>TRIM(Raw_Customer_dim!G333)</f>
        <v>USA</v>
      </c>
      <c r="H333" s="4" t="str">
        <f>IF(Raw_Customer_dim!H333="","Standard",Raw_Customer_dim!H333)</f>
        <v>Bronze</v>
      </c>
      <c r="I333" s="4" t="str">
        <f>IF(COUNTIF($A$2:$A333,A333)&gt;1,"Duplicate","Unique")</f>
        <v>Unique</v>
      </c>
    </row>
    <row r="334" spans="1:9" ht="15" customHeight="1" x14ac:dyDescent="0.3">
      <c r="A334" s="4" t="str">
        <f>IF(LEFT(Raw_Customer_dim!A334,2)="C-","CUST"&amp;MID(Raw_Customer_dim!A334,3,10),Raw_Customer_dim!A334)</f>
        <v>CUST1332</v>
      </c>
      <c r="B334" s="4" t="str">
        <f>PROPER(TRIM(Raw_Customer_dim!B334))</f>
        <v>Dr. Lindsay Hanna</v>
      </c>
      <c r="C334" s="4">
        <f>Raw_Customer_dim!C334</f>
        <v>34</v>
      </c>
      <c r="D334" s="4" t="str">
        <f>Raw_Customer_dim!D334</f>
        <v>Female</v>
      </c>
      <c r="E334" s="4" t="str">
        <f>TRIM(Raw_Customer_dim!E334)</f>
        <v>New Paulstad</v>
      </c>
      <c r="F334" s="4" t="str">
        <f>TRIM(Raw_Customer_dim!F334)</f>
        <v>Hawaii</v>
      </c>
      <c r="G334" s="4" t="str">
        <f>TRIM(Raw_Customer_dim!G334)</f>
        <v>USA</v>
      </c>
      <c r="H334" s="4" t="str">
        <f>IF(Raw_Customer_dim!H334="","Standard",Raw_Customer_dim!H334)</f>
        <v>Bronze</v>
      </c>
      <c r="I334" s="4" t="str">
        <f>IF(COUNTIF($A$2:$A334,A334)&gt;1,"Duplicate","Unique")</f>
        <v>Unique</v>
      </c>
    </row>
    <row r="335" spans="1:9" ht="15" customHeight="1" x14ac:dyDescent="0.3">
      <c r="A335" s="4" t="str">
        <f>IF(LEFT(Raw_Customer_dim!A335,2)="C-","CUST"&amp;MID(Raw_Customer_dim!A335,3,10),Raw_Customer_dim!A335)</f>
        <v>CUST1333</v>
      </c>
      <c r="B335" s="4" t="str">
        <f>PROPER(TRIM(Raw_Customer_dim!B335))</f>
        <v>Teresa Johnson</v>
      </c>
      <c r="C335" s="4">
        <f>Raw_Customer_dim!C335</f>
        <v>64</v>
      </c>
      <c r="D335" s="4" t="str">
        <f>Raw_Customer_dim!D335</f>
        <v>Female</v>
      </c>
      <c r="E335" s="4" t="str">
        <f>TRIM(Raw_Customer_dim!E335)</f>
        <v>Johnsonbury</v>
      </c>
      <c r="F335" s="4" t="str">
        <f>TRIM(Raw_Customer_dim!F335)</f>
        <v>Georgia</v>
      </c>
      <c r="G335" s="4" t="str">
        <f>TRIM(Raw_Customer_dim!G335)</f>
        <v>USA</v>
      </c>
      <c r="H335" s="4" t="str">
        <f>IF(Raw_Customer_dim!H335="","Standard",Raw_Customer_dim!H335)</f>
        <v>Gold</v>
      </c>
      <c r="I335" s="4" t="str">
        <f>IF(COUNTIF($A$2:$A335,A335)&gt;1,"Duplicate","Unique")</f>
        <v>Unique</v>
      </c>
    </row>
    <row r="336" spans="1:9" ht="15" customHeight="1" x14ac:dyDescent="0.3">
      <c r="A336" s="4" t="str">
        <f>IF(LEFT(Raw_Customer_dim!A336,2)="C-","CUST"&amp;MID(Raw_Customer_dim!A336,3,10),Raw_Customer_dim!A336)</f>
        <v>CUST1334</v>
      </c>
      <c r="B336" s="4" t="str">
        <f>PROPER(TRIM(Raw_Customer_dim!B336))</f>
        <v>Mr. Christopher Sims</v>
      </c>
      <c r="C336" s="4">
        <f>Raw_Customer_dim!C336</f>
        <v>50</v>
      </c>
      <c r="D336" s="4" t="str">
        <f>Raw_Customer_dim!D336</f>
        <v>Female</v>
      </c>
      <c r="E336" s="4" t="str">
        <f>TRIM(Raw_Customer_dim!E336)</f>
        <v>Donaldsontown</v>
      </c>
      <c r="F336" s="4" t="str">
        <f>TRIM(Raw_Customer_dim!F336)</f>
        <v>Connecticut</v>
      </c>
      <c r="G336" s="4" t="str">
        <f>TRIM(Raw_Customer_dim!G336)</f>
        <v>USA</v>
      </c>
      <c r="H336" s="4" t="str">
        <f>IF(Raw_Customer_dim!H336="","Standard",Raw_Customer_dim!H336)</f>
        <v>Silver</v>
      </c>
      <c r="I336" s="4" t="str">
        <f>IF(COUNTIF($A$2:$A336,A336)&gt;1,"Duplicate","Unique")</f>
        <v>Unique</v>
      </c>
    </row>
    <row r="337" spans="1:9" ht="15" customHeight="1" x14ac:dyDescent="0.3">
      <c r="A337" s="4" t="str">
        <f>IF(LEFT(Raw_Customer_dim!A337,2)="C-","CUST"&amp;MID(Raw_Customer_dim!A337,3,10),Raw_Customer_dim!A337)</f>
        <v>CUST1335</v>
      </c>
      <c r="B337" s="4" t="str">
        <f>PROPER(TRIM(Raw_Customer_dim!B337))</f>
        <v>Jennifer Woods</v>
      </c>
      <c r="C337" s="4">
        <f>Raw_Customer_dim!C337</f>
        <v>37</v>
      </c>
      <c r="D337" s="4" t="str">
        <f>Raw_Customer_dim!D337</f>
        <v>Male</v>
      </c>
      <c r="E337" s="4" t="str">
        <f>TRIM(Raw_Customer_dim!E337)</f>
        <v>West Brendamouth</v>
      </c>
      <c r="F337" s="4" t="str">
        <f>TRIM(Raw_Customer_dim!F337)</f>
        <v>North Carolina</v>
      </c>
      <c r="G337" s="4" t="str">
        <f>TRIM(Raw_Customer_dim!G337)</f>
        <v>USA</v>
      </c>
      <c r="H337" s="4" t="str">
        <f>IF(Raw_Customer_dim!H337="","Standard",Raw_Customer_dim!H337)</f>
        <v>Platinum</v>
      </c>
      <c r="I337" s="4" t="str">
        <f>IF(COUNTIF($A$2:$A337,A337)&gt;1,"Duplicate","Unique")</f>
        <v>Unique</v>
      </c>
    </row>
    <row r="338" spans="1:9" ht="15" customHeight="1" x14ac:dyDescent="0.3">
      <c r="A338" s="4" t="str">
        <f>IF(LEFT(Raw_Customer_dim!A338,2)="C-","CUST"&amp;MID(Raw_Customer_dim!A338,3,10),Raw_Customer_dim!A338)</f>
        <v>CUST1336</v>
      </c>
      <c r="B338" s="4" t="str">
        <f>PROPER(TRIM(Raw_Customer_dim!B338))</f>
        <v>John Jones</v>
      </c>
      <c r="C338" s="4">
        <f>Raw_Customer_dim!C338</f>
        <v>58</v>
      </c>
      <c r="D338" s="4" t="str">
        <f>Raw_Customer_dim!D338</f>
        <v>Female</v>
      </c>
      <c r="E338" s="4" t="str">
        <f>TRIM(Raw_Customer_dim!E338)</f>
        <v>North Michaelborough</v>
      </c>
      <c r="F338" s="4" t="str">
        <f>TRIM(Raw_Customer_dim!F338)</f>
        <v>Oregon</v>
      </c>
      <c r="G338" s="4" t="str">
        <f>TRIM(Raw_Customer_dim!G338)</f>
        <v>USA</v>
      </c>
      <c r="H338" s="4" t="str">
        <f>IF(Raw_Customer_dim!H338="","Standard",Raw_Customer_dim!H338)</f>
        <v>Silver</v>
      </c>
      <c r="I338" s="4" t="str">
        <f>IF(COUNTIF($A$2:$A338,A338)&gt;1,"Duplicate","Unique")</f>
        <v>Unique</v>
      </c>
    </row>
    <row r="339" spans="1:9" ht="15" customHeight="1" x14ac:dyDescent="0.3">
      <c r="A339" s="4" t="str">
        <f>IF(LEFT(Raw_Customer_dim!A339,2)="C-","CUST"&amp;MID(Raw_Customer_dim!A339,3,10),Raw_Customer_dim!A339)</f>
        <v>CUST1337</v>
      </c>
      <c r="B339" s="4" t="str">
        <f>PROPER(TRIM(Raw_Customer_dim!B339))</f>
        <v>Carol Lewis</v>
      </c>
      <c r="C339" s="4">
        <f>Raw_Customer_dim!C339</f>
        <v>40</v>
      </c>
      <c r="D339" s="4" t="str">
        <f>Raw_Customer_dim!D339</f>
        <v>Female</v>
      </c>
      <c r="E339" s="4" t="str">
        <f>TRIM(Raw_Customer_dim!E339)</f>
        <v>Ryanport</v>
      </c>
      <c r="F339" s="4" t="str">
        <f>TRIM(Raw_Customer_dim!F339)</f>
        <v>North Carolina</v>
      </c>
      <c r="G339" s="4" t="str">
        <f>TRIM(Raw_Customer_dim!G339)</f>
        <v>USA</v>
      </c>
      <c r="H339" s="4" t="str">
        <f>IF(Raw_Customer_dim!H339="","Standard",Raw_Customer_dim!H339)</f>
        <v>Bronze</v>
      </c>
      <c r="I339" s="4" t="str">
        <f>IF(COUNTIF($A$2:$A339,A339)&gt;1,"Duplicate","Unique")</f>
        <v>Unique</v>
      </c>
    </row>
    <row r="340" spans="1:9" ht="15" customHeight="1" x14ac:dyDescent="0.3">
      <c r="A340" s="4" t="str">
        <f>IF(LEFT(Raw_Customer_dim!A340,2)="C-","CUST"&amp;MID(Raw_Customer_dim!A340,3,10),Raw_Customer_dim!A340)</f>
        <v>CUST1338</v>
      </c>
      <c r="B340" s="4" t="str">
        <f>PROPER(TRIM(Raw_Customer_dim!B340))</f>
        <v>Jasmine Snyder</v>
      </c>
      <c r="C340" s="4">
        <f>Raw_Customer_dim!C340</f>
        <v>46</v>
      </c>
      <c r="D340" s="4" t="str">
        <f>Raw_Customer_dim!D340</f>
        <v>Female</v>
      </c>
      <c r="E340" s="4" t="str">
        <f>TRIM(Raw_Customer_dim!E340)</f>
        <v>Hudsonfort</v>
      </c>
      <c r="F340" s="4" t="str">
        <f>TRIM(Raw_Customer_dim!F340)</f>
        <v>Connecticut</v>
      </c>
      <c r="G340" s="4" t="str">
        <f>TRIM(Raw_Customer_dim!G340)</f>
        <v>USA</v>
      </c>
      <c r="H340" s="4" t="str">
        <f>IF(Raw_Customer_dim!H340="","Standard",Raw_Customer_dim!H340)</f>
        <v>Silver</v>
      </c>
      <c r="I340" s="4" t="str">
        <f>IF(COUNTIF($A$2:$A340,A340)&gt;1,"Duplicate","Unique")</f>
        <v>Unique</v>
      </c>
    </row>
    <row r="341" spans="1:9" ht="15" customHeight="1" x14ac:dyDescent="0.3">
      <c r="A341" s="4" t="str">
        <f>IF(LEFT(Raw_Customer_dim!A341,2)="C-","CUST"&amp;MID(Raw_Customer_dim!A341,3,10),Raw_Customer_dim!A341)</f>
        <v>CUST1339</v>
      </c>
      <c r="B341" s="4" t="str">
        <f>PROPER(TRIM(Raw_Customer_dim!B341))</f>
        <v>Mrs. Susan Buckley</v>
      </c>
      <c r="C341" s="4">
        <f>Raw_Customer_dim!C341</f>
        <v>52</v>
      </c>
      <c r="D341" s="4" t="str">
        <f>Raw_Customer_dim!D341</f>
        <v>Female</v>
      </c>
      <c r="E341" s="4" t="str">
        <f>TRIM(Raw_Customer_dim!E341)</f>
        <v>Stevensbury</v>
      </c>
      <c r="F341" s="4" t="str">
        <f>TRIM(Raw_Customer_dim!F341)</f>
        <v>Arizona</v>
      </c>
      <c r="G341" s="4" t="str">
        <f>TRIM(Raw_Customer_dim!G341)</f>
        <v>USA</v>
      </c>
      <c r="H341" s="4" t="str">
        <f>IF(Raw_Customer_dim!H341="","Standard",Raw_Customer_dim!H341)</f>
        <v>Platinum</v>
      </c>
      <c r="I341" s="4" t="str">
        <f>IF(COUNTIF($A$2:$A341,A341)&gt;1,"Duplicate","Unique")</f>
        <v>Unique</v>
      </c>
    </row>
    <row r="342" spans="1:9" ht="15" customHeight="1" x14ac:dyDescent="0.3">
      <c r="A342" s="4" t="str">
        <f>IF(LEFT(Raw_Customer_dim!A342,2)="C-","CUST"&amp;MID(Raw_Customer_dim!A342,3,10),Raw_Customer_dim!A342)</f>
        <v>CUST1340</v>
      </c>
      <c r="B342" s="4" t="str">
        <f>PROPER(TRIM(Raw_Customer_dim!B342))</f>
        <v>Eric Davis</v>
      </c>
      <c r="C342" s="4">
        <f>Raw_Customer_dim!C342</f>
        <v>27</v>
      </c>
      <c r="D342" s="4" t="str">
        <f>Raw_Customer_dim!D342</f>
        <v>Male</v>
      </c>
      <c r="E342" s="4" t="str">
        <f>TRIM(Raw_Customer_dim!E342)</f>
        <v>Johntown</v>
      </c>
      <c r="F342" s="4" t="str">
        <f>TRIM(Raw_Customer_dim!F342)</f>
        <v>Colorado</v>
      </c>
      <c r="G342" s="4" t="str">
        <f>TRIM(Raw_Customer_dim!G342)</f>
        <v>USA</v>
      </c>
      <c r="H342" s="4" t="str">
        <f>IF(Raw_Customer_dim!H342="","Standard",Raw_Customer_dim!H342)</f>
        <v>Bronze</v>
      </c>
      <c r="I342" s="4" t="str">
        <f>IF(COUNTIF($A$2:$A342,A342)&gt;1,"Duplicate","Unique")</f>
        <v>Unique</v>
      </c>
    </row>
    <row r="343" spans="1:9" ht="15" customHeight="1" x14ac:dyDescent="0.3">
      <c r="A343" s="4" t="str">
        <f>IF(LEFT(Raw_Customer_dim!A343,2)="C-","CUST"&amp;MID(Raw_Customer_dim!A343,3,10),Raw_Customer_dim!A343)</f>
        <v>CUST1341</v>
      </c>
      <c r="B343" s="4" t="str">
        <f>PROPER(TRIM(Raw_Customer_dim!B343))</f>
        <v>Angela Williams</v>
      </c>
      <c r="C343" s="4">
        <f>Raw_Customer_dim!C343</f>
        <v>56</v>
      </c>
      <c r="D343" s="4" t="str">
        <f>Raw_Customer_dim!D343</f>
        <v>Female</v>
      </c>
      <c r="E343" s="4" t="str">
        <f>TRIM(Raw_Customer_dim!E343)</f>
        <v>Lake Alyssaburgh</v>
      </c>
      <c r="F343" s="4" t="str">
        <f>TRIM(Raw_Customer_dim!F343)</f>
        <v>Illinois</v>
      </c>
      <c r="G343" s="4" t="str">
        <f>TRIM(Raw_Customer_dim!G343)</f>
        <v>USA</v>
      </c>
      <c r="H343" s="4" t="str">
        <f>IF(Raw_Customer_dim!H343="","Standard",Raw_Customer_dim!H343)</f>
        <v>Bronze</v>
      </c>
      <c r="I343" s="4" t="str">
        <f>IF(COUNTIF($A$2:$A343,A343)&gt;1,"Duplicate","Unique")</f>
        <v>Unique</v>
      </c>
    </row>
    <row r="344" spans="1:9" ht="15" customHeight="1" x14ac:dyDescent="0.3">
      <c r="A344" s="4" t="str">
        <f>IF(LEFT(Raw_Customer_dim!A344,2)="C-","CUST"&amp;MID(Raw_Customer_dim!A344,3,10),Raw_Customer_dim!A344)</f>
        <v>CUST1342</v>
      </c>
      <c r="B344" s="4" t="str">
        <f>PROPER(TRIM(Raw_Customer_dim!B344))</f>
        <v>Michelle Cunningham</v>
      </c>
      <c r="C344" s="4">
        <f>Raw_Customer_dim!C344</f>
        <v>30</v>
      </c>
      <c r="D344" s="4" t="str">
        <f>Raw_Customer_dim!D344</f>
        <v>Female</v>
      </c>
      <c r="E344" s="4" t="str">
        <f>TRIM(Raw_Customer_dim!E344)</f>
        <v>Amandaborough</v>
      </c>
      <c r="F344" s="4" t="str">
        <f>TRIM(Raw_Customer_dim!F344)</f>
        <v>Connecticut</v>
      </c>
      <c r="G344" s="4" t="str">
        <f>TRIM(Raw_Customer_dim!G344)</f>
        <v>USA</v>
      </c>
      <c r="H344" s="4" t="str">
        <f>IF(Raw_Customer_dim!H344="","Standard",Raw_Customer_dim!H344)</f>
        <v>Bronze</v>
      </c>
      <c r="I344" s="4" t="str">
        <f>IF(COUNTIF($A$2:$A344,A344)&gt;1,"Duplicate","Unique")</f>
        <v>Unique</v>
      </c>
    </row>
    <row r="345" spans="1:9" ht="15" customHeight="1" x14ac:dyDescent="0.3">
      <c r="A345" s="4" t="str">
        <f>IF(LEFT(Raw_Customer_dim!A345,2)="C-","CUST"&amp;MID(Raw_Customer_dim!A345,3,10),Raw_Customer_dim!A345)</f>
        <v>CUST1343</v>
      </c>
      <c r="B345" s="4" t="str">
        <f>PROPER(TRIM(Raw_Customer_dim!B345))</f>
        <v>Ryan Moore</v>
      </c>
      <c r="C345" s="4">
        <f>Raw_Customer_dim!C345</f>
        <v>38</v>
      </c>
      <c r="D345" s="4" t="str">
        <f>Raw_Customer_dim!D345</f>
        <v>Male</v>
      </c>
      <c r="E345" s="4" t="str">
        <f>TRIM(Raw_Customer_dim!E345)</f>
        <v>Cartershire</v>
      </c>
      <c r="F345" s="4" t="str">
        <f>TRIM(Raw_Customer_dim!F345)</f>
        <v>Virginia</v>
      </c>
      <c r="G345" s="4" t="str">
        <f>TRIM(Raw_Customer_dim!G345)</f>
        <v>USA</v>
      </c>
      <c r="H345" s="4" t="str">
        <f>IF(Raw_Customer_dim!H345="","Standard",Raw_Customer_dim!H345)</f>
        <v>Bronze</v>
      </c>
      <c r="I345" s="4" t="str">
        <f>IF(COUNTIF($A$2:$A345,A345)&gt;1,"Duplicate","Unique")</f>
        <v>Unique</v>
      </c>
    </row>
    <row r="346" spans="1:9" ht="15" customHeight="1" x14ac:dyDescent="0.3">
      <c r="A346" s="4" t="str">
        <f>IF(LEFT(Raw_Customer_dim!A346,2)="C-","CUST"&amp;MID(Raw_Customer_dim!A346,3,10),Raw_Customer_dim!A346)</f>
        <v>CUST1344</v>
      </c>
      <c r="B346" s="4" t="str">
        <f>PROPER(TRIM(Raw_Customer_dim!B346))</f>
        <v>Evelyn Brown</v>
      </c>
      <c r="C346" s="4">
        <f>Raw_Customer_dim!C346</f>
        <v>39</v>
      </c>
      <c r="D346" s="4" t="str">
        <f>Raw_Customer_dim!D346</f>
        <v>Male</v>
      </c>
      <c r="E346" s="4" t="str">
        <f>TRIM(Raw_Customer_dim!E346)</f>
        <v>West Victoriaborough</v>
      </c>
      <c r="F346" s="4" t="str">
        <f>TRIM(Raw_Customer_dim!F346)</f>
        <v>New Mexico</v>
      </c>
      <c r="G346" s="4" t="str">
        <f>TRIM(Raw_Customer_dim!G346)</f>
        <v>USA</v>
      </c>
      <c r="H346" s="4" t="str">
        <f>IF(Raw_Customer_dim!H346="","Standard",Raw_Customer_dim!H346)</f>
        <v>Gold</v>
      </c>
      <c r="I346" s="4" t="str">
        <f>IF(COUNTIF($A$2:$A346,A346)&gt;1,"Duplicate","Unique")</f>
        <v>Unique</v>
      </c>
    </row>
    <row r="347" spans="1:9" ht="15" customHeight="1" x14ac:dyDescent="0.3">
      <c r="A347" s="4" t="str">
        <f>IF(LEFT(Raw_Customer_dim!A347,2)="C-","CUST"&amp;MID(Raw_Customer_dim!A347,3,10),Raw_Customer_dim!A347)</f>
        <v>CUST1345</v>
      </c>
      <c r="B347" s="4" t="str">
        <f>PROPER(TRIM(Raw_Customer_dim!B347))</f>
        <v>Daniel Nelson</v>
      </c>
      <c r="C347" s="4">
        <f>Raw_Customer_dim!C347</f>
        <v>33</v>
      </c>
      <c r="D347" s="4" t="str">
        <f>Raw_Customer_dim!D347</f>
        <v>Male</v>
      </c>
      <c r="E347" s="4" t="str">
        <f>TRIM(Raw_Customer_dim!E347)</f>
        <v>North Jonathan</v>
      </c>
      <c r="F347" s="4" t="str">
        <f>TRIM(Raw_Customer_dim!F347)</f>
        <v>Oklahoma</v>
      </c>
      <c r="G347" s="4" t="str">
        <f>TRIM(Raw_Customer_dim!G347)</f>
        <v>USA</v>
      </c>
      <c r="H347" s="4" t="str">
        <f>IF(Raw_Customer_dim!H347="","Standard",Raw_Customer_dim!H347)</f>
        <v>Bronze</v>
      </c>
      <c r="I347" s="4" t="str">
        <f>IF(COUNTIF($A$2:$A347,A347)&gt;1,"Duplicate","Unique")</f>
        <v>Unique</v>
      </c>
    </row>
    <row r="348" spans="1:9" ht="15" customHeight="1" x14ac:dyDescent="0.3">
      <c r="A348" s="4" t="str">
        <f>IF(LEFT(Raw_Customer_dim!A348,2)="C-","CUST"&amp;MID(Raw_Customer_dim!A348,3,10),Raw_Customer_dim!A348)</f>
        <v>CUST1346</v>
      </c>
      <c r="B348" s="4" t="str">
        <f>PROPER(TRIM(Raw_Customer_dim!B348))</f>
        <v>John Jordan</v>
      </c>
      <c r="C348" s="4">
        <f>Raw_Customer_dim!C348</f>
        <v>58</v>
      </c>
      <c r="D348" s="4" t="str">
        <f>Raw_Customer_dim!D348</f>
        <v>Female</v>
      </c>
      <c r="E348" s="4" t="str">
        <f>TRIM(Raw_Customer_dim!E348)</f>
        <v>Port Crystalberg</v>
      </c>
      <c r="F348" s="4" t="str">
        <f>TRIM(Raw_Customer_dim!F348)</f>
        <v>Tennessee</v>
      </c>
      <c r="G348" s="4" t="str">
        <f>TRIM(Raw_Customer_dim!G348)</f>
        <v>USA</v>
      </c>
      <c r="H348" s="4" t="str">
        <f>IF(Raw_Customer_dim!H348="","Standard",Raw_Customer_dim!H348)</f>
        <v>Platinum</v>
      </c>
      <c r="I348" s="4" t="str">
        <f>IF(COUNTIF($A$2:$A348,A348)&gt;1,"Duplicate","Unique")</f>
        <v>Unique</v>
      </c>
    </row>
    <row r="349" spans="1:9" ht="15" customHeight="1" x14ac:dyDescent="0.3">
      <c r="A349" s="4" t="str">
        <f>IF(LEFT(Raw_Customer_dim!A349,2)="C-","CUST"&amp;MID(Raw_Customer_dim!A349,3,10),Raw_Customer_dim!A349)</f>
        <v>CUST1347</v>
      </c>
      <c r="B349" s="4" t="str">
        <f>PROPER(TRIM(Raw_Customer_dim!B349))</f>
        <v>Justin Mason Dds</v>
      </c>
      <c r="C349" s="4">
        <f>Raw_Customer_dim!C349</f>
        <v>39</v>
      </c>
      <c r="D349" s="4" t="str">
        <f>Raw_Customer_dim!D349</f>
        <v>Female</v>
      </c>
      <c r="E349" s="4" t="str">
        <f>TRIM(Raw_Customer_dim!E349)</f>
        <v>Peggystad</v>
      </c>
      <c r="F349" s="4" t="str">
        <f>TRIM(Raw_Customer_dim!F349)</f>
        <v>Connecticut</v>
      </c>
      <c r="G349" s="4" t="str">
        <f>TRIM(Raw_Customer_dim!G349)</f>
        <v>USA</v>
      </c>
      <c r="H349" s="4" t="str">
        <f>IF(Raw_Customer_dim!H349="","Standard",Raw_Customer_dim!H349)</f>
        <v>Gold</v>
      </c>
      <c r="I349" s="4" t="str">
        <f>IF(COUNTIF($A$2:$A349,A349)&gt;1,"Duplicate","Unique")</f>
        <v>Unique</v>
      </c>
    </row>
    <row r="350" spans="1:9" ht="15" customHeight="1" x14ac:dyDescent="0.3">
      <c r="A350" s="4" t="str">
        <f>IF(LEFT(Raw_Customer_dim!A350,2)="C-","CUST"&amp;MID(Raw_Customer_dim!A350,3,10),Raw_Customer_dim!A350)</f>
        <v>CUST1348</v>
      </c>
      <c r="B350" s="4" t="str">
        <f>PROPER(TRIM(Raw_Customer_dim!B350))</f>
        <v>Sherry Cabrera</v>
      </c>
      <c r="C350" s="4">
        <f>Raw_Customer_dim!C350</f>
        <v>55</v>
      </c>
      <c r="D350" s="4" t="str">
        <f>Raw_Customer_dim!D350</f>
        <v>Male</v>
      </c>
      <c r="E350" s="4" t="str">
        <f>TRIM(Raw_Customer_dim!E350)</f>
        <v>Shannonview</v>
      </c>
      <c r="F350" s="4" t="str">
        <f>TRIM(Raw_Customer_dim!F350)</f>
        <v>Pennsylvania</v>
      </c>
      <c r="G350" s="4" t="str">
        <f>TRIM(Raw_Customer_dim!G350)</f>
        <v>USA</v>
      </c>
      <c r="H350" s="4" t="str">
        <f>IF(Raw_Customer_dim!H350="","Standard",Raw_Customer_dim!H350)</f>
        <v>Silver</v>
      </c>
      <c r="I350" s="4" t="str">
        <f>IF(COUNTIF($A$2:$A350,A350)&gt;1,"Duplicate","Unique")</f>
        <v>Unique</v>
      </c>
    </row>
    <row r="351" spans="1:9" ht="15" customHeight="1" x14ac:dyDescent="0.3">
      <c r="A351" s="4" t="str">
        <f>IF(LEFT(Raw_Customer_dim!A351,2)="C-","CUST"&amp;MID(Raw_Customer_dim!A351,3,10),Raw_Customer_dim!A351)</f>
        <v>CUST1349</v>
      </c>
      <c r="B351" s="4" t="str">
        <f>PROPER(TRIM(Raw_Customer_dim!B351))</f>
        <v>Heather Valenzuela</v>
      </c>
      <c r="C351" s="4">
        <f>Raw_Customer_dim!C351</f>
        <v>31</v>
      </c>
      <c r="D351" s="4" t="str">
        <f>Raw_Customer_dim!D351</f>
        <v>Male</v>
      </c>
      <c r="E351" s="4" t="str">
        <f>TRIM(Raw_Customer_dim!E351)</f>
        <v>New Angiefurt</v>
      </c>
      <c r="F351" s="4" t="str">
        <f>TRIM(Raw_Customer_dim!F351)</f>
        <v>Alaska</v>
      </c>
      <c r="G351" s="4" t="str">
        <f>TRIM(Raw_Customer_dim!G351)</f>
        <v>USA</v>
      </c>
      <c r="H351" s="4" t="str">
        <f>IF(Raw_Customer_dim!H351="","Standard",Raw_Customer_dim!H351)</f>
        <v>Bronze</v>
      </c>
      <c r="I351" s="4" t="str">
        <f>IF(COUNTIF($A$2:$A351,A351)&gt;1,"Duplicate","Unique")</f>
        <v>Unique</v>
      </c>
    </row>
    <row r="352" spans="1:9" ht="15" customHeight="1" x14ac:dyDescent="0.3">
      <c r="A352" s="4" t="str">
        <f>IF(LEFT(Raw_Customer_dim!A352,2)="C-","CUST"&amp;MID(Raw_Customer_dim!A352,3,10),Raw_Customer_dim!A352)</f>
        <v>CUST1350</v>
      </c>
      <c r="B352" s="4" t="str">
        <f>PROPER(TRIM(Raw_Customer_dim!B352))</f>
        <v>Charles Miller</v>
      </c>
      <c r="C352" s="4">
        <f>Raw_Customer_dim!C352</f>
        <v>26</v>
      </c>
      <c r="D352" s="4" t="str">
        <f>Raw_Customer_dim!D352</f>
        <v>Male</v>
      </c>
      <c r="E352" s="4" t="str">
        <f>TRIM(Raw_Customer_dim!E352)</f>
        <v>Lake Allisonborough</v>
      </c>
      <c r="F352" s="4" t="str">
        <f>TRIM(Raw_Customer_dim!F352)</f>
        <v>Iowa</v>
      </c>
      <c r="G352" s="4" t="str">
        <f>TRIM(Raw_Customer_dim!G352)</f>
        <v>USA</v>
      </c>
      <c r="H352" s="4" t="str">
        <f>IF(Raw_Customer_dim!H352="","Standard",Raw_Customer_dim!H352)</f>
        <v>Silver</v>
      </c>
      <c r="I352" s="4" t="str">
        <f>IF(COUNTIF($A$2:$A352,A352)&gt;1,"Duplicate","Unique")</f>
        <v>Unique</v>
      </c>
    </row>
    <row r="353" spans="1:9" ht="15" customHeight="1" x14ac:dyDescent="0.3">
      <c r="A353" s="4" t="str">
        <f>IF(LEFT(Raw_Customer_dim!A353,2)="C-","CUST"&amp;MID(Raw_Customer_dim!A353,3,10),Raw_Customer_dim!A353)</f>
        <v>CUST1351</v>
      </c>
      <c r="B353" s="4" t="str">
        <f>PROPER(TRIM(Raw_Customer_dim!B353))</f>
        <v>Jeffrey Mccarthy</v>
      </c>
      <c r="C353" s="4">
        <f>Raw_Customer_dim!C353</f>
        <v>25</v>
      </c>
      <c r="D353" s="4" t="str">
        <f>Raw_Customer_dim!D353</f>
        <v>Female</v>
      </c>
      <c r="E353" s="4" t="str">
        <f>TRIM(Raw_Customer_dim!E353)</f>
        <v>North Samuel</v>
      </c>
      <c r="F353" s="4" t="str">
        <f>TRIM(Raw_Customer_dim!F353)</f>
        <v>Nebraska</v>
      </c>
      <c r="G353" s="4" t="str">
        <f>TRIM(Raw_Customer_dim!G353)</f>
        <v>USA</v>
      </c>
      <c r="H353" s="4" t="str">
        <f>IF(Raw_Customer_dim!H353="","Standard",Raw_Customer_dim!H353)</f>
        <v>Bronze</v>
      </c>
      <c r="I353" s="4" t="str">
        <f>IF(COUNTIF($A$2:$A353,A353)&gt;1,"Duplicate","Unique")</f>
        <v>Unique</v>
      </c>
    </row>
    <row r="354" spans="1:9" ht="15" customHeight="1" x14ac:dyDescent="0.3">
      <c r="A354" s="4" t="str">
        <f>IF(LEFT(Raw_Customer_dim!A354,2)="C-","CUST"&amp;MID(Raw_Customer_dim!A354,3,10),Raw_Customer_dim!A354)</f>
        <v>CUST1352</v>
      </c>
      <c r="B354" s="4" t="str">
        <f>PROPER(TRIM(Raw_Customer_dim!B354))</f>
        <v>Michael Greene</v>
      </c>
      <c r="C354" s="4">
        <f>Raw_Customer_dim!C354</f>
        <v>52</v>
      </c>
      <c r="D354" s="4" t="str">
        <f>Raw_Customer_dim!D354</f>
        <v>Female</v>
      </c>
      <c r="E354" s="4" t="str">
        <f>TRIM(Raw_Customer_dim!E354)</f>
        <v>Port Saramouth</v>
      </c>
      <c r="F354" s="4" t="str">
        <f>TRIM(Raw_Customer_dim!F354)</f>
        <v>Wisconsin</v>
      </c>
      <c r="G354" s="4" t="str">
        <f>TRIM(Raw_Customer_dim!G354)</f>
        <v>USA</v>
      </c>
      <c r="H354" s="4" t="str">
        <f>IF(Raw_Customer_dim!H354="","Standard",Raw_Customer_dim!H354)</f>
        <v>Silver</v>
      </c>
      <c r="I354" s="4" t="str">
        <f>IF(COUNTIF($A$2:$A354,A354)&gt;1,"Duplicate","Unique")</f>
        <v>Unique</v>
      </c>
    </row>
    <row r="355" spans="1:9" ht="15" customHeight="1" x14ac:dyDescent="0.3">
      <c r="A355" s="4" t="str">
        <f>IF(LEFT(Raw_Customer_dim!A355,2)="C-","CUST"&amp;MID(Raw_Customer_dim!A355,3,10),Raw_Customer_dim!A355)</f>
        <v>CUST1353</v>
      </c>
      <c r="B355" s="4" t="str">
        <f>PROPER(TRIM(Raw_Customer_dim!B355))</f>
        <v>Laura Green</v>
      </c>
      <c r="C355" s="4">
        <f>Raw_Customer_dim!C355</f>
        <v>56</v>
      </c>
      <c r="D355" s="4" t="str">
        <f>Raw_Customer_dim!D355</f>
        <v>Female</v>
      </c>
      <c r="E355" s="4" t="str">
        <f>TRIM(Raw_Customer_dim!E355)</f>
        <v>Westbury</v>
      </c>
      <c r="F355" s="4" t="str">
        <f>TRIM(Raw_Customer_dim!F355)</f>
        <v>Oregon</v>
      </c>
      <c r="G355" s="4" t="str">
        <f>TRIM(Raw_Customer_dim!G355)</f>
        <v>USA</v>
      </c>
      <c r="H355" s="4" t="str">
        <f>IF(Raw_Customer_dim!H355="","Standard",Raw_Customer_dim!H355)</f>
        <v>Platinum</v>
      </c>
      <c r="I355" s="4" t="str">
        <f>IF(COUNTIF($A$2:$A355,A355)&gt;1,"Duplicate","Unique")</f>
        <v>Unique</v>
      </c>
    </row>
    <row r="356" spans="1:9" ht="15" customHeight="1" x14ac:dyDescent="0.3">
      <c r="A356" s="4" t="str">
        <f>IF(LEFT(Raw_Customer_dim!A356,2)="C-","CUST"&amp;MID(Raw_Customer_dim!A356,3,10),Raw_Customer_dim!A356)</f>
        <v>CUST1354</v>
      </c>
      <c r="B356" s="4" t="str">
        <f>PROPER(TRIM(Raw_Customer_dim!B356))</f>
        <v>Ryan Torres</v>
      </c>
      <c r="C356" s="4">
        <f>Raw_Customer_dim!C356</f>
        <v>38</v>
      </c>
      <c r="D356" s="4" t="str">
        <f>Raw_Customer_dim!D356</f>
        <v>Male</v>
      </c>
      <c r="E356" s="4" t="str">
        <f>TRIM(Raw_Customer_dim!E356)</f>
        <v>Guerreroport</v>
      </c>
      <c r="F356" s="4" t="str">
        <f>TRIM(Raw_Customer_dim!F356)</f>
        <v>Connecticut</v>
      </c>
      <c r="G356" s="4" t="str">
        <f>TRIM(Raw_Customer_dim!G356)</f>
        <v>USA</v>
      </c>
      <c r="H356" s="4" t="str">
        <f>IF(Raw_Customer_dim!H356="","Standard",Raw_Customer_dim!H356)</f>
        <v>Silver</v>
      </c>
      <c r="I356" s="4" t="str">
        <f>IF(COUNTIF($A$2:$A356,A356)&gt;1,"Duplicate","Unique")</f>
        <v>Unique</v>
      </c>
    </row>
    <row r="357" spans="1:9" ht="15" customHeight="1" x14ac:dyDescent="0.3">
      <c r="A357" s="4" t="str">
        <f>IF(LEFT(Raw_Customer_dim!A357,2)="C-","CUST"&amp;MID(Raw_Customer_dim!A357,3,10),Raw_Customer_dim!A357)</f>
        <v>CUST1355</v>
      </c>
      <c r="B357" s="4" t="str">
        <f>PROPER(TRIM(Raw_Customer_dim!B357))</f>
        <v>Carlos Flores</v>
      </c>
      <c r="C357" s="4">
        <f>Raw_Customer_dim!C357</f>
        <v>20</v>
      </c>
      <c r="D357" s="4" t="str">
        <f>Raw_Customer_dim!D357</f>
        <v>Male</v>
      </c>
      <c r="E357" s="4" t="str">
        <f>TRIM(Raw_Customer_dim!E357)</f>
        <v>North Johnfurt</v>
      </c>
      <c r="F357" s="4" t="str">
        <f>TRIM(Raw_Customer_dim!F357)</f>
        <v>Washington</v>
      </c>
      <c r="G357" s="4" t="str">
        <f>TRIM(Raw_Customer_dim!G357)</f>
        <v>USA</v>
      </c>
      <c r="H357" s="4" t="str">
        <f>IF(Raw_Customer_dim!H357="","Standard",Raw_Customer_dim!H357)</f>
        <v>Gold</v>
      </c>
      <c r="I357" s="4" t="str">
        <f>IF(COUNTIF($A$2:$A357,A357)&gt;1,"Duplicate","Unique")</f>
        <v>Unique</v>
      </c>
    </row>
    <row r="358" spans="1:9" ht="15" customHeight="1" x14ac:dyDescent="0.3">
      <c r="A358" s="4" t="str">
        <f>IF(LEFT(Raw_Customer_dim!A358,2)="C-","CUST"&amp;MID(Raw_Customer_dim!A358,3,10),Raw_Customer_dim!A358)</f>
        <v>CUST1356</v>
      </c>
      <c r="B358" s="4" t="str">
        <f>PROPER(TRIM(Raw_Customer_dim!B358))</f>
        <v>Steve Hunt</v>
      </c>
      <c r="C358" s="4">
        <f>Raw_Customer_dim!C358</f>
        <v>54</v>
      </c>
      <c r="D358" s="4" t="str">
        <f>Raw_Customer_dim!D358</f>
        <v>Male</v>
      </c>
      <c r="E358" s="4" t="str">
        <f>TRIM(Raw_Customer_dim!E358)</f>
        <v>North Richard</v>
      </c>
      <c r="F358" s="4" t="str">
        <f>TRIM(Raw_Customer_dim!F358)</f>
        <v>Virginia</v>
      </c>
      <c r="G358" s="4" t="str">
        <f>TRIM(Raw_Customer_dim!G358)</f>
        <v>USA</v>
      </c>
      <c r="H358" s="4" t="str">
        <f>IF(Raw_Customer_dim!H358="","Standard",Raw_Customer_dim!H358)</f>
        <v>Bronze</v>
      </c>
      <c r="I358" s="4" t="str">
        <f>IF(COUNTIF($A$2:$A358,A358)&gt;1,"Duplicate","Unique")</f>
        <v>Unique</v>
      </c>
    </row>
    <row r="359" spans="1:9" ht="15" customHeight="1" x14ac:dyDescent="0.3">
      <c r="A359" s="4" t="str">
        <f>IF(LEFT(Raw_Customer_dim!A359,2)="C-","CUST"&amp;MID(Raw_Customer_dim!A359,3,10),Raw_Customer_dim!A359)</f>
        <v>CUST1357</v>
      </c>
      <c r="B359" s="4" t="str">
        <f>PROPER(TRIM(Raw_Customer_dim!B359))</f>
        <v>Manuel Castillo</v>
      </c>
      <c r="C359" s="4">
        <f>Raw_Customer_dim!C359</f>
        <v>41</v>
      </c>
      <c r="D359" s="4" t="str">
        <f>Raw_Customer_dim!D359</f>
        <v>Male</v>
      </c>
      <c r="E359" s="4" t="str">
        <f>TRIM(Raw_Customer_dim!E359)</f>
        <v>Nealview</v>
      </c>
      <c r="F359" s="4" t="str">
        <f>TRIM(Raw_Customer_dim!F359)</f>
        <v>Tennessee</v>
      </c>
      <c r="G359" s="4" t="str">
        <f>TRIM(Raw_Customer_dim!G359)</f>
        <v>USA</v>
      </c>
      <c r="H359" s="4" t="str">
        <f>IF(Raw_Customer_dim!H359="","Standard",Raw_Customer_dim!H359)</f>
        <v>Gold</v>
      </c>
      <c r="I359" s="4" t="str">
        <f>IF(COUNTIF($A$2:$A359,A359)&gt;1,"Duplicate","Unique")</f>
        <v>Unique</v>
      </c>
    </row>
    <row r="360" spans="1:9" ht="15" customHeight="1" x14ac:dyDescent="0.3">
      <c r="A360" s="4" t="str">
        <f>IF(LEFT(Raw_Customer_dim!A360,2)="C-","CUST"&amp;MID(Raw_Customer_dim!A360,3,10),Raw_Customer_dim!A360)</f>
        <v>CUST1358</v>
      </c>
      <c r="B360" s="4" t="str">
        <f>PROPER(TRIM(Raw_Customer_dim!B360))</f>
        <v>Ashley Anderson</v>
      </c>
      <c r="C360" s="4">
        <f>Raw_Customer_dim!C360</f>
        <v>60</v>
      </c>
      <c r="D360" s="4" t="str">
        <f>Raw_Customer_dim!D360</f>
        <v>Female</v>
      </c>
      <c r="E360" s="4" t="str">
        <f>TRIM(Raw_Customer_dim!E360)</f>
        <v>West Johnmouth</v>
      </c>
      <c r="F360" s="4" t="str">
        <f>TRIM(Raw_Customer_dim!F360)</f>
        <v>Mississippi</v>
      </c>
      <c r="G360" s="4" t="str">
        <f>TRIM(Raw_Customer_dim!G360)</f>
        <v>USA</v>
      </c>
      <c r="H360" s="4" t="str">
        <f>IF(Raw_Customer_dim!H360="","Standard",Raw_Customer_dim!H360)</f>
        <v>Gold</v>
      </c>
      <c r="I360" s="4" t="str">
        <f>IF(COUNTIF($A$2:$A360,A360)&gt;1,"Duplicate","Unique")</f>
        <v>Unique</v>
      </c>
    </row>
    <row r="361" spans="1:9" ht="15" customHeight="1" x14ac:dyDescent="0.3">
      <c r="A361" s="4" t="str">
        <f>IF(LEFT(Raw_Customer_dim!A361,2)="C-","CUST"&amp;MID(Raw_Customer_dim!A361,3,10),Raw_Customer_dim!A361)</f>
        <v>CUST1359</v>
      </c>
      <c r="B361" s="4" t="str">
        <f>PROPER(TRIM(Raw_Customer_dim!B361))</f>
        <v>Melanie Lam</v>
      </c>
      <c r="C361" s="4">
        <f>Raw_Customer_dim!C361</f>
        <v>32</v>
      </c>
      <c r="D361" s="4" t="str">
        <f>Raw_Customer_dim!D361</f>
        <v>Male</v>
      </c>
      <c r="E361" s="4" t="str">
        <f>TRIM(Raw_Customer_dim!E361)</f>
        <v>East Michaelton</v>
      </c>
      <c r="F361" s="4" t="str">
        <f>TRIM(Raw_Customer_dim!F361)</f>
        <v>Kansas</v>
      </c>
      <c r="G361" s="4" t="str">
        <f>TRIM(Raw_Customer_dim!G361)</f>
        <v>USA</v>
      </c>
      <c r="H361" s="4" t="str">
        <f>IF(Raw_Customer_dim!H361="","Standard",Raw_Customer_dim!H361)</f>
        <v>Silver</v>
      </c>
      <c r="I361" s="4" t="str">
        <f>IF(COUNTIF($A$2:$A361,A361)&gt;1,"Duplicate","Unique")</f>
        <v>Unique</v>
      </c>
    </row>
    <row r="362" spans="1:9" ht="15" customHeight="1" x14ac:dyDescent="0.3">
      <c r="A362" s="4" t="str">
        <f>IF(LEFT(Raw_Customer_dim!A362,2)="C-","CUST"&amp;MID(Raw_Customer_dim!A362,3,10),Raw_Customer_dim!A362)</f>
        <v>CUST1360</v>
      </c>
      <c r="B362" s="4" t="str">
        <f>PROPER(TRIM(Raw_Customer_dim!B362))</f>
        <v>Denise Tate</v>
      </c>
      <c r="C362" s="4">
        <f>Raw_Customer_dim!C362</f>
        <v>34</v>
      </c>
      <c r="D362" s="4" t="str">
        <f>Raw_Customer_dim!D362</f>
        <v>Male</v>
      </c>
      <c r="E362" s="4" t="str">
        <f>TRIM(Raw_Customer_dim!E362)</f>
        <v>Andersonside</v>
      </c>
      <c r="F362" s="4" t="str">
        <f>TRIM(Raw_Customer_dim!F362)</f>
        <v>Arkansas</v>
      </c>
      <c r="G362" s="4" t="str">
        <f>TRIM(Raw_Customer_dim!G362)</f>
        <v>USA</v>
      </c>
      <c r="H362" s="4" t="str">
        <f>IF(Raw_Customer_dim!H362="","Standard",Raw_Customer_dim!H362)</f>
        <v>Platinum</v>
      </c>
      <c r="I362" s="4" t="str">
        <f>IF(COUNTIF($A$2:$A362,A362)&gt;1,"Duplicate","Unique")</f>
        <v>Unique</v>
      </c>
    </row>
    <row r="363" spans="1:9" ht="15" customHeight="1" x14ac:dyDescent="0.3">
      <c r="A363" s="4" t="str">
        <f>IF(LEFT(Raw_Customer_dim!A363,2)="C-","CUST"&amp;MID(Raw_Customer_dim!A363,3,10),Raw_Customer_dim!A363)</f>
        <v>CUST1361</v>
      </c>
      <c r="B363" s="4" t="str">
        <f>PROPER(TRIM(Raw_Customer_dim!B363))</f>
        <v>Natalie Johnson</v>
      </c>
      <c r="C363" s="4">
        <f>Raw_Customer_dim!C363</f>
        <v>64</v>
      </c>
      <c r="D363" s="4" t="str">
        <f>Raw_Customer_dim!D363</f>
        <v>Male</v>
      </c>
      <c r="E363" s="4" t="str">
        <f>TRIM(Raw_Customer_dim!E363)</f>
        <v>New Jessechester</v>
      </c>
      <c r="F363" s="4" t="str">
        <f>TRIM(Raw_Customer_dim!F363)</f>
        <v>Indiana</v>
      </c>
      <c r="G363" s="4" t="str">
        <f>TRIM(Raw_Customer_dim!G363)</f>
        <v>USA</v>
      </c>
      <c r="H363" s="4" t="str">
        <f>IF(Raw_Customer_dim!H363="","Standard",Raw_Customer_dim!H363)</f>
        <v>Platinum</v>
      </c>
      <c r="I363" s="4" t="str">
        <f>IF(COUNTIF($A$2:$A363,A363)&gt;1,"Duplicate","Unique")</f>
        <v>Unique</v>
      </c>
    </row>
    <row r="364" spans="1:9" ht="15" customHeight="1" x14ac:dyDescent="0.3">
      <c r="A364" s="4" t="str">
        <f>IF(LEFT(Raw_Customer_dim!A364,2)="C-","CUST"&amp;MID(Raw_Customer_dim!A364,3,10),Raw_Customer_dim!A364)</f>
        <v>CUST1362</v>
      </c>
      <c r="B364" s="4" t="str">
        <f>PROPER(TRIM(Raw_Customer_dim!B364))</f>
        <v>Joshua Smith Dvm</v>
      </c>
      <c r="C364" s="4">
        <f>Raw_Customer_dim!C364</f>
        <v>60</v>
      </c>
      <c r="D364" s="4" t="str">
        <f>Raw_Customer_dim!D364</f>
        <v>Male</v>
      </c>
      <c r="E364" s="4" t="str">
        <f>TRIM(Raw_Customer_dim!E364)</f>
        <v>Melvinton</v>
      </c>
      <c r="F364" s="4" t="str">
        <f>TRIM(Raw_Customer_dim!F364)</f>
        <v>Alaska</v>
      </c>
      <c r="G364" s="4" t="str">
        <f>TRIM(Raw_Customer_dim!G364)</f>
        <v>USA</v>
      </c>
      <c r="H364" s="4" t="str">
        <f>IF(Raw_Customer_dim!H364="","Standard",Raw_Customer_dim!H364)</f>
        <v>Gold</v>
      </c>
      <c r="I364" s="4" t="str">
        <f>IF(COUNTIF($A$2:$A364,A364)&gt;1,"Duplicate","Unique")</f>
        <v>Unique</v>
      </c>
    </row>
    <row r="365" spans="1:9" ht="15" customHeight="1" x14ac:dyDescent="0.3">
      <c r="A365" s="4" t="str">
        <f>IF(LEFT(Raw_Customer_dim!A365,2)="C-","CUST"&amp;MID(Raw_Customer_dim!A365,3,10),Raw_Customer_dim!A365)</f>
        <v>CUST1363</v>
      </c>
      <c r="B365" s="4" t="str">
        <f>PROPER(TRIM(Raw_Customer_dim!B365))</f>
        <v>Elizabeth Smith</v>
      </c>
      <c r="C365" s="4">
        <f>Raw_Customer_dim!C365</f>
        <v>23</v>
      </c>
      <c r="D365" s="4" t="str">
        <f>Raw_Customer_dim!D365</f>
        <v>Male</v>
      </c>
      <c r="E365" s="4" t="str">
        <f>TRIM(Raw_Customer_dim!E365)</f>
        <v>Murphytown</v>
      </c>
      <c r="F365" s="4" t="str">
        <f>TRIM(Raw_Customer_dim!F365)</f>
        <v>Ohio</v>
      </c>
      <c r="G365" s="4" t="str">
        <f>TRIM(Raw_Customer_dim!G365)</f>
        <v>USA</v>
      </c>
      <c r="H365" s="4" t="str">
        <f>IF(Raw_Customer_dim!H365="","Standard",Raw_Customer_dim!H365)</f>
        <v>Bronze</v>
      </c>
      <c r="I365" s="4" t="str">
        <f>IF(COUNTIF($A$2:$A365,A365)&gt;1,"Duplicate","Unique")</f>
        <v>Unique</v>
      </c>
    </row>
    <row r="366" spans="1:9" ht="15" customHeight="1" x14ac:dyDescent="0.3">
      <c r="A366" s="4" t="str">
        <f>IF(LEFT(Raw_Customer_dim!A366,2)="C-","CUST"&amp;MID(Raw_Customer_dim!A366,3,10),Raw_Customer_dim!A366)</f>
        <v>CUST1364</v>
      </c>
      <c r="B366" s="4" t="str">
        <f>PROPER(TRIM(Raw_Customer_dim!B366))</f>
        <v>Chloe Aguilar</v>
      </c>
      <c r="C366" s="4">
        <f>Raw_Customer_dim!C366</f>
        <v>58</v>
      </c>
      <c r="D366" s="4" t="str">
        <f>Raw_Customer_dim!D366</f>
        <v>Male</v>
      </c>
      <c r="E366" s="4" t="str">
        <f>TRIM(Raw_Customer_dim!E366)</f>
        <v>Lake Johnside</v>
      </c>
      <c r="F366" s="4" t="str">
        <f>TRIM(Raw_Customer_dim!F366)</f>
        <v>Arizona</v>
      </c>
      <c r="G366" s="4" t="str">
        <f>TRIM(Raw_Customer_dim!G366)</f>
        <v>USA</v>
      </c>
      <c r="H366" s="4" t="str">
        <f>IF(Raw_Customer_dim!H366="","Standard",Raw_Customer_dim!H366)</f>
        <v>Bronze</v>
      </c>
      <c r="I366" s="4" t="str">
        <f>IF(COUNTIF($A$2:$A366,A366)&gt;1,"Duplicate","Unique")</f>
        <v>Unique</v>
      </c>
    </row>
    <row r="367" spans="1:9" ht="15" customHeight="1" x14ac:dyDescent="0.3">
      <c r="A367" s="4" t="str">
        <f>IF(LEFT(Raw_Customer_dim!A367,2)="C-","CUST"&amp;MID(Raw_Customer_dim!A367,3,10),Raw_Customer_dim!A367)</f>
        <v>CUST1365</v>
      </c>
      <c r="B367" s="4" t="str">
        <f>PROPER(TRIM(Raw_Customer_dim!B367))</f>
        <v>Brandon Mcbride</v>
      </c>
      <c r="C367" s="4">
        <f>Raw_Customer_dim!C367</f>
        <v>63</v>
      </c>
      <c r="D367" s="4" t="str">
        <f>Raw_Customer_dim!D367</f>
        <v>Female</v>
      </c>
      <c r="E367" s="4" t="str">
        <f>TRIM(Raw_Customer_dim!E367)</f>
        <v>Kellyside</v>
      </c>
      <c r="F367" s="4" t="str">
        <f>TRIM(Raw_Customer_dim!F367)</f>
        <v>Alaska</v>
      </c>
      <c r="G367" s="4" t="str">
        <f>TRIM(Raw_Customer_dim!G367)</f>
        <v>USA</v>
      </c>
      <c r="H367" s="4" t="str">
        <f>IF(Raw_Customer_dim!H367="","Standard",Raw_Customer_dim!H367)</f>
        <v>Platinum</v>
      </c>
      <c r="I367" s="4" t="str">
        <f>IF(COUNTIF($A$2:$A367,A367)&gt;1,"Duplicate","Unique")</f>
        <v>Unique</v>
      </c>
    </row>
    <row r="368" spans="1:9" ht="15" customHeight="1" x14ac:dyDescent="0.3">
      <c r="A368" s="4" t="str">
        <f>IF(LEFT(Raw_Customer_dim!A368,2)="C-","CUST"&amp;MID(Raw_Customer_dim!A368,3,10),Raw_Customer_dim!A368)</f>
        <v>CUST1366</v>
      </c>
      <c r="B368" s="4" t="str">
        <f>PROPER(TRIM(Raw_Customer_dim!B368))</f>
        <v>Mallory Allen</v>
      </c>
      <c r="C368" s="4">
        <f>Raw_Customer_dim!C368</f>
        <v>40</v>
      </c>
      <c r="D368" s="4" t="str">
        <f>Raw_Customer_dim!D368</f>
        <v>Female</v>
      </c>
      <c r="E368" s="4" t="str">
        <f>TRIM(Raw_Customer_dim!E368)</f>
        <v>North Theresa</v>
      </c>
      <c r="F368" s="4" t="str">
        <f>TRIM(Raw_Customer_dim!F368)</f>
        <v>Alabama</v>
      </c>
      <c r="G368" s="4" t="str">
        <f>TRIM(Raw_Customer_dim!G368)</f>
        <v>USA</v>
      </c>
      <c r="H368" s="4" t="str">
        <f>IF(Raw_Customer_dim!H368="","Standard",Raw_Customer_dim!H368)</f>
        <v>Platinum</v>
      </c>
      <c r="I368" s="4" t="str">
        <f>IF(COUNTIF($A$2:$A368,A368)&gt;1,"Duplicate","Unique")</f>
        <v>Unique</v>
      </c>
    </row>
    <row r="369" spans="1:9" ht="15" customHeight="1" x14ac:dyDescent="0.3">
      <c r="A369" s="4" t="str">
        <f>IF(LEFT(Raw_Customer_dim!A369,2)="C-","CUST"&amp;MID(Raw_Customer_dim!A369,3,10),Raw_Customer_dim!A369)</f>
        <v>CUST1367</v>
      </c>
      <c r="B369" s="4" t="str">
        <f>PROPER(TRIM(Raw_Customer_dim!B369))</f>
        <v>Melinda Johnson</v>
      </c>
      <c r="C369" s="4">
        <f>Raw_Customer_dim!C369</f>
        <v>51</v>
      </c>
      <c r="D369" s="4" t="str">
        <f>Raw_Customer_dim!D369</f>
        <v>Male</v>
      </c>
      <c r="E369" s="4" t="str">
        <f>TRIM(Raw_Customer_dim!E369)</f>
        <v>Kaufmanfurt</v>
      </c>
      <c r="F369" s="4" t="str">
        <f>TRIM(Raw_Customer_dim!F369)</f>
        <v>Ohio</v>
      </c>
      <c r="G369" s="4" t="str">
        <f>TRIM(Raw_Customer_dim!G369)</f>
        <v>USA</v>
      </c>
      <c r="H369" s="4" t="str">
        <f>IF(Raw_Customer_dim!H369="","Standard",Raw_Customer_dim!H369)</f>
        <v>Bronze</v>
      </c>
      <c r="I369" s="4" t="str">
        <f>IF(COUNTIF($A$2:$A369,A369)&gt;1,"Duplicate","Unique")</f>
        <v>Unique</v>
      </c>
    </row>
    <row r="370" spans="1:9" ht="15" customHeight="1" x14ac:dyDescent="0.3">
      <c r="A370" s="4" t="str">
        <f>IF(LEFT(Raw_Customer_dim!A370,2)="C-","CUST"&amp;MID(Raw_Customer_dim!A370,3,10),Raw_Customer_dim!A370)</f>
        <v>CUST1368</v>
      </c>
      <c r="B370" s="4" t="str">
        <f>PROPER(TRIM(Raw_Customer_dim!B370))</f>
        <v>Miranda King</v>
      </c>
      <c r="C370" s="4">
        <f>Raw_Customer_dim!C370</f>
        <v>34</v>
      </c>
      <c r="D370" s="4" t="str">
        <f>Raw_Customer_dim!D370</f>
        <v>Female</v>
      </c>
      <c r="E370" s="4" t="str">
        <f>TRIM(Raw_Customer_dim!E370)</f>
        <v>West Mathew</v>
      </c>
      <c r="F370" s="4" t="str">
        <f>TRIM(Raw_Customer_dim!F370)</f>
        <v>New York</v>
      </c>
      <c r="G370" s="4" t="str">
        <f>TRIM(Raw_Customer_dim!G370)</f>
        <v>USA</v>
      </c>
      <c r="H370" s="4" t="str">
        <f>IF(Raw_Customer_dim!H370="","Standard",Raw_Customer_dim!H370)</f>
        <v>Platinum</v>
      </c>
      <c r="I370" s="4" t="str">
        <f>IF(COUNTIF($A$2:$A370,A370)&gt;1,"Duplicate","Unique")</f>
        <v>Unique</v>
      </c>
    </row>
    <row r="371" spans="1:9" ht="15" customHeight="1" x14ac:dyDescent="0.3">
      <c r="A371" s="4" t="str">
        <f>IF(LEFT(Raw_Customer_dim!A371,2)="C-","CUST"&amp;MID(Raw_Customer_dim!A371,3,10),Raw_Customer_dim!A371)</f>
        <v>CUST1369</v>
      </c>
      <c r="B371" s="4" t="str">
        <f>PROPER(TRIM(Raw_Customer_dim!B371))</f>
        <v>Gregory Allen</v>
      </c>
      <c r="C371" s="4">
        <f>Raw_Customer_dim!C371</f>
        <v>20</v>
      </c>
      <c r="D371" s="4" t="str">
        <f>Raw_Customer_dim!D371</f>
        <v>Female</v>
      </c>
      <c r="E371" s="4" t="str">
        <f>TRIM(Raw_Customer_dim!E371)</f>
        <v>West Bruce</v>
      </c>
      <c r="F371" s="4" t="str">
        <f>TRIM(Raw_Customer_dim!F371)</f>
        <v>Vermont</v>
      </c>
      <c r="G371" s="4" t="str">
        <f>TRIM(Raw_Customer_dim!G371)</f>
        <v>USA</v>
      </c>
      <c r="H371" s="4" t="str">
        <f>IF(Raw_Customer_dim!H371="","Standard",Raw_Customer_dim!H371)</f>
        <v>Platinum</v>
      </c>
      <c r="I371" s="4" t="str">
        <f>IF(COUNTIF($A$2:$A371,A371)&gt;1,"Duplicate","Unique")</f>
        <v>Unique</v>
      </c>
    </row>
    <row r="372" spans="1:9" ht="15" customHeight="1" x14ac:dyDescent="0.3">
      <c r="A372" s="4" t="str">
        <f>IF(LEFT(Raw_Customer_dim!A372,2)="C-","CUST"&amp;MID(Raw_Customer_dim!A372,3,10),Raw_Customer_dim!A372)</f>
        <v>CUST1370</v>
      </c>
      <c r="B372" s="4" t="str">
        <f>PROPER(TRIM(Raw_Customer_dim!B372))</f>
        <v>James Holloway Jr.</v>
      </c>
      <c r="C372" s="4">
        <f>Raw_Customer_dim!C372</f>
        <v>45</v>
      </c>
      <c r="D372" s="4" t="str">
        <f>Raw_Customer_dim!D372</f>
        <v>Male</v>
      </c>
      <c r="E372" s="4" t="str">
        <f>TRIM(Raw_Customer_dim!E372)</f>
        <v>Millston</v>
      </c>
      <c r="F372" s="4" t="str">
        <f>TRIM(Raw_Customer_dim!F372)</f>
        <v>Indiana</v>
      </c>
      <c r="G372" s="4" t="str">
        <f>TRIM(Raw_Customer_dim!G372)</f>
        <v>USA</v>
      </c>
      <c r="H372" s="4" t="str">
        <f>IF(Raw_Customer_dim!H372="","Standard",Raw_Customer_dim!H372)</f>
        <v>Silver</v>
      </c>
      <c r="I372" s="4" t="str">
        <f>IF(COUNTIF($A$2:$A372,A372)&gt;1,"Duplicate","Unique")</f>
        <v>Unique</v>
      </c>
    </row>
    <row r="373" spans="1:9" ht="15" customHeight="1" x14ac:dyDescent="0.3">
      <c r="A373" s="4" t="str">
        <f>IF(LEFT(Raw_Customer_dim!A373,2)="C-","CUST"&amp;MID(Raw_Customer_dim!A373,3,10),Raw_Customer_dim!A373)</f>
        <v>CUST1371</v>
      </c>
      <c r="B373" s="4" t="str">
        <f>PROPER(TRIM(Raw_Customer_dim!B373))</f>
        <v>Michael Garner</v>
      </c>
      <c r="C373" s="4">
        <f>Raw_Customer_dim!C373</f>
        <v>21</v>
      </c>
      <c r="D373" s="4" t="str">
        <f>Raw_Customer_dim!D373</f>
        <v>Female</v>
      </c>
      <c r="E373" s="4" t="str">
        <f>TRIM(Raw_Customer_dim!E373)</f>
        <v>Port Crystal</v>
      </c>
      <c r="F373" s="4" t="str">
        <f>TRIM(Raw_Customer_dim!F373)</f>
        <v>New Hampshire</v>
      </c>
      <c r="G373" s="4" t="str">
        <f>TRIM(Raw_Customer_dim!G373)</f>
        <v>USA</v>
      </c>
      <c r="H373" s="4" t="str">
        <f>IF(Raw_Customer_dim!H373="","Standard",Raw_Customer_dim!H373)</f>
        <v>Platinum</v>
      </c>
      <c r="I373" s="4" t="str">
        <f>IF(COUNTIF($A$2:$A373,A373)&gt;1,"Duplicate","Unique")</f>
        <v>Unique</v>
      </c>
    </row>
    <row r="374" spans="1:9" ht="15" customHeight="1" x14ac:dyDescent="0.3">
      <c r="A374" s="4" t="str">
        <f>IF(LEFT(Raw_Customer_dim!A374,2)="C-","CUST"&amp;MID(Raw_Customer_dim!A374,3,10),Raw_Customer_dim!A374)</f>
        <v>CUST1372</v>
      </c>
      <c r="B374" s="4" t="str">
        <f>PROPER(TRIM(Raw_Customer_dim!B374))</f>
        <v>Jacqueline Anthony</v>
      </c>
      <c r="C374" s="4">
        <f>Raw_Customer_dim!C374</f>
        <v>28</v>
      </c>
      <c r="D374" s="4" t="str">
        <f>Raw_Customer_dim!D374</f>
        <v>Male</v>
      </c>
      <c r="E374" s="4" t="str">
        <f>TRIM(Raw_Customer_dim!E374)</f>
        <v>Vincentside</v>
      </c>
      <c r="F374" s="4" t="str">
        <f>TRIM(Raw_Customer_dim!F374)</f>
        <v>Ohio</v>
      </c>
      <c r="G374" s="4" t="str">
        <f>TRIM(Raw_Customer_dim!G374)</f>
        <v>USA</v>
      </c>
      <c r="H374" s="4" t="str">
        <f>IF(Raw_Customer_dim!H374="","Standard",Raw_Customer_dim!H374)</f>
        <v>Bronze</v>
      </c>
      <c r="I374" s="4" t="str">
        <f>IF(COUNTIF($A$2:$A374,A374)&gt;1,"Duplicate","Unique")</f>
        <v>Unique</v>
      </c>
    </row>
    <row r="375" spans="1:9" ht="15" customHeight="1" x14ac:dyDescent="0.3">
      <c r="A375" s="4" t="str">
        <f>IF(LEFT(Raw_Customer_dim!A375,2)="C-","CUST"&amp;MID(Raw_Customer_dim!A375,3,10),Raw_Customer_dim!A375)</f>
        <v>CUST1373</v>
      </c>
      <c r="B375" s="4" t="str">
        <f>PROPER(TRIM(Raw_Customer_dim!B375))</f>
        <v>James Orozco</v>
      </c>
      <c r="C375" s="4">
        <f>Raw_Customer_dim!C375</f>
        <v>37</v>
      </c>
      <c r="D375" s="4" t="str">
        <f>Raw_Customer_dim!D375</f>
        <v>Female</v>
      </c>
      <c r="E375" s="4" t="str">
        <f>TRIM(Raw_Customer_dim!E375)</f>
        <v>Simpsonfort</v>
      </c>
      <c r="F375" s="4" t="str">
        <f>TRIM(Raw_Customer_dim!F375)</f>
        <v>Maine</v>
      </c>
      <c r="G375" s="4" t="str">
        <f>TRIM(Raw_Customer_dim!G375)</f>
        <v>USA</v>
      </c>
      <c r="H375" s="4" t="str">
        <f>IF(Raw_Customer_dim!H375="","Standard",Raw_Customer_dim!H375)</f>
        <v>Gold</v>
      </c>
      <c r="I375" s="4" t="str">
        <f>IF(COUNTIF($A$2:$A375,A375)&gt;1,"Duplicate","Unique")</f>
        <v>Unique</v>
      </c>
    </row>
    <row r="376" spans="1:9" ht="15" customHeight="1" x14ac:dyDescent="0.3">
      <c r="A376" s="4" t="str">
        <f>IF(LEFT(Raw_Customer_dim!A376,2)="C-","CUST"&amp;MID(Raw_Customer_dim!A376,3,10),Raw_Customer_dim!A376)</f>
        <v>CUST1374</v>
      </c>
      <c r="B376" s="4" t="str">
        <f>PROPER(TRIM(Raw_Customer_dim!B376))</f>
        <v>Emma Wilson</v>
      </c>
      <c r="C376" s="4">
        <f>Raw_Customer_dim!C376</f>
        <v>60</v>
      </c>
      <c r="D376" s="4" t="str">
        <f>Raw_Customer_dim!D376</f>
        <v>Male</v>
      </c>
      <c r="E376" s="4" t="str">
        <f>TRIM(Raw_Customer_dim!E376)</f>
        <v>Andersonburgh</v>
      </c>
      <c r="F376" s="4" t="str">
        <f>TRIM(Raw_Customer_dim!F376)</f>
        <v>Hawaii</v>
      </c>
      <c r="G376" s="4" t="str">
        <f>TRIM(Raw_Customer_dim!G376)</f>
        <v>USA</v>
      </c>
      <c r="H376" s="4" t="str">
        <f>IF(Raw_Customer_dim!H376="","Standard",Raw_Customer_dim!H376)</f>
        <v>Platinum</v>
      </c>
      <c r="I376" s="4" t="str">
        <f>IF(COUNTIF($A$2:$A376,A376)&gt;1,"Duplicate","Unique")</f>
        <v>Unique</v>
      </c>
    </row>
    <row r="377" spans="1:9" ht="15" customHeight="1" x14ac:dyDescent="0.3">
      <c r="A377" s="4" t="str">
        <f>IF(LEFT(Raw_Customer_dim!A377,2)="C-","CUST"&amp;MID(Raw_Customer_dim!A377,3,10),Raw_Customer_dim!A377)</f>
        <v>CUST1375</v>
      </c>
      <c r="B377" s="4" t="str">
        <f>PROPER(TRIM(Raw_Customer_dim!B377))</f>
        <v>Joshua Bell</v>
      </c>
      <c r="C377" s="4">
        <f>Raw_Customer_dim!C377</f>
        <v>26</v>
      </c>
      <c r="D377" s="4" t="str">
        <f>Raw_Customer_dim!D377</f>
        <v>Male</v>
      </c>
      <c r="E377" s="4" t="str">
        <f>TRIM(Raw_Customer_dim!E377)</f>
        <v>Port Richardshire</v>
      </c>
      <c r="F377" s="4" t="str">
        <f>TRIM(Raw_Customer_dim!F377)</f>
        <v>Minnesota</v>
      </c>
      <c r="G377" s="4" t="str">
        <f>TRIM(Raw_Customer_dim!G377)</f>
        <v>USA</v>
      </c>
      <c r="H377" s="4" t="str">
        <f>IF(Raw_Customer_dim!H377="","Standard",Raw_Customer_dim!H377)</f>
        <v>Platinum</v>
      </c>
      <c r="I377" s="4" t="str">
        <f>IF(COUNTIF($A$2:$A377,A377)&gt;1,"Duplicate","Unique")</f>
        <v>Unique</v>
      </c>
    </row>
    <row r="378" spans="1:9" ht="15" customHeight="1" x14ac:dyDescent="0.3">
      <c r="A378" s="4" t="str">
        <f>IF(LEFT(Raw_Customer_dim!A378,2)="C-","CUST"&amp;MID(Raw_Customer_dim!A378,3,10),Raw_Customer_dim!A378)</f>
        <v>CUST1376</v>
      </c>
      <c r="B378" s="4" t="str">
        <f>PROPER(TRIM(Raw_Customer_dim!B378))</f>
        <v>Michele Burke</v>
      </c>
      <c r="C378" s="4">
        <f>Raw_Customer_dim!C378</f>
        <v>30</v>
      </c>
      <c r="D378" s="4" t="str">
        <f>Raw_Customer_dim!D378</f>
        <v>Male</v>
      </c>
      <c r="E378" s="4" t="str">
        <f>TRIM(Raw_Customer_dim!E378)</f>
        <v>Chambersberg</v>
      </c>
      <c r="F378" s="4" t="str">
        <f>TRIM(Raw_Customer_dim!F378)</f>
        <v>Connecticut</v>
      </c>
      <c r="G378" s="4" t="str">
        <f>TRIM(Raw_Customer_dim!G378)</f>
        <v>USA</v>
      </c>
      <c r="H378" s="4" t="str">
        <f>IF(Raw_Customer_dim!H378="","Standard",Raw_Customer_dim!H378)</f>
        <v>Bronze</v>
      </c>
      <c r="I378" s="4" t="str">
        <f>IF(COUNTIF($A$2:$A378,A378)&gt;1,"Duplicate","Unique")</f>
        <v>Unique</v>
      </c>
    </row>
    <row r="379" spans="1:9" ht="15" customHeight="1" x14ac:dyDescent="0.3">
      <c r="A379" s="4" t="str">
        <f>IF(LEFT(Raw_Customer_dim!A379,2)="C-","CUST"&amp;MID(Raw_Customer_dim!A379,3,10),Raw_Customer_dim!A379)</f>
        <v>CUST1377</v>
      </c>
      <c r="B379" s="4" t="str">
        <f>PROPER(TRIM(Raw_Customer_dim!B379))</f>
        <v>Charles Conley</v>
      </c>
      <c r="C379" s="4">
        <f>Raw_Customer_dim!C379</f>
        <v>39</v>
      </c>
      <c r="D379" s="4" t="str">
        <f>Raw_Customer_dim!D379</f>
        <v>Female</v>
      </c>
      <c r="E379" s="4" t="str">
        <f>TRIM(Raw_Customer_dim!E379)</f>
        <v>Nathanshire</v>
      </c>
      <c r="F379" s="4" t="str">
        <f>TRIM(Raw_Customer_dim!F379)</f>
        <v>Maine</v>
      </c>
      <c r="G379" s="4" t="str">
        <f>TRIM(Raw_Customer_dim!G379)</f>
        <v>USA</v>
      </c>
      <c r="H379" s="4" t="str">
        <f>IF(Raw_Customer_dim!H379="","Standard",Raw_Customer_dim!H379)</f>
        <v>Gold</v>
      </c>
      <c r="I379" s="4" t="str">
        <f>IF(COUNTIF($A$2:$A379,A379)&gt;1,"Duplicate","Unique")</f>
        <v>Unique</v>
      </c>
    </row>
    <row r="380" spans="1:9" ht="15" customHeight="1" x14ac:dyDescent="0.3">
      <c r="A380" s="4" t="str">
        <f>IF(LEFT(Raw_Customer_dim!A380,2)="C-","CUST"&amp;MID(Raw_Customer_dim!A380,3,10),Raw_Customer_dim!A380)</f>
        <v>CUST1378</v>
      </c>
      <c r="B380" s="4" t="str">
        <f>PROPER(TRIM(Raw_Customer_dim!B380))</f>
        <v>Frank Stewart</v>
      </c>
      <c r="C380" s="4">
        <f>Raw_Customer_dim!C380</f>
        <v>44</v>
      </c>
      <c r="D380" s="4" t="str">
        <f>Raw_Customer_dim!D380</f>
        <v>Female</v>
      </c>
      <c r="E380" s="4" t="str">
        <f>TRIM(Raw_Customer_dim!E380)</f>
        <v>Fischerborough</v>
      </c>
      <c r="F380" s="4" t="str">
        <f>TRIM(Raw_Customer_dim!F380)</f>
        <v>Delaware</v>
      </c>
      <c r="G380" s="4" t="str">
        <f>TRIM(Raw_Customer_dim!G380)</f>
        <v>USA</v>
      </c>
      <c r="H380" s="4" t="str">
        <f>IF(Raw_Customer_dim!H380="","Standard",Raw_Customer_dim!H380)</f>
        <v>Bronze</v>
      </c>
      <c r="I380" s="4" t="str">
        <f>IF(COUNTIF($A$2:$A380,A380)&gt;1,"Duplicate","Unique")</f>
        <v>Unique</v>
      </c>
    </row>
    <row r="381" spans="1:9" ht="15" customHeight="1" x14ac:dyDescent="0.3">
      <c r="A381" s="4" t="str">
        <f>IF(LEFT(Raw_Customer_dim!A381,2)="C-","CUST"&amp;MID(Raw_Customer_dim!A381,3,10),Raw_Customer_dim!A381)</f>
        <v>CUST1379</v>
      </c>
      <c r="B381" s="4" t="str">
        <f>PROPER(TRIM(Raw_Customer_dim!B381))</f>
        <v>Tanya Lopez</v>
      </c>
      <c r="C381" s="4">
        <f>Raw_Customer_dim!C381</f>
        <v>34</v>
      </c>
      <c r="D381" s="4" t="str">
        <f>Raw_Customer_dim!D381</f>
        <v>Female</v>
      </c>
      <c r="E381" s="4" t="str">
        <f>TRIM(Raw_Customer_dim!E381)</f>
        <v>West Jeffreyburgh</v>
      </c>
      <c r="F381" s="4" t="str">
        <f>TRIM(Raw_Customer_dim!F381)</f>
        <v>Iowa</v>
      </c>
      <c r="G381" s="4" t="str">
        <f>TRIM(Raw_Customer_dim!G381)</f>
        <v>USA</v>
      </c>
      <c r="H381" s="4" t="str">
        <f>IF(Raw_Customer_dim!H381="","Standard",Raw_Customer_dim!H381)</f>
        <v>Gold</v>
      </c>
      <c r="I381" s="4" t="str">
        <f>IF(COUNTIF($A$2:$A381,A381)&gt;1,"Duplicate","Unique")</f>
        <v>Unique</v>
      </c>
    </row>
    <row r="382" spans="1:9" ht="15" customHeight="1" x14ac:dyDescent="0.3">
      <c r="A382" s="4" t="str">
        <f>IF(LEFT(Raw_Customer_dim!A382,2)="C-","CUST"&amp;MID(Raw_Customer_dim!A382,3,10),Raw_Customer_dim!A382)</f>
        <v>CUST1380</v>
      </c>
      <c r="B382" s="4" t="str">
        <f>PROPER(TRIM(Raw_Customer_dim!B382))</f>
        <v>Shelley Ponce</v>
      </c>
      <c r="C382" s="4">
        <f>Raw_Customer_dim!C382</f>
        <v>23</v>
      </c>
      <c r="D382" s="4" t="str">
        <f>Raw_Customer_dim!D382</f>
        <v>Male</v>
      </c>
      <c r="E382" s="4" t="str">
        <f>TRIM(Raw_Customer_dim!E382)</f>
        <v>South Cassandrachester</v>
      </c>
      <c r="F382" s="4" t="str">
        <f>TRIM(Raw_Customer_dim!F382)</f>
        <v>Rhode Island</v>
      </c>
      <c r="G382" s="4" t="str">
        <f>TRIM(Raw_Customer_dim!G382)</f>
        <v>USA</v>
      </c>
      <c r="H382" s="4" t="str">
        <f>IF(Raw_Customer_dim!H382="","Standard",Raw_Customer_dim!H382)</f>
        <v>Gold</v>
      </c>
      <c r="I382" s="4" t="str">
        <f>IF(COUNTIF($A$2:$A382,A382)&gt;1,"Duplicate","Unique")</f>
        <v>Unique</v>
      </c>
    </row>
    <row r="383" spans="1:9" ht="15" customHeight="1" x14ac:dyDescent="0.3">
      <c r="A383" s="4" t="str">
        <f>IF(LEFT(Raw_Customer_dim!A383,2)="C-","CUST"&amp;MID(Raw_Customer_dim!A383,3,10),Raw_Customer_dim!A383)</f>
        <v>CUST1381</v>
      </c>
      <c r="B383" s="4" t="str">
        <f>PROPER(TRIM(Raw_Customer_dim!B383))</f>
        <v>Erika Padilla</v>
      </c>
      <c r="C383" s="4">
        <f>Raw_Customer_dim!C383</f>
        <v>50</v>
      </c>
      <c r="D383" s="4" t="str">
        <f>Raw_Customer_dim!D383</f>
        <v>Male</v>
      </c>
      <c r="E383" s="4" t="str">
        <f>TRIM(Raw_Customer_dim!E383)</f>
        <v>Andrewsland</v>
      </c>
      <c r="F383" s="4" t="str">
        <f>TRIM(Raw_Customer_dim!F383)</f>
        <v>Alabama</v>
      </c>
      <c r="G383" s="4" t="str">
        <f>TRIM(Raw_Customer_dim!G383)</f>
        <v>USA</v>
      </c>
      <c r="H383" s="4" t="str">
        <f>IF(Raw_Customer_dim!H383="","Standard",Raw_Customer_dim!H383)</f>
        <v>Silver</v>
      </c>
      <c r="I383" s="4" t="str">
        <f>IF(COUNTIF($A$2:$A383,A383)&gt;1,"Duplicate","Unique")</f>
        <v>Unique</v>
      </c>
    </row>
    <row r="384" spans="1:9" ht="15" customHeight="1" x14ac:dyDescent="0.3">
      <c r="A384" s="4" t="str">
        <f>IF(LEFT(Raw_Customer_dim!A384,2)="C-","CUST"&amp;MID(Raw_Customer_dim!A384,3,10),Raw_Customer_dim!A384)</f>
        <v>CUST1382</v>
      </c>
      <c r="B384" s="4" t="str">
        <f>PROPER(TRIM(Raw_Customer_dim!B384))</f>
        <v>Martha Brown</v>
      </c>
      <c r="C384" s="4">
        <f>Raw_Customer_dim!C384</f>
        <v>20</v>
      </c>
      <c r="D384" s="4" t="str">
        <f>Raw_Customer_dim!D384</f>
        <v>Female</v>
      </c>
      <c r="E384" s="4" t="str">
        <f>TRIM(Raw_Customer_dim!E384)</f>
        <v>Novakstad</v>
      </c>
      <c r="F384" s="4" t="str">
        <f>TRIM(Raw_Customer_dim!F384)</f>
        <v>California</v>
      </c>
      <c r="G384" s="4" t="str">
        <f>TRIM(Raw_Customer_dim!G384)</f>
        <v>USA</v>
      </c>
      <c r="H384" s="4" t="str">
        <f>IF(Raw_Customer_dim!H384="","Standard",Raw_Customer_dim!H384)</f>
        <v>Gold</v>
      </c>
      <c r="I384" s="4" t="str">
        <f>IF(COUNTIF($A$2:$A384,A384)&gt;1,"Duplicate","Unique")</f>
        <v>Unique</v>
      </c>
    </row>
    <row r="385" spans="1:9" ht="15" customHeight="1" x14ac:dyDescent="0.3">
      <c r="A385" s="4" t="str">
        <f>IF(LEFT(Raw_Customer_dim!A385,2)="C-","CUST"&amp;MID(Raw_Customer_dim!A385,3,10),Raw_Customer_dim!A385)</f>
        <v>CUST1383</v>
      </c>
      <c r="B385" s="4" t="str">
        <f>PROPER(TRIM(Raw_Customer_dim!B385))</f>
        <v>Kristine Higgins</v>
      </c>
      <c r="C385" s="4">
        <f>Raw_Customer_dim!C385</f>
        <v>27</v>
      </c>
      <c r="D385" s="4" t="str">
        <f>Raw_Customer_dim!D385</f>
        <v>Female</v>
      </c>
      <c r="E385" s="4" t="str">
        <f>TRIM(Raw_Customer_dim!E385)</f>
        <v>Jennifertown</v>
      </c>
      <c r="F385" s="4" t="str">
        <f>TRIM(Raw_Customer_dim!F385)</f>
        <v>South Carolina</v>
      </c>
      <c r="G385" s="4" t="str">
        <f>TRIM(Raw_Customer_dim!G385)</f>
        <v>USA</v>
      </c>
      <c r="H385" s="4" t="str">
        <f>IF(Raw_Customer_dim!H385="","Standard",Raw_Customer_dim!H385)</f>
        <v>Silver</v>
      </c>
      <c r="I385" s="4" t="str">
        <f>IF(COUNTIF($A$2:$A385,A385)&gt;1,"Duplicate","Unique")</f>
        <v>Unique</v>
      </c>
    </row>
    <row r="386" spans="1:9" ht="15" customHeight="1" x14ac:dyDescent="0.3">
      <c r="A386" s="4" t="str">
        <f>IF(LEFT(Raw_Customer_dim!A386,2)="C-","CUST"&amp;MID(Raw_Customer_dim!A386,3,10),Raw_Customer_dim!A386)</f>
        <v>CUST1384</v>
      </c>
      <c r="B386" s="4" t="str">
        <f>PROPER(TRIM(Raw_Customer_dim!B386))</f>
        <v>Andrew Mason</v>
      </c>
      <c r="C386" s="4">
        <f>Raw_Customer_dim!C386</f>
        <v>52</v>
      </c>
      <c r="D386" s="4" t="str">
        <f>Raw_Customer_dim!D386</f>
        <v>Female</v>
      </c>
      <c r="E386" s="4" t="str">
        <f>TRIM(Raw_Customer_dim!E386)</f>
        <v>North Michael</v>
      </c>
      <c r="F386" s="4" t="str">
        <f>TRIM(Raw_Customer_dim!F386)</f>
        <v>Iowa</v>
      </c>
      <c r="G386" s="4" t="str">
        <f>TRIM(Raw_Customer_dim!G386)</f>
        <v>USA</v>
      </c>
      <c r="H386" s="4" t="str">
        <f>IF(Raw_Customer_dim!H386="","Standard",Raw_Customer_dim!H386)</f>
        <v>Bronze</v>
      </c>
      <c r="I386" s="4" t="str">
        <f>IF(COUNTIF($A$2:$A386,A386)&gt;1,"Duplicate","Unique")</f>
        <v>Unique</v>
      </c>
    </row>
    <row r="387" spans="1:9" ht="15" customHeight="1" x14ac:dyDescent="0.3">
      <c r="A387" s="4" t="str">
        <f>IF(LEFT(Raw_Customer_dim!A387,2)="C-","CUST"&amp;MID(Raw_Customer_dim!A387,3,10),Raw_Customer_dim!A387)</f>
        <v>CUST1385</v>
      </c>
      <c r="B387" s="4" t="str">
        <f>PROPER(TRIM(Raw_Customer_dim!B387))</f>
        <v>Tammy Brennan</v>
      </c>
      <c r="C387" s="4">
        <f>Raw_Customer_dim!C387</f>
        <v>60</v>
      </c>
      <c r="D387" s="4" t="str">
        <f>Raw_Customer_dim!D387</f>
        <v>Male</v>
      </c>
      <c r="E387" s="4" t="str">
        <f>TRIM(Raw_Customer_dim!E387)</f>
        <v>Lake Brandontown</v>
      </c>
      <c r="F387" s="4" t="str">
        <f>TRIM(Raw_Customer_dim!F387)</f>
        <v>South Carolina</v>
      </c>
      <c r="G387" s="4" t="str">
        <f>TRIM(Raw_Customer_dim!G387)</f>
        <v>USA</v>
      </c>
      <c r="H387" s="4" t="str">
        <f>IF(Raw_Customer_dim!H387="","Standard",Raw_Customer_dim!H387)</f>
        <v>Gold</v>
      </c>
      <c r="I387" s="4" t="str">
        <f>IF(COUNTIF($A$2:$A387,A387)&gt;1,"Duplicate","Unique")</f>
        <v>Unique</v>
      </c>
    </row>
    <row r="388" spans="1:9" ht="15" customHeight="1" x14ac:dyDescent="0.3">
      <c r="A388" s="4" t="str">
        <f>IF(LEFT(Raw_Customer_dim!A388,2)="C-","CUST"&amp;MID(Raw_Customer_dim!A388,3,10),Raw_Customer_dim!A388)</f>
        <v>CUST1386</v>
      </c>
      <c r="B388" s="4" t="str">
        <f>PROPER(TRIM(Raw_Customer_dim!B388))</f>
        <v>Melanie Mitchell</v>
      </c>
      <c r="C388" s="4">
        <f>Raw_Customer_dim!C388</f>
        <v>18</v>
      </c>
      <c r="D388" s="4" t="str">
        <f>Raw_Customer_dim!D388</f>
        <v>Female</v>
      </c>
      <c r="E388" s="4" t="str">
        <f>TRIM(Raw_Customer_dim!E388)</f>
        <v>West Laura</v>
      </c>
      <c r="F388" s="4" t="str">
        <f>TRIM(Raw_Customer_dim!F388)</f>
        <v>Maryland</v>
      </c>
      <c r="G388" s="4" t="str">
        <f>TRIM(Raw_Customer_dim!G388)</f>
        <v>USA</v>
      </c>
      <c r="H388" s="4" t="str">
        <f>IF(Raw_Customer_dim!H388="","Standard",Raw_Customer_dim!H388)</f>
        <v>Bronze</v>
      </c>
      <c r="I388" s="4" t="str">
        <f>IF(COUNTIF($A$2:$A388,A388)&gt;1,"Duplicate","Unique")</f>
        <v>Unique</v>
      </c>
    </row>
    <row r="389" spans="1:9" ht="15" customHeight="1" x14ac:dyDescent="0.3">
      <c r="A389" s="4" t="str">
        <f>IF(LEFT(Raw_Customer_dim!A389,2)="C-","CUST"&amp;MID(Raw_Customer_dim!A389,3,10),Raw_Customer_dim!A389)</f>
        <v>CUST1387</v>
      </c>
      <c r="B389" s="4" t="str">
        <f>PROPER(TRIM(Raw_Customer_dim!B389))</f>
        <v>Timothy Gardner</v>
      </c>
      <c r="C389" s="4">
        <f>Raw_Customer_dim!C389</f>
        <v>28</v>
      </c>
      <c r="D389" s="4" t="str">
        <f>Raw_Customer_dim!D389</f>
        <v>Female</v>
      </c>
      <c r="E389" s="4" t="str">
        <f>TRIM(Raw_Customer_dim!E389)</f>
        <v>New Dawn</v>
      </c>
      <c r="F389" s="4" t="str">
        <f>TRIM(Raw_Customer_dim!F389)</f>
        <v>New Jersey</v>
      </c>
      <c r="G389" s="4" t="str">
        <f>TRIM(Raw_Customer_dim!G389)</f>
        <v>USA</v>
      </c>
      <c r="H389" s="4" t="str">
        <f>IF(Raw_Customer_dim!H389="","Standard",Raw_Customer_dim!H389)</f>
        <v>Silver</v>
      </c>
      <c r="I389" s="4" t="str">
        <f>IF(COUNTIF($A$2:$A389,A389)&gt;1,"Duplicate","Unique")</f>
        <v>Unique</v>
      </c>
    </row>
    <row r="390" spans="1:9" ht="15" customHeight="1" x14ac:dyDescent="0.3">
      <c r="A390" s="4" t="str">
        <f>IF(LEFT(Raw_Customer_dim!A390,2)="C-","CUST"&amp;MID(Raw_Customer_dim!A390,3,10),Raw_Customer_dim!A390)</f>
        <v>CUST1388</v>
      </c>
      <c r="B390" s="4" t="str">
        <f>PROPER(TRIM(Raw_Customer_dim!B390))</f>
        <v>Timothy Valenzuela</v>
      </c>
      <c r="C390" s="4">
        <f>Raw_Customer_dim!C390</f>
        <v>53</v>
      </c>
      <c r="D390" s="4" t="str">
        <f>Raw_Customer_dim!D390</f>
        <v>Male</v>
      </c>
      <c r="E390" s="4" t="str">
        <f>TRIM(Raw_Customer_dim!E390)</f>
        <v>Stevensshire</v>
      </c>
      <c r="F390" s="4" t="str">
        <f>TRIM(Raw_Customer_dim!F390)</f>
        <v>Missouri</v>
      </c>
      <c r="G390" s="4" t="str">
        <f>TRIM(Raw_Customer_dim!G390)</f>
        <v>USA</v>
      </c>
      <c r="H390" s="4" t="str">
        <f>IF(Raw_Customer_dim!H390="","Standard",Raw_Customer_dim!H390)</f>
        <v>Platinum</v>
      </c>
      <c r="I390" s="4" t="str">
        <f>IF(COUNTIF($A$2:$A390,A390)&gt;1,"Duplicate","Unique")</f>
        <v>Unique</v>
      </c>
    </row>
    <row r="391" spans="1:9" ht="15" customHeight="1" x14ac:dyDescent="0.3">
      <c r="A391" s="4" t="str">
        <f>IF(LEFT(Raw_Customer_dim!A391,2)="C-","CUST"&amp;MID(Raw_Customer_dim!A391,3,10),Raw_Customer_dim!A391)</f>
        <v>CUST1389</v>
      </c>
      <c r="B391" s="4" t="str">
        <f>PROPER(TRIM(Raw_Customer_dim!B391))</f>
        <v>Cynthia Lopez</v>
      </c>
      <c r="C391" s="4">
        <f>Raw_Customer_dim!C391</f>
        <v>50</v>
      </c>
      <c r="D391" s="4" t="str">
        <f>Raw_Customer_dim!D391</f>
        <v>Male</v>
      </c>
      <c r="E391" s="4" t="str">
        <f>TRIM(Raw_Customer_dim!E391)</f>
        <v>Joseland</v>
      </c>
      <c r="F391" s="4" t="str">
        <f>TRIM(Raw_Customer_dim!F391)</f>
        <v>Nebraska</v>
      </c>
      <c r="G391" s="4" t="str">
        <f>TRIM(Raw_Customer_dim!G391)</f>
        <v>USA</v>
      </c>
      <c r="H391" s="4" t="str">
        <f>IF(Raw_Customer_dim!H391="","Standard",Raw_Customer_dim!H391)</f>
        <v>Platinum</v>
      </c>
      <c r="I391" s="4" t="str">
        <f>IF(COUNTIF($A$2:$A391,A391)&gt;1,"Duplicate","Unique")</f>
        <v>Unique</v>
      </c>
    </row>
    <row r="392" spans="1:9" ht="15" customHeight="1" x14ac:dyDescent="0.3">
      <c r="A392" s="4" t="str">
        <f>IF(LEFT(Raw_Customer_dim!A392,2)="C-","CUST"&amp;MID(Raw_Customer_dim!A392,3,10),Raw_Customer_dim!A392)</f>
        <v>CUST1390</v>
      </c>
      <c r="B392" s="4" t="str">
        <f>PROPER(TRIM(Raw_Customer_dim!B392))</f>
        <v>Daniel Bell</v>
      </c>
      <c r="C392" s="4">
        <f>Raw_Customer_dim!C392</f>
        <v>56</v>
      </c>
      <c r="D392" s="4" t="str">
        <f>Raw_Customer_dim!D392</f>
        <v>Male</v>
      </c>
      <c r="E392" s="4" t="str">
        <f>TRIM(Raw_Customer_dim!E392)</f>
        <v>Deniseberg</v>
      </c>
      <c r="F392" s="4" t="str">
        <f>TRIM(Raw_Customer_dim!F392)</f>
        <v>Arkansas</v>
      </c>
      <c r="G392" s="4" t="str">
        <f>TRIM(Raw_Customer_dim!G392)</f>
        <v>USA</v>
      </c>
      <c r="H392" s="4" t="str">
        <f>IF(Raw_Customer_dim!H392="","Standard",Raw_Customer_dim!H392)</f>
        <v>Silver</v>
      </c>
      <c r="I392" s="4" t="str">
        <f>IF(COUNTIF($A$2:$A392,A392)&gt;1,"Duplicate","Unique")</f>
        <v>Unique</v>
      </c>
    </row>
    <row r="393" spans="1:9" ht="15" customHeight="1" x14ac:dyDescent="0.3">
      <c r="A393" s="4" t="str">
        <f>IF(LEFT(Raw_Customer_dim!A393,2)="C-","CUST"&amp;MID(Raw_Customer_dim!A393,3,10),Raw_Customer_dim!A393)</f>
        <v>CUST1391</v>
      </c>
      <c r="B393" s="4" t="str">
        <f>PROPER(TRIM(Raw_Customer_dim!B393))</f>
        <v>Heidi Tyler</v>
      </c>
      <c r="C393" s="4">
        <f>Raw_Customer_dim!C393</f>
        <v>40</v>
      </c>
      <c r="D393" s="4" t="str">
        <f>Raw_Customer_dim!D393</f>
        <v>Female</v>
      </c>
      <c r="E393" s="4" t="str">
        <f>TRIM(Raw_Customer_dim!E393)</f>
        <v>Dawnstad</v>
      </c>
      <c r="F393" s="4" t="str">
        <f>TRIM(Raw_Customer_dim!F393)</f>
        <v>Oregon</v>
      </c>
      <c r="G393" s="4" t="str">
        <f>TRIM(Raw_Customer_dim!G393)</f>
        <v>USA</v>
      </c>
      <c r="H393" s="4" t="str">
        <f>IF(Raw_Customer_dim!H393="","Standard",Raw_Customer_dim!H393)</f>
        <v>Bronze</v>
      </c>
      <c r="I393" s="4" t="str">
        <f>IF(COUNTIF($A$2:$A393,A393)&gt;1,"Duplicate","Unique")</f>
        <v>Unique</v>
      </c>
    </row>
    <row r="394" spans="1:9" ht="15" customHeight="1" x14ac:dyDescent="0.3">
      <c r="A394" s="4" t="str">
        <f>IF(LEFT(Raw_Customer_dim!A394,2)="C-","CUST"&amp;MID(Raw_Customer_dim!A394,3,10),Raw_Customer_dim!A394)</f>
        <v>CUST1392</v>
      </c>
      <c r="B394" s="4" t="str">
        <f>PROPER(TRIM(Raw_Customer_dim!B394))</f>
        <v>Jacqueline Payne</v>
      </c>
      <c r="C394" s="4">
        <f>Raw_Customer_dim!C394</f>
        <v>46</v>
      </c>
      <c r="D394" s="4" t="str">
        <f>Raw_Customer_dim!D394</f>
        <v>Male</v>
      </c>
      <c r="E394" s="4" t="str">
        <f>TRIM(Raw_Customer_dim!E394)</f>
        <v>Gutierrezstad</v>
      </c>
      <c r="F394" s="4" t="str">
        <f>TRIM(Raw_Customer_dim!F394)</f>
        <v>Missouri</v>
      </c>
      <c r="G394" s="4" t="str">
        <f>TRIM(Raw_Customer_dim!G394)</f>
        <v>USA</v>
      </c>
      <c r="H394" s="4" t="str">
        <f>IF(Raw_Customer_dim!H394="","Standard",Raw_Customer_dim!H394)</f>
        <v>Gold</v>
      </c>
      <c r="I394" s="4" t="str">
        <f>IF(COUNTIF($A$2:$A394,A394)&gt;1,"Duplicate","Unique")</f>
        <v>Unique</v>
      </c>
    </row>
    <row r="395" spans="1:9" ht="15" customHeight="1" x14ac:dyDescent="0.3">
      <c r="A395" s="4" t="str">
        <f>IF(LEFT(Raw_Customer_dim!A395,2)="C-","CUST"&amp;MID(Raw_Customer_dim!A395,3,10),Raw_Customer_dim!A395)</f>
        <v>CUST1393</v>
      </c>
      <c r="B395" s="4" t="str">
        <f>PROPER(TRIM(Raw_Customer_dim!B395))</f>
        <v>Michael Mcneil</v>
      </c>
      <c r="C395" s="4">
        <f>Raw_Customer_dim!C395</f>
        <v>46</v>
      </c>
      <c r="D395" s="4" t="str">
        <f>Raw_Customer_dim!D395</f>
        <v>Male</v>
      </c>
      <c r="E395" s="4" t="str">
        <f>TRIM(Raw_Customer_dim!E395)</f>
        <v>Stewartchester</v>
      </c>
      <c r="F395" s="4" t="str">
        <f>TRIM(Raw_Customer_dim!F395)</f>
        <v>Utah</v>
      </c>
      <c r="G395" s="4" t="str">
        <f>TRIM(Raw_Customer_dim!G395)</f>
        <v>USA</v>
      </c>
      <c r="H395" s="4" t="str">
        <f>IF(Raw_Customer_dim!H395="","Standard",Raw_Customer_dim!H395)</f>
        <v>Bronze</v>
      </c>
      <c r="I395" s="4" t="str">
        <f>IF(COUNTIF($A$2:$A395,A395)&gt;1,"Duplicate","Unique")</f>
        <v>Unique</v>
      </c>
    </row>
    <row r="396" spans="1:9" ht="15" customHeight="1" x14ac:dyDescent="0.3">
      <c r="A396" s="4" t="str">
        <f>IF(LEFT(Raw_Customer_dim!A396,2)="C-","CUST"&amp;MID(Raw_Customer_dim!A396,3,10),Raw_Customer_dim!A396)</f>
        <v>CUST1394</v>
      </c>
      <c r="B396" s="4" t="str">
        <f>PROPER(TRIM(Raw_Customer_dim!B396))</f>
        <v>Alejandro Evans</v>
      </c>
      <c r="C396" s="4">
        <f>Raw_Customer_dim!C396</f>
        <v>43</v>
      </c>
      <c r="D396" s="4" t="str">
        <f>Raw_Customer_dim!D396</f>
        <v>Female</v>
      </c>
      <c r="E396" s="4" t="str">
        <f>TRIM(Raw_Customer_dim!E396)</f>
        <v>Cannonberg</v>
      </c>
      <c r="F396" s="4" t="str">
        <f>TRIM(Raw_Customer_dim!F396)</f>
        <v>Connecticut</v>
      </c>
      <c r="G396" s="4" t="str">
        <f>TRIM(Raw_Customer_dim!G396)</f>
        <v>USA</v>
      </c>
      <c r="H396" s="4" t="str">
        <f>IF(Raw_Customer_dim!H396="","Standard",Raw_Customer_dim!H396)</f>
        <v>Bronze</v>
      </c>
      <c r="I396" s="4" t="str">
        <f>IF(COUNTIF($A$2:$A396,A396)&gt;1,"Duplicate","Unique")</f>
        <v>Unique</v>
      </c>
    </row>
    <row r="397" spans="1:9" ht="15" customHeight="1" x14ac:dyDescent="0.3">
      <c r="A397" s="4" t="str">
        <f>IF(LEFT(Raw_Customer_dim!A397,2)="C-","CUST"&amp;MID(Raw_Customer_dim!A397,3,10),Raw_Customer_dim!A397)</f>
        <v>CUST1395</v>
      </c>
      <c r="B397" s="4" t="str">
        <f>PROPER(TRIM(Raw_Customer_dim!B397))</f>
        <v>Brandon Mcguire</v>
      </c>
      <c r="C397" s="4">
        <f>Raw_Customer_dim!C397</f>
        <v>50</v>
      </c>
      <c r="D397" s="4" t="str">
        <f>Raw_Customer_dim!D397</f>
        <v>Male</v>
      </c>
      <c r="E397" s="4" t="str">
        <f>TRIM(Raw_Customer_dim!E397)</f>
        <v>Lake Morganland</v>
      </c>
      <c r="F397" s="4" t="str">
        <f>TRIM(Raw_Customer_dim!F397)</f>
        <v>Kansas</v>
      </c>
      <c r="G397" s="4" t="str">
        <f>TRIM(Raw_Customer_dim!G397)</f>
        <v>USA</v>
      </c>
      <c r="H397" s="4" t="str">
        <f>IF(Raw_Customer_dim!H397="","Standard",Raw_Customer_dim!H397)</f>
        <v>Gold</v>
      </c>
      <c r="I397" s="4" t="str">
        <f>IF(COUNTIF($A$2:$A397,A397)&gt;1,"Duplicate","Unique")</f>
        <v>Unique</v>
      </c>
    </row>
    <row r="398" spans="1:9" ht="15" customHeight="1" x14ac:dyDescent="0.3">
      <c r="A398" s="4" t="str">
        <f>IF(LEFT(Raw_Customer_dim!A398,2)="C-","CUST"&amp;MID(Raw_Customer_dim!A398,3,10),Raw_Customer_dim!A398)</f>
        <v>CUST1396</v>
      </c>
      <c r="B398" s="4" t="str">
        <f>PROPER(TRIM(Raw_Customer_dim!B398))</f>
        <v>Alexander Byrd</v>
      </c>
      <c r="C398" s="4">
        <f>Raw_Customer_dim!C398</f>
        <v>25</v>
      </c>
      <c r="D398" s="4" t="str">
        <f>Raw_Customer_dim!D398</f>
        <v>Female</v>
      </c>
      <c r="E398" s="4" t="str">
        <f>TRIM(Raw_Customer_dim!E398)</f>
        <v>Parkerview</v>
      </c>
      <c r="F398" s="4" t="str">
        <f>TRIM(Raw_Customer_dim!F398)</f>
        <v>New York</v>
      </c>
      <c r="G398" s="4" t="str">
        <f>TRIM(Raw_Customer_dim!G398)</f>
        <v>USA</v>
      </c>
      <c r="H398" s="4" t="str">
        <f>IF(Raw_Customer_dim!H398="","Standard",Raw_Customer_dim!H398)</f>
        <v>Silver</v>
      </c>
      <c r="I398" s="4" t="str">
        <f>IF(COUNTIF($A$2:$A398,A398)&gt;1,"Duplicate","Unique")</f>
        <v>Unique</v>
      </c>
    </row>
    <row r="399" spans="1:9" ht="15" customHeight="1" x14ac:dyDescent="0.3">
      <c r="A399" s="4" t="str">
        <f>IF(LEFT(Raw_Customer_dim!A399,2)="C-","CUST"&amp;MID(Raw_Customer_dim!A399,3,10),Raw_Customer_dim!A399)</f>
        <v>CUST1397</v>
      </c>
      <c r="B399" s="4" t="str">
        <f>PROPER(TRIM(Raw_Customer_dim!B399))</f>
        <v>Charles Norman Phd</v>
      </c>
      <c r="C399" s="4">
        <f>Raw_Customer_dim!C399</f>
        <v>62</v>
      </c>
      <c r="D399" s="4" t="str">
        <f>Raw_Customer_dim!D399</f>
        <v>Female</v>
      </c>
      <c r="E399" s="4" t="str">
        <f>TRIM(Raw_Customer_dim!E399)</f>
        <v>East Jennifer</v>
      </c>
      <c r="F399" s="4" t="str">
        <f>TRIM(Raw_Customer_dim!F399)</f>
        <v>Kansas</v>
      </c>
      <c r="G399" s="4" t="str">
        <f>TRIM(Raw_Customer_dim!G399)</f>
        <v>USA</v>
      </c>
      <c r="H399" s="4" t="str">
        <f>IF(Raw_Customer_dim!H399="","Standard",Raw_Customer_dim!H399)</f>
        <v>Platinum</v>
      </c>
      <c r="I399" s="4" t="str">
        <f>IF(COUNTIF($A$2:$A399,A399)&gt;1,"Duplicate","Unique")</f>
        <v>Unique</v>
      </c>
    </row>
    <row r="400" spans="1:9" ht="15" customHeight="1" x14ac:dyDescent="0.3">
      <c r="A400" s="4" t="str">
        <f>IF(LEFT(Raw_Customer_dim!A400,2)="C-","CUST"&amp;MID(Raw_Customer_dim!A400,3,10),Raw_Customer_dim!A400)</f>
        <v>CUST1398</v>
      </c>
      <c r="B400" s="4" t="str">
        <f>PROPER(TRIM(Raw_Customer_dim!B400))</f>
        <v>Jennifer Johnson</v>
      </c>
      <c r="C400" s="4">
        <f>Raw_Customer_dim!C400</f>
        <v>54</v>
      </c>
      <c r="D400" s="4" t="str">
        <f>Raw_Customer_dim!D400</f>
        <v>Male</v>
      </c>
      <c r="E400" s="4" t="str">
        <f>TRIM(Raw_Customer_dim!E400)</f>
        <v>Cheyenneborough</v>
      </c>
      <c r="F400" s="4" t="str">
        <f>TRIM(Raw_Customer_dim!F400)</f>
        <v>New Hampshire</v>
      </c>
      <c r="G400" s="4" t="str">
        <f>TRIM(Raw_Customer_dim!G400)</f>
        <v>USA</v>
      </c>
      <c r="H400" s="4" t="str">
        <f>IF(Raw_Customer_dim!H400="","Standard",Raw_Customer_dim!H400)</f>
        <v>Bronze</v>
      </c>
      <c r="I400" s="4" t="str">
        <f>IF(COUNTIF($A$2:$A400,A400)&gt;1,"Duplicate","Unique")</f>
        <v>Unique</v>
      </c>
    </row>
    <row r="401" spans="1:9" ht="15" customHeight="1" x14ac:dyDescent="0.3">
      <c r="A401" s="4" t="str">
        <f>IF(LEFT(Raw_Customer_dim!A401,2)="C-","CUST"&amp;MID(Raw_Customer_dim!A401,3,10),Raw_Customer_dim!A401)</f>
        <v>CUST1399</v>
      </c>
      <c r="B401" s="4" t="str">
        <f>PROPER(TRIM(Raw_Customer_dim!B401))</f>
        <v>John Donaldson</v>
      </c>
      <c r="C401" s="4">
        <f>Raw_Customer_dim!C401</f>
        <v>27</v>
      </c>
      <c r="D401" s="4" t="str">
        <f>Raw_Customer_dim!D401</f>
        <v>Male</v>
      </c>
      <c r="E401" s="4" t="str">
        <f>TRIM(Raw_Customer_dim!E401)</f>
        <v>New Edward</v>
      </c>
      <c r="F401" s="4" t="str">
        <f>TRIM(Raw_Customer_dim!F401)</f>
        <v>Maine</v>
      </c>
      <c r="G401" s="4" t="str">
        <f>TRIM(Raw_Customer_dim!G401)</f>
        <v>USA</v>
      </c>
      <c r="H401" s="4" t="str">
        <f>IF(Raw_Customer_dim!H401="","Standard",Raw_Customer_dim!H401)</f>
        <v>Bronze</v>
      </c>
      <c r="I401" s="4" t="str">
        <f>IF(COUNTIF($A$2:$A401,A401)&gt;1,"Duplicate","Unique")</f>
        <v>Unique</v>
      </c>
    </row>
    <row r="402" spans="1:9" ht="15" customHeight="1" x14ac:dyDescent="0.3">
      <c r="A402" s="4" t="str">
        <f>IF(LEFT(Raw_Customer_dim!A402,2)="C-","CUST"&amp;MID(Raw_Customer_dim!A402,3,10),Raw_Customer_dim!A402)</f>
        <v>CUST1400</v>
      </c>
      <c r="B402" s="4" t="str">
        <f>PROPER(TRIM(Raw_Customer_dim!B402))</f>
        <v>Mark Rogers</v>
      </c>
      <c r="C402" s="4">
        <f>Raw_Customer_dim!C402</f>
        <v>57</v>
      </c>
      <c r="D402" s="4" t="str">
        <f>Raw_Customer_dim!D402</f>
        <v>Female</v>
      </c>
      <c r="E402" s="4" t="str">
        <f>TRIM(Raw_Customer_dim!E402)</f>
        <v>Bookertown</v>
      </c>
      <c r="F402" s="4" t="str">
        <f>TRIM(Raw_Customer_dim!F402)</f>
        <v>Oklahoma</v>
      </c>
      <c r="G402" s="4" t="str">
        <f>TRIM(Raw_Customer_dim!G402)</f>
        <v>USA</v>
      </c>
      <c r="H402" s="4" t="str">
        <f>IF(Raw_Customer_dim!H402="","Standard",Raw_Customer_dim!H402)</f>
        <v>Platinum</v>
      </c>
      <c r="I402" s="4" t="str">
        <f>IF(COUNTIF($A$2:$A402,A402)&gt;1,"Duplicate","Unique")</f>
        <v>Unique</v>
      </c>
    </row>
    <row r="403" spans="1:9" ht="15" customHeight="1" x14ac:dyDescent="0.3">
      <c r="A403" s="4" t="str">
        <f>IF(LEFT(Raw_Customer_dim!A403,2)="C-","CUST"&amp;MID(Raw_Customer_dim!A403,3,10),Raw_Customer_dim!A403)</f>
        <v>CUST1401</v>
      </c>
      <c r="B403" s="4" t="str">
        <f>PROPER(TRIM(Raw_Customer_dim!B403))</f>
        <v>Terry Moses</v>
      </c>
      <c r="C403" s="4">
        <f>Raw_Customer_dim!C403</f>
        <v>51</v>
      </c>
      <c r="D403" s="4" t="str">
        <f>Raw_Customer_dim!D403</f>
        <v>Female</v>
      </c>
      <c r="E403" s="4" t="str">
        <f>TRIM(Raw_Customer_dim!E403)</f>
        <v>Leahmouth</v>
      </c>
      <c r="F403" s="4" t="str">
        <f>TRIM(Raw_Customer_dim!F403)</f>
        <v>Nevada</v>
      </c>
      <c r="G403" s="4" t="str">
        <f>TRIM(Raw_Customer_dim!G403)</f>
        <v>USA</v>
      </c>
      <c r="H403" s="4" t="str">
        <f>IF(Raw_Customer_dim!H403="","Standard",Raw_Customer_dim!H403)</f>
        <v>Platinum</v>
      </c>
      <c r="I403" s="4" t="str">
        <f>IF(COUNTIF($A$2:$A403,A403)&gt;1,"Duplicate","Unique")</f>
        <v>Unique</v>
      </c>
    </row>
    <row r="404" spans="1:9" ht="15" customHeight="1" x14ac:dyDescent="0.3">
      <c r="A404" s="4" t="str">
        <f>IF(LEFT(Raw_Customer_dim!A404,2)="C-","CUST"&amp;MID(Raw_Customer_dim!A404,3,10),Raw_Customer_dim!A404)</f>
        <v>CUST1402</v>
      </c>
      <c r="B404" s="4" t="str">
        <f>PROPER(TRIM(Raw_Customer_dim!B404))</f>
        <v>Cassandra Perez</v>
      </c>
      <c r="C404" s="4">
        <f>Raw_Customer_dim!C404</f>
        <v>31</v>
      </c>
      <c r="D404" s="4" t="str">
        <f>Raw_Customer_dim!D404</f>
        <v>Male</v>
      </c>
      <c r="E404" s="4" t="str">
        <f>TRIM(Raw_Customer_dim!E404)</f>
        <v>Brandonville</v>
      </c>
      <c r="F404" s="4" t="str">
        <f>TRIM(Raw_Customer_dim!F404)</f>
        <v>Mississippi</v>
      </c>
      <c r="G404" s="4" t="str">
        <f>TRIM(Raw_Customer_dim!G404)</f>
        <v>USA</v>
      </c>
      <c r="H404" s="4" t="str">
        <f>IF(Raw_Customer_dim!H404="","Standard",Raw_Customer_dim!H404)</f>
        <v>Bronze</v>
      </c>
      <c r="I404" s="4" t="str">
        <f>IF(COUNTIF($A$2:$A404,A404)&gt;1,"Duplicate","Unique")</f>
        <v>Unique</v>
      </c>
    </row>
    <row r="405" spans="1:9" ht="15" customHeight="1" x14ac:dyDescent="0.3">
      <c r="A405" s="4" t="str">
        <f>IF(LEFT(Raw_Customer_dim!A405,2)="C-","CUST"&amp;MID(Raw_Customer_dim!A405,3,10),Raw_Customer_dim!A405)</f>
        <v>CUST1403</v>
      </c>
      <c r="B405" s="4" t="str">
        <f>PROPER(TRIM(Raw_Customer_dim!B405))</f>
        <v>Justin Ingram</v>
      </c>
      <c r="C405" s="4">
        <f>Raw_Customer_dim!C405</f>
        <v>34</v>
      </c>
      <c r="D405" s="4" t="str">
        <f>Raw_Customer_dim!D405</f>
        <v>Male</v>
      </c>
      <c r="E405" s="4" t="str">
        <f>TRIM(Raw_Customer_dim!E405)</f>
        <v>Lake Lisaland</v>
      </c>
      <c r="F405" s="4" t="str">
        <f>TRIM(Raw_Customer_dim!F405)</f>
        <v>Louisiana</v>
      </c>
      <c r="G405" s="4" t="str">
        <f>TRIM(Raw_Customer_dim!G405)</f>
        <v>USA</v>
      </c>
      <c r="H405" s="4" t="str">
        <f>IF(Raw_Customer_dim!H405="","Standard",Raw_Customer_dim!H405)</f>
        <v>Bronze</v>
      </c>
      <c r="I405" s="4" t="str">
        <f>IF(COUNTIF($A$2:$A405,A405)&gt;1,"Duplicate","Unique")</f>
        <v>Unique</v>
      </c>
    </row>
    <row r="406" spans="1:9" ht="15" customHeight="1" x14ac:dyDescent="0.3">
      <c r="A406" s="4" t="str">
        <f>IF(LEFT(Raw_Customer_dim!A406,2)="C-","CUST"&amp;MID(Raw_Customer_dim!A406,3,10),Raw_Customer_dim!A406)</f>
        <v>CUST1404</v>
      </c>
      <c r="B406" s="4" t="str">
        <f>PROPER(TRIM(Raw_Customer_dim!B406))</f>
        <v>David Ross</v>
      </c>
      <c r="C406" s="4">
        <f>Raw_Customer_dim!C406</f>
        <v>22</v>
      </c>
      <c r="D406" s="4" t="str">
        <f>Raw_Customer_dim!D406</f>
        <v>Female</v>
      </c>
      <c r="E406" s="4" t="str">
        <f>TRIM(Raw_Customer_dim!E406)</f>
        <v>South Angela</v>
      </c>
      <c r="F406" s="4" t="str">
        <f>TRIM(Raw_Customer_dim!F406)</f>
        <v>Arkansas</v>
      </c>
      <c r="G406" s="4" t="str">
        <f>TRIM(Raw_Customer_dim!G406)</f>
        <v>USA</v>
      </c>
      <c r="H406" s="4" t="str">
        <f>IF(Raw_Customer_dim!H406="","Standard",Raw_Customer_dim!H406)</f>
        <v>Silver</v>
      </c>
      <c r="I406" s="4" t="str">
        <f>IF(COUNTIF($A$2:$A406,A406)&gt;1,"Duplicate","Unique")</f>
        <v>Unique</v>
      </c>
    </row>
    <row r="407" spans="1:9" ht="15" customHeight="1" x14ac:dyDescent="0.3">
      <c r="A407" s="4" t="str">
        <f>IF(LEFT(Raw_Customer_dim!A407,2)="C-","CUST"&amp;MID(Raw_Customer_dim!A407,3,10),Raw_Customer_dim!A407)</f>
        <v>CUST1405</v>
      </c>
      <c r="B407" s="4" t="str">
        <f>PROPER(TRIM(Raw_Customer_dim!B407))</f>
        <v>Eric Wolfe</v>
      </c>
      <c r="C407" s="4">
        <f>Raw_Customer_dim!C407</f>
        <v>18</v>
      </c>
      <c r="D407" s="4" t="str">
        <f>Raw_Customer_dim!D407</f>
        <v>Female</v>
      </c>
      <c r="E407" s="4" t="str">
        <f>TRIM(Raw_Customer_dim!E407)</f>
        <v>Garciaview</v>
      </c>
      <c r="F407" s="4" t="str">
        <f>TRIM(Raw_Customer_dim!F407)</f>
        <v>Louisiana</v>
      </c>
      <c r="G407" s="4" t="str">
        <f>TRIM(Raw_Customer_dim!G407)</f>
        <v>USA</v>
      </c>
      <c r="H407" s="4" t="str">
        <f>IF(Raw_Customer_dim!H407="","Standard",Raw_Customer_dim!H407)</f>
        <v>Gold</v>
      </c>
      <c r="I407" s="4" t="str">
        <f>IF(COUNTIF($A$2:$A407,A407)&gt;1,"Duplicate","Unique")</f>
        <v>Unique</v>
      </c>
    </row>
    <row r="408" spans="1:9" ht="15" customHeight="1" x14ac:dyDescent="0.3">
      <c r="A408" s="4" t="str">
        <f>IF(LEFT(Raw_Customer_dim!A408,2)="C-","CUST"&amp;MID(Raw_Customer_dim!A408,3,10),Raw_Customer_dim!A408)</f>
        <v>CUST1406</v>
      </c>
      <c r="B408" s="4" t="str">
        <f>PROPER(TRIM(Raw_Customer_dim!B408))</f>
        <v>David Lozano</v>
      </c>
      <c r="C408" s="4">
        <f>Raw_Customer_dim!C408</f>
        <v>23</v>
      </c>
      <c r="D408" s="4" t="str">
        <f>Raw_Customer_dim!D408</f>
        <v>Female</v>
      </c>
      <c r="E408" s="4" t="str">
        <f>TRIM(Raw_Customer_dim!E408)</f>
        <v>North Michaelfurt</v>
      </c>
      <c r="F408" s="4" t="str">
        <f>TRIM(Raw_Customer_dim!F408)</f>
        <v>Wisconsin</v>
      </c>
      <c r="G408" s="4" t="str">
        <f>TRIM(Raw_Customer_dim!G408)</f>
        <v>USA</v>
      </c>
      <c r="H408" s="4" t="str">
        <f>IF(Raw_Customer_dim!H408="","Standard",Raw_Customer_dim!H408)</f>
        <v>Gold</v>
      </c>
      <c r="I408" s="4" t="str">
        <f>IF(COUNTIF($A$2:$A408,A408)&gt;1,"Duplicate","Unique")</f>
        <v>Unique</v>
      </c>
    </row>
    <row r="409" spans="1:9" ht="15" customHeight="1" x14ac:dyDescent="0.3">
      <c r="A409" s="4" t="str">
        <f>IF(LEFT(Raw_Customer_dim!A409,2)="C-","CUST"&amp;MID(Raw_Customer_dim!A409,3,10),Raw_Customer_dim!A409)</f>
        <v>CUST1407</v>
      </c>
      <c r="B409" s="4" t="str">
        <f>PROPER(TRIM(Raw_Customer_dim!B409))</f>
        <v>Joseph Mendoza</v>
      </c>
      <c r="C409" s="4">
        <f>Raw_Customer_dim!C409</f>
        <v>33</v>
      </c>
      <c r="D409" s="4" t="str">
        <f>Raw_Customer_dim!D409</f>
        <v>Male</v>
      </c>
      <c r="E409" s="4" t="str">
        <f>TRIM(Raw_Customer_dim!E409)</f>
        <v>Ashleymouth</v>
      </c>
      <c r="F409" s="4" t="str">
        <f>TRIM(Raw_Customer_dim!F409)</f>
        <v>Maryland</v>
      </c>
      <c r="G409" s="4" t="str">
        <f>TRIM(Raw_Customer_dim!G409)</f>
        <v>USA</v>
      </c>
      <c r="H409" s="4" t="str">
        <f>IF(Raw_Customer_dim!H409="","Standard",Raw_Customer_dim!H409)</f>
        <v>Gold</v>
      </c>
      <c r="I409" s="4" t="str">
        <f>IF(COUNTIF($A$2:$A409,A409)&gt;1,"Duplicate","Unique")</f>
        <v>Unique</v>
      </c>
    </row>
    <row r="410" spans="1:9" ht="15" customHeight="1" x14ac:dyDescent="0.3">
      <c r="A410" s="4" t="str">
        <f>IF(LEFT(Raw_Customer_dim!A410,2)="C-","CUST"&amp;MID(Raw_Customer_dim!A410,3,10),Raw_Customer_dim!A410)</f>
        <v>CUST1408</v>
      </c>
      <c r="B410" s="4" t="str">
        <f>PROPER(TRIM(Raw_Customer_dim!B410))</f>
        <v>Isabel Foster</v>
      </c>
      <c r="C410" s="4">
        <f>Raw_Customer_dim!C410</f>
        <v>36</v>
      </c>
      <c r="D410" s="4" t="str">
        <f>Raw_Customer_dim!D410</f>
        <v>Male</v>
      </c>
      <c r="E410" s="4" t="str">
        <f>TRIM(Raw_Customer_dim!E410)</f>
        <v>Port Joshuaville</v>
      </c>
      <c r="F410" s="4" t="str">
        <f>TRIM(Raw_Customer_dim!F410)</f>
        <v>New Jersey</v>
      </c>
      <c r="G410" s="4" t="str">
        <f>TRIM(Raw_Customer_dim!G410)</f>
        <v>USA</v>
      </c>
      <c r="H410" s="4" t="str">
        <f>IF(Raw_Customer_dim!H410="","Standard",Raw_Customer_dim!H410)</f>
        <v>Gold</v>
      </c>
      <c r="I410" s="4" t="str">
        <f>IF(COUNTIF($A$2:$A410,A410)&gt;1,"Duplicate","Unique")</f>
        <v>Unique</v>
      </c>
    </row>
    <row r="411" spans="1:9" ht="15" customHeight="1" x14ac:dyDescent="0.3">
      <c r="A411" s="4" t="str">
        <f>IF(LEFT(Raw_Customer_dim!A411,2)="C-","CUST"&amp;MID(Raw_Customer_dim!A411,3,10),Raw_Customer_dim!A411)</f>
        <v>CUST1409</v>
      </c>
      <c r="B411" s="4" t="str">
        <f>PROPER(TRIM(Raw_Customer_dim!B411))</f>
        <v>Sarah Smith</v>
      </c>
      <c r="C411" s="4">
        <f>Raw_Customer_dim!C411</f>
        <v>55</v>
      </c>
      <c r="D411" s="4" t="str">
        <f>Raw_Customer_dim!D411</f>
        <v>Male</v>
      </c>
      <c r="E411" s="4" t="str">
        <f>TRIM(Raw_Customer_dim!E411)</f>
        <v>Kathleenport</v>
      </c>
      <c r="F411" s="4" t="str">
        <f>TRIM(Raw_Customer_dim!F411)</f>
        <v>Wyoming</v>
      </c>
      <c r="G411" s="4" t="str">
        <f>TRIM(Raw_Customer_dim!G411)</f>
        <v>USA</v>
      </c>
      <c r="H411" s="4" t="str">
        <f>IF(Raw_Customer_dim!H411="","Standard",Raw_Customer_dim!H411)</f>
        <v>Gold</v>
      </c>
      <c r="I411" s="4" t="str">
        <f>IF(COUNTIF($A$2:$A411,A411)&gt;1,"Duplicate","Unique")</f>
        <v>Unique</v>
      </c>
    </row>
    <row r="412" spans="1:9" ht="15" customHeight="1" x14ac:dyDescent="0.3">
      <c r="A412" s="4" t="str">
        <f>IF(LEFT(Raw_Customer_dim!A412,2)="C-","CUST"&amp;MID(Raw_Customer_dim!A412,3,10),Raw_Customer_dim!A412)</f>
        <v>CUST1410</v>
      </c>
      <c r="B412" s="4" t="str">
        <f>PROPER(TRIM(Raw_Customer_dim!B412))</f>
        <v>Jackie Thompson</v>
      </c>
      <c r="C412" s="4">
        <f>Raw_Customer_dim!C412</f>
        <v>48</v>
      </c>
      <c r="D412" s="4" t="str">
        <f>Raw_Customer_dim!D412</f>
        <v>Female</v>
      </c>
      <c r="E412" s="4" t="str">
        <f>TRIM(Raw_Customer_dim!E412)</f>
        <v>South Edwin</v>
      </c>
      <c r="F412" s="4" t="str">
        <f>TRIM(Raw_Customer_dim!F412)</f>
        <v>New Jersey</v>
      </c>
      <c r="G412" s="4" t="str">
        <f>TRIM(Raw_Customer_dim!G412)</f>
        <v>USA</v>
      </c>
      <c r="H412" s="4" t="str">
        <f>IF(Raw_Customer_dim!H412="","Standard",Raw_Customer_dim!H412)</f>
        <v>Bronze</v>
      </c>
      <c r="I412" s="4" t="str">
        <f>IF(COUNTIF($A$2:$A412,A412)&gt;1,"Duplicate","Unique")</f>
        <v>Unique</v>
      </c>
    </row>
    <row r="413" spans="1:9" ht="15" customHeight="1" x14ac:dyDescent="0.3">
      <c r="A413" s="4" t="str">
        <f>IF(LEFT(Raw_Customer_dim!A413,2)="C-","CUST"&amp;MID(Raw_Customer_dim!A413,3,10),Raw_Customer_dim!A413)</f>
        <v>CUST1411</v>
      </c>
      <c r="B413" s="4" t="str">
        <f>PROPER(TRIM(Raw_Customer_dim!B413))</f>
        <v>Katrina Perez</v>
      </c>
      <c r="C413" s="4">
        <f>Raw_Customer_dim!C413</f>
        <v>63</v>
      </c>
      <c r="D413" s="4" t="str">
        <f>Raw_Customer_dim!D413</f>
        <v>Male</v>
      </c>
      <c r="E413" s="4" t="str">
        <f>TRIM(Raw_Customer_dim!E413)</f>
        <v>West Rebecca</v>
      </c>
      <c r="F413" s="4" t="str">
        <f>TRIM(Raw_Customer_dim!F413)</f>
        <v>Ohio</v>
      </c>
      <c r="G413" s="4" t="str">
        <f>TRIM(Raw_Customer_dim!G413)</f>
        <v>USA</v>
      </c>
      <c r="H413" s="4" t="str">
        <f>IF(Raw_Customer_dim!H413="","Standard",Raw_Customer_dim!H413)</f>
        <v>Silver</v>
      </c>
      <c r="I413" s="4" t="str">
        <f>IF(COUNTIF($A$2:$A413,A413)&gt;1,"Duplicate","Unique")</f>
        <v>Unique</v>
      </c>
    </row>
    <row r="414" spans="1:9" ht="15" customHeight="1" x14ac:dyDescent="0.3">
      <c r="A414" s="4" t="str">
        <f>IF(LEFT(Raw_Customer_dim!A414,2)="C-","CUST"&amp;MID(Raw_Customer_dim!A414,3,10),Raw_Customer_dim!A414)</f>
        <v>CUST1412</v>
      </c>
      <c r="B414" s="4" t="str">
        <f>PROPER(TRIM(Raw_Customer_dim!B414))</f>
        <v>Shane Brown</v>
      </c>
      <c r="C414" s="4">
        <f>Raw_Customer_dim!C414</f>
        <v>23</v>
      </c>
      <c r="D414" s="4" t="str">
        <f>Raw_Customer_dim!D414</f>
        <v>Female</v>
      </c>
      <c r="E414" s="4" t="str">
        <f>TRIM(Raw_Customer_dim!E414)</f>
        <v>East Andrea</v>
      </c>
      <c r="F414" s="4" t="str">
        <f>TRIM(Raw_Customer_dim!F414)</f>
        <v>Michigan</v>
      </c>
      <c r="G414" s="4" t="str">
        <f>TRIM(Raw_Customer_dim!G414)</f>
        <v>USA</v>
      </c>
      <c r="H414" s="4" t="str">
        <f>IF(Raw_Customer_dim!H414="","Standard",Raw_Customer_dim!H414)</f>
        <v>Gold</v>
      </c>
      <c r="I414" s="4" t="str">
        <f>IF(COUNTIF($A$2:$A414,A414)&gt;1,"Duplicate","Unique")</f>
        <v>Unique</v>
      </c>
    </row>
    <row r="415" spans="1:9" ht="15" customHeight="1" x14ac:dyDescent="0.3">
      <c r="A415" s="4" t="str">
        <f>IF(LEFT(Raw_Customer_dim!A415,2)="C-","CUST"&amp;MID(Raw_Customer_dim!A415,3,10),Raw_Customer_dim!A415)</f>
        <v>CUST1413</v>
      </c>
      <c r="B415" s="4" t="str">
        <f>PROPER(TRIM(Raw_Customer_dim!B415))</f>
        <v>Megan Ryan</v>
      </c>
      <c r="C415" s="4">
        <f>Raw_Customer_dim!C415</f>
        <v>59</v>
      </c>
      <c r="D415" s="4" t="str">
        <f>Raw_Customer_dim!D415</f>
        <v>Female</v>
      </c>
      <c r="E415" s="4" t="str">
        <f>TRIM(Raw_Customer_dim!E415)</f>
        <v>Andrewsfurt</v>
      </c>
      <c r="F415" s="4" t="str">
        <f>TRIM(Raw_Customer_dim!F415)</f>
        <v>Idaho</v>
      </c>
      <c r="G415" s="4" t="str">
        <f>TRIM(Raw_Customer_dim!G415)</f>
        <v>USA</v>
      </c>
      <c r="H415" s="4" t="str">
        <f>IF(Raw_Customer_dim!H415="","Standard",Raw_Customer_dim!H415)</f>
        <v>Bronze</v>
      </c>
      <c r="I415" s="4" t="str">
        <f>IF(COUNTIF($A$2:$A415,A415)&gt;1,"Duplicate","Unique")</f>
        <v>Unique</v>
      </c>
    </row>
    <row r="416" spans="1:9" ht="15" customHeight="1" x14ac:dyDescent="0.3">
      <c r="A416" s="4" t="str">
        <f>IF(LEFT(Raw_Customer_dim!A416,2)="C-","CUST"&amp;MID(Raw_Customer_dim!A416,3,10),Raw_Customer_dim!A416)</f>
        <v>CUST1414</v>
      </c>
      <c r="B416" s="4" t="str">
        <f>PROPER(TRIM(Raw_Customer_dim!B416))</f>
        <v>Melissa Valentine</v>
      </c>
      <c r="C416" s="4">
        <f>Raw_Customer_dim!C416</f>
        <v>35</v>
      </c>
      <c r="D416" s="4" t="str">
        <f>Raw_Customer_dim!D416</f>
        <v>Female</v>
      </c>
      <c r="E416" s="4" t="str">
        <f>TRIM(Raw_Customer_dim!E416)</f>
        <v>East Patriciafort</v>
      </c>
      <c r="F416" s="4" t="str">
        <f>TRIM(Raw_Customer_dim!F416)</f>
        <v>Missouri</v>
      </c>
      <c r="G416" s="4" t="str">
        <f>TRIM(Raw_Customer_dim!G416)</f>
        <v>USA</v>
      </c>
      <c r="H416" s="4" t="str">
        <f>IF(Raw_Customer_dim!H416="","Standard",Raw_Customer_dim!H416)</f>
        <v>Gold</v>
      </c>
      <c r="I416" s="4" t="str">
        <f>IF(COUNTIF($A$2:$A416,A416)&gt;1,"Duplicate","Unique")</f>
        <v>Unique</v>
      </c>
    </row>
    <row r="417" spans="1:9" ht="15" customHeight="1" x14ac:dyDescent="0.3">
      <c r="A417" s="4" t="str">
        <f>IF(LEFT(Raw_Customer_dim!A417,2)="C-","CUST"&amp;MID(Raw_Customer_dim!A417,3,10),Raw_Customer_dim!A417)</f>
        <v>CUST1415</v>
      </c>
      <c r="B417" s="4" t="str">
        <f>PROPER(TRIM(Raw_Customer_dim!B417))</f>
        <v>Tyler Cook</v>
      </c>
      <c r="C417" s="4">
        <f>Raw_Customer_dim!C417</f>
        <v>26</v>
      </c>
      <c r="D417" s="4" t="str">
        <f>Raw_Customer_dim!D417</f>
        <v>Female</v>
      </c>
      <c r="E417" s="4" t="str">
        <f>TRIM(Raw_Customer_dim!E417)</f>
        <v>Kramerview</v>
      </c>
      <c r="F417" s="4" t="str">
        <f>TRIM(Raw_Customer_dim!F417)</f>
        <v>Alaska</v>
      </c>
      <c r="G417" s="4" t="str">
        <f>TRIM(Raw_Customer_dim!G417)</f>
        <v>USA</v>
      </c>
      <c r="H417" s="4" t="str">
        <f>IF(Raw_Customer_dim!H417="","Standard",Raw_Customer_dim!H417)</f>
        <v>Silver</v>
      </c>
      <c r="I417" s="4" t="str">
        <f>IF(COUNTIF($A$2:$A417,A417)&gt;1,"Duplicate","Unique")</f>
        <v>Unique</v>
      </c>
    </row>
    <row r="418" spans="1:9" ht="15" customHeight="1" x14ac:dyDescent="0.3">
      <c r="A418" s="4" t="str">
        <f>IF(LEFT(Raw_Customer_dim!A418,2)="C-","CUST"&amp;MID(Raw_Customer_dim!A418,3,10),Raw_Customer_dim!A418)</f>
        <v>CUST1416</v>
      </c>
      <c r="B418" s="4" t="str">
        <f>PROPER(TRIM(Raw_Customer_dim!B418))</f>
        <v>Jennifer Myers</v>
      </c>
      <c r="C418" s="4">
        <f>Raw_Customer_dim!C418</f>
        <v>46</v>
      </c>
      <c r="D418" s="4" t="str">
        <f>Raw_Customer_dim!D418</f>
        <v>Male</v>
      </c>
      <c r="E418" s="4" t="str">
        <f>TRIM(Raw_Customer_dim!E418)</f>
        <v>Marthaborough</v>
      </c>
      <c r="F418" s="4" t="str">
        <f>TRIM(Raw_Customer_dim!F418)</f>
        <v>Wisconsin</v>
      </c>
      <c r="G418" s="4" t="str">
        <f>TRIM(Raw_Customer_dim!G418)</f>
        <v>USA</v>
      </c>
      <c r="H418" s="4" t="str">
        <f>IF(Raw_Customer_dim!H418="","Standard",Raw_Customer_dim!H418)</f>
        <v>Platinum</v>
      </c>
      <c r="I418" s="4" t="str">
        <f>IF(COUNTIF($A$2:$A418,A418)&gt;1,"Duplicate","Unique")</f>
        <v>Unique</v>
      </c>
    </row>
    <row r="419" spans="1:9" ht="15" customHeight="1" x14ac:dyDescent="0.3">
      <c r="A419" s="4" t="str">
        <f>IF(LEFT(Raw_Customer_dim!A419,2)="C-","CUST"&amp;MID(Raw_Customer_dim!A419,3,10),Raw_Customer_dim!A419)</f>
        <v>CUST1417</v>
      </c>
      <c r="B419" s="4" t="str">
        <f>PROPER(TRIM(Raw_Customer_dim!B419))</f>
        <v>Karen King</v>
      </c>
      <c r="C419" s="4">
        <f>Raw_Customer_dim!C419</f>
        <v>64</v>
      </c>
      <c r="D419" s="4" t="str">
        <f>Raw_Customer_dim!D419</f>
        <v>Female</v>
      </c>
      <c r="E419" s="4" t="str">
        <f>TRIM(Raw_Customer_dim!E419)</f>
        <v>Kimburgh</v>
      </c>
      <c r="F419" s="4" t="str">
        <f>TRIM(Raw_Customer_dim!F419)</f>
        <v>North Carolina</v>
      </c>
      <c r="G419" s="4" t="str">
        <f>TRIM(Raw_Customer_dim!G419)</f>
        <v>USA</v>
      </c>
      <c r="H419" s="4" t="str">
        <f>IF(Raw_Customer_dim!H419="","Standard",Raw_Customer_dim!H419)</f>
        <v>Bronze</v>
      </c>
      <c r="I419" s="4" t="str">
        <f>IF(COUNTIF($A$2:$A419,A419)&gt;1,"Duplicate","Unique")</f>
        <v>Unique</v>
      </c>
    </row>
    <row r="420" spans="1:9" ht="15" customHeight="1" x14ac:dyDescent="0.3">
      <c r="A420" s="4" t="str">
        <f>IF(LEFT(Raw_Customer_dim!A420,2)="C-","CUST"&amp;MID(Raw_Customer_dim!A420,3,10),Raw_Customer_dim!A420)</f>
        <v>CUST1418</v>
      </c>
      <c r="B420" s="4" t="str">
        <f>PROPER(TRIM(Raw_Customer_dim!B420))</f>
        <v>Luke Parks</v>
      </c>
      <c r="C420" s="4">
        <f>Raw_Customer_dim!C420</f>
        <v>60</v>
      </c>
      <c r="D420" s="4" t="str">
        <f>Raw_Customer_dim!D420</f>
        <v>Female</v>
      </c>
      <c r="E420" s="4" t="str">
        <f>TRIM(Raw_Customer_dim!E420)</f>
        <v>West Mario</v>
      </c>
      <c r="F420" s="4" t="str">
        <f>TRIM(Raw_Customer_dim!F420)</f>
        <v>New Hampshire</v>
      </c>
      <c r="G420" s="4" t="str">
        <f>TRIM(Raw_Customer_dim!G420)</f>
        <v>USA</v>
      </c>
      <c r="H420" s="4" t="str">
        <f>IF(Raw_Customer_dim!H420="","Standard",Raw_Customer_dim!H420)</f>
        <v>Silver</v>
      </c>
      <c r="I420" s="4" t="str">
        <f>IF(COUNTIF($A$2:$A420,A420)&gt;1,"Duplicate","Unique")</f>
        <v>Unique</v>
      </c>
    </row>
    <row r="421" spans="1:9" ht="15" customHeight="1" x14ac:dyDescent="0.3">
      <c r="A421" s="4" t="str">
        <f>IF(LEFT(Raw_Customer_dim!A421,2)="C-","CUST"&amp;MID(Raw_Customer_dim!A421,3,10),Raw_Customer_dim!A421)</f>
        <v>CUST1419</v>
      </c>
      <c r="B421" s="4" t="str">
        <f>PROPER(TRIM(Raw_Customer_dim!B421))</f>
        <v>Monica Miller</v>
      </c>
      <c r="C421" s="4">
        <f>Raw_Customer_dim!C421</f>
        <v>33</v>
      </c>
      <c r="D421" s="4" t="str">
        <f>Raw_Customer_dim!D421</f>
        <v>Male</v>
      </c>
      <c r="E421" s="4" t="str">
        <f>TRIM(Raw_Customer_dim!E421)</f>
        <v>Lake David</v>
      </c>
      <c r="F421" s="4" t="str">
        <f>TRIM(Raw_Customer_dim!F421)</f>
        <v>Mississippi</v>
      </c>
      <c r="G421" s="4" t="str">
        <f>TRIM(Raw_Customer_dim!G421)</f>
        <v>USA</v>
      </c>
      <c r="H421" s="4" t="str">
        <f>IF(Raw_Customer_dim!H421="","Standard",Raw_Customer_dim!H421)</f>
        <v>Gold</v>
      </c>
      <c r="I421" s="4" t="str">
        <f>IF(COUNTIF($A$2:$A421,A421)&gt;1,"Duplicate","Unique")</f>
        <v>Unique</v>
      </c>
    </row>
    <row r="422" spans="1:9" ht="15" customHeight="1" x14ac:dyDescent="0.3">
      <c r="A422" s="4" t="str">
        <f>IF(LEFT(Raw_Customer_dim!A422,2)="C-","CUST"&amp;MID(Raw_Customer_dim!A422,3,10),Raw_Customer_dim!A422)</f>
        <v>CUST1420</v>
      </c>
      <c r="B422" s="4" t="str">
        <f>PROPER(TRIM(Raw_Customer_dim!B422))</f>
        <v>Dr. Tamara White Md</v>
      </c>
      <c r="C422" s="4">
        <f>Raw_Customer_dim!C422</f>
        <v>60</v>
      </c>
      <c r="D422" s="4" t="str">
        <f>Raw_Customer_dim!D422</f>
        <v>Male</v>
      </c>
      <c r="E422" s="4" t="str">
        <f>TRIM(Raw_Customer_dim!E422)</f>
        <v>New Benjamin</v>
      </c>
      <c r="F422" s="4" t="str">
        <f>TRIM(Raw_Customer_dim!F422)</f>
        <v>North Carolina</v>
      </c>
      <c r="G422" s="4" t="str">
        <f>TRIM(Raw_Customer_dim!G422)</f>
        <v>USA</v>
      </c>
      <c r="H422" s="4" t="str">
        <f>IF(Raw_Customer_dim!H422="","Standard",Raw_Customer_dim!H422)</f>
        <v>Bronze</v>
      </c>
      <c r="I422" s="4" t="str">
        <f>IF(COUNTIF($A$2:$A422,A422)&gt;1,"Duplicate","Unique")</f>
        <v>Unique</v>
      </c>
    </row>
    <row r="423" spans="1:9" ht="15" customHeight="1" x14ac:dyDescent="0.3">
      <c r="A423" s="4" t="str">
        <f>IF(LEFT(Raw_Customer_dim!A423,2)="C-","CUST"&amp;MID(Raw_Customer_dim!A423,3,10),Raw_Customer_dim!A423)</f>
        <v>CUST1421</v>
      </c>
      <c r="B423" s="4" t="str">
        <f>PROPER(TRIM(Raw_Customer_dim!B423))</f>
        <v>Holly Robinson</v>
      </c>
      <c r="C423" s="4">
        <f>Raw_Customer_dim!C423</f>
        <v>45</v>
      </c>
      <c r="D423" s="4" t="str">
        <f>Raw_Customer_dim!D423</f>
        <v>Female</v>
      </c>
      <c r="E423" s="4" t="str">
        <f>TRIM(Raw_Customer_dim!E423)</f>
        <v>East Amy</v>
      </c>
      <c r="F423" s="4" t="str">
        <f>TRIM(Raw_Customer_dim!F423)</f>
        <v>Washington</v>
      </c>
      <c r="G423" s="4" t="str">
        <f>TRIM(Raw_Customer_dim!G423)</f>
        <v>USA</v>
      </c>
      <c r="H423" s="4" t="str">
        <f>IF(Raw_Customer_dim!H423="","Standard",Raw_Customer_dim!H423)</f>
        <v>Platinum</v>
      </c>
      <c r="I423" s="4" t="str">
        <f>IF(COUNTIF($A$2:$A423,A423)&gt;1,"Duplicate","Unique")</f>
        <v>Unique</v>
      </c>
    </row>
    <row r="424" spans="1:9" ht="15" customHeight="1" x14ac:dyDescent="0.3">
      <c r="A424" s="4" t="str">
        <f>IF(LEFT(Raw_Customer_dim!A424,2)="C-","CUST"&amp;MID(Raw_Customer_dim!A424,3,10),Raw_Customer_dim!A424)</f>
        <v>CUST1422</v>
      </c>
      <c r="B424" s="4" t="str">
        <f>PROPER(TRIM(Raw_Customer_dim!B424))</f>
        <v>Brittany Edwards Dds</v>
      </c>
      <c r="C424" s="4">
        <f>Raw_Customer_dim!C424</f>
        <v>42</v>
      </c>
      <c r="D424" s="4" t="str">
        <f>Raw_Customer_dim!D424</f>
        <v>Female</v>
      </c>
      <c r="E424" s="4" t="str">
        <f>TRIM(Raw_Customer_dim!E424)</f>
        <v>Aliciahaven</v>
      </c>
      <c r="F424" s="4" t="str">
        <f>TRIM(Raw_Customer_dim!F424)</f>
        <v>Kansas</v>
      </c>
      <c r="G424" s="4" t="str">
        <f>TRIM(Raw_Customer_dim!G424)</f>
        <v>USA</v>
      </c>
      <c r="H424" s="4" t="str">
        <f>IF(Raw_Customer_dim!H424="","Standard",Raw_Customer_dim!H424)</f>
        <v>Platinum</v>
      </c>
      <c r="I424" s="4" t="str">
        <f>IF(COUNTIF($A$2:$A424,A424)&gt;1,"Duplicate","Unique")</f>
        <v>Unique</v>
      </c>
    </row>
    <row r="425" spans="1:9" ht="15" customHeight="1" x14ac:dyDescent="0.3">
      <c r="A425" s="4" t="str">
        <f>IF(LEFT(Raw_Customer_dim!A425,2)="C-","CUST"&amp;MID(Raw_Customer_dim!A425,3,10),Raw_Customer_dim!A425)</f>
        <v>CUST1423</v>
      </c>
      <c r="B425" s="4" t="str">
        <f>PROPER(TRIM(Raw_Customer_dim!B425))</f>
        <v>Rebecca Baker</v>
      </c>
      <c r="C425" s="4">
        <f>Raw_Customer_dim!C425</f>
        <v>35</v>
      </c>
      <c r="D425" s="4" t="str">
        <f>Raw_Customer_dim!D425</f>
        <v>Male</v>
      </c>
      <c r="E425" s="4" t="str">
        <f>TRIM(Raw_Customer_dim!E425)</f>
        <v>New Katherine</v>
      </c>
      <c r="F425" s="4" t="str">
        <f>TRIM(Raw_Customer_dim!F425)</f>
        <v>Kansas</v>
      </c>
      <c r="G425" s="4" t="str">
        <f>TRIM(Raw_Customer_dim!G425)</f>
        <v>USA</v>
      </c>
      <c r="H425" s="4" t="str">
        <f>IF(Raw_Customer_dim!H425="","Standard",Raw_Customer_dim!H425)</f>
        <v>Silver</v>
      </c>
      <c r="I425" s="4" t="str">
        <f>IF(COUNTIF($A$2:$A425,A425)&gt;1,"Duplicate","Unique")</f>
        <v>Unique</v>
      </c>
    </row>
    <row r="426" spans="1:9" ht="15" customHeight="1" x14ac:dyDescent="0.3">
      <c r="A426" s="4" t="str">
        <f>IF(LEFT(Raw_Customer_dim!A426,2)="C-","CUST"&amp;MID(Raw_Customer_dim!A426,3,10),Raw_Customer_dim!A426)</f>
        <v>CUST1424</v>
      </c>
      <c r="B426" s="4" t="str">
        <f>PROPER(TRIM(Raw_Customer_dim!B426))</f>
        <v>Edwin Barnes</v>
      </c>
      <c r="C426" s="4">
        <f>Raw_Customer_dim!C426</f>
        <v>53</v>
      </c>
      <c r="D426" s="4" t="str">
        <f>Raw_Customer_dim!D426</f>
        <v>Male</v>
      </c>
      <c r="E426" s="4" t="str">
        <f>TRIM(Raw_Customer_dim!E426)</f>
        <v>Lake Alexandra</v>
      </c>
      <c r="F426" s="4" t="str">
        <f>TRIM(Raw_Customer_dim!F426)</f>
        <v>North Carolina</v>
      </c>
      <c r="G426" s="4" t="str">
        <f>TRIM(Raw_Customer_dim!G426)</f>
        <v>USA</v>
      </c>
      <c r="H426" s="4" t="str">
        <f>IF(Raw_Customer_dim!H426="","Standard",Raw_Customer_dim!H426)</f>
        <v>Bronze</v>
      </c>
      <c r="I426" s="4" t="str">
        <f>IF(COUNTIF($A$2:$A426,A426)&gt;1,"Duplicate","Unique")</f>
        <v>Unique</v>
      </c>
    </row>
    <row r="427" spans="1:9" ht="15" customHeight="1" x14ac:dyDescent="0.3">
      <c r="A427" s="4" t="str">
        <f>IF(LEFT(Raw_Customer_dim!A427,2)="C-","CUST"&amp;MID(Raw_Customer_dim!A427,3,10),Raw_Customer_dim!A427)</f>
        <v>CUST1425</v>
      </c>
      <c r="B427" s="4" t="str">
        <f>PROPER(TRIM(Raw_Customer_dim!B427))</f>
        <v>Bryce Hawkins</v>
      </c>
      <c r="C427" s="4">
        <f>Raw_Customer_dim!C427</f>
        <v>40</v>
      </c>
      <c r="D427" s="4" t="str">
        <f>Raw_Customer_dim!D427</f>
        <v>Male</v>
      </c>
      <c r="E427" s="4" t="str">
        <f>TRIM(Raw_Customer_dim!E427)</f>
        <v>Lake Monique</v>
      </c>
      <c r="F427" s="4" t="str">
        <f>TRIM(Raw_Customer_dim!F427)</f>
        <v>Utah</v>
      </c>
      <c r="G427" s="4" t="str">
        <f>TRIM(Raw_Customer_dim!G427)</f>
        <v>USA</v>
      </c>
      <c r="H427" s="4" t="str">
        <f>IF(Raw_Customer_dim!H427="","Standard",Raw_Customer_dim!H427)</f>
        <v>Bronze</v>
      </c>
      <c r="I427" s="4" t="str">
        <f>IF(COUNTIF($A$2:$A427,A427)&gt;1,"Duplicate","Unique")</f>
        <v>Unique</v>
      </c>
    </row>
    <row r="428" spans="1:9" ht="15" customHeight="1" x14ac:dyDescent="0.3">
      <c r="A428" s="4" t="str">
        <f>IF(LEFT(Raw_Customer_dim!A428,2)="C-","CUST"&amp;MID(Raw_Customer_dim!A428,3,10),Raw_Customer_dim!A428)</f>
        <v>CUST1426</v>
      </c>
      <c r="B428" s="4" t="str">
        <f>PROPER(TRIM(Raw_Customer_dim!B428))</f>
        <v>Jeanette Nichols</v>
      </c>
      <c r="C428" s="4">
        <f>Raw_Customer_dim!C428</f>
        <v>28</v>
      </c>
      <c r="D428" s="4" t="str">
        <f>Raw_Customer_dim!D428</f>
        <v>Male</v>
      </c>
      <c r="E428" s="4" t="str">
        <f>TRIM(Raw_Customer_dim!E428)</f>
        <v>Aguilarland</v>
      </c>
      <c r="F428" s="4" t="str">
        <f>TRIM(Raw_Customer_dim!F428)</f>
        <v>North Carolina</v>
      </c>
      <c r="G428" s="4" t="str">
        <f>TRIM(Raw_Customer_dim!G428)</f>
        <v>USA</v>
      </c>
      <c r="H428" s="4" t="str">
        <f>IF(Raw_Customer_dim!H428="","Standard",Raw_Customer_dim!H428)</f>
        <v>Platinum</v>
      </c>
      <c r="I428" s="4" t="str">
        <f>IF(COUNTIF($A$2:$A428,A428)&gt;1,"Duplicate","Unique")</f>
        <v>Unique</v>
      </c>
    </row>
    <row r="429" spans="1:9" ht="15" customHeight="1" x14ac:dyDescent="0.3">
      <c r="A429" s="4" t="str">
        <f>IF(LEFT(Raw_Customer_dim!A429,2)="C-","CUST"&amp;MID(Raw_Customer_dim!A429,3,10),Raw_Customer_dim!A429)</f>
        <v>CUST1427</v>
      </c>
      <c r="B429" s="4" t="str">
        <f>PROPER(TRIM(Raw_Customer_dim!B429))</f>
        <v>Jose Stewart</v>
      </c>
      <c r="C429" s="4">
        <f>Raw_Customer_dim!C429</f>
        <v>18</v>
      </c>
      <c r="D429" s="4" t="str">
        <f>Raw_Customer_dim!D429</f>
        <v>Female</v>
      </c>
      <c r="E429" s="4" t="str">
        <f>TRIM(Raw_Customer_dim!E429)</f>
        <v>South Robert</v>
      </c>
      <c r="F429" s="4" t="str">
        <f>TRIM(Raw_Customer_dim!F429)</f>
        <v>Maine</v>
      </c>
      <c r="G429" s="4" t="str">
        <f>TRIM(Raw_Customer_dim!G429)</f>
        <v>USA</v>
      </c>
      <c r="H429" s="4" t="str">
        <f>IF(Raw_Customer_dim!H429="","Standard",Raw_Customer_dim!H429)</f>
        <v>Gold</v>
      </c>
      <c r="I429" s="4" t="str">
        <f>IF(COUNTIF($A$2:$A429,A429)&gt;1,"Duplicate","Unique")</f>
        <v>Unique</v>
      </c>
    </row>
    <row r="430" spans="1:9" ht="15" customHeight="1" x14ac:dyDescent="0.3">
      <c r="A430" s="4" t="str">
        <f>IF(LEFT(Raw_Customer_dim!A430,2)="C-","CUST"&amp;MID(Raw_Customer_dim!A430,3,10),Raw_Customer_dim!A430)</f>
        <v>CUST1428</v>
      </c>
      <c r="B430" s="4" t="str">
        <f>PROPER(TRIM(Raw_Customer_dim!B430))</f>
        <v>Samuel Mullins</v>
      </c>
      <c r="C430" s="4">
        <f>Raw_Customer_dim!C430</f>
        <v>27</v>
      </c>
      <c r="D430" s="4" t="str">
        <f>Raw_Customer_dim!D430</f>
        <v>Female</v>
      </c>
      <c r="E430" s="4" t="str">
        <f>TRIM(Raw_Customer_dim!E430)</f>
        <v>Hartmouth</v>
      </c>
      <c r="F430" s="4" t="str">
        <f>TRIM(Raw_Customer_dim!F430)</f>
        <v>Louisiana</v>
      </c>
      <c r="G430" s="4" t="str">
        <f>TRIM(Raw_Customer_dim!G430)</f>
        <v>USA</v>
      </c>
      <c r="H430" s="4" t="str">
        <f>IF(Raw_Customer_dim!H430="","Standard",Raw_Customer_dim!H430)</f>
        <v>Bronze</v>
      </c>
      <c r="I430" s="4" t="str">
        <f>IF(COUNTIF($A$2:$A430,A430)&gt;1,"Duplicate","Unique")</f>
        <v>Unique</v>
      </c>
    </row>
    <row r="431" spans="1:9" ht="15" customHeight="1" x14ac:dyDescent="0.3">
      <c r="A431" s="4" t="str">
        <f>IF(LEFT(Raw_Customer_dim!A431,2)="C-","CUST"&amp;MID(Raw_Customer_dim!A431,3,10),Raw_Customer_dim!A431)</f>
        <v>CUST1429</v>
      </c>
      <c r="B431" s="4" t="str">
        <f>PROPER(TRIM(Raw_Customer_dim!B431))</f>
        <v>Sean Vang</v>
      </c>
      <c r="C431" s="4">
        <f>Raw_Customer_dim!C431</f>
        <v>43</v>
      </c>
      <c r="D431" s="4" t="str">
        <f>Raw_Customer_dim!D431</f>
        <v>Male</v>
      </c>
      <c r="E431" s="4" t="str">
        <f>TRIM(Raw_Customer_dim!E431)</f>
        <v>Davidchester</v>
      </c>
      <c r="F431" s="4" t="str">
        <f>TRIM(Raw_Customer_dim!F431)</f>
        <v>Idaho</v>
      </c>
      <c r="G431" s="4" t="str">
        <f>TRIM(Raw_Customer_dim!G431)</f>
        <v>USA</v>
      </c>
      <c r="H431" s="4" t="str">
        <f>IF(Raw_Customer_dim!H431="","Standard",Raw_Customer_dim!H431)</f>
        <v>Platinum</v>
      </c>
      <c r="I431" s="4" t="str">
        <f>IF(COUNTIF($A$2:$A431,A431)&gt;1,"Duplicate","Unique")</f>
        <v>Unique</v>
      </c>
    </row>
    <row r="432" spans="1:9" ht="15" customHeight="1" x14ac:dyDescent="0.3">
      <c r="A432" s="4" t="str">
        <f>IF(LEFT(Raw_Customer_dim!A432,2)="C-","CUST"&amp;MID(Raw_Customer_dim!A432,3,10),Raw_Customer_dim!A432)</f>
        <v>CUST1430</v>
      </c>
      <c r="B432" s="4" t="str">
        <f>PROPER(TRIM(Raw_Customer_dim!B432))</f>
        <v>Kimberly Roberts</v>
      </c>
      <c r="C432" s="4">
        <f>Raw_Customer_dim!C432</f>
        <v>36</v>
      </c>
      <c r="D432" s="4" t="str">
        <f>Raw_Customer_dim!D432</f>
        <v>Female</v>
      </c>
      <c r="E432" s="4" t="str">
        <f>TRIM(Raw_Customer_dim!E432)</f>
        <v>Josephchester</v>
      </c>
      <c r="F432" s="4" t="str">
        <f>TRIM(Raw_Customer_dim!F432)</f>
        <v>New Jersey</v>
      </c>
      <c r="G432" s="4" t="str">
        <f>TRIM(Raw_Customer_dim!G432)</f>
        <v>USA</v>
      </c>
      <c r="H432" s="4" t="str">
        <f>IF(Raw_Customer_dim!H432="","Standard",Raw_Customer_dim!H432)</f>
        <v>Gold</v>
      </c>
      <c r="I432" s="4" t="str">
        <f>IF(COUNTIF($A$2:$A432,A432)&gt;1,"Duplicate","Unique")</f>
        <v>Unique</v>
      </c>
    </row>
    <row r="433" spans="1:9" ht="15" customHeight="1" x14ac:dyDescent="0.3">
      <c r="A433" s="4" t="str">
        <f>IF(LEFT(Raw_Customer_dim!A433,2)="C-","CUST"&amp;MID(Raw_Customer_dim!A433,3,10),Raw_Customer_dim!A433)</f>
        <v>CUST1431</v>
      </c>
      <c r="B433" s="4" t="str">
        <f>PROPER(TRIM(Raw_Customer_dim!B433))</f>
        <v>John Smith</v>
      </c>
      <c r="C433" s="4">
        <f>Raw_Customer_dim!C433</f>
        <v>27</v>
      </c>
      <c r="D433" s="4" t="str">
        <f>Raw_Customer_dim!D433</f>
        <v>Male</v>
      </c>
      <c r="E433" s="4" t="str">
        <f>TRIM(Raw_Customer_dim!E433)</f>
        <v>South Andrewport</v>
      </c>
      <c r="F433" s="4" t="str">
        <f>TRIM(Raw_Customer_dim!F433)</f>
        <v>California</v>
      </c>
      <c r="G433" s="4" t="str">
        <f>TRIM(Raw_Customer_dim!G433)</f>
        <v>USA</v>
      </c>
      <c r="H433" s="4" t="str">
        <f>IF(Raw_Customer_dim!H433="","Standard",Raw_Customer_dim!H433)</f>
        <v>Platinum</v>
      </c>
      <c r="I433" s="4" t="str">
        <f>IF(COUNTIF($A$2:$A433,A433)&gt;1,"Duplicate","Unique")</f>
        <v>Unique</v>
      </c>
    </row>
    <row r="434" spans="1:9" ht="15" customHeight="1" x14ac:dyDescent="0.3">
      <c r="A434" s="4" t="str">
        <f>IF(LEFT(Raw_Customer_dim!A434,2)="C-","CUST"&amp;MID(Raw_Customer_dim!A434,3,10),Raw_Customer_dim!A434)</f>
        <v>CUST1432</v>
      </c>
      <c r="B434" s="4" t="str">
        <f>PROPER(TRIM(Raw_Customer_dim!B434))</f>
        <v>Summer Weiss</v>
      </c>
      <c r="C434" s="4">
        <f>Raw_Customer_dim!C434</f>
        <v>37</v>
      </c>
      <c r="D434" s="4" t="str">
        <f>Raw_Customer_dim!D434</f>
        <v>Male</v>
      </c>
      <c r="E434" s="4" t="str">
        <f>TRIM(Raw_Customer_dim!E434)</f>
        <v>Phyllisport</v>
      </c>
      <c r="F434" s="4" t="str">
        <f>TRIM(Raw_Customer_dim!F434)</f>
        <v>New Jersey</v>
      </c>
      <c r="G434" s="4" t="str">
        <f>TRIM(Raw_Customer_dim!G434)</f>
        <v>USA</v>
      </c>
      <c r="H434" s="4" t="str">
        <f>IF(Raw_Customer_dim!H434="","Standard",Raw_Customer_dim!H434)</f>
        <v>Bronze</v>
      </c>
      <c r="I434" s="4" t="str">
        <f>IF(COUNTIF($A$2:$A434,A434)&gt;1,"Duplicate","Unique")</f>
        <v>Unique</v>
      </c>
    </row>
    <row r="435" spans="1:9" ht="15" customHeight="1" x14ac:dyDescent="0.3">
      <c r="A435" s="4" t="str">
        <f>IF(LEFT(Raw_Customer_dim!A435,2)="C-","CUST"&amp;MID(Raw_Customer_dim!A435,3,10),Raw_Customer_dim!A435)</f>
        <v>CUST1433</v>
      </c>
      <c r="B435" s="4" t="str">
        <f>PROPER(TRIM(Raw_Customer_dim!B435))</f>
        <v>Thomas Moore</v>
      </c>
      <c r="C435" s="4">
        <f>Raw_Customer_dim!C435</f>
        <v>51</v>
      </c>
      <c r="D435" s="4" t="str">
        <f>Raw_Customer_dim!D435</f>
        <v>Female</v>
      </c>
      <c r="E435" s="4" t="str">
        <f>TRIM(Raw_Customer_dim!E435)</f>
        <v>Williamsberg</v>
      </c>
      <c r="F435" s="4" t="str">
        <f>TRIM(Raw_Customer_dim!F435)</f>
        <v>New York</v>
      </c>
      <c r="G435" s="4" t="str">
        <f>TRIM(Raw_Customer_dim!G435)</f>
        <v>USA</v>
      </c>
      <c r="H435" s="4" t="str">
        <f>IF(Raw_Customer_dim!H435="","Standard",Raw_Customer_dim!H435)</f>
        <v>Silver</v>
      </c>
      <c r="I435" s="4" t="str">
        <f>IF(COUNTIF($A$2:$A435,A435)&gt;1,"Duplicate","Unique")</f>
        <v>Unique</v>
      </c>
    </row>
    <row r="436" spans="1:9" ht="15" customHeight="1" x14ac:dyDescent="0.3">
      <c r="A436" s="4" t="str">
        <f>IF(LEFT(Raw_Customer_dim!A436,2)="C-","CUST"&amp;MID(Raw_Customer_dim!A436,3,10),Raw_Customer_dim!A436)</f>
        <v>CUST1434</v>
      </c>
      <c r="B436" s="4" t="str">
        <f>PROPER(TRIM(Raw_Customer_dim!B436))</f>
        <v>Monique Castro</v>
      </c>
      <c r="C436" s="4">
        <f>Raw_Customer_dim!C436</f>
        <v>48</v>
      </c>
      <c r="D436" s="4" t="str">
        <f>Raw_Customer_dim!D436</f>
        <v>Female</v>
      </c>
      <c r="E436" s="4" t="str">
        <f>TRIM(Raw_Customer_dim!E436)</f>
        <v>New Sarah</v>
      </c>
      <c r="F436" s="4" t="str">
        <f>TRIM(Raw_Customer_dim!F436)</f>
        <v>Indiana</v>
      </c>
      <c r="G436" s="4" t="str">
        <f>TRIM(Raw_Customer_dim!G436)</f>
        <v>USA</v>
      </c>
      <c r="H436" s="4" t="str">
        <f>IF(Raw_Customer_dim!H436="","Standard",Raw_Customer_dim!H436)</f>
        <v>Gold</v>
      </c>
      <c r="I436" s="4" t="str">
        <f>IF(COUNTIF($A$2:$A436,A436)&gt;1,"Duplicate","Unique")</f>
        <v>Unique</v>
      </c>
    </row>
    <row r="437" spans="1:9" ht="15" customHeight="1" x14ac:dyDescent="0.3">
      <c r="A437" s="4" t="str">
        <f>IF(LEFT(Raw_Customer_dim!A437,2)="C-","CUST"&amp;MID(Raw_Customer_dim!A437,3,10),Raw_Customer_dim!A437)</f>
        <v>CUST1435</v>
      </c>
      <c r="B437" s="4" t="str">
        <f>PROPER(TRIM(Raw_Customer_dim!B437))</f>
        <v>Lindsay Beasley</v>
      </c>
      <c r="C437" s="4">
        <f>Raw_Customer_dim!C437</f>
        <v>37</v>
      </c>
      <c r="D437" s="4" t="str">
        <f>Raw_Customer_dim!D437</f>
        <v>Female</v>
      </c>
      <c r="E437" s="4" t="str">
        <f>TRIM(Raw_Customer_dim!E437)</f>
        <v>Wesleyhaven</v>
      </c>
      <c r="F437" s="4" t="str">
        <f>TRIM(Raw_Customer_dim!F437)</f>
        <v>Idaho</v>
      </c>
      <c r="G437" s="4" t="str">
        <f>TRIM(Raw_Customer_dim!G437)</f>
        <v>USA</v>
      </c>
      <c r="H437" s="4" t="str">
        <f>IF(Raw_Customer_dim!H437="","Standard",Raw_Customer_dim!H437)</f>
        <v>Silver</v>
      </c>
      <c r="I437" s="4" t="str">
        <f>IF(COUNTIF($A$2:$A437,A437)&gt;1,"Duplicate","Unique")</f>
        <v>Unique</v>
      </c>
    </row>
    <row r="438" spans="1:9" ht="15" customHeight="1" x14ac:dyDescent="0.3">
      <c r="A438" s="4" t="str">
        <f>IF(LEFT(Raw_Customer_dim!A438,2)="C-","CUST"&amp;MID(Raw_Customer_dim!A438,3,10),Raw_Customer_dim!A438)</f>
        <v>CUST1436</v>
      </c>
      <c r="B438" s="4" t="str">
        <f>PROPER(TRIM(Raw_Customer_dim!B438))</f>
        <v>Sharon Simpson</v>
      </c>
      <c r="C438" s="4">
        <f>Raw_Customer_dim!C438</f>
        <v>61</v>
      </c>
      <c r="D438" s="4" t="str">
        <f>Raw_Customer_dim!D438</f>
        <v>Male</v>
      </c>
      <c r="E438" s="4" t="str">
        <f>TRIM(Raw_Customer_dim!E438)</f>
        <v>South Michellebury</v>
      </c>
      <c r="F438" s="4" t="str">
        <f>TRIM(Raw_Customer_dim!F438)</f>
        <v>South Dakota</v>
      </c>
      <c r="G438" s="4" t="str">
        <f>TRIM(Raw_Customer_dim!G438)</f>
        <v>USA</v>
      </c>
      <c r="H438" s="4" t="str">
        <f>IF(Raw_Customer_dim!H438="","Standard",Raw_Customer_dim!H438)</f>
        <v>Gold</v>
      </c>
      <c r="I438" s="4" t="str">
        <f>IF(COUNTIF($A$2:$A438,A438)&gt;1,"Duplicate","Unique")</f>
        <v>Unique</v>
      </c>
    </row>
    <row r="439" spans="1:9" ht="15" customHeight="1" x14ac:dyDescent="0.3">
      <c r="A439" s="4" t="str">
        <f>IF(LEFT(Raw_Customer_dim!A439,2)="C-","CUST"&amp;MID(Raw_Customer_dim!A439,3,10),Raw_Customer_dim!A439)</f>
        <v>CUST1437</v>
      </c>
      <c r="B439" s="4" t="str">
        <f>PROPER(TRIM(Raw_Customer_dim!B439))</f>
        <v>Melinda Rivera</v>
      </c>
      <c r="C439" s="4">
        <f>Raw_Customer_dim!C439</f>
        <v>47</v>
      </c>
      <c r="D439" s="4" t="str">
        <f>Raw_Customer_dim!D439</f>
        <v>Female</v>
      </c>
      <c r="E439" s="4" t="str">
        <f>TRIM(Raw_Customer_dim!E439)</f>
        <v>East Davidmouth</v>
      </c>
      <c r="F439" s="4" t="str">
        <f>TRIM(Raw_Customer_dim!F439)</f>
        <v>New Hampshire</v>
      </c>
      <c r="G439" s="4" t="str">
        <f>TRIM(Raw_Customer_dim!G439)</f>
        <v>USA</v>
      </c>
      <c r="H439" s="4" t="str">
        <f>IF(Raw_Customer_dim!H439="","Standard",Raw_Customer_dim!H439)</f>
        <v>Platinum</v>
      </c>
      <c r="I439" s="4" t="str">
        <f>IF(COUNTIF($A$2:$A439,A439)&gt;1,"Duplicate","Unique")</f>
        <v>Unique</v>
      </c>
    </row>
    <row r="440" spans="1:9" ht="15" customHeight="1" x14ac:dyDescent="0.3">
      <c r="A440" s="4" t="str">
        <f>IF(LEFT(Raw_Customer_dim!A440,2)="C-","CUST"&amp;MID(Raw_Customer_dim!A440,3,10),Raw_Customer_dim!A440)</f>
        <v>CUST1438</v>
      </c>
      <c r="B440" s="4" t="str">
        <f>PROPER(TRIM(Raw_Customer_dim!B440))</f>
        <v>Monica Flynn</v>
      </c>
      <c r="C440" s="4">
        <f>Raw_Customer_dim!C440</f>
        <v>59</v>
      </c>
      <c r="D440" s="4" t="str">
        <f>Raw_Customer_dim!D440</f>
        <v>Female</v>
      </c>
      <c r="E440" s="4" t="str">
        <f>TRIM(Raw_Customer_dim!E440)</f>
        <v>Amberburgh</v>
      </c>
      <c r="F440" s="4" t="str">
        <f>TRIM(Raw_Customer_dim!F440)</f>
        <v>Tennessee</v>
      </c>
      <c r="G440" s="4" t="str">
        <f>TRIM(Raw_Customer_dim!G440)</f>
        <v>USA</v>
      </c>
      <c r="H440" s="4" t="str">
        <f>IF(Raw_Customer_dim!H440="","Standard",Raw_Customer_dim!H440)</f>
        <v>Platinum</v>
      </c>
      <c r="I440" s="4" t="str">
        <f>IF(COUNTIF($A$2:$A440,A440)&gt;1,"Duplicate","Unique")</f>
        <v>Unique</v>
      </c>
    </row>
    <row r="441" spans="1:9" ht="15" customHeight="1" x14ac:dyDescent="0.3">
      <c r="A441" s="4" t="str">
        <f>IF(LEFT(Raw_Customer_dim!A441,2)="C-","CUST"&amp;MID(Raw_Customer_dim!A441,3,10),Raw_Customer_dim!A441)</f>
        <v>CUST1439</v>
      </c>
      <c r="B441" s="4" t="str">
        <f>PROPER(TRIM(Raw_Customer_dim!B441))</f>
        <v>John Compton</v>
      </c>
      <c r="C441" s="4">
        <f>Raw_Customer_dim!C441</f>
        <v>53</v>
      </c>
      <c r="D441" s="4" t="str">
        <f>Raw_Customer_dim!D441</f>
        <v>Male</v>
      </c>
      <c r="E441" s="4" t="str">
        <f>TRIM(Raw_Customer_dim!E441)</f>
        <v>North Daniel</v>
      </c>
      <c r="F441" s="4" t="str">
        <f>TRIM(Raw_Customer_dim!F441)</f>
        <v>Michigan</v>
      </c>
      <c r="G441" s="4" t="str">
        <f>TRIM(Raw_Customer_dim!G441)</f>
        <v>USA</v>
      </c>
      <c r="H441" s="4" t="str">
        <f>IF(Raw_Customer_dim!H441="","Standard",Raw_Customer_dim!H441)</f>
        <v>Silver</v>
      </c>
      <c r="I441" s="4" t="str">
        <f>IF(COUNTIF($A$2:$A441,A441)&gt;1,"Duplicate","Unique")</f>
        <v>Unique</v>
      </c>
    </row>
    <row r="442" spans="1:9" ht="15" customHeight="1" x14ac:dyDescent="0.3">
      <c r="A442" s="4" t="str">
        <f>IF(LEFT(Raw_Customer_dim!A442,2)="C-","CUST"&amp;MID(Raw_Customer_dim!A442,3,10),Raw_Customer_dim!A442)</f>
        <v>CUST1440</v>
      </c>
      <c r="B442" s="4" t="str">
        <f>PROPER(TRIM(Raw_Customer_dim!B442))</f>
        <v>Tammy Trevino</v>
      </c>
      <c r="C442" s="4">
        <f>Raw_Customer_dim!C442</f>
        <v>60</v>
      </c>
      <c r="D442" s="4" t="str">
        <f>Raw_Customer_dim!D442</f>
        <v>Male</v>
      </c>
      <c r="E442" s="4" t="str">
        <f>TRIM(Raw_Customer_dim!E442)</f>
        <v>Justinberg</v>
      </c>
      <c r="F442" s="4" t="str">
        <f>TRIM(Raw_Customer_dim!F442)</f>
        <v>North Dakota</v>
      </c>
      <c r="G442" s="4" t="str">
        <f>TRIM(Raw_Customer_dim!G442)</f>
        <v>USA</v>
      </c>
      <c r="H442" s="4" t="str">
        <f>IF(Raw_Customer_dim!H442="","Standard",Raw_Customer_dim!H442)</f>
        <v>Silver</v>
      </c>
      <c r="I442" s="4" t="str">
        <f>IF(COUNTIF($A$2:$A442,A442)&gt;1,"Duplicate","Unique")</f>
        <v>Unique</v>
      </c>
    </row>
    <row r="443" spans="1:9" ht="15" customHeight="1" x14ac:dyDescent="0.3">
      <c r="A443" s="4" t="str">
        <f>IF(LEFT(Raw_Customer_dim!A443,2)="C-","CUST"&amp;MID(Raw_Customer_dim!A443,3,10),Raw_Customer_dim!A443)</f>
        <v>CUST1441</v>
      </c>
      <c r="B443" s="4" t="str">
        <f>PROPER(TRIM(Raw_Customer_dim!B443))</f>
        <v>Dalton Walters</v>
      </c>
      <c r="C443" s="4">
        <f>Raw_Customer_dim!C443</f>
        <v>31</v>
      </c>
      <c r="D443" s="4" t="str">
        <f>Raw_Customer_dim!D443</f>
        <v>Male</v>
      </c>
      <c r="E443" s="4" t="str">
        <f>TRIM(Raw_Customer_dim!E443)</f>
        <v>Jonesstad</v>
      </c>
      <c r="F443" s="4" t="str">
        <f>TRIM(Raw_Customer_dim!F443)</f>
        <v>Wisconsin</v>
      </c>
      <c r="G443" s="4" t="str">
        <f>TRIM(Raw_Customer_dim!G443)</f>
        <v>USA</v>
      </c>
      <c r="H443" s="4" t="str">
        <f>IF(Raw_Customer_dim!H443="","Standard",Raw_Customer_dim!H443)</f>
        <v>Silver</v>
      </c>
      <c r="I443" s="4" t="str">
        <f>IF(COUNTIF($A$2:$A443,A443)&gt;1,"Duplicate","Unique")</f>
        <v>Unique</v>
      </c>
    </row>
    <row r="444" spans="1:9" ht="15" customHeight="1" x14ac:dyDescent="0.3">
      <c r="A444" s="4" t="str">
        <f>IF(LEFT(Raw_Customer_dim!A444,2)="C-","CUST"&amp;MID(Raw_Customer_dim!A444,3,10),Raw_Customer_dim!A444)</f>
        <v>CUST1442</v>
      </c>
      <c r="B444" s="4" t="str">
        <f>PROPER(TRIM(Raw_Customer_dim!B444))</f>
        <v>Kelli Smith</v>
      </c>
      <c r="C444" s="4">
        <f>Raw_Customer_dim!C444</f>
        <v>42</v>
      </c>
      <c r="D444" s="4" t="str">
        <f>Raw_Customer_dim!D444</f>
        <v>Female</v>
      </c>
      <c r="E444" s="4" t="str">
        <f>TRIM(Raw_Customer_dim!E444)</f>
        <v>North Maryfort</v>
      </c>
      <c r="F444" s="4" t="str">
        <f>TRIM(Raw_Customer_dim!F444)</f>
        <v>Oregon</v>
      </c>
      <c r="G444" s="4" t="str">
        <f>TRIM(Raw_Customer_dim!G444)</f>
        <v>USA</v>
      </c>
      <c r="H444" s="4" t="str">
        <f>IF(Raw_Customer_dim!H444="","Standard",Raw_Customer_dim!H444)</f>
        <v>Bronze</v>
      </c>
      <c r="I444" s="4" t="str">
        <f>IF(COUNTIF($A$2:$A444,A444)&gt;1,"Duplicate","Unique")</f>
        <v>Unique</v>
      </c>
    </row>
    <row r="445" spans="1:9" ht="15" customHeight="1" x14ac:dyDescent="0.3">
      <c r="A445" s="4" t="str">
        <f>IF(LEFT(Raw_Customer_dim!A445,2)="C-","CUST"&amp;MID(Raw_Customer_dim!A445,3,10),Raw_Customer_dim!A445)</f>
        <v>CUST1443</v>
      </c>
      <c r="B445" s="4" t="str">
        <f>PROPER(TRIM(Raw_Customer_dim!B445))</f>
        <v>Adam Castro</v>
      </c>
      <c r="C445" s="4">
        <f>Raw_Customer_dim!C445</f>
        <v>51</v>
      </c>
      <c r="D445" s="4" t="str">
        <f>Raw_Customer_dim!D445</f>
        <v>Male</v>
      </c>
      <c r="E445" s="4" t="str">
        <f>TRIM(Raw_Customer_dim!E445)</f>
        <v>New Donnabury</v>
      </c>
      <c r="F445" s="4" t="str">
        <f>TRIM(Raw_Customer_dim!F445)</f>
        <v>Texas</v>
      </c>
      <c r="G445" s="4" t="str">
        <f>TRIM(Raw_Customer_dim!G445)</f>
        <v>USA</v>
      </c>
      <c r="H445" s="4" t="str">
        <f>IF(Raw_Customer_dim!H445="","Standard",Raw_Customer_dim!H445)</f>
        <v>Silver</v>
      </c>
      <c r="I445" s="4" t="str">
        <f>IF(COUNTIF($A$2:$A445,A445)&gt;1,"Duplicate","Unique")</f>
        <v>Unique</v>
      </c>
    </row>
    <row r="446" spans="1:9" ht="15" customHeight="1" x14ac:dyDescent="0.3">
      <c r="A446" s="4" t="str">
        <f>IF(LEFT(Raw_Customer_dim!A446,2)="C-","CUST"&amp;MID(Raw_Customer_dim!A446,3,10),Raw_Customer_dim!A446)</f>
        <v>CUST1444</v>
      </c>
      <c r="B446" s="4" t="str">
        <f>PROPER(TRIM(Raw_Customer_dim!B446))</f>
        <v>Cheryl Carr</v>
      </c>
      <c r="C446" s="4">
        <f>Raw_Customer_dim!C446</f>
        <v>19</v>
      </c>
      <c r="D446" s="4" t="str">
        <f>Raw_Customer_dim!D446</f>
        <v>Male</v>
      </c>
      <c r="E446" s="4" t="str">
        <f>TRIM(Raw_Customer_dim!E446)</f>
        <v>Jessicaland</v>
      </c>
      <c r="F446" s="4" t="str">
        <f>TRIM(Raw_Customer_dim!F446)</f>
        <v>Wyoming</v>
      </c>
      <c r="G446" s="4" t="str">
        <f>TRIM(Raw_Customer_dim!G446)</f>
        <v>USA</v>
      </c>
      <c r="H446" s="4" t="str">
        <f>IF(Raw_Customer_dim!H446="","Standard",Raw_Customer_dim!H446)</f>
        <v>Gold</v>
      </c>
      <c r="I446" s="4" t="str">
        <f>IF(COUNTIF($A$2:$A446,A446)&gt;1,"Duplicate","Unique")</f>
        <v>Unique</v>
      </c>
    </row>
    <row r="447" spans="1:9" ht="15" customHeight="1" x14ac:dyDescent="0.3">
      <c r="A447" s="4" t="str">
        <f>IF(LEFT(Raw_Customer_dim!A447,2)="C-","CUST"&amp;MID(Raw_Customer_dim!A447,3,10),Raw_Customer_dim!A447)</f>
        <v>CUST1445</v>
      </c>
      <c r="B447" s="4" t="str">
        <f>PROPER(TRIM(Raw_Customer_dim!B447))</f>
        <v>Gene Lee</v>
      </c>
      <c r="C447" s="4">
        <f>Raw_Customer_dim!C447</f>
        <v>41</v>
      </c>
      <c r="D447" s="4" t="str">
        <f>Raw_Customer_dim!D447</f>
        <v>Female</v>
      </c>
      <c r="E447" s="4" t="str">
        <f>TRIM(Raw_Customer_dim!E447)</f>
        <v>Mcfarlandmouth</v>
      </c>
      <c r="F447" s="4" t="str">
        <f>TRIM(Raw_Customer_dim!F447)</f>
        <v>Virginia</v>
      </c>
      <c r="G447" s="4" t="str">
        <f>TRIM(Raw_Customer_dim!G447)</f>
        <v>USA</v>
      </c>
      <c r="H447" s="4" t="str">
        <f>IF(Raw_Customer_dim!H447="","Standard",Raw_Customer_dim!H447)</f>
        <v>Platinum</v>
      </c>
      <c r="I447" s="4" t="str">
        <f>IF(COUNTIF($A$2:$A447,A447)&gt;1,"Duplicate","Unique")</f>
        <v>Unique</v>
      </c>
    </row>
    <row r="448" spans="1:9" ht="15" customHeight="1" x14ac:dyDescent="0.3">
      <c r="A448" s="4" t="str">
        <f>IF(LEFT(Raw_Customer_dim!A448,2)="C-","CUST"&amp;MID(Raw_Customer_dim!A448,3,10),Raw_Customer_dim!A448)</f>
        <v>CUST1446</v>
      </c>
      <c r="B448" s="4" t="str">
        <f>PROPER(TRIM(Raw_Customer_dim!B448))</f>
        <v>Shannon Turner</v>
      </c>
      <c r="C448" s="4">
        <f>Raw_Customer_dim!C448</f>
        <v>35</v>
      </c>
      <c r="D448" s="4" t="str">
        <f>Raw_Customer_dim!D448</f>
        <v>Male</v>
      </c>
      <c r="E448" s="4" t="str">
        <f>TRIM(Raw_Customer_dim!E448)</f>
        <v>West Jorge</v>
      </c>
      <c r="F448" s="4" t="str">
        <f>TRIM(Raw_Customer_dim!F448)</f>
        <v>Oklahoma</v>
      </c>
      <c r="G448" s="4" t="str">
        <f>TRIM(Raw_Customer_dim!G448)</f>
        <v>USA</v>
      </c>
      <c r="H448" s="4" t="str">
        <f>IF(Raw_Customer_dim!H448="","Standard",Raw_Customer_dim!H448)</f>
        <v>Silver</v>
      </c>
      <c r="I448" s="4" t="str">
        <f>IF(COUNTIF($A$2:$A448,A448)&gt;1,"Duplicate","Unique")</f>
        <v>Unique</v>
      </c>
    </row>
    <row r="449" spans="1:9" ht="15" customHeight="1" x14ac:dyDescent="0.3">
      <c r="A449" s="4" t="str">
        <f>IF(LEFT(Raw_Customer_dim!A449,2)="C-","CUST"&amp;MID(Raw_Customer_dim!A449,3,10),Raw_Customer_dim!A449)</f>
        <v>CUST1447</v>
      </c>
      <c r="B449" s="4" t="str">
        <f>PROPER(TRIM(Raw_Customer_dim!B449))</f>
        <v>Monica Wright</v>
      </c>
      <c r="C449" s="4">
        <f>Raw_Customer_dim!C449</f>
        <v>45</v>
      </c>
      <c r="D449" s="4" t="str">
        <f>Raw_Customer_dim!D449</f>
        <v>Male</v>
      </c>
      <c r="E449" s="4" t="str">
        <f>TRIM(Raw_Customer_dim!E449)</f>
        <v>Paulside</v>
      </c>
      <c r="F449" s="4" t="str">
        <f>TRIM(Raw_Customer_dim!F449)</f>
        <v>North Carolina</v>
      </c>
      <c r="G449" s="4" t="str">
        <f>TRIM(Raw_Customer_dim!G449)</f>
        <v>USA</v>
      </c>
      <c r="H449" s="4" t="str">
        <f>IF(Raw_Customer_dim!H449="","Standard",Raw_Customer_dim!H449)</f>
        <v>Gold</v>
      </c>
      <c r="I449" s="4" t="str">
        <f>IF(COUNTIF($A$2:$A449,A449)&gt;1,"Duplicate","Unique")</f>
        <v>Unique</v>
      </c>
    </row>
    <row r="450" spans="1:9" ht="15" customHeight="1" x14ac:dyDescent="0.3">
      <c r="A450" s="4" t="str">
        <f>IF(LEFT(Raw_Customer_dim!A450,2)="C-","CUST"&amp;MID(Raw_Customer_dim!A450,3,10),Raw_Customer_dim!A450)</f>
        <v>CUST1448</v>
      </c>
      <c r="B450" s="4" t="str">
        <f>PROPER(TRIM(Raw_Customer_dim!B450))</f>
        <v>Eric Holmes</v>
      </c>
      <c r="C450" s="4">
        <f>Raw_Customer_dim!C450</f>
        <v>64</v>
      </c>
      <c r="D450" s="4" t="str">
        <f>Raw_Customer_dim!D450</f>
        <v>Female</v>
      </c>
      <c r="E450" s="4" t="str">
        <f>TRIM(Raw_Customer_dim!E450)</f>
        <v>Smithville</v>
      </c>
      <c r="F450" s="4" t="str">
        <f>TRIM(Raw_Customer_dim!F450)</f>
        <v>Wyoming</v>
      </c>
      <c r="G450" s="4" t="str">
        <f>TRIM(Raw_Customer_dim!G450)</f>
        <v>USA</v>
      </c>
      <c r="H450" s="4" t="str">
        <f>IF(Raw_Customer_dim!H450="","Standard",Raw_Customer_dim!H450)</f>
        <v>Bronze</v>
      </c>
      <c r="I450" s="4" t="str">
        <f>IF(COUNTIF($A$2:$A450,A450)&gt;1,"Duplicate","Unique")</f>
        <v>Unique</v>
      </c>
    </row>
    <row r="451" spans="1:9" ht="15" customHeight="1" x14ac:dyDescent="0.3">
      <c r="A451" s="4" t="str">
        <f>IF(LEFT(Raw_Customer_dim!A451,2)="C-","CUST"&amp;MID(Raw_Customer_dim!A451,3,10),Raw_Customer_dim!A451)</f>
        <v>CUST1449</v>
      </c>
      <c r="B451" s="4" t="str">
        <f>PROPER(TRIM(Raw_Customer_dim!B451))</f>
        <v>William Cortez</v>
      </c>
      <c r="C451" s="4">
        <f>Raw_Customer_dim!C451</f>
        <v>29</v>
      </c>
      <c r="D451" s="4" t="str">
        <f>Raw_Customer_dim!D451</f>
        <v>Male</v>
      </c>
      <c r="E451" s="4" t="str">
        <f>TRIM(Raw_Customer_dim!E451)</f>
        <v>Port Hannahport</v>
      </c>
      <c r="F451" s="4" t="str">
        <f>TRIM(Raw_Customer_dim!F451)</f>
        <v>Ohio</v>
      </c>
      <c r="G451" s="4" t="str">
        <f>TRIM(Raw_Customer_dim!G451)</f>
        <v>USA</v>
      </c>
      <c r="H451" s="4" t="str">
        <f>IF(Raw_Customer_dim!H451="","Standard",Raw_Customer_dim!H451)</f>
        <v>Bronze</v>
      </c>
      <c r="I451" s="4" t="str">
        <f>IF(COUNTIF($A$2:$A451,A451)&gt;1,"Duplicate","Unique")</f>
        <v>Unique</v>
      </c>
    </row>
    <row r="452" spans="1:9" ht="15" customHeight="1" x14ac:dyDescent="0.3">
      <c r="A452" s="4" t="str">
        <f>IF(LEFT(Raw_Customer_dim!A452,2)="C-","CUST"&amp;MID(Raw_Customer_dim!A452,3,10),Raw_Customer_dim!A452)</f>
        <v>CUST1450</v>
      </c>
      <c r="B452" s="4" t="str">
        <f>PROPER(TRIM(Raw_Customer_dim!B452))</f>
        <v>Shane Mills</v>
      </c>
      <c r="C452" s="4">
        <f>Raw_Customer_dim!C452</f>
        <v>59</v>
      </c>
      <c r="D452" s="4" t="str">
        <f>Raw_Customer_dim!D452</f>
        <v>Male</v>
      </c>
      <c r="E452" s="4" t="str">
        <f>TRIM(Raw_Customer_dim!E452)</f>
        <v>Lake Meganstad</v>
      </c>
      <c r="F452" s="4" t="str">
        <f>TRIM(Raw_Customer_dim!F452)</f>
        <v>Nebraska</v>
      </c>
      <c r="G452" s="4" t="str">
        <f>TRIM(Raw_Customer_dim!G452)</f>
        <v>USA</v>
      </c>
      <c r="H452" s="4" t="str">
        <f>IF(Raw_Customer_dim!H452="","Standard",Raw_Customer_dim!H452)</f>
        <v>Bronze</v>
      </c>
      <c r="I452" s="4" t="str">
        <f>IF(COUNTIF($A$2:$A452,A452)&gt;1,"Duplicate","Unique")</f>
        <v>Unique</v>
      </c>
    </row>
    <row r="453" spans="1:9" ht="15" customHeight="1" x14ac:dyDescent="0.3">
      <c r="A453" s="4" t="str">
        <f>IF(LEFT(Raw_Customer_dim!A453,2)="C-","CUST"&amp;MID(Raw_Customer_dim!A453,3,10),Raw_Customer_dim!A453)</f>
        <v>CUST1451</v>
      </c>
      <c r="B453" s="4" t="str">
        <f>PROPER(TRIM(Raw_Customer_dim!B453))</f>
        <v>Ashley Roberts</v>
      </c>
      <c r="C453" s="4">
        <f>Raw_Customer_dim!C453</f>
        <v>46</v>
      </c>
      <c r="D453" s="4" t="str">
        <f>Raw_Customer_dim!D453</f>
        <v>Male</v>
      </c>
      <c r="E453" s="4" t="str">
        <f>TRIM(Raw_Customer_dim!E453)</f>
        <v>Josephmouth</v>
      </c>
      <c r="F453" s="4" t="str">
        <f>TRIM(Raw_Customer_dim!F453)</f>
        <v>New Mexico</v>
      </c>
      <c r="G453" s="4" t="str">
        <f>TRIM(Raw_Customer_dim!G453)</f>
        <v>USA</v>
      </c>
      <c r="H453" s="4" t="str">
        <f>IF(Raw_Customer_dim!H453="","Standard",Raw_Customer_dim!H453)</f>
        <v>Gold</v>
      </c>
      <c r="I453" s="4" t="str">
        <f>IF(COUNTIF($A$2:$A453,A453)&gt;1,"Duplicate","Unique")</f>
        <v>Unique</v>
      </c>
    </row>
    <row r="454" spans="1:9" ht="15" customHeight="1" x14ac:dyDescent="0.3">
      <c r="A454" s="4" t="str">
        <f>IF(LEFT(Raw_Customer_dim!A454,2)="C-","CUST"&amp;MID(Raw_Customer_dim!A454,3,10),Raw_Customer_dim!A454)</f>
        <v>CUST1452</v>
      </c>
      <c r="B454" s="4" t="str">
        <f>PROPER(TRIM(Raw_Customer_dim!B454))</f>
        <v>Jeffery Wolf</v>
      </c>
      <c r="C454" s="4">
        <f>Raw_Customer_dim!C454</f>
        <v>60</v>
      </c>
      <c r="D454" s="4" t="str">
        <f>Raw_Customer_dim!D454</f>
        <v>Female</v>
      </c>
      <c r="E454" s="4" t="str">
        <f>TRIM(Raw_Customer_dim!E454)</f>
        <v>New Laura</v>
      </c>
      <c r="F454" s="4" t="str">
        <f>TRIM(Raw_Customer_dim!F454)</f>
        <v>Mississippi</v>
      </c>
      <c r="G454" s="4" t="str">
        <f>TRIM(Raw_Customer_dim!G454)</f>
        <v>USA</v>
      </c>
      <c r="H454" s="4" t="str">
        <f>IF(Raw_Customer_dim!H454="","Standard",Raw_Customer_dim!H454)</f>
        <v>Bronze</v>
      </c>
      <c r="I454" s="4" t="str">
        <f>IF(COUNTIF($A$2:$A454,A454)&gt;1,"Duplicate","Unique")</f>
        <v>Unique</v>
      </c>
    </row>
    <row r="455" spans="1:9" ht="15" customHeight="1" x14ac:dyDescent="0.3">
      <c r="A455" s="4" t="str">
        <f>IF(LEFT(Raw_Customer_dim!A455,2)="C-","CUST"&amp;MID(Raw_Customer_dim!A455,3,10),Raw_Customer_dim!A455)</f>
        <v>CUST1453</v>
      </c>
      <c r="B455" s="4" t="str">
        <f>PROPER(TRIM(Raw_Customer_dim!B455))</f>
        <v>April Phillips</v>
      </c>
      <c r="C455" s="4">
        <f>Raw_Customer_dim!C455</f>
        <v>62</v>
      </c>
      <c r="D455" s="4" t="str">
        <f>Raw_Customer_dim!D455</f>
        <v>Female</v>
      </c>
      <c r="E455" s="4" t="str">
        <f>TRIM(Raw_Customer_dim!E455)</f>
        <v>Lake Carolyn</v>
      </c>
      <c r="F455" s="4" t="str">
        <f>TRIM(Raw_Customer_dim!F455)</f>
        <v>Hawaii</v>
      </c>
      <c r="G455" s="4" t="str">
        <f>TRIM(Raw_Customer_dim!G455)</f>
        <v>USA</v>
      </c>
      <c r="H455" s="4" t="str">
        <f>IF(Raw_Customer_dim!H455="","Standard",Raw_Customer_dim!H455)</f>
        <v>Platinum</v>
      </c>
      <c r="I455" s="4" t="str">
        <f>IF(COUNTIF($A$2:$A455,A455)&gt;1,"Duplicate","Unique")</f>
        <v>Unique</v>
      </c>
    </row>
    <row r="456" spans="1:9" ht="15" customHeight="1" x14ac:dyDescent="0.3">
      <c r="A456" s="4" t="str">
        <f>IF(LEFT(Raw_Customer_dim!A456,2)="C-","CUST"&amp;MID(Raw_Customer_dim!A456,3,10),Raw_Customer_dim!A456)</f>
        <v>CUST1454</v>
      </c>
      <c r="B456" s="4" t="str">
        <f>PROPER(TRIM(Raw_Customer_dim!B456))</f>
        <v>John Berg</v>
      </c>
      <c r="C456" s="4">
        <f>Raw_Customer_dim!C456</f>
        <v>60</v>
      </c>
      <c r="D456" s="4" t="str">
        <f>Raw_Customer_dim!D456</f>
        <v>Male</v>
      </c>
      <c r="E456" s="4" t="str">
        <f>TRIM(Raw_Customer_dim!E456)</f>
        <v>Johnsonville</v>
      </c>
      <c r="F456" s="4" t="str">
        <f>TRIM(Raw_Customer_dim!F456)</f>
        <v>Oklahoma</v>
      </c>
      <c r="G456" s="4" t="str">
        <f>TRIM(Raw_Customer_dim!G456)</f>
        <v>USA</v>
      </c>
      <c r="H456" s="4" t="str">
        <f>IF(Raw_Customer_dim!H456="","Standard",Raw_Customer_dim!H456)</f>
        <v>Gold</v>
      </c>
      <c r="I456" s="4" t="str">
        <f>IF(COUNTIF($A$2:$A456,A456)&gt;1,"Duplicate","Unique")</f>
        <v>Unique</v>
      </c>
    </row>
    <row r="457" spans="1:9" ht="15" customHeight="1" x14ac:dyDescent="0.3">
      <c r="A457" s="4" t="str">
        <f>IF(LEFT(Raw_Customer_dim!A457,2)="C-","CUST"&amp;MID(Raw_Customer_dim!A457,3,10),Raw_Customer_dim!A457)</f>
        <v>CUST1455</v>
      </c>
      <c r="B457" s="4" t="str">
        <f>PROPER(TRIM(Raw_Customer_dim!B457))</f>
        <v>Tyler Weber</v>
      </c>
      <c r="C457" s="4">
        <f>Raw_Customer_dim!C457</f>
        <v>54</v>
      </c>
      <c r="D457" s="4" t="str">
        <f>Raw_Customer_dim!D457</f>
        <v>Male</v>
      </c>
      <c r="E457" s="4" t="str">
        <f>TRIM(Raw_Customer_dim!E457)</f>
        <v>East Yvette</v>
      </c>
      <c r="F457" s="4" t="str">
        <f>TRIM(Raw_Customer_dim!F457)</f>
        <v>Illinois</v>
      </c>
      <c r="G457" s="4" t="str">
        <f>TRIM(Raw_Customer_dim!G457)</f>
        <v>USA</v>
      </c>
      <c r="H457" s="4" t="str">
        <f>IF(Raw_Customer_dim!H457="","Standard",Raw_Customer_dim!H457)</f>
        <v>Gold</v>
      </c>
      <c r="I457" s="4" t="str">
        <f>IF(COUNTIF($A$2:$A457,A457)&gt;1,"Duplicate","Unique")</f>
        <v>Unique</v>
      </c>
    </row>
    <row r="458" spans="1:9" ht="15" customHeight="1" x14ac:dyDescent="0.3">
      <c r="A458" s="4" t="str">
        <f>IF(LEFT(Raw_Customer_dim!A458,2)="C-","CUST"&amp;MID(Raw_Customer_dim!A458,3,10),Raw_Customer_dim!A458)</f>
        <v>CUST1456</v>
      </c>
      <c r="B458" s="4" t="str">
        <f>PROPER(TRIM(Raw_Customer_dim!B458))</f>
        <v>Julie Powell</v>
      </c>
      <c r="C458" s="4">
        <f>Raw_Customer_dim!C458</f>
        <v>59</v>
      </c>
      <c r="D458" s="4" t="str">
        <f>Raw_Customer_dim!D458</f>
        <v>Female</v>
      </c>
      <c r="E458" s="4" t="str">
        <f>TRIM(Raw_Customer_dim!E458)</f>
        <v>South Barbara</v>
      </c>
      <c r="F458" s="4" t="str">
        <f>TRIM(Raw_Customer_dim!F458)</f>
        <v>Arkansas</v>
      </c>
      <c r="G458" s="4" t="str">
        <f>TRIM(Raw_Customer_dim!G458)</f>
        <v>USA</v>
      </c>
      <c r="H458" s="4" t="str">
        <f>IF(Raw_Customer_dim!H458="","Standard",Raw_Customer_dim!H458)</f>
        <v>Gold</v>
      </c>
      <c r="I458" s="4" t="str">
        <f>IF(COUNTIF($A$2:$A458,A458)&gt;1,"Duplicate","Unique")</f>
        <v>Unique</v>
      </c>
    </row>
    <row r="459" spans="1:9" ht="15" customHeight="1" x14ac:dyDescent="0.3">
      <c r="A459" s="4" t="str">
        <f>IF(LEFT(Raw_Customer_dim!A459,2)="C-","CUST"&amp;MID(Raw_Customer_dim!A459,3,10),Raw_Customer_dim!A459)</f>
        <v>CUST1457</v>
      </c>
      <c r="B459" s="4" t="str">
        <f>PROPER(TRIM(Raw_Customer_dim!B459))</f>
        <v>Christina Robertson</v>
      </c>
      <c r="C459" s="4">
        <f>Raw_Customer_dim!C459</f>
        <v>59</v>
      </c>
      <c r="D459" s="4" t="str">
        <f>Raw_Customer_dim!D459</f>
        <v>Male</v>
      </c>
      <c r="E459" s="4" t="str">
        <f>TRIM(Raw_Customer_dim!E459)</f>
        <v>Hubbardborough</v>
      </c>
      <c r="F459" s="4" t="str">
        <f>TRIM(Raw_Customer_dim!F459)</f>
        <v>Kentucky</v>
      </c>
      <c r="G459" s="4" t="str">
        <f>TRIM(Raw_Customer_dim!G459)</f>
        <v>USA</v>
      </c>
      <c r="H459" s="4" t="str">
        <f>IF(Raw_Customer_dim!H459="","Standard",Raw_Customer_dim!H459)</f>
        <v>Platinum</v>
      </c>
      <c r="I459" s="4" t="str">
        <f>IF(COUNTIF($A$2:$A459,A459)&gt;1,"Duplicate","Unique")</f>
        <v>Unique</v>
      </c>
    </row>
    <row r="460" spans="1:9" ht="15" customHeight="1" x14ac:dyDescent="0.3">
      <c r="A460" s="4" t="str">
        <f>IF(LEFT(Raw_Customer_dim!A460,2)="C-","CUST"&amp;MID(Raw_Customer_dim!A460,3,10),Raw_Customer_dim!A460)</f>
        <v>CUST1458</v>
      </c>
      <c r="B460" s="4" t="str">
        <f>PROPER(TRIM(Raw_Customer_dim!B460))</f>
        <v>Kelly Garrett</v>
      </c>
      <c r="C460" s="4">
        <f>Raw_Customer_dim!C460</f>
        <v>62</v>
      </c>
      <c r="D460" s="4" t="str">
        <f>Raw_Customer_dim!D460</f>
        <v>Female</v>
      </c>
      <c r="E460" s="4" t="str">
        <f>TRIM(Raw_Customer_dim!E460)</f>
        <v>Port Taylorberg</v>
      </c>
      <c r="F460" s="4" t="str">
        <f>TRIM(Raw_Customer_dim!F460)</f>
        <v>Pennsylvania</v>
      </c>
      <c r="G460" s="4" t="str">
        <f>TRIM(Raw_Customer_dim!G460)</f>
        <v>USA</v>
      </c>
      <c r="H460" s="4" t="str">
        <f>IF(Raw_Customer_dim!H460="","Standard",Raw_Customer_dim!H460)</f>
        <v>Silver</v>
      </c>
      <c r="I460" s="4" t="str">
        <f>IF(COUNTIF($A$2:$A460,A460)&gt;1,"Duplicate","Unique")</f>
        <v>Unique</v>
      </c>
    </row>
    <row r="461" spans="1:9" ht="15" customHeight="1" x14ac:dyDescent="0.3">
      <c r="A461" s="4" t="str">
        <f>IF(LEFT(Raw_Customer_dim!A461,2)="C-","CUST"&amp;MID(Raw_Customer_dim!A461,3,10),Raw_Customer_dim!A461)</f>
        <v>CUST1459</v>
      </c>
      <c r="B461" s="4" t="str">
        <f>PROPER(TRIM(Raw_Customer_dim!B461))</f>
        <v>John Perez</v>
      </c>
      <c r="C461" s="4">
        <f>Raw_Customer_dim!C461</f>
        <v>29</v>
      </c>
      <c r="D461" s="4" t="str">
        <f>Raw_Customer_dim!D461</f>
        <v>Female</v>
      </c>
      <c r="E461" s="4" t="str">
        <f>TRIM(Raw_Customer_dim!E461)</f>
        <v>Brandontown</v>
      </c>
      <c r="F461" s="4" t="str">
        <f>TRIM(Raw_Customer_dim!F461)</f>
        <v>South Carolina</v>
      </c>
      <c r="G461" s="4" t="str">
        <f>TRIM(Raw_Customer_dim!G461)</f>
        <v>USA</v>
      </c>
      <c r="H461" s="4" t="str">
        <f>IF(Raw_Customer_dim!H461="","Standard",Raw_Customer_dim!H461)</f>
        <v>Gold</v>
      </c>
      <c r="I461" s="4" t="str">
        <f>IF(COUNTIF($A$2:$A461,A461)&gt;1,"Duplicate","Unique")</f>
        <v>Unique</v>
      </c>
    </row>
    <row r="462" spans="1:9" ht="15" customHeight="1" x14ac:dyDescent="0.3">
      <c r="A462" s="4" t="str">
        <f>IF(LEFT(Raw_Customer_dim!A462,2)="C-","CUST"&amp;MID(Raw_Customer_dim!A462,3,10),Raw_Customer_dim!A462)</f>
        <v>CUST1460</v>
      </c>
      <c r="B462" s="4" t="str">
        <f>PROPER(TRIM(Raw_Customer_dim!B462))</f>
        <v>Justin Johnson</v>
      </c>
      <c r="C462" s="4">
        <f>Raw_Customer_dim!C462</f>
        <v>35</v>
      </c>
      <c r="D462" s="4" t="str">
        <f>Raw_Customer_dim!D462</f>
        <v>Male</v>
      </c>
      <c r="E462" s="4" t="str">
        <f>TRIM(Raw_Customer_dim!E462)</f>
        <v>Hughesview</v>
      </c>
      <c r="F462" s="4" t="str">
        <f>TRIM(Raw_Customer_dim!F462)</f>
        <v>Iowa</v>
      </c>
      <c r="G462" s="4" t="str">
        <f>TRIM(Raw_Customer_dim!G462)</f>
        <v>USA</v>
      </c>
      <c r="H462" s="4" t="str">
        <f>IF(Raw_Customer_dim!H462="","Standard",Raw_Customer_dim!H462)</f>
        <v>Gold</v>
      </c>
      <c r="I462" s="4" t="str">
        <f>IF(COUNTIF($A$2:$A462,A462)&gt;1,"Duplicate","Unique")</f>
        <v>Unique</v>
      </c>
    </row>
    <row r="463" spans="1:9" ht="15" customHeight="1" x14ac:dyDescent="0.3">
      <c r="A463" s="4" t="str">
        <f>IF(LEFT(Raw_Customer_dim!A463,2)="C-","CUST"&amp;MID(Raw_Customer_dim!A463,3,10),Raw_Customer_dim!A463)</f>
        <v>CUST1461</v>
      </c>
      <c r="B463" s="4" t="str">
        <f>PROPER(TRIM(Raw_Customer_dim!B463))</f>
        <v>Paul Cox</v>
      </c>
      <c r="C463" s="4">
        <f>Raw_Customer_dim!C463</f>
        <v>60</v>
      </c>
      <c r="D463" s="4" t="str">
        <f>Raw_Customer_dim!D463</f>
        <v>Female</v>
      </c>
      <c r="E463" s="4" t="str">
        <f>TRIM(Raw_Customer_dim!E463)</f>
        <v>East Julie</v>
      </c>
      <c r="F463" s="4" t="str">
        <f>TRIM(Raw_Customer_dim!F463)</f>
        <v>Kansas</v>
      </c>
      <c r="G463" s="4" t="str">
        <f>TRIM(Raw_Customer_dim!G463)</f>
        <v>USA</v>
      </c>
      <c r="H463" s="4" t="str">
        <f>IF(Raw_Customer_dim!H463="","Standard",Raw_Customer_dim!H463)</f>
        <v>Silver</v>
      </c>
      <c r="I463" s="4" t="str">
        <f>IF(COUNTIF($A$2:$A463,A463)&gt;1,"Duplicate","Unique")</f>
        <v>Unique</v>
      </c>
    </row>
    <row r="464" spans="1:9" ht="15" customHeight="1" x14ac:dyDescent="0.3">
      <c r="A464" s="4" t="str">
        <f>IF(LEFT(Raw_Customer_dim!A464,2)="C-","CUST"&amp;MID(Raw_Customer_dim!A464,3,10),Raw_Customer_dim!A464)</f>
        <v>CUST1462</v>
      </c>
      <c r="B464" s="4" t="str">
        <f>PROPER(TRIM(Raw_Customer_dim!B464))</f>
        <v>Beth Martin</v>
      </c>
      <c r="C464" s="4">
        <f>Raw_Customer_dim!C464</f>
        <v>34</v>
      </c>
      <c r="D464" s="4" t="str">
        <f>Raw_Customer_dim!D464</f>
        <v>Female</v>
      </c>
      <c r="E464" s="4" t="str">
        <f>TRIM(Raw_Customer_dim!E464)</f>
        <v>Burkefurt</v>
      </c>
      <c r="F464" s="4" t="str">
        <f>TRIM(Raw_Customer_dim!F464)</f>
        <v>West Virginia</v>
      </c>
      <c r="G464" s="4" t="str">
        <f>TRIM(Raw_Customer_dim!G464)</f>
        <v>USA</v>
      </c>
      <c r="H464" s="4" t="str">
        <f>IF(Raw_Customer_dim!H464="","Standard",Raw_Customer_dim!H464)</f>
        <v>Silver</v>
      </c>
      <c r="I464" s="4" t="str">
        <f>IF(COUNTIF($A$2:$A464,A464)&gt;1,"Duplicate","Unique")</f>
        <v>Unique</v>
      </c>
    </row>
    <row r="465" spans="1:9" ht="15" customHeight="1" x14ac:dyDescent="0.3">
      <c r="A465" s="4" t="str">
        <f>IF(LEFT(Raw_Customer_dim!A465,2)="C-","CUST"&amp;MID(Raw_Customer_dim!A465,3,10),Raw_Customer_dim!A465)</f>
        <v>CUST1463</v>
      </c>
      <c r="B465" s="4" t="str">
        <f>PROPER(TRIM(Raw_Customer_dim!B465))</f>
        <v>Samantha Lee</v>
      </c>
      <c r="C465" s="4">
        <f>Raw_Customer_dim!C465</f>
        <v>36</v>
      </c>
      <c r="D465" s="4" t="str">
        <f>Raw_Customer_dim!D465</f>
        <v>Female</v>
      </c>
      <c r="E465" s="4" t="str">
        <f>TRIM(Raw_Customer_dim!E465)</f>
        <v>Port Anthony</v>
      </c>
      <c r="F465" s="4" t="str">
        <f>TRIM(Raw_Customer_dim!F465)</f>
        <v>Connecticut</v>
      </c>
      <c r="G465" s="4" t="str">
        <f>TRIM(Raw_Customer_dim!G465)</f>
        <v>USA</v>
      </c>
      <c r="H465" s="4" t="str">
        <f>IF(Raw_Customer_dim!H465="","Standard",Raw_Customer_dim!H465)</f>
        <v>Bronze</v>
      </c>
      <c r="I465" s="4" t="str">
        <f>IF(COUNTIF($A$2:$A465,A465)&gt;1,"Duplicate","Unique")</f>
        <v>Unique</v>
      </c>
    </row>
    <row r="466" spans="1:9" ht="15" customHeight="1" x14ac:dyDescent="0.3">
      <c r="A466" s="4" t="str">
        <f>IF(LEFT(Raw_Customer_dim!A466,2)="C-","CUST"&amp;MID(Raw_Customer_dim!A466,3,10),Raw_Customer_dim!A466)</f>
        <v>CUST1464</v>
      </c>
      <c r="B466" s="4" t="str">
        <f>PROPER(TRIM(Raw_Customer_dim!B466))</f>
        <v>David Pierce</v>
      </c>
      <c r="C466" s="4">
        <f>Raw_Customer_dim!C466</f>
        <v>45</v>
      </c>
      <c r="D466" s="4" t="str">
        <f>Raw_Customer_dim!D466</f>
        <v>Female</v>
      </c>
      <c r="E466" s="4" t="str">
        <f>TRIM(Raw_Customer_dim!E466)</f>
        <v>Grayland</v>
      </c>
      <c r="F466" s="4" t="str">
        <f>TRIM(Raw_Customer_dim!F466)</f>
        <v>Washington</v>
      </c>
      <c r="G466" s="4" t="str">
        <f>TRIM(Raw_Customer_dim!G466)</f>
        <v>USA</v>
      </c>
      <c r="H466" s="4" t="str">
        <f>IF(Raw_Customer_dim!H466="","Standard",Raw_Customer_dim!H466)</f>
        <v>Platinum</v>
      </c>
      <c r="I466" s="4" t="str">
        <f>IF(COUNTIF($A$2:$A466,A466)&gt;1,"Duplicate","Unique")</f>
        <v>Unique</v>
      </c>
    </row>
    <row r="467" spans="1:9" ht="15" customHeight="1" x14ac:dyDescent="0.3">
      <c r="A467" s="4" t="str">
        <f>IF(LEFT(Raw_Customer_dim!A467,2)="C-","CUST"&amp;MID(Raw_Customer_dim!A467,3,10),Raw_Customer_dim!A467)</f>
        <v>CUST1465</v>
      </c>
      <c r="B467" s="4" t="str">
        <f>PROPER(TRIM(Raw_Customer_dim!B467))</f>
        <v>Ronald Ross</v>
      </c>
      <c r="C467" s="4">
        <f>Raw_Customer_dim!C467</f>
        <v>28</v>
      </c>
      <c r="D467" s="4" t="str">
        <f>Raw_Customer_dim!D467</f>
        <v>Female</v>
      </c>
      <c r="E467" s="4" t="str">
        <f>TRIM(Raw_Customer_dim!E467)</f>
        <v>Hartmanside</v>
      </c>
      <c r="F467" s="4" t="str">
        <f>TRIM(Raw_Customer_dim!F467)</f>
        <v>North Carolina</v>
      </c>
      <c r="G467" s="4" t="str">
        <f>TRIM(Raw_Customer_dim!G467)</f>
        <v>USA</v>
      </c>
      <c r="H467" s="4" t="str">
        <f>IF(Raw_Customer_dim!H467="","Standard",Raw_Customer_dim!H467)</f>
        <v>Silver</v>
      </c>
      <c r="I467" s="4" t="str">
        <f>IF(COUNTIF($A$2:$A467,A467)&gt;1,"Duplicate","Unique")</f>
        <v>Unique</v>
      </c>
    </row>
    <row r="468" spans="1:9" ht="15" customHeight="1" x14ac:dyDescent="0.3">
      <c r="A468" s="4" t="str">
        <f>IF(LEFT(Raw_Customer_dim!A468,2)="C-","CUST"&amp;MID(Raw_Customer_dim!A468,3,10),Raw_Customer_dim!A468)</f>
        <v>CUST1466</v>
      </c>
      <c r="B468" s="4" t="str">
        <f>PROPER(TRIM(Raw_Customer_dim!B468))</f>
        <v>Cynthia Parrish</v>
      </c>
      <c r="C468" s="4">
        <f>Raw_Customer_dim!C468</f>
        <v>18</v>
      </c>
      <c r="D468" s="4" t="str">
        <f>Raw_Customer_dim!D468</f>
        <v>Male</v>
      </c>
      <c r="E468" s="4" t="str">
        <f>TRIM(Raw_Customer_dim!E468)</f>
        <v>Espinozaberg</v>
      </c>
      <c r="F468" s="4" t="str">
        <f>TRIM(Raw_Customer_dim!F468)</f>
        <v>Minnesota</v>
      </c>
      <c r="G468" s="4" t="str">
        <f>TRIM(Raw_Customer_dim!G468)</f>
        <v>USA</v>
      </c>
      <c r="H468" s="4" t="str">
        <f>IF(Raw_Customer_dim!H468="","Standard",Raw_Customer_dim!H468)</f>
        <v>Silver</v>
      </c>
      <c r="I468" s="4" t="str">
        <f>IF(COUNTIF($A$2:$A468,A468)&gt;1,"Duplicate","Unique")</f>
        <v>Unique</v>
      </c>
    </row>
    <row r="469" spans="1:9" ht="15" customHeight="1" x14ac:dyDescent="0.3">
      <c r="A469" s="4" t="str">
        <f>IF(LEFT(Raw_Customer_dim!A469,2)="C-","CUST"&amp;MID(Raw_Customer_dim!A469,3,10),Raw_Customer_dim!A469)</f>
        <v>CUST1467</v>
      </c>
      <c r="B469" s="4" t="str">
        <f>PROPER(TRIM(Raw_Customer_dim!B469))</f>
        <v>Michael Foley</v>
      </c>
      <c r="C469" s="4">
        <f>Raw_Customer_dim!C469</f>
        <v>63</v>
      </c>
      <c r="D469" s="4" t="str">
        <f>Raw_Customer_dim!D469</f>
        <v>Female</v>
      </c>
      <c r="E469" s="4" t="str">
        <f>TRIM(Raw_Customer_dim!E469)</f>
        <v>Oneillfurt</v>
      </c>
      <c r="F469" s="4" t="str">
        <f>TRIM(Raw_Customer_dim!F469)</f>
        <v>Vermont</v>
      </c>
      <c r="G469" s="4" t="str">
        <f>TRIM(Raw_Customer_dim!G469)</f>
        <v>USA</v>
      </c>
      <c r="H469" s="4" t="str">
        <f>IF(Raw_Customer_dim!H469="","Standard",Raw_Customer_dim!H469)</f>
        <v>Gold</v>
      </c>
      <c r="I469" s="4" t="str">
        <f>IF(COUNTIF($A$2:$A469,A469)&gt;1,"Duplicate","Unique")</f>
        <v>Unique</v>
      </c>
    </row>
    <row r="470" spans="1:9" ht="15" customHeight="1" x14ac:dyDescent="0.3">
      <c r="A470" s="4" t="str">
        <f>IF(LEFT(Raw_Customer_dim!A470,2)="C-","CUST"&amp;MID(Raw_Customer_dim!A470,3,10),Raw_Customer_dim!A470)</f>
        <v>CUST1468</v>
      </c>
      <c r="B470" s="4" t="str">
        <f>PROPER(TRIM(Raw_Customer_dim!B470))</f>
        <v>Gregory Curtis</v>
      </c>
      <c r="C470" s="4">
        <f>Raw_Customer_dim!C470</f>
        <v>45</v>
      </c>
      <c r="D470" s="4" t="str">
        <f>Raw_Customer_dim!D470</f>
        <v>Male</v>
      </c>
      <c r="E470" s="4" t="str">
        <f>TRIM(Raw_Customer_dim!E470)</f>
        <v>Bergermouth</v>
      </c>
      <c r="F470" s="4" t="str">
        <f>TRIM(Raw_Customer_dim!F470)</f>
        <v>Vermont</v>
      </c>
      <c r="G470" s="4" t="str">
        <f>TRIM(Raw_Customer_dim!G470)</f>
        <v>USA</v>
      </c>
      <c r="H470" s="4" t="str">
        <f>IF(Raw_Customer_dim!H470="","Standard",Raw_Customer_dim!H470)</f>
        <v>Bronze</v>
      </c>
      <c r="I470" s="4" t="str">
        <f>IF(COUNTIF($A$2:$A470,A470)&gt;1,"Duplicate","Unique")</f>
        <v>Unique</v>
      </c>
    </row>
    <row r="471" spans="1:9" ht="15" customHeight="1" x14ac:dyDescent="0.3">
      <c r="A471" s="4" t="str">
        <f>IF(LEFT(Raw_Customer_dim!A471,2)="C-","CUST"&amp;MID(Raw_Customer_dim!A471,3,10),Raw_Customer_dim!A471)</f>
        <v>CUST1469</v>
      </c>
      <c r="B471" s="4" t="str">
        <f>PROPER(TRIM(Raw_Customer_dim!B471))</f>
        <v>James Foster</v>
      </c>
      <c r="C471" s="4">
        <f>Raw_Customer_dim!C471</f>
        <v>19</v>
      </c>
      <c r="D471" s="4" t="str">
        <f>Raw_Customer_dim!D471</f>
        <v>Male</v>
      </c>
      <c r="E471" s="4" t="str">
        <f>TRIM(Raw_Customer_dim!E471)</f>
        <v>East Audrey</v>
      </c>
      <c r="F471" s="4" t="str">
        <f>TRIM(Raw_Customer_dim!F471)</f>
        <v>Utah</v>
      </c>
      <c r="G471" s="4" t="str">
        <f>TRIM(Raw_Customer_dim!G471)</f>
        <v>USA</v>
      </c>
      <c r="H471" s="4" t="str">
        <f>IF(Raw_Customer_dim!H471="","Standard",Raw_Customer_dim!H471)</f>
        <v>Gold</v>
      </c>
      <c r="I471" s="4" t="str">
        <f>IF(COUNTIF($A$2:$A471,A471)&gt;1,"Duplicate","Unique")</f>
        <v>Unique</v>
      </c>
    </row>
    <row r="472" spans="1:9" ht="15" customHeight="1" x14ac:dyDescent="0.3">
      <c r="A472" s="4" t="str">
        <f>IF(LEFT(Raw_Customer_dim!A472,2)="C-","CUST"&amp;MID(Raw_Customer_dim!A472,3,10),Raw_Customer_dim!A472)</f>
        <v>CUST1470</v>
      </c>
      <c r="B472" s="4" t="str">
        <f>PROPER(TRIM(Raw_Customer_dim!B472))</f>
        <v>Manuel Fisher</v>
      </c>
      <c r="C472" s="4">
        <f>Raw_Customer_dim!C472</f>
        <v>21</v>
      </c>
      <c r="D472" s="4" t="str">
        <f>Raw_Customer_dim!D472</f>
        <v>Female</v>
      </c>
      <c r="E472" s="4" t="str">
        <f>TRIM(Raw_Customer_dim!E472)</f>
        <v>Kanebury</v>
      </c>
      <c r="F472" s="4" t="str">
        <f>TRIM(Raw_Customer_dim!F472)</f>
        <v>New Hampshire</v>
      </c>
      <c r="G472" s="4" t="str">
        <f>TRIM(Raw_Customer_dim!G472)</f>
        <v>USA</v>
      </c>
      <c r="H472" s="4" t="str">
        <f>IF(Raw_Customer_dim!H472="","Standard",Raw_Customer_dim!H472)</f>
        <v>Gold</v>
      </c>
      <c r="I472" s="4" t="str">
        <f>IF(COUNTIF($A$2:$A472,A472)&gt;1,"Duplicate","Unique")</f>
        <v>Unique</v>
      </c>
    </row>
    <row r="473" spans="1:9" ht="15" customHeight="1" x14ac:dyDescent="0.3">
      <c r="A473" s="4" t="str">
        <f>IF(LEFT(Raw_Customer_dim!A473,2)="C-","CUST"&amp;MID(Raw_Customer_dim!A473,3,10),Raw_Customer_dim!A473)</f>
        <v>CUST1471</v>
      </c>
      <c r="B473" s="4" t="str">
        <f>PROPER(TRIM(Raw_Customer_dim!B473))</f>
        <v>Debra Mccullough</v>
      </c>
      <c r="C473" s="4">
        <f>Raw_Customer_dim!C473</f>
        <v>42</v>
      </c>
      <c r="D473" s="4" t="str">
        <f>Raw_Customer_dim!D473</f>
        <v>Male</v>
      </c>
      <c r="E473" s="4" t="str">
        <f>TRIM(Raw_Customer_dim!E473)</f>
        <v>Mcdanielfurt</v>
      </c>
      <c r="F473" s="4" t="str">
        <f>TRIM(Raw_Customer_dim!F473)</f>
        <v>Montana</v>
      </c>
      <c r="G473" s="4" t="str">
        <f>TRIM(Raw_Customer_dim!G473)</f>
        <v>USA</v>
      </c>
      <c r="H473" s="4" t="str">
        <f>IF(Raw_Customer_dim!H473="","Standard",Raw_Customer_dim!H473)</f>
        <v>Platinum</v>
      </c>
      <c r="I473" s="4" t="str">
        <f>IF(COUNTIF($A$2:$A473,A473)&gt;1,"Duplicate","Unique")</f>
        <v>Unique</v>
      </c>
    </row>
    <row r="474" spans="1:9" ht="15" customHeight="1" x14ac:dyDescent="0.3">
      <c r="A474" s="4" t="str">
        <f>IF(LEFT(Raw_Customer_dim!A474,2)="C-","CUST"&amp;MID(Raw_Customer_dim!A474,3,10),Raw_Customer_dim!A474)</f>
        <v>CUST1472</v>
      </c>
      <c r="B474" s="4" t="str">
        <f>PROPER(TRIM(Raw_Customer_dim!B474))</f>
        <v>Philip Mendoza</v>
      </c>
      <c r="C474" s="4">
        <f>Raw_Customer_dim!C474</f>
        <v>42</v>
      </c>
      <c r="D474" s="4" t="str">
        <f>Raw_Customer_dim!D474</f>
        <v>Male</v>
      </c>
      <c r="E474" s="4" t="str">
        <f>TRIM(Raw_Customer_dim!E474)</f>
        <v>Tylermouth</v>
      </c>
      <c r="F474" s="4" t="str">
        <f>TRIM(Raw_Customer_dim!F474)</f>
        <v>Massachusetts</v>
      </c>
      <c r="G474" s="4" t="str">
        <f>TRIM(Raw_Customer_dim!G474)</f>
        <v>USA</v>
      </c>
      <c r="H474" s="4" t="str">
        <f>IF(Raw_Customer_dim!H474="","Standard",Raw_Customer_dim!H474)</f>
        <v>Silver</v>
      </c>
      <c r="I474" s="4" t="str">
        <f>IF(COUNTIF($A$2:$A474,A474)&gt;1,"Duplicate","Unique")</f>
        <v>Unique</v>
      </c>
    </row>
    <row r="475" spans="1:9" ht="15" customHeight="1" x14ac:dyDescent="0.3">
      <c r="A475" s="4" t="str">
        <f>IF(LEFT(Raw_Customer_dim!A475,2)="C-","CUST"&amp;MID(Raw_Customer_dim!A475,3,10),Raw_Customer_dim!A475)</f>
        <v>CUST1473</v>
      </c>
      <c r="B475" s="4" t="str">
        <f>PROPER(TRIM(Raw_Customer_dim!B475))</f>
        <v>Laura Mathews</v>
      </c>
      <c r="C475" s="4">
        <f>Raw_Customer_dim!C475</f>
        <v>53</v>
      </c>
      <c r="D475" s="4" t="str">
        <f>Raw_Customer_dim!D475</f>
        <v>Male</v>
      </c>
      <c r="E475" s="4" t="str">
        <f>TRIM(Raw_Customer_dim!E475)</f>
        <v>Chambersfurt</v>
      </c>
      <c r="F475" s="4" t="str">
        <f>TRIM(Raw_Customer_dim!F475)</f>
        <v>Wisconsin</v>
      </c>
      <c r="G475" s="4" t="str">
        <f>TRIM(Raw_Customer_dim!G475)</f>
        <v>USA</v>
      </c>
      <c r="H475" s="4" t="str">
        <f>IF(Raw_Customer_dim!H475="","Standard",Raw_Customer_dim!H475)</f>
        <v>Bronze</v>
      </c>
      <c r="I475" s="4" t="str">
        <f>IF(COUNTIF($A$2:$A475,A475)&gt;1,"Duplicate","Unique")</f>
        <v>Unique</v>
      </c>
    </row>
    <row r="476" spans="1:9" ht="15" customHeight="1" x14ac:dyDescent="0.3">
      <c r="A476" s="4" t="str">
        <f>IF(LEFT(Raw_Customer_dim!A476,2)="C-","CUST"&amp;MID(Raw_Customer_dim!A476,3,10),Raw_Customer_dim!A476)</f>
        <v>CUST1474</v>
      </c>
      <c r="B476" s="4" t="str">
        <f>PROPER(TRIM(Raw_Customer_dim!B476))</f>
        <v>Joshua Howard</v>
      </c>
      <c r="C476" s="4">
        <f>Raw_Customer_dim!C476</f>
        <v>32</v>
      </c>
      <c r="D476" s="4" t="str">
        <f>Raw_Customer_dim!D476</f>
        <v>Female</v>
      </c>
      <c r="E476" s="4" t="str">
        <f>TRIM(Raw_Customer_dim!E476)</f>
        <v>East Christopherhaven</v>
      </c>
      <c r="F476" s="4" t="str">
        <f>TRIM(Raw_Customer_dim!F476)</f>
        <v>South Dakota</v>
      </c>
      <c r="G476" s="4" t="str">
        <f>TRIM(Raw_Customer_dim!G476)</f>
        <v>USA</v>
      </c>
      <c r="H476" s="4" t="str">
        <f>IF(Raw_Customer_dim!H476="","Standard",Raw_Customer_dim!H476)</f>
        <v>Platinum</v>
      </c>
      <c r="I476" s="4" t="str">
        <f>IF(COUNTIF($A$2:$A476,A476)&gt;1,"Duplicate","Unique")</f>
        <v>Unique</v>
      </c>
    </row>
    <row r="477" spans="1:9" ht="15" customHeight="1" x14ac:dyDescent="0.3">
      <c r="A477" s="4" t="str">
        <f>IF(LEFT(Raw_Customer_dim!A477,2)="C-","CUST"&amp;MID(Raw_Customer_dim!A477,3,10),Raw_Customer_dim!A477)</f>
        <v>CUST1475</v>
      </c>
      <c r="B477" s="4" t="str">
        <f>PROPER(TRIM(Raw_Customer_dim!B477))</f>
        <v>Barbara Berry</v>
      </c>
      <c r="C477" s="4">
        <f>Raw_Customer_dim!C477</f>
        <v>18</v>
      </c>
      <c r="D477" s="4" t="str">
        <f>Raw_Customer_dim!D477</f>
        <v>Female</v>
      </c>
      <c r="E477" s="4" t="str">
        <f>TRIM(Raw_Customer_dim!E477)</f>
        <v>Lake Michael</v>
      </c>
      <c r="F477" s="4" t="str">
        <f>TRIM(Raw_Customer_dim!F477)</f>
        <v>Vermont</v>
      </c>
      <c r="G477" s="4" t="str">
        <f>TRIM(Raw_Customer_dim!G477)</f>
        <v>USA</v>
      </c>
      <c r="H477" s="4" t="str">
        <f>IF(Raw_Customer_dim!H477="","Standard",Raw_Customer_dim!H477)</f>
        <v>Platinum</v>
      </c>
      <c r="I477" s="4" t="str">
        <f>IF(COUNTIF($A$2:$A477,A477)&gt;1,"Duplicate","Unique")</f>
        <v>Unique</v>
      </c>
    </row>
    <row r="478" spans="1:9" ht="15" customHeight="1" x14ac:dyDescent="0.3">
      <c r="A478" s="4" t="str">
        <f>IF(LEFT(Raw_Customer_dim!A478,2)="C-","CUST"&amp;MID(Raw_Customer_dim!A478,3,10),Raw_Customer_dim!A478)</f>
        <v>CUST1476</v>
      </c>
      <c r="B478" s="4" t="str">
        <f>PROPER(TRIM(Raw_Customer_dim!B478))</f>
        <v>Elizabeth Foster</v>
      </c>
      <c r="C478" s="4">
        <f>Raw_Customer_dim!C478</f>
        <v>33</v>
      </c>
      <c r="D478" s="4" t="str">
        <f>Raw_Customer_dim!D478</f>
        <v>Female</v>
      </c>
      <c r="E478" s="4" t="str">
        <f>TRIM(Raw_Customer_dim!E478)</f>
        <v>Anthonymouth</v>
      </c>
      <c r="F478" s="4" t="str">
        <f>TRIM(Raw_Customer_dim!F478)</f>
        <v>Oklahoma</v>
      </c>
      <c r="G478" s="4" t="str">
        <f>TRIM(Raw_Customer_dim!G478)</f>
        <v>USA</v>
      </c>
      <c r="H478" s="4" t="str">
        <f>IF(Raw_Customer_dim!H478="","Standard",Raw_Customer_dim!H478)</f>
        <v>Gold</v>
      </c>
      <c r="I478" s="4" t="str">
        <f>IF(COUNTIF($A$2:$A478,A478)&gt;1,"Duplicate","Unique")</f>
        <v>Unique</v>
      </c>
    </row>
    <row r="479" spans="1:9" ht="15" customHeight="1" x14ac:dyDescent="0.3">
      <c r="A479" s="4" t="str">
        <f>IF(LEFT(Raw_Customer_dim!A479,2)="C-","CUST"&amp;MID(Raw_Customer_dim!A479,3,10),Raw_Customer_dim!A479)</f>
        <v>CUST1477</v>
      </c>
      <c r="B479" s="4" t="str">
        <f>PROPER(TRIM(Raw_Customer_dim!B479))</f>
        <v>Andrea Harris</v>
      </c>
      <c r="C479" s="4">
        <f>Raw_Customer_dim!C479</f>
        <v>41</v>
      </c>
      <c r="D479" s="4" t="str">
        <f>Raw_Customer_dim!D479</f>
        <v>Female</v>
      </c>
      <c r="E479" s="4" t="str">
        <f>TRIM(Raw_Customer_dim!E479)</f>
        <v>West Kelseyberg</v>
      </c>
      <c r="F479" s="4" t="str">
        <f>TRIM(Raw_Customer_dim!F479)</f>
        <v>Kansas</v>
      </c>
      <c r="G479" s="4" t="str">
        <f>TRIM(Raw_Customer_dim!G479)</f>
        <v>USA</v>
      </c>
      <c r="H479" s="4" t="str">
        <f>IF(Raw_Customer_dim!H479="","Standard",Raw_Customer_dim!H479)</f>
        <v>Platinum</v>
      </c>
      <c r="I479" s="4" t="str">
        <f>IF(COUNTIF($A$2:$A479,A479)&gt;1,"Duplicate","Unique")</f>
        <v>Unique</v>
      </c>
    </row>
    <row r="480" spans="1:9" ht="15" customHeight="1" x14ac:dyDescent="0.3">
      <c r="A480" s="4" t="str">
        <f>IF(LEFT(Raw_Customer_dim!A480,2)="C-","CUST"&amp;MID(Raw_Customer_dim!A480,3,10),Raw_Customer_dim!A480)</f>
        <v>CUST1478</v>
      </c>
      <c r="B480" s="4" t="str">
        <f>PROPER(TRIM(Raw_Customer_dim!B480))</f>
        <v>Earl Smith Dds</v>
      </c>
      <c r="C480" s="4">
        <f>Raw_Customer_dim!C480</f>
        <v>59</v>
      </c>
      <c r="D480" s="4" t="str">
        <f>Raw_Customer_dim!D480</f>
        <v>Male</v>
      </c>
      <c r="E480" s="4" t="str">
        <f>TRIM(Raw_Customer_dim!E480)</f>
        <v>West Sarah</v>
      </c>
      <c r="F480" s="4" t="str">
        <f>TRIM(Raw_Customer_dim!F480)</f>
        <v>South Dakota</v>
      </c>
      <c r="G480" s="4" t="str">
        <f>TRIM(Raw_Customer_dim!G480)</f>
        <v>USA</v>
      </c>
      <c r="H480" s="4" t="str">
        <f>IF(Raw_Customer_dim!H480="","Standard",Raw_Customer_dim!H480)</f>
        <v>Gold</v>
      </c>
      <c r="I480" s="4" t="str">
        <f>IF(COUNTIF($A$2:$A480,A480)&gt;1,"Duplicate","Unique")</f>
        <v>Unique</v>
      </c>
    </row>
    <row r="481" spans="1:9" ht="15" customHeight="1" x14ac:dyDescent="0.3">
      <c r="A481" s="4" t="str">
        <f>IF(LEFT(Raw_Customer_dim!A481,2)="C-","CUST"&amp;MID(Raw_Customer_dim!A481,3,10),Raw_Customer_dim!A481)</f>
        <v>CUST1479</v>
      </c>
      <c r="B481" s="4" t="str">
        <f>PROPER(TRIM(Raw_Customer_dim!B481))</f>
        <v>Dylan Gutierrez</v>
      </c>
      <c r="C481" s="4">
        <f>Raw_Customer_dim!C481</f>
        <v>40</v>
      </c>
      <c r="D481" s="4" t="str">
        <f>Raw_Customer_dim!D481</f>
        <v>Male</v>
      </c>
      <c r="E481" s="4" t="str">
        <f>TRIM(Raw_Customer_dim!E481)</f>
        <v>New Jamesview</v>
      </c>
      <c r="F481" s="4" t="str">
        <f>TRIM(Raw_Customer_dim!F481)</f>
        <v>West Virginia</v>
      </c>
      <c r="G481" s="4" t="str">
        <f>TRIM(Raw_Customer_dim!G481)</f>
        <v>USA</v>
      </c>
      <c r="H481" s="4" t="str">
        <f>IF(Raw_Customer_dim!H481="","Standard",Raw_Customer_dim!H481)</f>
        <v>Bronze</v>
      </c>
      <c r="I481" s="4" t="str">
        <f>IF(COUNTIF($A$2:$A481,A481)&gt;1,"Duplicate","Unique")</f>
        <v>Unique</v>
      </c>
    </row>
    <row r="482" spans="1:9" ht="15" customHeight="1" x14ac:dyDescent="0.3">
      <c r="A482" s="4" t="str">
        <f>IF(LEFT(Raw_Customer_dim!A482,2)="C-","CUST"&amp;MID(Raw_Customer_dim!A482,3,10),Raw_Customer_dim!A482)</f>
        <v>CUST1480</v>
      </c>
      <c r="B482" s="4" t="str">
        <f>PROPER(TRIM(Raw_Customer_dim!B482))</f>
        <v>Jordan Medina</v>
      </c>
      <c r="C482" s="4">
        <f>Raw_Customer_dim!C482</f>
        <v>33</v>
      </c>
      <c r="D482" s="4" t="str">
        <f>Raw_Customer_dim!D482</f>
        <v>Male</v>
      </c>
      <c r="E482" s="4" t="str">
        <f>TRIM(Raw_Customer_dim!E482)</f>
        <v>Robinchester</v>
      </c>
      <c r="F482" s="4" t="str">
        <f>TRIM(Raw_Customer_dim!F482)</f>
        <v>Florida</v>
      </c>
      <c r="G482" s="4" t="str">
        <f>TRIM(Raw_Customer_dim!G482)</f>
        <v>USA</v>
      </c>
      <c r="H482" s="4" t="str">
        <f>IF(Raw_Customer_dim!H482="","Standard",Raw_Customer_dim!H482)</f>
        <v>Bronze</v>
      </c>
      <c r="I482" s="4" t="str">
        <f>IF(COUNTIF($A$2:$A482,A482)&gt;1,"Duplicate","Unique")</f>
        <v>Unique</v>
      </c>
    </row>
    <row r="483" spans="1:9" ht="15" customHeight="1" x14ac:dyDescent="0.3">
      <c r="A483" s="4" t="str">
        <f>IF(LEFT(Raw_Customer_dim!A483,2)="C-","CUST"&amp;MID(Raw_Customer_dim!A483,3,10),Raw_Customer_dim!A483)</f>
        <v>CUST1481</v>
      </c>
      <c r="B483" s="4" t="str">
        <f>PROPER(TRIM(Raw_Customer_dim!B483))</f>
        <v>Bryan Tran</v>
      </c>
      <c r="C483" s="4">
        <f>Raw_Customer_dim!C483</f>
        <v>21</v>
      </c>
      <c r="D483" s="4" t="str">
        <f>Raw_Customer_dim!D483</f>
        <v>Male</v>
      </c>
      <c r="E483" s="4" t="str">
        <f>TRIM(Raw_Customer_dim!E483)</f>
        <v>Kelseybury</v>
      </c>
      <c r="F483" s="4" t="str">
        <f>TRIM(Raw_Customer_dim!F483)</f>
        <v>Georgia</v>
      </c>
      <c r="G483" s="4" t="str">
        <f>TRIM(Raw_Customer_dim!G483)</f>
        <v>USA</v>
      </c>
      <c r="H483" s="4" t="str">
        <f>IF(Raw_Customer_dim!H483="","Standard",Raw_Customer_dim!H483)</f>
        <v>Gold</v>
      </c>
      <c r="I483" s="4" t="str">
        <f>IF(COUNTIF($A$2:$A483,A483)&gt;1,"Duplicate","Unique")</f>
        <v>Unique</v>
      </c>
    </row>
    <row r="484" spans="1:9" ht="15" customHeight="1" x14ac:dyDescent="0.3">
      <c r="A484" s="4" t="str">
        <f>IF(LEFT(Raw_Customer_dim!A484,2)="C-","CUST"&amp;MID(Raw_Customer_dim!A484,3,10),Raw_Customer_dim!A484)</f>
        <v>CUST1482</v>
      </c>
      <c r="B484" s="4" t="str">
        <f>PROPER(TRIM(Raw_Customer_dim!B484))</f>
        <v>Sheri Joyce</v>
      </c>
      <c r="C484" s="4">
        <f>Raw_Customer_dim!C484</f>
        <v>26</v>
      </c>
      <c r="D484" s="4" t="str">
        <f>Raw_Customer_dim!D484</f>
        <v>Male</v>
      </c>
      <c r="E484" s="4" t="str">
        <f>TRIM(Raw_Customer_dim!E484)</f>
        <v>West Tylerfort</v>
      </c>
      <c r="F484" s="4" t="str">
        <f>TRIM(Raw_Customer_dim!F484)</f>
        <v>Kentucky</v>
      </c>
      <c r="G484" s="4" t="str">
        <f>TRIM(Raw_Customer_dim!G484)</f>
        <v>USA</v>
      </c>
      <c r="H484" s="4" t="str">
        <f>IF(Raw_Customer_dim!H484="","Standard",Raw_Customer_dim!H484)</f>
        <v>Platinum</v>
      </c>
      <c r="I484" s="4" t="str">
        <f>IF(COUNTIF($A$2:$A484,A484)&gt;1,"Duplicate","Unique")</f>
        <v>Unique</v>
      </c>
    </row>
    <row r="485" spans="1:9" ht="15" customHeight="1" x14ac:dyDescent="0.3">
      <c r="A485" s="4" t="str">
        <f>IF(LEFT(Raw_Customer_dim!A485,2)="C-","CUST"&amp;MID(Raw_Customer_dim!A485,3,10),Raw_Customer_dim!A485)</f>
        <v>CUST1483</v>
      </c>
      <c r="B485" s="4" t="str">
        <f>PROPER(TRIM(Raw_Customer_dim!B485))</f>
        <v>Sarah Smith</v>
      </c>
      <c r="C485" s="4">
        <f>Raw_Customer_dim!C485</f>
        <v>48</v>
      </c>
      <c r="D485" s="4" t="str">
        <f>Raw_Customer_dim!D485</f>
        <v>Male</v>
      </c>
      <c r="E485" s="4" t="str">
        <f>TRIM(Raw_Customer_dim!E485)</f>
        <v>East Rodney</v>
      </c>
      <c r="F485" s="4" t="str">
        <f>TRIM(Raw_Customer_dim!F485)</f>
        <v>Nevada</v>
      </c>
      <c r="G485" s="4" t="str">
        <f>TRIM(Raw_Customer_dim!G485)</f>
        <v>USA</v>
      </c>
      <c r="H485" s="4" t="str">
        <f>IF(Raw_Customer_dim!H485="","Standard",Raw_Customer_dim!H485)</f>
        <v>Gold</v>
      </c>
      <c r="I485" s="4" t="str">
        <f>IF(COUNTIF($A$2:$A485,A485)&gt;1,"Duplicate","Unique")</f>
        <v>Unique</v>
      </c>
    </row>
    <row r="486" spans="1:9" ht="15" customHeight="1" x14ac:dyDescent="0.3">
      <c r="A486" s="4" t="str">
        <f>IF(LEFT(Raw_Customer_dim!A486,2)="C-","CUST"&amp;MID(Raw_Customer_dim!A486,3,10),Raw_Customer_dim!A486)</f>
        <v>CUST1484</v>
      </c>
      <c r="B486" s="4" t="str">
        <f>PROPER(TRIM(Raw_Customer_dim!B486))</f>
        <v>Jessica Castro</v>
      </c>
      <c r="C486" s="4">
        <f>Raw_Customer_dim!C486</f>
        <v>32</v>
      </c>
      <c r="D486" s="4" t="str">
        <f>Raw_Customer_dim!D486</f>
        <v>Male</v>
      </c>
      <c r="E486" s="4" t="str">
        <f>TRIM(Raw_Customer_dim!E486)</f>
        <v>West Markton</v>
      </c>
      <c r="F486" s="4" t="str">
        <f>TRIM(Raw_Customer_dim!F486)</f>
        <v>Massachusetts</v>
      </c>
      <c r="G486" s="4" t="str">
        <f>TRIM(Raw_Customer_dim!G486)</f>
        <v>USA</v>
      </c>
      <c r="H486" s="4" t="str">
        <f>IF(Raw_Customer_dim!H486="","Standard",Raw_Customer_dim!H486)</f>
        <v>Bronze</v>
      </c>
      <c r="I486" s="4" t="str">
        <f>IF(COUNTIF($A$2:$A486,A486)&gt;1,"Duplicate","Unique")</f>
        <v>Unique</v>
      </c>
    </row>
    <row r="487" spans="1:9" ht="15" customHeight="1" x14ac:dyDescent="0.3">
      <c r="A487" s="4" t="str">
        <f>IF(LEFT(Raw_Customer_dim!A487,2)="C-","CUST"&amp;MID(Raw_Customer_dim!A487,3,10),Raw_Customer_dim!A487)</f>
        <v>CUST1485</v>
      </c>
      <c r="B487" s="4" t="str">
        <f>PROPER(TRIM(Raw_Customer_dim!B487))</f>
        <v>Sara Ingram</v>
      </c>
      <c r="C487" s="4">
        <f>Raw_Customer_dim!C487</f>
        <v>46</v>
      </c>
      <c r="D487" s="4" t="str">
        <f>Raw_Customer_dim!D487</f>
        <v>Female</v>
      </c>
      <c r="E487" s="4" t="str">
        <f>TRIM(Raw_Customer_dim!E487)</f>
        <v>East Dillonview</v>
      </c>
      <c r="F487" s="4" t="str">
        <f>TRIM(Raw_Customer_dim!F487)</f>
        <v>Virginia</v>
      </c>
      <c r="G487" s="4" t="str">
        <f>TRIM(Raw_Customer_dim!G487)</f>
        <v>USA</v>
      </c>
      <c r="H487" s="4" t="str">
        <f>IF(Raw_Customer_dim!H487="","Standard",Raw_Customer_dim!H487)</f>
        <v>Bronze</v>
      </c>
      <c r="I487" s="4" t="str">
        <f>IF(COUNTIF($A$2:$A487,A487)&gt;1,"Duplicate","Unique")</f>
        <v>Unique</v>
      </c>
    </row>
    <row r="488" spans="1:9" ht="15" customHeight="1" x14ac:dyDescent="0.3">
      <c r="A488" s="4" t="str">
        <f>IF(LEFT(Raw_Customer_dim!A488,2)="C-","CUST"&amp;MID(Raw_Customer_dim!A488,3,10),Raw_Customer_dim!A488)</f>
        <v>CUST1486</v>
      </c>
      <c r="B488" s="4" t="str">
        <f>PROPER(TRIM(Raw_Customer_dim!B488))</f>
        <v>Eric Lee</v>
      </c>
      <c r="C488" s="4">
        <f>Raw_Customer_dim!C488</f>
        <v>22</v>
      </c>
      <c r="D488" s="4" t="str">
        <f>Raw_Customer_dim!D488</f>
        <v>Female</v>
      </c>
      <c r="E488" s="4" t="str">
        <f>TRIM(Raw_Customer_dim!E488)</f>
        <v>Lake April</v>
      </c>
      <c r="F488" s="4" t="str">
        <f>TRIM(Raw_Customer_dim!F488)</f>
        <v>Vermont</v>
      </c>
      <c r="G488" s="4" t="str">
        <f>TRIM(Raw_Customer_dim!G488)</f>
        <v>USA</v>
      </c>
      <c r="H488" s="4" t="str">
        <f>IF(Raw_Customer_dim!H488="","Standard",Raw_Customer_dim!H488)</f>
        <v>Bronze</v>
      </c>
      <c r="I488" s="4" t="str">
        <f>IF(COUNTIF($A$2:$A488,A488)&gt;1,"Duplicate","Unique")</f>
        <v>Unique</v>
      </c>
    </row>
    <row r="489" spans="1:9" ht="15" customHeight="1" x14ac:dyDescent="0.3">
      <c r="A489" s="4" t="str">
        <f>IF(LEFT(Raw_Customer_dim!A489,2)="C-","CUST"&amp;MID(Raw_Customer_dim!A489,3,10),Raw_Customer_dim!A489)</f>
        <v>CUST1487</v>
      </c>
      <c r="B489" s="4" t="str">
        <f>PROPER(TRIM(Raw_Customer_dim!B489))</f>
        <v>Amanda Medina</v>
      </c>
      <c r="C489" s="4">
        <f>Raw_Customer_dim!C489</f>
        <v>36</v>
      </c>
      <c r="D489" s="4" t="str">
        <f>Raw_Customer_dim!D489</f>
        <v>Female</v>
      </c>
      <c r="E489" s="4" t="str">
        <f>TRIM(Raw_Customer_dim!E489)</f>
        <v>East Patriciastad</v>
      </c>
      <c r="F489" s="4" t="str">
        <f>TRIM(Raw_Customer_dim!F489)</f>
        <v>Utah</v>
      </c>
      <c r="G489" s="4" t="str">
        <f>TRIM(Raw_Customer_dim!G489)</f>
        <v>USA</v>
      </c>
      <c r="H489" s="4" t="str">
        <f>IF(Raw_Customer_dim!H489="","Standard",Raw_Customer_dim!H489)</f>
        <v>Platinum</v>
      </c>
      <c r="I489" s="4" t="str">
        <f>IF(COUNTIF($A$2:$A489,A489)&gt;1,"Duplicate","Unique")</f>
        <v>Unique</v>
      </c>
    </row>
    <row r="490" spans="1:9" ht="15" customHeight="1" x14ac:dyDescent="0.3">
      <c r="A490" s="4" t="str">
        <f>IF(LEFT(Raw_Customer_dim!A490,2)="C-","CUST"&amp;MID(Raw_Customer_dim!A490,3,10),Raw_Customer_dim!A490)</f>
        <v>CUST1488</v>
      </c>
      <c r="B490" s="4" t="str">
        <f>PROPER(TRIM(Raw_Customer_dim!B490))</f>
        <v>Zachary Andrade</v>
      </c>
      <c r="C490" s="4">
        <f>Raw_Customer_dim!C490</f>
        <v>23</v>
      </c>
      <c r="D490" s="4" t="str">
        <f>Raw_Customer_dim!D490</f>
        <v>Female</v>
      </c>
      <c r="E490" s="4" t="str">
        <f>TRIM(Raw_Customer_dim!E490)</f>
        <v>South Davidport</v>
      </c>
      <c r="F490" s="4" t="str">
        <f>TRIM(Raw_Customer_dim!F490)</f>
        <v>California</v>
      </c>
      <c r="G490" s="4" t="str">
        <f>TRIM(Raw_Customer_dim!G490)</f>
        <v>USA</v>
      </c>
      <c r="H490" s="4" t="str">
        <f>IF(Raw_Customer_dim!H490="","Standard",Raw_Customer_dim!H490)</f>
        <v>Platinum</v>
      </c>
      <c r="I490" s="4" t="str">
        <f>IF(COUNTIF($A$2:$A490,A490)&gt;1,"Duplicate","Unique")</f>
        <v>Unique</v>
      </c>
    </row>
    <row r="491" spans="1:9" ht="15" customHeight="1" x14ac:dyDescent="0.3">
      <c r="A491" s="4" t="str">
        <f>IF(LEFT(Raw_Customer_dim!A491,2)="C-","CUST"&amp;MID(Raw_Customer_dim!A491,3,10),Raw_Customer_dim!A491)</f>
        <v>CUST1489</v>
      </c>
      <c r="B491" s="4" t="str">
        <f>PROPER(TRIM(Raw_Customer_dim!B491))</f>
        <v>Melinda Thomas</v>
      </c>
      <c r="C491" s="4">
        <f>Raw_Customer_dim!C491</f>
        <v>42</v>
      </c>
      <c r="D491" s="4" t="str">
        <f>Raw_Customer_dim!D491</f>
        <v>Female</v>
      </c>
      <c r="E491" s="4" t="str">
        <f>TRIM(Raw_Customer_dim!E491)</f>
        <v>Lake Elizabethside</v>
      </c>
      <c r="F491" s="4" t="str">
        <f>TRIM(Raw_Customer_dim!F491)</f>
        <v>Indiana</v>
      </c>
      <c r="G491" s="4" t="str">
        <f>TRIM(Raw_Customer_dim!G491)</f>
        <v>USA</v>
      </c>
      <c r="H491" s="4" t="str">
        <f>IF(Raw_Customer_dim!H491="","Standard",Raw_Customer_dim!H491)</f>
        <v>Silver</v>
      </c>
      <c r="I491" s="4" t="str">
        <f>IF(COUNTIF($A$2:$A491,A491)&gt;1,"Duplicate","Unique")</f>
        <v>Unique</v>
      </c>
    </row>
    <row r="492" spans="1:9" ht="15" customHeight="1" x14ac:dyDescent="0.3">
      <c r="A492" s="4" t="str">
        <f>IF(LEFT(Raw_Customer_dim!A492,2)="C-","CUST"&amp;MID(Raw_Customer_dim!A492,3,10),Raw_Customer_dim!A492)</f>
        <v>CUST1490</v>
      </c>
      <c r="B492" s="4" t="str">
        <f>PROPER(TRIM(Raw_Customer_dim!B492))</f>
        <v>Scott Harris</v>
      </c>
      <c r="C492" s="4">
        <f>Raw_Customer_dim!C492</f>
        <v>23</v>
      </c>
      <c r="D492" s="4" t="str">
        <f>Raw_Customer_dim!D492</f>
        <v>Male</v>
      </c>
      <c r="E492" s="4" t="str">
        <f>TRIM(Raw_Customer_dim!E492)</f>
        <v>North Nataliemouth</v>
      </c>
      <c r="F492" s="4" t="str">
        <f>TRIM(Raw_Customer_dim!F492)</f>
        <v>Maryland</v>
      </c>
      <c r="G492" s="4" t="str">
        <f>TRIM(Raw_Customer_dim!G492)</f>
        <v>USA</v>
      </c>
      <c r="H492" s="4" t="str">
        <f>IF(Raw_Customer_dim!H492="","Standard",Raw_Customer_dim!H492)</f>
        <v>Platinum</v>
      </c>
      <c r="I492" s="4" t="str">
        <f>IF(COUNTIF($A$2:$A492,A492)&gt;1,"Duplicate","Unique")</f>
        <v>Unique</v>
      </c>
    </row>
    <row r="493" spans="1:9" ht="15" customHeight="1" x14ac:dyDescent="0.3">
      <c r="A493" s="4" t="str">
        <f>IF(LEFT(Raw_Customer_dim!A493,2)="C-","CUST"&amp;MID(Raw_Customer_dim!A493,3,10),Raw_Customer_dim!A493)</f>
        <v>CUST1491</v>
      </c>
      <c r="B493" s="4" t="str">
        <f>PROPER(TRIM(Raw_Customer_dim!B493))</f>
        <v>Kaitlin Brown</v>
      </c>
      <c r="C493" s="4">
        <f>Raw_Customer_dim!C493</f>
        <v>52</v>
      </c>
      <c r="D493" s="4" t="str">
        <f>Raw_Customer_dim!D493</f>
        <v>Female</v>
      </c>
      <c r="E493" s="4" t="str">
        <f>TRIM(Raw_Customer_dim!E493)</f>
        <v>Kellyberg</v>
      </c>
      <c r="F493" s="4" t="str">
        <f>TRIM(Raw_Customer_dim!F493)</f>
        <v>South Dakota</v>
      </c>
      <c r="G493" s="4" t="str">
        <f>TRIM(Raw_Customer_dim!G493)</f>
        <v>USA</v>
      </c>
      <c r="H493" s="4" t="str">
        <f>IF(Raw_Customer_dim!H493="","Standard",Raw_Customer_dim!H493)</f>
        <v>Gold</v>
      </c>
      <c r="I493" s="4" t="str">
        <f>IF(COUNTIF($A$2:$A493,A493)&gt;1,"Duplicate","Unique")</f>
        <v>Unique</v>
      </c>
    </row>
    <row r="494" spans="1:9" ht="15" customHeight="1" x14ac:dyDescent="0.3">
      <c r="A494" s="4" t="str">
        <f>IF(LEFT(Raw_Customer_dim!A494,2)="C-","CUST"&amp;MID(Raw_Customer_dim!A494,3,10),Raw_Customer_dim!A494)</f>
        <v>CUST1492</v>
      </c>
      <c r="B494" s="4" t="str">
        <f>PROPER(TRIM(Raw_Customer_dim!B494))</f>
        <v>Darrell Miller</v>
      </c>
      <c r="C494" s="4">
        <f>Raw_Customer_dim!C494</f>
        <v>59</v>
      </c>
      <c r="D494" s="4" t="str">
        <f>Raw_Customer_dim!D494</f>
        <v>Female</v>
      </c>
      <c r="E494" s="4" t="str">
        <f>TRIM(Raw_Customer_dim!E494)</f>
        <v>Port Carol</v>
      </c>
      <c r="F494" s="4" t="str">
        <f>TRIM(Raw_Customer_dim!F494)</f>
        <v>Florida</v>
      </c>
      <c r="G494" s="4" t="str">
        <f>TRIM(Raw_Customer_dim!G494)</f>
        <v>USA</v>
      </c>
      <c r="H494" s="4" t="str">
        <f>IF(Raw_Customer_dim!H494="","Standard",Raw_Customer_dim!H494)</f>
        <v>Platinum</v>
      </c>
      <c r="I494" s="4" t="str">
        <f>IF(COUNTIF($A$2:$A494,A494)&gt;1,"Duplicate","Unique")</f>
        <v>Unique</v>
      </c>
    </row>
    <row r="495" spans="1:9" ht="15" customHeight="1" x14ac:dyDescent="0.3">
      <c r="A495" s="4" t="str">
        <f>IF(LEFT(Raw_Customer_dim!A495,2)="C-","CUST"&amp;MID(Raw_Customer_dim!A495,3,10),Raw_Customer_dim!A495)</f>
        <v>CUST1493</v>
      </c>
      <c r="B495" s="4" t="str">
        <f>PROPER(TRIM(Raw_Customer_dim!B495))</f>
        <v>Amanda Powell</v>
      </c>
      <c r="C495" s="4">
        <f>Raw_Customer_dim!C495</f>
        <v>28</v>
      </c>
      <c r="D495" s="4" t="str">
        <f>Raw_Customer_dim!D495</f>
        <v>Male</v>
      </c>
      <c r="E495" s="4" t="str">
        <f>TRIM(Raw_Customer_dim!E495)</f>
        <v>South William</v>
      </c>
      <c r="F495" s="4" t="str">
        <f>TRIM(Raw_Customer_dim!F495)</f>
        <v>Alabama</v>
      </c>
      <c r="G495" s="4" t="str">
        <f>TRIM(Raw_Customer_dim!G495)</f>
        <v>USA</v>
      </c>
      <c r="H495" s="4" t="str">
        <f>IF(Raw_Customer_dim!H495="","Standard",Raw_Customer_dim!H495)</f>
        <v>Silver</v>
      </c>
      <c r="I495" s="4" t="str">
        <f>IF(COUNTIF($A$2:$A495,A495)&gt;1,"Duplicate","Unique")</f>
        <v>Unique</v>
      </c>
    </row>
    <row r="496" spans="1:9" ht="15" customHeight="1" x14ac:dyDescent="0.3">
      <c r="A496" s="4" t="str">
        <f>IF(LEFT(Raw_Customer_dim!A496,2)="C-","CUST"&amp;MID(Raw_Customer_dim!A496,3,10),Raw_Customer_dim!A496)</f>
        <v>CUST1494</v>
      </c>
      <c r="B496" s="4" t="str">
        <f>PROPER(TRIM(Raw_Customer_dim!B496))</f>
        <v>Justin Lopez</v>
      </c>
      <c r="C496" s="4">
        <f>Raw_Customer_dim!C496</f>
        <v>21</v>
      </c>
      <c r="D496" s="4" t="str">
        <f>Raw_Customer_dim!D496</f>
        <v>Male</v>
      </c>
      <c r="E496" s="4" t="str">
        <f>TRIM(Raw_Customer_dim!E496)</f>
        <v>Port Cheryl</v>
      </c>
      <c r="F496" s="4" t="str">
        <f>TRIM(Raw_Customer_dim!F496)</f>
        <v>Texas</v>
      </c>
      <c r="G496" s="4" t="str">
        <f>TRIM(Raw_Customer_dim!G496)</f>
        <v>USA</v>
      </c>
      <c r="H496" s="4" t="str">
        <f>IF(Raw_Customer_dim!H496="","Standard",Raw_Customer_dim!H496)</f>
        <v>Gold</v>
      </c>
      <c r="I496" s="4" t="str">
        <f>IF(COUNTIF($A$2:$A496,A496)&gt;1,"Duplicate","Unique")</f>
        <v>Unique</v>
      </c>
    </row>
    <row r="497" spans="1:9" ht="15" customHeight="1" x14ac:dyDescent="0.3">
      <c r="A497" s="4" t="str">
        <f>IF(LEFT(Raw_Customer_dim!A497,2)="C-","CUST"&amp;MID(Raw_Customer_dim!A497,3,10),Raw_Customer_dim!A497)</f>
        <v>CUST1495</v>
      </c>
      <c r="B497" s="4" t="str">
        <f>PROPER(TRIM(Raw_Customer_dim!B497))</f>
        <v>James Berger</v>
      </c>
      <c r="C497" s="4">
        <f>Raw_Customer_dim!C497</f>
        <v>23</v>
      </c>
      <c r="D497" s="4" t="str">
        <f>Raw_Customer_dim!D497</f>
        <v>Female</v>
      </c>
      <c r="E497" s="4" t="str">
        <f>TRIM(Raw_Customer_dim!E497)</f>
        <v>Bryanmouth</v>
      </c>
      <c r="F497" s="4" t="str">
        <f>TRIM(Raw_Customer_dim!F497)</f>
        <v>Delaware</v>
      </c>
      <c r="G497" s="4" t="str">
        <f>TRIM(Raw_Customer_dim!G497)</f>
        <v>USA</v>
      </c>
      <c r="H497" s="4" t="str">
        <f>IF(Raw_Customer_dim!H497="","Standard",Raw_Customer_dim!H497)</f>
        <v>Bronze</v>
      </c>
      <c r="I497" s="4" t="str">
        <f>IF(COUNTIF($A$2:$A497,A497)&gt;1,"Duplicate","Unique")</f>
        <v>Unique</v>
      </c>
    </row>
    <row r="498" spans="1:9" ht="15" customHeight="1" x14ac:dyDescent="0.3">
      <c r="A498" s="4" t="str">
        <f>IF(LEFT(Raw_Customer_dim!A498,2)="C-","CUST"&amp;MID(Raw_Customer_dim!A498,3,10),Raw_Customer_dim!A498)</f>
        <v>CUST1496</v>
      </c>
      <c r="B498" s="4" t="str">
        <f>PROPER(TRIM(Raw_Customer_dim!B498))</f>
        <v>Christopher Ford</v>
      </c>
      <c r="C498" s="4">
        <f>Raw_Customer_dim!C498</f>
        <v>56</v>
      </c>
      <c r="D498" s="4" t="str">
        <f>Raw_Customer_dim!D498</f>
        <v>Male</v>
      </c>
      <c r="E498" s="4" t="str">
        <f>TRIM(Raw_Customer_dim!E498)</f>
        <v>North Seanfurt</v>
      </c>
      <c r="F498" s="4" t="str">
        <f>TRIM(Raw_Customer_dim!F498)</f>
        <v>Ohio</v>
      </c>
      <c r="G498" s="4" t="str">
        <f>TRIM(Raw_Customer_dim!G498)</f>
        <v>USA</v>
      </c>
      <c r="H498" s="4" t="str">
        <f>IF(Raw_Customer_dim!H498="","Standard",Raw_Customer_dim!H498)</f>
        <v>Bronze</v>
      </c>
      <c r="I498" s="4" t="str">
        <f>IF(COUNTIF($A$2:$A498,A498)&gt;1,"Duplicate","Unique")</f>
        <v>Unique</v>
      </c>
    </row>
    <row r="499" spans="1:9" ht="15" customHeight="1" x14ac:dyDescent="0.3">
      <c r="A499" s="4" t="str">
        <f>IF(LEFT(Raw_Customer_dim!A499,2)="C-","CUST"&amp;MID(Raw_Customer_dim!A499,3,10),Raw_Customer_dim!A499)</f>
        <v>CUST1497</v>
      </c>
      <c r="B499" s="4" t="str">
        <f>PROPER(TRIM(Raw_Customer_dim!B499))</f>
        <v>Sarah Marsh</v>
      </c>
      <c r="C499" s="4">
        <f>Raw_Customer_dim!C499</f>
        <v>47</v>
      </c>
      <c r="D499" s="4" t="str">
        <f>Raw_Customer_dim!D499</f>
        <v>Female</v>
      </c>
      <c r="E499" s="4" t="str">
        <f>TRIM(Raw_Customer_dim!E499)</f>
        <v>Port William</v>
      </c>
      <c r="F499" s="4" t="str">
        <f>TRIM(Raw_Customer_dim!F499)</f>
        <v>New York</v>
      </c>
      <c r="G499" s="4" t="str">
        <f>TRIM(Raw_Customer_dim!G499)</f>
        <v>USA</v>
      </c>
      <c r="H499" s="4" t="str">
        <f>IF(Raw_Customer_dim!H499="","Standard",Raw_Customer_dim!H499)</f>
        <v>Gold</v>
      </c>
      <c r="I499" s="4" t="str">
        <f>IF(COUNTIF($A$2:$A499,A499)&gt;1,"Duplicate","Unique")</f>
        <v>Unique</v>
      </c>
    </row>
    <row r="500" spans="1:9" ht="15" customHeight="1" x14ac:dyDescent="0.3">
      <c r="A500" s="4" t="str">
        <f>IF(LEFT(Raw_Customer_dim!A500,2)="C-","CUST"&amp;MID(Raw_Customer_dim!A500,3,10),Raw_Customer_dim!A500)</f>
        <v>CUST1498</v>
      </c>
      <c r="B500" s="4" t="str">
        <f>PROPER(TRIM(Raw_Customer_dim!B500))</f>
        <v>Traci Gonzalez</v>
      </c>
      <c r="C500" s="4">
        <f>Raw_Customer_dim!C500</f>
        <v>35</v>
      </c>
      <c r="D500" s="4" t="str">
        <f>Raw_Customer_dim!D500</f>
        <v>Male</v>
      </c>
      <c r="E500" s="4" t="str">
        <f>TRIM(Raw_Customer_dim!E500)</f>
        <v>Snyderfurt</v>
      </c>
      <c r="F500" s="4" t="str">
        <f>TRIM(Raw_Customer_dim!F500)</f>
        <v>New Mexico</v>
      </c>
      <c r="G500" s="4" t="str">
        <f>TRIM(Raw_Customer_dim!G500)</f>
        <v>USA</v>
      </c>
      <c r="H500" s="4" t="str">
        <f>IF(Raw_Customer_dim!H500="","Standard",Raw_Customer_dim!H500)</f>
        <v>Silver</v>
      </c>
      <c r="I500" s="4" t="str">
        <f>IF(COUNTIF($A$2:$A500,A500)&gt;1,"Duplicate","Unique")</f>
        <v>Unique</v>
      </c>
    </row>
    <row r="501" spans="1:9" ht="15" customHeight="1" x14ac:dyDescent="0.3">
      <c r="A501" s="4" t="str">
        <f>IF(LEFT(Raw_Customer_dim!A501,2)="C-","CUST"&amp;MID(Raw_Customer_dim!A501,3,10),Raw_Customer_dim!A501)</f>
        <v>CUST1499</v>
      </c>
      <c r="B501" s="4" t="str">
        <f>PROPER(TRIM(Raw_Customer_dim!B501))</f>
        <v>Philip Pennington</v>
      </c>
      <c r="C501" s="4">
        <f>Raw_Customer_dim!C501</f>
        <v>27</v>
      </c>
      <c r="D501" s="4" t="str">
        <f>Raw_Customer_dim!D501</f>
        <v>Female</v>
      </c>
      <c r="E501" s="4" t="str">
        <f>TRIM(Raw_Customer_dim!E501)</f>
        <v>East Valerieview</v>
      </c>
      <c r="F501" s="4" t="str">
        <f>TRIM(Raw_Customer_dim!F501)</f>
        <v>Oregon</v>
      </c>
      <c r="G501" s="4" t="str">
        <f>TRIM(Raw_Customer_dim!G501)</f>
        <v>USA</v>
      </c>
      <c r="H501" s="4" t="str">
        <f>IF(Raw_Customer_dim!H501="","Standard",Raw_Customer_dim!H501)</f>
        <v>Platinum</v>
      </c>
      <c r="I501" s="4" t="str">
        <f>IF(COUNTIF($A$2:$A501,A501)&gt;1,"Duplicate","Unique")</f>
        <v>Unique</v>
      </c>
    </row>
    <row r="503" spans="1:9" ht="15" customHeight="1" x14ac:dyDescent="0.3">
      <c r="A503" s="7" t="s">
        <v>3968</v>
      </c>
    </row>
    <row r="504" spans="1:9" ht="15" customHeight="1" x14ac:dyDescent="0.3">
      <c r="A504" s="1" t="s">
        <v>3969</v>
      </c>
    </row>
    <row r="505" spans="1:9" ht="15" customHeight="1" x14ac:dyDescent="0.3">
      <c r="A505" s="1" t="s">
        <v>3970</v>
      </c>
    </row>
    <row r="506" spans="1:9" ht="15" customHeight="1" x14ac:dyDescent="0.3">
      <c r="A506" s="1" t="s">
        <v>3971</v>
      </c>
    </row>
    <row r="507" spans="1:9" ht="15" customHeight="1" x14ac:dyDescent="0.3">
      <c r="A507" s="1" t="s">
        <v>3972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8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2" customWidth="1"/>
    <col min="2" max="2" width="26" customWidth="1"/>
    <col min="3" max="3" width="13" customWidth="1"/>
    <col min="4" max="4" width="16" customWidth="1"/>
    <col min="5" max="5" width="9" customWidth="1"/>
    <col min="6" max="6" width="8" customWidth="1"/>
    <col min="7" max="7" width="14" customWidth="1"/>
  </cols>
  <sheetData>
    <row r="1" spans="1:7" s="22" customFormat="1" ht="26.25" customHeight="1" x14ac:dyDescent="0.3">
      <c r="A1" s="21" t="s">
        <v>1548</v>
      </c>
      <c r="B1" s="21" t="s">
        <v>1549</v>
      </c>
      <c r="C1" s="21" t="s">
        <v>1550</v>
      </c>
      <c r="D1" s="21" t="s">
        <v>1552</v>
      </c>
      <c r="E1" s="21" t="s">
        <v>1553</v>
      </c>
      <c r="F1" s="21" t="s">
        <v>1554</v>
      </c>
      <c r="G1" s="21" t="s">
        <v>3967</v>
      </c>
    </row>
    <row r="2" spans="1:7" ht="15" customHeight="1" x14ac:dyDescent="0.3">
      <c r="A2" s="4" t="str">
        <f>IF(LEFT(Raw_Product_dim!A2,2)="P-","PROD"&amp;MID(Raw_Product_dim!A2,3,10),Raw_Product_dim!A2)</f>
        <v>PROD0</v>
      </c>
      <c r="B2" s="4" t="str">
        <f>TRIM(Raw_Product_dim!B2)</f>
        <v>Brother Laser Printer</v>
      </c>
      <c r="C2" s="4" t="str">
        <f>Raw_Product_dim!C2</f>
        <v>Electronics</v>
      </c>
      <c r="D2" s="4" t="str">
        <f>TRIM(Raw_Product_dim!E2)</f>
        <v>Hunt Inc</v>
      </c>
      <c r="E2" s="4">
        <f>IF(Raw_Product_dim!F2="",ROUND(AVERAGEIF(Raw_Product_dim!$C$2:$C$101,C2,Raw_Product_dim!$F$2:$F$101),2),Raw_Product_dim!F2)</f>
        <v>112.42</v>
      </c>
      <c r="F2" s="4">
        <f>IF(Raw_Product_dim!G2="",ROUND(AVERAGEIF(Raw_Product_dim!$C$2:$C$101,C2,Raw_Product_dim!$G$2:$G$101),0),Raw_Product_dim!G2)</f>
        <v>416</v>
      </c>
      <c r="G2" s="4" t="str">
        <f>IF(COUNTIF($A$2:$A2,A2)&gt;1,"Duplicate","Unique")</f>
        <v>Unique</v>
      </c>
    </row>
    <row r="3" spans="1:7" ht="15" customHeight="1" x14ac:dyDescent="0.3">
      <c r="A3" s="4" t="str">
        <f>IF(LEFT(Raw_Product_dim!A3,2)="P-","PROD"&amp;MID(Raw_Product_dim!A3,3,10),Raw_Product_dim!A3)</f>
        <v>PROD1</v>
      </c>
      <c r="B3" s="4" t="str">
        <f>TRIM(Raw_Product_dim!B3)</f>
        <v>Men's Graphic T-Shirt</v>
      </c>
      <c r="C3" s="4" t="str">
        <f>Raw_Product_dim!C3</f>
        <v>Clothing</v>
      </c>
      <c r="D3" s="4" t="str">
        <f>TRIM(Raw_Product_dim!E3)</f>
        <v>Terry-Moore</v>
      </c>
      <c r="E3" s="4">
        <f>IF(Raw_Product_dim!F3="",ROUND(AVERAGEIF(Raw_Product_dim!$C$2:$C$101,C3,Raw_Product_dim!$F$2:$F$101),2),Raw_Product_dim!F3)</f>
        <v>342.56</v>
      </c>
      <c r="F3" s="4">
        <f>IF(Raw_Product_dim!G3="",ROUND(AVERAGEIF(Raw_Product_dim!$C$2:$C$101,C3,Raw_Product_dim!$G$2:$G$101),0),Raw_Product_dim!G3)</f>
        <v>181</v>
      </c>
      <c r="G3" s="4" t="str">
        <f>IF(COUNTIF($A$2:$A3,A3)&gt;1,"Duplicate","Unique")</f>
        <v>Unique</v>
      </c>
    </row>
    <row r="4" spans="1:7" ht="15" customHeight="1" x14ac:dyDescent="0.3">
      <c r="A4" s="4" t="str">
        <f>IF(LEFT(Raw_Product_dim!A4,2)="P-","PROD"&amp;MID(Raw_Product_dim!A4,3,10),Raw_Product_dim!A4)</f>
        <v>PROD2</v>
      </c>
      <c r="B4" s="4" t="str">
        <f>TRIM(Raw_Product_dim!B4)</f>
        <v>Women's Casual Hoodie</v>
      </c>
      <c r="C4" s="4" t="str">
        <f>Raw_Product_dim!C4</f>
        <v>Clothing</v>
      </c>
      <c r="D4" s="4" t="str">
        <f>TRIM(Raw_Product_dim!E4)</f>
        <v>Sims Inc</v>
      </c>
      <c r="E4" s="4">
        <f>IF(Raw_Product_dim!F4="",ROUND(AVERAGEIF(Raw_Product_dim!$C$2:$C$101,C4,Raw_Product_dim!$F$2:$F$101),2),Raw_Product_dim!F4)</f>
        <v>265.73</v>
      </c>
      <c r="F4" s="4">
        <f>IF(Raw_Product_dim!G4="",ROUND(AVERAGEIF(Raw_Product_dim!$C$2:$C$101,C4,Raw_Product_dim!$G$2:$G$101),0),Raw_Product_dim!G4)</f>
        <v>352</v>
      </c>
      <c r="G4" s="4" t="str">
        <f>IF(COUNTIF($A$2:$A4,A4)&gt;1,"Duplicate","Unique")</f>
        <v>Unique</v>
      </c>
    </row>
    <row r="5" spans="1:7" ht="15" customHeight="1" x14ac:dyDescent="0.3">
      <c r="A5" s="4" t="str">
        <f>IF(LEFT(Raw_Product_dim!A5,2)="P-","PROD"&amp;MID(Raw_Product_dim!A5,3,10),Raw_Product_dim!A5)</f>
        <v>PROD3</v>
      </c>
      <c r="B5" s="4" t="str">
        <f>TRIM(Raw_Product_dim!B5)</f>
        <v>Men's Running Jacket</v>
      </c>
      <c r="C5" s="4" t="str">
        <f>Raw_Product_dim!C5</f>
        <v>Clothing</v>
      </c>
      <c r="D5" s="4" t="str">
        <f>TRIM(Raw_Product_dim!E5)</f>
        <v>Pineda Ltd</v>
      </c>
      <c r="E5" s="4">
        <f>IF(Raw_Product_dim!F5="",ROUND(AVERAGEIF(Raw_Product_dim!$C$2:$C$101,C5,Raw_Product_dim!$F$2:$F$101),2),Raw_Product_dim!F5)</f>
        <v>364.67</v>
      </c>
      <c r="F5" s="4">
        <f>IF(Raw_Product_dim!G5="",ROUND(AVERAGEIF(Raw_Product_dim!$C$2:$C$101,C5,Raw_Product_dim!$G$2:$G$101),0),Raw_Product_dim!G5)</f>
        <v>452</v>
      </c>
      <c r="G5" s="4" t="str">
        <f>IF(COUNTIF($A$2:$A5,A5)&gt;1,"Duplicate","Unique")</f>
        <v>Unique</v>
      </c>
    </row>
    <row r="6" spans="1:7" ht="15" customHeight="1" x14ac:dyDescent="0.3">
      <c r="A6" s="4" t="str">
        <f>IF(LEFT(Raw_Product_dim!A6,2)="P-","PROD"&amp;MID(Raw_Product_dim!A6,3,10),Raw_Product_dim!A6)</f>
        <v>PROD4</v>
      </c>
      <c r="B6" s="4" t="str">
        <f>TRIM(Raw_Product_dim!B6)</f>
        <v>Women's Yoga Pants</v>
      </c>
      <c r="C6" s="4" t="str">
        <f>Raw_Product_dim!C6</f>
        <v>Clothing</v>
      </c>
      <c r="D6" s="4" t="str">
        <f>TRIM(Raw_Product_dim!E6)</f>
        <v>Gonzales-Davis</v>
      </c>
      <c r="E6" s="4">
        <f>IF(Raw_Product_dim!F6="",ROUND(AVERAGEIF(Raw_Product_dim!$C$2:$C$101,C6,Raw_Product_dim!$F$2:$F$101),2),Raw_Product_dim!F6)</f>
        <v>306.45999999999998</v>
      </c>
      <c r="F6" s="4">
        <f>IF(Raw_Product_dim!G6="",ROUND(AVERAGEIF(Raw_Product_dim!$C$2:$C$101,C6,Raw_Product_dim!$G$2:$G$101),0),Raw_Product_dim!G6)</f>
        <v>487</v>
      </c>
      <c r="G6" s="4" t="str">
        <f>IF(COUNTIF($A$2:$A6,A6)&gt;1,"Duplicate","Unique")</f>
        <v>Unique</v>
      </c>
    </row>
    <row r="7" spans="1:7" ht="15" customHeight="1" x14ac:dyDescent="0.3">
      <c r="A7" s="4" t="str">
        <f>IF(LEFT(Raw_Product_dim!A7,2)="P-","PROD"&amp;MID(Raw_Product_dim!A7,3,10),Raw_Product_dim!A7)</f>
        <v>PROD5</v>
      </c>
      <c r="B7" s="4" t="str">
        <f>TRIM(Raw_Product_dim!B7)</f>
        <v>Men's Leather Belt</v>
      </c>
      <c r="C7" s="4" t="str">
        <f>Raw_Product_dim!C7</f>
        <v>Clothing</v>
      </c>
      <c r="D7" s="4" t="str">
        <f>TRIM(Raw_Product_dim!E7)</f>
        <v>Baldwin, Garza and Gonzalez</v>
      </c>
      <c r="E7" s="4">
        <f>IF(Raw_Product_dim!F7="",ROUND(AVERAGEIF(Raw_Product_dim!$C$2:$C$101,C7,Raw_Product_dim!$F$2:$F$101),2),Raw_Product_dim!F7)</f>
        <v>261</v>
      </c>
      <c r="F7" s="4">
        <f>IF(Raw_Product_dim!G7="",ROUND(AVERAGEIF(Raw_Product_dim!$C$2:$C$101,C7,Raw_Product_dim!$G$2:$G$101),0),Raw_Product_dim!G7)</f>
        <v>59</v>
      </c>
      <c r="G7" s="4" t="str">
        <f>IF(COUNTIF($A$2:$A7,A7)&gt;1,"Duplicate","Unique")</f>
        <v>Unique</v>
      </c>
    </row>
    <row r="8" spans="1:7" ht="15" customHeight="1" x14ac:dyDescent="0.3">
      <c r="A8" s="4" t="str">
        <f>IF(LEFT(Raw_Product_dim!A8,2)="P-","PROD"&amp;MID(Raw_Product_dim!A8,3,10),Raw_Product_dim!A8)</f>
        <v>PROD6</v>
      </c>
      <c r="B8" s="4" t="str">
        <f>TRIM(Raw_Product_dim!B8)</f>
        <v>Herbal Face Moisturizer</v>
      </c>
      <c r="C8" s="4" t="str">
        <f>Raw_Product_dim!C8</f>
        <v>Beauty</v>
      </c>
      <c r="D8" s="4" t="str">
        <f>TRIM(Raw_Product_dim!E8)</f>
        <v>Davidson PLC</v>
      </c>
      <c r="E8" s="4">
        <f>IF(Raw_Product_dim!F8="",ROUND(AVERAGEIF(Raw_Product_dim!$C$2:$C$101,C8,Raw_Product_dim!$F$2:$F$101),2),Raw_Product_dim!F8)</f>
        <v>312.8</v>
      </c>
      <c r="F8" s="4">
        <f>IF(Raw_Product_dim!G8="",ROUND(AVERAGEIF(Raw_Product_dim!$C$2:$C$101,C8,Raw_Product_dim!$G$2:$G$101),0),Raw_Product_dim!G8)</f>
        <v>350</v>
      </c>
      <c r="G8" s="4" t="str">
        <f>IF(COUNTIF($A$2:$A8,A8)&gt;1,"Duplicate","Unique")</f>
        <v>Unique</v>
      </c>
    </row>
    <row r="9" spans="1:7" ht="15" customHeight="1" x14ac:dyDescent="0.3">
      <c r="A9" s="4" t="str">
        <f>IF(LEFT(Raw_Product_dim!A9,2)="P-","PROD"&amp;MID(Raw_Product_dim!A9,3,10),Raw_Product_dim!A9)</f>
        <v>PROD7</v>
      </c>
      <c r="B9" s="4" t="str">
        <f>TRIM(Raw_Product_dim!B9)</f>
        <v>LED Table Lamp</v>
      </c>
      <c r="C9" s="4" t="str">
        <f>Raw_Product_dim!C9</f>
        <v>Home</v>
      </c>
      <c r="D9" s="4" t="str">
        <f>TRIM(Raw_Product_dim!E9)</f>
        <v>Harrell LLC</v>
      </c>
      <c r="E9" s="4">
        <f>IF(Raw_Product_dim!F9="",ROUND(AVERAGEIF(Raw_Product_dim!$C$2:$C$101,C9,Raw_Product_dim!$F$2:$F$101),2),Raw_Product_dim!F9)</f>
        <v>218.86</v>
      </c>
      <c r="F9" s="4">
        <f>IF(Raw_Product_dim!G9="",ROUND(AVERAGEIF(Raw_Product_dim!$C$2:$C$101,C9,Raw_Product_dim!$G$2:$G$101),0),Raw_Product_dim!G9)</f>
        <v>170</v>
      </c>
      <c r="G9" s="4" t="str">
        <f>IF(COUNTIF($A$2:$A9,A9)&gt;1,"Duplicate","Unique")</f>
        <v>Unique</v>
      </c>
    </row>
    <row r="10" spans="1:7" ht="15" customHeight="1" x14ac:dyDescent="0.3">
      <c r="A10" s="4" t="str">
        <f>IF(LEFT(Raw_Product_dim!A10,2)="P-","PROD"&amp;MID(Raw_Product_dim!A10,3,10),Raw_Product_dim!A10)</f>
        <v>PROD8</v>
      </c>
      <c r="B10" s="4" t="str">
        <f>TRIM(Raw_Product_dim!B10)</f>
        <v>Wireless Bluetooth Earbuds</v>
      </c>
      <c r="C10" s="4" t="str">
        <f>Raw_Product_dim!C10</f>
        <v>Electronics</v>
      </c>
      <c r="D10" s="4" t="str">
        <f>TRIM(Raw_Product_dim!E10)</f>
        <v>Perez-Johnston</v>
      </c>
      <c r="E10" s="4">
        <f>IF(Raw_Product_dim!F10="",ROUND(AVERAGEIF(Raw_Product_dim!$C$2:$C$101,C10,Raw_Product_dim!$F$2:$F$101),2),Raw_Product_dim!F10)</f>
        <v>439.07</v>
      </c>
      <c r="F10" s="4">
        <f>IF(Raw_Product_dim!G10="",ROUND(AVERAGEIF(Raw_Product_dim!$C$2:$C$101,C10,Raw_Product_dim!$G$2:$G$101),0),Raw_Product_dim!G10)</f>
        <v>142</v>
      </c>
      <c r="G10" s="4" t="str">
        <f>IF(COUNTIF($A$2:$A10,A10)&gt;1,"Duplicate","Unique")</f>
        <v>Unique</v>
      </c>
    </row>
    <row r="11" spans="1:7" ht="15" customHeight="1" x14ac:dyDescent="0.3">
      <c r="A11" s="4" t="str">
        <f>IF(LEFT(Raw_Product_dim!A11,2)="P-","PROD"&amp;MID(Raw_Product_dim!A11,3,10),Raw_Product_dim!A11)</f>
        <v>PROD9</v>
      </c>
      <c r="B11" s="4" t="str">
        <f>TRIM(Raw_Product_dim!B11)</f>
        <v>Adjustable Dumbbell Set</v>
      </c>
      <c r="C11" s="4" t="str">
        <f>Raw_Product_dim!C11</f>
        <v>Sports</v>
      </c>
      <c r="D11" s="4" t="str">
        <f>TRIM(Raw_Product_dim!E11)</f>
        <v>Hill PLC</v>
      </c>
      <c r="E11" s="4">
        <f>IF(Raw_Product_dim!F11="",ROUND(AVERAGEIF(Raw_Product_dim!$C$2:$C$101,C11,Raw_Product_dim!$F$2:$F$101),2),Raw_Product_dim!F11)</f>
        <v>495.72</v>
      </c>
      <c r="F11" s="4">
        <f>IF(Raw_Product_dim!G11="",ROUND(AVERAGEIF(Raw_Product_dim!$C$2:$C$101,C11,Raw_Product_dim!$G$2:$G$101),0),Raw_Product_dim!G11)</f>
        <v>323</v>
      </c>
      <c r="G11" s="4" t="str">
        <f>IF(COUNTIF($A$2:$A11,A11)&gt;1,"Duplicate","Unique")</f>
        <v>Unique</v>
      </c>
    </row>
    <row r="12" spans="1:7" ht="15" customHeight="1" x14ac:dyDescent="0.3">
      <c r="A12" s="4" t="str">
        <f>IF(LEFT(Raw_Product_dim!A12,2)="P-","PROD"&amp;MID(Raw_Product_dim!A12,3,10),Raw_Product_dim!A12)</f>
        <v>PROD10</v>
      </c>
      <c r="B12" s="4" t="str">
        <f>TRIM(Raw_Product_dim!B12)</f>
        <v>Ceramic Kitchen Bowl Set</v>
      </c>
      <c r="C12" s="4" t="str">
        <f>Raw_Product_dim!C12</f>
        <v>Home</v>
      </c>
      <c r="D12" s="4" t="str">
        <f>TRIM(Raw_Product_dim!E12)</f>
        <v>Hamilton Group</v>
      </c>
      <c r="E12" s="4">
        <f>IF(Raw_Product_dim!F12="",ROUND(AVERAGEIF(Raw_Product_dim!$C$2:$C$101,C12,Raw_Product_dim!$F$2:$F$101),2),Raw_Product_dim!F12)</f>
        <v>298.86</v>
      </c>
      <c r="F12" s="4">
        <f>IF(Raw_Product_dim!G12="",ROUND(AVERAGEIF(Raw_Product_dim!$C$2:$C$101,C12,Raw_Product_dim!$G$2:$G$101),0),Raw_Product_dim!G12)</f>
        <v>308</v>
      </c>
      <c r="G12" s="4" t="str">
        <f>IF(COUNTIF($A$2:$A12,A12)&gt;1,"Duplicate","Unique")</f>
        <v>Unique</v>
      </c>
    </row>
    <row r="13" spans="1:7" ht="15" customHeight="1" x14ac:dyDescent="0.3">
      <c r="A13" s="4" t="str">
        <f>IF(LEFT(Raw_Product_dim!A13,2)="P-","PROD"&amp;MID(Raw_Product_dim!A13,3,10),Raw_Product_dim!A13)</f>
        <v>PROD11</v>
      </c>
      <c r="B13" s="4" t="str">
        <f>TRIM(Raw_Product_dim!B13)</f>
        <v>HD Smart TV Stick</v>
      </c>
      <c r="C13" s="4" t="str">
        <f>Raw_Product_dim!C13</f>
        <v>Electronics</v>
      </c>
      <c r="D13" s="4" t="str">
        <f>TRIM(Raw_Product_dim!E13)</f>
        <v>Gibson, Hobbs and Weaver</v>
      </c>
      <c r="E13" s="4">
        <f>IF(Raw_Product_dim!F13="",ROUND(AVERAGEIF(Raw_Product_dim!$C$2:$C$101,C13,Raw_Product_dim!$F$2:$F$101),2),Raw_Product_dim!F13)</f>
        <v>449.4</v>
      </c>
      <c r="F13" s="4">
        <f>IF(Raw_Product_dim!G13="",ROUND(AVERAGEIF(Raw_Product_dim!$C$2:$C$101,C13,Raw_Product_dim!$G$2:$G$101),0),Raw_Product_dim!G13)</f>
        <v>275</v>
      </c>
      <c r="G13" s="4" t="str">
        <f>IF(COUNTIF($A$2:$A13,A13)&gt;1,"Duplicate","Unique")</f>
        <v>Unique</v>
      </c>
    </row>
    <row r="14" spans="1:7" ht="15" customHeight="1" x14ac:dyDescent="0.3">
      <c r="A14" s="4" t="str">
        <f>IF(LEFT(Raw_Product_dim!A14,2)="P-","PROD"&amp;MID(Raw_Product_dim!A14,3,10),Raw_Product_dim!A14)</f>
        <v>PROD12</v>
      </c>
      <c r="B14" s="4" t="str">
        <f>TRIM(Raw_Product_dim!B14)</f>
        <v>Hair Strengthening Shampoo</v>
      </c>
      <c r="C14" s="4" t="str">
        <f>Raw_Product_dim!C14</f>
        <v>Beauty</v>
      </c>
      <c r="D14" s="4" t="str">
        <f>TRIM(Raw_Product_dim!E14)</f>
        <v>Rice LLC</v>
      </c>
      <c r="E14" s="4">
        <f>IF(Raw_Product_dim!F14="",ROUND(AVERAGEIF(Raw_Product_dim!$C$2:$C$101,C14,Raw_Product_dim!$F$2:$F$101),2),Raw_Product_dim!F14)</f>
        <v>115.82</v>
      </c>
      <c r="F14" s="4">
        <f>IF(Raw_Product_dim!G14="",ROUND(AVERAGEIF(Raw_Product_dim!$C$2:$C$101,C14,Raw_Product_dim!$G$2:$G$101),0),Raw_Product_dim!G14)</f>
        <v>460</v>
      </c>
      <c r="G14" s="4" t="str">
        <f>IF(COUNTIF($A$2:$A14,A14)&gt;1,"Duplicate","Unique")</f>
        <v>Unique</v>
      </c>
    </row>
    <row r="15" spans="1:7" ht="15" customHeight="1" x14ac:dyDescent="0.3">
      <c r="A15" s="4" t="str">
        <f>IF(LEFT(Raw_Product_dim!A15,2)="P-","PROD"&amp;MID(Raw_Product_dim!A15,3,10),Raw_Product_dim!A15)</f>
        <v>PROD13</v>
      </c>
      <c r="B15" s="4" t="str">
        <f>TRIM(Raw_Product_dim!B15)</f>
        <v>USB-C Fast Charger</v>
      </c>
      <c r="C15" s="4" t="str">
        <f>Raw_Product_dim!C15</f>
        <v>Electronics</v>
      </c>
      <c r="D15" s="4" t="str">
        <f>TRIM(Raw_Product_dim!E15)</f>
        <v>Dawson-Perkins</v>
      </c>
      <c r="E15" s="4">
        <f>IF(Raw_Product_dim!F15="",ROUND(AVERAGEIF(Raw_Product_dim!$C$2:$C$101,C15,Raw_Product_dim!$F$2:$F$101),2),Raw_Product_dim!F15)</f>
        <v>242.23</v>
      </c>
      <c r="F15" s="4">
        <f>IF(Raw_Product_dim!G15="",ROUND(AVERAGEIF(Raw_Product_dim!$C$2:$C$101,C15,Raw_Product_dim!$G$2:$G$101),0),Raw_Product_dim!G15)</f>
        <v>453</v>
      </c>
      <c r="G15" s="4" t="str">
        <f>IF(COUNTIF($A$2:$A15,A15)&gt;1,"Duplicate","Unique")</f>
        <v>Unique</v>
      </c>
    </row>
    <row r="16" spans="1:7" ht="15" customHeight="1" x14ac:dyDescent="0.3">
      <c r="A16" s="4" t="str">
        <f>IF(LEFT(Raw_Product_dim!A16,2)="P-","PROD"&amp;MID(Raw_Product_dim!A16,3,10),Raw_Product_dim!A16)</f>
        <v>PROD14</v>
      </c>
      <c r="B16" s="4" t="str">
        <f>TRIM(Raw_Product_dim!B16)</f>
        <v>Decorative Wall Mirror</v>
      </c>
      <c r="C16" s="4" t="str">
        <f>Raw_Product_dim!C16</f>
        <v>Home</v>
      </c>
      <c r="D16" s="4" t="str">
        <f>TRIM(Raw_Product_dim!E16)</f>
        <v>Luna, Anderson and Bowman</v>
      </c>
      <c r="E16" s="4">
        <f>IF(Raw_Product_dim!F16="",ROUND(AVERAGEIF(Raw_Product_dim!$C$2:$C$101,C16,Raw_Product_dim!$F$2:$F$101),2),Raw_Product_dim!F16)</f>
        <v>48.01</v>
      </c>
      <c r="F16" s="4">
        <f>IF(Raw_Product_dim!G16="",ROUND(AVERAGEIF(Raw_Product_dim!$C$2:$C$101,C16,Raw_Product_dim!$G$2:$G$101),0),Raw_Product_dim!G16)</f>
        <v>439</v>
      </c>
      <c r="G16" s="4" t="str">
        <f>IF(COUNTIF($A$2:$A16,A16)&gt;1,"Duplicate","Unique")</f>
        <v>Unique</v>
      </c>
    </row>
    <row r="17" spans="1:7" ht="15" customHeight="1" x14ac:dyDescent="0.3">
      <c r="A17" s="4" t="str">
        <f>IF(LEFT(Raw_Product_dim!A17,2)="P-","PROD"&amp;MID(Raw_Product_dim!A17,3,10),Raw_Product_dim!A17)</f>
        <v>PROD15</v>
      </c>
      <c r="B17" s="4" t="str">
        <f>TRIM(Raw_Product_dim!B17)</f>
        <v>4K Home Projector</v>
      </c>
      <c r="C17" s="4" t="str">
        <f>Raw_Product_dim!C17</f>
        <v>Electronics</v>
      </c>
      <c r="D17" s="4" t="str">
        <f>TRIM(Raw_Product_dim!E17)</f>
        <v>Thomas LLC</v>
      </c>
      <c r="E17" s="4">
        <f>IF(Raw_Product_dim!F17="",ROUND(AVERAGEIF(Raw_Product_dim!$C$2:$C$101,C17,Raw_Product_dim!$F$2:$F$101),2),Raw_Product_dim!F17)</f>
        <v>465.34</v>
      </c>
      <c r="F17" s="4">
        <f>IF(Raw_Product_dim!G17="",ROUND(AVERAGEIF(Raw_Product_dim!$C$2:$C$101,C17,Raw_Product_dim!$G$2:$G$101),0),Raw_Product_dim!G17)</f>
        <v>301</v>
      </c>
      <c r="G17" s="4" t="str">
        <f>IF(COUNTIF($A$2:$A17,A17)&gt;1,"Duplicate","Unique")</f>
        <v>Unique</v>
      </c>
    </row>
    <row r="18" spans="1:7" ht="15" customHeight="1" x14ac:dyDescent="0.3">
      <c r="A18" s="4" t="str">
        <f>IF(LEFT(Raw_Product_dim!A18,2)="P-","PROD"&amp;MID(Raw_Product_dim!A18,3,10),Raw_Product_dim!A18)</f>
        <v>PROD16</v>
      </c>
      <c r="B18" s="4" t="str">
        <f>TRIM(Raw_Product_dim!B18)</f>
        <v>Beard Grooming Kit</v>
      </c>
      <c r="C18" s="4" t="str">
        <f>Raw_Product_dim!C18</f>
        <v>Beauty</v>
      </c>
      <c r="D18" s="4" t="str">
        <f>TRIM(Raw_Product_dim!E18)</f>
        <v>Erickson-Green</v>
      </c>
      <c r="E18" s="4">
        <f>IF(Raw_Product_dim!F18="",ROUND(AVERAGEIF(Raw_Product_dim!$C$2:$C$101,C18,Raw_Product_dim!$F$2:$F$101),2),Raw_Product_dim!F18)</f>
        <v>337.42</v>
      </c>
      <c r="F18" s="4">
        <f>IF(Raw_Product_dim!G18="",ROUND(AVERAGEIF(Raw_Product_dim!$C$2:$C$101,C18,Raw_Product_dim!$G$2:$G$101),0),Raw_Product_dim!G18)</f>
        <v>256</v>
      </c>
      <c r="G18" s="4" t="str">
        <f>IF(COUNTIF($A$2:$A18,A18)&gt;1,"Duplicate","Unique")</f>
        <v>Unique</v>
      </c>
    </row>
    <row r="19" spans="1:7" ht="15" customHeight="1" x14ac:dyDescent="0.3">
      <c r="A19" s="4" t="str">
        <f>IF(LEFT(Raw_Product_dim!A19,2)="P-","PROD"&amp;MID(Raw_Product_dim!A19,3,10),Raw_Product_dim!A19)</f>
        <v>PROD17</v>
      </c>
      <c r="B19" s="4" t="str">
        <f>TRIM(Raw_Product_dim!B19)</f>
        <v>Soccer Training Cone Set</v>
      </c>
      <c r="C19" s="4" t="str">
        <f>Raw_Product_dim!C19</f>
        <v>Sports</v>
      </c>
      <c r="D19" s="4" t="str">
        <f>TRIM(Raw_Product_dim!E19)</f>
        <v>Ford, Murphy and Wilson</v>
      </c>
      <c r="E19" s="4">
        <f>IF(Raw_Product_dim!F19="",ROUND(AVERAGEIF(Raw_Product_dim!$C$2:$C$101,C19,Raw_Product_dim!$F$2:$F$101),2),Raw_Product_dim!F19)</f>
        <v>144.53</v>
      </c>
      <c r="F19" s="4">
        <f>IF(Raw_Product_dim!G19="",ROUND(AVERAGEIF(Raw_Product_dim!$C$2:$C$101,C19,Raw_Product_dim!$G$2:$G$101),0),Raw_Product_dim!G19)</f>
        <v>367</v>
      </c>
      <c r="G19" s="4" t="str">
        <f>IF(COUNTIF($A$2:$A19,A19)&gt;1,"Duplicate","Unique")</f>
        <v>Unique</v>
      </c>
    </row>
    <row r="20" spans="1:7" ht="15" customHeight="1" x14ac:dyDescent="0.3">
      <c r="A20" s="4" t="str">
        <f>IF(LEFT(Raw_Product_dim!A20,2)="P-","PROD"&amp;MID(Raw_Product_dim!A20,3,10),Raw_Product_dim!A20)</f>
        <v>PROD18</v>
      </c>
      <c r="B20" s="4" t="str">
        <f>TRIM(Raw_Product_dim!B20)</f>
        <v>Women's Denim Jeans</v>
      </c>
      <c r="C20" s="4" t="str">
        <f>Raw_Product_dim!C20</f>
        <v>Clothing</v>
      </c>
      <c r="D20" s="4" t="str">
        <f>TRIM(Raw_Product_dim!E20)</f>
        <v>Guerra-Hendrix</v>
      </c>
      <c r="E20" s="4">
        <f>IF(Raw_Product_dim!F20="",ROUND(AVERAGEIF(Raw_Product_dim!$C$2:$C$101,C20,Raw_Product_dim!$F$2:$F$101),2),Raw_Product_dim!F20)</f>
        <v>265.73</v>
      </c>
      <c r="F20" s="4">
        <f>IF(Raw_Product_dim!G20="",ROUND(AVERAGEIF(Raw_Product_dim!$C$2:$C$101,C20,Raw_Product_dim!$G$2:$G$101),0),Raw_Product_dim!G20)</f>
        <v>343</v>
      </c>
      <c r="G20" s="4" t="str">
        <f>IF(COUNTIF($A$2:$A20,A20)&gt;1,"Duplicate","Unique")</f>
        <v>Unique</v>
      </c>
    </row>
    <row r="21" spans="1:7" ht="15" customHeight="1" x14ac:dyDescent="0.3">
      <c r="A21" s="4" t="str">
        <f>IF(LEFT(Raw_Product_dim!A21,2)="P-","PROD"&amp;MID(Raw_Product_dim!A21,3,10),Raw_Product_dim!A21)</f>
        <v>PROD19</v>
      </c>
      <c r="B21" s="4" t="str">
        <f>TRIM(Raw_Product_dim!B21)</f>
        <v>Knee Support Brace</v>
      </c>
      <c r="C21" s="4" t="str">
        <f>Raw_Product_dim!C21</f>
        <v>Sports</v>
      </c>
      <c r="D21" s="4" t="str">
        <f>TRIM(Raw_Product_dim!E21)</f>
        <v>May-Reese</v>
      </c>
      <c r="E21" s="4">
        <f>IF(Raw_Product_dim!F21="",ROUND(AVERAGEIF(Raw_Product_dim!$C$2:$C$101,C21,Raw_Product_dim!$F$2:$F$101),2),Raw_Product_dim!F21)</f>
        <v>21.34</v>
      </c>
      <c r="F21" s="4">
        <f>IF(Raw_Product_dim!G21="",ROUND(AVERAGEIF(Raw_Product_dim!$C$2:$C$101,C21,Raw_Product_dim!$G$2:$G$101),0),Raw_Product_dim!G21)</f>
        <v>65</v>
      </c>
      <c r="G21" s="4" t="str">
        <f>IF(COUNTIF($A$2:$A21,A21)&gt;1,"Duplicate","Unique")</f>
        <v>Unique</v>
      </c>
    </row>
    <row r="22" spans="1:7" ht="15" customHeight="1" x14ac:dyDescent="0.3">
      <c r="A22" s="4" t="str">
        <f>IF(LEFT(Raw_Product_dim!A22,2)="P-","PROD"&amp;MID(Raw_Product_dim!A22,3,10),Raw_Product_dim!A22)</f>
        <v>PROD20</v>
      </c>
      <c r="B22" s="4" t="str">
        <f>TRIM(Raw_Product_dim!B22)</f>
        <v>Outdoor Sports Water Bottle</v>
      </c>
      <c r="C22" s="4" t="str">
        <f>Raw_Product_dim!C22</f>
        <v>Sports</v>
      </c>
      <c r="D22" s="4" t="str">
        <f>TRIM(Raw_Product_dim!E22)</f>
        <v>Soto-Ellis</v>
      </c>
      <c r="E22" s="4">
        <f>IF(Raw_Product_dim!F22="",ROUND(AVERAGEIF(Raw_Product_dim!$C$2:$C$101,C22,Raw_Product_dim!$F$2:$F$101),2),Raw_Product_dim!F22)</f>
        <v>131.51</v>
      </c>
      <c r="F22" s="4">
        <f>IF(Raw_Product_dim!G22="",ROUND(AVERAGEIF(Raw_Product_dim!$C$2:$C$101,C22,Raw_Product_dim!$G$2:$G$101),0),Raw_Product_dim!G22)</f>
        <v>282</v>
      </c>
      <c r="G22" s="4" t="str">
        <f>IF(COUNTIF($A$2:$A22,A22)&gt;1,"Duplicate","Unique")</f>
        <v>Unique</v>
      </c>
    </row>
    <row r="23" spans="1:7" ht="15" customHeight="1" x14ac:dyDescent="0.3">
      <c r="A23" s="4" t="str">
        <f>IF(LEFT(Raw_Product_dim!A23,2)="P-","PROD"&amp;MID(Raw_Product_dim!A23,3,10),Raw_Product_dim!A23)</f>
        <v>PROD21</v>
      </c>
      <c r="B23" s="4" t="str">
        <f>TRIM(Raw_Product_dim!B23)</f>
        <v>Multi-Purpose Storage Box</v>
      </c>
      <c r="C23" s="4" t="str">
        <f>Raw_Product_dim!C23</f>
        <v>Home</v>
      </c>
      <c r="D23" s="4" t="str">
        <f>TRIM(Raw_Product_dim!E23)</f>
        <v>Gardner-Montes</v>
      </c>
      <c r="E23" s="4">
        <f>IF(Raw_Product_dim!F23="",ROUND(AVERAGEIF(Raw_Product_dim!$C$2:$C$101,C23,Raw_Product_dim!$F$2:$F$101),2),Raw_Product_dim!F23)</f>
        <v>123.46</v>
      </c>
      <c r="F23" s="4">
        <f>IF(Raw_Product_dim!G23="",ROUND(AVERAGEIF(Raw_Product_dim!$C$2:$C$101,C23,Raw_Product_dim!$G$2:$G$101),0),Raw_Product_dim!G23)</f>
        <v>76</v>
      </c>
      <c r="G23" s="4" t="str">
        <f>IF(COUNTIF($A$2:$A23,A23)&gt;1,"Duplicate","Unique")</f>
        <v>Unique</v>
      </c>
    </row>
    <row r="24" spans="1:7" ht="15" customHeight="1" x14ac:dyDescent="0.3">
      <c r="A24" s="4" t="str">
        <f>IF(LEFT(Raw_Product_dim!A24,2)="P-","PROD"&amp;MID(Raw_Product_dim!A24,3,10),Raw_Product_dim!A24)</f>
        <v>PROD22</v>
      </c>
      <c r="B24" s="4" t="str">
        <f>TRIM(Raw_Product_dim!B24)</f>
        <v>Carbon Fiber Tennis Racket</v>
      </c>
      <c r="C24" s="4" t="str">
        <f>Raw_Product_dim!C24</f>
        <v>Sports</v>
      </c>
      <c r="D24" s="4" t="str">
        <f>TRIM(Raw_Product_dim!E24)</f>
        <v>Flores, Pineda and Rodriguez</v>
      </c>
      <c r="E24" s="4">
        <f>IF(Raw_Product_dim!F24="",ROUND(AVERAGEIF(Raw_Product_dim!$C$2:$C$101,C24,Raw_Product_dim!$F$2:$F$101),2),Raw_Product_dim!F24)</f>
        <v>484.62</v>
      </c>
      <c r="F24" s="4">
        <f>IF(Raw_Product_dim!G24="",ROUND(AVERAGEIF(Raw_Product_dim!$C$2:$C$101,C24,Raw_Product_dim!$G$2:$G$101),0),Raw_Product_dim!G24)</f>
        <v>432</v>
      </c>
      <c r="G24" s="4" t="str">
        <f>IF(COUNTIF($A$2:$A24,A24)&gt;1,"Duplicate","Unique")</f>
        <v>Unique</v>
      </c>
    </row>
    <row r="25" spans="1:7" ht="15" customHeight="1" x14ac:dyDescent="0.3">
      <c r="A25" s="4" t="str">
        <f>IF(LEFT(Raw_Product_dim!A25,2)="P-","PROD"&amp;MID(Raw_Product_dim!A25,3,10),Raw_Product_dim!A25)</f>
        <v>PROD23</v>
      </c>
      <c r="B25" s="4" t="str">
        <f>TRIM(Raw_Product_dim!B25)</f>
        <v>Men's Formal Shirt</v>
      </c>
      <c r="C25" s="4" t="str">
        <f>Raw_Product_dim!C25</f>
        <v>Clothing</v>
      </c>
      <c r="D25" s="4" t="str">
        <f>TRIM(Raw_Product_dim!E25)</f>
        <v>Moon, Mora and Santos</v>
      </c>
      <c r="E25" s="4">
        <f>IF(Raw_Product_dim!F25="",ROUND(AVERAGEIF(Raw_Product_dim!$C$2:$C$101,C25,Raw_Product_dim!$F$2:$F$101),2),Raw_Product_dim!F25)</f>
        <v>265.73</v>
      </c>
      <c r="F25" s="4">
        <f>IF(Raw_Product_dim!G25="",ROUND(AVERAGEIF(Raw_Product_dim!$C$2:$C$101,C25,Raw_Product_dim!$G$2:$G$101),0),Raw_Product_dim!G25)</f>
        <v>360</v>
      </c>
      <c r="G25" s="4" t="str">
        <f>IF(COUNTIF($A$2:$A25,A25)&gt;1,"Duplicate","Unique")</f>
        <v>Unique</v>
      </c>
    </row>
    <row r="26" spans="1:7" ht="15" customHeight="1" x14ac:dyDescent="0.3">
      <c r="A26" s="4" t="str">
        <f>IF(LEFT(Raw_Product_dim!A26,2)="P-","PROD"&amp;MID(Raw_Product_dim!A26,3,10),Raw_Product_dim!A26)</f>
        <v>PROD24</v>
      </c>
      <c r="B26" s="4" t="str">
        <f>TRIM(Raw_Product_dim!B26)</f>
        <v>Foldable Camping Chair</v>
      </c>
      <c r="C26" s="4" t="str">
        <f>Raw_Product_dim!C26</f>
        <v>Sports</v>
      </c>
      <c r="D26" s="4" t="str">
        <f>TRIM(Raw_Product_dim!E26)</f>
        <v>Cook Ltd</v>
      </c>
      <c r="E26" s="4">
        <f>IF(Raw_Product_dim!F26="",ROUND(AVERAGEIF(Raw_Product_dim!$C$2:$C$101,C26,Raw_Product_dim!$F$2:$F$101),2),Raw_Product_dim!F26)</f>
        <v>166.06</v>
      </c>
      <c r="F26" s="4">
        <f>IF(Raw_Product_dim!G26="",ROUND(AVERAGEIF(Raw_Product_dim!$C$2:$C$101,C26,Raw_Product_dim!$G$2:$G$101),0),Raw_Product_dim!G26)</f>
        <v>340</v>
      </c>
      <c r="G26" s="4" t="str">
        <f>IF(COUNTIF($A$2:$A26,A26)&gt;1,"Duplicate","Unique")</f>
        <v>Unique</v>
      </c>
    </row>
    <row r="27" spans="1:7" ht="15" customHeight="1" x14ac:dyDescent="0.3">
      <c r="A27" s="4" t="str">
        <f>IF(LEFT(Raw_Product_dim!A27,2)="P-","PROD"&amp;MID(Raw_Product_dim!A27,3,10),Raw_Product_dim!A27)</f>
        <v>PROD25</v>
      </c>
      <c r="B27" s="4" t="str">
        <f>TRIM(Raw_Product_dim!B27)</f>
        <v>Women's Scarf Set</v>
      </c>
      <c r="C27" s="4" t="str">
        <f>Raw_Product_dim!C27</f>
        <v>Clothing</v>
      </c>
      <c r="D27" s="4" t="str">
        <f>TRIM(Raw_Product_dim!E27)</f>
        <v>Brown and Sons</v>
      </c>
      <c r="E27" s="4">
        <f>IF(Raw_Product_dim!F27="",ROUND(AVERAGEIF(Raw_Product_dim!$C$2:$C$101,C27,Raw_Product_dim!$F$2:$F$101),2),Raw_Product_dim!F27)</f>
        <v>174.02</v>
      </c>
      <c r="F27" s="4">
        <f>IF(Raw_Product_dim!G27="",ROUND(AVERAGEIF(Raw_Product_dim!$C$2:$C$101,C27,Raw_Product_dim!$G$2:$G$101),0),Raw_Product_dim!G27)</f>
        <v>268</v>
      </c>
      <c r="G27" s="4" t="str">
        <f>IF(COUNTIF($A$2:$A27,A27)&gt;1,"Duplicate","Unique")</f>
        <v>Unique</v>
      </c>
    </row>
    <row r="28" spans="1:7" ht="15" customHeight="1" x14ac:dyDescent="0.3">
      <c r="A28" s="4" t="str">
        <f>IF(LEFT(Raw_Product_dim!A28,2)="P-","PROD"&amp;MID(Raw_Product_dim!A28,3,10),Raw_Product_dim!A28)</f>
        <v>PROD26</v>
      </c>
      <c r="B28" s="4" t="str">
        <f>TRIM(Raw_Product_dim!B28)</f>
        <v>Wireless Bluetooth Speaker</v>
      </c>
      <c r="C28" s="4" t="str">
        <f>Raw_Product_dim!C28</f>
        <v>Electronics</v>
      </c>
      <c r="D28" s="4" t="str">
        <f>TRIM(Raw_Product_dim!E28)</f>
        <v>Reed-Schmidt</v>
      </c>
      <c r="E28" s="4">
        <f>IF(Raw_Product_dim!F28="",ROUND(AVERAGEIF(Raw_Product_dim!$C$2:$C$101,C28,Raw_Product_dim!$F$2:$F$101),2),Raw_Product_dim!F28)</f>
        <v>322.41000000000003</v>
      </c>
      <c r="F28" s="4">
        <f>IF(Raw_Product_dim!G28="",ROUND(AVERAGEIF(Raw_Product_dim!$C$2:$C$101,C28,Raw_Product_dim!$G$2:$G$101),0),Raw_Product_dim!G28)</f>
        <v>213</v>
      </c>
      <c r="G28" s="4" t="str">
        <f>IF(COUNTIF($A$2:$A28,A28)&gt;1,"Duplicate","Unique")</f>
        <v>Unique</v>
      </c>
    </row>
    <row r="29" spans="1:7" ht="15" customHeight="1" x14ac:dyDescent="0.3">
      <c r="A29" s="4" t="str">
        <f>IF(LEFT(Raw_Product_dim!A29,2)="P-","PROD"&amp;MID(Raw_Product_dim!A29,3,10),Raw_Product_dim!A29)</f>
        <v>PROD27</v>
      </c>
      <c r="B29" s="4" t="str">
        <f>TRIM(Raw_Product_dim!B29)</f>
        <v>Decorative Floor Vase</v>
      </c>
      <c r="C29" s="4" t="str">
        <f>Raw_Product_dim!C29</f>
        <v>Home</v>
      </c>
      <c r="D29" s="4" t="str">
        <f>TRIM(Raw_Product_dim!E29)</f>
        <v>Khan, Jones and Paul</v>
      </c>
      <c r="E29" s="4">
        <f>IF(Raw_Product_dim!F29="",ROUND(AVERAGEIF(Raw_Product_dim!$C$2:$C$101,C29,Raw_Product_dim!$F$2:$F$101),2),Raw_Product_dim!F29)</f>
        <v>234.81</v>
      </c>
      <c r="F29" s="4">
        <f>IF(Raw_Product_dim!G29="",ROUND(AVERAGEIF(Raw_Product_dim!$C$2:$C$101,C29,Raw_Product_dim!$G$2:$G$101),0),Raw_Product_dim!G29)</f>
        <v>378</v>
      </c>
      <c r="G29" s="4" t="str">
        <f>IF(COUNTIF($A$2:$A29,A29)&gt;1,"Duplicate","Unique")</f>
        <v>Unique</v>
      </c>
    </row>
    <row r="30" spans="1:7" ht="15" customHeight="1" x14ac:dyDescent="0.3">
      <c r="A30" s="4" t="str">
        <f>IF(LEFT(Raw_Product_dim!A30,2)="P-","PROD"&amp;MID(Raw_Product_dim!A30,3,10),Raw_Product_dim!A30)</f>
        <v>PROD28</v>
      </c>
      <c r="B30" s="4" t="str">
        <f>TRIM(Raw_Product_dim!B30)</f>
        <v>Sports Stopwatch Timer</v>
      </c>
      <c r="C30" s="4" t="str">
        <f>Raw_Product_dim!C30</f>
        <v>Sports</v>
      </c>
      <c r="D30" s="4" t="str">
        <f>TRIM(Raw_Product_dim!E30)</f>
        <v>Burns-Hansen</v>
      </c>
      <c r="E30" s="4">
        <f>IF(Raw_Product_dim!F30="",ROUND(AVERAGEIF(Raw_Product_dim!$C$2:$C$101,C30,Raw_Product_dim!$F$2:$F$101),2),Raw_Product_dim!F30)</f>
        <v>38.76</v>
      </c>
      <c r="F30" s="4">
        <f>IF(Raw_Product_dim!G30="",ROUND(AVERAGEIF(Raw_Product_dim!$C$2:$C$101,C30,Raw_Product_dim!$G$2:$G$101),0),Raw_Product_dim!G30)</f>
        <v>137</v>
      </c>
      <c r="G30" s="4" t="str">
        <f>IF(COUNTIF($A$2:$A30,A30)&gt;1,"Duplicate","Unique")</f>
        <v>Unique</v>
      </c>
    </row>
    <row r="31" spans="1:7" ht="15" customHeight="1" x14ac:dyDescent="0.3">
      <c r="A31" s="4" t="str">
        <f>IF(LEFT(Raw_Product_dim!A31,2)="P-","PROD"&amp;MID(Raw_Product_dim!A31,3,10),Raw_Product_dim!A31)</f>
        <v>PROD29</v>
      </c>
      <c r="B31" s="4" t="str">
        <f>TRIM(Raw_Product_dim!B31)</f>
        <v>Fabric Sofa Throw Blanket</v>
      </c>
      <c r="C31" s="4" t="str">
        <f>Raw_Product_dim!C31</f>
        <v>Home</v>
      </c>
      <c r="D31" s="4" t="str">
        <f>TRIM(Raw_Product_dim!E31)</f>
        <v>Hoffman Group</v>
      </c>
      <c r="E31" s="4">
        <f>IF(Raw_Product_dim!F31="",ROUND(AVERAGEIF(Raw_Product_dim!$C$2:$C$101,C31,Raw_Product_dim!$F$2:$F$101),2),Raw_Product_dim!F31)</f>
        <v>218.48</v>
      </c>
      <c r="F31" s="4">
        <f>IF(Raw_Product_dim!G31="",ROUND(AVERAGEIF(Raw_Product_dim!$C$2:$C$101,C31,Raw_Product_dim!$G$2:$G$101),0),Raw_Product_dim!G31)</f>
        <v>276</v>
      </c>
      <c r="G31" s="4" t="str">
        <f>IF(COUNTIF($A$2:$A31,A31)&gt;1,"Duplicate","Unique")</f>
        <v>Unique</v>
      </c>
    </row>
    <row r="32" spans="1:7" ht="15" customHeight="1" x14ac:dyDescent="0.3">
      <c r="A32" s="4" t="str">
        <f>IF(LEFT(Raw_Product_dim!A32,2)="P-","PROD"&amp;MID(Raw_Product_dim!A32,3,10),Raw_Product_dim!A32)</f>
        <v>PROD30</v>
      </c>
      <c r="B32" s="4" t="str">
        <f>TRIM(Raw_Product_dim!B32)</f>
        <v>Stainless Steel Cutlery Set</v>
      </c>
      <c r="C32" s="4" t="str">
        <f>Raw_Product_dim!C32</f>
        <v>Home</v>
      </c>
      <c r="D32" s="4" t="str">
        <f>TRIM(Raw_Product_dim!E32)</f>
        <v>Stevens, Fernandez and Martin</v>
      </c>
      <c r="E32" s="4">
        <f>IF(Raw_Product_dim!F32="",ROUND(AVERAGEIF(Raw_Product_dim!$C$2:$C$101,C32,Raw_Product_dim!$F$2:$F$101),2),Raw_Product_dim!F32)</f>
        <v>19.52</v>
      </c>
      <c r="F32" s="4">
        <f>IF(Raw_Product_dim!G32="",ROUND(AVERAGEIF(Raw_Product_dim!$C$2:$C$101,C32,Raw_Product_dim!$G$2:$G$101),0),Raw_Product_dim!G32)</f>
        <v>57</v>
      </c>
      <c r="G32" s="4" t="str">
        <f>IF(COUNTIF($A$2:$A32,A32)&gt;1,"Duplicate","Unique")</f>
        <v>Unique</v>
      </c>
    </row>
    <row r="33" spans="1:7" ht="15" customHeight="1" x14ac:dyDescent="0.3">
      <c r="A33" s="4" t="str">
        <f>IF(LEFT(Raw_Product_dim!A33,2)="P-","PROD"&amp;MID(Raw_Product_dim!A33,3,10),Raw_Product_dim!A33)</f>
        <v>PROD31</v>
      </c>
      <c r="B33" s="4" t="str">
        <f>TRIM(Raw_Product_dim!B33)</f>
        <v>Basketball</v>
      </c>
      <c r="C33" s="4" t="str">
        <f>Raw_Product_dim!C33</f>
        <v>Sports</v>
      </c>
      <c r="D33" s="4" t="str">
        <f>TRIM(Raw_Product_dim!E33)</f>
        <v>Nolan-Snow</v>
      </c>
      <c r="E33" s="4">
        <f>IF(Raw_Product_dim!F33="",ROUND(AVERAGEIF(Raw_Product_dim!$C$2:$C$101,C33,Raw_Product_dim!$F$2:$F$101),2),Raw_Product_dim!F33)</f>
        <v>204.39</v>
      </c>
      <c r="F33" s="4">
        <f>IF(Raw_Product_dim!G33="",ROUND(AVERAGEIF(Raw_Product_dim!$C$2:$C$101,C33,Raw_Product_dim!$G$2:$G$101),0),Raw_Product_dim!G33)</f>
        <v>281</v>
      </c>
      <c r="G33" s="4" t="str">
        <f>IF(COUNTIF($A$2:$A33,A33)&gt;1,"Duplicate","Unique")</f>
        <v>Unique</v>
      </c>
    </row>
    <row r="34" spans="1:7" ht="15" customHeight="1" x14ac:dyDescent="0.3">
      <c r="A34" s="4" t="str">
        <f>IF(LEFT(Raw_Product_dim!A34,2)="P-","PROD"&amp;MID(Raw_Product_dim!A34,3,10),Raw_Product_dim!A34)</f>
        <v>PROD32</v>
      </c>
      <c r="B34" s="4" t="str">
        <f>TRIM(Raw_Product_dim!B34)</f>
        <v>Vitamin C Face Serum</v>
      </c>
      <c r="C34" s="4" t="str">
        <f>Raw_Product_dim!C34</f>
        <v>Beauty</v>
      </c>
      <c r="D34" s="4" t="str">
        <f>TRIM(Raw_Product_dim!E34)</f>
        <v>Griffin Ltd</v>
      </c>
      <c r="E34" s="4">
        <f>IF(Raw_Product_dim!F34="",ROUND(AVERAGEIF(Raw_Product_dim!$C$2:$C$101,C34,Raw_Product_dim!$F$2:$F$101),2),Raw_Product_dim!F34)</f>
        <v>283.83</v>
      </c>
      <c r="F34" s="4">
        <f>IF(Raw_Product_dim!G34="",ROUND(AVERAGEIF(Raw_Product_dim!$C$2:$C$101,C34,Raw_Product_dim!$G$2:$G$101),0),Raw_Product_dim!G34)</f>
        <v>244</v>
      </c>
      <c r="G34" s="4" t="str">
        <f>IF(COUNTIF($A$2:$A34,A34)&gt;1,"Duplicate","Unique")</f>
        <v>Unique</v>
      </c>
    </row>
    <row r="35" spans="1:7" ht="15" customHeight="1" x14ac:dyDescent="0.3">
      <c r="A35" s="4" t="str">
        <f>IF(LEFT(Raw_Product_dim!A35,2)="P-","PROD"&amp;MID(Raw_Product_dim!A35,3,10),Raw_Product_dim!A35)</f>
        <v>PROD33</v>
      </c>
      <c r="B35" s="4" t="str">
        <f>TRIM(Raw_Product_dim!B35)</f>
        <v>Modern Wall Clock</v>
      </c>
      <c r="C35" s="4" t="str">
        <f>Raw_Product_dim!C35</f>
        <v>Home</v>
      </c>
      <c r="D35" s="4" t="str">
        <f>TRIM(Raw_Product_dim!E35)</f>
        <v>Weiss-Watson</v>
      </c>
      <c r="E35" s="4">
        <f>IF(Raw_Product_dim!F35="",ROUND(AVERAGEIF(Raw_Product_dim!$C$2:$C$101,C35,Raw_Product_dim!$F$2:$F$101),2),Raw_Product_dim!F35)</f>
        <v>179.77</v>
      </c>
      <c r="F35" s="4">
        <f>IF(Raw_Product_dim!G35="",ROUND(AVERAGEIF(Raw_Product_dim!$C$2:$C$101,C35,Raw_Product_dim!$G$2:$G$101),0),Raw_Product_dim!G35)</f>
        <v>305</v>
      </c>
      <c r="G35" s="4" t="str">
        <f>IF(COUNTIF($A$2:$A35,A35)&gt;1,"Duplicate","Unique")</f>
        <v>Unique</v>
      </c>
    </row>
    <row r="36" spans="1:7" ht="15" customHeight="1" x14ac:dyDescent="0.3">
      <c r="A36" s="4" t="str">
        <f>IF(LEFT(Raw_Product_dim!A36,2)="P-","PROD"&amp;MID(Raw_Product_dim!A36,3,10),Raw_Product_dim!A36)</f>
        <v>PROD34</v>
      </c>
      <c r="B36" s="4" t="str">
        <f>TRIM(Raw_Product_dim!B36)</f>
        <v>Gaming Mechanical Keyboard</v>
      </c>
      <c r="C36" s="4" t="str">
        <f>Raw_Product_dim!C36</f>
        <v>Electronics</v>
      </c>
      <c r="D36" s="4" t="str">
        <f>TRIM(Raw_Product_dim!E36)</f>
        <v>Lucero LLC</v>
      </c>
      <c r="E36" s="4">
        <f>IF(Raw_Product_dim!F36="",ROUND(AVERAGEIF(Raw_Product_dim!$C$2:$C$101,C36,Raw_Product_dim!$F$2:$F$101),2),Raw_Product_dim!F36)</f>
        <v>419.28</v>
      </c>
      <c r="F36" s="4">
        <f>IF(Raw_Product_dim!G36="",ROUND(AVERAGEIF(Raw_Product_dim!$C$2:$C$101,C36,Raw_Product_dim!$G$2:$G$101),0),Raw_Product_dim!G36)</f>
        <v>86</v>
      </c>
      <c r="G36" s="4" t="str">
        <f>IF(COUNTIF($A$2:$A36,A36)&gt;1,"Duplicate","Unique")</f>
        <v>Unique</v>
      </c>
    </row>
    <row r="37" spans="1:7" ht="15" customHeight="1" x14ac:dyDescent="0.3">
      <c r="A37" s="4" t="str">
        <f>IF(LEFT(Raw_Product_dim!A37,2)="P-","PROD"&amp;MID(Raw_Product_dim!A37,3,10),Raw_Product_dim!A37)</f>
        <v>PROD35</v>
      </c>
      <c r="B37" s="4" t="str">
        <f>TRIM(Raw_Product_dim!B37)</f>
        <v>Bedroom Table Lamp</v>
      </c>
      <c r="C37" s="4" t="str">
        <f>Raw_Product_dim!C37</f>
        <v>Home</v>
      </c>
      <c r="D37" s="4" t="str">
        <f>TRIM(Raw_Product_dim!E37)</f>
        <v>Jones LLC</v>
      </c>
      <c r="E37" s="4">
        <f>IF(Raw_Product_dim!F37="",ROUND(AVERAGEIF(Raw_Product_dim!$C$2:$C$101,C37,Raw_Product_dim!$F$2:$F$101),2),Raw_Product_dim!F37)</f>
        <v>382.22</v>
      </c>
      <c r="F37" s="4">
        <f>IF(Raw_Product_dim!G37="",ROUND(AVERAGEIF(Raw_Product_dim!$C$2:$C$101,C37,Raw_Product_dim!$G$2:$G$101),0),Raw_Product_dim!G37)</f>
        <v>329</v>
      </c>
      <c r="G37" s="4" t="str">
        <f>IF(COUNTIF($A$2:$A37,A37)&gt;1,"Duplicate","Unique")</f>
        <v>Unique</v>
      </c>
    </row>
    <row r="38" spans="1:7" ht="15" customHeight="1" x14ac:dyDescent="0.3">
      <c r="A38" s="4" t="str">
        <f>IF(LEFT(Raw_Product_dim!A38,2)="P-","PROD"&amp;MID(Raw_Product_dim!A38,3,10),Raw_Product_dim!A38)</f>
        <v>PROD36</v>
      </c>
      <c r="B38" s="4" t="str">
        <f>TRIM(Raw_Product_dim!B38)</f>
        <v>Women's Summer Dress</v>
      </c>
      <c r="C38" s="4" t="str">
        <f>Raw_Product_dim!C38</f>
        <v>Clothing</v>
      </c>
      <c r="D38" s="4" t="str">
        <f>TRIM(Raw_Product_dim!E38)</f>
        <v>Smith-Mills</v>
      </c>
      <c r="E38" s="4">
        <f>IF(Raw_Product_dim!F38="",ROUND(AVERAGEIF(Raw_Product_dim!$C$2:$C$101,C38,Raw_Product_dim!$F$2:$F$101),2),Raw_Product_dim!F38)</f>
        <v>223.43</v>
      </c>
      <c r="F38" s="4">
        <f>IF(Raw_Product_dim!G38="",ROUND(AVERAGEIF(Raw_Product_dim!$C$2:$C$101,C38,Raw_Product_dim!$G$2:$G$101),0),Raw_Product_dim!G38)</f>
        <v>154</v>
      </c>
      <c r="G38" s="4" t="str">
        <f>IF(COUNTIF($A$2:$A38,A38)&gt;1,"Duplicate","Unique")</f>
        <v>Unique</v>
      </c>
    </row>
    <row r="39" spans="1:7" ht="15" customHeight="1" x14ac:dyDescent="0.3">
      <c r="A39" s="4" t="str">
        <f>IF(LEFT(Raw_Product_dim!A39,2)="P-","PROD"&amp;MID(Raw_Product_dim!A39,3,10),Raw_Product_dim!A39)</f>
        <v>PROD37</v>
      </c>
      <c r="B39" s="4" t="str">
        <f>TRIM(Raw_Product_dim!B39)</f>
        <v>Men's Casual Sneakers</v>
      </c>
      <c r="C39" s="4" t="str">
        <f>Raw_Product_dim!C39</f>
        <v>Clothing</v>
      </c>
      <c r="D39" s="4" t="str">
        <f>TRIM(Raw_Product_dim!E39)</f>
        <v>Hogan-Lee</v>
      </c>
      <c r="E39" s="4">
        <f>IF(Raw_Product_dim!F39="",ROUND(AVERAGEIF(Raw_Product_dim!$C$2:$C$101,C39,Raw_Product_dim!$F$2:$F$101),2),Raw_Product_dim!F39)</f>
        <v>353.47</v>
      </c>
      <c r="F39" s="4">
        <f>IF(Raw_Product_dim!G39="",ROUND(AVERAGEIF(Raw_Product_dim!$C$2:$C$101,C39,Raw_Product_dim!$G$2:$G$101),0),Raw_Product_dim!G39)</f>
        <v>214</v>
      </c>
      <c r="G39" s="4" t="str">
        <f>IF(COUNTIF($A$2:$A39,A39)&gt;1,"Duplicate","Unique")</f>
        <v>Unique</v>
      </c>
    </row>
    <row r="40" spans="1:7" ht="15" customHeight="1" x14ac:dyDescent="0.3">
      <c r="A40" s="4" t="str">
        <f>IF(LEFT(Raw_Product_dim!A40,2)="P-","PROD"&amp;MID(Raw_Product_dim!A40,3,10),Raw_Product_dim!A40)</f>
        <v>PROD38</v>
      </c>
      <c r="B40" s="4" t="str">
        <f>TRIM(Raw_Product_dim!B40)</f>
        <v>Sports Water Hydration Pack</v>
      </c>
      <c r="C40" s="4" t="str">
        <f>Raw_Product_dim!C40</f>
        <v>Sports</v>
      </c>
      <c r="D40" s="4" t="str">
        <f>TRIM(Raw_Product_dim!E40)</f>
        <v>Sims-Smith</v>
      </c>
      <c r="E40" s="4">
        <f>IF(Raw_Product_dim!F40="",ROUND(AVERAGEIF(Raw_Product_dim!$C$2:$C$101,C40,Raw_Product_dim!$F$2:$F$101),2),Raw_Product_dim!F40)</f>
        <v>135.61000000000001</v>
      </c>
      <c r="F40" s="4">
        <f>IF(Raw_Product_dim!G40="",ROUND(AVERAGEIF(Raw_Product_dim!$C$2:$C$101,C40,Raw_Product_dim!$G$2:$G$101),0),Raw_Product_dim!G40)</f>
        <v>394</v>
      </c>
      <c r="G40" s="4" t="str">
        <f>IF(COUNTIF($A$2:$A40,A40)&gt;1,"Duplicate","Unique")</f>
        <v>Unique</v>
      </c>
    </row>
    <row r="41" spans="1:7" ht="15" customHeight="1" x14ac:dyDescent="0.3">
      <c r="A41" s="4" t="str">
        <f>IF(LEFT(Raw_Product_dim!A41,2)="P-","PROD"&amp;MID(Raw_Product_dim!A41,3,10),Raw_Product_dim!A41)</f>
        <v>PROD39</v>
      </c>
      <c r="B41" s="4" t="str">
        <f>TRIM(Raw_Product_dim!B41)</f>
        <v>Portable Power Bank</v>
      </c>
      <c r="C41" s="4" t="str">
        <f>Raw_Product_dim!C41</f>
        <v>Electronics</v>
      </c>
      <c r="D41" s="4" t="str">
        <f>TRIM(Raw_Product_dim!E41)</f>
        <v>Cummings and Sons</v>
      </c>
      <c r="E41" s="4">
        <f>IF(Raw_Product_dim!F41="",ROUND(AVERAGEIF(Raw_Product_dim!$C$2:$C$101,C41,Raw_Product_dim!$F$2:$F$101),2),Raw_Product_dim!F41)</f>
        <v>326.06</v>
      </c>
      <c r="F41" s="4">
        <f>IF(Raw_Product_dim!G41="",ROUND(AVERAGEIF(Raw_Product_dim!$C$2:$C$101,C41,Raw_Product_dim!$G$2:$G$101),0),Raw_Product_dim!G41)</f>
        <v>301</v>
      </c>
      <c r="G41" s="4" t="str">
        <f>IF(COUNTIF($A$2:$A41,A41)&gt;1,"Duplicate","Unique")</f>
        <v>Unique</v>
      </c>
    </row>
    <row r="42" spans="1:7" ht="15" customHeight="1" x14ac:dyDescent="0.3">
      <c r="A42" s="4" t="str">
        <f>IF(LEFT(Raw_Product_dim!A42,2)="P-","PROD"&amp;MID(Raw_Product_dim!A42,3,10),Raw_Product_dim!A42)</f>
        <v>PROD40</v>
      </c>
      <c r="B42" s="4" t="str">
        <f>TRIM(Raw_Product_dim!B42)</f>
        <v>Noise-Canceling Headphones</v>
      </c>
      <c r="C42" s="4" t="str">
        <f>Raw_Product_dim!C42</f>
        <v>Electronics</v>
      </c>
      <c r="D42" s="4" t="str">
        <f>TRIM(Raw_Product_dim!E42)</f>
        <v>Taylor-Hart</v>
      </c>
      <c r="E42" s="4">
        <f>IF(Raw_Product_dim!F42="",ROUND(AVERAGEIF(Raw_Product_dim!$C$2:$C$101,C42,Raw_Product_dim!$F$2:$F$101),2),Raw_Product_dim!F42)</f>
        <v>38.520000000000003</v>
      </c>
      <c r="F42" s="4">
        <f>IF(Raw_Product_dim!G42="",ROUND(AVERAGEIF(Raw_Product_dim!$C$2:$C$101,C42,Raw_Product_dim!$G$2:$G$101),0),Raw_Product_dim!G42)</f>
        <v>378</v>
      </c>
      <c r="G42" s="4" t="str">
        <f>IF(COUNTIF($A$2:$A42,A42)&gt;1,"Duplicate","Unique")</f>
        <v>Unique</v>
      </c>
    </row>
    <row r="43" spans="1:7" ht="15" customHeight="1" x14ac:dyDescent="0.3">
      <c r="A43" s="4" t="str">
        <f>IF(LEFT(Raw_Product_dim!A43,2)="P-","PROD"&amp;MID(Raw_Product_dim!A43,3,10),Raw_Product_dim!A43)</f>
        <v>PROD41</v>
      </c>
      <c r="B43" s="4" t="str">
        <f>TRIM(Raw_Product_dim!B43)</f>
        <v>Yoga Exercise Mat</v>
      </c>
      <c r="C43" s="4" t="str">
        <f>Raw_Product_dim!C43</f>
        <v>Sports</v>
      </c>
      <c r="D43" s="4" t="str">
        <f>TRIM(Raw_Product_dim!E43)</f>
        <v>Carroll, Long and Mendoza</v>
      </c>
      <c r="E43" s="4">
        <f>IF(Raw_Product_dim!F43="",ROUND(AVERAGEIF(Raw_Product_dim!$C$2:$C$101,C43,Raw_Product_dim!$F$2:$F$101),2),Raw_Product_dim!F43)</f>
        <v>313.26</v>
      </c>
      <c r="F43" s="4">
        <f>IF(Raw_Product_dim!G43="",ROUND(AVERAGEIF(Raw_Product_dim!$C$2:$C$101,C43,Raw_Product_dim!$G$2:$G$101),0),Raw_Product_dim!G43)</f>
        <v>369</v>
      </c>
      <c r="G43" s="4" t="str">
        <f>IF(COUNTIF($A$2:$A43,A43)&gt;1,"Duplicate","Unique")</f>
        <v>Unique</v>
      </c>
    </row>
    <row r="44" spans="1:7" ht="15" customHeight="1" x14ac:dyDescent="0.3">
      <c r="A44" s="4" t="str">
        <f>IF(LEFT(Raw_Product_dim!A44,2)="P-","PROD"&amp;MID(Raw_Product_dim!A44,3,10),Raw_Product_dim!A44)</f>
        <v>PROD42</v>
      </c>
      <c r="B44" s="4" t="str">
        <f>TRIM(Raw_Product_dim!B44)</f>
        <v>Smart Home WiFi Camera</v>
      </c>
      <c r="C44" s="4" t="str">
        <f>Raw_Product_dim!C44</f>
        <v>Electronics</v>
      </c>
      <c r="D44" s="4" t="str">
        <f>TRIM(Raw_Product_dim!E44)</f>
        <v>Holmes LLC</v>
      </c>
      <c r="E44" s="4">
        <f>IF(Raw_Product_dim!F44="",ROUND(AVERAGEIF(Raw_Product_dim!$C$2:$C$101,C44,Raw_Product_dim!$F$2:$F$101),2),Raw_Product_dim!F44)</f>
        <v>450.71</v>
      </c>
      <c r="F44" s="4">
        <f>IF(Raw_Product_dim!G44="",ROUND(AVERAGEIF(Raw_Product_dim!$C$2:$C$101,C44,Raw_Product_dim!$G$2:$G$101),0),Raw_Product_dim!G44)</f>
        <v>389</v>
      </c>
      <c r="G44" s="4" t="str">
        <f>IF(COUNTIF($A$2:$A44,A44)&gt;1,"Duplicate","Unique")</f>
        <v>Unique</v>
      </c>
    </row>
    <row r="45" spans="1:7" ht="15" customHeight="1" x14ac:dyDescent="0.3">
      <c r="A45" s="4" t="str">
        <f>IF(LEFT(Raw_Product_dim!A45,2)="P-","PROD"&amp;MID(Raw_Product_dim!A45,3,10),Raw_Product_dim!A45)</f>
        <v>PROD43</v>
      </c>
      <c r="B45" s="4" t="str">
        <f>TRIM(Raw_Product_dim!B45)</f>
        <v>USB External Hard Drive</v>
      </c>
      <c r="C45" s="4" t="str">
        <f>Raw_Product_dim!C45</f>
        <v>Electronics</v>
      </c>
      <c r="D45" s="4" t="str">
        <f>TRIM(Raw_Product_dim!E45)</f>
        <v>Robinson Inc</v>
      </c>
      <c r="E45" s="4">
        <f>IF(Raw_Product_dim!F45="",ROUND(AVERAGEIF(Raw_Product_dim!$C$2:$C$101,C45,Raw_Product_dim!$F$2:$F$101),2),Raw_Product_dim!F45)</f>
        <v>253.33</v>
      </c>
      <c r="F45" s="4">
        <f>IF(Raw_Product_dim!G45="",ROUND(AVERAGEIF(Raw_Product_dim!$C$2:$C$101,C45,Raw_Product_dim!$G$2:$G$101),0),Raw_Product_dim!G45)</f>
        <v>266</v>
      </c>
      <c r="G45" s="4" t="str">
        <f>IF(COUNTIF($A$2:$A45,A45)&gt;1,"Duplicate","Unique")</f>
        <v>Unique</v>
      </c>
    </row>
    <row r="46" spans="1:7" ht="15" customHeight="1" x14ac:dyDescent="0.3">
      <c r="A46" s="4" t="str">
        <f>IF(LEFT(Raw_Product_dim!A46,2)="P-","PROD"&amp;MID(Raw_Product_dim!A46,3,10),Raw_Product_dim!A46)</f>
        <v>PROD44</v>
      </c>
      <c r="B46" s="4" t="str">
        <f>TRIM(Raw_Product_dim!B46)</f>
        <v>Adjustable Jump Rope</v>
      </c>
      <c r="C46" s="4" t="str">
        <f>Raw_Product_dim!C46</f>
        <v>Sports</v>
      </c>
      <c r="D46" s="4" t="str">
        <f>TRIM(Raw_Product_dim!E46)</f>
        <v>Cox Inc</v>
      </c>
      <c r="E46" s="4">
        <f>IF(Raw_Product_dim!F46="",ROUND(AVERAGEIF(Raw_Product_dim!$C$2:$C$101,C46,Raw_Product_dim!$F$2:$F$101),2),Raw_Product_dim!F46)</f>
        <v>167.12</v>
      </c>
      <c r="F46" s="4">
        <f>IF(Raw_Product_dim!G46="",ROUND(AVERAGEIF(Raw_Product_dim!$C$2:$C$101,C46,Raw_Product_dim!$G$2:$G$101),0),Raw_Product_dim!G46)</f>
        <v>316</v>
      </c>
      <c r="G46" s="4" t="str">
        <f>IF(COUNTIF($A$2:$A46,A46)&gt;1,"Duplicate","Unique")</f>
        <v>Unique</v>
      </c>
    </row>
    <row r="47" spans="1:7" ht="15" customHeight="1" x14ac:dyDescent="0.3">
      <c r="A47" s="4" t="str">
        <f>IF(LEFT(Raw_Product_dim!A47,2)="P-","PROD"&amp;MID(Raw_Product_dim!A47,3,10),Raw_Product_dim!A47)</f>
        <v>PROD45</v>
      </c>
      <c r="B47" s="4" t="str">
        <f>TRIM(Raw_Product_dim!B47)</f>
        <v>High-Grip Football</v>
      </c>
      <c r="C47" s="4" t="str">
        <f>Raw_Product_dim!C47</f>
        <v>Sports</v>
      </c>
      <c r="D47" s="4" t="str">
        <f>TRIM(Raw_Product_dim!E47)</f>
        <v>Bridges, Banks and Cummings</v>
      </c>
      <c r="E47" s="4">
        <f>IF(Raw_Product_dim!F47="",ROUND(AVERAGEIF(Raw_Product_dim!$C$2:$C$101,C47,Raw_Product_dim!$F$2:$F$101),2),Raw_Product_dim!F47)</f>
        <v>318.91000000000003</v>
      </c>
      <c r="F47" s="4">
        <f>IF(Raw_Product_dim!G47="",ROUND(AVERAGEIF(Raw_Product_dim!$C$2:$C$101,C47,Raw_Product_dim!$G$2:$G$101),0),Raw_Product_dim!G47)</f>
        <v>114</v>
      </c>
      <c r="G47" s="4" t="str">
        <f>IF(COUNTIF($A$2:$A47,A47)&gt;1,"Duplicate","Unique")</f>
        <v>Unique</v>
      </c>
    </row>
    <row r="48" spans="1:7" ht="15" customHeight="1" x14ac:dyDescent="0.3">
      <c r="A48" s="4" t="str">
        <f>IF(LEFT(Raw_Product_dim!A48,2)="P-","PROD"&amp;MID(Raw_Product_dim!A48,3,10),Raw_Product_dim!A48)</f>
        <v>PROD46</v>
      </c>
      <c r="B48" s="4" t="str">
        <f>TRIM(Raw_Product_dim!B48)</f>
        <v>Men's Winter Jacket</v>
      </c>
      <c r="C48" s="4" t="str">
        <f>Raw_Product_dim!C48</f>
        <v>Clothing</v>
      </c>
      <c r="D48" s="4" t="str">
        <f>TRIM(Raw_Product_dim!E48)</f>
        <v>Kelly, Smith and Perez</v>
      </c>
      <c r="E48" s="4">
        <f>IF(Raw_Product_dim!F48="",ROUND(AVERAGEIF(Raw_Product_dim!$C$2:$C$101,C48,Raw_Product_dim!$F$2:$F$101),2),Raw_Product_dim!F48)</f>
        <v>167.34</v>
      </c>
      <c r="F48" s="4">
        <f>IF(Raw_Product_dim!G48="",ROUND(AVERAGEIF(Raw_Product_dim!$C$2:$C$101,C48,Raw_Product_dim!$G$2:$G$101),0),Raw_Product_dim!G48)</f>
        <v>296</v>
      </c>
      <c r="G48" s="4" t="str">
        <f>IF(COUNTIF($A$2:$A48,A48)&gt;1,"Duplicate","Unique")</f>
        <v>Unique</v>
      </c>
    </row>
    <row r="49" spans="1:7" ht="15" customHeight="1" x14ac:dyDescent="0.3">
      <c r="A49" s="4" t="str">
        <f>IF(LEFT(Raw_Product_dim!A49,2)="P-","PROD"&amp;MID(Raw_Product_dim!A49,3,10),Raw_Product_dim!A49)</f>
        <v>PROD47</v>
      </c>
      <c r="B49" s="4" t="str">
        <f>TRIM(Raw_Product_dim!B49)</f>
        <v>Makeup Brush Set</v>
      </c>
      <c r="C49" s="4" t="str">
        <f>Raw_Product_dim!C49</f>
        <v>Beauty</v>
      </c>
      <c r="D49" s="4" t="str">
        <f>TRIM(Raw_Product_dim!E49)</f>
        <v>Cook Inc</v>
      </c>
      <c r="E49" s="4">
        <f>IF(Raw_Product_dim!F49="",ROUND(AVERAGEIF(Raw_Product_dim!$C$2:$C$101,C49,Raw_Product_dim!$F$2:$F$101),2),Raw_Product_dim!F49)</f>
        <v>250.42</v>
      </c>
      <c r="F49" s="4">
        <f>IF(Raw_Product_dim!G49="",ROUND(AVERAGEIF(Raw_Product_dim!$C$2:$C$101,C49,Raw_Product_dim!$G$2:$G$101),0),Raw_Product_dim!G49)</f>
        <v>431</v>
      </c>
      <c r="G49" s="4" t="str">
        <f>IF(COUNTIF($A$2:$A49,A49)&gt;1,"Duplicate","Unique")</f>
        <v>Unique</v>
      </c>
    </row>
    <row r="50" spans="1:7" ht="15" customHeight="1" x14ac:dyDescent="0.3">
      <c r="A50" s="4" t="str">
        <f>IF(LEFT(Raw_Product_dim!A50,2)="P-","PROD"&amp;MID(Raw_Product_dim!A50,3,10),Raw_Product_dim!A50)</f>
        <v>PROD48</v>
      </c>
      <c r="B50" s="4" t="str">
        <f>TRIM(Raw_Product_dim!B50)</f>
        <v>Car Dashboard Phone Holder</v>
      </c>
      <c r="C50" s="4" t="str">
        <f>Raw_Product_dim!C50</f>
        <v>Electronics</v>
      </c>
      <c r="D50" s="4" t="str">
        <f>TRIM(Raw_Product_dim!E50)</f>
        <v>Byrd, Stewart and Valdez</v>
      </c>
      <c r="E50" s="4">
        <f>IF(Raw_Product_dim!F50="",ROUND(AVERAGEIF(Raw_Product_dim!$C$2:$C$101,C50,Raw_Product_dim!$F$2:$F$101),2),Raw_Product_dim!F50)</f>
        <v>177.98</v>
      </c>
      <c r="F50" s="4">
        <f>IF(Raw_Product_dim!G50="",ROUND(AVERAGEIF(Raw_Product_dim!$C$2:$C$101,C50,Raw_Product_dim!$G$2:$G$101),0),Raw_Product_dim!G50)</f>
        <v>103</v>
      </c>
      <c r="G50" s="4" t="str">
        <f>IF(COUNTIF($A$2:$A50,A50)&gt;1,"Duplicate","Unique")</f>
        <v>Unique</v>
      </c>
    </row>
    <row r="51" spans="1:7" ht="15" customHeight="1" x14ac:dyDescent="0.3">
      <c r="A51" s="4" t="str">
        <f>IF(LEFT(Raw_Product_dim!A51,2)="P-","PROD"&amp;MID(Raw_Product_dim!A51,3,10),Raw_Product_dim!A51)</f>
        <v>PROD49</v>
      </c>
      <c r="B51" s="4" t="str">
        <f>TRIM(Raw_Product_dim!B51)</f>
        <v>Men's Roll-On Perfume</v>
      </c>
      <c r="C51" s="4" t="str">
        <f>Raw_Product_dim!C51</f>
        <v>Beauty</v>
      </c>
      <c r="D51" s="4" t="str">
        <f>TRIM(Raw_Product_dim!E51)</f>
        <v>Sullivan and Sons</v>
      </c>
      <c r="E51" s="4">
        <f>IF(Raw_Product_dim!F51="",ROUND(AVERAGEIF(Raw_Product_dim!$C$2:$C$101,C51,Raw_Product_dim!$F$2:$F$101),2),Raw_Product_dim!F51)</f>
        <v>43.29</v>
      </c>
      <c r="F51" s="4">
        <f>IF(Raw_Product_dim!G51="",ROUND(AVERAGEIF(Raw_Product_dim!$C$2:$C$101,C51,Raw_Product_dim!$G$2:$G$101),0),Raw_Product_dim!G51)</f>
        <v>267</v>
      </c>
      <c r="G51" s="4" t="str">
        <f>IF(COUNTIF($A$2:$A51,A51)&gt;1,"Duplicate","Unique")</f>
        <v>Unique</v>
      </c>
    </row>
    <row r="52" spans="1:7" ht="15" customHeight="1" x14ac:dyDescent="0.3">
      <c r="A52" s="4" t="str">
        <f>IF(LEFT(Raw_Product_dim!A52,2)="P-","PROD"&amp;MID(Raw_Product_dim!A52,3,10),Raw_Product_dim!A52)</f>
        <v>PROD50</v>
      </c>
      <c r="B52" s="4" t="str">
        <f>TRIM(Raw_Product_dim!B52)</f>
        <v>Boxing Hand Wraps</v>
      </c>
      <c r="C52" s="4" t="str">
        <f>Raw_Product_dim!C52</f>
        <v>Sports</v>
      </c>
      <c r="D52" s="4" t="str">
        <f>TRIM(Raw_Product_dim!E52)</f>
        <v>Smith-King</v>
      </c>
      <c r="E52" s="4">
        <f>IF(Raw_Product_dim!F52="",ROUND(AVERAGEIF(Raw_Product_dim!$C$2:$C$101,C52,Raw_Product_dim!$F$2:$F$101),2),Raw_Product_dim!F52)</f>
        <v>190.29</v>
      </c>
      <c r="F52" s="4">
        <f>IF(Raw_Product_dim!G52="",ROUND(AVERAGEIF(Raw_Product_dim!$C$2:$C$101,C52,Raw_Product_dim!$G$2:$G$101),0),Raw_Product_dim!G52)</f>
        <v>260</v>
      </c>
      <c r="G52" s="4" t="str">
        <f>IF(COUNTIF($A$2:$A52,A52)&gt;1,"Duplicate","Unique")</f>
        <v>Unique</v>
      </c>
    </row>
    <row r="53" spans="1:7" ht="15" customHeight="1" x14ac:dyDescent="0.3">
      <c r="A53" s="4" t="str">
        <f>IF(LEFT(Raw_Product_dim!A53,2)="P-","PROD"&amp;MID(Raw_Product_dim!A53,3,10),Raw_Product_dim!A53)</f>
        <v>PROD51</v>
      </c>
      <c r="B53" s="4" t="str">
        <f>TRIM(Raw_Product_dim!B53)</f>
        <v>HDMI Cable – 2m</v>
      </c>
      <c r="C53" s="4" t="str">
        <f>Raw_Product_dim!C53</f>
        <v>Electronics</v>
      </c>
      <c r="D53" s="4" t="str">
        <f>TRIM(Raw_Product_dim!E53)</f>
        <v>Bautista, Green and Hale</v>
      </c>
      <c r="E53" s="4">
        <f>IF(Raw_Product_dim!F53="",ROUND(AVERAGEIF(Raw_Product_dim!$C$2:$C$101,C53,Raw_Product_dim!$F$2:$F$101),2),Raw_Product_dim!F53)</f>
        <v>88.49</v>
      </c>
      <c r="F53" s="4">
        <f>IF(Raw_Product_dim!G53="",ROUND(AVERAGEIF(Raw_Product_dim!$C$2:$C$101,C53,Raw_Product_dim!$G$2:$G$101),0),Raw_Product_dim!G53)</f>
        <v>246</v>
      </c>
      <c r="G53" s="4" t="str">
        <f>IF(COUNTIF($A$2:$A53,A53)&gt;1,"Duplicate","Unique")</f>
        <v>Unique</v>
      </c>
    </row>
    <row r="54" spans="1:7" ht="15" customHeight="1" x14ac:dyDescent="0.3">
      <c r="A54" s="4" t="str">
        <f>IF(LEFT(Raw_Product_dim!A54,2)="P-","PROD"&amp;MID(Raw_Product_dim!A54,3,10),Raw_Product_dim!A54)</f>
        <v>PROD52</v>
      </c>
      <c r="B54" s="4" t="str">
        <f>TRIM(Raw_Product_dim!B54)</f>
        <v>Rugby Ball</v>
      </c>
      <c r="C54" s="4" t="str">
        <f>Raw_Product_dim!C54</f>
        <v>Sports</v>
      </c>
      <c r="D54" s="4" t="str">
        <f>TRIM(Raw_Product_dim!E54)</f>
        <v>Harris Inc</v>
      </c>
      <c r="E54" s="4">
        <f>IF(Raw_Product_dim!F54="",ROUND(AVERAGEIF(Raw_Product_dim!$C$2:$C$101,C54,Raw_Product_dim!$F$2:$F$101),2),Raw_Product_dim!F54)</f>
        <v>212.26</v>
      </c>
      <c r="F54" s="4">
        <f>IF(Raw_Product_dim!G54="",ROUND(AVERAGEIF(Raw_Product_dim!$C$2:$C$101,C54,Raw_Product_dim!$G$2:$G$101),0),Raw_Product_dim!G54)</f>
        <v>82</v>
      </c>
      <c r="G54" s="4" t="str">
        <f>IF(COUNTIF($A$2:$A54,A54)&gt;1,"Duplicate","Unique")</f>
        <v>Unique</v>
      </c>
    </row>
    <row r="55" spans="1:7" ht="15" customHeight="1" x14ac:dyDescent="0.3">
      <c r="A55" s="4" t="str">
        <f>IF(LEFT(Raw_Product_dim!A55,2)="P-","PROD"&amp;MID(Raw_Product_dim!A55,3,10),Raw_Product_dim!A55)</f>
        <v>PROD53</v>
      </c>
      <c r="B55" s="4" t="str">
        <f>TRIM(Raw_Product_dim!B55)</f>
        <v>Men's Track Pants</v>
      </c>
      <c r="C55" s="4" t="str">
        <f>Raw_Product_dim!C55</f>
        <v>Clothing</v>
      </c>
      <c r="D55" s="4" t="str">
        <f>TRIM(Raw_Product_dim!E55)</f>
        <v>Hamilton, Woods and Walker</v>
      </c>
      <c r="E55" s="4">
        <f>IF(Raw_Product_dim!F55="",ROUND(AVERAGEIF(Raw_Product_dim!$C$2:$C$101,C55,Raw_Product_dim!$F$2:$F$101),2),Raw_Product_dim!F55)</f>
        <v>386.56</v>
      </c>
      <c r="F55" s="4">
        <f>IF(Raw_Product_dim!G55="",ROUND(AVERAGEIF(Raw_Product_dim!$C$2:$C$101,C55,Raw_Product_dim!$G$2:$G$101),0),Raw_Product_dim!G55)</f>
        <v>125</v>
      </c>
      <c r="G55" s="4" t="str">
        <f>IF(COUNTIF($A$2:$A55,A55)&gt;1,"Duplicate","Unique")</f>
        <v>Unique</v>
      </c>
    </row>
    <row r="56" spans="1:7" ht="15" customHeight="1" x14ac:dyDescent="0.3">
      <c r="A56" s="4" t="str">
        <f>IF(LEFT(Raw_Product_dim!A56,2)="P-","PROD"&amp;MID(Raw_Product_dim!A56,3,10),Raw_Product_dim!A56)</f>
        <v>PROD54</v>
      </c>
      <c r="B56" s="4" t="str">
        <f>TRIM(Raw_Product_dim!B56)</f>
        <v>Sports Stopwatch Pro</v>
      </c>
      <c r="C56" s="4" t="str">
        <f>Raw_Product_dim!C56</f>
        <v>Sports</v>
      </c>
      <c r="D56" s="4" t="str">
        <f>TRIM(Raw_Product_dim!E56)</f>
        <v>Thompson-French</v>
      </c>
      <c r="E56" s="4">
        <f>IF(Raw_Product_dim!F56="",ROUND(AVERAGEIF(Raw_Product_dim!$C$2:$C$101,C56,Raw_Product_dim!$F$2:$F$101),2),Raw_Product_dim!F56)</f>
        <v>434.84</v>
      </c>
      <c r="F56" s="4">
        <f>IF(Raw_Product_dim!G56="",ROUND(AVERAGEIF(Raw_Product_dim!$C$2:$C$101,C56,Raw_Product_dim!$G$2:$G$101),0),Raw_Product_dim!G56)</f>
        <v>185</v>
      </c>
      <c r="G56" s="4" t="str">
        <f>IF(COUNTIF($A$2:$A56,A56)&gt;1,"Duplicate","Unique")</f>
        <v>Unique</v>
      </c>
    </row>
    <row r="57" spans="1:7" ht="15" customHeight="1" x14ac:dyDescent="0.3">
      <c r="A57" s="4" t="str">
        <f>IF(LEFT(Raw_Product_dim!A57,2)="P-","PROD"&amp;MID(Raw_Product_dim!A57,3,10),Raw_Product_dim!A57)</f>
        <v>PROD55</v>
      </c>
      <c r="B57" s="4" t="str">
        <f>TRIM(Raw_Product_dim!B57)</f>
        <v>Ceramic Plant Pot</v>
      </c>
      <c r="C57" s="4" t="str">
        <f>Raw_Product_dim!C57</f>
        <v>Home</v>
      </c>
      <c r="D57" s="4" t="str">
        <f>TRIM(Raw_Product_dim!E57)</f>
        <v>Hatfield, Baird and Torres</v>
      </c>
      <c r="E57" s="4">
        <f>IF(Raw_Product_dim!F57="",ROUND(AVERAGEIF(Raw_Product_dim!$C$2:$C$101,C57,Raw_Product_dim!$F$2:$F$101),2),Raw_Product_dim!F57)</f>
        <v>81.75</v>
      </c>
      <c r="F57" s="4">
        <f>IF(Raw_Product_dim!G57="",ROUND(AVERAGEIF(Raw_Product_dim!$C$2:$C$101,C57,Raw_Product_dim!$G$2:$G$101),0),Raw_Product_dim!G57)</f>
        <v>226</v>
      </c>
      <c r="G57" s="4" t="str">
        <f>IF(COUNTIF($A$2:$A57,A57)&gt;1,"Duplicate","Unique")</f>
        <v>Unique</v>
      </c>
    </row>
    <row r="58" spans="1:7" ht="15" customHeight="1" x14ac:dyDescent="0.3">
      <c r="A58" s="4" t="str">
        <f>IF(LEFT(Raw_Product_dim!A58,2)="P-","PROD"&amp;MID(Raw_Product_dim!A58,3,10),Raw_Product_dim!A58)</f>
        <v>PROD56</v>
      </c>
      <c r="B58" s="4" t="str">
        <f>TRIM(Raw_Product_dim!B58)</f>
        <v>Premium Blanket Throw</v>
      </c>
      <c r="C58" s="4" t="str">
        <f>Raw_Product_dim!C58</f>
        <v>Home</v>
      </c>
      <c r="D58" s="4" t="str">
        <f>TRIM(Raw_Product_dim!E58)</f>
        <v>Hernandez, Kennedy and Porter</v>
      </c>
      <c r="E58" s="4">
        <f>IF(Raw_Product_dim!F58="",ROUND(AVERAGEIF(Raw_Product_dim!$C$2:$C$101,C58,Raw_Product_dim!$F$2:$F$101),2),Raw_Product_dim!F58)</f>
        <v>461.47</v>
      </c>
      <c r="F58" s="4">
        <f>IF(Raw_Product_dim!G58="",ROUND(AVERAGEIF(Raw_Product_dim!$C$2:$C$101,C58,Raw_Product_dim!$G$2:$G$101),0),Raw_Product_dim!G58)</f>
        <v>190</v>
      </c>
      <c r="G58" s="4" t="str">
        <f>IF(COUNTIF($A$2:$A58,A58)&gt;1,"Duplicate","Unique")</f>
        <v>Unique</v>
      </c>
    </row>
    <row r="59" spans="1:7" ht="15" customHeight="1" x14ac:dyDescent="0.3">
      <c r="A59" s="4" t="str">
        <f>IF(LEFT(Raw_Product_dim!A59,2)="P-","PROD"&amp;MID(Raw_Product_dim!A59,3,10),Raw_Product_dim!A59)</f>
        <v>PROD57</v>
      </c>
      <c r="B59" s="4" t="str">
        <f>TRIM(Raw_Product_dim!B59)</f>
        <v>Foam Roller</v>
      </c>
      <c r="C59" s="4" t="str">
        <f>Raw_Product_dim!C59</f>
        <v>Sports</v>
      </c>
      <c r="D59" s="4" t="str">
        <f>TRIM(Raw_Product_dim!E59)</f>
        <v>Atkinson, Camacho and Oliver</v>
      </c>
      <c r="E59" s="4">
        <f>IF(Raw_Product_dim!F59="",ROUND(AVERAGEIF(Raw_Product_dim!$C$2:$C$101,C59,Raw_Product_dim!$F$2:$F$101),2),Raw_Product_dim!F59)</f>
        <v>30.62</v>
      </c>
      <c r="F59" s="4">
        <f>IF(Raw_Product_dim!G59="",ROUND(AVERAGEIF(Raw_Product_dim!$C$2:$C$101,C59,Raw_Product_dim!$G$2:$G$101),0),Raw_Product_dim!G59)</f>
        <v>138</v>
      </c>
      <c r="G59" s="4" t="str">
        <f>IF(COUNTIF($A$2:$A59,A59)&gt;1,"Duplicate","Unique")</f>
        <v>Unique</v>
      </c>
    </row>
    <row r="60" spans="1:7" ht="15" customHeight="1" x14ac:dyDescent="0.3">
      <c r="A60" s="4" t="str">
        <f>IF(LEFT(Raw_Product_dim!A60,2)="P-","PROD"&amp;MID(Raw_Product_dim!A60,3,10),Raw_Product_dim!A60)</f>
        <v>PROD58</v>
      </c>
      <c r="B60" s="4" t="str">
        <f>TRIM(Raw_Product_dim!B60)</f>
        <v>Womens Cotton Scarf</v>
      </c>
      <c r="C60" s="4" t="str">
        <f>Raw_Product_dim!C60</f>
        <v>Clothing</v>
      </c>
      <c r="D60" s="4" t="str">
        <f>TRIM(Raw_Product_dim!E60)</f>
        <v>Shepherd-Gould</v>
      </c>
      <c r="E60" s="4">
        <f>IF(Raw_Product_dim!F60="",ROUND(AVERAGEIF(Raw_Product_dim!$C$2:$C$101,C60,Raw_Product_dim!$F$2:$F$101),2),Raw_Product_dim!F60)</f>
        <v>113.83</v>
      </c>
      <c r="F60" s="4">
        <f>IF(Raw_Product_dim!G60="",ROUND(AVERAGEIF(Raw_Product_dim!$C$2:$C$101,C60,Raw_Product_dim!$G$2:$G$101),0),Raw_Product_dim!G60)</f>
        <v>485</v>
      </c>
      <c r="G60" s="4" t="str">
        <f>IF(COUNTIF($A$2:$A60,A60)&gt;1,"Duplicate","Unique")</f>
        <v>Unique</v>
      </c>
    </row>
    <row r="61" spans="1:7" ht="15" customHeight="1" x14ac:dyDescent="0.3">
      <c r="A61" s="4" t="str">
        <f>IF(LEFT(Raw_Product_dim!A61,2)="P-","PROD"&amp;MID(Raw_Product_dim!A61,3,10),Raw_Product_dim!A61)</f>
        <v>PROD59</v>
      </c>
      <c r="B61" s="4" t="str">
        <f>TRIM(Raw_Product_dim!B61)</f>
        <v>Men's Hair Styling Gel</v>
      </c>
      <c r="C61" s="4" t="str">
        <f>Raw_Product_dim!C61</f>
        <v>Beauty</v>
      </c>
      <c r="D61" s="4" t="str">
        <f>TRIM(Raw_Product_dim!E61)</f>
        <v>Cline-Mccarthy</v>
      </c>
      <c r="E61" s="4">
        <f>IF(Raw_Product_dim!F61="",ROUND(AVERAGEIF(Raw_Product_dim!$C$2:$C$101,C61,Raw_Product_dim!$F$2:$F$101),2),Raw_Product_dim!F61)</f>
        <v>17.309999999999999</v>
      </c>
      <c r="F61" s="4">
        <f>IF(Raw_Product_dim!G61="",ROUND(AVERAGEIF(Raw_Product_dim!$C$2:$C$101,C61,Raw_Product_dim!$G$2:$G$101),0),Raw_Product_dim!G61)</f>
        <v>399</v>
      </c>
      <c r="G61" s="4" t="str">
        <f>IF(COUNTIF($A$2:$A61,A61)&gt;1,"Duplicate","Unique")</f>
        <v>Unique</v>
      </c>
    </row>
    <row r="62" spans="1:7" ht="15" customHeight="1" x14ac:dyDescent="0.3">
      <c r="A62" s="4" t="str">
        <f>IF(LEFT(Raw_Product_dim!A62,2)="P-","PROD"&amp;MID(Raw_Product_dim!A62,3,10),Raw_Product_dim!A62)</f>
        <v>PROD60</v>
      </c>
      <c r="B62" s="4" t="str">
        <f>TRIM(Raw_Product_dim!B62)</f>
        <v>Luxury Perfume Spray</v>
      </c>
      <c r="C62" s="4" t="str">
        <f>Raw_Product_dim!C62</f>
        <v>Beauty</v>
      </c>
      <c r="D62" s="4" t="str">
        <f>TRIM(Raw_Product_dim!E62)</f>
        <v>Gibson, Green and Lopez</v>
      </c>
      <c r="E62" s="4">
        <f>IF(Raw_Product_dim!F62="",ROUND(AVERAGEIF(Raw_Product_dim!$C$2:$C$101,C62,Raw_Product_dim!$F$2:$F$101),2),Raw_Product_dim!F62)</f>
        <v>482.75</v>
      </c>
      <c r="F62" s="4">
        <f>IF(Raw_Product_dim!G62="",ROUND(AVERAGEIF(Raw_Product_dim!$C$2:$C$101,C62,Raw_Product_dim!$G$2:$G$101),0),Raw_Product_dim!G62)</f>
        <v>444</v>
      </c>
      <c r="G62" s="4" t="str">
        <f>IF(COUNTIF($A$2:$A62,A62)&gt;1,"Duplicate","Unique")</f>
        <v>Unique</v>
      </c>
    </row>
    <row r="63" spans="1:7" ht="15" customHeight="1" x14ac:dyDescent="0.3">
      <c r="A63" s="4" t="str">
        <f>IF(LEFT(Raw_Product_dim!A63,2)="P-","PROD"&amp;MID(Raw_Product_dim!A63,3,10),Raw_Product_dim!A63)</f>
        <v>PROD61</v>
      </c>
      <c r="B63" s="4" t="str">
        <f>TRIM(Raw_Product_dim!B63)</f>
        <v>Tennis Ball 3-Pack</v>
      </c>
      <c r="C63" s="4" t="str">
        <f>Raw_Product_dim!C63</f>
        <v>Sports</v>
      </c>
      <c r="D63" s="4" t="str">
        <f>TRIM(Raw_Product_dim!E63)</f>
        <v>Lopez LLC</v>
      </c>
      <c r="E63" s="4">
        <f>IF(Raw_Product_dim!F63="",ROUND(AVERAGEIF(Raw_Product_dim!$C$2:$C$101,C63,Raw_Product_dim!$F$2:$F$101),2),Raw_Product_dim!F63)</f>
        <v>103.45</v>
      </c>
      <c r="F63" s="4">
        <f>IF(Raw_Product_dim!G63="",ROUND(AVERAGEIF(Raw_Product_dim!$C$2:$C$101,C63,Raw_Product_dim!$G$2:$G$101),0),Raw_Product_dim!G63)</f>
        <v>465</v>
      </c>
      <c r="G63" s="4" t="str">
        <f>IF(COUNTIF($A$2:$A63,A63)&gt;1,"Duplicate","Unique")</f>
        <v>Unique</v>
      </c>
    </row>
    <row r="64" spans="1:7" ht="15" customHeight="1" x14ac:dyDescent="0.3">
      <c r="A64" s="4" t="str">
        <f>IF(LEFT(Raw_Product_dim!A64,2)="P-","PROD"&amp;MID(Raw_Product_dim!A64,3,10),Raw_Product_dim!A64)</f>
        <v>PROD62</v>
      </c>
      <c r="B64" s="4" t="str">
        <f>TRIM(Raw_Product_dim!B64)</f>
        <v>Laptop Cooling Pad</v>
      </c>
      <c r="C64" s="4" t="str">
        <f>Raw_Product_dim!C64</f>
        <v>Electronics</v>
      </c>
      <c r="D64" s="4" t="str">
        <f>TRIM(Raw_Product_dim!E64)</f>
        <v>Murray, Gould and Ware</v>
      </c>
      <c r="E64" s="4">
        <f>IF(Raw_Product_dim!F64="",ROUND(AVERAGEIF(Raw_Product_dim!$C$2:$C$101,C64,Raw_Product_dim!$F$2:$F$101),2),Raw_Product_dim!F64)</f>
        <v>86.42</v>
      </c>
      <c r="F64" s="4">
        <f>IF(Raw_Product_dim!G64="",ROUND(AVERAGEIF(Raw_Product_dim!$C$2:$C$101,C64,Raw_Product_dim!$G$2:$G$101),0),Raw_Product_dim!G64)</f>
        <v>222</v>
      </c>
      <c r="G64" s="4" t="str">
        <f>IF(COUNTIF($A$2:$A64,A64)&gt;1,"Duplicate","Unique")</f>
        <v>Unique</v>
      </c>
    </row>
    <row r="65" spans="1:7" ht="15" customHeight="1" x14ac:dyDescent="0.3">
      <c r="A65" s="4" t="str">
        <f>IF(LEFT(Raw_Product_dim!A65,2)="P-","PROD"&amp;MID(Raw_Product_dim!A65,3,10),Raw_Product_dim!A65)</f>
        <v>PROD63</v>
      </c>
      <c r="B65" s="4" t="str">
        <f>TRIM(Raw_Product_dim!B65)</f>
        <v>Organic Sunscreen Lotion</v>
      </c>
      <c r="C65" s="4" t="str">
        <f>Raw_Product_dim!C65</f>
        <v>Beauty</v>
      </c>
      <c r="D65" s="4" t="str">
        <f>TRIM(Raw_Product_dim!E65)</f>
        <v>Anderson-Riley</v>
      </c>
      <c r="E65" s="4">
        <f>IF(Raw_Product_dim!F65="",ROUND(AVERAGEIF(Raw_Product_dim!$C$2:$C$101,C65,Raw_Product_dim!$F$2:$F$101),2),Raw_Product_dim!F65)</f>
        <v>266.86</v>
      </c>
      <c r="F65" s="4">
        <f>IF(Raw_Product_dim!G65="",ROUND(AVERAGEIF(Raw_Product_dim!$C$2:$C$101,C65,Raw_Product_dim!$G$2:$G$101),0),Raw_Product_dim!G65)</f>
        <v>458</v>
      </c>
      <c r="G65" s="4" t="str">
        <f>IF(COUNTIF($A$2:$A65,A65)&gt;1,"Duplicate","Unique")</f>
        <v>Unique</v>
      </c>
    </row>
    <row r="66" spans="1:7" ht="15" customHeight="1" x14ac:dyDescent="0.3">
      <c r="A66" s="4" t="str">
        <f>IF(LEFT(Raw_Product_dim!A66,2)="P-","PROD"&amp;MID(Raw_Product_dim!A66,3,10),Raw_Product_dim!A66)</f>
        <v>PROD64</v>
      </c>
      <c r="B66" s="4" t="str">
        <f>TRIM(Raw_Product_dim!B66)</f>
        <v>Matte Lipstick Set</v>
      </c>
      <c r="C66" s="4" t="str">
        <f>Raw_Product_dim!C66</f>
        <v>Beauty</v>
      </c>
      <c r="D66" s="4" t="str">
        <f>TRIM(Raw_Product_dim!E66)</f>
        <v>Zhang Inc</v>
      </c>
      <c r="E66" s="4">
        <f>IF(Raw_Product_dim!F66="",ROUND(AVERAGEIF(Raw_Product_dim!$C$2:$C$101,C66,Raw_Product_dim!$F$2:$F$101),2),Raw_Product_dim!F66)</f>
        <v>299.11</v>
      </c>
      <c r="F66" s="4">
        <f>IF(Raw_Product_dim!G66="",ROUND(AVERAGEIF(Raw_Product_dim!$C$2:$C$101,C66,Raw_Product_dim!$G$2:$G$101),0),Raw_Product_dim!G66)</f>
        <v>118</v>
      </c>
      <c r="G66" s="4" t="str">
        <f>IF(COUNTIF($A$2:$A66,A66)&gt;1,"Duplicate","Unique")</f>
        <v>Unique</v>
      </c>
    </row>
    <row r="67" spans="1:7" ht="15" customHeight="1" x14ac:dyDescent="0.3">
      <c r="A67" s="4" t="str">
        <f>IF(LEFT(Raw_Product_dim!A67,2)="P-","PROD"&amp;MID(Raw_Product_dim!A67,3,10),Raw_Product_dim!A67)</f>
        <v>PROD65</v>
      </c>
      <c r="B67" s="4" t="str">
        <f>TRIM(Raw_Product_dim!B67)</f>
        <v>Adjustable Dumbbells 20kg</v>
      </c>
      <c r="C67" s="4" t="str">
        <f>Raw_Product_dim!C67</f>
        <v>Sports</v>
      </c>
      <c r="D67" s="4" t="str">
        <f>TRIM(Raw_Product_dim!E67)</f>
        <v>Montgomery, Benton and Miller</v>
      </c>
      <c r="E67" s="4">
        <f>IF(Raw_Product_dim!F67="",ROUND(AVERAGEIF(Raw_Product_dim!$C$2:$C$101,C67,Raw_Product_dim!$F$2:$F$101),2),Raw_Product_dim!F67)</f>
        <v>240.63</v>
      </c>
      <c r="F67" s="4">
        <f>IF(Raw_Product_dim!G67="",ROUND(AVERAGEIF(Raw_Product_dim!$C$2:$C$101,C67,Raw_Product_dim!$G$2:$G$101),0),Raw_Product_dim!G67)</f>
        <v>423</v>
      </c>
      <c r="G67" s="4" t="str">
        <f>IF(COUNTIF($A$2:$A67,A67)&gt;1,"Duplicate","Unique")</f>
        <v>Unique</v>
      </c>
    </row>
    <row r="68" spans="1:7" ht="15" customHeight="1" x14ac:dyDescent="0.3">
      <c r="A68" s="4" t="str">
        <f>IF(LEFT(Raw_Product_dim!A68,2)="P-","PROD"&amp;MID(Raw_Product_dim!A68,3,10),Raw_Product_dim!A68)</f>
        <v>PROD66</v>
      </c>
      <c r="B68" s="4" t="str">
        <f>TRIM(Raw_Product_dim!B68)</f>
        <v>Women's Hair Dryer Brush</v>
      </c>
      <c r="C68" s="4" t="str">
        <f>Raw_Product_dim!C68</f>
        <v>Beauty</v>
      </c>
      <c r="D68" s="4" t="str">
        <f>TRIM(Raw_Product_dim!E68)</f>
        <v>Torres, Spencer and Potter</v>
      </c>
      <c r="E68" s="4">
        <f>IF(Raw_Product_dim!F68="",ROUND(AVERAGEIF(Raw_Product_dim!$C$2:$C$101,C68,Raw_Product_dim!$F$2:$F$101),2),Raw_Product_dim!F68)</f>
        <v>340.39</v>
      </c>
      <c r="F68" s="4">
        <f>IF(Raw_Product_dim!G68="",ROUND(AVERAGEIF(Raw_Product_dim!$C$2:$C$101,C68,Raw_Product_dim!$G$2:$G$101),0),Raw_Product_dim!G68)</f>
        <v>177</v>
      </c>
      <c r="G68" s="4" t="str">
        <f>IF(COUNTIF($A$2:$A68,A68)&gt;1,"Duplicate","Unique")</f>
        <v>Unique</v>
      </c>
    </row>
    <row r="69" spans="1:7" ht="15" customHeight="1" x14ac:dyDescent="0.3">
      <c r="A69" s="4" t="str">
        <f>IF(LEFT(Raw_Product_dim!A69,2)="P-","PROD"&amp;MID(Raw_Product_dim!A69,3,10),Raw_Product_dim!A69)</f>
        <v>PROD67</v>
      </c>
      <c r="B69" s="4" t="str">
        <f>TRIM(Raw_Product_dim!B69)</f>
        <v>Smart LED Light Strip</v>
      </c>
      <c r="C69" s="4" t="str">
        <f>Raw_Product_dim!C69</f>
        <v>Electronics</v>
      </c>
      <c r="D69" s="4" t="str">
        <f>TRIM(Raw_Product_dim!E69)</f>
        <v>Flores-Davis</v>
      </c>
      <c r="E69" s="4">
        <f>IF(Raw_Product_dim!F69="",ROUND(AVERAGEIF(Raw_Product_dim!$C$2:$C$101,C69,Raw_Product_dim!$F$2:$F$101),2),Raw_Product_dim!F69)</f>
        <v>349.17</v>
      </c>
      <c r="F69" s="4">
        <f>IF(Raw_Product_dim!G69="",ROUND(AVERAGEIF(Raw_Product_dim!$C$2:$C$101,C69,Raw_Product_dim!$G$2:$G$101),0),Raw_Product_dim!G69)</f>
        <v>476</v>
      </c>
      <c r="G69" s="4" t="str">
        <f>IF(COUNTIF($A$2:$A69,A69)&gt;1,"Duplicate","Unique")</f>
        <v>Unique</v>
      </c>
    </row>
    <row r="70" spans="1:7" ht="15" customHeight="1" x14ac:dyDescent="0.3">
      <c r="A70" s="4" t="str">
        <f>IF(LEFT(Raw_Product_dim!A70,2)="P-","PROD"&amp;MID(Raw_Product_dim!A70,3,10),Raw_Product_dim!A70)</f>
        <v>PROD68</v>
      </c>
      <c r="B70" s="4" t="str">
        <f>TRIM(Raw_Product_dim!B70)</f>
        <v>Wooden Nightstand</v>
      </c>
      <c r="C70" s="4" t="str">
        <f>Raw_Product_dim!C70</f>
        <v>Home</v>
      </c>
      <c r="D70" s="4" t="str">
        <f>TRIM(Raw_Product_dim!E70)</f>
        <v>Wolfe, Ross and Hester</v>
      </c>
      <c r="E70" s="4">
        <f>IF(Raw_Product_dim!F70="",ROUND(AVERAGEIF(Raw_Product_dim!$C$2:$C$101,C70,Raw_Product_dim!$F$2:$F$101),2),Raw_Product_dim!F70)</f>
        <v>243.7</v>
      </c>
      <c r="F70" s="4">
        <f>IF(Raw_Product_dim!G70="",ROUND(AVERAGEIF(Raw_Product_dim!$C$2:$C$101,C70,Raw_Product_dim!$G$2:$G$101),0),Raw_Product_dim!G70)</f>
        <v>130</v>
      </c>
      <c r="G70" s="4" t="str">
        <f>IF(COUNTIF($A$2:$A70,A70)&gt;1,"Duplicate","Unique")</f>
        <v>Unique</v>
      </c>
    </row>
    <row r="71" spans="1:7" ht="15" customHeight="1" x14ac:dyDescent="0.3">
      <c r="A71" s="4" t="str">
        <f>IF(LEFT(Raw_Product_dim!A71,2)="P-","PROD"&amp;MID(Raw_Product_dim!A71,3,10),Raw_Product_dim!A71)</f>
        <v>PROD69</v>
      </c>
      <c r="B71" s="4" t="str">
        <f>TRIM(Raw_Product_dim!B71)</f>
        <v>Men's Sports Shorts</v>
      </c>
      <c r="C71" s="4" t="str">
        <f>Raw_Product_dim!C71</f>
        <v>Clothing</v>
      </c>
      <c r="D71" s="4" t="str">
        <f>TRIM(Raw_Product_dim!E71)</f>
        <v>Fitzpatrick Ltd</v>
      </c>
      <c r="E71" s="4">
        <f>IF(Raw_Product_dim!F71="",ROUND(AVERAGEIF(Raw_Product_dim!$C$2:$C$101,C71,Raw_Product_dim!$F$2:$F$101),2),Raw_Product_dim!F71)</f>
        <v>218.22</v>
      </c>
      <c r="F71" s="4">
        <f>IF(Raw_Product_dim!G71="",ROUND(AVERAGEIF(Raw_Product_dim!$C$2:$C$101,C71,Raw_Product_dim!$G$2:$G$101),0),Raw_Product_dim!G71)</f>
        <v>224</v>
      </c>
      <c r="G71" s="4" t="str">
        <f>IF(COUNTIF($A$2:$A71,A71)&gt;1,"Duplicate","Unique")</f>
        <v>Unique</v>
      </c>
    </row>
    <row r="72" spans="1:7" ht="15" customHeight="1" x14ac:dyDescent="0.3">
      <c r="A72" s="4" t="str">
        <f>IF(LEFT(Raw_Product_dim!A72,2)="P-","PROD"&amp;MID(Raw_Product_dim!A72,3,10),Raw_Product_dim!A72)</f>
        <v>PROD70</v>
      </c>
      <c r="B72" s="4" t="str">
        <f>TRIM(Raw_Product_dim!B72)</f>
        <v>Kitchen Storage Rack</v>
      </c>
      <c r="C72" s="4" t="str">
        <f>Raw_Product_dim!C72</f>
        <v>Home</v>
      </c>
      <c r="D72" s="4" t="str">
        <f>TRIM(Raw_Product_dim!E72)</f>
        <v>Duran Group</v>
      </c>
      <c r="E72" s="4">
        <f>IF(Raw_Product_dim!F72="",ROUND(AVERAGEIF(Raw_Product_dim!$C$2:$C$101,C72,Raw_Product_dim!$F$2:$F$101),2),Raw_Product_dim!F72)</f>
        <v>138.05000000000001</v>
      </c>
      <c r="F72" s="4">
        <f>IF(Raw_Product_dim!G72="",ROUND(AVERAGEIF(Raw_Product_dim!$C$2:$C$101,C72,Raw_Product_dim!$G$2:$G$101),0),Raw_Product_dim!G72)</f>
        <v>89</v>
      </c>
      <c r="G72" s="4" t="str">
        <f>IF(COUNTIF($A$2:$A72,A72)&gt;1,"Duplicate","Unique")</f>
        <v>Unique</v>
      </c>
    </row>
    <row r="73" spans="1:7" ht="15" customHeight="1" x14ac:dyDescent="0.3">
      <c r="A73" s="4" t="str">
        <f>IF(LEFT(Raw_Product_dim!A73,2)="P-","PROD"&amp;MID(Raw_Product_dim!A73,3,10),Raw_Product_dim!A73)</f>
        <v>PROD71</v>
      </c>
      <c r="B73" s="4" t="str">
        <f>TRIM(Raw_Product_dim!B73)</f>
        <v>Hair Repair Oil Treatment</v>
      </c>
      <c r="C73" s="4" t="str">
        <f>Raw_Product_dim!C73</f>
        <v>Beauty</v>
      </c>
      <c r="D73" s="4" t="str">
        <f>TRIM(Raw_Product_dim!E73)</f>
        <v>Hopkins Ltd</v>
      </c>
      <c r="E73" s="4">
        <f>IF(Raw_Product_dim!F73="",ROUND(AVERAGEIF(Raw_Product_dim!$C$2:$C$101,C73,Raw_Product_dim!$F$2:$F$101),2),Raw_Product_dim!F73)</f>
        <v>214.32</v>
      </c>
      <c r="F73" s="4">
        <f>IF(Raw_Product_dim!G73="",ROUND(AVERAGEIF(Raw_Product_dim!$C$2:$C$101,C73,Raw_Product_dim!$G$2:$G$101),0),Raw_Product_dim!G73)</f>
        <v>383</v>
      </c>
      <c r="G73" s="4" t="str">
        <f>IF(COUNTIF($A$2:$A73,A73)&gt;1,"Duplicate","Unique")</f>
        <v>Unique</v>
      </c>
    </row>
    <row r="74" spans="1:7" ht="15" customHeight="1" x14ac:dyDescent="0.3">
      <c r="A74" s="4" t="str">
        <f>IF(LEFT(Raw_Product_dim!A74,2)="P-","PROD"&amp;MID(Raw_Product_dim!A74,3,10),Raw_Product_dim!A74)</f>
        <v>PROD72</v>
      </c>
      <c r="B74" s="4" t="str">
        <f>TRIM(Raw_Product_dim!B74)</f>
        <v>Professional Jump Rope</v>
      </c>
      <c r="C74" s="4" t="str">
        <f>Raw_Product_dim!C74</f>
        <v>Sports</v>
      </c>
      <c r="D74" s="4" t="str">
        <f>TRIM(Raw_Product_dim!E74)</f>
        <v>Davis PLC</v>
      </c>
      <c r="E74" s="4">
        <f>IF(Raw_Product_dim!F74="",ROUND(AVERAGEIF(Raw_Product_dim!$C$2:$C$101,C74,Raw_Product_dim!$F$2:$F$101),2),Raw_Product_dim!F74)</f>
        <v>477.61</v>
      </c>
      <c r="F74" s="4">
        <f>IF(Raw_Product_dim!G74="",ROUND(AVERAGEIF(Raw_Product_dim!$C$2:$C$101,C74,Raw_Product_dim!$G$2:$G$101),0),Raw_Product_dim!G74)</f>
        <v>300</v>
      </c>
      <c r="G74" s="4" t="str">
        <f>IF(COUNTIF($A$2:$A74,A74)&gt;1,"Duplicate","Unique")</f>
        <v>Unique</v>
      </c>
    </row>
    <row r="75" spans="1:7" ht="15" customHeight="1" x14ac:dyDescent="0.3">
      <c r="A75" s="4" t="str">
        <f>IF(LEFT(Raw_Product_dim!A75,2)="P-","PROD"&amp;MID(Raw_Product_dim!A75,3,10),Raw_Product_dim!A75)</f>
        <v>PROD73</v>
      </c>
      <c r="B75" s="4" t="str">
        <f>TRIM(Raw_Product_dim!B75)</f>
        <v>Shin Guards – Adult</v>
      </c>
      <c r="C75" s="4" t="str">
        <f>Raw_Product_dim!C75</f>
        <v>Sports</v>
      </c>
      <c r="D75" s="4" t="str">
        <f>TRIM(Raw_Product_dim!E75)</f>
        <v>French Ltd</v>
      </c>
      <c r="E75" s="4">
        <f>IF(Raw_Product_dim!F75="",ROUND(AVERAGEIF(Raw_Product_dim!$C$2:$C$101,C75,Raw_Product_dim!$F$2:$F$101),2),Raw_Product_dim!F75)</f>
        <v>107.06</v>
      </c>
      <c r="F75" s="4">
        <f>IF(Raw_Product_dim!G75="",ROUND(AVERAGEIF(Raw_Product_dim!$C$2:$C$101,C75,Raw_Product_dim!$G$2:$G$101),0),Raw_Product_dim!G75)</f>
        <v>359</v>
      </c>
      <c r="G75" s="4" t="str">
        <f>IF(COUNTIF($A$2:$A75,A75)&gt;1,"Duplicate","Unique")</f>
        <v>Unique</v>
      </c>
    </row>
    <row r="76" spans="1:7" ht="15" customHeight="1" x14ac:dyDescent="0.3">
      <c r="A76" s="4" t="str">
        <f>IF(LEFT(Raw_Product_dim!A76,2)="P-","PROD"&amp;MID(Raw_Product_dim!A76,3,10),Raw_Product_dim!A76)</f>
        <v>PROD74</v>
      </c>
      <c r="B76" s="4" t="str">
        <f>TRIM(Raw_Product_dim!B76)</f>
        <v>Bluetooth Car Audio System</v>
      </c>
      <c r="C76" s="4" t="str">
        <f>Raw_Product_dim!C76</f>
        <v>Electronics</v>
      </c>
      <c r="D76" s="4" t="str">
        <f>TRIM(Raw_Product_dim!E76)</f>
        <v>Bruce-Bowen</v>
      </c>
      <c r="E76" s="4">
        <f>IF(Raw_Product_dim!F76="",ROUND(AVERAGEIF(Raw_Product_dim!$C$2:$C$101,C76,Raw_Product_dim!$F$2:$F$101),2),Raw_Product_dim!F76)</f>
        <v>403.71</v>
      </c>
      <c r="F76" s="4">
        <f>IF(Raw_Product_dim!G76="",ROUND(AVERAGEIF(Raw_Product_dim!$C$2:$C$101,C76,Raw_Product_dim!$G$2:$G$101),0),Raw_Product_dim!G76)</f>
        <v>159</v>
      </c>
      <c r="G76" s="4" t="str">
        <f>IF(COUNTIF($A$2:$A76,A76)&gt;1,"Duplicate","Unique")</f>
        <v>Unique</v>
      </c>
    </row>
    <row r="77" spans="1:7" ht="15" customHeight="1" x14ac:dyDescent="0.3">
      <c r="A77" s="4" t="str">
        <f>IF(LEFT(Raw_Product_dim!A77,2)="P-","PROD"&amp;MID(Raw_Product_dim!A77,3,10),Raw_Product_dim!A77)</f>
        <v>PROD75</v>
      </c>
      <c r="B77" s="4" t="str">
        <f>TRIM(Raw_Product_dim!B77)</f>
        <v>Women's Ankle Boots</v>
      </c>
      <c r="C77" s="4" t="str">
        <f>Raw_Product_dim!C77</f>
        <v>Clothing</v>
      </c>
      <c r="D77" s="4" t="str">
        <f>TRIM(Raw_Product_dim!E77)</f>
        <v>Poole PLC</v>
      </c>
      <c r="E77" s="4">
        <f>IF(Raw_Product_dim!F77="",ROUND(AVERAGEIF(Raw_Product_dim!$C$2:$C$101,C77,Raw_Product_dim!$F$2:$F$101),2),Raw_Product_dim!F77)</f>
        <v>158.13999999999999</v>
      </c>
      <c r="F77" s="4">
        <f>IF(Raw_Product_dim!G77="",ROUND(AVERAGEIF(Raw_Product_dim!$C$2:$C$101,C77,Raw_Product_dim!$G$2:$G$101),0),Raw_Product_dim!G77)</f>
        <v>82</v>
      </c>
      <c r="G77" s="4" t="str">
        <f>IF(COUNTIF($A$2:$A77,A77)&gt;1,"Duplicate","Unique")</f>
        <v>Unique</v>
      </c>
    </row>
    <row r="78" spans="1:7" ht="15" customHeight="1" x14ac:dyDescent="0.3">
      <c r="A78" s="4" t="str">
        <f>IF(LEFT(Raw_Product_dim!A78,2)="P-","PROD"&amp;MID(Raw_Product_dim!A78,3,10),Raw_Product_dim!A78)</f>
        <v>PROD76</v>
      </c>
      <c r="B78" s="4" t="str">
        <f>TRIM(Raw_Product_dim!B78)</f>
        <v>Wireless Mouse</v>
      </c>
      <c r="C78" s="4" t="str">
        <f>Raw_Product_dim!C78</f>
        <v>Electronics</v>
      </c>
      <c r="D78" s="4" t="str">
        <f>TRIM(Raw_Product_dim!E78)</f>
        <v>Larson Ltd</v>
      </c>
      <c r="E78" s="4">
        <f>IF(Raw_Product_dim!F78="",ROUND(AVERAGEIF(Raw_Product_dim!$C$2:$C$101,C78,Raw_Product_dim!$F$2:$F$101),2),Raw_Product_dim!F78)</f>
        <v>392.89</v>
      </c>
      <c r="F78" s="4">
        <f>IF(Raw_Product_dim!G78="",ROUND(AVERAGEIF(Raw_Product_dim!$C$2:$C$101,C78,Raw_Product_dim!$G$2:$G$101),0),Raw_Product_dim!G78)</f>
        <v>320</v>
      </c>
      <c r="G78" s="4" t="str">
        <f>IF(COUNTIF($A$2:$A78,A78)&gt;1,"Duplicate","Unique")</f>
        <v>Unique</v>
      </c>
    </row>
    <row r="79" spans="1:7" ht="15" customHeight="1" x14ac:dyDescent="0.3">
      <c r="A79" s="4" t="str">
        <f>IF(LEFT(Raw_Product_dim!A79,2)="P-","PROD"&amp;MID(Raw_Product_dim!A79,3,10),Raw_Product_dim!A79)</f>
        <v>PROD77</v>
      </c>
      <c r="B79" s="4" t="str">
        <f>TRIM(Raw_Product_dim!B79)</f>
        <v>WiFi Mesh Router</v>
      </c>
      <c r="C79" s="4" t="str">
        <f>Raw_Product_dim!C79</f>
        <v>Electronics</v>
      </c>
      <c r="D79" s="4" t="str">
        <f>TRIM(Raw_Product_dim!E79)</f>
        <v>White, Reeves and Woods</v>
      </c>
      <c r="E79" s="4">
        <f>IF(Raw_Product_dim!F79="",ROUND(AVERAGEIF(Raw_Product_dim!$C$2:$C$101,C79,Raw_Product_dim!$F$2:$F$101),2),Raw_Product_dim!F79)</f>
        <v>480.9</v>
      </c>
      <c r="F79" s="4">
        <f>IF(Raw_Product_dim!G79="",ROUND(AVERAGEIF(Raw_Product_dim!$C$2:$C$101,C79,Raw_Product_dim!$G$2:$G$101),0),Raw_Product_dim!G79)</f>
        <v>104</v>
      </c>
      <c r="G79" s="4" t="str">
        <f>IF(COUNTIF($A$2:$A79,A79)&gt;1,"Duplicate","Unique")</f>
        <v>Unique</v>
      </c>
    </row>
    <row r="80" spans="1:7" ht="15" customHeight="1" x14ac:dyDescent="0.3">
      <c r="A80" s="4" t="str">
        <f>IF(LEFT(Raw_Product_dim!A80,2)="P-","PROD"&amp;MID(Raw_Product_dim!A80,3,10),Raw_Product_dim!A80)</f>
        <v>PROD78</v>
      </c>
      <c r="B80" s="4" t="str">
        <f>TRIM(Raw_Product_dim!B80)</f>
        <v>Essential Oil Diffuser</v>
      </c>
      <c r="C80" s="4" t="str">
        <f>Raw_Product_dim!C80</f>
        <v>Home</v>
      </c>
      <c r="D80" s="4" t="str">
        <f>TRIM(Raw_Product_dim!E80)</f>
        <v>Hernandez Inc</v>
      </c>
      <c r="E80" s="4">
        <f>IF(Raw_Product_dim!F80="",ROUND(AVERAGEIF(Raw_Product_dim!$C$2:$C$101,C80,Raw_Product_dim!$F$2:$F$101),2),Raw_Product_dim!F80)</f>
        <v>325.26</v>
      </c>
      <c r="F80" s="4">
        <f>IF(Raw_Product_dim!G80="",ROUND(AVERAGEIF(Raw_Product_dim!$C$2:$C$101,C80,Raw_Product_dim!$G$2:$G$101),0),Raw_Product_dim!G80)</f>
        <v>400</v>
      </c>
      <c r="G80" s="4" t="str">
        <f>IF(COUNTIF($A$2:$A80,A80)&gt;1,"Duplicate","Unique")</f>
        <v>Unique</v>
      </c>
    </row>
    <row r="81" spans="1:7" ht="15" customHeight="1" x14ac:dyDescent="0.3">
      <c r="A81" s="4" t="str">
        <f>IF(LEFT(Raw_Product_dim!A81,2)="P-","PROD"&amp;MID(Raw_Product_dim!A81,3,10),Raw_Product_dim!A81)</f>
        <v>PROD79</v>
      </c>
      <c r="B81" s="4" t="str">
        <f>TRIM(Raw_Product_dim!B81)</f>
        <v>Decorative Lamp Shade</v>
      </c>
      <c r="C81" s="4" t="str">
        <f>Raw_Product_dim!C81</f>
        <v>Home</v>
      </c>
      <c r="D81" s="4" t="str">
        <f>TRIM(Raw_Product_dim!E81)</f>
        <v>Ramirez-Hanson</v>
      </c>
      <c r="E81" s="4">
        <f>IF(Raw_Product_dim!F81="",ROUND(AVERAGEIF(Raw_Product_dim!$C$2:$C$101,C81,Raw_Product_dim!$F$2:$F$101),2),Raw_Product_dim!F81)</f>
        <v>228.53</v>
      </c>
      <c r="F81" s="4">
        <f>IF(Raw_Product_dim!G81="",ROUND(AVERAGEIF(Raw_Product_dim!$C$2:$C$101,C81,Raw_Product_dim!$G$2:$G$101),0),Raw_Product_dim!G81)</f>
        <v>469</v>
      </c>
      <c r="G81" s="4" t="str">
        <f>IF(COUNTIF($A$2:$A81,A81)&gt;1,"Duplicate","Unique")</f>
        <v>Unique</v>
      </c>
    </row>
    <row r="82" spans="1:7" ht="15" customHeight="1" x14ac:dyDescent="0.3">
      <c r="A82" s="4" t="str">
        <f>IF(LEFT(Raw_Product_dim!A82,2)="P-","PROD"&amp;MID(Raw_Product_dim!A82,3,10),Raw_Product_dim!A82)</f>
        <v>PROD80</v>
      </c>
      <c r="B82" s="4" t="str">
        <f>TRIM(Raw_Product_dim!B82)</f>
        <v>Wall-Mounted Spice Rack</v>
      </c>
      <c r="C82" s="4" t="str">
        <f>Raw_Product_dim!C82</f>
        <v>Home</v>
      </c>
      <c r="D82" s="4" t="str">
        <f>TRIM(Raw_Product_dim!E82)</f>
        <v>Allison Ltd</v>
      </c>
      <c r="E82" s="4">
        <f>IF(Raw_Product_dim!F82="",ROUND(AVERAGEIF(Raw_Product_dim!$C$2:$C$101,C82,Raw_Product_dim!$F$2:$F$101),2),Raw_Product_dim!F82)</f>
        <v>143.43</v>
      </c>
      <c r="F82" s="4">
        <f>IF(Raw_Product_dim!G82="",ROUND(AVERAGEIF(Raw_Product_dim!$C$2:$C$101,C82,Raw_Product_dim!$G$2:$G$101),0),Raw_Product_dim!G82)</f>
        <v>58</v>
      </c>
      <c r="G82" s="4" t="str">
        <f>IF(COUNTIF($A$2:$A82,A82)&gt;1,"Duplicate","Unique")</f>
        <v>Unique</v>
      </c>
    </row>
    <row r="83" spans="1:7" ht="15" customHeight="1" x14ac:dyDescent="0.3">
      <c r="A83" s="4" t="str">
        <f>IF(LEFT(Raw_Product_dim!A83,2)="P-","PROD"&amp;MID(Raw_Product_dim!A83,3,10),Raw_Product_dim!A83)</f>
        <v>PROD81</v>
      </c>
      <c r="B83" s="4" t="str">
        <f>TRIM(Raw_Product_dim!B83)</f>
        <v>Badminton Racket Set</v>
      </c>
      <c r="C83" s="4" t="str">
        <f>Raw_Product_dim!C83</f>
        <v>Sports</v>
      </c>
      <c r="D83" s="4" t="str">
        <f>TRIM(Raw_Product_dim!E83)</f>
        <v>Robinson-Brown</v>
      </c>
      <c r="E83" s="4">
        <f>IF(Raw_Product_dim!F83="",ROUND(AVERAGEIF(Raw_Product_dim!$C$2:$C$101,C83,Raw_Product_dim!$F$2:$F$101),2),Raw_Product_dim!F83)</f>
        <v>285.54000000000002</v>
      </c>
      <c r="F83" s="4">
        <f>IF(Raw_Product_dim!G83="",ROUND(AVERAGEIF(Raw_Product_dim!$C$2:$C$101,C83,Raw_Product_dim!$G$2:$G$101),0),Raw_Product_dim!G83)</f>
        <v>358</v>
      </c>
      <c r="G83" s="4" t="str">
        <f>IF(COUNTIF($A$2:$A83,A83)&gt;1,"Duplicate","Unique")</f>
        <v>Unique</v>
      </c>
    </row>
    <row r="84" spans="1:7" ht="15" customHeight="1" x14ac:dyDescent="0.3">
      <c r="A84" s="4" t="str">
        <f>IF(LEFT(Raw_Product_dim!A84,2)="P-","PROD"&amp;MID(Raw_Product_dim!A84,3,10),Raw_Product_dim!A84)</f>
        <v>PROD82</v>
      </c>
      <c r="B84" s="4" t="str">
        <f>TRIM(Raw_Product_dim!B84)</f>
        <v>Fitness Resistance Bands</v>
      </c>
      <c r="C84" s="4" t="str">
        <f>Raw_Product_dim!C84</f>
        <v>Sports</v>
      </c>
      <c r="D84" s="4" t="str">
        <f>TRIM(Raw_Product_dim!E84)</f>
        <v>Reese-Watson</v>
      </c>
      <c r="E84" s="4">
        <f>IF(Raw_Product_dim!F84="",ROUND(AVERAGEIF(Raw_Product_dim!$C$2:$C$101,C84,Raw_Product_dim!$F$2:$F$101),2),Raw_Product_dim!F84)</f>
        <v>152.91999999999999</v>
      </c>
      <c r="F84" s="4">
        <f>IF(Raw_Product_dim!G84="",ROUND(AVERAGEIF(Raw_Product_dim!$C$2:$C$101,C84,Raw_Product_dim!$G$2:$G$101),0),Raw_Product_dim!G84)</f>
        <v>281</v>
      </c>
      <c r="G84" s="4" t="str">
        <f>IF(COUNTIF($A$2:$A84,A84)&gt;1,"Duplicate","Unique")</f>
        <v>Unique</v>
      </c>
    </row>
    <row r="85" spans="1:7" ht="15" customHeight="1" x14ac:dyDescent="0.3">
      <c r="A85" s="4" t="str">
        <f>IF(LEFT(Raw_Product_dim!A85,2)="P-","PROD"&amp;MID(Raw_Product_dim!A85,3,10),Raw_Product_dim!A85)</f>
        <v>PROD83</v>
      </c>
      <c r="B85" s="4" t="str">
        <f>TRIM(Raw_Product_dim!B85)</f>
        <v>Hydrating Face Cleanser</v>
      </c>
      <c r="C85" s="4" t="str">
        <f>Raw_Product_dim!C85</f>
        <v>Beauty</v>
      </c>
      <c r="D85" s="4" t="str">
        <f>TRIM(Raw_Product_dim!E85)</f>
        <v>Butler Group</v>
      </c>
      <c r="E85" s="4">
        <f>IF(Raw_Product_dim!F85="",ROUND(AVERAGEIF(Raw_Product_dim!$C$2:$C$101,C85,Raw_Product_dim!$F$2:$F$101),2),Raw_Product_dim!F85)</f>
        <v>250.42</v>
      </c>
      <c r="F85" s="4">
        <f>IF(Raw_Product_dim!G85="",ROUND(AVERAGEIF(Raw_Product_dim!$C$2:$C$101,C85,Raw_Product_dim!$G$2:$G$101),0),Raw_Product_dim!G85)</f>
        <v>159</v>
      </c>
      <c r="G85" s="4" t="str">
        <f>IF(COUNTIF($A$2:$A85,A85)&gt;1,"Duplicate","Unique")</f>
        <v>Unique</v>
      </c>
    </row>
    <row r="86" spans="1:7" ht="15" customHeight="1" x14ac:dyDescent="0.3">
      <c r="A86" s="4" t="str">
        <f>IF(LEFT(Raw_Product_dim!A86,2)="P-","PROD"&amp;MID(Raw_Product_dim!A86,3,10),Raw_Product_dim!A86)</f>
        <v>PROD84</v>
      </c>
      <c r="B86" s="4" t="str">
        <f>TRIM(Raw_Product_dim!B86)</f>
        <v>Wooden Bookshelf</v>
      </c>
      <c r="C86" s="4" t="str">
        <f>Raw_Product_dim!C86</f>
        <v>Home</v>
      </c>
      <c r="D86" s="4" t="str">
        <f>TRIM(Raw_Product_dim!E86)</f>
        <v>Collins-Stephenson</v>
      </c>
      <c r="E86" s="4">
        <f>IF(Raw_Product_dim!F86="",ROUND(AVERAGEIF(Raw_Product_dim!$C$2:$C$101,C86,Raw_Product_dim!$F$2:$F$101),2),Raw_Product_dim!F86)</f>
        <v>388.46</v>
      </c>
      <c r="F86" s="4">
        <f>IF(Raw_Product_dim!G86="",ROUND(AVERAGEIF(Raw_Product_dim!$C$2:$C$101,C86,Raw_Product_dim!$G$2:$G$101),0),Raw_Product_dim!G86)</f>
        <v>208</v>
      </c>
      <c r="G86" s="4" t="str">
        <f>IF(COUNTIF($A$2:$A86,A86)&gt;1,"Duplicate","Unique")</f>
        <v>Unique</v>
      </c>
    </row>
    <row r="87" spans="1:7" ht="15" customHeight="1" x14ac:dyDescent="0.3">
      <c r="A87" s="4" t="str">
        <f>IF(LEFT(Raw_Product_dim!A87,2)="P-","PROD"&amp;MID(Raw_Product_dim!A87,3,10),Raw_Product_dim!A87)</f>
        <v>PROD85</v>
      </c>
      <c r="B87" s="4" t="str">
        <f>TRIM(Raw_Product_dim!B87)</f>
        <v>Women's Beanie Hat</v>
      </c>
      <c r="C87" s="4" t="str">
        <f>Raw_Product_dim!C87</f>
        <v>Clothing</v>
      </c>
      <c r="D87" s="4" t="str">
        <f>TRIM(Raw_Product_dim!E87)</f>
        <v>Richardson-Carrillo</v>
      </c>
      <c r="E87" s="4">
        <f>IF(Raw_Product_dim!F87="",ROUND(AVERAGEIF(Raw_Product_dim!$C$2:$C$101,C87,Raw_Product_dim!$F$2:$F$101),2),Raw_Product_dim!F87)</f>
        <v>119.57</v>
      </c>
      <c r="F87" s="4">
        <f>IF(Raw_Product_dim!G87="",ROUND(AVERAGEIF(Raw_Product_dim!$C$2:$C$101,C87,Raw_Product_dim!$G$2:$G$101),0),Raw_Product_dim!G87)</f>
        <v>210</v>
      </c>
      <c r="G87" s="4" t="str">
        <f>IF(COUNTIF($A$2:$A87,A87)&gt;1,"Duplicate","Unique")</f>
        <v>Unique</v>
      </c>
    </row>
    <row r="88" spans="1:7" ht="15" customHeight="1" x14ac:dyDescent="0.3">
      <c r="A88" s="4" t="str">
        <f>IF(LEFT(Raw_Product_dim!A88,2)="P-","PROD"&amp;MID(Raw_Product_dim!A88,3,10),Raw_Product_dim!A88)</f>
        <v>PROD86</v>
      </c>
      <c r="B88" s="4" t="str">
        <f>TRIM(Raw_Product_dim!B88)</f>
        <v>Kitchen Cutting Board</v>
      </c>
      <c r="C88" s="4" t="str">
        <f>Raw_Product_dim!C88</f>
        <v>Home</v>
      </c>
      <c r="D88" s="4" t="str">
        <f>TRIM(Raw_Product_dim!E88)</f>
        <v>Taylor, Dodson and Johnston</v>
      </c>
      <c r="E88" s="4">
        <f>IF(Raw_Product_dim!F88="",ROUND(AVERAGEIF(Raw_Product_dim!$C$2:$C$101,C88,Raw_Product_dim!$F$2:$F$101),2),Raw_Product_dim!F88)</f>
        <v>176.07</v>
      </c>
      <c r="F88" s="4">
        <f>IF(Raw_Product_dim!G88="",ROUND(AVERAGEIF(Raw_Product_dim!$C$2:$C$101,C88,Raw_Product_dim!$G$2:$G$101),0),Raw_Product_dim!G88)</f>
        <v>82</v>
      </c>
      <c r="G88" s="4" t="str">
        <f>IF(COUNTIF($A$2:$A88,A88)&gt;1,"Duplicate","Unique")</f>
        <v>Unique</v>
      </c>
    </row>
    <row r="89" spans="1:7" ht="15" customHeight="1" x14ac:dyDescent="0.3">
      <c r="A89" s="4" t="str">
        <f>IF(LEFT(Raw_Product_dim!A89,2)="P-","PROD"&amp;MID(Raw_Product_dim!A89,3,10),Raw_Product_dim!A89)</f>
        <v>PROD87</v>
      </c>
      <c r="B89" s="4" t="str">
        <f>TRIM(Raw_Product_dim!B89)</f>
        <v>LED Bedside Lamp</v>
      </c>
      <c r="C89" s="4" t="str">
        <f>Raw_Product_dim!C89</f>
        <v>Home</v>
      </c>
      <c r="D89" s="4" t="str">
        <f>TRIM(Raw_Product_dim!E89)</f>
        <v>Aguilar, Horton and Lewis</v>
      </c>
      <c r="E89" s="4">
        <f>IF(Raw_Product_dim!F89="",ROUND(AVERAGEIF(Raw_Product_dim!$C$2:$C$101,C89,Raw_Product_dim!$F$2:$F$101),2),Raw_Product_dim!F89)</f>
        <v>371.38</v>
      </c>
      <c r="F89" s="4">
        <f>IF(Raw_Product_dim!G89="",ROUND(AVERAGEIF(Raw_Product_dim!$C$2:$C$101,C89,Raw_Product_dim!$G$2:$G$101),0),Raw_Product_dim!G89)</f>
        <v>220</v>
      </c>
      <c r="G89" s="4" t="str">
        <f>IF(COUNTIF($A$2:$A89,A89)&gt;1,"Duplicate","Unique")</f>
        <v>Unique</v>
      </c>
    </row>
    <row r="90" spans="1:7" ht="15" customHeight="1" x14ac:dyDescent="0.3">
      <c r="A90" s="4" t="str">
        <f>IF(LEFT(Raw_Product_dim!A90,2)="P-","PROD"&amp;MID(Raw_Product_dim!A90,3,10),Raw_Product_dim!A90)</f>
        <v>PROD88</v>
      </c>
      <c r="B90" s="4" t="str">
        <f>TRIM(Raw_Product_dim!B90)</f>
        <v>Sports Wrist Sweatbands</v>
      </c>
      <c r="C90" s="4" t="str">
        <f>Raw_Product_dim!C90</f>
        <v>Sports</v>
      </c>
      <c r="D90" s="4" t="str">
        <f>TRIM(Raw_Product_dim!E90)</f>
        <v>Olsen-Daniels</v>
      </c>
      <c r="E90" s="4">
        <f>IF(Raw_Product_dim!F90="",ROUND(AVERAGEIF(Raw_Product_dim!$C$2:$C$101,C90,Raw_Product_dim!$F$2:$F$101),2),Raw_Product_dim!F90)</f>
        <v>131.24</v>
      </c>
      <c r="F90" s="4">
        <f>IF(Raw_Product_dim!G90="",ROUND(AVERAGEIF(Raw_Product_dim!$C$2:$C$101,C90,Raw_Product_dim!$G$2:$G$101),0),Raw_Product_dim!G90)</f>
        <v>232</v>
      </c>
      <c r="G90" s="4" t="str">
        <f>IF(COUNTIF($A$2:$A90,A90)&gt;1,"Duplicate","Unique")</f>
        <v>Unique</v>
      </c>
    </row>
    <row r="91" spans="1:7" ht="15" customHeight="1" x14ac:dyDescent="0.3">
      <c r="A91" s="4" t="str">
        <f>IF(LEFT(Raw_Product_dim!A91,2)="P-","PROD"&amp;MID(Raw_Product_dim!A91,3,10),Raw_Product_dim!A91)</f>
        <v>PROD89</v>
      </c>
      <c r="B91" s="4" t="str">
        <f>TRIM(Raw_Product_dim!B91)</f>
        <v>Face Foundation Kit</v>
      </c>
      <c r="C91" s="4" t="str">
        <f>Raw_Product_dim!C91</f>
        <v>Beauty</v>
      </c>
      <c r="D91" s="4" t="str">
        <f>TRIM(Raw_Product_dim!E91)</f>
        <v>Taylor-Elliott</v>
      </c>
      <c r="E91" s="4">
        <f>IF(Raw_Product_dim!F91="",ROUND(AVERAGEIF(Raw_Product_dim!$C$2:$C$101,C91,Raw_Product_dim!$F$2:$F$101),2),Raw_Product_dim!F91)</f>
        <v>183.04</v>
      </c>
      <c r="F91" s="4">
        <f>IF(Raw_Product_dim!G91="",ROUND(AVERAGEIF(Raw_Product_dim!$C$2:$C$101,C91,Raw_Product_dim!$G$2:$G$101),0),Raw_Product_dim!G91)</f>
        <v>457</v>
      </c>
      <c r="G91" s="4" t="str">
        <f>IF(COUNTIF($A$2:$A91,A91)&gt;1,"Duplicate","Unique")</f>
        <v>Unique</v>
      </c>
    </row>
    <row r="92" spans="1:7" ht="15" customHeight="1" x14ac:dyDescent="0.3">
      <c r="A92" s="4" t="str">
        <f>IF(LEFT(Raw_Product_dim!A92,2)="P-","PROD"&amp;MID(Raw_Product_dim!A92,3,10),Raw_Product_dim!A92)</f>
        <v>PROD90</v>
      </c>
      <c r="B92" s="4" t="str">
        <f>TRIM(Raw_Product_dim!B92)</f>
        <v>Gaming Mouse Pad XL</v>
      </c>
      <c r="C92" s="4" t="str">
        <f>Raw_Product_dim!C92</f>
        <v>Electronics</v>
      </c>
      <c r="D92" s="4" t="str">
        <f>TRIM(Raw_Product_dim!E92)</f>
        <v>Sharp, Taylor and Rodriguez</v>
      </c>
      <c r="E92" s="4">
        <f>IF(Raw_Product_dim!F92="",ROUND(AVERAGEIF(Raw_Product_dim!$C$2:$C$101,C92,Raw_Product_dim!$F$2:$F$101),2),Raw_Product_dim!F92)</f>
        <v>340.14</v>
      </c>
      <c r="F92" s="4">
        <f>IF(Raw_Product_dim!G92="",ROUND(AVERAGEIF(Raw_Product_dim!$C$2:$C$101,C92,Raw_Product_dim!$G$2:$G$101),0),Raw_Product_dim!G92)</f>
        <v>361</v>
      </c>
      <c r="G92" s="4" t="str">
        <f>IF(COUNTIF($A$2:$A92,A92)&gt;1,"Duplicate","Unique")</f>
        <v>Unique</v>
      </c>
    </row>
    <row r="93" spans="1:7" ht="15" customHeight="1" x14ac:dyDescent="0.3">
      <c r="A93" s="4" t="str">
        <f>IF(LEFT(Raw_Product_dim!A93,2)="P-","PROD"&amp;MID(Raw_Product_dim!A93,3,10),Raw_Product_dim!A93)</f>
        <v>PROD91</v>
      </c>
      <c r="B93" s="4" t="str">
        <f>TRIM(Raw_Product_dim!B93)</f>
        <v>Women's High Heels</v>
      </c>
      <c r="C93" s="4" t="str">
        <f>Raw_Product_dim!C93</f>
        <v>Clothing</v>
      </c>
      <c r="D93" s="4" t="str">
        <f>TRIM(Raw_Product_dim!E93)</f>
        <v>Smith-Charles</v>
      </c>
      <c r="E93" s="4">
        <f>IF(Raw_Product_dim!F93="",ROUND(AVERAGEIF(Raw_Product_dim!$C$2:$C$101,C93,Raw_Product_dim!$F$2:$F$101),2),Raw_Product_dim!F93)</f>
        <v>438.25</v>
      </c>
      <c r="F93" s="4">
        <f>IF(Raw_Product_dim!G93="",ROUND(AVERAGEIF(Raw_Product_dim!$C$2:$C$101,C93,Raw_Product_dim!$G$2:$G$101),0),Raw_Product_dim!G93)</f>
        <v>496</v>
      </c>
      <c r="G93" s="4" t="str">
        <f>IF(COUNTIF($A$2:$A93,A93)&gt;1,"Duplicate","Unique")</f>
        <v>Unique</v>
      </c>
    </row>
    <row r="94" spans="1:7" ht="15" customHeight="1" x14ac:dyDescent="0.3">
      <c r="A94" s="4" t="str">
        <f>IF(LEFT(Raw_Product_dim!A94,2)="P-","PROD"&amp;MID(Raw_Product_dim!A94,3,10),Raw_Product_dim!A94)</f>
        <v>PROD92</v>
      </c>
      <c r="B94" s="4" t="str">
        <f>TRIM(Raw_Product_dim!B94)</f>
        <v>Microwave Oven</v>
      </c>
      <c r="C94" s="4" t="str">
        <f>Raw_Product_dim!C94</f>
        <v>Home</v>
      </c>
      <c r="D94" s="4" t="str">
        <f>TRIM(Raw_Product_dim!E94)</f>
        <v>Green, Powell and Palmer</v>
      </c>
      <c r="E94" s="4">
        <f>IF(Raw_Product_dim!F94="",ROUND(AVERAGEIF(Raw_Product_dim!$C$2:$C$101,C94,Raw_Product_dim!$F$2:$F$101),2),Raw_Product_dim!F94)</f>
        <v>447.43</v>
      </c>
      <c r="F94" s="4">
        <f>IF(Raw_Product_dim!G94="",ROUND(AVERAGEIF(Raw_Product_dim!$C$2:$C$101,C94,Raw_Product_dim!$G$2:$G$101),0),Raw_Product_dim!G94)</f>
        <v>191</v>
      </c>
      <c r="G94" s="4" t="str">
        <f>IF(COUNTIF($A$2:$A94,A94)&gt;1,"Duplicate","Unique")</f>
        <v>Unique</v>
      </c>
    </row>
    <row r="95" spans="1:7" ht="15" customHeight="1" x14ac:dyDescent="0.3">
      <c r="A95" s="4" t="str">
        <f>IF(LEFT(Raw_Product_dim!A95,2)="P-","PROD"&amp;MID(Raw_Product_dim!A95,3,10),Raw_Product_dim!A95)</f>
        <v>PROD93</v>
      </c>
      <c r="B95" s="4" t="str">
        <f>TRIM(Raw_Product_dim!B95)</f>
        <v>USB-C Laptop Charger</v>
      </c>
      <c r="C95" s="4" t="str">
        <f>Raw_Product_dim!C95</f>
        <v>Electronics</v>
      </c>
      <c r="D95" s="4" t="str">
        <f>TRIM(Raw_Product_dim!E95)</f>
        <v>Martin LLC</v>
      </c>
      <c r="E95" s="4">
        <f>IF(Raw_Product_dim!F95="",ROUND(AVERAGEIF(Raw_Product_dim!$C$2:$C$101,C95,Raw_Product_dim!$F$2:$F$101),2),Raw_Product_dim!F95)</f>
        <v>377.52</v>
      </c>
      <c r="F95" s="4">
        <f>IF(Raw_Product_dim!G95="",ROUND(AVERAGEIF(Raw_Product_dim!$C$2:$C$101,C95,Raw_Product_dim!$G$2:$G$101),0),Raw_Product_dim!G95)</f>
        <v>485</v>
      </c>
      <c r="G95" s="4" t="str">
        <f>IF(COUNTIF($A$2:$A95,A95)&gt;1,"Duplicate","Unique")</f>
        <v>Unique</v>
      </c>
    </row>
    <row r="96" spans="1:7" ht="15" customHeight="1" x14ac:dyDescent="0.3">
      <c r="A96" s="4" t="str">
        <f>IF(LEFT(Raw_Product_dim!A96,2)="P-","PROD"&amp;MID(Raw_Product_dim!A96,3,10),Raw_Product_dim!A96)</f>
        <v>PROD94</v>
      </c>
      <c r="B96" s="4" t="str">
        <f>TRIM(Raw_Product_dim!B96)</f>
        <v>Vitamin E Body Lotion</v>
      </c>
      <c r="C96" s="4" t="str">
        <f>Raw_Product_dim!C96</f>
        <v>Beauty</v>
      </c>
      <c r="D96" s="4" t="str">
        <f>TRIM(Raw_Product_dim!E96)</f>
        <v>Hoffman-Williams</v>
      </c>
      <c r="E96" s="4">
        <f>IF(Raw_Product_dim!F96="",ROUND(AVERAGEIF(Raw_Product_dim!$C$2:$C$101,C96,Raw_Product_dim!$F$2:$F$101),2),Raw_Product_dim!F96)</f>
        <v>358.47</v>
      </c>
      <c r="F96" s="4">
        <f>IF(Raw_Product_dim!G96="",ROUND(AVERAGEIF(Raw_Product_dim!$C$2:$C$101,C96,Raw_Product_dim!$G$2:$G$101),0),Raw_Product_dim!G96)</f>
        <v>213</v>
      </c>
      <c r="G96" s="4" t="str">
        <f>IF(COUNTIF($A$2:$A96,A96)&gt;1,"Duplicate","Unique")</f>
        <v>Unique</v>
      </c>
    </row>
    <row r="97" spans="1:7" ht="15" customHeight="1" x14ac:dyDescent="0.3">
      <c r="A97" s="4" t="str">
        <f>IF(LEFT(Raw_Product_dim!A97,2)="P-","PROD"&amp;MID(Raw_Product_dim!A97,3,10),Raw_Product_dim!A97)</f>
        <v>PROD95</v>
      </c>
      <c r="B97" s="4" t="str">
        <f>TRIM(Raw_Product_dim!B97)</f>
        <v>Sports Stopwatch Basic</v>
      </c>
      <c r="C97" s="4" t="str">
        <f>Raw_Product_dim!C97</f>
        <v>Sports</v>
      </c>
      <c r="D97" s="4" t="str">
        <f>TRIM(Raw_Product_dim!E97)</f>
        <v>Wilson Group</v>
      </c>
      <c r="E97" s="4">
        <f>IF(Raw_Product_dim!F97="",ROUND(AVERAGEIF(Raw_Product_dim!$C$2:$C$101,C97,Raw_Product_dim!$F$2:$F$101),2),Raw_Product_dim!F97)</f>
        <v>60.65</v>
      </c>
      <c r="F97" s="4">
        <f>IF(Raw_Product_dim!G97="",ROUND(AVERAGEIF(Raw_Product_dim!$C$2:$C$101,C97,Raw_Product_dim!$G$2:$G$101),0),Raw_Product_dim!G97)</f>
        <v>75</v>
      </c>
      <c r="G97" s="4" t="str">
        <f>IF(COUNTIF($A$2:$A97,A97)&gt;1,"Duplicate","Unique")</f>
        <v>Unique</v>
      </c>
    </row>
    <row r="98" spans="1:7" ht="15" customHeight="1" x14ac:dyDescent="0.3">
      <c r="A98" s="4" t="str">
        <f>IF(LEFT(Raw_Product_dim!A98,2)="P-","PROD"&amp;MID(Raw_Product_dim!A98,3,10),Raw_Product_dim!A98)</f>
        <v>PROD96</v>
      </c>
      <c r="B98" s="4" t="str">
        <f>TRIM(Raw_Product_dim!B98)</f>
        <v>Women's Formal Blazer</v>
      </c>
      <c r="C98" s="4" t="str">
        <f>Raw_Product_dim!C98</f>
        <v>Clothing</v>
      </c>
      <c r="D98" s="4" t="str">
        <f>TRIM(Raw_Product_dim!E98)</f>
        <v>Phillips and Sons</v>
      </c>
      <c r="E98" s="4">
        <f>IF(Raw_Product_dim!F98="",ROUND(AVERAGEIF(Raw_Product_dim!$C$2:$C$101,C98,Raw_Product_dim!$F$2:$F$101),2),Raw_Product_dim!F98)</f>
        <v>358.47</v>
      </c>
      <c r="F98" s="4">
        <f>IF(Raw_Product_dim!G98="",ROUND(AVERAGEIF(Raw_Product_dim!$C$2:$C$101,C98,Raw_Product_dim!$G$2:$G$101),0),Raw_Product_dim!G98)</f>
        <v>143</v>
      </c>
      <c r="G98" s="4" t="str">
        <f>IF(COUNTIF($A$2:$A98,A98)&gt;1,"Duplicate","Unique")</f>
        <v>Unique</v>
      </c>
    </row>
    <row r="99" spans="1:7" ht="15" customHeight="1" x14ac:dyDescent="0.3">
      <c r="A99" s="4" t="str">
        <f>IF(LEFT(Raw_Product_dim!A99,2)="P-","PROD"&amp;MID(Raw_Product_dim!A99,3,10),Raw_Product_dim!A99)</f>
        <v>PROD97</v>
      </c>
      <c r="B99" s="4" t="str">
        <f>TRIM(Raw_Product_dim!B99)</f>
        <v>Cricket Bat</v>
      </c>
      <c r="C99" s="4" t="str">
        <f>Raw_Product_dim!C99</f>
        <v>Sports</v>
      </c>
      <c r="D99" s="4" t="str">
        <f>TRIM(Raw_Product_dim!E99)</f>
        <v>Khan LLC</v>
      </c>
      <c r="E99" s="4">
        <f>IF(Raw_Product_dim!F99="",ROUND(AVERAGEIF(Raw_Product_dim!$C$2:$C$101,C99,Raw_Product_dim!$F$2:$F$101),2),Raw_Product_dim!F99)</f>
        <v>245.98</v>
      </c>
      <c r="F99" s="4">
        <f>IF(Raw_Product_dim!G99="",ROUND(AVERAGEIF(Raw_Product_dim!$C$2:$C$101,C99,Raw_Product_dim!$G$2:$G$101),0),Raw_Product_dim!G99)</f>
        <v>471</v>
      </c>
      <c r="G99" s="4" t="str">
        <f>IF(COUNTIF($A$2:$A99,A99)&gt;1,"Duplicate","Unique")</f>
        <v>Unique</v>
      </c>
    </row>
    <row r="100" spans="1:7" ht="15" customHeight="1" x14ac:dyDescent="0.3">
      <c r="A100" s="4" t="str">
        <f>IF(LEFT(Raw_Product_dim!A100,2)="P-","PROD"&amp;MID(Raw_Product_dim!A100,3,10),Raw_Product_dim!A100)</f>
        <v>PROD98</v>
      </c>
      <c r="B100" s="4" t="str">
        <f>TRIM(Raw_Product_dim!B100)</f>
        <v>Portable Bluetooth Speaker</v>
      </c>
      <c r="C100" s="4" t="str">
        <f>Raw_Product_dim!C100</f>
        <v>Electronics</v>
      </c>
      <c r="D100" s="4" t="str">
        <f>TRIM(Raw_Product_dim!E100)</f>
        <v>Flores-King</v>
      </c>
      <c r="E100" s="4">
        <f>IF(Raw_Product_dim!F100="",ROUND(AVERAGEIF(Raw_Product_dim!$C$2:$C$101,C100,Raw_Product_dim!$F$2:$F$101),2),Raw_Product_dim!F100)</f>
        <v>431.67</v>
      </c>
      <c r="F100" s="4">
        <f>IF(Raw_Product_dim!G100="",ROUND(AVERAGEIF(Raw_Product_dim!$C$2:$C$101,C100,Raw_Product_dim!$G$2:$G$101),0),Raw_Product_dim!G100)</f>
        <v>73</v>
      </c>
      <c r="G100" s="4" t="str">
        <f>IF(COUNTIF($A$2:$A100,A100)&gt;1,"Duplicate","Unique")</f>
        <v>Unique</v>
      </c>
    </row>
    <row r="101" spans="1:7" ht="15" customHeight="1" x14ac:dyDescent="0.3">
      <c r="A101" s="4" t="str">
        <f>IF(LEFT(Raw_Product_dim!A101,2)="P-","PROD"&amp;MID(Raw_Product_dim!A101,3,10),Raw_Product_dim!A101)</f>
        <v>PROD99</v>
      </c>
      <c r="B101" s="4" t="str">
        <f>TRIM(Raw_Product_dim!B101)</f>
        <v>Stainless Steel Cookware Set</v>
      </c>
      <c r="C101" s="4" t="str">
        <f>Raw_Product_dim!C101</f>
        <v>Home</v>
      </c>
      <c r="D101" s="4" t="str">
        <f>TRIM(Raw_Product_dim!E101)</f>
        <v>Campbell Ltd</v>
      </c>
      <c r="E101" s="4">
        <f>IF(Raw_Product_dim!F101="",ROUND(AVERAGEIF(Raw_Product_dim!$C$2:$C$101,C101,Raw_Product_dim!$F$2:$F$101),2),Raw_Product_dim!F101)</f>
        <v>201.41</v>
      </c>
      <c r="F101" s="4">
        <f>IF(Raw_Product_dim!G101="",ROUND(AVERAGEIF(Raw_Product_dim!$C$2:$C$101,C101,Raw_Product_dim!$G$2:$G$101),0),Raw_Product_dim!G101)</f>
        <v>146</v>
      </c>
      <c r="G101" s="4" t="str">
        <f>IF(COUNTIF($A$2:$A101,A101)&gt;1,"Duplicate","Unique")</f>
        <v>Unique</v>
      </c>
    </row>
    <row r="103" spans="1:7" ht="15" customHeight="1" x14ac:dyDescent="0.3">
      <c r="A103" s="7" t="s">
        <v>3968</v>
      </c>
    </row>
    <row r="104" spans="1:7" ht="15" customHeight="1" x14ac:dyDescent="0.3">
      <c r="A104" s="1" t="s">
        <v>3973</v>
      </c>
    </row>
    <row r="105" spans="1:7" ht="15" customHeight="1" x14ac:dyDescent="0.3">
      <c r="A105" s="1" t="s">
        <v>3974</v>
      </c>
    </row>
    <row r="106" spans="1:7" ht="15" customHeight="1" x14ac:dyDescent="0.3">
      <c r="A106" s="1" t="s">
        <v>3975</v>
      </c>
    </row>
    <row r="107" spans="1:7" ht="15" customHeight="1" x14ac:dyDescent="0.3">
      <c r="A107" s="1" t="s">
        <v>3976</v>
      </c>
    </row>
    <row r="108" spans="1:7" ht="15" customHeight="1" x14ac:dyDescent="0.3">
      <c r="A108" s="1" t="s">
        <v>3977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5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0" customWidth="1"/>
    <col min="2" max="2" width="26" customWidth="1"/>
    <col min="3" max="3" width="9" customWidth="1"/>
    <col min="4" max="4" width="18" customWidth="1"/>
    <col min="5" max="5" width="11" customWidth="1"/>
    <col min="6" max="6" width="14" customWidth="1"/>
  </cols>
  <sheetData>
    <row r="1" spans="1:6" s="22" customFormat="1" ht="26.25" customHeight="1" x14ac:dyDescent="0.3">
      <c r="A1" s="21" t="s">
        <v>1883</v>
      </c>
      <c r="B1" s="21" t="s">
        <v>1884</v>
      </c>
      <c r="C1" s="21" t="s">
        <v>1885</v>
      </c>
      <c r="D1" s="21" t="s">
        <v>4</v>
      </c>
      <c r="E1" s="21" t="s">
        <v>1886</v>
      </c>
      <c r="F1" s="21" t="s">
        <v>3967</v>
      </c>
    </row>
    <row r="2" spans="1:6" ht="15" customHeight="1" x14ac:dyDescent="0.3">
      <c r="A2" s="4" t="str">
        <f>Raw_Store_dim!A2</f>
        <v>STORE0</v>
      </c>
      <c r="B2" s="4" t="str">
        <f>TRIM(Raw_Store_dim!B2)</f>
        <v>Rivera-Warner</v>
      </c>
      <c r="C2" s="4" t="str">
        <f>Raw_Store_dim!C2</f>
        <v>East</v>
      </c>
      <c r="D2" s="4" t="str">
        <f>TRIM(Raw_Store_dim!D2)</f>
        <v>Washingtonfurt</v>
      </c>
      <c r="E2" s="4" t="str">
        <f>Raw_Store_dim!E2</f>
        <v>Flagship</v>
      </c>
      <c r="F2" s="4" t="str">
        <f>IF(COUNTIF($A$2:$A2,A2)&gt;1,"Duplicate","Unique")</f>
        <v>Unique</v>
      </c>
    </row>
    <row r="3" spans="1:6" ht="15" customHeight="1" x14ac:dyDescent="0.3">
      <c r="A3" s="4" t="str">
        <f>Raw_Store_dim!A3</f>
        <v>STORE1</v>
      </c>
      <c r="B3" s="4" t="str">
        <f>TRIM(Raw_Store_dim!B3)</f>
        <v>Martinez, Adkins and Johnson</v>
      </c>
      <c r="C3" s="4" t="str">
        <f>Raw_Store_dim!C3</f>
        <v>North</v>
      </c>
      <c r="D3" s="4" t="str">
        <f>TRIM(Raw_Store_dim!D3)</f>
        <v>Danielmouth</v>
      </c>
      <c r="E3" s="4" t="str">
        <f>Raw_Store_dim!E3</f>
        <v>Flagship</v>
      </c>
      <c r="F3" s="4" t="str">
        <f>IF(COUNTIF($A$2:$A3,A3)&gt;1,"Duplicate","Unique")</f>
        <v>Unique</v>
      </c>
    </row>
    <row r="4" spans="1:6" ht="15" customHeight="1" x14ac:dyDescent="0.3">
      <c r="A4" s="4" t="str">
        <f>Raw_Store_dim!A4</f>
        <v>STORE2</v>
      </c>
      <c r="B4" s="4" t="str">
        <f>TRIM(Raw_Store_dim!B4)</f>
        <v>Black-Horn</v>
      </c>
      <c r="C4" s="4" t="str">
        <f>Raw_Store_dim!C4</f>
        <v>South</v>
      </c>
      <c r="D4" s="4" t="str">
        <f>TRIM(Raw_Store_dim!D4)</f>
        <v>North Nancyview</v>
      </c>
      <c r="E4" s="4" t="str">
        <f>Raw_Store_dim!E4</f>
        <v>Outlet</v>
      </c>
      <c r="F4" s="4" t="str">
        <f>IF(COUNTIF($A$2:$A4,A4)&gt;1,"Duplicate","Unique")</f>
        <v>Unique</v>
      </c>
    </row>
    <row r="5" spans="1:6" ht="15" customHeight="1" x14ac:dyDescent="0.3">
      <c r="A5" s="4" t="str">
        <f>Raw_Store_dim!A5</f>
        <v>STORE3</v>
      </c>
      <c r="B5" s="4" t="str">
        <f>TRIM(Raw_Store_dim!B5)</f>
        <v>Johnson-Wright</v>
      </c>
      <c r="C5" s="4" t="str">
        <f>Raw_Store_dim!C5</f>
        <v>North</v>
      </c>
      <c r="D5" s="4" t="str">
        <f>TRIM(Raw_Store_dim!D5)</f>
        <v>Hoodberg</v>
      </c>
      <c r="E5" s="4" t="str">
        <f>Raw_Store_dim!E5</f>
        <v>Outlet</v>
      </c>
      <c r="F5" s="4" t="str">
        <f>IF(COUNTIF($A$2:$A5,A5)&gt;1,"Duplicate","Unique")</f>
        <v>Unique</v>
      </c>
    </row>
    <row r="6" spans="1:6" ht="15" customHeight="1" x14ac:dyDescent="0.3">
      <c r="A6" s="4" t="str">
        <f>Raw_Store_dim!A6</f>
        <v>STORE4</v>
      </c>
      <c r="B6" s="4" t="str">
        <f>TRIM(Raw_Store_dim!B6)</f>
        <v>Alexander Group</v>
      </c>
      <c r="C6" s="4" t="str">
        <f>Raw_Store_dim!C6</f>
        <v>South</v>
      </c>
      <c r="D6" s="4" t="str">
        <f>TRIM(Raw_Store_dim!D6)</f>
        <v>Port Sharon</v>
      </c>
      <c r="E6" s="4" t="str">
        <f>Raw_Store_dim!E6</f>
        <v>Online</v>
      </c>
      <c r="F6" s="4" t="str">
        <f>IF(COUNTIF($A$2:$A6,A6)&gt;1,"Duplicate","Unique")</f>
        <v>Unique</v>
      </c>
    </row>
    <row r="7" spans="1:6" ht="15" customHeight="1" x14ac:dyDescent="0.3">
      <c r="A7" s="4" t="str">
        <f>Raw_Store_dim!A7</f>
        <v>STORE5</v>
      </c>
      <c r="B7" s="4" t="str">
        <f>TRIM(Raw_Store_dim!B7)</f>
        <v>Gray Ltd</v>
      </c>
      <c r="C7" s="4" t="str">
        <f>Raw_Store_dim!C7</f>
        <v>North</v>
      </c>
      <c r="D7" s="4" t="str">
        <f>TRIM(Raw_Store_dim!D7)</f>
        <v>New Michaelchester</v>
      </c>
      <c r="E7" s="4" t="str">
        <f>Raw_Store_dim!E7</f>
        <v>Outlet</v>
      </c>
      <c r="F7" s="4" t="str">
        <f>IF(COUNTIF($A$2:$A7,A7)&gt;1,"Duplicate","Unique")</f>
        <v>Unique</v>
      </c>
    </row>
    <row r="8" spans="1:6" ht="15" customHeight="1" x14ac:dyDescent="0.3">
      <c r="A8" s="4" t="str">
        <f>Raw_Store_dim!A8</f>
        <v>STORE6</v>
      </c>
      <c r="B8" s="4" t="str">
        <f>TRIM(Raw_Store_dim!B8)</f>
        <v>Benson-Elliott</v>
      </c>
      <c r="C8" s="4" t="str">
        <f>Raw_Store_dim!C8</f>
        <v>East</v>
      </c>
      <c r="D8" s="4" t="str">
        <f>TRIM(Raw_Store_dim!D8)</f>
        <v>Port Josephberg</v>
      </c>
      <c r="E8" s="4" t="str">
        <f>Raw_Store_dim!E8</f>
        <v>Online</v>
      </c>
      <c r="F8" s="4" t="str">
        <f>IF(COUNTIF($A$2:$A8,A8)&gt;1,"Duplicate","Unique")</f>
        <v>Unique</v>
      </c>
    </row>
    <row r="9" spans="1:6" ht="15" customHeight="1" x14ac:dyDescent="0.3">
      <c r="A9" s="4" t="str">
        <f>Raw_Store_dim!A9</f>
        <v>STORE7</v>
      </c>
      <c r="B9" s="4" t="str">
        <f>TRIM(Raw_Store_dim!B9)</f>
        <v>Martinez-Mullins</v>
      </c>
      <c r="C9" s="4" t="str">
        <f>Raw_Store_dim!C9</f>
        <v>South</v>
      </c>
      <c r="D9" s="4" t="str">
        <f>TRIM(Raw_Store_dim!D9)</f>
        <v>Williamsfurt</v>
      </c>
      <c r="E9" s="4" t="str">
        <f>Raw_Store_dim!E9</f>
        <v>Online</v>
      </c>
      <c r="F9" s="4" t="str">
        <f>IF(COUNTIF($A$2:$A9,A9)&gt;1,"Duplicate","Unique")</f>
        <v>Unique</v>
      </c>
    </row>
    <row r="10" spans="1:6" ht="15" customHeight="1" x14ac:dyDescent="0.3">
      <c r="A10" s="4" t="str">
        <f>Raw_Store_dim!A10</f>
        <v>STORE8</v>
      </c>
      <c r="B10" s="4" t="str">
        <f>TRIM(Raw_Store_dim!B10)</f>
        <v>Bean, Jones and Park</v>
      </c>
      <c r="C10" s="4" t="str">
        <f>Raw_Store_dim!C10</f>
        <v>West</v>
      </c>
      <c r="D10" s="4" t="str">
        <f>TRIM(Raw_Store_dim!D10)</f>
        <v>Thompsonborough</v>
      </c>
      <c r="E10" s="4" t="str">
        <f>Raw_Store_dim!E10</f>
        <v>Online</v>
      </c>
      <c r="F10" s="4" t="str">
        <f>IF(COUNTIF($A$2:$A10,A10)&gt;1,"Duplicate","Unique")</f>
        <v>Unique</v>
      </c>
    </row>
    <row r="11" spans="1:6" ht="15" customHeight="1" x14ac:dyDescent="0.3">
      <c r="A11" s="4" t="str">
        <f>Raw_Store_dim!A11</f>
        <v>STORE9</v>
      </c>
      <c r="B11" s="4" t="str">
        <f>TRIM(Raw_Store_dim!B11)</f>
        <v>Moore, Padilla and Butler</v>
      </c>
      <c r="C11" s="4" t="str">
        <f>Raw_Store_dim!C11</f>
        <v>South</v>
      </c>
      <c r="D11" s="4" t="str">
        <f>TRIM(Raw_Store_dim!D11)</f>
        <v>East Johnstad</v>
      </c>
      <c r="E11" s="4" t="str">
        <f>Raw_Store_dim!E11</f>
        <v>Flagship</v>
      </c>
      <c r="F11" s="4" t="str">
        <f>IF(COUNTIF($A$2:$A11,A11)&gt;1,"Duplicate","Unique")</f>
        <v>Unique</v>
      </c>
    </row>
    <row r="12" spans="1:6" ht="15" customHeight="1" x14ac:dyDescent="0.3">
      <c r="A12" s="4" t="str">
        <f>Raw_Store_dim!A12</f>
        <v>STORE10</v>
      </c>
      <c r="B12" s="4" t="str">
        <f>TRIM(Raw_Store_dim!B12)</f>
        <v>Hill, Wagner and Ballard</v>
      </c>
      <c r="C12" s="4" t="str">
        <f>Raw_Store_dim!C12</f>
        <v>East</v>
      </c>
      <c r="D12" s="4" t="str">
        <f>TRIM(Raw_Store_dim!D12)</f>
        <v>East Davidville</v>
      </c>
      <c r="E12" s="4" t="str">
        <f>Raw_Store_dim!E12</f>
        <v>Online</v>
      </c>
      <c r="F12" s="4" t="str">
        <f>IF(COUNTIF($A$2:$A12,A12)&gt;1,"Duplicate","Unique")</f>
        <v>Unique</v>
      </c>
    </row>
    <row r="13" spans="1:6" ht="15" customHeight="1" x14ac:dyDescent="0.3">
      <c r="A13" s="4" t="str">
        <f>Raw_Store_dim!A13</f>
        <v>STORE11</v>
      </c>
      <c r="B13" s="4" t="str">
        <f>TRIM(Raw_Store_dim!B13)</f>
        <v>Aguirre-Keller</v>
      </c>
      <c r="C13" s="4" t="str">
        <f>Raw_Store_dim!C13</f>
        <v>South</v>
      </c>
      <c r="D13" s="4" t="str">
        <f>TRIM(Raw_Store_dim!D13)</f>
        <v>Lake Michael</v>
      </c>
      <c r="E13" s="4" t="str">
        <f>Raw_Store_dim!E13</f>
        <v>Online</v>
      </c>
      <c r="F13" s="4" t="str">
        <f>IF(COUNTIF($A$2:$A13,A13)&gt;1,"Duplicate","Unique")</f>
        <v>Unique</v>
      </c>
    </row>
    <row r="14" spans="1:6" ht="15" customHeight="1" x14ac:dyDescent="0.3">
      <c r="A14" s="4" t="str">
        <f>Raw_Store_dim!A14</f>
        <v>STORE12</v>
      </c>
      <c r="B14" s="4" t="str">
        <f>TRIM(Raw_Store_dim!B14)</f>
        <v>Thomas, Bridges and Harris</v>
      </c>
      <c r="C14" s="4" t="str">
        <f>Raw_Store_dim!C14</f>
        <v>North</v>
      </c>
      <c r="D14" s="4" t="str">
        <f>TRIM(Raw_Store_dim!D14)</f>
        <v>Sabrinatown</v>
      </c>
      <c r="E14" s="4" t="str">
        <f>Raw_Store_dim!E14</f>
        <v>Online</v>
      </c>
      <c r="F14" s="4" t="str">
        <f>IF(COUNTIF($A$2:$A14,A14)&gt;1,"Duplicate","Unique")</f>
        <v>Unique</v>
      </c>
    </row>
    <row r="15" spans="1:6" ht="15" customHeight="1" x14ac:dyDescent="0.3">
      <c r="A15" s="4" t="str">
        <f>Raw_Store_dim!A15</f>
        <v>STORE13</v>
      </c>
      <c r="B15" s="4" t="str">
        <f>TRIM(Raw_Store_dim!B15)</f>
        <v>Gardner, Humphrey and Contreras</v>
      </c>
      <c r="C15" s="4" t="str">
        <f>Raw_Store_dim!C15</f>
        <v>East</v>
      </c>
      <c r="D15" s="4" t="str">
        <f>TRIM(Raw_Store_dim!D15)</f>
        <v>Johnsonville</v>
      </c>
      <c r="E15" s="4" t="str">
        <f>Raw_Store_dim!E15</f>
        <v>Flagship</v>
      </c>
      <c r="F15" s="4" t="str">
        <f>IF(COUNTIF($A$2:$A15,A15)&gt;1,"Duplicate","Unique")</f>
        <v>Unique</v>
      </c>
    </row>
    <row r="16" spans="1:6" ht="15" customHeight="1" x14ac:dyDescent="0.3">
      <c r="A16" s="4" t="str">
        <f>Raw_Store_dim!A16</f>
        <v>STORE14</v>
      </c>
      <c r="B16" s="4" t="str">
        <f>TRIM(Raw_Store_dim!B16)</f>
        <v>Mcdonald Inc</v>
      </c>
      <c r="C16" s="4" t="str">
        <f>Raw_Store_dim!C16</f>
        <v>South</v>
      </c>
      <c r="D16" s="4" t="str">
        <f>TRIM(Raw_Store_dim!D16)</f>
        <v>Christopherland</v>
      </c>
      <c r="E16" s="4" t="str">
        <f>Raw_Store_dim!E16</f>
        <v>Outlet</v>
      </c>
      <c r="F16" s="4" t="str">
        <f>IF(COUNTIF($A$2:$A16,A16)&gt;1,"Duplicate","Unique")</f>
        <v>Unique</v>
      </c>
    </row>
    <row r="17" spans="1:6" ht="15" customHeight="1" x14ac:dyDescent="0.3">
      <c r="A17" s="4" t="str">
        <f>Raw_Store_dim!A17</f>
        <v>STORE15</v>
      </c>
      <c r="B17" s="4" t="str">
        <f>TRIM(Raw_Store_dim!B17)</f>
        <v>Shelton PLC</v>
      </c>
      <c r="C17" s="4" t="str">
        <f>Raw_Store_dim!C17</f>
        <v>North</v>
      </c>
      <c r="D17" s="4" t="str">
        <f>TRIM(Raw_Store_dim!D17)</f>
        <v>East Jenniferstad</v>
      </c>
      <c r="E17" s="4" t="str">
        <f>Raw_Store_dim!E17</f>
        <v>Flagship</v>
      </c>
      <c r="F17" s="4" t="str">
        <f>IF(COUNTIF($A$2:$A17,A17)&gt;1,"Duplicate","Unique")</f>
        <v>Unique</v>
      </c>
    </row>
    <row r="18" spans="1:6" ht="15" customHeight="1" x14ac:dyDescent="0.3">
      <c r="A18" s="4" t="str">
        <f>Raw_Store_dim!A18</f>
        <v>STORE16</v>
      </c>
      <c r="B18" s="4" t="str">
        <f>TRIM(Raw_Store_dim!B18)</f>
        <v>Frederick-Wright</v>
      </c>
      <c r="C18" s="4" t="str">
        <f>Raw_Store_dim!C18</f>
        <v>West</v>
      </c>
      <c r="D18" s="4" t="str">
        <f>TRIM(Raw_Store_dim!D18)</f>
        <v>New Jimmymouth</v>
      </c>
      <c r="E18" s="4" t="str">
        <f>Raw_Store_dim!E18</f>
        <v>Flagship</v>
      </c>
      <c r="F18" s="4" t="str">
        <f>IF(COUNTIF($A$2:$A18,A18)&gt;1,"Duplicate","Unique")</f>
        <v>Unique</v>
      </c>
    </row>
    <row r="19" spans="1:6" ht="15" customHeight="1" x14ac:dyDescent="0.3">
      <c r="A19" s="4" t="str">
        <f>Raw_Store_dim!A19</f>
        <v>STORE17</v>
      </c>
      <c r="B19" s="4" t="str">
        <f>TRIM(Raw_Store_dim!B19)</f>
        <v>Holloway Ltd</v>
      </c>
      <c r="C19" s="4" t="str">
        <f>Raw_Store_dim!C19</f>
        <v>North</v>
      </c>
      <c r="D19" s="4" t="str">
        <f>TRIM(Raw_Store_dim!D19)</f>
        <v>Bensonhaven</v>
      </c>
      <c r="E19" s="4" t="str">
        <f>Raw_Store_dim!E19</f>
        <v>Flagship</v>
      </c>
      <c r="F19" s="4" t="str">
        <f>IF(COUNTIF($A$2:$A19,A19)&gt;1,"Duplicate","Unique")</f>
        <v>Unique</v>
      </c>
    </row>
    <row r="20" spans="1:6" ht="15" customHeight="1" x14ac:dyDescent="0.3">
      <c r="A20" s="4" t="str">
        <f>Raw_Store_dim!A20</f>
        <v>STORE18</v>
      </c>
      <c r="B20" s="4" t="str">
        <f>TRIM(Raw_Store_dim!B20)</f>
        <v>Guerrero-Schmitt</v>
      </c>
      <c r="C20" s="4" t="str">
        <f>Raw_Store_dim!C20</f>
        <v>East</v>
      </c>
      <c r="D20" s="4" t="str">
        <f>TRIM(Raw_Store_dim!D20)</f>
        <v>East Stevechester</v>
      </c>
      <c r="E20" s="4" t="str">
        <f>Raw_Store_dim!E20</f>
        <v>Flagship</v>
      </c>
      <c r="F20" s="4" t="str">
        <f>IF(COUNTIF($A$2:$A20,A20)&gt;1,"Duplicate","Unique")</f>
        <v>Unique</v>
      </c>
    </row>
    <row r="21" spans="1:6" ht="15" customHeight="1" x14ac:dyDescent="0.3">
      <c r="A21" s="4" t="str">
        <f>Raw_Store_dim!A21</f>
        <v>STORE19</v>
      </c>
      <c r="B21" s="4" t="str">
        <f>TRIM(Raw_Store_dim!B21)</f>
        <v>Mann-Austin</v>
      </c>
      <c r="C21" s="4" t="str">
        <f>Raw_Store_dim!C21</f>
        <v>East</v>
      </c>
      <c r="D21" s="4" t="str">
        <f>TRIM(Raw_Store_dim!D21)</f>
        <v>Vasquezborough</v>
      </c>
      <c r="E21" s="4" t="str">
        <f>Raw_Store_dim!E21</f>
        <v>Online</v>
      </c>
      <c r="F21" s="4" t="str">
        <f>IF(COUNTIF($A$2:$A21,A21)&gt;1,"Duplicate","Unique")</f>
        <v>Unique</v>
      </c>
    </row>
    <row r="23" spans="1:6" ht="15" customHeight="1" x14ac:dyDescent="0.3">
      <c r="A23" s="7" t="s">
        <v>3968</v>
      </c>
    </row>
    <row r="24" spans="1:6" ht="15" customHeight="1" x14ac:dyDescent="0.3">
      <c r="A24" s="1" t="s">
        <v>3978</v>
      </c>
    </row>
    <row r="25" spans="1:6" ht="15" customHeight="1" x14ac:dyDescent="0.3">
      <c r="A25" s="1" t="s">
        <v>3979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008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4" x14ac:dyDescent="0.3"/>
  <cols>
    <col min="1" max="1" width="10" customWidth="1"/>
    <col min="2" max="3" width="12" customWidth="1"/>
    <col min="4" max="4" width="11" customWidth="1"/>
    <col min="5" max="6" width="9" customWidth="1"/>
    <col min="7" max="7" width="10" customWidth="1"/>
    <col min="8" max="8" width="9" customWidth="1"/>
    <col min="9" max="10" width="13" customWidth="1"/>
    <col min="11" max="11" width="14" customWidth="1"/>
  </cols>
  <sheetData>
    <row r="1" spans="1:11" s="22" customFormat="1" ht="26.25" customHeight="1" x14ac:dyDescent="0.3">
      <c r="A1" s="21" t="s">
        <v>1951</v>
      </c>
      <c r="B1" s="21" t="s">
        <v>1952</v>
      </c>
      <c r="C1" s="21" t="s">
        <v>0</v>
      </c>
      <c r="D1" s="21" t="s">
        <v>1548</v>
      </c>
      <c r="E1" s="21" t="s">
        <v>1883</v>
      </c>
      <c r="F1" s="21" t="s">
        <v>1953</v>
      </c>
      <c r="G1" s="21" t="s">
        <v>1954</v>
      </c>
      <c r="H1" s="21" t="s">
        <v>1955</v>
      </c>
      <c r="I1" s="21" t="s">
        <v>1956</v>
      </c>
      <c r="J1" s="21" t="s">
        <v>1957</v>
      </c>
      <c r="K1" s="21" t="s">
        <v>3967</v>
      </c>
    </row>
    <row r="2" spans="1:11" ht="15" customHeight="1" x14ac:dyDescent="0.3">
      <c r="A2" s="4" t="str">
        <f>Raw_SalesFact!A2</f>
        <v>SALE0</v>
      </c>
      <c r="B2" s="6">
        <f>Raw_SalesFact!B2</f>
        <v>45480</v>
      </c>
      <c r="C2" s="4" t="str">
        <f>Raw_SalesFact!C2</f>
        <v>CUST1409</v>
      </c>
      <c r="D2" s="4" t="str">
        <f>Raw_SalesFact!D2</f>
        <v>PROD97</v>
      </c>
      <c r="E2" s="4" t="str">
        <f>Raw_SalesFact!E2</f>
        <v>STORE3</v>
      </c>
      <c r="F2" s="4">
        <f>IF(Raw_SalesFact!F2="",ROUND(AVERAGE(Raw_SalesFact!$F$2:$F$2001),0),Raw_SalesFact!F2)</f>
        <v>1</v>
      </c>
      <c r="G2" s="4">
        <f>IF(Raw_SalesFact!G2="",ROUND(AVERAGEIF(Raw_SalesFact!$D$2:$D$2001,D2,Raw_SalesFact!$G$2:$G$2001),2),Raw_SalesFact!G2)</f>
        <v>218.04</v>
      </c>
      <c r="H2" s="8">
        <f>IF(Raw_SalesFact!H2="",0,Raw_SalesFact!H2)</f>
        <v>0.09</v>
      </c>
      <c r="I2" s="4" t="str">
        <f>Raw_SalesFact!I2</f>
        <v>Credit Card</v>
      </c>
      <c r="J2" s="4">
        <f>IF(Raw_SalesFact!J2="",ROUND(F2*G2*(1-H2),2),Raw_SalesFact!J2)</f>
        <v>198.41640000000001</v>
      </c>
      <c r="K2" s="4" t="str">
        <f>IF(COUNTIF($A$2:$A2,A2)&gt;1,"Duplicate","Unique")</f>
        <v>Unique</v>
      </c>
    </row>
    <row r="3" spans="1:11" ht="15" customHeight="1" x14ac:dyDescent="0.3">
      <c r="A3" s="4" t="str">
        <f>Raw_SalesFact!A3</f>
        <v>SALE1</v>
      </c>
      <c r="B3" s="6">
        <f>Raw_SalesFact!B3</f>
        <v>45285</v>
      </c>
      <c r="C3" s="4" t="str">
        <f>Raw_SalesFact!C3</f>
        <v>CUST1467</v>
      </c>
      <c r="D3" s="4" t="str">
        <f>Raw_SalesFact!D3</f>
        <v>PROD74</v>
      </c>
      <c r="E3" s="4" t="str">
        <f>Raw_SalesFact!E3</f>
        <v>STORE17</v>
      </c>
      <c r="F3" s="4">
        <f>IF(Raw_SalesFact!F3="",ROUND(AVERAGE(Raw_SalesFact!$F$2:$F$2001),0),Raw_SalesFact!F3)</f>
        <v>3</v>
      </c>
      <c r="G3" s="4">
        <f>IF(Raw_SalesFact!G3="",ROUND(AVERAGEIF(Raw_SalesFact!$D$2:$D$2001,D3,Raw_SalesFact!$G$2:$G$2001),2),Raw_SalesFact!G3)</f>
        <v>104.47</v>
      </c>
      <c r="H3" s="8">
        <f>IF(Raw_SalesFact!H3="",0,Raw_SalesFact!H3)</f>
        <v>0.27</v>
      </c>
      <c r="I3" s="4" t="str">
        <f>Raw_SalesFact!I3</f>
        <v>PayPal</v>
      </c>
      <c r="J3" s="4">
        <f>IF(Raw_SalesFact!J3="",ROUND(F3*G3*(1-H3),2),Raw_SalesFact!J3)</f>
        <v>228.7893</v>
      </c>
      <c r="K3" s="4" t="str">
        <f>IF(COUNTIF($A$2:$A3,A3)&gt;1,"Duplicate","Unique")</f>
        <v>Unique</v>
      </c>
    </row>
    <row r="4" spans="1:11" ht="15" customHeight="1" x14ac:dyDescent="0.3">
      <c r="A4" s="4" t="str">
        <f>Raw_SalesFact!A4</f>
        <v>SALE2</v>
      </c>
      <c r="B4" s="6">
        <f>Raw_SalesFact!B4</f>
        <v>45446</v>
      </c>
      <c r="C4" s="4" t="str">
        <f>Raw_SalesFact!C4</f>
        <v>CUST1056</v>
      </c>
      <c r="D4" s="4" t="str">
        <f>Raw_SalesFact!D4</f>
        <v>PROD49</v>
      </c>
      <c r="E4" s="4" t="str">
        <f>Raw_SalesFact!E4</f>
        <v>STORE8</v>
      </c>
      <c r="F4" s="4">
        <f>IF(Raw_SalesFact!F4="",ROUND(AVERAGE(Raw_SalesFact!$F$2:$F$2001),0),Raw_SalesFact!F4)</f>
        <v>4</v>
      </c>
      <c r="G4" s="4">
        <f>IF(Raw_SalesFact!G4="",ROUND(AVERAGEIF(Raw_SalesFact!$D$2:$D$2001,D4,Raw_SalesFact!$G$2:$G$2001),2),Raw_SalesFact!G4)</f>
        <v>914.05</v>
      </c>
      <c r="H4" s="8">
        <f>IF(Raw_SalesFact!H4="",0,Raw_SalesFact!H4)</f>
        <v>0.25</v>
      </c>
      <c r="I4" s="4" t="str">
        <f>Raw_SalesFact!I4</f>
        <v>Credit Card</v>
      </c>
      <c r="J4" s="4">
        <f>IF(Raw_SalesFact!J4="",ROUND(F4*G4*(1-H4),2),Raw_SalesFact!J4)</f>
        <v>2742.15</v>
      </c>
      <c r="K4" s="4" t="str">
        <f>IF(COUNTIF($A$2:$A4,A4)&gt;1,"Duplicate","Unique")</f>
        <v>Unique</v>
      </c>
    </row>
    <row r="5" spans="1:11" ht="15" customHeight="1" x14ac:dyDescent="0.3">
      <c r="A5" s="4" t="str">
        <f>Raw_SalesFact!A5</f>
        <v>SALE3</v>
      </c>
      <c r="B5" s="6">
        <f>Raw_SalesFact!B5</f>
        <v>45259</v>
      </c>
      <c r="C5" s="4" t="str">
        <f>Raw_SalesFact!C5</f>
        <v>CUST1346</v>
      </c>
      <c r="D5" s="4" t="str">
        <f>Raw_SalesFact!D5</f>
        <v>PROD76</v>
      </c>
      <c r="E5" s="4" t="str">
        <f>Raw_SalesFact!E5</f>
        <v>STORE8</v>
      </c>
      <c r="F5" s="4">
        <f>IF(Raw_SalesFact!F5="",ROUND(AVERAGE(Raw_SalesFact!$F$2:$F$2001),0),Raw_SalesFact!F5)</f>
        <v>1</v>
      </c>
      <c r="G5" s="4">
        <f>IF(Raw_SalesFact!G5="",ROUND(AVERAGEIF(Raw_SalesFact!$D$2:$D$2001,D5,Raw_SalesFact!$G$2:$G$2001),2),Raw_SalesFact!G5)</f>
        <v>921.51</v>
      </c>
      <c r="H5" s="8">
        <f>IF(Raw_SalesFact!H5="",0,Raw_SalesFact!H5)</f>
        <v>0.16</v>
      </c>
      <c r="I5" s="4" t="str">
        <f>Raw_SalesFact!I5</f>
        <v>COD</v>
      </c>
      <c r="J5" s="4">
        <f>IF(Raw_SalesFact!J5="",ROUND(F5*G5*(1-H5),2),Raw_SalesFact!J5)</f>
        <v>774.0684</v>
      </c>
      <c r="K5" s="4" t="str">
        <f>IF(COUNTIF($A$2:$A5,A5)&gt;1,"Duplicate","Unique")</f>
        <v>Unique</v>
      </c>
    </row>
    <row r="6" spans="1:11" ht="15" customHeight="1" x14ac:dyDescent="0.3">
      <c r="A6" s="4" t="str">
        <f>Raw_SalesFact!A6</f>
        <v>SALE4</v>
      </c>
      <c r="B6" s="6">
        <f>Raw_SalesFact!B6</f>
        <v>45297</v>
      </c>
      <c r="C6" s="4" t="str">
        <f>Raw_SalesFact!C6</f>
        <v>CUST1493</v>
      </c>
      <c r="D6" s="4" t="str">
        <f>Raw_SalesFact!D6</f>
        <v>PROD59</v>
      </c>
      <c r="E6" s="4" t="str">
        <f>Raw_SalesFact!E6</f>
        <v>STORE5</v>
      </c>
      <c r="F6" s="4">
        <f>IF(Raw_SalesFact!F6="",ROUND(AVERAGE(Raw_SalesFact!$F$2:$F$2001),0),Raw_SalesFact!F6)</f>
        <v>3</v>
      </c>
      <c r="G6" s="4">
        <f>IF(Raw_SalesFact!G6="",ROUND(AVERAGEIF(Raw_SalesFact!$D$2:$D$2001,D6,Raw_SalesFact!$G$2:$G$2001),2),Raw_SalesFact!G6)</f>
        <v>745.3</v>
      </c>
      <c r="H6" s="8">
        <f>IF(Raw_SalesFact!H6="",0,Raw_SalesFact!H6)</f>
        <v>0.18</v>
      </c>
      <c r="I6" s="4" t="str">
        <f>Raw_SalesFact!I6</f>
        <v>Credit Card</v>
      </c>
      <c r="J6" s="4">
        <f>IF(Raw_SalesFact!J6="",ROUND(F6*G6*(1-H6),2),Raw_SalesFact!J6)</f>
        <v>1833.4380000000001</v>
      </c>
      <c r="K6" s="4" t="str">
        <f>IF(COUNTIF($A$2:$A6,A6)&gt;1,"Duplicate","Unique")</f>
        <v>Unique</v>
      </c>
    </row>
    <row r="7" spans="1:11" ht="15" customHeight="1" x14ac:dyDescent="0.3">
      <c r="A7" s="4" t="str">
        <f>Raw_SalesFact!A7</f>
        <v>SALE5</v>
      </c>
      <c r="B7" s="6">
        <f>Raw_SalesFact!B7</f>
        <v>45499</v>
      </c>
      <c r="C7" s="4" t="str">
        <f>Raw_SalesFact!C7</f>
        <v>CUST1116</v>
      </c>
      <c r="D7" s="4" t="str">
        <f>Raw_SalesFact!D7</f>
        <v>PROD15</v>
      </c>
      <c r="E7" s="4" t="str">
        <f>Raw_SalesFact!E7</f>
        <v>STORE7</v>
      </c>
      <c r="F7" s="4">
        <f>IF(Raw_SalesFact!F7="",ROUND(AVERAGE(Raw_SalesFact!$F$2:$F$2001),0),Raw_SalesFact!F7)</f>
        <v>3</v>
      </c>
      <c r="G7" s="4">
        <f>IF(Raw_SalesFact!G7="",ROUND(AVERAGEIF(Raw_SalesFact!$D$2:$D$2001,D7,Raw_SalesFact!$G$2:$G$2001),2),Raw_SalesFact!G7)</f>
        <v>147.01</v>
      </c>
      <c r="H7" s="8">
        <f>IF(Raw_SalesFact!H7="",0,Raw_SalesFact!H7)</f>
        <v>0.19</v>
      </c>
      <c r="I7" s="4" t="str">
        <f>Raw_SalesFact!I7</f>
        <v>COD</v>
      </c>
      <c r="J7" s="4">
        <f>IF(Raw_SalesFact!J7="",ROUND(F7*G7*(1-H7),2),Raw_SalesFact!J7)</f>
        <v>357.23430000000002</v>
      </c>
      <c r="K7" s="4" t="str">
        <f>IF(COUNTIF($A$2:$A7,A7)&gt;1,"Duplicate","Unique")</f>
        <v>Unique</v>
      </c>
    </row>
    <row r="8" spans="1:11" ht="15" customHeight="1" x14ac:dyDescent="0.3">
      <c r="A8" s="4" t="str">
        <f>Raw_SalesFact!A8</f>
        <v>SALE6</v>
      </c>
      <c r="B8" s="6">
        <f>Raw_SalesFact!B8</f>
        <v>45850</v>
      </c>
      <c r="C8" s="4" t="str">
        <f>Raw_SalesFact!C8</f>
        <v>CUST1016</v>
      </c>
      <c r="D8" s="4" t="str">
        <f>Raw_SalesFact!D8</f>
        <v>PROD56</v>
      </c>
      <c r="E8" s="4" t="str">
        <f>Raw_SalesFact!E8</f>
        <v>STORE4</v>
      </c>
      <c r="F8" s="4">
        <f>IF(Raw_SalesFact!F8="",ROUND(AVERAGE(Raw_SalesFact!$F$2:$F$2001),0),Raw_SalesFact!F8)</f>
        <v>2</v>
      </c>
      <c r="G8" s="4">
        <f>IF(Raw_SalesFact!G8="",ROUND(AVERAGEIF(Raw_SalesFact!$D$2:$D$2001,D8,Raw_SalesFact!$G$2:$G$2001),2),Raw_SalesFact!G8)</f>
        <v>785.31</v>
      </c>
      <c r="H8" s="8">
        <f>IF(Raw_SalesFact!H8="",0,Raw_SalesFact!H8)</f>
        <v>0.15</v>
      </c>
      <c r="I8" s="4" t="str">
        <f>Raw_SalesFact!I8</f>
        <v>PayPal</v>
      </c>
      <c r="J8" s="4">
        <f>IF(Raw_SalesFact!J8="",ROUND(F8*G8*(1-H8),2),Raw_SalesFact!J8)</f>
        <v>1335.027</v>
      </c>
      <c r="K8" s="4" t="str">
        <f>IF(COUNTIF($A$2:$A8,A8)&gt;1,"Duplicate","Unique")</f>
        <v>Unique</v>
      </c>
    </row>
    <row r="9" spans="1:11" ht="15" customHeight="1" x14ac:dyDescent="0.3">
      <c r="A9" s="4" t="str">
        <f>Raw_SalesFact!A9</f>
        <v>SALE7</v>
      </c>
      <c r="B9" s="6">
        <f>Raw_SalesFact!B9</f>
        <v>45248</v>
      </c>
      <c r="C9" s="4" t="str">
        <f>Raw_SalesFact!C9</f>
        <v>CUST1152</v>
      </c>
      <c r="D9" s="4" t="str">
        <f>Raw_SalesFact!D9</f>
        <v>PROD70</v>
      </c>
      <c r="E9" s="4" t="str">
        <f>Raw_SalesFact!E9</f>
        <v>STORE8</v>
      </c>
      <c r="F9" s="4">
        <f>IF(Raw_SalesFact!F9="",ROUND(AVERAGE(Raw_SalesFact!$F$2:$F$2001),0),Raw_SalesFact!F9)</f>
        <v>4</v>
      </c>
      <c r="G9" s="4">
        <f>IF(Raw_SalesFact!G9="",ROUND(AVERAGEIF(Raw_SalesFact!$D$2:$D$2001,D9,Raw_SalesFact!$G$2:$G$2001),2),Raw_SalesFact!G9)</f>
        <v>342.39</v>
      </c>
      <c r="H9" s="8">
        <f>IF(Raw_SalesFact!H9="",0,Raw_SalesFact!H9)</f>
        <v>0.23</v>
      </c>
      <c r="I9" s="4" t="str">
        <f>Raw_SalesFact!I9</f>
        <v>PayPal</v>
      </c>
      <c r="J9" s="4">
        <f>IF(Raw_SalesFact!J9="",ROUND(F9*G9*(1-H9),2),Raw_SalesFact!J9)</f>
        <v>1054.5612000000001</v>
      </c>
      <c r="K9" s="4" t="str">
        <f>IF(COUNTIF($A$2:$A9,A9)&gt;1,"Duplicate","Unique")</f>
        <v>Unique</v>
      </c>
    </row>
    <row r="10" spans="1:11" ht="15" customHeight="1" x14ac:dyDescent="0.3">
      <c r="A10" s="4" t="str">
        <f>Raw_SalesFact!A10</f>
        <v>SALE8</v>
      </c>
      <c r="B10" s="6">
        <f>Raw_SalesFact!B10</f>
        <v>45781</v>
      </c>
      <c r="C10" s="4" t="str">
        <f>Raw_SalesFact!C10</f>
        <v>CUST1187</v>
      </c>
      <c r="D10" s="4" t="str">
        <f>Raw_SalesFact!D10</f>
        <v>PROD99</v>
      </c>
      <c r="E10" s="4" t="str">
        <f>Raw_SalesFact!E10</f>
        <v>STORE5</v>
      </c>
      <c r="F10" s="4">
        <f>IF(Raw_SalesFact!F10="",ROUND(AVERAGE(Raw_SalesFact!$F$2:$F$2001),0),Raw_SalesFact!F10)</f>
        <v>2</v>
      </c>
      <c r="G10" s="4">
        <f>IF(Raw_SalesFact!G10="",ROUND(AVERAGEIF(Raw_SalesFact!$D$2:$D$2001,D10,Raw_SalesFact!$G$2:$G$2001),2),Raw_SalesFact!G10)</f>
        <v>448.25</v>
      </c>
      <c r="H10" s="8">
        <f>IF(Raw_SalesFact!H10="",0,Raw_SalesFact!H10)</f>
        <v>7.0000000000000007E-2</v>
      </c>
      <c r="I10" s="4" t="str">
        <f>Raw_SalesFact!I10</f>
        <v>PayPal</v>
      </c>
      <c r="J10" s="4">
        <f>IF(Raw_SalesFact!J10="",ROUND(F10*G10*(1-H10),2),Raw_SalesFact!J10)</f>
        <v>1250.6175000000001</v>
      </c>
      <c r="K10" s="4" t="str">
        <f>IF(COUNTIF($A$2:$A10,A10)&gt;1,"Duplicate","Unique")</f>
        <v>Unique</v>
      </c>
    </row>
    <row r="11" spans="1:11" ht="15" customHeight="1" x14ac:dyDescent="0.3">
      <c r="A11" s="4" t="str">
        <f>Raw_SalesFact!A11</f>
        <v>SALE9</v>
      </c>
      <c r="B11" s="6">
        <f>Raw_SalesFact!B11</f>
        <v>45869</v>
      </c>
      <c r="C11" s="4" t="str">
        <f>Raw_SalesFact!C11</f>
        <v>CUST1464</v>
      </c>
      <c r="D11" s="4" t="str">
        <f>Raw_SalesFact!D11</f>
        <v>PROD33</v>
      </c>
      <c r="E11" s="4" t="str">
        <f>Raw_SalesFact!E11</f>
        <v>STORE0</v>
      </c>
      <c r="F11" s="4">
        <f>IF(Raw_SalesFact!F11="",ROUND(AVERAGE(Raw_SalesFact!$F$2:$F$2001),0),Raw_SalesFact!F11)</f>
        <v>2</v>
      </c>
      <c r="G11" s="4">
        <f>IF(Raw_SalesFact!G11="",ROUND(AVERAGEIF(Raw_SalesFact!$D$2:$D$2001,D11,Raw_SalesFact!$G$2:$G$2001),2),Raw_SalesFact!G11)</f>
        <v>873.17</v>
      </c>
      <c r="H11" s="8">
        <f>IF(Raw_SalesFact!H11="",0,Raw_SalesFact!H11)</f>
        <v>0.23</v>
      </c>
      <c r="I11" s="4" t="str">
        <f>Raw_SalesFact!I11</f>
        <v>PayPal</v>
      </c>
      <c r="J11" s="4">
        <f>IF(Raw_SalesFact!J11="",ROUND(F11*G11*(1-H11),2),Raw_SalesFact!J11)</f>
        <v>1344.6818000000001</v>
      </c>
      <c r="K11" s="4" t="str">
        <f>IF(COUNTIF($A$2:$A11,A11)&gt;1,"Duplicate","Unique")</f>
        <v>Unique</v>
      </c>
    </row>
    <row r="12" spans="1:11" ht="15" customHeight="1" x14ac:dyDescent="0.3">
      <c r="A12" s="4" t="str">
        <f>Raw_SalesFact!A12</f>
        <v>SALE10</v>
      </c>
      <c r="B12" s="6">
        <f>Raw_SalesFact!B12</f>
        <v>45335</v>
      </c>
      <c r="C12" s="4" t="str">
        <f>Raw_SalesFact!C12</f>
        <v>CUST1065</v>
      </c>
      <c r="D12" s="4" t="str">
        <f>Raw_SalesFact!D12</f>
        <v>PROD24</v>
      </c>
      <c r="E12" s="4" t="str">
        <f>Raw_SalesFact!E12</f>
        <v>STORE14</v>
      </c>
      <c r="F12" s="4">
        <f>IF(Raw_SalesFact!F12="",ROUND(AVERAGE(Raw_SalesFact!$F$2:$F$2001),0),Raw_SalesFact!F12)</f>
        <v>1</v>
      </c>
      <c r="G12" s="4">
        <f>IF(Raw_SalesFact!G12="",ROUND(AVERAGEIF(Raw_SalesFact!$D$2:$D$2001,D12,Raw_SalesFact!$G$2:$G$2001),2),Raw_SalesFact!G12)</f>
        <v>278.63</v>
      </c>
      <c r="H12" s="8">
        <f>IF(Raw_SalesFact!H12="",0,Raw_SalesFact!H12)</f>
        <v>7.0000000000000007E-2</v>
      </c>
      <c r="I12" s="4" t="str">
        <f>Raw_SalesFact!I12</f>
        <v>Credit Card</v>
      </c>
      <c r="J12" s="4">
        <f>IF(Raw_SalesFact!J12="",ROUND(F12*G12*(1-H12),2),Raw_SalesFact!J12)</f>
        <v>259.1259</v>
      </c>
      <c r="K12" s="4" t="str">
        <f>IF(COUNTIF($A$2:$A12,A12)&gt;1,"Duplicate","Unique")</f>
        <v>Unique</v>
      </c>
    </row>
    <row r="13" spans="1:11" ht="15" customHeight="1" x14ac:dyDescent="0.3">
      <c r="A13" s="4" t="str">
        <f>Raw_SalesFact!A13</f>
        <v>SALE11</v>
      </c>
      <c r="B13" s="6">
        <f>Raw_SalesFact!B13</f>
        <v>45801</v>
      </c>
      <c r="C13" s="4" t="str">
        <f>Raw_SalesFact!C13</f>
        <v>CUST1320</v>
      </c>
      <c r="D13" s="4" t="str">
        <f>Raw_SalesFact!D13</f>
        <v>PROD39</v>
      </c>
      <c r="E13" s="4" t="str">
        <f>Raw_SalesFact!E13</f>
        <v>STORE1</v>
      </c>
      <c r="F13" s="4">
        <f>IF(Raw_SalesFact!F13="",ROUND(AVERAGE(Raw_SalesFact!$F$2:$F$2001),0),Raw_SalesFact!F13)</f>
        <v>4</v>
      </c>
      <c r="G13" s="4">
        <f>IF(Raw_SalesFact!G13="",ROUND(AVERAGEIF(Raw_SalesFact!$D$2:$D$2001,D13,Raw_SalesFact!$G$2:$G$2001),2),Raw_SalesFact!G13)</f>
        <v>286.92</v>
      </c>
      <c r="H13" s="8">
        <f>IF(Raw_SalesFact!H13="",0,Raw_SalesFact!H13)</f>
        <v>0.17</v>
      </c>
      <c r="I13" s="4" t="str">
        <f>Raw_SalesFact!I13</f>
        <v>Credit Card</v>
      </c>
      <c r="J13" s="4">
        <f>IF(Raw_SalesFact!J13="",ROUND(F13*G13*(1-H13),2),Raw_SalesFact!J13)</f>
        <v>952.57439999999997</v>
      </c>
      <c r="K13" s="4" t="str">
        <f>IF(COUNTIF($A$2:$A13,A13)&gt;1,"Duplicate","Unique")</f>
        <v>Unique</v>
      </c>
    </row>
    <row r="14" spans="1:11" ht="15" customHeight="1" x14ac:dyDescent="0.3">
      <c r="A14" s="4" t="str">
        <f>Raw_SalesFact!A14</f>
        <v>SALE12</v>
      </c>
      <c r="B14" s="6">
        <f>Raw_SalesFact!B14</f>
        <v>45528</v>
      </c>
      <c r="C14" s="4" t="str">
        <f>Raw_SalesFact!C14</f>
        <v>CUST1237</v>
      </c>
      <c r="D14" s="4" t="str">
        <f>Raw_SalesFact!D14</f>
        <v>PROD88</v>
      </c>
      <c r="E14" s="4" t="str">
        <f>Raw_SalesFact!E14</f>
        <v>STORE4</v>
      </c>
      <c r="F14" s="4">
        <f>IF(Raw_SalesFact!F14="",ROUND(AVERAGE(Raw_SalesFact!$F$2:$F$2001),0),Raw_SalesFact!F14)</f>
        <v>4</v>
      </c>
      <c r="G14" s="4">
        <f>IF(Raw_SalesFact!G14="",ROUND(AVERAGEIF(Raw_SalesFact!$D$2:$D$2001,D14,Raw_SalesFact!$G$2:$G$2001),2),Raw_SalesFact!G14)</f>
        <v>644.58000000000004</v>
      </c>
      <c r="H14" s="8">
        <f>IF(Raw_SalesFact!H14="",0,Raw_SalesFact!H14)</f>
        <v>0.01</v>
      </c>
      <c r="I14" s="4" t="str">
        <f>Raw_SalesFact!I14</f>
        <v>Credit Card</v>
      </c>
      <c r="J14" s="4">
        <f>IF(Raw_SalesFact!J14="",ROUND(F14*G14*(1-H14),2),Raw_SalesFact!J14)</f>
        <v>2552.5367999999999</v>
      </c>
      <c r="K14" s="4" t="str">
        <f>IF(COUNTIF($A$2:$A14,A14)&gt;1,"Duplicate","Unique")</f>
        <v>Unique</v>
      </c>
    </row>
    <row r="15" spans="1:11" ht="15" customHeight="1" x14ac:dyDescent="0.3">
      <c r="A15" s="4" t="str">
        <f>Raw_SalesFact!A15</f>
        <v>SALE13</v>
      </c>
      <c r="B15" s="6">
        <f>Raw_SalesFact!B15</f>
        <v>45875</v>
      </c>
      <c r="C15" s="4" t="str">
        <f>Raw_SalesFact!C15</f>
        <v>CUST1443</v>
      </c>
      <c r="D15" s="4" t="str">
        <f>Raw_SalesFact!D15</f>
        <v>PROD34</v>
      </c>
      <c r="E15" s="4" t="str">
        <f>Raw_SalesFact!E15</f>
        <v>STORE16</v>
      </c>
      <c r="F15" s="4">
        <f>IF(Raw_SalesFact!F15="",ROUND(AVERAGE(Raw_SalesFact!$F$2:$F$2001),0),Raw_SalesFact!F15)</f>
        <v>2</v>
      </c>
      <c r="G15" s="4">
        <f>IF(Raw_SalesFact!G15="",ROUND(AVERAGEIF(Raw_SalesFact!$D$2:$D$2001,D15,Raw_SalesFact!$G$2:$G$2001),2),Raw_SalesFact!G15)</f>
        <v>316.89999999999998</v>
      </c>
      <c r="H15" s="8">
        <f>IF(Raw_SalesFact!H15="",0,Raw_SalesFact!H15)</f>
        <v>0.3</v>
      </c>
      <c r="I15" s="4" t="str">
        <f>Raw_SalesFact!I15</f>
        <v>PayPal</v>
      </c>
      <c r="J15" s="4">
        <f>IF(Raw_SalesFact!J15="",ROUND(F15*G15*(1-H15),2),Raw_SalesFact!J15)</f>
        <v>443.66</v>
      </c>
      <c r="K15" s="4" t="str">
        <f>IF(COUNTIF($A$2:$A15,A15)&gt;1,"Duplicate","Unique")</f>
        <v>Unique</v>
      </c>
    </row>
    <row r="16" spans="1:11" ht="15" customHeight="1" x14ac:dyDescent="0.3">
      <c r="A16" s="4" t="str">
        <f>Raw_SalesFact!A16</f>
        <v>SALE14</v>
      </c>
      <c r="B16" s="6">
        <f>Raw_SalesFact!B16</f>
        <v>45829</v>
      </c>
      <c r="C16" s="4" t="str">
        <f>Raw_SalesFact!C16</f>
        <v>CUST1348</v>
      </c>
      <c r="D16" s="4" t="str">
        <f>Raw_SalesFact!D16</f>
        <v>PROD24</v>
      </c>
      <c r="E16" s="4" t="str">
        <f>Raw_SalesFact!E16</f>
        <v>STORE15</v>
      </c>
      <c r="F16" s="4">
        <f>IF(Raw_SalesFact!F16="",ROUND(AVERAGE(Raw_SalesFact!$F$2:$F$2001),0),Raw_SalesFact!F16)</f>
        <v>4</v>
      </c>
      <c r="G16" s="4">
        <f>IF(Raw_SalesFact!G16="",ROUND(AVERAGEIF(Raw_SalesFact!$D$2:$D$2001,D16,Raw_SalesFact!$G$2:$G$2001),2),Raw_SalesFact!G16)</f>
        <v>403.47</v>
      </c>
      <c r="H16" s="8">
        <f>IF(Raw_SalesFact!H16="",0,Raw_SalesFact!H16)</f>
        <v>0.28999999999999998</v>
      </c>
      <c r="I16" s="4" t="str">
        <f>Raw_SalesFact!I16</f>
        <v>PayPal</v>
      </c>
      <c r="J16" s="4">
        <f>IF(Raw_SalesFact!J16="",ROUND(F16*G16*(1-H16),2),Raw_SalesFact!J16)</f>
        <v>1145.8548000000001</v>
      </c>
      <c r="K16" s="4" t="str">
        <f>IF(COUNTIF($A$2:$A16,A16)&gt;1,"Duplicate","Unique")</f>
        <v>Unique</v>
      </c>
    </row>
    <row r="17" spans="1:11" ht="15" customHeight="1" x14ac:dyDescent="0.3">
      <c r="A17" s="4" t="str">
        <f>Raw_SalesFact!A17</f>
        <v>SALE15</v>
      </c>
      <c r="B17" s="6">
        <f>Raw_SalesFact!B17</f>
        <v>45636</v>
      </c>
      <c r="C17" s="4" t="str">
        <f>Raw_SalesFact!C17</f>
        <v>CUST1435</v>
      </c>
      <c r="D17" s="4" t="str">
        <f>Raw_SalesFact!D17</f>
        <v>PROD36</v>
      </c>
      <c r="E17" s="4" t="str">
        <f>Raw_SalesFact!E17</f>
        <v>STORE9</v>
      </c>
      <c r="F17" s="4">
        <f>IF(Raw_SalesFact!F17="",ROUND(AVERAGE(Raw_SalesFact!$F$2:$F$2001),0),Raw_SalesFact!F17)</f>
        <v>2</v>
      </c>
      <c r="G17" s="4">
        <f>IF(Raw_SalesFact!G17="",ROUND(AVERAGEIF(Raw_SalesFact!$D$2:$D$2001,D17,Raw_SalesFact!$G$2:$G$2001),2),Raw_SalesFact!G17)</f>
        <v>871.34</v>
      </c>
      <c r="H17" s="8">
        <f>IF(Raw_SalesFact!H17="",0,Raw_SalesFact!H17)</f>
        <v>0.04</v>
      </c>
      <c r="I17" s="4" t="str">
        <f>Raw_SalesFact!I17</f>
        <v>COD</v>
      </c>
      <c r="J17" s="4">
        <f>IF(Raw_SalesFact!J17="",ROUND(F17*G17*(1-H17),2),Raw_SalesFact!J17)</f>
        <v>2509.4591999999998</v>
      </c>
      <c r="K17" s="4" t="str">
        <f>IF(COUNTIF($A$2:$A17,A17)&gt;1,"Duplicate","Unique")</f>
        <v>Unique</v>
      </c>
    </row>
    <row r="18" spans="1:11" ht="15" customHeight="1" x14ac:dyDescent="0.3">
      <c r="A18" s="4" t="str">
        <f>Raw_SalesFact!A18</f>
        <v>SALE16</v>
      </c>
      <c r="B18" s="6">
        <f>Raw_SalesFact!B18</f>
        <v>45913</v>
      </c>
      <c r="C18" s="4" t="str">
        <f>Raw_SalesFact!C18</f>
        <v>CUST1276</v>
      </c>
      <c r="D18" s="4" t="str">
        <f>Raw_SalesFact!D18</f>
        <v>PROD65</v>
      </c>
      <c r="E18" s="4" t="str">
        <f>Raw_SalesFact!E18</f>
        <v>STORE19</v>
      </c>
      <c r="F18" s="4">
        <f>IF(Raw_SalesFact!F18="",ROUND(AVERAGE(Raw_SalesFact!$F$2:$F$2001),0),Raw_SalesFact!F18)</f>
        <v>2</v>
      </c>
      <c r="G18" s="4">
        <f>IF(Raw_SalesFact!G18="",ROUND(AVERAGEIF(Raw_SalesFact!$D$2:$D$2001,D18,Raw_SalesFact!$G$2:$G$2001),2),Raw_SalesFact!G18)</f>
        <v>451.98</v>
      </c>
      <c r="H18" s="8">
        <f>IF(Raw_SalesFact!H18="",0,Raw_SalesFact!H18)</f>
        <v>0.25</v>
      </c>
      <c r="I18" s="4" t="str">
        <f>Raw_SalesFact!I18</f>
        <v>Credit Card</v>
      </c>
      <c r="J18" s="4">
        <f>IF(Raw_SalesFact!J18="",ROUND(F18*G18*(1-H18),2),Raw_SalesFact!J18)</f>
        <v>677.97</v>
      </c>
      <c r="K18" s="4" t="str">
        <f>IF(COUNTIF($A$2:$A18,A18)&gt;1,"Duplicate","Unique")</f>
        <v>Unique</v>
      </c>
    </row>
    <row r="19" spans="1:11" ht="15" customHeight="1" x14ac:dyDescent="0.3">
      <c r="A19" s="4" t="str">
        <f>Raw_SalesFact!A19</f>
        <v>SALE17</v>
      </c>
      <c r="B19" s="6">
        <f>Raw_SalesFact!B19</f>
        <v>45637</v>
      </c>
      <c r="C19" s="4" t="str">
        <f>Raw_SalesFact!C19</f>
        <v>CUST1079</v>
      </c>
      <c r="D19" s="4" t="str">
        <f>Raw_SalesFact!D19</f>
        <v>PROD27</v>
      </c>
      <c r="E19" s="4" t="str">
        <f>Raw_SalesFact!E19</f>
        <v>STORE4</v>
      </c>
      <c r="F19" s="4">
        <f>IF(Raw_SalesFact!F19="",ROUND(AVERAGE(Raw_SalesFact!$F$2:$F$2001),0),Raw_SalesFact!F19)</f>
        <v>2</v>
      </c>
      <c r="G19" s="4">
        <f>IF(Raw_SalesFact!G19="",ROUND(AVERAGEIF(Raw_SalesFact!$D$2:$D$2001,D19,Raw_SalesFact!$G$2:$G$2001),2),Raw_SalesFact!G19)</f>
        <v>502.69</v>
      </c>
      <c r="H19" s="8">
        <f>IF(Raw_SalesFact!H19="",0,Raw_SalesFact!H19)</f>
        <v>0.23</v>
      </c>
      <c r="I19" s="4" t="str">
        <f>Raw_SalesFact!I19</f>
        <v>Credit Card</v>
      </c>
      <c r="J19" s="4">
        <f>IF(Raw_SalesFact!J19="",ROUND(F19*G19*(1-H19),2),Raw_SalesFact!J19)</f>
        <v>774.14260000000002</v>
      </c>
      <c r="K19" s="4" t="str">
        <f>IF(COUNTIF($A$2:$A19,A19)&gt;1,"Duplicate","Unique")</f>
        <v>Unique</v>
      </c>
    </row>
    <row r="20" spans="1:11" ht="15" customHeight="1" x14ac:dyDescent="0.3">
      <c r="A20" s="4" t="str">
        <f>Raw_SalesFact!A20</f>
        <v>SALE18</v>
      </c>
      <c r="B20" s="6">
        <f>Raw_SalesFact!B20</f>
        <v>45517</v>
      </c>
      <c r="C20" s="4" t="str">
        <f>Raw_SalesFact!C20</f>
        <v>CUST1094</v>
      </c>
      <c r="D20" s="4" t="str">
        <f>Raw_SalesFact!D20</f>
        <v>PROD39</v>
      </c>
      <c r="E20" s="4" t="str">
        <f>Raw_SalesFact!E20</f>
        <v>STORE4</v>
      </c>
      <c r="F20" s="4">
        <f>IF(Raw_SalesFact!F20="",ROUND(AVERAGE(Raw_SalesFact!$F$2:$F$2001),0),Raw_SalesFact!F20)</f>
        <v>2</v>
      </c>
      <c r="G20" s="4">
        <f>IF(Raw_SalesFact!G20="",ROUND(AVERAGEIF(Raw_SalesFact!$D$2:$D$2001,D20,Raw_SalesFact!$G$2:$G$2001),2),Raw_SalesFact!G20)</f>
        <v>559.23</v>
      </c>
      <c r="H20" s="8">
        <f>IF(Raw_SalesFact!H20="",0,Raw_SalesFact!H20)</f>
        <v>0.25</v>
      </c>
      <c r="I20" s="4" t="str">
        <f>Raw_SalesFact!I20</f>
        <v>COD</v>
      </c>
      <c r="J20" s="4">
        <f>IF(Raw_SalesFact!J20="",ROUND(F20*G20*(1-H20),2),Raw_SalesFact!J20)</f>
        <v>838.84500000000003</v>
      </c>
      <c r="K20" s="4" t="str">
        <f>IF(COUNTIF($A$2:$A20,A20)&gt;1,"Duplicate","Unique")</f>
        <v>Unique</v>
      </c>
    </row>
    <row r="21" spans="1:11" ht="15" customHeight="1" x14ac:dyDescent="0.3">
      <c r="A21" s="4" t="str">
        <f>Raw_SalesFact!A21</f>
        <v>SALE19</v>
      </c>
      <c r="B21" s="6">
        <f>Raw_SalesFact!B21</f>
        <v>45369</v>
      </c>
      <c r="C21" s="4" t="str">
        <f>Raw_SalesFact!C21</f>
        <v>CUST1239</v>
      </c>
      <c r="D21" s="4" t="str">
        <f>Raw_SalesFact!D21</f>
        <v>PROD60</v>
      </c>
      <c r="E21" s="4" t="str">
        <f>Raw_SalesFact!E21</f>
        <v>STORE13</v>
      </c>
      <c r="F21" s="4">
        <f>IF(Raw_SalesFact!F21="",ROUND(AVERAGE(Raw_SalesFact!$F$2:$F$2001),0),Raw_SalesFact!F21)</f>
        <v>4</v>
      </c>
      <c r="G21" s="4">
        <f>IF(Raw_SalesFact!G21="",ROUND(AVERAGEIF(Raw_SalesFact!$D$2:$D$2001,D21,Raw_SalesFact!$G$2:$G$2001),2),Raw_SalesFact!G21)</f>
        <v>398.89</v>
      </c>
      <c r="H21" s="8">
        <f>IF(Raw_SalesFact!H21="",0,Raw_SalesFact!H21)</f>
        <v>0.04</v>
      </c>
      <c r="I21" s="4" t="str">
        <f>Raw_SalesFact!I21</f>
        <v>COD</v>
      </c>
      <c r="J21" s="4">
        <f>IF(Raw_SalesFact!J21="",ROUND(F21*G21*(1-H21),2),Raw_SalesFact!J21)</f>
        <v>1782.4512</v>
      </c>
      <c r="K21" s="4" t="str">
        <f>IF(COUNTIF($A$2:$A21,A21)&gt;1,"Duplicate","Unique")</f>
        <v>Unique</v>
      </c>
    </row>
    <row r="22" spans="1:11" ht="15" customHeight="1" x14ac:dyDescent="0.3">
      <c r="A22" s="4" t="str">
        <f>Raw_SalesFact!A22</f>
        <v>SALE20</v>
      </c>
      <c r="B22" s="6">
        <f>Raw_SalesFact!B22</f>
        <v>45843</v>
      </c>
      <c r="C22" s="4" t="str">
        <f>Raw_SalesFact!C22</f>
        <v>CUST1144</v>
      </c>
      <c r="D22" s="4" t="str">
        <f>Raw_SalesFact!D22</f>
        <v>PROD72</v>
      </c>
      <c r="E22" s="4" t="str">
        <f>Raw_SalesFact!E22</f>
        <v>STORE17</v>
      </c>
      <c r="F22" s="4">
        <f>IF(Raw_SalesFact!F22="",ROUND(AVERAGE(Raw_SalesFact!$F$2:$F$2001),0),Raw_SalesFact!F22)</f>
        <v>3</v>
      </c>
      <c r="G22" s="4">
        <f>IF(Raw_SalesFact!G22="",ROUND(AVERAGEIF(Raw_SalesFact!$D$2:$D$2001,D22,Raw_SalesFact!$G$2:$G$2001),2),Raw_SalesFact!G22)</f>
        <v>986.04</v>
      </c>
      <c r="H22" s="8">
        <f>IF(Raw_SalesFact!H22="",0,Raw_SalesFact!H22)</f>
        <v>0.27</v>
      </c>
      <c r="I22" s="4" t="str">
        <f>Raw_SalesFact!I22</f>
        <v>COD</v>
      </c>
      <c r="J22" s="4">
        <f>IF(Raw_SalesFact!J22="",ROUND(F22*G22*(1-H22),2),Raw_SalesFact!J22)</f>
        <v>2159.4276</v>
      </c>
      <c r="K22" s="4" t="str">
        <f>IF(COUNTIF($A$2:$A22,A22)&gt;1,"Duplicate","Unique")</f>
        <v>Unique</v>
      </c>
    </row>
    <row r="23" spans="1:11" ht="15" customHeight="1" x14ac:dyDescent="0.3">
      <c r="A23" s="4" t="str">
        <f>Raw_SalesFact!A23</f>
        <v>SALE21</v>
      </c>
      <c r="B23" s="6">
        <f>Raw_SalesFact!B23</f>
        <v>45447</v>
      </c>
      <c r="C23" s="4" t="str">
        <f>Raw_SalesFact!C23</f>
        <v>CUST1396</v>
      </c>
      <c r="D23" s="4" t="str">
        <f>Raw_SalesFact!D23</f>
        <v>PROD43</v>
      </c>
      <c r="E23" s="4" t="str">
        <f>Raw_SalesFact!E23</f>
        <v>STORE18</v>
      </c>
      <c r="F23" s="4">
        <f>IF(Raw_SalesFact!F23="",ROUND(AVERAGE(Raw_SalesFact!$F$2:$F$2001),0),Raw_SalesFact!F23)</f>
        <v>1</v>
      </c>
      <c r="G23" s="4">
        <f>IF(Raw_SalesFact!G23="",ROUND(AVERAGEIF(Raw_SalesFact!$D$2:$D$2001,D23,Raw_SalesFact!$G$2:$G$2001),2),Raw_SalesFact!G23)</f>
        <v>589.55999999999995</v>
      </c>
      <c r="H23" s="8">
        <f>IF(Raw_SalesFact!H23="",0,Raw_SalesFact!H23)</f>
        <v>0.22</v>
      </c>
      <c r="I23" s="4" t="str">
        <f>Raw_SalesFact!I23</f>
        <v>Credit Card</v>
      </c>
      <c r="J23" s="4">
        <f>IF(Raw_SalesFact!J23="",ROUND(F23*G23*(1-H23),2),Raw_SalesFact!J23)</f>
        <v>459.85680000000002</v>
      </c>
      <c r="K23" s="4" t="str">
        <f>IF(COUNTIF($A$2:$A23,A23)&gt;1,"Duplicate","Unique")</f>
        <v>Unique</v>
      </c>
    </row>
    <row r="24" spans="1:11" ht="15" customHeight="1" x14ac:dyDescent="0.3">
      <c r="A24" s="4" t="str">
        <f>Raw_SalesFact!A24</f>
        <v>SALE22</v>
      </c>
      <c r="B24" s="6">
        <f>Raw_SalesFact!B24</f>
        <v>45394</v>
      </c>
      <c r="C24" s="4" t="str">
        <f>Raw_SalesFact!C24</f>
        <v>CUST1476</v>
      </c>
      <c r="D24" s="4" t="str">
        <f>Raw_SalesFact!D24</f>
        <v>PROD69</v>
      </c>
      <c r="E24" s="4" t="str">
        <f>Raw_SalesFact!E24</f>
        <v>STORE10</v>
      </c>
      <c r="F24" s="4">
        <f>IF(Raw_SalesFact!F24="",ROUND(AVERAGE(Raw_SalesFact!$F$2:$F$2001),0),Raw_SalesFact!F24)</f>
        <v>3</v>
      </c>
      <c r="G24" s="4">
        <f>IF(Raw_SalesFact!G24="",ROUND(AVERAGEIF(Raw_SalesFact!$D$2:$D$2001,D24,Raw_SalesFact!$G$2:$G$2001),2),Raw_SalesFact!G24)</f>
        <v>979.42</v>
      </c>
      <c r="H24" s="8">
        <f>IF(Raw_SalesFact!H24="",0,Raw_SalesFact!H24)</f>
        <v>0.03</v>
      </c>
      <c r="I24" s="4" t="str">
        <f>Raw_SalesFact!I24</f>
        <v>PayPal</v>
      </c>
      <c r="J24" s="4">
        <f>IF(Raw_SalesFact!J24="",ROUND(F24*G24*(1-H24),2),Raw_SalesFact!J24)</f>
        <v>2850.1122</v>
      </c>
      <c r="K24" s="4" t="str">
        <f>IF(COUNTIF($A$2:$A24,A24)&gt;1,"Duplicate","Unique")</f>
        <v>Unique</v>
      </c>
    </row>
    <row r="25" spans="1:11" ht="15" customHeight="1" x14ac:dyDescent="0.3">
      <c r="A25" s="4" t="str">
        <f>Raw_SalesFact!A25</f>
        <v>SALE23</v>
      </c>
      <c r="B25" s="6">
        <f>Raw_SalesFact!B25</f>
        <v>45466</v>
      </c>
      <c r="C25" s="4" t="str">
        <f>Raw_SalesFact!C25</f>
        <v>CUST1368</v>
      </c>
      <c r="D25" s="4" t="str">
        <f>Raw_SalesFact!D25</f>
        <v>PROD12</v>
      </c>
      <c r="E25" s="4" t="str">
        <f>Raw_SalesFact!E25</f>
        <v>STORE8</v>
      </c>
      <c r="F25" s="4">
        <f>IF(Raw_SalesFact!F25="",ROUND(AVERAGE(Raw_SalesFact!$F$2:$F$2001),0),Raw_SalesFact!F25)</f>
        <v>1</v>
      </c>
      <c r="G25" s="4">
        <f>IF(Raw_SalesFact!G25="",ROUND(AVERAGEIF(Raw_SalesFact!$D$2:$D$2001,D25,Raw_SalesFact!$G$2:$G$2001),2),Raw_SalesFact!G25)</f>
        <v>719.28</v>
      </c>
      <c r="H25" s="8">
        <f>IF(Raw_SalesFact!H25="",0,Raw_SalesFact!H25)</f>
        <v>0.08</v>
      </c>
      <c r="I25" s="4" t="str">
        <f>Raw_SalesFact!I25</f>
        <v>Credit Card</v>
      </c>
      <c r="J25" s="4">
        <f>IF(Raw_SalesFact!J25="",ROUND(F25*G25*(1-H25),2),Raw_SalesFact!J25)</f>
        <v>661.73760000000004</v>
      </c>
      <c r="K25" s="4" t="str">
        <f>IF(COUNTIF($A$2:$A25,A25)&gt;1,"Duplicate","Unique")</f>
        <v>Unique</v>
      </c>
    </row>
    <row r="26" spans="1:11" ht="15" customHeight="1" x14ac:dyDescent="0.3">
      <c r="A26" s="4" t="str">
        <f>Raw_SalesFact!A26</f>
        <v>SALE24</v>
      </c>
      <c r="B26" s="6">
        <f>Raw_SalesFact!B26</f>
        <v>45908</v>
      </c>
      <c r="C26" s="4" t="str">
        <f>Raw_SalesFact!C26</f>
        <v>CUST1186</v>
      </c>
      <c r="D26" s="4" t="str">
        <f>Raw_SalesFact!D26</f>
        <v>PROD67</v>
      </c>
      <c r="E26" s="4" t="str">
        <f>Raw_SalesFact!E26</f>
        <v>STORE6</v>
      </c>
      <c r="F26" s="4">
        <f>IF(Raw_SalesFact!F26="",ROUND(AVERAGE(Raw_SalesFact!$F$2:$F$2001),0),Raw_SalesFact!F26)</f>
        <v>3</v>
      </c>
      <c r="G26" s="4">
        <f>IF(Raw_SalesFact!G26="",ROUND(AVERAGEIF(Raw_SalesFact!$D$2:$D$2001,D26,Raw_SalesFact!$G$2:$G$2001),2),Raw_SalesFact!G26)</f>
        <v>77.599999999999994</v>
      </c>
      <c r="H26" s="8">
        <f>IF(Raw_SalesFact!H26="",0,Raw_SalesFact!H26)</f>
        <v>7.0000000000000007E-2</v>
      </c>
      <c r="I26" s="4" t="str">
        <f>Raw_SalesFact!I26</f>
        <v>Credit Card</v>
      </c>
      <c r="J26" s="4">
        <f>IF(Raw_SalesFact!J26="",ROUND(F26*G26*(1-H26),2),Raw_SalesFact!J26)</f>
        <v>216.50399999999999</v>
      </c>
      <c r="K26" s="4" t="str">
        <f>IF(COUNTIF($A$2:$A26,A26)&gt;1,"Duplicate","Unique")</f>
        <v>Unique</v>
      </c>
    </row>
    <row r="27" spans="1:11" ht="15" customHeight="1" x14ac:dyDescent="0.3">
      <c r="A27" s="4" t="str">
        <f>Raw_SalesFact!A27</f>
        <v>SALE25</v>
      </c>
      <c r="B27" s="6">
        <f>Raw_SalesFact!B27</f>
        <v>45552</v>
      </c>
      <c r="C27" s="4" t="str">
        <f>Raw_SalesFact!C27</f>
        <v>CUST1381</v>
      </c>
      <c r="D27" s="4" t="str">
        <f>Raw_SalesFact!D27</f>
        <v>PROD5</v>
      </c>
      <c r="E27" s="4" t="str">
        <f>Raw_SalesFact!E27</f>
        <v>STORE3</v>
      </c>
      <c r="F27" s="4">
        <f>IF(Raw_SalesFact!F27="",ROUND(AVERAGE(Raw_SalesFact!$F$2:$F$2001),0),Raw_SalesFact!F27)</f>
        <v>4</v>
      </c>
      <c r="G27" s="4">
        <f>IF(Raw_SalesFact!G27="",ROUND(AVERAGEIF(Raw_SalesFact!$D$2:$D$2001,D27,Raw_SalesFact!$G$2:$G$2001),2),Raw_SalesFact!G27)</f>
        <v>852.71</v>
      </c>
      <c r="H27" s="8">
        <f>IF(Raw_SalesFact!H27="",0,Raw_SalesFact!H27)</f>
        <v>0.14000000000000001</v>
      </c>
      <c r="I27" s="4" t="str">
        <f>Raw_SalesFact!I27</f>
        <v>PayPal</v>
      </c>
      <c r="J27" s="4">
        <f>IF(Raw_SalesFact!J27="",ROUND(F27*G27*(1-H27),2),Raw_SalesFact!J27)</f>
        <v>2933.3224</v>
      </c>
      <c r="K27" s="4" t="str">
        <f>IF(COUNTIF($A$2:$A27,A27)&gt;1,"Duplicate","Unique")</f>
        <v>Unique</v>
      </c>
    </row>
    <row r="28" spans="1:11" ht="15" customHeight="1" x14ac:dyDescent="0.3">
      <c r="A28" s="4" t="str">
        <f>Raw_SalesFact!A28</f>
        <v>SALE26</v>
      </c>
      <c r="B28" s="6">
        <f>Raw_SalesFact!B28</f>
        <v>45294</v>
      </c>
      <c r="C28" s="4" t="str">
        <f>Raw_SalesFact!C28</f>
        <v>CUST1213</v>
      </c>
      <c r="D28" s="4" t="str">
        <f>Raw_SalesFact!D28</f>
        <v>PROD98</v>
      </c>
      <c r="E28" s="4" t="str">
        <f>Raw_SalesFact!E28</f>
        <v>STORE8</v>
      </c>
      <c r="F28" s="4">
        <f>IF(Raw_SalesFact!F28="",ROUND(AVERAGE(Raw_SalesFact!$F$2:$F$2001),0),Raw_SalesFact!F28)</f>
        <v>4</v>
      </c>
      <c r="G28" s="4">
        <f>IF(Raw_SalesFact!G28="",ROUND(AVERAGEIF(Raw_SalesFact!$D$2:$D$2001,D28,Raw_SalesFact!$G$2:$G$2001),2),Raw_SalesFact!G28)</f>
        <v>156.16</v>
      </c>
      <c r="H28" s="8">
        <f>IF(Raw_SalesFact!H28="",0,Raw_SalesFact!H28)</f>
        <v>0</v>
      </c>
      <c r="I28" s="4" t="str">
        <f>Raw_SalesFact!I28</f>
        <v>Credit Card</v>
      </c>
      <c r="J28" s="4">
        <f>IF(Raw_SalesFact!J28="",ROUND(F28*G28*(1-H28),2),Raw_SalesFact!J28)</f>
        <v>599.65440000000001</v>
      </c>
      <c r="K28" s="4" t="str">
        <f>IF(COUNTIF($A$2:$A28,A28)&gt;1,"Duplicate","Unique")</f>
        <v>Unique</v>
      </c>
    </row>
    <row r="29" spans="1:11" ht="15" customHeight="1" x14ac:dyDescent="0.3">
      <c r="A29" s="4" t="str">
        <f>Raw_SalesFact!A29</f>
        <v>SALE27</v>
      </c>
      <c r="B29" s="6">
        <f>Raw_SalesFact!B29</f>
        <v>45710</v>
      </c>
      <c r="C29" s="4" t="str">
        <f>Raw_SalesFact!C29</f>
        <v>CUST1200</v>
      </c>
      <c r="D29" s="4" t="str">
        <f>Raw_SalesFact!D29</f>
        <v>PROD77</v>
      </c>
      <c r="E29" s="4" t="str">
        <f>Raw_SalesFact!E29</f>
        <v>STORE8</v>
      </c>
      <c r="F29" s="4">
        <f>IF(Raw_SalesFact!F29="",ROUND(AVERAGE(Raw_SalesFact!$F$2:$F$2001),0),Raw_SalesFact!F29)</f>
        <v>3</v>
      </c>
      <c r="G29" s="4">
        <f>IF(Raw_SalesFact!G29="",ROUND(AVERAGEIF(Raw_SalesFact!$D$2:$D$2001,D29,Raw_SalesFact!$G$2:$G$2001),2),Raw_SalesFact!G29)</f>
        <v>815.49</v>
      </c>
      <c r="H29" s="8">
        <f>IF(Raw_SalesFact!H29="",0,Raw_SalesFact!H29)</f>
        <v>0.17</v>
      </c>
      <c r="I29" s="4" t="str">
        <f>Raw_SalesFact!I29</f>
        <v>Credit Card</v>
      </c>
      <c r="J29" s="4">
        <f>IF(Raw_SalesFact!J29="",ROUND(F29*G29*(1-H29),2),Raw_SalesFact!J29)</f>
        <v>2030.5700999999999</v>
      </c>
      <c r="K29" s="4" t="str">
        <f>IF(COUNTIF($A$2:$A29,A29)&gt;1,"Duplicate","Unique")</f>
        <v>Unique</v>
      </c>
    </row>
    <row r="30" spans="1:11" ht="15" customHeight="1" x14ac:dyDescent="0.3">
      <c r="A30" s="4" t="str">
        <f>Raw_SalesFact!A30</f>
        <v>SALE28</v>
      </c>
      <c r="B30" s="6">
        <f>Raw_SalesFact!B30</f>
        <v>45923</v>
      </c>
      <c r="C30" s="4" t="str">
        <f>Raw_SalesFact!C30</f>
        <v>CUST1148</v>
      </c>
      <c r="D30" s="4" t="str">
        <f>Raw_SalesFact!D30</f>
        <v>PROD13</v>
      </c>
      <c r="E30" s="4" t="str">
        <f>Raw_SalesFact!E30</f>
        <v>STORE2</v>
      </c>
      <c r="F30" s="4">
        <f>IF(Raw_SalesFact!F30="",ROUND(AVERAGE(Raw_SalesFact!$F$2:$F$2001),0),Raw_SalesFact!F30)</f>
        <v>2</v>
      </c>
      <c r="G30" s="4">
        <f>IF(Raw_SalesFact!G30="",ROUND(AVERAGEIF(Raw_SalesFact!$D$2:$D$2001,D30,Raw_SalesFact!$G$2:$G$2001),2),Raw_SalesFact!G30)</f>
        <v>74.209999999999994</v>
      </c>
      <c r="H30" s="8">
        <f>IF(Raw_SalesFact!H30="",0,Raw_SalesFact!H30)</f>
        <v>0.11</v>
      </c>
      <c r="I30" s="4" t="str">
        <f>Raw_SalesFact!I30</f>
        <v>PayPal</v>
      </c>
      <c r="J30" s="4">
        <f>IF(Raw_SalesFact!J30="",ROUND(F30*G30*(1-H30),2),Raw_SalesFact!J30)</f>
        <v>132.09379999999999</v>
      </c>
      <c r="K30" s="4" t="str">
        <f>IF(COUNTIF($A$2:$A30,A30)&gt;1,"Duplicate","Unique")</f>
        <v>Unique</v>
      </c>
    </row>
    <row r="31" spans="1:11" ht="15" customHeight="1" x14ac:dyDescent="0.3">
      <c r="A31" s="4" t="str">
        <f>Raw_SalesFact!A31</f>
        <v>SALE29</v>
      </c>
      <c r="B31" s="6">
        <f>Raw_SalesFact!B31</f>
        <v>45302</v>
      </c>
      <c r="C31" s="4" t="str">
        <f>Raw_SalesFact!C31</f>
        <v>CUST1348</v>
      </c>
      <c r="D31" s="4" t="str">
        <f>Raw_SalesFact!D31</f>
        <v>PROD99</v>
      </c>
      <c r="E31" s="4" t="str">
        <f>Raw_SalesFact!E31</f>
        <v>STORE3</v>
      </c>
      <c r="F31" s="4">
        <f>IF(Raw_SalesFact!F31="",ROUND(AVERAGE(Raw_SalesFact!$F$2:$F$2001),0),Raw_SalesFact!F31)</f>
        <v>2</v>
      </c>
      <c r="G31" s="4">
        <f>IF(Raw_SalesFact!G31="",ROUND(AVERAGEIF(Raw_SalesFact!$D$2:$D$2001,D31,Raw_SalesFact!$G$2:$G$2001),2),Raw_SalesFact!G31)</f>
        <v>451.67</v>
      </c>
      <c r="H31" s="8">
        <f>IF(Raw_SalesFact!H31="",0,Raw_SalesFact!H31)</f>
        <v>0.15</v>
      </c>
      <c r="I31" s="4" t="str">
        <f>Raw_SalesFact!I31</f>
        <v>Credit Card</v>
      </c>
      <c r="J31" s="4">
        <f>IF(Raw_SalesFact!J31="",ROUND(F31*G31*(1-H31),2),Raw_SalesFact!J31)</f>
        <v>1535.6780000000001</v>
      </c>
      <c r="K31" s="4" t="str">
        <f>IF(COUNTIF($A$2:$A31,A31)&gt;1,"Duplicate","Unique")</f>
        <v>Unique</v>
      </c>
    </row>
    <row r="32" spans="1:11" ht="15" customHeight="1" x14ac:dyDescent="0.3">
      <c r="A32" s="4" t="str">
        <f>Raw_SalesFact!A32</f>
        <v>SALE30</v>
      </c>
      <c r="B32" s="6">
        <f>Raw_SalesFact!B32</f>
        <v>45217</v>
      </c>
      <c r="C32" s="4" t="str">
        <f>Raw_SalesFact!C32</f>
        <v>CUST1028</v>
      </c>
      <c r="D32" s="4" t="str">
        <f>Raw_SalesFact!D32</f>
        <v>PROD5</v>
      </c>
      <c r="E32" s="4" t="str">
        <f>Raw_SalesFact!E32</f>
        <v>STORE19</v>
      </c>
      <c r="F32" s="4">
        <f>IF(Raw_SalesFact!F32="",ROUND(AVERAGE(Raw_SalesFact!$F$2:$F$2001),0),Raw_SalesFact!F32)</f>
        <v>1</v>
      </c>
      <c r="G32" s="4">
        <f>IF(Raw_SalesFact!G32="",ROUND(AVERAGEIF(Raw_SalesFact!$D$2:$D$2001,D32,Raw_SalesFact!$G$2:$G$2001),2),Raw_SalesFact!G32)</f>
        <v>429.38</v>
      </c>
      <c r="H32" s="8">
        <f>IF(Raw_SalesFact!H32="",0,Raw_SalesFact!H32)</f>
        <v>0.13</v>
      </c>
      <c r="I32" s="4" t="str">
        <f>Raw_SalesFact!I32</f>
        <v>PayPal</v>
      </c>
      <c r="J32" s="4">
        <f>IF(Raw_SalesFact!J32="",ROUND(F32*G32*(1-H32),2),Raw_SalesFact!J32)</f>
        <v>373.56060000000002</v>
      </c>
      <c r="K32" s="4" t="str">
        <f>IF(COUNTIF($A$2:$A32,A32)&gt;1,"Duplicate","Unique")</f>
        <v>Unique</v>
      </c>
    </row>
    <row r="33" spans="1:11" ht="15" customHeight="1" x14ac:dyDescent="0.3">
      <c r="A33" s="4" t="str">
        <f>Raw_SalesFact!A33</f>
        <v>SALE31</v>
      </c>
      <c r="B33" s="6">
        <f>Raw_SalesFact!B33</f>
        <v>45593</v>
      </c>
      <c r="C33" s="4" t="str">
        <f>Raw_SalesFact!C33</f>
        <v>CUST1412</v>
      </c>
      <c r="D33" s="4" t="str">
        <f>Raw_SalesFact!D33</f>
        <v>PROD53</v>
      </c>
      <c r="E33" s="4" t="str">
        <f>Raw_SalesFact!E33</f>
        <v>STORE12</v>
      </c>
      <c r="F33" s="4">
        <f>IF(Raw_SalesFact!F33="",ROUND(AVERAGE(Raw_SalesFact!$F$2:$F$2001),0),Raw_SalesFact!F33)</f>
        <v>2</v>
      </c>
      <c r="G33" s="4">
        <f>IF(Raw_SalesFact!G33="",ROUND(AVERAGEIF(Raw_SalesFact!$D$2:$D$2001,D33,Raw_SalesFact!$G$2:$G$2001),2),Raw_SalesFact!G33)</f>
        <v>148.96</v>
      </c>
      <c r="H33" s="8">
        <f>IF(Raw_SalesFact!H33="",0,Raw_SalesFact!H33)</f>
        <v>0.03</v>
      </c>
      <c r="I33" s="4" t="str">
        <f>Raw_SalesFact!I33</f>
        <v>COD</v>
      </c>
      <c r="J33" s="4">
        <f>IF(Raw_SalesFact!J33="",ROUND(F33*G33*(1-H33),2),Raw_SalesFact!J33)</f>
        <v>288.98239999999998</v>
      </c>
      <c r="K33" s="4" t="str">
        <f>IF(COUNTIF($A$2:$A33,A33)&gt;1,"Duplicate","Unique")</f>
        <v>Unique</v>
      </c>
    </row>
    <row r="34" spans="1:11" ht="15" customHeight="1" x14ac:dyDescent="0.3">
      <c r="A34" s="4" t="str">
        <f>Raw_SalesFact!A34</f>
        <v>SALE32</v>
      </c>
      <c r="B34" s="6">
        <f>Raw_SalesFact!B34</f>
        <v>45597</v>
      </c>
      <c r="C34" s="4" t="str">
        <f>Raw_SalesFact!C34</f>
        <v>CUST1398</v>
      </c>
      <c r="D34" s="4" t="str">
        <f>Raw_SalesFact!D34</f>
        <v>PROD75</v>
      </c>
      <c r="E34" s="4" t="str">
        <f>Raw_SalesFact!E34</f>
        <v>STORE8</v>
      </c>
      <c r="F34" s="4">
        <f>IF(Raw_SalesFact!F34="",ROUND(AVERAGE(Raw_SalesFact!$F$2:$F$2001),0),Raw_SalesFact!F34)</f>
        <v>4</v>
      </c>
      <c r="G34" s="4">
        <f>IF(Raw_SalesFact!G34="",ROUND(AVERAGEIF(Raw_SalesFact!$D$2:$D$2001,D34,Raw_SalesFact!$G$2:$G$2001),2),Raw_SalesFact!G34)</f>
        <v>313.83</v>
      </c>
      <c r="H34" s="8">
        <f>IF(Raw_SalesFact!H34="",0,Raw_SalesFact!H34)</f>
        <v>0.08</v>
      </c>
      <c r="I34" s="4" t="str">
        <f>Raw_SalesFact!I34</f>
        <v>Credit Card</v>
      </c>
      <c r="J34" s="4">
        <f>IF(Raw_SalesFact!J34="",ROUND(F34*G34*(1-H34),2),Raw_SalesFact!J34)</f>
        <v>1154.8943999999999</v>
      </c>
      <c r="K34" s="4" t="str">
        <f>IF(COUNTIF($A$2:$A34,A34)&gt;1,"Duplicate","Unique")</f>
        <v>Unique</v>
      </c>
    </row>
    <row r="35" spans="1:11" ht="15" customHeight="1" x14ac:dyDescent="0.3">
      <c r="A35" s="4" t="str">
        <f>Raw_SalesFact!A35</f>
        <v>SALE33</v>
      </c>
      <c r="B35" s="6">
        <f>Raw_SalesFact!B35</f>
        <v>45620</v>
      </c>
      <c r="C35" s="4" t="str">
        <f>Raw_SalesFact!C35</f>
        <v>CUST1453</v>
      </c>
      <c r="D35" s="4" t="str">
        <f>Raw_SalesFact!D35</f>
        <v>PROD12</v>
      </c>
      <c r="E35" s="4" t="str">
        <f>Raw_SalesFact!E35</f>
        <v>STORE6</v>
      </c>
      <c r="F35" s="4">
        <f>IF(Raw_SalesFact!F35="",ROUND(AVERAGE(Raw_SalesFact!$F$2:$F$2001),0),Raw_SalesFact!F35)</f>
        <v>2</v>
      </c>
      <c r="G35" s="4">
        <f>IF(Raw_SalesFact!G35="",ROUND(AVERAGEIF(Raw_SalesFact!$D$2:$D$2001,D35,Raw_SalesFact!$G$2:$G$2001),2),Raw_SalesFact!G35)</f>
        <v>717.31</v>
      </c>
      <c r="H35" s="8">
        <f>IF(Raw_SalesFact!H35="",0,Raw_SalesFact!H35)</f>
        <v>0.15</v>
      </c>
      <c r="I35" s="4" t="str">
        <f>Raw_SalesFact!I35</f>
        <v>Credit Card</v>
      </c>
      <c r="J35" s="4">
        <f>IF(Raw_SalesFact!J35="",ROUND(F35*G35*(1-H35),2),Raw_SalesFact!J35)</f>
        <v>1219.4269999999999</v>
      </c>
      <c r="K35" s="4" t="str">
        <f>IF(COUNTIF($A$2:$A35,A35)&gt;1,"Duplicate","Unique")</f>
        <v>Unique</v>
      </c>
    </row>
    <row r="36" spans="1:11" ht="15" customHeight="1" x14ac:dyDescent="0.3">
      <c r="A36" s="4" t="str">
        <f>Raw_SalesFact!A36</f>
        <v>SALE34</v>
      </c>
      <c r="B36" s="6">
        <f>Raw_SalesFact!B36</f>
        <v>45215</v>
      </c>
      <c r="C36" s="4" t="str">
        <f>Raw_SalesFact!C36</f>
        <v>CUST1344</v>
      </c>
      <c r="D36" s="4" t="str">
        <f>Raw_SalesFact!D36</f>
        <v>PROD79</v>
      </c>
      <c r="E36" s="4" t="str">
        <f>Raw_SalesFact!E36</f>
        <v>STORE1</v>
      </c>
      <c r="F36" s="4">
        <f>IF(Raw_SalesFact!F36="",ROUND(AVERAGE(Raw_SalesFact!$F$2:$F$2001),0),Raw_SalesFact!F36)</f>
        <v>2</v>
      </c>
      <c r="G36" s="4">
        <f>IF(Raw_SalesFact!G36="",ROUND(AVERAGEIF(Raw_SalesFact!$D$2:$D$2001,D36,Raw_SalesFact!$G$2:$G$2001),2),Raw_SalesFact!G36)</f>
        <v>873.22</v>
      </c>
      <c r="H36" s="8">
        <f>IF(Raw_SalesFact!H36="",0,Raw_SalesFact!H36)</f>
        <v>0.18</v>
      </c>
      <c r="I36" s="4" t="str">
        <f>Raw_SalesFact!I36</f>
        <v>Credit Card</v>
      </c>
      <c r="J36" s="4">
        <f>IF(Raw_SalesFact!J36="",ROUND(F36*G36*(1-H36),2),Raw_SalesFact!J36)</f>
        <v>2148.1212</v>
      </c>
      <c r="K36" s="4" t="str">
        <f>IF(COUNTIF($A$2:$A36,A36)&gt;1,"Duplicate","Unique")</f>
        <v>Unique</v>
      </c>
    </row>
    <row r="37" spans="1:11" ht="15" customHeight="1" x14ac:dyDescent="0.3">
      <c r="A37" s="4" t="str">
        <f>Raw_SalesFact!A37</f>
        <v>SALE35</v>
      </c>
      <c r="B37" s="6">
        <f>Raw_SalesFact!B37</f>
        <v>45878</v>
      </c>
      <c r="C37" s="4" t="str">
        <f>Raw_SalesFact!C37</f>
        <v>CUST1218</v>
      </c>
      <c r="D37" s="4" t="str">
        <f>Raw_SalesFact!D37</f>
        <v>PROD16</v>
      </c>
      <c r="E37" s="4" t="str">
        <f>Raw_SalesFact!E37</f>
        <v>STORE3</v>
      </c>
      <c r="F37" s="4">
        <f>IF(Raw_SalesFact!F37="",ROUND(AVERAGE(Raw_SalesFact!$F$2:$F$2001),0),Raw_SalesFact!F37)</f>
        <v>4</v>
      </c>
      <c r="G37" s="4">
        <f>IF(Raw_SalesFact!G37="",ROUND(AVERAGEIF(Raw_SalesFact!$D$2:$D$2001,D37,Raw_SalesFact!$G$2:$G$2001),2),Raw_SalesFact!G37)</f>
        <v>109.36</v>
      </c>
      <c r="H37" s="8">
        <f>IF(Raw_SalesFact!H37="",0,Raw_SalesFact!H37)</f>
        <v>0.19</v>
      </c>
      <c r="I37" s="4" t="str">
        <f>Raw_SalesFact!I37</f>
        <v>COD</v>
      </c>
      <c r="J37" s="4">
        <f>IF(Raw_SalesFact!J37="",ROUND(F37*G37*(1-H37),2),Raw_SalesFact!J37)</f>
        <v>354.32639999999998</v>
      </c>
      <c r="K37" s="4" t="str">
        <f>IF(COUNTIF($A$2:$A37,A37)&gt;1,"Duplicate","Unique")</f>
        <v>Unique</v>
      </c>
    </row>
    <row r="38" spans="1:11" ht="15" customHeight="1" x14ac:dyDescent="0.3">
      <c r="A38" s="4" t="str">
        <f>Raw_SalesFact!A38</f>
        <v>SALE36</v>
      </c>
      <c r="B38" s="6">
        <f>Raw_SalesFact!B38</f>
        <v>45635</v>
      </c>
      <c r="C38" s="4" t="str">
        <f>Raw_SalesFact!C38</f>
        <v>CUST1086</v>
      </c>
      <c r="D38" s="4" t="str">
        <f>Raw_SalesFact!D38</f>
        <v>PROD5</v>
      </c>
      <c r="E38" s="4" t="str">
        <f>Raw_SalesFact!E38</f>
        <v>STORE7</v>
      </c>
      <c r="F38" s="4">
        <f>IF(Raw_SalesFact!F38="",ROUND(AVERAGE(Raw_SalesFact!$F$2:$F$2001),0),Raw_SalesFact!F38)</f>
        <v>3</v>
      </c>
      <c r="G38" s="4">
        <f>IF(Raw_SalesFact!G38="",ROUND(AVERAGEIF(Raw_SalesFact!$D$2:$D$2001,D38,Raw_SalesFact!$G$2:$G$2001),2),Raw_SalesFact!G38)</f>
        <v>559.52</v>
      </c>
      <c r="H38" s="8">
        <f>IF(Raw_SalesFact!H38="",0,Raw_SalesFact!H38)</f>
        <v>0.16</v>
      </c>
      <c r="I38" s="4" t="str">
        <f>Raw_SalesFact!I38</f>
        <v>PayPal</v>
      </c>
      <c r="J38" s="4">
        <f>IF(Raw_SalesFact!J38="",ROUND(F38*G38*(1-H38),2),Raw_SalesFact!J38)</f>
        <v>1409.9903999999999</v>
      </c>
      <c r="K38" s="4" t="str">
        <f>IF(COUNTIF($A$2:$A38,A38)&gt;1,"Duplicate","Unique")</f>
        <v>Unique</v>
      </c>
    </row>
    <row r="39" spans="1:11" ht="15" customHeight="1" x14ac:dyDescent="0.3">
      <c r="A39" s="4" t="str">
        <f>Raw_SalesFact!A39</f>
        <v>SALE37</v>
      </c>
      <c r="B39" s="6">
        <f>Raw_SalesFact!B39</f>
        <v>45329</v>
      </c>
      <c r="C39" s="4" t="str">
        <f>Raw_SalesFact!C39</f>
        <v>CUST1492</v>
      </c>
      <c r="D39" s="4" t="str">
        <f>Raw_SalesFact!D39</f>
        <v>PROD10</v>
      </c>
      <c r="E39" s="4" t="str">
        <f>Raw_SalesFact!E39</f>
        <v>STORE17</v>
      </c>
      <c r="F39" s="4">
        <f>IF(Raw_SalesFact!F39="",ROUND(AVERAGE(Raw_SalesFact!$F$2:$F$2001),0),Raw_SalesFact!F39)</f>
        <v>3</v>
      </c>
      <c r="G39" s="4">
        <f>IF(Raw_SalesFact!G39="",ROUND(AVERAGEIF(Raw_SalesFact!$D$2:$D$2001,D39,Raw_SalesFact!$G$2:$G$2001),2),Raw_SalesFact!G39)</f>
        <v>121.76</v>
      </c>
      <c r="H39" s="8">
        <f>IF(Raw_SalesFact!H39="",0,Raw_SalesFact!H39)</f>
        <v>0.27</v>
      </c>
      <c r="I39" s="4" t="str">
        <f>Raw_SalesFact!I39</f>
        <v>PayPal</v>
      </c>
      <c r="J39" s="4">
        <f>IF(Raw_SalesFact!J39="",ROUND(F39*G39*(1-H39),2),Raw_SalesFact!J39)</f>
        <v>266.65440000000001</v>
      </c>
      <c r="K39" s="4" t="str">
        <f>IF(COUNTIF($A$2:$A39,A39)&gt;1,"Duplicate","Unique")</f>
        <v>Unique</v>
      </c>
    </row>
    <row r="40" spans="1:11" ht="15" customHeight="1" x14ac:dyDescent="0.3">
      <c r="A40" s="4" t="str">
        <f>Raw_SalesFact!A40</f>
        <v>SALE38</v>
      </c>
      <c r="B40" s="6">
        <f>Raw_SalesFact!B40</f>
        <v>45378</v>
      </c>
      <c r="C40" s="4" t="str">
        <f>Raw_SalesFact!C40</f>
        <v>CUST1189</v>
      </c>
      <c r="D40" s="4" t="str">
        <f>Raw_SalesFact!D40</f>
        <v>PROD33</v>
      </c>
      <c r="E40" s="4" t="str">
        <f>Raw_SalesFact!E40</f>
        <v>STORE13</v>
      </c>
      <c r="F40" s="4">
        <f>IF(Raw_SalesFact!F40="",ROUND(AVERAGE(Raw_SalesFact!$F$2:$F$2001),0),Raw_SalesFact!F40)</f>
        <v>4</v>
      </c>
      <c r="G40" s="4">
        <f>IF(Raw_SalesFact!G40="",ROUND(AVERAGEIF(Raw_SalesFact!$D$2:$D$2001,D40,Raw_SalesFact!$G$2:$G$2001),2),Raw_SalesFact!G40)</f>
        <v>735.32</v>
      </c>
      <c r="H40" s="8">
        <f>IF(Raw_SalesFact!H40="",0,Raw_SalesFact!H40)</f>
        <v>0.06</v>
      </c>
      <c r="I40" s="4" t="str">
        <f>Raw_SalesFact!I40</f>
        <v>COD</v>
      </c>
      <c r="J40" s="4">
        <f>IF(Raw_SalesFact!J40="",ROUND(F40*G40*(1-H40),2),Raw_SalesFact!J40)</f>
        <v>2764.8031999999998</v>
      </c>
      <c r="K40" s="4" t="str">
        <f>IF(COUNTIF($A$2:$A40,A40)&gt;1,"Duplicate","Unique")</f>
        <v>Unique</v>
      </c>
    </row>
    <row r="41" spans="1:11" ht="15" customHeight="1" x14ac:dyDescent="0.3">
      <c r="A41" s="4" t="str">
        <f>Raw_SalesFact!A41</f>
        <v>SALE39</v>
      </c>
      <c r="B41" s="6">
        <f>Raw_SalesFact!B41</f>
        <v>45264</v>
      </c>
      <c r="C41" s="4" t="str">
        <f>Raw_SalesFact!C41</f>
        <v>CUST1431</v>
      </c>
      <c r="D41" s="4" t="str">
        <f>Raw_SalesFact!D41</f>
        <v>PROD94</v>
      </c>
      <c r="E41" s="4" t="str">
        <f>Raw_SalesFact!E41</f>
        <v>STORE3</v>
      </c>
      <c r="F41" s="4">
        <f>IF(Raw_SalesFact!F41="",ROUND(AVERAGE(Raw_SalesFact!$F$2:$F$2001),0),Raw_SalesFact!F41)</f>
        <v>2</v>
      </c>
      <c r="G41" s="4">
        <f>IF(Raw_SalesFact!G41="",ROUND(AVERAGEIF(Raw_SalesFact!$D$2:$D$2001,D41,Raw_SalesFact!$G$2:$G$2001),2),Raw_SalesFact!G41)</f>
        <v>600.73</v>
      </c>
      <c r="H41" s="8">
        <f>IF(Raw_SalesFact!H41="",0,Raw_SalesFact!H41)</f>
        <v>0.08</v>
      </c>
      <c r="I41" s="4" t="str">
        <f>Raw_SalesFact!I41</f>
        <v>Credit Card</v>
      </c>
      <c r="J41" s="4">
        <f>IF(Raw_SalesFact!J41="",ROUND(F41*G41*(1-H41),2),Raw_SalesFact!J41)</f>
        <v>1105.3432</v>
      </c>
      <c r="K41" s="4" t="str">
        <f>IF(COUNTIF($A$2:$A41,A41)&gt;1,"Duplicate","Unique")</f>
        <v>Unique</v>
      </c>
    </row>
    <row r="42" spans="1:11" ht="15" customHeight="1" x14ac:dyDescent="0.3">
      <c r="A42" s="4" t="str">
        <f>Raw_SalesFact!A42</f>
        <v>SALE40</v>
      </c>
      <c r="B42" s="6">
        <f>Raw_SalesFact!B42</f>
        <v>45486</v>
      </c>
      <c r="C42" s="4" t="str">
        <f>Raw_SalesFact!C42</f>
        <v>CUST1072</v>
      </c>
      <c r="D42" s="4" t="str">
        <f>Raw_SalesFact!D42</f>
        <v>PROD26</v>
      </c>
      <c r="E42" s="4" t="str">
        <f>Raw_SalesFact!E42</f>
        <v>STORE19</v>
      </c>
      <c r="F42" s="4">
        <f>IF(Raw_SalesFact!F42="",ROUND(AVERAGE(Raw_SalesFact!$F$2:$F$2001),0),Raw_SalesFact!F42)</f>
        <v>2</v>
      </c>
      <c r="G42" s="4">
        <f>IF(Raw_SalesFact!G42="",ROUND(AVERAGEIF(Raw_SalesFact!$D$2:$D$2001,D42,Raw_SalesFact!$G$2:$G$2001),2),Raw_SalesFact!G42)</f>
        <v>873.86</v>
      </c>
      <c r="H42" s="8">
        <f>IF(Raw_SalesFact!H42="",0,Raw_SalesFact!H42)</f>
        <v>7.0000000000000007E-2</v>
      </c>
      <c r="I42" s="4" t="str">
        <f>Raw_SalesFact!I42</f>
        <v>COD</v>
      </c>
      <c r="J42" s="4">
        <f>IF(Raw_SalesFact!J42="",ROUND(F42*G42*(1-H42),2),Raw_SalesFact!J42)</f>
        <v>1625.3796</v>
      </c>
      <c r="K42" s="4" t="str">
        <f>IF(COUNTIF($A$2:$A42,A42)&gt;1,"Duplicate","Unique")</f>
        <v>Unique</v>
      </c>
    </row>
    <row r="43" spans="1:11" ht="15" customHeight="1" x14ac:dyDescent="0.3">
      <c r="A43" s="4" t="str">
        <f>Raw_SalesFact!A43</f>
        <v>SALE41</v>
      </c>
      <c r="B43" s="6">
        <f>Raw_SalesFact!B43</f>
        <v>45241</v>
      </c>
      <c r="C43" s="4" t="str">
        <f>Raw_SalesFact!C43</f>
        <v>CUST1302</v>
      </c>
      <c r="D43" s="4" t="str">
        <f>Raw_SalesFact!D43</f>
        <v>PROD23</v>
      </c>
      <c r="E43" s="4" t="str">
        <f>Raw_SalesFact!E43</f>
        <v>STORE8</v>
      </c>
      <c r="F43" s="4">
        <f>IF(Raw_SalesFact!F43="",ROUND(AVERAGE(Raw_SalesFact!$F$2:$F$2001),0),Raw_SalesFact!F43)</f>
        <v>3</v>
      </c>
      <c r="G43" s="4">
        <f>IF(Raw_SalesFact!G43="",ROUND(AVERAGEIF(Raw_SalesFact!$D$2:$D$2001,D43,Raw_SalesFact!$G$2:$G$2001),2),Raw_SalesFact!G43)</f>
        <v>342.47</v>
      </c>
      <c r="H43" s="8">
        <f>IF(Raw_SalesFact!H43="",0,Raw_SalesFact!H43)</f>
        <v>0.08</v>
      </c>
      <c r="I43" s="4" t="str">
        <f>Raw_SalesFact!I43</f>
        <v>PayPal</v>
      </c>
      <c r="J43" s="4">
        <f>IF(Raw_SalesFact!J43="",ROUND(F43*G43*(1-H43),2),Raw_SalesFact!J43)</f>
        <v>945.21720000000005</v>
      </c>
      <c r="K43" s="4" t="str">
        <f>IF(COUNTIF($A$2:$A43,A43)&gt;1,"Duplicate","Unique")</f>
        <v>Unique</v>
      </c>
    </row>
    <row r="44" spans="1:11" ht="15" customHeight="1" x14ac:dyDescent="0.3">
      <c r="A44" s="4" t="str">
        <f>Raw_SalesFact!A44</f>
        <v>SALE42</v>
      </c>
      <c r="B44" s="6">
        <f>Raw_SalesFact!B44</f>
        <v>45649</v>
      </c>
      <c r="C44" s="4" t="str">
        <f>Raw_SalesFact!C44</f>
        <v>CUST1335</v>
      </c>
      <c r="D44" s="4" t="str">
        <f>Raw_SalesFact!D44</f>
        <v>PROD29</v>
      </c>
      <c r="E44" s="4" t="str">
        <f>Raw_SalesFact!E44</f>
        <v>STORE9</v>
      </c>
      <c r="F44" s="4">
        <f>IF(Raw_SalesFact!F44="",ROUND(AVERAGE(Raw_SalesFact!$F$2:$F$2001),0),Raw_SalesFact!F44)</f>
        <v>2</v>
      </c>
      <c r="G44" s="4">
        <f>IF(Raw_SalesFact!G44="",ROUND(AVERAGEIF(Raw_SalesFact!$D$2:$D$2001,D44,Raw_SalesFact!$G$2:$G$2001),2),Raw_SalesFact!G44)</f>
        <v>915.15</v>
      </c>
      <c r="H44" s="8">
        <f>IF(Raw_SalesFact!H44="",0,Raw_SalesFact!H44)</f>
        <v>0.16</v>
      </c>
      <c r="I44" s="4" t="str">
        <f>Raw_SalesFact!I44</f>
        <v>PayPal</v>
      </c>
      <c r="J44" s="4">
        <f>IF(Raw_SalesFact!J44="",ROUND(F44*G44*(1-H44),2),Raw_SalesFact!J44)</f>
        <v>1537.452</v>
      </c>
      <c r="K44" s="4" t="str">
        <f>IF(COUNTIF($A$2:$A44,A44)&gt;1,"Duplicate","Unique")</f>
        <v>Unique</v>
      </c>
    </row>
    <row r="45" spans="1:11" ht="15" customHeight="1" x14ac:dyDescent="0.3">
      <c r="A45" s="4" t="str">
        <f>Raw_SalesFact!A45</f>
        <v>SALE43</v>
      </c>
      <c r="B45" s="6">
        <f>Raw_SalesFact!B45</f>
        <v>45677</v>
      </c>
      <c r="C45" s="4" t="str">
        <f>Raw_SalesFact!C45</f>
        <v>CUST1084</v>
      </c>
      <c r="D45" s="4" t="str">
        <f>Raw_SalesFact!D45</f>
        <v>PROD33</v>
      </c>
      <c r="E45" s="4" t="str">
        <f>Raw_SalesFact!E45</f>
        <v>STORE17</v>
      </c>
      <c r="F45" s="4">
        <f>IF(Raw_SalesFact!F45="",ROUND(AVERAGE(Raw_SalesFact!$F$2:$F$2001),0),Raw_SalesFact!F45)</f>
        <v>2</v>
      </c>
      <c r="G45" s="4">
        <f>IF(Raw_SalesFact!G45="",ROUND(AVERAGEIF(Raw_SalesFact!$D$2:$D$2001,D45,Raw_SalesFact!$G$2:$G$2001),2),Raw_SalesFact!G45)</f>
        <v>863.11</v>
      </c>
      <c r="H45" s="8">
        <f>IF(Raw_SalesFact!H45="",0,Raw_SalesFact!H45)</f>
        <v>0.28000000000000003</v>
      </c>
      <c r="I45" s="4" t="str">
        <f>Raw_SalesFact!I45</f>
        <v>PayPal</v>
      </c>
      <c r="J45" s="4">
        <f>IF(Raw_SalesFact!J45="",ROUND(F45*G45*(1-H45),2),Raw_SalesFact!J45)</f>
        <v>1864.3176000000001</v>
      </c>
      <c r="K45" s="4" t="str">
        <f>IF(COUNTIF($A$2:$A45,A45)&gt;1,"Duplicate","Unique")</f>
        <v>Unique</v>
      </c>
    </row>
    <row r="46" spans="1:11" ht="15" customHeight="1" x14ac:dyDescent="0.3">
      <c r="A46" s="4" t="str">
        <f>Raw_SalesFact!A46</f>
        <v>SALE44</v>
      </c>
      <c r="B46" s="6">
        <f>Raw_SalesFact!B46</f>
        <v>45538</v>
      </c>
      <c r="C46" s="4" t="str">
        <f>Raw_SalesFact!C46</f>
        <v>CUST1203</v>
      </c>
      <c r="D46" s="4" t="str">
        <f>Raw_SalesFact!D46</f>
        <v>PROD43</v>
      </c>
      <c r="E46" s="4" t="str">
        <f>Raw_SalesFact!E46</f>
        <v>STORE12</v>
      </c>
      <c r="F46" s="4">
        <f>IF(Raw_SalesFact!F46="",ROUND(AVERAGE(Raw_SalesFact!$F$2:$F$2001),0),Raw_SalesFact!F46)</f>
        <v>2</v>
      </c>
      <c r="G46" s="4">
        <f>IF(Raw_SalesFact!G46="",ROUND(AVERAGEIF(Raw_SalesFact!$D$2:$D$2001,D46,Raw_SalesFact!$G$2:$G$2001),2),Raw_SalesFact!G46)</f>
        <v>209.32</v>
      </c>
      <c r="H46" s="8">
        <f>IF(Raw_SalesFact!H46="",0,Raw_SalesFact!H46)</f>
        <v>0.23</v>
      </c>
      <c r="I46" s="4" t="str">
        <f>Raw_SalesFact!I46</f>
        <v>COD</v>
      </c>
      <c r="J46" s="4">
        <f>IF(Raw_SalesFact!J46="",ROUND(F46*G46*(1-H46),2),Raw_SalesFact!J46)</f>
        <v>322.3528</v>
      </c>
      <c r="K46" s="4" t="str">
        <f>IF(COUNTIF($A$2:$A46,A46)&gt;1,"Duplicate","Unique")</f>
        <v>Unique</v>
      </c>
    </row>
    <row r="47" spans="1:11" ht="15" customHeight="1" x14ac:dyDescent="0.3">
      <c r="A47" s="4" t="str">
        <f>Raw_SalesFact!A47</f>
        <v>SALE45</v>
      </c>
      <c r="B47" s="6">
        <f>Raw_SalesFact!B47</f>
        <v>45606</v>
      </c>
      <c r="C47" s="4" t="str">
        <f>Raw_SalesFact!C47</f>
        <v>CUST1470</v>
      </c>
      <c r="D47" s="4" t="str">
        <f>Raw_SalesFact!D47</f>
        <v>PROD59</v>
      </c>
      <c r="E47" s="4" t="str">
        <f>Raw_SalesFact!E47</f>
        <v>STORE8</v>
      </c>
      <c r="F47" s="4">
        <f>IF(Raw_SalesFact!F47="",ROUND(AVERAGE(Raw_SalesFact!$F$2:$F$2001),0),Raw_SalesFact!F47)</f>
        <v>4</v>
      </c>
      <c r="G47" s="4">
        <f>IF(Raw_SalesFact!G47="",ROUND(AVERAGEIF(Raw_SalesFact!$D$2:$D$2001,D47,Raw_SalesFact!$G$2:$G$2001),2),Raw_SalesFact!G47)</f>
        <v>288.60000000000002</v>
      </c>
      <c r="H47" s="8">
        <f>IF(Raw_SalesFact!H47="",0,Raw_SalesFact!H47)</f>
        <v>0.09</v>
      </c>
      <c r="I47" s="4" t="str">
        <f>Raw_SalesFact!I47</f>
        <v>PayPal</v>
      </c>
      <c r="J47" s="4">
        <f>IF(Raw_SalesFact!J47="",ROUND(F47*G47*(1-H47),2),Raw_SalesFact!J47)</f>
        <v>1050.5039999999999</v>
      </c>
      <c r="K47" s="4" t="str">
        <f>IF(COUNTIF($A$2:$A47,A47)&gt;1,"Duplicate","Unique")</f>
        <v>Unique</v>
      </c>
    </row>
    <row r="48" spans="1:11" ht="15" customHeight="1" x14ac:dyDescent="0.3">
      <c r="A48" s="4" t="str">
        <f>Raw_SalesFact!A48</f>
        <v>SALE46</v>
      </c>
      <c r="B48" s="6">
        <f>Raw_SalesFact!B48</f>
        <v>45570</v>
      </c>
      <c r="C48" s="4" t="str">
        <f>Raw_SalesFact!C48</f>
        <v>CUST1070</v>
      </c>
      <c r="D48" s="4" t="str">
        <f>Raw_SalesFact!D48</f>
        <v>PROD78</v>
      </c>
      <c r="E48" s="4" t="str">
        <f>Raw_SalesFact!E48</f>
        <v>STORE16</v>
      </c>
      <c r="F48" s="4">
        <f>IF(Raw_SalesFact!F48="",ROUND(AVERAGE(Raw_SalesFact!$F$2:$F$2001),0),Raw_SalesFact!F48)</f>
        <v>1</v>
      </c>
      <c r="G48" s="4">
        <f>IF(Raw_SalesFact!G48="",ROUND(AVERAGEIF(Raw_SalesFact!$D$2:$D$2001,D48,Raw_SalesFact!$G$2:$G$2001),2),Raw_SalesFact!G48)</f>
        <v>418.69</v>
      </c>
      <c r="H48" s="8">
        <f>IF(Raw_SalesFact!H48="",0,Raw_SalesFact!H48)</f>
        <v>0.06</v>
      </c>
      <c r="I48" s="4" t="str">
        <f>Raw_SalesFact!I48</f>
        <v>PayPal</v>
      </c>
      <c r="J48" s="4">
        <f>IF(Raw_SalesFact!J48="",ROUND(F48*G48*(1-H48),2),Raw_SalesFact!J48)</f>
        <v>393.5686</v>
      </c>
      <c r="K48" s="4" t="str">
        <f>IF(COUNTIF($A$2:$A48,A48)&gt;1,"Duplicate","Unique")</f>
        <v>Unique</v>
      </c>
    </row>
    <row r="49" spans="1:11" ht="15" customHeight="1" x14ac:dyDescent="0.3">
      <c r="A49" s="4" t="str">
        <f>Raw_SalesFact!A49</f>
        <v>SALE47</v>
      </c>
      <c r="B49" s="6">
        <f>Raw_SalesFact!B49</f>
        <v>45466</v>
      </c>
      <c r="C49" s="4" t="str">
        <f>Raw_SalesFact!C49</f>
        <v>CUST1008</v>
      </c>
      <c r="D49" s="4" t="str">
        <f>Raw_SalesFact!D49</f>
        <v>PROD30</v>
      </c>
      <c r="E49" s="4" t="str">
        <f>Raw_SalesFact!E49</f>
        <v>STORE11</v>
      </c>
      <c r="F49" s="4">
        <f>IF(Raw_SalesFact!F49="",ROUND(AVERAGE(Raw_SalesFact!$F$2:$F$2001),0),Raw_SalesFact!F49)</f>
        <v>1</v>
      </c>
      <c r="G49" s="4">
        <f>IF(Raw_SalesFact!G49="",ROUND(AVERAGEIF(Raw_SalesFact!$D$2:$D$2001,D49,Raw_SalesFact!$G$2:$G$2001),2),Raw_SalesFact!G49)</f>
        <v>135.78</v>
      </c>
      <c r="H49" s="8">
        <f>IF(Raw_SalesFact!H49="",0,Raw_SalesFact!H49)</f>
        <v>0.14000000000000001</v>
      </c>
      <c r="I49" s="4" t="str">
        <f>Raw_SalesFact!I49</f>
        <v>PayPal</v>
      </c>
      <c r="J49" s="4">
        <f>IF(Raw_SalesFact!J49="",ROUND(F49*G49*(1-H49),2),Raw_SalesFact!J49)</f>
        <v>116.77079999999999</v>
      </c>
      <c r="K49" s="4" t="str">
        <f>IF(COUNTIF($A$2:$A49,A49)&gt;1,"Duplicate","Unique")</f>
        <v>Unique</v>
      </c>
    </row>
    <row r="50" spans="1:11" ht="15" customHeight="1" x14ac:dyDescent="0.3">
      <c r="A50" s="4" t="str">
        <f>Raw_SalesFact!A50</f>
        <v>SALE48</v>
      </c>
      <c r="B50" s="6">
        <f>Raw_SalesFact!B50</f>
        <v>45218</v>
      </c>
      <c r="C50" s="4" t="str">
        <f>Raw_SalesFact!C50</f>
        <v>CUST1203</v>
      </c>
      <c r="D50" s="4" t="str">
        <f>Raw_SalesFact!D50</f>
        <v>PROD44</v>
      </c>
      <c r="E50" s="4" t="str">
        <f>Raw_SalesFact!E50</f>
        <v>STORE17</v>
      </c>
      <c r="F50" s="4">
        <f>IF(Raw_SalesFact!F50="",ROUND(AVERAGE(Raw_SalesFact!$F$2:$F$2001),0),Raw_SalesFact!F50)</f>
        <v>1</v>
      </c>
      <c r="G50" s="4">
        <f>IF(Raw_SalesFact!G50="",ROUND(AVERAGEIF(Raw_SalesFact!$D$2:$D$2001,D50,Raw_SalesFact!$G$2:$G$2001),2),Raw_SalesFact!G50)</f>
        <v>517.13</v>
      </c>
      <c r="H50" s="8">
        <f>IF(Raw_SalesFact!H50="",0,Raw_SalesFact!H50)</f>
        <v>0.28000000000000003</v>
      </c>
      <c r="I50" s="4" t="str">
        <f>Raw_SalesFact!I50</f>
        <v>Credit Card</v>
      </c>
      <c r="J50" s="4">
        <f>IF(Raw_SalesFact!J50="",ROUND(F50*G50*(1-H50),2),Raw_SalesFact!J50)</f>
        <v>372.33359999999999</v>
      </c>
      <c r="K50" s="4" t="str">
        <f>IF(COUNTIF($A$2:$A50,A50)&gt;1,"Duplicate","Unique")</f>
        <v>Unique</v>
      </c>
    </row>
    <row r="51" spans="1:11" ht="15" customHeight="1" x14ac:dyDescent="0.3">
      <c r="A51" s="4" t="str">
        <f>Raw_SalesFact!A51</f>
        <v>SALE49</v>
      </c>
      <c r="B51" s="6">
        <f>Raw_SalesFact!B51</f>
        <v>45607</v>
      </c>
      <c r="C51" s="4" t="str">
        <f>Raw_SalesFact!C51</f>
        <v>CUST1420</v>
      </c>
      <c r="D51" s="4" t="str">
        <f>Raw_SalesFact!D51</f>
        <v>PROD21</v>
      </c>
      <c r="E51" s="4" t="str">
        <f>Raw_SalesFact!E51</f>
        <v>STORE16</v>
      </c>
      <c r="F51" s="4">
        <f>IF(Raw_SalesFact!F51="",ROUND(AVERAGE(Raw_SalesFact!$F$2:$F$2001),0),Raw_SalesFact!F51)</f>
        <v>2</v>
      </c>
      <c r="G51" s="4">
        <f>IF(Raw_SalesFact!G51="",ROUND(AVERAGEIF(Raw_SalesFact!$D$2:$D$2001,D51,Raw_SalesFact!$G$2:$G$2001),2),Raw_SalesFact!G51)</f>
        <v>384.66</v>
      </c>
      <c r="H51" s="8">
        <f>IF(Raw_SalesFact!H51="",0,Raw_SalesFact!H51)</f>
        <v>0.08</v>
      </c>
      <c r="I51" s="4" t="str">
        <f>Raw_SalesFact!I51</f>
        <v>COD</v>
      </c>
      <c r="J51" s="4">
        <f>IF(Raw_SalesFact!J51="",ROUND(F51*G51*(1-H51),2),Raw_SalesFact!J51)</f>
        <v>707.77440000000001</v>
      </c>
      <c r="K51" s="4" t="str">
        <f>IF(COUNTIF($A$2:$A51,A51)&gt;1,"Duplicate","Unique")</f>
        <v>Unique</v>
      </c>
    </row>
    <row r="52" spans="1:11" ht="15" customHeight="1" x14ac:dyDescent="0.3">
      <c r="A52" s="4" t="str">
        <f>Raw_SalesFact!A52</f>
        <v>SALE50</v>
      </c>
      <c r="B52" s="6">
        <f>Raw_SalesFact!B52</f>
        <v>45291</v>
      </c>
      <c r="C52" s="4" t="str">
        <f>Raw_SalesFact!C52</f>
        <v>CUST1070</v>
      </c>
      <c r="D52" s="4" t="str">
        <f>Raw_SalesFact!D52</f>
        <v>PROD52</v>
      </c>
      <c r="E52" s="4" t="str">
        <f>Raw_SalesFact!E52</f>
        <v>STORE9</v>
      </c>
      <c r="F52" s="4">
        <f>IF(Raw_SalesFact!F52="",ROUND(AVERAGE(Raw_SalesFact!$F$2:$F$2001),0),Raw_SalesFact!F52)</f>
        <v>3</v>
      </c>
      <c r="G52" s="4">
        <f>IF(Raw_SalesFact!G52="",ROUND(AVERAGEIF(Raw_SalesFact!$D$2:$D$2001,D52,Raw_SalesFact!$G$2:$G$2001),2),Raw_SalesFact!G52)</f>
        <v>83.7</v>
      </c>
      <c r="H52" s="8">
        <f>IF(Raw_SalesFact!H52="",0,Raw_SalesFact!H52)</f>
        <v>0.24</v>
      </c>
      <c r="I52" s="4" t="str">
        <f>Raw_SalesFact!I52</f>
        <v>PayPal</v>
      </c>
      <c r="J52" s="4">
        <f>IF(Raw_SalesFact!J52="",ROUND(F52*G52*(1-H52),2),Raw_SalesFact!J52)</f>
        <v>190.83600000000001</v>
      </c>
      <c r="K52" s="4" t="str">
        <f>IF(COUNTIF($A$2:$A52,A52)&gt;1,"Duplicate","Unique")</f>
        <v>Unique</v>
      </c>
    </row>
    <row r="53" spans="1:11" ht="15" customHeight="1" x14ac:dyDescent="0.3">
      <c r="A53" s="4" t="str">
        <f>Raw_SalesFact!A53</f>
        <v>SALE51</v>
      </c>
      <c r="B53" s="6">
        <f>Raw_SalesFact!B53</f>
        <v>45689</v>
      </c>
      <c r="C53" s="4" t="str">
        <f>Raw_SalesFact!C53</f>
        <v>CUST1142</v>
      </c>
      <c r="D53" s="4" t="str">
        <f>Raw_SalesFact!D53</f>
        <v>PROD69</v>
      </c>
      <c r="E53" s="4" t="str">
        <f>Raw_SalesFact!E53</f>
        <v>STORE7</v>
      </c>
      <c r="F53" s="4">
        <f>IF(Raw_SalesFact!F53="",ROUND(AVERAGE(Raw_SalesFact!$F$2:$F$2001),0),Raw_SalesFact!F53)</f>
        <v>3</v>
      </c>
      <c r="G53" s="4">
        <f>IF(Raw_SalesFact!G53="",ROUND(AVERAGEIF(Raw_SalesFact!$D$2:$D$2001,D53,Raw_SalesFact!$G$2:$G$2001),2),Raw_SalesFact!G53)</f>
        <v>76.569999999999993</v>
      </c>
      <c r="H53" s="8">
        <f>IF(Raw_SalesFact!H53="",0,Raw_SalesFact!H53)</f>
        <v>0.26</v>
      </c>
      <c r="I53" s="4" t="str">
        <f>Raw_SalesFact!I53</f>
        <v>Credit Card</v>
      </c>
      <c r="J53" s="4">
        <f>IF(Raw_SalesFact!J53="",ROUND(F53*G53*(1-H53),2),Raw_SalesFact!J53)</f>
        <v>169.9854</v>
      </c>
      <c r="K53" s="4" t="str">
        <f>IF(COUNTIF($A$2:$A53,A53)&gt;1,"Duplicate","Unique")</f>
        <v>Unique</v>
      </c>
    </row>
    <row r="54" spans="1:11" ht="15" customHeight="1" x14ac:dyDescent="0.3">
      <c r="A54" s="4" t="str">
        <f>Raw_SalesFact!A54</f>
        <v>SALE52</v>
      </c>
      <c r="B54" s="6">
        <f>Raw_SalesFact!B54</f>
        <v>45894</v>
      </c>
      <c r="C54" s="4" t="str">
        <f>Raw_SalesFact!C54</f>
        <v>CUST1148</v>
      </c>
      <c r="D54" s="4" t="str">
        <f>Raw_SalesFact!D54</f>
        <v>PROD89</v>
      </c>
      <c r="E54" s="4" t="str">
        <f>Raw_SalesFact!E54</f>
        <v>STORE6</v>
      </c>
      <c r="F54" s="4">
        <f>IF(Raw_SalesFact!F54="",ROUND(AVERAGE(Raw_SalesFact!$F$2:$F$2001),0),Raw_SalesFact!F54)</f>
        <v>3</v>
      </c>
      <c r="G54" s="4">
        <f>IF(Raw_SalesFact!G54="",ROUND(AVERAGEIF(Raw_SalesFact!$D$2:$D$2001,D54,Raw_SalesFact!$G$2:$G$2001),2),Raw_SalesFact!G54)</f>
        <v>472.54</v>
      </c>
      <c r="H54" s="8">
        <f>IF(Raw_SalesFact!H54="",0,Raw_SalesFact!H54)</f>
        <v>0</v>
      </c>
      <c r="I54" s="4" t="str">
        <f>Raw_SalesFact!I54</f>
        <v>Credit Card</v>
      </c>
      <c r="J54" s="4">
        <f>IF(Raw_SalesFact!J54="",ROUND(F54*G54*(1-H54),2),Raw_SalesFact!J54)</f>
        <v>486.06330000000003</v>
      </c>
      <c r="K54" s="4" t="str">
        <f>IF(COUNTIF($A$2:$A54,A54)&gt;1,"Duplicate","Unique")</f>
        <v>Unique</v>
      </c>
    </row>
    <row r="55" spans="1:11" ht="15" customHeight="1" x14ac:dyDescent="0.3">
      <c r="A55" s="4" t="str">
        <f>Raw_SalesFact!A55</f>
        <v>SALE53</v>
      </c>
      <c r="B55" s="6">
        <f>Raw_SalesFact!B55</f>
        <v>45677</v>
      </c>
      <c r="C55" s="4" t="str">
        <f>Raw_SalesFact!C55</f>
        <v>CUST1324</v>
      </c>
      <c r="D55" s="4" t="str">
        <f>Raw_SalesFact!D55</f>
        <v>PROD20</v>
      </c>
      <c r="E55" s="4" t="str">
        <f>Raw_SalesFact!E55</f>
        <v>STORE8</v>
      </c>
      <c r="F55" s="4">
        <f>IF(Raw_SalesFact!F55="",ROUND(AVERAGE(Raw_SalesFact!$F$2:$F$2001),0),Raw_SalesFact!F55)</f>
        <v>1</v>
      </c>
      <c r="G55" s="4">
        <f>IF(Raw_SalesFact!G55="",ROUND(AVERAGEIF(Raw_SalesFact!$D$2:$D$2001,D55,Raw_SalesFact!$G$2:$G$2001),2),Raw_SalesFact!G55)</f>
        <v>900.35</v>
      </c>
      <c r="H55" s="8">
        <f>IF(Raw_SalesFact!H55="",0,Raw_SalesFact!H55)</f>
        <v>0.13</v>
      </c>
      <c r="I55" s="4" t="str">
        <f>Raw_SalesFact!I55</f>
        <v>COD</v>
      </c>
      <c r="J55" s="4">
        <f>IF(Raw_SalesFact!J55="",ROUND(F55*G55*(1-H55),2),Raw_SalesFact!J55)</f>
        <v>783.30449999999996</v>
      </c>
      <c r="K55" s="4" t="str">
        <f>IF(COUNTIF($A$2:$A55,A55)&gt;1,"Duplicate","Unique")</f>
        <v>Unique</v>
      </c>
    </row>
    <row r="56" spans="1:11" ht="15" customHeight="1" x14ac:dyDescent="0.3">
      <c r="A56" s="4" t="str">
        <f>Raw_SalesFact!A56</f>
        <v>SALE54</v>
      </c>
      <c r="B56" s="6">
        <f>Raw_SalesFact!B56</f>
        <v>45706</v>
      </c>
      <c r="C56" s="4" t="str">
        <f>Raw_SalesFact!C56</f>
        <v>CUST1095</v>
      </c>
      <c r="D56" s="4" t="str">
        <f>Raw_SalesFact!D56</f>
        <v>PROD40</v>
      </c>
      <c r="E56" s="4" t="str">
        <f>Raw_SalesFact!E56</f>
        <v>STORE10</v>
      </c>
      <c r="F56" s="4">
        <f>IF(Raw_SalesFact!F56="",ROUND(AVERAGE(Raw_SalesFact!$F$2:$F$2001),0),Raw_SalesFact!F56)</f>
        <v>4</v>
      </c>
      <c r="G56" s="4">
        <f>IF(Raw_SalesFact!G56="",ROUND(AVERAGEIF(Raw_SalesFact!$D$2:$D$2001,D56,Raw_SalesFact!$G$2:$G$2001),2),Raw_SalesFact!G56)</f>
        <v>428.09</v>
      </c>
      <c r="H56" s="8">
        <f>IF(Raw_SalesFact!H56="",0,Raw_SalesFact!H56)</f>
        <v>7.0000000000000007E-2</v>
      </c>
      <c r="I56" s="4" t="str">
        <f>Raw_SalesFact!I56</f>
        <v>Credit Card</v>
      </c>
      <c r="J56" s="4">
        <f>IF(Raw_SalesFact!J56="",ROUND(F56*G56*(1-H56),2),Raw_SalesFact!J56)</f>
        <v>1592.4947999999999</v>
      </c>
      <c r="K56" s="4" t="str">
        <f>IF(COUNTIF($A$2:$A56,A56)&gt;1,"Duplicate","Unique")</f>
        <v>Unique</v>
      </c>
    </row>
    <row r="57" spans="1:11" ht="15" customHeight="1" x14ac:dyDescent="0.3">
      <c r="A57" s="4" t="str">
        <f>Raw_SalesFact!A57</f>
        <v>SALE55</v>
      </c>
      <c r="B57" s="6">
        <f>Raw_SalesFact!B57</f>
        <v>45589</v>
      </c>
      <c r="C57" s="4" t="str">
        <f>Raw_SalesFact!C57</f>
        <v>CUST1416</v>
      </c>
      <c r="D57" s="4" t="str">
        <f>Raw_SalesFact!D57</f>
        <v>PROD49</v>
      </c>
      <c r="E57" s="4" t="str">
        <f>Raw_SalesFact!E57</f>
        <v>STORE11</v>
      </c>
      <c r="F57" s="4">
        <f>IF(Raw_SalesFact!F57="",ROUND(AVERAGE(Raw_SalesFact!$F$2:$F$2001),0),Raw_SalesFact!F57)</f>
        <v>2</v>
      </c>
      <c r="G57" s="4">
        <f>IF(Raw_SalesFact!G57="",ROUND(AVERAGEIF(Raw_SalesFact!$D$2:$D$2001,D57,Raw_SalesFact!$G$2:$G$2001),2),Raw_SalesFact!G57)</f>
        <v>559.71</v>
      </c>
      <c r="H57" s="8">
        <f>IF(Raw_SalesFact!H57="",0,Raw_SalesFact!H57)</f>
        <v>0.3</v>
      </c>
      <c r="I57" s="4" t="str">
        <f>Raw_SalesFact!I57</f>
        <v>COD</v>
      </c>
      <c r="J57" s="4">
        <f>IF(Raw_SalesFact!J57="",ROUND(F57*G57*(1-H57),2),Raw_SalesFact!J57)</f>
        <v>783.59400000000005</v>
      </c>
      <c r="K57" s="4" t="str">
        <f>IF(COUNTIF($A$2:$A57,A57)&gt;1,"Duplicate","Unique")</f>
        <v>Unique</v>
      </c>
    </row>
    <row r="58" spans="1:11" ht="15" customHeight="1" x14ac:dyDescent="0.3">
      <c r="A58" s="4" t="str">
        <f>Raw_SalesFact!A58</f>
        <v>SALE56</v>
      </c>
      <c r="B58" s="6">
        <f>Raw_SalesFact!B58</f>
        <v>45282</v>
      </c>
      <c r="C58" s="4" t="str">
        <f>Raw_SalesFact!C58</f>
        <v>CUST1080</v>
      </c>
      <c r="D58" s="4" t="str">
        <f>Raw_SalesFact!D58</f>
        <v>PROD34</v>
      </c>
      <c r="E58" s="4" t="str">
        <f>Raw_SalesFact!E58</f>
        <v>STORE6</v>
      </c>
      <c r="F58" s="4">
        <f>IF(Raw_SalesFact!F58="",ROUND(AVERAGE(Raw_SalesFact!$F$2:$F$2001),0),Raw_SalesFact!F58)</f>
        <v>2</v>
      </c>
      <c r="G58" s="4">
        <f>IF(Raw_SalesFact!G58="",ROUND(AVERAGEIF(Raw_SalesFact!$D$2:$D$2001,D58,Raw_SalesFact!$G$2:$G$2001),2),Raw_SalesFact!G58)</f>
        <v>833.7</v>
      </c>
      <c r="H58" s="8">
        <f>IF(Raw_SalesFact!H58="",0,Raw_SalesFact!H58)</f>
        <v>0.06</v>
      </c>
      <c r="I58" s="4" t="str">
        <f>Raw_SalesFact!I58</f>
        <v>PayPal</v>
      </c>
      <c r="J58" s="4">
        <f>IF(Raw_SalesFact!J58="",ROUND(F58*G58*(1-H58),2),Raw_SalesFact!J58)</f>
        <v>1567.356</v>
      </c>
      <c r="K58" s="4" t="str">
        <f>IF(COUNTIF($A$2:$A58,A58)&gt;1,"Duplicate","Unique")</f>
        <v>Unique</v>
      </c>
    </row>
    <row r="59" spans="1:11" ht="15" customHeight="1" x14ac:dyDescent="0.3">
      <c r="A59" s="4" t="str">
        <f>Raw_SalesFact!A59</f>
        <v>SALE57</v>
      </c>
      <c r="B59" s="6">
        <f>Raw_SalesFact!B59</f>
        <v>45462</v>
      </c>
      <c r="C59" s="4" t="str">
        <f>Raw_SalesFact!C59</f>
        <v>CUST1467</v>
      </c>
      <c r="D59" s="4" t="str">
        <f>Raw_SalesFact!D59</f>
        <v>PROD47</v>
      </c>
      <c r="E59" s="4" t="str">
        <f>Raw_SalesFact!E59</f>
        <v>STORE14</v>
      </c>
      <c r="F59" s="4">
        <f>IF(Raw_SalesFact!F59="",ROUND(AVERAGE(Raw_SalesFact!$F$2:$F$2001),0),Raw_SalesFact!F59)</f>
        <v>2</v>
      </c>
      <c r="G59" s="4">
        <f>IF(Raw_SalesFact!G59="",ROUND(AVERAGEIF(Raw_SalesFact!$D$2:$D$2001,D59,Raw_SalesFact!$G$2:$G$2001),2),Raw_SalesFact!G59)</f>
        <v>680.16</v>
      </c>
      <c r="H59" s="8">
        <f>IF(Raw_SalesFact!H59="",0,Raw_SalesFact!H59)</f>
        <v>0.28000000000000003</v>
      </c>
      <c r="I59" s="4" t="str">
        <f>Raw_SalesFact!I59</f>
        <v>Credit Card</v>
      </c>
      <c r="J59" s="4">
        <f>IF(Raw_SalesFact!J59="",ROUND(F59*G59*(1-H59),2),Raw_SalesFact!J59)</f>
        <v>979.43039999999996</v>
      </c>
      <c r="K59" s="4" t="str">
        <f>IF(COUNTIF($A$2:$A59,A59)&gt;1,"Duplicate","Unique")</f>
        <v>Unique</v>
      </c>
    </row>
    <row r="60" spans="1:11" ht="15" customHeight="1" x14ac:dyDescent="0.3">
      <c r="A60" s="4" t="str">
        <f>Raw_SalesFact!A60</f>
        <v>SALE58</v>
      </c>
      <c r="B60" s="6">
        <f>Raw_SalesFact!B60</f>
        <v>45633</v>
      </c>
      <c r="C60" s="4" t="str">
        <f>Raw_SalesFact!C60</f>
        <v>CUST1404</v>
      </c>
      <c r="D60" s="4" t="str">
        <f>Raw_SalesFact!D60</f>
        <v>PROD15</v>
      </c>
      <c r="E60" s="4" t="str">
        <f>Raw_SalesFact!E60</f>
        <v>STORE7</v>
      </c>
      <c r="F60" s="4">
        <f>IF(Raw_SalesFact!F60="",ROUND(AVERAGE(Raw_SalesFact!$F$2:$F$2001),0),Raw_SalesFact!F60)</f>
        <v>4</v>
      </c>
      <c r="G60" s="4">
        <f>IF(Raw_SalesFact!G60="",ROUND(AVERAGEIF(Raw_SalesFact!$D$2:$D$2001,D60,Raw_SalesFact!$G$2:$G$2001),2),Raw_SalesFact!G60)</f>
        <v>733.42</v>
      </c>
      <c r="H60" s="8">
        <f>IF(Raw_SalesFact!H60="",0,Raw_SalesFact!H60)</f>
        <v>0</v>
      </c>
      <c r="I60" s="4" t="str">
        <f>Raw_SalesFact!I60</f>
        <v>PayPal</v>
      </c>
      <c r="J60" s="4">
        <f>IF(Raw_SalesFact!J60="",ROUND(F60*G60*(1-H60),2),Raw_SalesFact!J60)</f>
        <v>2552.3015999999998</v>
      </c>
      <c r="K60" s="4" t="str">
        <f>IF(COUNTIF($A$2:$A60,A60)&gt;1,"Duplicate","Unique")</f>
        <v>Unique</v>
      </c>
    </row>
    <row r="61" spans="1:11" ht="15" customHeight="1" x14ac:dyDescent="0.3">
      <c r="A61" s="4" t="str">
        <f>Raw_SalesFact!A61</f>
        <v>SALE59</v>
      </c>
      <c r="B61" s="6">
        <f>Raw_SalesFact!B61</f>
        <v>45257</v>
      </c>
      <c r="C61" s="4" t="str">
        <f>Raw_SalesFact!C61</f>
        <v>CUST1367</v>
      </c>
      <c r="D61" s="4" t="str">
        <f>Raw_SalesFact!D61</f>
        <v>PROD89</v>
      </c>
      <c r="E61" s="4" t="str">
        <f>Raw_SalesFact!E61</f>
        <v>STORE11</v>
      </c>
      <c r="F61" s="4">
        <f>IF(Raw_SalesFact!F61="",ROUND(AVERAGE(Raw_SalesFact!$F$2:$F$2001),0),Raw_SalesFact!F61)</f>
        <v>1</v>
      </c>
      <c r="G61" s="4">
        <f>IF(Raw_SalesFact!G61="",ROUND(AVERAGEIF(Raw_SalesFact!$D$2:$D$2001,D61,Raw_SalesFact!$G$2:$G$2001),2),Raw_SalesFact!G61)</f>
        <v>996.33</v>
      </c>
      <c r="H61" s="8">
        <f>IF(Raw_SalesFact!H61="",0,Raw_SalesFact!H61)</f>
        <v>0.23</v>
      </c>
      <c r="I61" s="4" t="str">
        <f>Raw_SalesFact!I61</f>
        <v>PayPal</v>
      </c>
      <c r="J61" s="4">
        <f>IF(Raw_SalesFact!J61="",ROUND(F61*G61*(1-H61),2),Raw_SalesFact!J61)</f>
        <v>767.17409999999995</v>
      </c>
      <c r="K61" s="4" t="str">
        <f>IF(COUNTIF($A$2:$A61,A61)&gt;1,"Duplicate","Unique")</f>
        <v>Unique</v>
      </c>
    </row>
    <row r="62" spans="1:11" ht="15" customHeight="1" x14ac:dyDescent="0.3">
      <c r="A62" s="4" t="str">
        <f>Raw_SalesFact!A62</f>
        <v>SALE60</v>
      </c>
      <c r="B62" s="6">
        <f>Raw_SalesFact!B62</f>
        <v>45854</v>
      </c>
      <c r="C62" s="4" t="str">
        <f>Raw_SalesFact!C62</f>
        <v>CUST1408</v>
      </c>
      <c r="D62" s="4" t="str">
        <f>Raw_SalesFact!D62</f>
        <v>PROD31</v>
      </c>
      <c r="E62" s="4" t="str">
        <f>Raw_SalesFact!E62</f>
        <v>STORE10</v>
      </c>
      <c r="F62" s="4">
        <f>IF(Raw_SalesFact!F62="",ROUND(AVERAGE(Raw_SalesFact!$F$2:$F$2001),0),Raw_SalesFact!F62)</f>
        <v>1</v>
      </c>
      <c r="G62" s="4">
        <f>IF(Raw_SalesFact!G62="",ROUND(AVERAGEIF(Raw_SalesFact!$D$2:$D$2001,D62,Raw_SalesFact!$G$2:$G$2001),2),Raw_SalesFact!G62)</f>
        <v>198.83</v>
      </c>
      <c r="H62" s="8">
        <f>IF(Raw_SalesFact!H62="",0,Raw_SalesFact!H62)</f>
        <v>0.09</v>
      </c>
      <c r="I62" s="4" t="str">
        <f>Raw_SalesFact!I62</f>
        <v>COD</v>
      </c>
      <c r="J62" s="4">
        <f>IF(Raw_SalesFact!J62="",ROUND(F62*G62*(1-H62),2),Raw_SalesFact!J62)</f>
        <v>180.93530000000001</v>
      </c>
      <c r="K62" s="4" t="str">
        <f>IF(COUNTIF($A$2:$A62,A62)&gt;1,"Duplicate","Unique")</f>
        <v>Unique</v>
      </c>
    </row>
    <row r="63" spans="1:11" ht="15" customHeight="1" x14ac:dyDescent="0.3">
      <c r="A63" s="4" t="str">
        <f>Raw_SalesFact!A63</f>
        <v>SALE61</v>
      </c>
      <c r="B63" s="6">
        <f>Raw_SalesFact!B63</f>
        <v>45716</v>
      </c>
      <c r="C63" s="4" t="str">
        <f>Raw_SalesFact!C63</f>
        <v>CUST1239</v>
      </c>
      <c r="D63" s="4" t="str">
        <f>Raw_SalesFact!D63</f>
        <v>PROD19</v>
      </c>
      <c r="E63" s="4" t="str">
        <f>Raw_SalesFact!E63</f>
        <v>STORE7</v>
      </c>
      <c r="F63" s="4">
        <f>IF(Raw_SalesFact!F63="",ROUND(AVERAGE(Raw_SalesFact!$F$2:$F$2001),0),Raw_SalesFact!F63)</f>
        <v>1</v>
      </c>
      <c r="G63" s="4">
        <f>IF(Raw_SalesFact!G63="",ROUND(AVERAGEIF(Raw_SalesFact!$D$2:$D$2001,D63,Raw_SalesFact!$G$2:$G$2001),2),Raw_SalesFact!G63)</f>
        <v>374.92</v>
      </c>
      <c r="H63" s="8">
        <f>IF(Raw_SalesFact!H63="",0,Raw_SalesFact!H63)</f>
        <v>0.18</v>
      </c>
      <c r="I63" s="4" t="str">
        <f>Raw_SalesFact!I63</f>
        <v>PayPal</v>
      </c>
      <c r="J63" s="4">
        <f>IF(Raw_SalesFact!J63="",ROUND(F63*G63*(1-H63),2),Raw_SalesFact!J63)</f>
        <v>307.43439999999998</v>
      </c>
      <c r="K63" s="4" t="str">
        <f>IF(COUNTIF($A$2:$A63,A63)&gt;1,"Duplicate","Unique")</f>
        <v>Unique</v>
      </c>
    </row>
    <row r="64" spans="1:11" ht="15" customHeight="1" x14ac:dyDescent="0.3">
      <c r="A64" s="4" t="str">
        <f>Raw_SalesFact!A64</f>
        <v>SALE62</v>
      </c>
      <c r="B64" s="6">
        <f>Raw_SalesFact!B64</f>
        <v>45515</v>
      </c>
      <c r="C64" s="4" t="str">
        <f>Raw_SalesFact!C64</f>
        <v>CUST1464</v>
      </c>
      <c r="D64" s="4" t="str">
        <f>Raw_SalesFact!D64</f>
        <v>PROD93</v>
      </c>
      <c r="E64" s="4" t="str">
        <f>Raw_SalesFact!E64</f>
        <v>STORE16</v>
      </c>
      <c r="F64" s="4">
        <f>IF(Raw_SalesFact!F64="",ROUND(AVERAGE(Raw_SalesFact!$F$2:$F$2001),0),Raw_SalesFact!F64)</f>
        <v>1</v>
      </c>
      <c r="G64" s="4">
        <f>IF(Raw_SalesFact!G64="",ROUND(AVERAGEIF(Raw_SalesFact!$D$2:$D$2001,D64,Raw_SalesFact!$G$2:$G$2001),2),Raw_SalesFact!G64)</f>
        <v>468.94</v>
      </c>
      <c r="H64" s="8">
        <f>IF(Raw_SalesFact!H64="",0,Raw_SalesFact!H64)</f>
        <v>0.12</v>
      </c>
      <c r="I64" s="4" t="str">
        <f>Raw_SalesFact!I64</f>
        <v>Credit Card</v>
      </c>
      <c r="J64" s="4">
        <f>IF(Raw_SalesFact!J64="",ROUND(F64*G64*(1-H64),2),Raw_SalesFact!J64)</f>
        <v>412.66719999999998</v>
      </c>
      <c r="K64" s="4" t="str">
        <f>IF(COUNTIF($A$2:$A64,A64)&gt;1,"Duplicate","Unique")</f>
        <v>Unique</v>
      </c>
    </row>
    <row r="65" spans="1:11" ht="15" customHeight="1" x14ac:dyDescent="0.3">
      <c r="A65" s="4" t="str">
        <f>Raw_SalesFact!A65</f>
        <v>SALE63</v>
      </c>
      <c r="B65" s="6">
        <f>Raw_SalesFact!B65</f>
        <v>45927</v>
      </c>
      <c r="C65" s="4" t="str">
        <f>Raw_SalesFact!C65</f>
        <v>CUST1126</v>
      </c>
      <c r="D65" s="4" t="str">
        <f>Raw_SalesFact!D65</f>
        <v>PROD89</v>
      </c>
      <c r="E65" s="4" t="str">
        <f>Raw_SalesFact!E65</f>
        <v>STORE12</v>
      </c>
      <c r="F65" s="4">
        <f>IF(Raw_SalesFact!F65="",ROUND(AVERAGE(Raw_SalesFact!$F$2:$F$2001),0),Raw_SalesFact!F65)</f>
        <v>2</v>
      </c>
      <c r="G65" s="4">
        <f>IF(Raw_SalesFact!G65="",ROUND(AVERAGEIF(Raw_SalesFact!$D$2:$D$2001,D65,Raw_SalesFact!$G$2:$G$2001),2),Raw_SalesFact!G65)</f>
        <v>121.37</v>
      </c>
      <c r="H65" s="8">
        <f>IF(Raw_SalesFact!H65="",0,Raw_SalesFact!H65)</f>
        <v>0.05</v>
      </c>
      <c r="I65" s="4" t="str">
        <f>Raw_SalesFact!I65</f>
        <v>Credit Card</v>
      </c>
      <c r="J65" s="4">
        <f>IF(Raw_SalesFact!J65="",ROUND(F65*G65*(1-H65),2),Raw_SalesFact!J65)</f>
        <v>230.60300000000001</v>
      </c>
      <c r="K65" s="4" t="str">
        <f>IF(COUNTIF($A$2:$A65,A65)&gt;1,"Duplicate","Unique")</f>
        <v>Unique</v>
      </c>
    </row>
    <row r="66" spans="1:11" ht="15" customHeight="1" x14ac:dyDescent="0.3">
      <c r="A66" s="4" t="str">
        <f>Raw_SalesFact!A66</f>
        <v>SALE64</v>
      </c>
      <c r="B66" s="6">
        <f>Raw_SalesFact!B66</f>
        <v>45914</v>
      </c>
      <c r="C66" s="4" t="str">
        <f>Raw_SalesFact!C66</f>
        <v>CUST1255</v>
      </c>
      <c r="D66" s="4" t="str">
        <f>Raw_SalesFact!D66</f>
        <v>PROD53</v>
      </c>
      <c r="E66" s="4" t="str">
        <f>Raw_SalesFact!E66</f>
        <v>STORE10</v>
      </c>
      <c r="F66" s="4">
        <f>IF(Raw_SalesFact!F66="",ROUND(AVERAGE(Raw_SalesFact!$F$2:$F$2001),0),Raw_SalesFact!F66)</f>
        <v>3</v>
      </c>
      <c r="G66" s="4">
        <f>IF(Raw_SalesFact!G66="",ROUND(AVERAGEIF(Raw_SalesFact!$D$2:$D$2001,D66,Raw_SalesFact!$G$2:$G$2001),2),Raw_SalesFact!G66)</f>
        <v>480.06</v>
      </c>
      <c r="H66" s="8">
        <f>IF(Raw_SalesFact!H66="",0,Raw_SalesFact!H66)</f>
        <v>0.01</v>
      </c>
      <c r="I66" s="4" t="str">
        <f>Raw_SalesFact!I66</f>
        <v>Credit Card</v>
      </c>
      <c r="J66" s="4">
        <f>IF(Raw_SalesFact!J66="",ROUND(F66*G66*(1-H66),2),Raw_SalesFact!J66)</f>
        <v>1425.78</v>
      </c>
      <c r="K66" s="4" t="str">
        <f>IF(COUNTIF($A$2:$A66,A66)&gt;1,"Duplicate","Unique")</f>
        <v>Unique</v>
      </c>
    </row>
    <row r="67" spans="1:11" ht="15" customHeight="1" x14ac:dyDescent="0.3">
      <c r="A67" s="4" t="str">
        <f>Raw_SalesFact!A67</f>
        <v>SALE65</v>
      </c>
      <c r="B67" s="6">
        <f>Raw_SalesFact!B67</f>
        <v>45290</v>
      </c>
      <c r="C67" s="4" t="str">
        <f>Raw_SalesFact!C67</f>
        <v>CUST1162</v>
      </c>
      <c r="D67" s="4" t="str">
        <f>Raw_SalesFact!D67</f>
        <v>PROD99</v>
      </c>
      <c r="E67" s="4" t="str">
        <f>Raw_SalesFact!E67</f>
        <v>STORE17</v>
      </c>
      <c r="F67" s="4">
        <f>IF(Raw_SalesFact!F67="",ROUND(AVERAGE(Raw_SalesFact!$F$2:$F$2001),0),Raw_SalesFact!F67)</f>
        <v>2</v>
      </c>
      <c r="G67" s="4">
        <f>IF(Raw_SalesFact!G67="",ROUND(AVERAGEIF(Raw_SalesFact!$D$2:$D$2001,D67,Raw_SalesFact!$G$2:$G$2001),2),Raw_SalesFact!G67)</f>
        <v>856.57</v>
      </c>
      <c r="H67" s="8">
        <f>IF(Raw_SalesFact!H67="",0,Raw_SalesFact!H67)</f>
        <v>0.24</v>
      </c>
      <c r="I67" s="4" t="str">
        <f>Raw_SalesFact!I67</f>
        <v>Credit Card</v>
      </c>
      <c r="J67" s="4">
        <f>IF(Raw_SalesFact!J67="",ROUND(F67*G67*(1-H67),2),Raw_SalesFact!J67)</f>
        <v>1301.9864</v>
      </c>
      <c r="K67" s="4" t="str">
        <f>IF(COUNTIF($A$2:$A67,A67)&gt;1,"Duplicate","Unique")</f>
        <v>Unique</v>
      </c>
    </row>
    <row r="68" spans="1:11" ht="15" customHeight="1" x14ac:dyDescent="0.3">
      <c r="A68" s="4" t="str">
        <f>Raw_SalesFact!A68</f>
        <v>SALE66</v>
      </c>
      <c r="B68" s="6">
        <f>Raw_SalesFact!B68</f>
        <v>45213</v>
      </c>
      <c r="C68" s="4" t="str">
        <f>Raw_SalesFact!C68</f>
        <v>CUST1269</v>
      </c>
      <c r="D68" s="4" t="str">
        <f>Raw_SalesFact!D68</f>
        <v>PROD77</v>
      </c>
      <c r="E68" s="4" t="str">
        <f>Raw_SalesFact!E68</f>
        <v>STORE2</v>
      </c>
      <c r="F68" s="4">
        <f>IF(Raw_SalesFact!F68="",ROUND(AVERAGE(Raw_SalesFact!$F$2:$F$2001),0),Raw_SalesFact!F68)</f>
        <v>4</v>
      </c>
      <c r="G68" s="4">
        <f>IF(Raw_SalesFact!G68="",ROUND(AVERAGEIF(Raw_SalesFact!$D$2:$D$2001,D68,Raw_SalesFact!$G$2:$G$2001),2),Raw_SalesFact!G68)</f>
        <v>814.25</v>
      </c>
      <c r="H68" s="8">
        <f>IF(Raw_SalesFact!H68="",0,Raw_SalesFact!H68)</f>
        <v>0.18</v>
      </c>
      <c r="I68" s="4" t="str">
        <f>Raw_SalesFact!I68</f>
        <v>Credit Card</v>
      </c>
      <c r="J68" s="4">
        <f>IF(Raw_SalesFact!J68="",ROUND(F68*G68*(1-H68),2),Raw_SalesFact!J68)</f>
        <v>2670.74</v>
      </c>
      <c r="K68" s="4" t="str">
        <f>IF(COUNTIF($A$2:$A68,A68)&gt;1,"Duplicate","Unique")</f>
        <v>Unique</v>
      </c>
    </row>
    <row r="69" spans="1:11" ht="15" customHeight="1" x14ac:dyDescent="0.3">
      <c r="A69" s="4" t="str">
        <f>Raw_SalesFact!A69</f>
        <v>SALE67</v>
      </c>
      <c r="B69" s="6">
        <f>Raw_SalesFact!B69</f>
        <v>45255</v>
      </c>
      <c r="C69" s="4" t="str">
        <f>Raw_SalesFact!C69</f>
        <v>CUST1483</v>
      </c>
      <c r="D69" s="4" t="str">
        <f>Raw_SalesFact!D69</f>
        <v>PROD12</v>
      </c>
      <c r="E69" s="4" t="str">
        <f>Raw_SalesFact!E69</f>
        <v>STORE2</v>
      </c>
      <c r="F69" s="4">
        <f>IF(Raw_SalesFact!F69="",ROUND(AVERAGE(Raw_SalesFact!$F$2:$F$2001),0),Raw_SalesFact!F69)</f>
        <v>1</v>
      </c>
      <c r="G69" s="4">
        <f>IF(Raw_SalesFact!G69="",ROUND(AVERAGEIF(Raw_SalesFact!$D$2:$D$2001,D69,Raw_SalesFact!$G$2:$G$2001),2),Raw_SalesFact!G69)</f>
        <v>989.17</v>
      </c>
      <c r="H69" s="8">
        <f>IF(Raw_SalesFact!H69="",0,Raw_SalesFact!H69)</f>
        <v>0.2</v>
      </c>
      <c r="I69" s="4" t="str">
        <f>Raw_SalesFact!I69</f>
        <v>PayPal</v>
      </c>
      <c r="J69" s="4">
        <f>IF(Raw_SalesFact!J69="",ROUND(F69*G69*(1-H69),2),Raw_SalesFact!J69)</f>
        <v>791.33600000000001</v>
      </c>
      <c r="K69" s="4" t="str">
        <f>IF(COUNTIF($A$2:$A69,A69)&gt;1,"Duplicate","Unique")</f>
        <v>Unique</v>
      </c>
    </row>
    <row r="70" spans="1:11" ht="15" customHeight="1" x14ac:dyDescent="0.3">
      <c r="A70" s="4" t="str">
        <f>Raw_SalesFact!A70</f>
        <v>SALE68</v>
      </c>
      <c r="B70" s="6">
        <f>Raw_SalesFact!B70</f>
        <v>45270</v>
      </c>
      <c r="C70" s="4" t="str">
        <f>Raw_SalesFact!C70</f>
        <v>CUST1372</v>
      </c>
      <c r="D70" s="4" t="str">
        <f>Raw_SalesFact!D70</f>
        <v>PROD72</v>
      </c>
      <c r="E70" s="4" t="str">
        <f>Raw_SalesFact!E70</f>
        <v>STORE10</v>
      </c>
      <c r="F70" s="4">
        <f>IF(Raw_SalesFact!F70="",ROUND(AVERAGE(Raw_SalesFact!$F$2:$F$2001),0),Raw_SalesFact!F70)</f>
        <v>4</v>
      </c>
      <c r="G70" s="4">
        <f>IF(Raw_SalesFact!G70="",ROUND(AVERAGEIF(Raw_SalesFact!$D$2:$D$2001,D70,Raw_SalesFact!$G$2:$G$2001),2),Raw_SalesFact!G70)</f>
        <v>62.48</v>
      </c>
      <c r="H70" s="8">
        <f>IF(Raw_SalesFact!H70="",0,Raw_SalesFact!H70)</f>
        <v>0.18</v>
      </c>
      <c r="I70" s="4" t="str">
        <f>Raw_SalesFact!I70</f>
        <v>Credit Card</v>
      </c>
      <c r="J70" s="4">
        <f>IF(Raw_SalesFact!J70="",ROUND(F70*G70*(1-H70),2),Raw_SalesFact!J70)</f>
        <v>204.93440000000001</v>
      </c>
      <c r="K70" s="4" t="str">
        <f>IF(COUNTIF($A$2:$A70,A70)&gt;1,"Duplicate","Unique")</f>
        <v>Unique</v>
      </c>
    </row>
    <row r="71" spans="1:11" ht="15" customHeight="1" x14ac:dyDescent="0.3">
      <c r="A71" s="4" t="str">
        <f>Raw_SalesFact!A71</f>
        <v>SALE69</v>
      </c>
      <c r="B71" s="6">
        <f>Raw_SalesFact!B71</f>
        <v>45897</v>
      </c>
      <c r="C71" s="4" t="str">
        <f>Raw_SalesFact!C71</f>
        <v>CUST1423</v>
      </c>
      <c r="D71" s="4" t="str">
        <f>Raw_SalesFact!D71</f>
        <v>PROD13</v>
      </c>
      <c r="E71" s="4" t="str">
        <f>Raw_SalesFact!E71</f>
        <v>STORE16</v>
      </c>
      <c r="F71" s="4">
        <f>IF(Raw_SalesFact!F71="",ROUND(AVERAGE(Raw_SalesFact!$F$2:$F$2001),0),Raw_SalesFact!F71)</f>
        <v>4</v>
      </c>
      <c r="G71" s="4">
        <f>IF(Raw_SalesFact!G71="",ROUND(AVERAGEIF(Raw_SalesFact!$D$2:$D$2001,D71,Raw_SalesFact!$G$2:$G$2001),2),Raw_SalesFact!G71)</f>
        <v>561.24</v>
      </c>
      <c r="H71" s="8">
        <f>IF(Raw_SalesFact!H71="",0,Raw_SalesFact!H71)</f>
        <v>0.24</v>
      </c>
      <c r="I71" s="4" t="str">
        <f>Raw_SalesFact!I71</f>
        <v>Credit Card</v>
      </c>
      <c r="J71" s="4">
        <f>IF(Raw_SalesFact!J71="",ROUND(F71*G71*(1-H71),2),Raw_SalesFact!J71)</f>
        <v>1706.1695999999999</v>
      </c>
      <c r="K71" s="4" t="str">
        <f>IF(COUNTIF($A$2:$A71,A71)&gt;1,"Duplicate","Unique")</f>
        <v>Unique</v>
      </c>
    </row>
    <row r="72" spans="1:11" ht="15" customHeight="1" x14ac:dyDescent="0.3">
      <c r="A72" s="4" t="str">
        <f>Raw_SalesFact!A72</f>
        <v>SALE70</v>
      </c>
      <c r="B72" s="6">
        <f>Raw_SalesFact!B72</f>
        <v>45849</v>
      </c>
      <c r="C72" s="4" t="str">
        <f>Raw_SalesFact!C72</f>
        <v>CUST1058</v>
      </c>
      <c r="D72" s="4" t="str">
        <f>Raw_SalesFact!D72</f>
        <v>PROD60</v>
      </c>
      <c r="E72" s="4" t="str">
        <f>Raw_SalesFact!E72</f>
        <v>STORE5</v>
      </c>
      <c r="F72" s="4">
        <f>IF(Raw_SalesFact!F72="",ROUND(AVERAGE(Raw_SalesFact!$F$2:$F$2001),0),Raw_SalesFact!F72)</f>
        <v>3</v>
      </c>
      <c r="G72" s="4">
        <f>IF(Raw_SalesFact!G72="",ROUND(AVERAGEIF(Raw_SalesFact!$D$2:$D$2001,D72,Raw_SalesFact!$G$2:$G$2001),2),Raw_SalesFact!G72)</f>
        <v>92.24</v>
      </c>
      <c r="H72" s="8">
        <f>IF(Raw_SalesFact!H72="",0,Raw_SalesFact!H72)</f>
        <v>0.28000000000000003</v>
      </c>
      <c r="I72" s="4" t="str">
        <f>Raw_SalesFact!I72</f>
        <v>COD</v>
      </c>
      <c r="J72" s="4">
        <f>IF(Raw_SalesFact!J72="",ROUND(F72*G72*(1-H72),2),Raw_SalesFact!J72)</f>
        <v>199.24</v>
      </c>
      <c r="K72" s="4" t="str">
        <f>IF(COUNTIF($A$2:$A72,A72)&gt;1,"Duplicate","Unique")</f>
        <v>Unique</v>
      </c>
    </row>
    <row r="73" spans="1:11" ht="15" customHeight="1" x14ac:dyDescent="0.3">
      <c r="A73" s="4" t="str">
        <f>Raw_SalesFact!A73</f>
        <v>SALE71</v>
      </c>
      <c r="B73" s="6">
        <f>Raw_SalesFact!B73</f>
        <v>45889</v>
      </c>
      <c r="C73" s="4" t="str">
        <f>Raw_SalesFact!C73</f>
        <v>CUST1168</v>
      </c>
      <c r="D73" s="4" t="str">
        <f>Raw_SalesFact!D73</f>
        <v>PROD72</v>
      </c>
      <c r="E73" s="4" t="str">
        <f>Raw_SalesFact!E73</f>
        <v>STORE1</v>
      </c>
      <c r="F73" s="4">
        <f>IF(Raw_SalesFact!F73="",ROUND(AVERAGE(Raw_SalesFact!$F$2:$F$2001),0),Raw_SalesFact!F73)</f>
        <v>2</v>
      </c>
      <c r="G73" s="4">
        <f>IF(Raw_SalesFact!G73="",ROUND(AVERAGEIF(Raw_SalesFact!$D$2:$D$2001,D73,Raw_SalesFact!$G$2:$G$2001),2),Raw_SalesFact!G73)</f>
        <v>668.3</v>
      </c>
      <c r="H73" s="8">
        <f>IF(Raw_SalesFact!H73="",0,Raw_SalesFact!H73)</f>
        <v>7.0000000000000007E-2</v>
      </c>
      <c r="I73" s="4" t="str">
        <f>Raw_SalesFact!I73</f>
        <v>Credit Card</v>
      </c>
      <c r="J73" s="4">
        <f>IF(Raw_SalesFact!J73="",ROUND(F73*G73*(1-H73),2),Raw_SalesFact!J73)</f>
        <v>1243.038</v>
      </c>
      <c r="K73" s="4" t="str">
        <f>IF(COUNTIF($A$2:$A73,A73)&gt;1,"Duplicate","Unique")</f>
        <v>Unique</v>
      </c>
    </row>
    <row r="74" spans="1:11" ht="15" customHeight="1" x14ac:dyDescent="0.3">
      <c r="A74" s="4" t="str">
        <f>Raw_SalesFact!A74</f>
        <v>SALE72</v>
      </c>
      <c r="B74" s="6">
        <f>Raw_SalesFact!B74</f>
        <v>45533</v>
      </c>
      <c r="C74" s="4" t="str">
        <f>Raw_SalesFact!C74</f>
        <v>CUST1409</v>
      </c>
      <c r="D74" s="4" t="str">
        <f>Raw_SalesFact!D74</f>
        <v>PROD38</v>
      </c>
      <c r="E74" s="4" t="str">
        <f>Raw_SalesFact!E74</f>
        <v>STORE5</v>
      </c>
      <c r="F74" s="4">
        <f>IF(Raw_SalesFact!F74="",ROUND(AVERAGE(Raw_SalesFact!$F$2:$F$2001),0),Raw_SalesFact!F74)</f>
        <v>1</v>
      </c>
      <c r="G74" s="4">
        <f>IF(Raw_SalesFact!G74="",ROUND(AVERAGEIF(Raw_SalesFact!$D$2:$D$2001,D74,Raw_SalesFact!$G$2:$G$2001),2),Raw_SalesFact!G74)</f>
        <v>553.82000000000005</v>
      </c>
      <c r="H74" s="8">
        <f>IF(Raw_SalesFact!H74="",0,Raw_SalesFact!H74)</f>
        <v>0.09</v>
      </c>
      <c r="I74" s="4" t="str">
        <f>Raw_SalesFact!I74</f>
        <v>Credit Card</v>
      </c>
      <c r="J74" s="4">
        <f>IF(Raw_SalesFact!J74="",ROUND(F74*G74*(1-H74),2),Raw_SalesFact!J74)</f>
        <v>503.97620000000001</v>
      </c>
      <c r="K74" s="4" t="str">
        <f>IF(COUNTIF($A$2:$A74,A74)&gt;1,"Duplicate","Unique")</f>
        <v>Unique</v>
      </c>
    </row>
    <row r="75" spans="1:11" ht="15" customHeight="1" x14ac:dyDescent="0.3">
      <c r="A75" s="4" t="str">
        <f>Raw_SalesFact!A75</f>
        <v>SALE73</v>
      </c>
      <c r="B75" s="6">
        <f>Raw_SalesFact!B75</f>
        <v>45626</v>
      </c>
      <c r="C75" s="4" t="str">
        <f>Raw_SalesFact!C75</f>
        <v>CUST1037</v>
      </c>
      <c r="D75" s="4" t="str">
        <f>Raw_SalesFact!D75</f>
        <v>PROD45</v>
      </c>
      <c r="E75" s="4" t="str">
        <f>Raw_SalesFact!E75</f>
        <v>STORE11</v>
      </c>
      <c r="F75" s="4">
        <f>IF(Raw_SalesFact!F75="",ROUND(AVERAGE(Raw_SalesFact!$F$2:$F$2001),0),Raw_SalesFact!F75)</f>
        <v>2</v>
      </c>
      <c r="G75" s="4">
        <f>IF(Raw_SalesFact!G75="",ROUND(AVERAGEIF(Raw_SalesFact!$D$2:$D$2001,D75,Raw_SalesFact!$G$2:$G$2001),2),Raw_SalesFact!G75)</f>
        <v>556.42999999999995</v>
      </c>
      <c r="H75" s="8">
        <f>IF(Raw_SalesFact!H75="",0,Raw_SalesFact!H75)</f>
        <v>0.13</v>
      </c>
      <c r="I75" s="4" t="str">
        <f>Raw_SalesFact!I75</f>
        <v>Credit Card</v>
      </c>
      <c r="J75" s="4">
        <f>IF(Raw_SalesFact!J75="",ROUND(F75*G75*(1-H75),2),Raw_SalesFact!J75)</f>
        <v>968.18820000000005</v>
      </c>
      <c r="K75" s="4" t="str">
        <f>IF(COUNTIF($A$2:$A75,A75)&gt;1,"Duplicate","Unique")</f>
        <v>Unique</v>
      </c>
    </row>
    <row r="76" spans="1:11" ht="15" customHeight="1" x14ac:dyDescent="0.3">
      <c r="A76" s="4" t="str">
        <f>Raw_SalesFact!A76</f>
        <v>SALE74</v>
      </c>
      <c r="B76" s="6">
        <f>Raw_SalesFact!B76</f>
        <v>45942</v>
      </c>
      <c r="C76" s="4" t="str">
        <f>Raw_SalesFact!C76</f>
        <v>CUST1273</v>
      </c>
      <c r="D76" s="4" t="str">
        <f>Raw_SalesFact!D76</f>
        <v>PROD20</v>
      </c>
      <c r="E76" s="4" t="str">
        <f>Raw_SalesFact!E76</f>
        <v>STORE8</v>
      </c>
      <c r="F76" s="4">
        <f>IF(Raw_SalesFact!F76="",ROUND(AVERAGE(Raw_SalesFact!$F$2:$F$2001),0),Raw_SalesFact!F76)</f>
        <v>1</v>
      </c>
      <c r="G76" s="4">
        <f>IF(Raw_SalesFact!G76="",ROUND(AVERAGEIF(Raw_SalesFact!$D$2:$D$2001,D76,Raw_SalesFact!$G$2:$G$2001),2),Raw_SalesFact!G76)</f>
        <v>184.98</v>
      </c>
      <c r="H76" s="8">
        <f>IF(Raw_SalesFact!H76="",0,Raw_SalesFact!H76)</f>
        <v>0.1</v>
      </c>
      <c r="I76" s="4" t="str">
        <f>Raw_SalesFact!I76</f>
        <v>COD</v>
      </c>
      <c r="J76" s="4">
        <f>IF(Raw_SalesFact!J76="",ROUND(F76*G76*(1-H76),2),Raw_SalesFact!J76)</f>
        <v>166.482</v>
      </c>
      <c r="K76" s="4" t="str">
        <f>IF(COUNTIF($A$2:$A76,A76)&gt;1,"Duplicate","Unique")</f>
        <v>Unique</v>
      </c>
    </row>
    <row r="77" spans="1:11" ht="15" customHeight="1" x14ac:dyDescent="0.3">
      <c r="A77" s="4" t="str">
        <f>Raw_SalesFact!A77</f>
        <v>SALE75</v>
      </c>
      <c r="B77" s="6">
        <f>Raw_SalesFact!B77</f>
        <v>45500</v>
      </c>
      <c r="C77" s="4" t="str">
        <f>Raw_SalesFact!C77</f>
        <v>CUST1035</v>
      </c>
      <c r="D77" s="4" t="str">
        <f>Raw_SalesFact!D77</f>
        <v>PROD97</v>
      </c>
      <c r="E77" s="4" t="str">
        <f>Raw_SalesFact!E77</f>
        <v>STORE12</v>
      </c>
      <c r="F77" s="4">
        <f>IF(Raw_SalesFact!F77="",ROUND(AVERAGE(Raw_SalesFact!$F$2:$F$2001),0),Raw_SalesFact!F77)</f>
        <v>4</v>
      </c>
      <c r="G77" s="4">
        <f>IF(Raw_SalesFact!G77="",ROUND(AVERAGEIF(Raw_SalesFact!$D$2:$D$2001,D77,Raw_SalesFact!$G$2:$G$2001),2),Raw_SalesFact!G77)</f>
        <v>700.18</v>
      </c>
      <c r="H77" s="8">
        <f>IF(Raw_SalesFact!H77="",0,Raw_SalesFact!H77)</f>
        <v>0.23</v>
      </c>
      <c r="I77" s="4" t="str">
        <f>Raw_SalesFact!I77</f>
        <v>Credit Card</v>
      </c>
      <c r="J77" s="4">
        <f>IF(Raw_SalesFact!J77="",ROUND(F77*G77*(1-H77),2),Raw_SalesFact!J77)</f>
        <v>2156.5544</v>
      </c>
      <c r="K77" s="4" t="str">
        <f>IF(COUNTIF($A$2:$A77,A77)&gt;1,"Duplicate","Unique")</f>
        <v>Unique</v>
      </c>
    </row>
    <row r="78" spans="1:11" ht="15" customHeight="1" x14ac:dyDescent="0.3">
      <c r="A78" s="4" t="str">
        <f>Raw_SalesFact!A78</f>
        <v>SALE76</v>
      </c>
      <c r="B78" s="6">
        <f>Raw_SalesFact!B78</f>
        <v>45285</v>
      </c>
      <c r="C78" s="4" t="str">
        <f>Raw_SalesFact!C78</f>
        <v>CUST1019</v>
      </c>
      <c r="D78" s="4" t="str">
        <f>Raw_SalesFact!D78</f>
        <v>PROD76</v>
      </c>
      <c r="E78" s="4" t="str">
        <f>Raw_SalesFact!E78</f>
        <v>STORE10</v>
      </c>
      <c r="F78" s="4">
        <f>IF(Raw_SalesFact!F78="",ROUND(AVERAGE(Raw_SalesFact!$F$2:$F$2001),0),Raw_SalesFact!F78)</f>
        <v>2</v>
      </c>
      <c r="G78" s="4">
        <f>IF(Raw_SalesFact!G78="",ROUND(AVERAGEIF(Raw_SalesFact!$D$2:$D$2001,D78,Raw_SalesFact!$G$2:$G$2001),2),Raw_SalesFact!G78)</f>
        <v>686.31</v>
      </c>
      <c r="H78" s="8">
        <f>IF(Raw_SalesFact!H78="",0,Raw_SalesFact!H78)</f>
        <v>0.25</v>
      </c>
      <c r="I78" s="4" t="str">
        <f>Raw_SalesFact!I78</f>
        <v>Credit Card</v>
      </c>
      <c r="J78" s="4">
        <f>IF(Raw_SalesFact!J78="",ROUND(F78*G78*(1-H78),2),Raw_SalesFact!J78)</f>
        <v>1029.4649999999999</v>
      </c>
      <c r="K78" s="4" t="str">
        <f>IF(COUNTIF($A$2:$A78,A78)&gt;1,"Duplicate","Unique")</f>
        <v>Unique</v>
      </c>
    </row>
    <row r="79" spans="1:11" ht="15" customHeight="1" x14ac:dyDescent="0.3">
      <c r="A79" s="4" t="str">
        <f>Raw_SalesFact!A79</f>
        <v>SALE77</v>
      </c>
      <c r="B79" s="6">
        <f>Raw_SalesFact!B79</f>
        <v>45800</v>
      </c>
      <c r="C79" s="4" t="str">
        <f>Raw_SalesFact!C79</f>
        <v>CUST1007</v>
      </c>
      <c r="D79" s="4" t="str">
        <f>Raw_SalesFact!D79</f>
        <v>PROD67</v>
      </c>
      <c r="E79" s="4" t="str">
        <f>Raw_SalesFact!E79</f>
        <v>STORE15</v>
      </c>
      <c r="F79" s="4">
        <f>IF(Raw_SalesFact!F79="",ROUND(AVERAGE(Raw_SalesFact!$F$2:$F$2001),0),Raw_SalesFact!F79)</f>
        <v>1</v>
      </c>
      <c r="G79" s="4">
        <f>IF(Raw_SalesFact!G79="",ROUND(AVERAGEIF(Raw_SalesFact!$D$2:$D$2001,D79,Raw_SalesFact!$G$2:$G$2001),2),Raw_SalesFact!G79)</f>
        <v>687.82</v>
      </c>
      <c r="H79" s="8">
        <f>IF(Raw_SalesFact!H79="",0,Raw_SalesFact!H79)</f>
        <v>0.27</v>
      </c>
      <c r="I79" s="4" t="str">
        <f>Raw_SalesFact!I79</f>
        <v>COD</v>
      </c>
      <c r="J79" s="4">
        <f>IF(Raw_SalesFact!J79="",ROUND(F79*G79*(1-H79),2),Raw_SalesFact!J79)</f>
        <v>502.10860000000002</v>
      </c>
      <c r="K79" s="4" t="str">
        <f>IF(COUNTIF($A$2:$A79,A79)&gt;1,"Duplicate","Unique")</f>
        <v>Unique</v>
      </c>
    </row>
    <row r="80" spans="1:11" ht="15" customHeight="1" x14ac:dyDescent="0.3">
      <c r="A80" s="4" t="str">
        <f>Raw_SalesFact!A80</f>
        <v>SALE78</v>
      </c>
      <c r="B80" s="6">
        <f>Raw_SalesFact!B80</f>
        <v>45609</v>
      </c>
      <c r="C80" s="4" t="str">
        <f>Raw_SalesFact!C80</f>
        <v>CUST1221</v>
      </c>
      <c r="D80" s="4" t="str">
        <f>Raw_SalesFact!D80</f>
        <v>PROD83</v>
      </c>
      <c r="E80" s="4" t="str">
        <f>Raw_SalesFact!E80</f>
        <v>STORE8</v>
      </c>
      <c r="F80" s="4">
        <f>IF(Raw_SalesFact!F80="",ROUND(AVERAGE(Raw_SalesFact!$F$2:$F$2001),0),Raw_SalesFact!F80)</f>
        <v>2</v>
      </c>
      <c r="G80" s="4">
        <f>IF(Raw_SalesFact!G80="",ROUND(AVERAGEIF(Raw_SalesFact!$D$2:$D$2001,D80,Raw_SalesFact!$G$2:$G$2001),2),Raw_SalesFact!G80)</f>
        <v>900.55</v>
      </c>
      <c r="H80" s="8">
        <f>IF(Raw_SalesFact!H80="",0,Raw_SalesFact!H80)</f>
        <v>0.16</v>
      </c>
      <c r="I80" s="4" t="str">
        <f>Raw_SalesFact!I80</f>
        <v>Credit Card</v>
      </c>
      <c r="J80" s="4">
        <f>IF(Raw_SalesFact!J80="",ROUND(F80*G80*(1-H80),2),Raw_SalesFact!J80)</f>
        <v>1512.924</v>
      </c>
      <c r="K80" s="4" t="str">
        <f>IF(COUNTIF($A$2:$A80,A80)&gt;1,"Duplicate","Unique")</f>
        <v>Unique</v>
      </c>
    </row>
    <row r="81" spans="1:11" ht="15" customHeight="1" x14ac:dyDescent="0.3">
      <c r="A81" s="4" t="str">
        <f>Raw_SalesFact!A81</f>
        <v>SALE79</v>
      </c>
      <c r="B81" s="6">
        <f>Raw_SalesFact!B81</f>
        <v>45268</v>
      </c>
      <c r="C81" s="4" t="str">
        <f>Raw_SalesFact!C81</f>
        <v>CUST1115</v>
      </c>
      <c r="D81" s="4" t="str">
        <f>Raw_SalesFact!D81</f>
        <v>PROD21</v>
      </c>
      <c r="E81" s="4" t="str">
        <f>Raw_SalesFact!E81</f>
        <v>STORE2</v>
      </c>
      <c r="F81" s="4">
        <f>IF(Raw_SalesFact!F81="",ROUND(AVERAGE(Raw_SalesFact!$F$2:$F$2001),0),Raw_SalesFact!F81)</f>
        <v>1</v>
      </c>
      <c r="G81" s="4">
        <f>IF(Raw_SalesFact!G81="",ROUND(AVERAGEIF(Raw_SalesFact!$D$2:$D$2001,D81,Raw_SalesFact!$G$2:$G$2001),2),Raw_SalesFact!G81)</f>
        <v>341.17</v>
      </c>
      <c r="H81" s="8">
        <f>IF(Raw_SalesFact!H81="",0,Raw_SalesFact!H81)</f>
        <v>0.15</v>
      </c>
      <c r="I81" s="4" t="str">
        <f>Raw_SalesFact!I81</f>
        <v>Credit Card</v>
      </c>
      <c r="J81" s="4">
        <f>IF(Raw_SalesFact!J81="",ROUND(F81*G81*(1-H81),2),Raw_SalesFact!J81)</f>
        <v>289.99450000000002</v>
      </c>
      <c r="K81" s="4" t="str">
        <f>IF(COUNTIF($A$2:$A81,A81)&gt;1,"Duplicate","Unique")</f>
        <v>Unique</v>
      </c>
    </row>
    <row r="82" spans="1:11" ht="15" customHeight="1" x14ac:dyDescent="0.3">
      <c r="A82" s="4" t="str">
        <f>Raw_SalesFact!A82</f>
        <v>SALE80</v>
      </c>
      <c r="B82" s="6">
        <f>Raw_SalesFact!B82</f>
        <v>45885</v>
      </c>
      <c r="C82" s="4" t="str">
        <f>Raw_SalesFact!C82</f>
        <v>CUST1176</v>
      </c>
      <c r="D82" s="4" t="str">
        <f>Raw_SalesFact!D82</f>
        <v>PROD52</v>
      </c>
      <c r="E82" s="4" t="str">
        <f>Raw_SalesFact!E82</f>
        <v>STORE8</v>
      </c>
      <c r="F82" s="4">
        <f>IF(Raw_SalesFact!F82="",ROUND(AVERAGE(Raw_SalesFact!$F$2:$F$2001),0),Raw_SalesFact!F82)</f>
        <v>1</v>
      </c>
      <c r="G82" s="4">
        <f>IF(Raw_SalesFact!G82="",ROUND(AVERAGEIF(Raw_SalesFact!$D$2:$D$2001,D82,Raw_SalesFact!$G$2:$G$2001),2),Raw_SalesFact!G82)</f>
        <v>442.27</v>
      </c>
      <c r="H82" s="8">
        <f>IF(Raw_SalesFact!H82="",0,Raw_SalesFact!H82)</f>
        <v>0.06</v>
      </c>
      <c r="I82" s="4" t="str">
        <f>Raw_SalesFact!I82</f>
        <v>COD</v>
      </c>
      <c r="J82" s="4">
        <f>IF(Raw_SalesFact!J82="",ROUND(F82*G82*(1-H82),2),Raw_SalesFact!J82)</f>
        <v>415.73379999999997</v>
      </c>
      <c r="K82" s="4" t="str">
        <f>IF(COUNTIF($A$2:$A82,A82)&gt;1,"Duplicate","Unique")</f>
        <v>Unique</v>
      </c>
    </row>
    <row r="83" spans="1:11" ht="15" customHeight="1" x14ac:dyDescent="0.3">
      <c r="A83" s="4" t="str">
        <f>Raw_SalesFact!A83</f>
        <v>SALE81</v>
      </c>
      <c r="B83" s="6">
        <f>Raw_SalesFact!B83</f>
        <v>45616</v>
      </c>
      <c r="C83" s="4" t="str">
        <f>Raw_SalesFact!C83</f>
        <v>CUST1253</v>
      </c>
      <c r="D83" s="4" t="str">
        <f>Raw_SalesFact!D83</f>
        <v>PROD71</v>
      </c>
      <c r="E83" s="4" t="str">
        <f>Raw_SalesFact!E83</f>
        <v>STORE9</v>
      </c>
      <c r="F83" s="4">
        <f>IF(Raw_SalesFact!F83="",ROUND(AVERAGE(Raw_SalesFact!$F$2:$F$2001),0),Raw_SalesFact!F83)</f>
        <v>1</v>
      </c>
      <c r="G83" s="4">
        <f>IF(Raw_SalesFact!G83="",ROUND(AVERAGEIF(Raw_SalesFact!$D$2:$D$2001,D83,Raw_SalesFact!$G$2:$G$2001),2),Raw_SalesFact!G83)</f>
        <v>363.73</v>
      </c>
      <c r="H83" s="8">
        <f>IF(Raw_SalesFact!H83="",0,Raw_SalesFact!H83)</f>
        <v>0.25</v>
      </c>
      <c r="I83" s="4" t="str">
        <f>Raw_SalesFact!I83</f>
        <v>PayPal</v>
      </c>
      <c r="J83" s="4">
        <f>IF(Raw_SalesFact!J83="",ROUND(F83*G83*(1-H83),2),Raw_SalesFact!J83)</f>
        <v>272.79750000000001</v>
      </c>
      <c r="K83" s="4" t="str">
        <f>IF(COUNTIF($A$2:$A83,A83)&gt;1,"Duplicate","Unique")</f>
        <v>Unique</v>
      </c>
    </row>
    <row r="84" spans="1:11" ht="15" customHeight="1" x14ac:dyDescent="0.3">
      <c r="A84" s="4" t="str">
        <f>Raw_SalesFact!A84</f>
        <v>SALE82</v>
      </c>
      <c r="B84" s="6">
        <f>Raw_SalesFact!B84</f>
        <v>45518</v>
      </c>
      <c r="C84" s="4" t="str">
        <f>Raw_SalesFact!C84</f>
        <v>CUST1378</v>
      </c>
      <c r="D84" s="4" t="str">
        <f>Raw_SalesFact!D84</f>
        <v>PROD91</v>
      </c>
      <c r="E84" s="4" t="str">
        <f>Raw_SalesFact!E84</f>
        <v>STORE17</v>
      </c>
      <c r="F84" s="4">
        <f>IF(Raw_SalesFact!F84="",ROUND(AVERAGE(Raw_SalesFact!$F$2:$F$2001),0),Raw_SalesFact!F84)</f>
        <v>2</v>
      </c>
      <c r="G84" s="4">
        <f>IF(Raw_SalesFact!G84="",ROUND(AVERAGEIF(Raw_SalesFact!$D$2:$D$2001,D84,Raw_SalesFact!$G$2:$G$2001),2),Raw_SalesFact!G84)</f>
        <v>601.33000000000004</v>
      </c>
      <c r="H84" s="8">
        <f>IF(Raw_SalesFact!H84="",0,Raw_SalesFact!H84)</f>
        <v>0.16</v>
      </c>
      <c r="I84" s="4" t="str">
        <f>Raw_SalesFact!I84</f>
        <v>PayPal</v>
      </c>
      <c r="J84" s="4">
        <f>IF(Raw_SalesFact!J84="",ROUND(F84*G84*(1-H84),2),Raw_SalesFact!J84)</f>
        <v>1010.2344000000001</v>
      </c>
      <c r="K84" s="4" t="str">
        <f>IF(COUNTIF($A$2:$A84,A84)&gt;1,"Duplicate","Unique")</f>
        <v>Unique</v>
      </c>
    </row>
    <row r="85" spans="1:11" ht="15" customHeight="1" x14ac:dyDescent="0.3">
      <c r="A85" s="4" t="str">
        <f>Raw_SalesFact!A85</f>
        <v>SALE83</v>
      </c>
      <c r="B85" s="6">
        <f>Raw_SalesFact!B85</f>
        <v>45427</v>
      </c>
      <c r="C85" s="4" t="str">
        <f>Raw_SalesFact!C85</f>
        <v>CUST1403</v>
      </c>
      <c r="D85" s="4" t="str">
        <f>Raw_SalesFact!D85</f>
        <v>PROD17</v>
      </c>
      <c r="E85" s="4" t="str">
        <f>Raw_SalesFact!E85</f>
        <v>STORE18</v>
      </c>
      <c r="F85" s="4">
        <f>IF(Raw_SalesFact!F85="",ROUND(AVERAGE(Raw_SalesFact!$F$2:$F$2001),0),Raw_SalesFact!F85)</f>
        <v>4</v>
      </c>
      <c r="G85" s="4">
        <f>IF(Raw_SalesFact!G85="",ROUND(AVERAGEIF(Raw_SalesFact!$D$2:$D$2001,D85,Raw_SalesFact!$G$2:$G$2001),2),Raw_SalesFact!G85)</f>
        <v>34.39</v>
      </c>
      <c r="H85" s="8">
        <f>IF(Raw_SalesFact!H85="",0,Raw_SalesFact!H85)</f>
        <v>0.03</v>
      </c>
      <c r="I85" s="4" t="str">
        <f>Raw_SalesFact!I85</f>
        <v>PayPal</v>
      </c>
      <c r="J85" s="4">
        <f>IF(Raw_SalesFact!J85="",ROUND(F85*G85*(1-H85),2),Raw_SalesFact!J85)</f>
        <v>133.4332</v>
      </c>
      <c r="K85" s="4" t="str">
        <f>IF(COUNTIF($A$2:$A85,A85)&gt;1,"Duplicate","Unique")</f>
        <v>Unique</v>
      </c>
    </row>
    <row r="86" spans="1:11" ht="15" customHeight="1" x14ac:dyDescent="0.3">
      <c r="A86" s="4" t="str">
        <f>Raw_SalesFact!A86</f>
        <v>SALE84</v>
      </c>
      <c r="B86" s="6">
        <f>Raw_SalesFact!B86</f>
        <v>45268</v>
      </c>
      <c r="C86" s="4" t="str">
        <f>Raw_SalesFact!C86</f>
        <v>CUST1423</v>
      </c>
      <c r="D86" s="4" t="str">
        <f>Raw_SalesFact!D86</f>
        <v>PROD46</v>
      </c>
      <c r="E86" s="4" t="str">
        <f>Raw_SalesFact!E86</f>
        <v>STORE17</v>
      </c>
      <c r="F86" s="4">
        <f>IF(Raw_SalesFact!F86="",ROUND(AVERAGE(Raw_SalesFact!$F$2:$F$2001),0),Raw_SalesFact!F86)</f>
        <v>1</v>
      </c>
      <c r="G86" s="4">
        <f>IF(Raw_SalesFact!G86="",ROUND(AVERAGEIF(Raw_SalesFact!$D$2:$D$2001,D86,Raw_SalesFact!$G$2:$G$2001),2),Raw_SalesFact!G86)</f>
        <v>773.57</v>
      </c>
      <c r="H86" s="8">
        <f>IF(Raw_SalesFact!H86="",0,Raw_SalesFact!H86)</f>
        <v>0.05</v>
      </c>
      <c r="I86" s="4" t="str">
        <f>Raw_SalesFact!I86</f>
        <v>COD</v>
      </c>
      <c r="J86" s="4">
        <f>IF(Raw_SalesFact!J86="",ROUND(F86*G86*(1-H86),2),Raw_SalesFact!J86)</f>
        <v>734.89</v>
      </c>
      <c r="K86" s="4" t="str">
        <f>IF(COUNTIF($A$2:$A86,A86)&gt;1,"Duplicate","Unique")</f>
        <v>Unique</v>
      </c>
    </row>
    <row r="87" spans="1:11" ht="15" customHeight="1" x14ac:dyDescent="0.3">
      <c r="A87" s="4" t="str">
        <f>Raw_SalesFact!A87</f>
        <v>SALE85</v>
      </c>
      <c r="B87" s="6">
        <f>Raw_SalesFact!B87</f>
        <v>45282</v>
      </c>
      <c r="C87" s="4" t="str">
        <f>Raw_SalesFact!C87</f>
        <v>CUST1054</v>
      </c>
      <c r="D87" s="4" t="str">
        <f>Raw_SalesFact!D87</f>
        <v>PROD88</v>
      </c>
      <c r="E87" s="4" t="str">
        <f>Raw_SalesFact!E87</f>
        <v>STORE7</v>
      </c>
      <c r="F87" s="4">
        <f>IF(Raw_SalesFact!F87="",ROUND(AVERAGE(Raw_SalesFact!$F$2:$F$2001),0),Raw_SalesFact!F87)</f>
        <v>4</v>
      </c>
      <c r="G87" s="4">
        <f>IF(Raw_SalesFact!G87="",ROUND(AVERAGEIF(Raw_SalesFact!$D$2:$D$2001,D87,Raw_SalesFact!$G$2:$G$2001),2),Raw_SalesFact!G87)</f>
        <v>127.1</v>
      </c>
      <c r="H87" s="8">
        <f>IF(Raw_SalesFact!H87="",0,Raw_SalesFact!H87)</f>
        <v>0.24</v>
      </c>
      <c r="I87" s="4" t="str">
        <f>Raw_SalesFact!I87</f>
        <v>COD</v>
      </c>
      <c r="J87" s="4">
        <f>IF(Raw_SalesFact!J87="",ROUND(F87*G87*(1-H87),2),Raw_SalesFact!J87)</f>
        <v>386.38400000000001</v>
      </c>
      <c r="K87" s="4" t="str">
        <f>IF(COUNTIF($A$2:$A87,A87)&gt;1,"Duplicate","Unique")</f>
        <v>Unique</v>
      </c>
    </row>
    <row r="88" spans="1:11" ht="15" customHeight="1" x14ac:dyDescent="0.3">
      <c r="A88" s="4" t="str">
        <f>Raw_SalesFact!A88</f>
        <v>SALE86</v>
      </c>
      <c r="B88" s="6">
        <f>Raw_SalesFact!B88</f>
        <v>45545</v>
      </c>
      <c r="C88" s="4" t="str">
        <f>Raw_SalesFact!C88</f>
        <v>CUST1303</v>
      </c>
      <c r="D88" s="4" t="str">
        <f>Raw_SalesFact!D88</f>
        <v>PROD20</v>
      </c>
      <c r="E88" s="4" t="str">
        <f>Raw_SalesFact!E88</f>
        <v>STORE3</v>
      </c>
      <c r="F88" s="4">
        <f>IF(Raw_SalesFact!F88="",ROUND(AVERAGE(Raw_SalesFact!$F$2:$F$2001),0),Raw_SalesFact!F88)</f>
        <v>3</v>
      </c>
      <c r="G88" s="4">
        <f>IF(Raw_SalesFact!G88="",ROUND(AVERAGEIF(Raw_SalesFact!$D$2:$D$2001,D88,Raw_SalesFact!$G$2:$G$2001),2),Raw_SalesFact!G88)</f>
        <v>899.58</v>
      </c>
      <c r="H88" s="8">
        <f>IF(Raw_SalesFact!H88="",0,Raw_SalesFact!H88)</f>
        <v>0.28000000000000003</v>
      </c>
      <c r="I88" s="4" t="str">
        <f>Raw_SalesFact!I88</f>
        <v>PayPal</v>
      </c>
      <c r="J88" s="4">
        <f>IF(Raw_SalesFact!J88="",ROUND(F88*G88*(1-H88),2),Raw_SalesFact!J88)</f>
        <v>1943.0927999999999</v>
      </c>
      <c r="K88" s="4" t="str">
        <f>IF(COUNTIF($A$2:$A88,A88)&gt;1,"Duplicate","Unique")</f>
        <v>Unique</v>
      </c>
    </row>
    <row r="89" spans="1:11" ht="15" customHeight="1" x14ac:dyDescent="0.3">
      <c r="A89" s="4" t="str">
        <f>Raw_SalesFact!A89</f>
        <v>SALE87</v>
      </c>
      <c r="B89" s="6">
        <f>Raw_SalesFact!B89</f>
        <v>45755</v>
      </c>
      <c r="C89" s="4" t="str">
        <f>Raw_SalesFact!C89</f>
        <v>CUST1327</v>
      </c>
      <c r="D89" s="4" t="str">
        <f>Raw_SalesFact!D89</f>
        <v>PROD1</v>
      </c>
      <c r="E89" s="4" t="str">
        <f>Raw_SalesFact!E89</f>
        <v>STORE10</v>
      </c>
      <c r="F89" s="4">
        <f>IF(Raw_SalesFact!F89="",ROUND(AVERAGE(Raw_SalesFact!$F$2:$F$2001),0),Raw_SalesFact!F89)</f>
        <v>3</v>
      </c>
      <c r="G89" s="4">
        <f>IF(Raw_SalesFact!G89="",ROUND(AVERAGEIF(Raw_SalesFact!$D$2:$D$2001,D89,Raw_SalesFact!$G$2:$G$2001),2),Raw_SalesFact!G89)</f>
        <v>964.39</v>
      </c>
      <c r="H89" s="8">
        <f>IF(Raw_SalesFact!H89="",0,Raw_SalesFact!H89)</f>
        <v>0.04</v>
      </c>
      <c r="I89" s="4" t="str">
        <f>Raw_SalesFact!I89</f>
        <v>Credit Card</v>
      </c>
      <c r="J89" s="4">
        <f>IF(Raw_SalesFact!J89="",ROUND(F89*G89*(1-H89),2),Raw_SalesFact!J89)</f>
        <v>2777.4432000000002</v>
      </c>
      <c r="K89" s="4" t="str">
        <f>IF(COUNTIF($A$2:$A89,A89)&gt;1,"Duplicate","Unique")</f>
        <v>Unique</v>
      </c>
    </row>
    <row r="90" spans="1:11" ht="15" customHeight="1" x14ac:dyDescent="0.3">
      <c r="A90" s="4" t="str">
        <f>Raw_SalesFact!A90</f>
        <v>SALE88</v>
      </c>
      <c r="B90" s="6">
        <f>Raw_SalesFact!B90</f>
        <v>45588</v>
      </c>
      <c r="C90" s="4" t="str">
        <f>Raw_SalesFact!C90</f>
        <v>CUST1183</v>
      </c>
      <c r="D90" s="4" t="str">
        <f>Raw_SalesFact!D90</f>
        <v>PROD38</v>
      </c>
      <c r="E90" s="4" t="str">
        <f>Raw_SalesFact!E90</f>
        <v>STORE0</v>
      </c>
      <c r="F90" s="4">
        <f>IF(Raw_SalesFact!F90="",ROUND(AVERAGE(Raw_SalesFact!$F$2:$F$2001),0),Raw_SalesFact!F90)</f>
        <v>2</v>
      </c>
      <c r="G90" s="4">
        <f>IF(Raw_SalesFact!G90="",ROUND(AVERAGEIF(Raw_SalesFact!$D$2:$D$2001,D90,Raw_SalesFact!$G$2:$G$2001),2),Raw_SalesFact!G90)</f>
        <v>217.83</v>
      </c>
      <c r="H90" s="8">
        <f>IF(Raw_SalesFact!H90="",0,Raw_SalesFact!H90)</f>
        <v>0.14000000000000001</v>
      </c>
      <c r="I90" s="4" t="str">
        <f>Raw_SalesFact!I90</f>
        <v>PayPal</v>
      </c>
      <c r="J90" s="4">
        <f>IF(Raw_SalesFact!J90="",ROUND(F90*G90*(1-H90),2),Raw_SalesFact!J90)</f>
        <v>374.66759999999999</v>
      </c>
      <c r="K90" s="4" t="str">
        <f>IF(COUNTIF($A$2:$A90,A90)&gt;1,"Duplicate","Unique")</f>
        <v>Unique</v>
      </c>
    </row>
    <row r="91" spans="1:11" ht="15" customHeight="1" x14ac:dyDescent="0.3">
      <c r="A91" s="4" t="str">
        <f>Raw_SalesFact!A91</f>
        <v>SALE89</v>
      </c>
      <c r="B91" s="6">
        <f>Raw_SalesFact!B91</f>
        <v>45848</v>
      </c>
      <c r="C91" s="4" t="str">
        <f>Raw_SalesFact!C91</f>
        <v>CUST1143</v>
      </c>
      <c r="D91" s="4" t="str">
        <f>Raw_SalesFact!D91</f>
        <v>PROD17</v>
      </c>
      <c r="E91" s="4" t="str">
        <f>Raw_SalesFact!E91</f>
        <v>STORE1</v>
      </c>
      <c r="F91" s="4">
        <f>IF(Raw_SalesFact!F91="",ROUND(AVERAGE(Raw_SalesFact!$F$2:$F$2001),0),Raw_SalesFact!F91)</f>
        <v>4</v>
      </c>
      <c r="G91" s="4">
        <f>IF(Raw_SalesFact!G91="",ROUND(AVERAGEIF(Raw_SalesFact!$D$2:$D$2001,D91,Raw_SalesFact!$G$2:$G$2001),2),Raw_SalesFact!G91)</f>
        <v>187.71</v>
      </c>
      <c r="H91" s="8">
        <f>IF(Raw_SalesFact!H91="",0,Raw_SalesFact!H91)</f>
        <v>0.06</v>
      </c>
      <c r="I91" s="4" t="str">
        <f>Raw_SalesFact!I91</f>
        <v>COD</v>
      </c>
      <c r="J91" s="4">
        <f>IF(Raw_SalesFact!J91="",ROUND(F91*G91*(1-H91),2),Raw_SalesFact!J91)</f>
        <v>705.78959999999995</v>
      </c>
      <c r="K91" s="4" t="str">
        <f>IF(COUNTIF($A$2:$A91,A91)&gt;1,"Duplicate","Unique")</f>
        <v>Unique</v>
      </c>
    </row>
    <row r="92" spans="1:11" ht="15" customHeight="1" x14ac:dyDescent="0.3">
      <c r="A92" s="4" t="str">
        <f>Raw_SalesFact!A92</f>
        <v>SALE90</v>
      </c>
      <c r="B92" s="6">
        <f>Raw_SalesFact!B92</f>
        <v>45577</v>
      </c>
      <c r="C92" s="4" t="str">
        <f>Raw_SalesFact!C92</f>
        <v>CUST1010</v>
      </c>
      <c r="D92" s="4" t="str">
        <f>Raw_SalesFact!D92</f>
        <v>PROD33</v>
      </c>
      <c r="E92" s="4" t="str">
        <f>Raw_SalesFact!E92</f>
        <v>STORE18</v>
      </c>
      <c r="F92" s="4">
        <f>IF(Raw_SalesFact!F92="",ROUND(AVERAGE(Raw_SalesFact!$F$2:$F$2001),0),Raw_SalesFact!F92)</f>
        <v>2</v>
      </c>
      <c r="G92" s="4">
        <f>IF(Raw_SalesFact!G92="",ROUND(AVERAGEIF(Raw_SalesFact!$D$2:$D$2001,D92,Raw_SalesFact!$G$2:$G$2001),2),Raw_SalesFact!G92)</f>
        <v>350.12</v>
      </c>
      <c r="H92" s="8">
        <f>IF(Raw_SalesFact!H92="",0,Raw_SalesFact!H92)</f>
        <v>0.12</v>
      </c>
      <c r="I92" s="4" t="str">
        <f>Raw_SalesFact!I92</f>
        <v>COD</v>
      </c>
      <c r="J92" s="4">
        <f>IF(Raw_SalesFact!J92="",ROUND(F92*G92*(1-H92),2),Raw_SalesFact!J92)</f>
        <v>616.21119999999996</v>
      </c>
      <c r="K92" s="4" t="str">
        <f>IF(COUNTIF($A$2:$A92,A92)&gt;1,"Duplicate","Unique")</f>
        <v>Unique</v>
      </c>
    </row>
    <row r="93" spans="1:11" ht="15" customHeight="1" x14ac:dyDescent="0.3">
      <c r="A93" s="4" t="str">
        <f>Raw_SalesFact!A93</f>
        <v>SALE91</v>
      </c>
      <c r="B93" s="6">
        <f>Raw_SalesFact!B93</f>
        <v>45312</v>
      </c>
      <c r="C93" s="4" t="str">
        <f>Raw_SalesFact!C93</f>
        <v>CUST1406</v>
      </c>
      <c r="D93" s="4" t="str">
        <f>Raw_SalesFact!D93</f>
        <v>PROD16</v>
      </c>
      <c r="E93" s="4" t="str">
        <f>Raw_SalesFact!E93</f>
        <v>STORE1</v>
      </c>
      <c r="F93" s="4">
        <f>IF(Raw_SalesFact!F93="",ROUND(AVERAGE(Raw_SalesFact!$F$2:$F$2001),0),Raw_SalesFact!F93)</f>
        <v>4</v>
      </c>
      <c r="G93" s="4">
        <f>IF(Raw_SalesFact!G93="",ROUND(AVERAGEIF(Raw_SalesFact!$D$2:$D$2001,D93,Raw_SalesFact!$G$2:$G$2001),2),Raw_SalesFact!G93)</f>
        <v>102.19</v>
      </c>
      <c r="H93" s="8">
        <f>IF(Raw_SalesFact!H93="",0,Raw_SalesFact!H93)</f>
        <v>0.17</v>
      </c>
      <c r="I93" s="4" t="str">
        <f>Raw_SalesFact!I93</f>
        <v>PayPal</v>
      </c>
      <c r="J93" s="4">
        <f>IF(Raw_SalesFact!J93="",ROUND(F93*G93*(1-H93),2),Raw_SalesFact!J93)</f>
        <v>339.27080000000001</v>
      </c>
      <c r="K93" s="4" t="str">
        <f>IF(COUNTIF($A$2:$A93,A93)&gt;1,"Duplicate","Unique")</f>
        <v>Unique</v>
      </c>
    </row>
    <row r="94" spans="1:11" ht="15" customHeight="1" x14ac:dyDescent="0.3">
      <c r="A94" s="4" t="str">
        <f>Raw_SalesFact!A94</f>
        <v>SALE92</v>
      </c>
      <c r="B94" s="6">
        <f>Raw_SalesFact!B94</f>
        <v>45350</v>
      </c>
      <c r="C94" s="4" t="str">
        <f>Raw_SalesFact!C94</f>
        <v>CUST1007</v>
      </c>
      <c r="D94" s="4" t="str">
        <f>Raw_SalesFact!D94</f>
        <v>PROD86</v>
      </c>
      <c r="E94" s="4" t="str">
        <f>Raw_SalesFact!E94</f>
        <v>STORE4</v>
      </c>
      <c r="F94" s="4">
        <f>IF(Raw_SalesFact!F94="",ROUND(AVERAGE(Raw_SalesFact!$F$2:$F$2001),0),Raw_SalesFact!F94)</f>
        <v>1</v>
      </c>
      <c r="G94" s="4">
        <f>IF(Raw_SalesFact!G94="",ROUND(AVERAGEIF(Raw_SalesFact!$D$2:$D$2001,D94,Raw_SalesFact!$G$2:$G$2001),2),Raw_SalesFact!G94)</f>
        <v>696.53</v>
      </c>
      <c r="H94" s="8">
        <f>IF(Raw_SalesFact!H94="",0,Raw_SalesFact!H94)</f>
        <v>0.17</v>
      </c>
      <c r="I94" s="4" t="str">
        <f>Raw_SalesFact!I94</f>
        <v>Credit Card</v>
      </c>
      <c r="J94" s="4">
        <f>IF(Raw_SalesFact!J94="",ROUND(F94*G94*(1-H94),2),Raw_SalesFact!J94)</f>
        <v>578.11990000000003</v>
      </c>
      <c r="K94" s="4" t="str">
        <f>IF(COUNTIF($A$2:$A94,A94)&gt;1,"Duplicate","Unique")</f>
        <v>Unique</v>
      </c>
    </row>
    <row r="95" spans="1:11" ht="15" customHeight="1" x14ac:dyDescent="0.3">
      <c r="A95" s="4" t="str">
        <f>Raw_SalesFact!A95</f>
        <v>SALE93</v>
      </c>
      <c r="B95" s="6">
        <f>Raw_SalesFact!B95</f>
        <v>45657</v>
      </c>
      <c r="C95" s="4" t="str">
        <f>Raw_SalesFact!C95</f>
        <v>CUST1065</v>
      </c>
      <c r="D95" s="4" t="str">
        <f>Raw_SalesFact!D95</f>
        <v>PROD19</v>
      </c>
      <c r="E95" s="4" t="str">
        <f>Raw_SalesFact!E95</f>
        <v>STORE4</v>
      </c>
      <c r="F95" s="4">
        <f>IF(Raw_SalesFact!F95="",ROUND(AVERAGE(Raw_SalesFact!$F$2:$F$2001),0),Raw_SalesFact!F95)</f>
        <v>2</v>
      </c>
      <c r="G95" s="4">
        <f>IF(Raw_SalesFact!G95="",ROUND(AVERAGEIF(Raw_SalesFact!$D$2:$D$2001,D95,Raw_SalesFact!$G$2:$G$2001),2),Raw_SalesFact!G95)</f>
        <v>327.52</v>
      </c>
      <c r="H95" s="8">
        <f>IF(Raw_SalesFact!H95="",0,Raw_SalesFact!H95)</f>
        <v>0.15</v>
      </c>
      <c r="I95" s="4" t="str">
        <f>Raw_SalesFact!I95</f>
        <v>PayPal</v>
      </c>
      <c r="J95" s="4">
        <f>IF(Raw_SalesFact!J95="",ROUND(F95*G95*(1-H95),2),Raw_SalesFact!J95)</f>
        <v>556.78399999999999</v>
      </c>
      <c r="K95" s="4" t="str">
        <f>IF(COUNTIF($A$2:$A95,A95)&gt;1,"Duplicate","Unique")</f>
        <v>Unique</v>
      </c>
    </row>
    <row r="96" spans="1:11" ht="15" customHeight="1" x14ac:dyDescent="0.3">
      <c r="A96" s="4" t="str">
        <f>Raw_SalesFact!A96</f>
        <v>SALE94</v>
      </c>
      <c r="B96" s="6">
        <f>Raw_SalesFact!B96</f>
        <v>45530</v>
      </c>
      <c r="C96" s="4" t="str">
        <f>Raw_SalesFact!C96</f>
        <v>CUST1298</v>
      </c>
      <c r="D96" s="4" t="str">
        <f>Raw_SalesFact!D96</f>
        <v>PROD97</v>
      </c>
      <c r="E96" s="4" t="str">
        <f>Raw_SalesFact!E96</f>
        <v>STORE19</v>
      </c>
      <c r="F96" s="4">
        <f>IF(Raw_SalesFact!F96="",ROUND(AVERAGE(Raw_SalesFact!$F$2:$F$2001),0),Raw_SalesFact!F96)</f>
        <v>2</v>
      </c>
      <c r="G96" s="4">
        <f>IF(Raw_SalesFact!G96="",ROUND(AVERAGEIF(Raw_SalesFact!$D$2:$D$2001,D96,Raw_SalesFact!$G$2:$G$2001),2),Raw_SalesFact!G96)</f>
        <v>569.36</v>
      </c>
      <c r="H96" s="8">
        <f>IF(Raw_SalesFact!H96="",0,Raw_SalesFact!H96)</f>
        <v>0.01</v>
      </c>
      <c r="I96" s="4" t="str">
        <f>Raw_SalesFact!I96</f>
        <v>PayPal</v>
      </c>
      <c r="J96" s="4">
        <f>IF(Raw_SalesFact!J96="",ROUND(F96*G96*(1-H96),2),Raw_SalesFact!J96)</f>
        <v>1127.33</v>
      </c>
      <c r="K96" s="4" t="str">
        <f>IF(COUNTIF($A$2:$A96,A96)&gt;1,"Duplicate","Unique")</f>
        <v>Unique</v>
      </c>
    </row>
    <row r="97" spans="1:11" ht="15" customHeight="1" x14ac:dyDescent="0.3">
      <c r="A97" s="4" t="str">
        <f>Raw_SalesFact!A97</f>
        <v>SALE95</v>
      </c>
      <c r="B97" s="6">
        <f>Raw_SalesFact!B97</f>
        <v>45556</v>
      </c>
      <c r="C97" s="4" t="str">
        <f>Raw_SalesFact!C97</f>
        <v>CUST1321</v>
      </c>
      <c r="D97" s="4" t="str">
        <f>Raw_SalesFact!D97</f>
        <v>PROD99</v>
      </c>
      <c r="E97" s="4" t="str">
        <f>Raw_SalesFact!E97</f>
        <v>STORE6</v>
      </c>
      <c r="F97" s="4">
        <f>IF(Raw_SalesFact!F97="",ROUND(AVERAGE(Raw_SalesFact!$F$2:$F$2001),0),Raw_SalesFact!F97)</f>
        <v>2</v>
      </c>
      <c r="G97" s="4">
        <f>IF(Raw_SalesFact!G97="",ROUND(AVERAGEIF(Raw_SalesFact!$D$2:$D$2001,D97,Raw_SalesFact!$G$2:$G$2001),2),Raw_SalesFact!G97)</f>
        <v>68.290000000000006</v>
      </c>
      <c r="H97" s="8">
        <f>IF(Raw_SalesFact!H97="",0,Raw_SalesFact!H97)</f>
        <v>0.14000000000000001</v>
      </c>
      <c r="I97" s="4" t="str">
        <f>Raw_SalesFact!I97</f>
        <v>COD</v>
      </c>
      <c r="J97" s="4">
        <f>IF(Raw_SalesFact!J97="",ROUND(F97*G97*(1-H97),2),Raw_SalesFact!J97)</f>
        <v>117.4588</v>
      </c>
      <c r="K97" s="4" t="str">
        <f>IF(COUNTIF($A$2:$A97,A97)&gt;1,"Duplicate","Unique")</f>
        <v>Unique</v>
      </c>
    </row>
    <row r="98" spans="1:11" ht="15" customHeight="1" x14ac:dyDescent="0.3">
      <c r="A98" s="4" t="str">
        <f>Raw_SalesFact!A98</f>
        <v>SALE96</v>
      </c>
      <c r="B98" s="6">
        <f>Raw_SalesFact!B98</f>
        <v>45523</v>
      </c>
      <c r="C98" s="4" t="str">
        <f>Raw_SalesFact!C98</f>
        <v>CUST1244</v>
      </c>
      <c r="D98" s="4" t="str">
        <f>Raw_SalesFact!D98</f>
        <v>PROD50</v>
      </c>
      <c r="E98" s="4" t="str">
        <f>Raw_SalesFact!E98</f>
        <v>STORE10</v>
      </c>
      <c r="F98" s="4">
        <f>IF(Raw_SalesFact!F98="",ROUND(AVERAGE(Raw_SalesFact!$F$2:$F$2001),0),Raw_SalesFact!F98)</f>
        <v>1</v>
      </c>
      <c r="G98" s="4">
        <f>IF(Raw_SalesFact!G98="",ROUND(AVERAGEIF(Raw_SalesFact!$D$2:$D$2001,D98,Raw_SalesFact!$G$2:$G$2001),2),Raw_SalesFact!G98)</f>
        <v>842.9</v>
      </c>
      <c r="H98" s="8">
        <f>IF(Raw_SalesFact!H98="",0,Raw_SalesFact!H98)</f>
        <v>0.06</v>
      </c>
      <c r="I98" s="4" t="str">
        <f>Raw_SalesFact!I98</f>
        <v>COD</v>
      </c>
      <c r="J98" s="4">
        <f>IF(Raw_SalesFact!J98="",ROUND(F98*G98*(1-H98),2),Raw_SalesFact!J98)</f>
        <v>792.32600000000002</v>
      </c>
      <c r="K98" s="4" t="str">
        <f>IF(COUNTIF($A$2:$A98,A98)&gt;1,"Duplicate","Unique")</f>
        <v>Unique</v>
      </c>
    </row>
    <row r="99" spans="1:11" ht="15" customHeight="1" x14ac:dyDescent="0.3">
      <c r="A99" s="4" t="str">
        <f>Raw_SalesFact!A99</f>
        <v>SALE97</v>
      </c>
      <c r="B99" s="6">
        <f>Raw_SalesFact!B99</f>
        <v>45587</v>
      </c>
      <c r="C99" s="4" t="str">
        <f>Raw_SalesFact!C99</f>
        <v>CUST1287</v>
      </c>
      <c r="D99" s="4" t="str">
        <f>Raw_SalesFact!D99</f>
        <v>PROD3</v>
      </c>
      <c r="E99" s="4" t="str">
        <f>Raw_SalesFact!E99</f>
        <v>STORE3</v>
      </c>
      <c r="F99" s="4">
        <f>IF(Raw_SalesFact!F99="",ROUND(AVERAGE(Raw_SalesFact!$F$2:$F$2001),0),Raw_SalesFact!F99)</f>
        <v>3</v>
      </c>
      <c r="G99" s="4">
        <f>IF(Raw_SalesFact!G99="",ROUND(AVERAGEIF(Raw_SalesFact!$D$2:$D$2001,D99,Raw_SalesFact!$G$2:$G$2001),2),Raw_SalesFact!G99)</f>
        <v>751.94</v>
      </c>
      <c r="H99" s="8">
        <f>IF(Raw_SalesFact!H99="",0,Raw_SalesFact!H99)</f>
        <v>0.26</v>
      </c>
      <c r="I99" s="4" t="str">
        <f>Raw_SalesFact!I99</f>
        <v>PayPal</v>
      </c>
      <c r="J99" s="4">
        <f>IF(Raw_SalesFact!J99="",ROUND(F99*G99*(1-H99),2),Raw_SalesFact!J99)</f>
        <v>1669.3068000000001</v>
      </c>
      <c r="K99" s="4" t="str">
        <f>IF(COUNTIF($A$2:$A99,A99)&gt;1,"Duplicate","Unique")</f>
        <v>Unique</v>
      </c>
    </row>
    <row r="100" spans="1:11" ht="15" customHeight="1" x14ac:dyDescent="0.3">
      <c r="A100" s="4" t="str">
        <f>Raw_SalesFact!A100</f>
        <v>SALE98</v>
      </c>
      <c r="B100" s="6">
        <f>Raw_SalesFact!B100</f>
        <v>45580</v>
      </c>
      <c r="C100" s="4" t="str">
        <f>Raw_SalesFact!C100</f>
        <v>CUST1131</v>
      </c>
      <c r="D100" s="4" t="str">
        <f>Raw_SalesFact!D100</f>
        <v>PROD56</v>
      </c>
      <c r="E100" s="4" t="str">
        <f>Raw_SalesFact!E100</f>
        <v>STORE7</v>
      </c>
      <c r="F100" s="4">
        <f>IF(Raw_SalesFact!F100="",ROUND(AVERAGE(Raw_SalesFact!$F$2:$F$2001),0),Raw_SalesFact!F100)</f>
        <v>4</v>
      </c>
      <c r="G100" s="4">
        <f>IF(Raw_SalesFact!G100="",ROUND(AVERAGEIF(Raw_SalesFact!$D$2:$D$2001,D100,Raw_SalesFact!$G$2:$G$2001),2),Raw_SalesFact!G100)</f>
        <v>476.28</v>
      </c>
      <c r="H100" s="8">
        <f>IF(Raw_SalesFact!H100="",0,Raw_SalesFact!H100)</f>
        <v>0.17</v>
      </c>
      <c r="I100" s="4" t="str">
        <f>Raw_SalesFact!I100</f>
        <v>Credit Card</v>
      </c>
      <c r="J100" s="4">
        <f>IF(Raw_SalesFact!J100="",ROUND(F100*G100*(1-H100),2),Raw_SalesFact!J100)</f>
        <v>1581.2496000000001</v>
      </c>
      <c r="K100" s="4" t="str">
        <f>IF(COUNTIF($A$2:$A100,A100)&gt;1,"Duplicate","Unique")</f>
        <v>Unique</v>
      </c>
    </row>
    <row r="101" spans="1:11" ht="15" customHeight="1" x14ac:dyDescent="0.3">
      <c r="A101" s="4" t="str">
        <f>Raw_SalesFact!A101</f>
        <v>SALE99</v>
      </c>
      <c r="B101" s="6">
        <f>Raw_SalesFact!B101</f>
        <v>45479</v>
      </c>
      <c r="C101" s="4" t="str">
        <f>Raw_SalesFact!C101</f>
        <v>CUST1325</v>
      </c>
      <c r="D101" s="4" t="str">
        <f>Raw_SalesFact!D101</f>
        <v>PROD54</v>
      </c>
      <c r="E101" s="4" t="str">
        <f>Raw_SalesFact!E101</f>
        <v>STORE3</v>
      </c>
      <c r="F101" s="4">
        <f>IF(Raw_SalesFact!F101="",ROUND(AVERAGE(Raw_SalesFact!$F$2:$F$2001),0),Raw_SalesFact!F101)</f>
        <v>3</v>
      </c>
      <c r="G101" s="4">
        <f>IF(Raw_SalesFact!G101="",ROUND(AVERAGEIF(Raw_SalesFact!$D$2:$D$2001,D101,Raw_SalesFact!$G$2:$G$2001),2),Raw_SalesFact!G101)</f>
        <v>541.99</v>
      </c>
      <c r="H101" s="8">
        <f>IF(Raw_SalesFact!H101="",0,Raw_SalesFact!H101)</f>
        <v>0.24</v>
      </c>
      <c r="I101" s="4" t="str">
        <f>Raw_SalesFact!I101</f>
        <v>COD</v>
      </c>
      <c r="J101" s="4">
        <f>IF(Raw_SalesFact!J101="",ROUND(F101*G101*(1-H101),2),Raw_SalesFact!J101)</f>
        <v>1235.7372</v>
      </c>
      <c r="K101" s="4" t="str">
        <f>IF(COUNTIF($A$2:$A101,A101)&gt;1,"Duplicate","Unique")</f>
        <v>Unique</v>
      </c>
    </row>
    <row r="102" spans="1:11" ht="15" customHeight="1" x14ac:dyDescent="0.3">
      <c r="A102" s="4" t="str">
        <f>Raw_SalesFact!A102</f>
        <v>SALE100</v>
      </c>
      <c r="B102" s="6">
        <f>Raw_SalesFact!B102</f>
        <v>45677</v>
      </c>
      <c r="C102" s="4" t="str">
        <f>Raw_SalesFact!C102</f>
        <v>CUST1369</v>
      </c>
      <c r="D102" s="4" t="str">
        <f>Raw_SalesFact!D102</f>
        <v>PROD33</v>
      </c>
      <c r="E102" s="4" t="str">
        <f>Raw_SalesFact!E102</f>
        <v>STORE5</v>
      </c>
      <c r="F102" s="4">
        <f>IF(Raw_SalesFact!F102="",ROUND(AVERAGE(Raw_SalesFact!$F$2:$F$2001),0),Raw_SalesFact!F102)</f>
        <v>2</v>
      </c>
      <c r="G102" s="4">
        <f>IF(Raw_SalesFact!G102="",ROUND(AVERAGEIF(Raw_SalesFact!$D$2:$D$2001,D102,Raw_SalesFact!$G$2:$G$2001),2),Raw_SalesFact!G102)</f>
        <v>401.5</v>
      </c>
      <c r="H102" s="8">
        <f>IF(Raw_SalesFact!H102="",0,Raw_SalesFact!H102)</f>
        <v>0.18</v>
      </c>
      <c r="I102" s="4" t="str">
        <f>Raw_SalesFact!I102</f>
        <v>Credit Card</v>
      </c>
      <c r="J102" s="4">
        <f>IF(Raw_SalesFact!J102="",ROUND(F102*G102*(1-H102),2),Raw_SalesFact!J102)</f>
        <v>658.46</v>
      </c>
      <c r="K102" s="4" t="str">
        <f>IF(COUNTIF($A$2:$A102,A102)&gt;1,"Duplicate","Unique")</f>
        <v>Unique</v>
      </c>
    </row>
    <row r="103" spans="1:11" ht="15" customHeight="1" x14ac:dyDescent="0.3">
      <c r="A103" s="4" t="str">
        <f>Raw_SalesFact!A103</f>
        <v>SALE101</v>
      </c>
      <c r="B103" s="6">
        <f>Raw_SalesFact!B103</f>
        <v>45453</v>
      </c>
      <c r="C103" s="4" t="str">
        <f>Raw_SalesFact!C103</f>
        <v>CUST1084</v>
      </c>
      <c r="D103" s="4" t="str">
        <f>Raw_SalesFact!D103</f>
        <v>PROD25</v>
      </c>
      <c r="E103" s="4" t="str">
        <f>Raw_SalesFact!E103</f>
        <v>STORE13</v>
      </c>
      <c r="F103" s="4">
        <f>IF(Raw_SalesFact!F103="",ROUND(AVERAGE(Raw_SalesFact!$F$2:$F$2001),0),Raw_SalesFact!F103)</f>
        <v>3</v>
      </c>
      <c r="G103" s="4">
        <f>IF(Raw_SalesFact!G103="",ROUND(AVERAGEIF(Raw_SalesFact!$D$2:$D$2001,D103,Raw_SalesFact!$G$2:$G$2001),2),Raw_SalesFact!G103)</f>
        <v>359.56</v>
      </c>
      <c r="H103" s="8">
        <f>IF(Raw_SalesFact!H103="",0,Raw_SalesFact!H103)</f>
        <v>0.17</v>
      </c>
      <c r="I103" s="4" t="str">
        <f>Raw_SalesFact!I103</f>
        <v>PayPal</v>
      </c>
      <c r="J103" s="4">
        <f>IF(Raw_SalesFact!J103="",ROUND(F103*G103*(1-H103),2),Raw_SalesFact!J103)</f>
        <v>895.30439999999999</v>
      </c>
      <c r="K103" s="4" t="str">
        <f>IF(COUNTIF($A$2:$A103,A103)&gt;1,"Duplicate","Unique")</f>
        <v>Unique</v>
      </c>
    </row>
    <row r="104" spans="1:11" ht="15" customHeight="1" x14ac:dyDescent="0.3">
      <c r="A104" s="4" t="str">
        <f>Raw_SalesFact!A104</f>
        <v>SALE102</v>
      </c>
      <c r="B104" s="6">
        <f>Raw_SalesFact!B104</f>
        <v>45552</v>
      </c>
      <c r="C104" s="4" t="str">
        <f>Raw_SalesFact!C104</f>
        <v>CUST1097</v>
      </c>
      <c r="D104" s="4" t="str">
        <f>Raw_SalesFact!D104</f>
        <v>PROD80</v>
      </c>
      <c r="E104" s="4" t="str">
        <f>Raw_SalesFact!E104</f>
        <v>STORE12</v>
      </c>
      <c r="F104" s="4">
        <f>IF(Raw_SalesFact!F104="",ROUND(AVERAGE(Raw_SalesFact!$F$2:$F$2001),0),Raw_SalesFact!F104)</f>
        <v>2</v>
      </c>
      <c r="G104" s="4">
        <f>IF(Raw_SalesFact!G104="",ROUND(AVERAGEIF(Raw_SalesFact!$D$2:$D$2001,D104,Raw_SalesFact!$G$2:$G$2001),2),Raw_SalesFact!G104)</f>
        <v>471.88</v>
      </c>
      <c r="H104" s="8">
        <f>IF(Raw_SalesFact!H104="",0,Raw_SalesFact!H104)</f>
        <v>0.24</v>
      </c>
      <c r="I104" s="4" t="str">
        <f>Raw_SalesFact!I104</f>
        <v>PayPal</v>
      </c>
      <c r="J104" s="4">
        <f>IF(Raw_SalesFact!J104="",ROUND(F104*G104*(1-H104),2),Raw_SalesFact!J104)</f>
        <v>717.25760000000002</v>
      </c>
      <c r="K104" s="4" t="str">
        <f>IF(COUNTIF($A$2:$A104,A104)&gt;1,"Duplicate","Unique")</f>
        <v>Unique</v>
      </c>
    </row>
    <row r="105" spans="1:11" ht="15" customHeight="1" x14ac:dyDescent="0.3">
      <c r="A105" s="4" t="str">
        <f>Raw_SalesFact!A105</f>
        <v>SALE103</v>
      </c>
      <c r="B105" s="6">
        <f>Raw_SalesFact!B105</f>
        <v>45907</v>
      </c>
      <c r="C105" s="4" t="str">
        <f>Raw_SalesFact!C105</f>
        <v>CUST1182</v>
      </c>
      <c r="D105" s="4" t="str">
        <f>Raw_SalesFact!D105</f>
        <v>PROD34</v>
      </c>
      <c r="E105" s="4" t="str">
        <f>Raw_SalesFact!E105</f>
        <v>STORE4</v>
      </c>
      <c r="F105" s="4">
        <f>IF(Raw_SalesFact!F105="",ROUND(AVERAGE(Raw_SalesFact!$F$2:$F$2001),0),Raw_SalesFact!F105)</f>
        <v>4</v>
      </c>
      <c r="G105" s="4">
        <f>IF(Raw_SalesFact!G105="",ROUND(AVERAGEIF(Raw_SalesFact!$D$2:$D$2001,D105,Raw_SalesFact!$G$2:$G$2001),2),Raw_SalesFact!G105)</f>
        <v>925.19</v>
      </c>
      <c r="H105" s="8">
        <f>IF(Raw_SalesFact!H105="",0,Raw_SalesFact!H105)</f>
        <v>0.19</v>
      </c>
      <c r="I105" s="4" t="str">
        <f>Raw_SalesFact!I105</f>
        <v>PayPal</v>
      </c>
      <c r="J105" s="4">
        <f>IF(Raw_SalesFact!J105="",ROUND(F105*G105*(1-H105),2),Raw_SalesFact!J105)</f>
        <v>2997.6156000000001</v>
      </c>
      <c r="K105" s="4" t="str">
        <f>IF(COUNTIF($A$2:$A105,A105)&gt;1,"Duplicate","Unique")</f>
        <v>Unique</v>
      </c>
    </row>
    <row r="106" spans="1:11" ht="15" customHeight="1" x14ac:dyDescent="0.3">
      <c r="A106" s="4" t="str">
        <f>Raw_SalesFact!A106</f>
        <v>SALE104</v>
      </c>
      <c r="B106" s="6">
        <f>Raw_SalesFact!B106</f>
        <v>45330</v>
      </c>
      <c r="C106" s="4" t="str">
        <f>Raw_SalesFact!C106</f>
        <v>CUST1029</v>
      </c>
      <c r="D106" s="4" t="str">
        <f>Raw_SalesFact!D106</f>
        <v>PROD86</v>
      </c>
      <c r="E106" s="4" t="str">
        <f>Raw_SalesFact!E106</f>
        <v>STORE11</v>
      </c>
      <c r="F106" s="4">
        <f>IF(Raw_SalesFact!F106="",ROUND(AVERAGE(Raw_SalesFact!$F$2:$F$2001),0),Raw_SalesFact!F106)</f>
        <v>2</v>
      </c>
      <c r="G106" s="4">
        <f>IF(Raw_SalesFact!G106="",ROUND(AVERAGEIF(Raw_SalesFact!$D$2:$D$2001,D106,Raw_SalesFact!$G$2:$G$2001),2),Raw_SalesFact!G106)</f>
        <v>879.63</v>
      </c>
      <c r="H106" s="8">
        <f>IF(Raw_SalesFact!H106="",0,Raw_SalesFact!H106)</f>
        <v>7.0000000000000007E-2</v>
      </c>
      <c r="I106" s="4" t="str">
        <f>Raw_SalesFact!I106</f>
        <v>COD</v>
      </c>
      <c r="J106" s="4">
        <f>IF(Raw_SalesFact!J106="",ROUND(F106*G106*(1-H106),2),Raw_SalesFact!J106)</f>
        <v>1636.1117999999999</v>
      </c>
      <c r="K106" s="4" t="str">
        <f>IF(COUNTIF($A$2:$A106,A106)&gt;1,"Duplicate","Unique")</f>
        <v>Unique</v>
      </c>
    </row>
    <row r="107" spans="1:11" ht="15" customHeight="1" x14ac:dyDescent="0.3">
      <c r="A107" s="4" t="str">
        <f>Raw_SalesFact!A107</f>
        <v>SALE105</v>
      </c>
      <c r="B107" s="6">
        <f>Raw_SalesFact!B107</f>
        <v>45214</v>
      </c>
      <c r="C107" s="4" t="str">
        <f>Raw_SalesFact!C107</f>
        <v>CUST1002</v>
      </c>
      <c r="D107" s="4" t="str">
        <f>Raw_SalesFact!D107</f>
        <v>PROD79</v>
      </c>
      <c r="E107" s="4" t="str">
        <f>Raw_SalesFact!E107</f>
        <v>STORE17</v>
      </c>
      <c r="F107" s="4">
        <f>IF(Raw_SalesFact!F107="",ROUND(AVERAGE(Raw_SalesFact!$F$2:$F$2001),0),Raw_SalesFact!F107)</f>
        <v>2</v>
      </c>
      <c r="G107" s="4">
        <f>IF(Raw_SalesFact!G107="",ROUND(AVERAGEIF(Raw_SalesFact!$D$2:$D$2001,D107,Raw_SalesFact!$G$2:$G$2001),2),Raw_SalesFact!G107)</f>
        <v>418.23</v>
      </c>
      <c r="H107" s="8">
        <f>IF(Raw_SalesFact!H107="",0,Raw_SalesFact!H107)</f>
        <v>0.28000000000000003</v>
      </c>
      <c r="I107" s="4" t="str">
        <f>Raw_SalesFact!I107</f>
        <v>Credit Card</v>
      </c>
      <c r="J107" s="4">
        <f>IF(Raw_SalesFact!J107="",ROUND(F107*G107*(1-H107),2),Raw_SalesFact!J107)</f>
        <v>602.25120000000004</v>
      </c>
      <c r="K107" s="4" t="str">
        <f>IF(COUNTIF($A$2:$A107,A107)&gt;1,"Duplicate","Unique")</f>
        <v>Unique</v>
      </c>
    </row>
    <row r="108" spans="1:11" ht="15" customHeight="1" x14ac:dyDescent="0.3">
      <c r="A108" s="4" t="str">
        <f>Raw_SalesFact!A108</f>
        <v>SALE106</v>
      </c>
      <c r="B108" s="6">
        <f>Raw_SalesFact!B108</f>
        <v>45891</v>
      </c>
      <c r="C108" s="4" t="str">
        <f>Raw_SalesFact!C108</f>
        <v>CUST1269</v>
      </c>
      <c r="D108" s="4" t="str">
        <f>Raw_SalesFact!D108</f>
        <v>PROD19</v>
      </c>
      <c r="E108" s="4" t="str">
        <f>Raw_SalesFact!E108</f>
        <v>STORE18</v>
      </c>
      <c r="F108" s="4">
        <f>IF(Raw_SalesFact!F108="",ROUND(AVERAGE(Raw_SalesFact!$F$2:$F$2001),0),Raw_SalesFact!F108)</f>
        <v>3</v>
      </c>
      <c r="G108" s="4">
        <f>IF(Raw_SalesFact!G108="",ROUND(AVERAGEIF(Raw_SalesFact!$D$2:$D$2001,D108,Raw_SalesFact!$G$2:$G$2001),2),Raw_SalesFact!G108)</f>
        <v>551.72</v>
      </c>
      <c r="H108" s="8">
        <f>IF(Raw_SalesFact!H108="",0,Raw_SalesFact!H108)</f>
        <v>0.03</v>
      </c>
      <c r="I108" s="4" t="str">
        <f>Raw_SalesFact!I108</f>
        <v>COD</v>
      </c>
      <c r="J108" s="4">
        <f>IF(Raw_SalesFact!J108="",ROUND(F108*G108*(1-H108),2),Raw_SalesFact!J108)</f>
        <v>1605.5052000000001</v>
      </c>
      <c r="K108" s="4" t="str">
        <f>IF(COUNTIF($A$2:$A108,A108)&gt;1,"Duplicate","Unique")</f>
        <v>Unique</v>
      </c>
    </row>
    <row r="109" spans="1:11" ht="15" customHeight="1" x14ac:dyDescent="0.3">
      <c r="A109" s="4" t="str">
        <f>Raw_SalesFact!A109</f>
        <v>SALE107</v>
      </c>
      <c r="B109" s="6">
        <f>Raw_SalesFact!B109</f>
        <v>45323</v>
      </c>
      <c r="C109" s="4" t="str">
        <f>Raw_SalesFact!C109</f>
        <v>CUST1338</v>
      </c>
      <c r="D109" s="4" t="str">
        <f>Raw_SalesFact!D109</f>
        <v>PROD86</v>
      </c>
      <c r="E109" s="4" t="str">
        <f>Raw_SalesFact!E109</f>
        <v>STORE7</v>
      </c>
      <c r="F109" s="4">
        <f>IF(Raw_SalesFact!F109="",ROUND(AVERAGE(Raw_SalesFact!$F$2:$F$2001),0),Raw_SalesFact!F109)</f>
        <v>4</v>
      </c>
      <c r="G109" s="4">
        <f>IF(Raw_SalesFact!G109="",ROUND(AVERAGEIF(Raw_SalesFact!$D$2:$D$2001,D109,Raw_SalesFact!$G$2:$G$2001),2),Raw_SalesFact!G109)</f>
        <v>525.61</v>
      </c>
      <c r="H109" s="8">
        <f>IF(Raw_SalesFact!H109="",0,Raw_SalesFact!H109)</f>
        <v>0.02</v>
      </c>
      <c r="I109" s="4" t="str">
        <f>Raw_SalesFact!I109</f>
        <v>PayPal</v>
      </c>
      <c r="J109" s="4">
        <f>IF(Raw_SalesFact!J109="",ROUND(F109*G109*(1-H109),2),Raw_SalesFact!J109)</f>
        <v>2060.3912</v>
      </c>
      <c r="K109" s="4" t="str">
        <f>IF(COUNTIF($A$2:$A109,A109)&gt;1,"Duplicate","Unique")</f>
        <v>Unique</v>
      </c>
    </row>
    <row r="110" spans="1:11" ht="15" customHeight="1" x14ac:dyDescent="0.3">
      <c r="A110" s="4" t="str">
        <f>Raw_SalesFact!A110</f>
        <v>SALE108</v>
      </c>
      <c r="B110" s="6">
        <f>Raw_SalesFact!B110</f>
        <v>45785</v>
      </c>
      <c r="C110" s="4" t="str">
        <f>Raw_SalesFact!C110</f>
        <v>CUST1041</v>
      </c>
      <c r="D110" s="4" t="str">
        <f>Raw_SalesFact!D110</f>
        <v>PROD22</v>
      </c>
      <c r="E110" s="4" t="str">
        <f>Raw_SalesFact!E110</f>
        <v>STORE13</v>
      </c>
      <c r="F110" s="4">
        <f>IF(Raw_SalesFact!F110="",ROUND(AVERAGE(Raw_SalesFact!$F$2:$F$2001),0),Raw_SalesFact!F110)</f>
        <v>3</v>
      </c>
      <c r="G110" s="4">
        <f>IF(Raw_SalesFact!G110="",ROUND(AVERAGEIF(Raw_SalesFact!$D$2:$D$2001,D110,Raw_SalesFact!$G$2:$G$2001),2),Raw_SalesFact!G110)</f>
        <v>815.3</v>
      </c>
      <c r="H110" s="8">
        <f>IF(Raw_SalesFact!H110="",0,Raw_SalesFact!H110)</f>
        <v>0.03</v>
      </c>
      <c r="I110" s="4" t="str">
        <f>Raw_SalesFact!I110</f>
        <v>Credit Card</v>
      </c>
      <c r="J110" s="4">
        <f>IF(Raw_SalesFact!J110="",ROUND(F110*G110*(1-H110),2),Raw_SalesFact!J110)</f>
        <v>2372.5230000000001</v>
      </c>
      <c r="K110" s="4" t="str">
        <f>IF(COUNTIF($A$2:$A110,A110)&gt;1,"Duplicate","Unique")</f>
        <v>Unique</v>
      </c>
    </row>
    <row r="111" spans="1:11" ht="15" customHeight="1" x14ac:dyDescent="0.3">
      <c r="A111" s="4" t="str">
        <f>Raw_SalesFact!A111</f>
        <v>SALE109</v>
      </c>
      <c r="B111" s="6">
        <f>Raw_SalesFact!B111</f>
        <v>45738</v>
      </c>
      <c r="C111" s="4" t="str">
        <f>Raw_SalesFact!C111</f>
        <v>CUST1214</v>
      </c>
      <c r="D111" s="4" t="str">
        <f>Raw_SalesFact!D111</f>
        <v>PROD91</v>
      </c>
      <c r="E111" s="4" t="str">
        <f>Raw_SalesFact!E111</f>
        <v>STORE0</v>
      </c>
      <c r="F111" s="4">
        <f>IF(Raw_SalesFact!F111="",ROUND(AVERAGE(Raw_SalesFact!$F$2:$F$2001),0),Raw_SalesFact!F111)</f>
        <v>3</v>
      </c>
      <c r="G111" s="4">
        <f>IF(Raw_SalesFact!G111="",ROUND(AVERAGEIF(Raw_SalesFact!$D$2:$D$2001,D111,Raw_SalesFact!$G$2:$G$2001),2),Raw_SalesFact!G111)</f>
        <v>376.46</v>
      </c>
      <c r="H111" s="8">
        <f>IF(Raw_SalesFact!H111="",0,Raw_SalesFact!H111)</f>
        <v>0.09</v>
      </c>
      <c r="I111" s="4" t="str">
        <f>Raw_SalesFact!I111</f>
        <v>COD</v>
      </c>
      <c r="J111" s="4">
        <f>IF(Raw_SalesFact!J111="",ROUND(F111*G111*(1-H111),2),Raw_SalesFact!J111)</f>
        <v>1027.7357999999999</v>
      </c>
      <c r="K111" s="4" t="str">
        <f>IF(COUNTIF($A$2:$A111,A111)&gt;1,"Duplicate","Unique")</f>
        <v>Unique</v>
      </c>
    </row>
    <row r="112" spans="1:11" ht="15" customHeight="1" x14ac:dyDescent="0.3">
      <c r="A112" s="4" t="str">
        <f>Raw_SalesFact!A112</f>
        <v>SALE110</v>
      </c>
      <c r="B112" s="6">
        <f>Raw_SalesFact!B112</f>
        <v>45851</v>
      </c>
      <c r="C112" s="4" t="str">
        <f>Raw_SalesFact!C112</f>
        <v>CUST1007</v>
      </c>
      <c r="D112" s="4" t="str">
        <f>Raw_SalesFact!D112</f>
        <v>PROD42</v>
      </c>
      <c r="E112" s="4" t="str">
        <f>Raw_SalesFact!E112</f>
        <v>STORE8</v>
      </c>
      <c r="F112" s="4">
        <f>IF(Raw_SalesFact!F112="",ROUND(AVERAGE(Raw_SalesFact!$F$2:$F$2001),0),Raw_SalesFact!F112)</f>
        <v>4</v>
      </c>
      <c r="G112" s="4">
        <f>IF(Raw_SalesFact!G112="",ROUND(AVERAGEIF(Raw_SalesFact!$D$2:$D$2001,D112,Raw_SalesFact!$G$2:$G$2001),2),Raw_SalesFact!G112)</f>
        <v>239.83</v>
      </c>
      <c r="H112" s="8">
        <f>IF(Raw_SalesFact!H112="",0,Raw_SalesFact!H112)</f>
        <v>0.08</v>
      </c>
      <c r="I112" s="4" t="str">
        <f>Raw_SalesFact!I112</f>
        <v>Credit Card</v>
      </c>
      <c r="J112" s="4">
        <f>IF(Raw_SalesFact!J112="",ROUND(F112*G112*(1-H112),2),Raw_SalesFact!J112)</f>
        <v>882.57439999999997</v>
      </c>
      <c r="K112" s="4" t="str">
        <f>IF(COUNTIF($A$2:$A112,A112)&gt;1,"Duplicate","Unique")</f>
        <v>Unique</v>
      </c>
    </row>
    <row r="113" spans="1:11" ht="15" customHeight="1" x14ac:dyDescent="0.3">
      <c r="A113" s="4" t="str">
        <f>Raw_SalesFact!A113</f>
        <v>SALE111</v>
      </c>
      <c r="B113" s="6">
        <f>Raw_SalesFact!B113</f>
        <v>45798</v>
      </c>
      <c r="C113" s="4" t="str">
        <f>Raw_SalesFact!C113</f>
        <v>CUST1119</v>
      </c>
      <c r="D113" s="4" t="str">
        <f>Raw_SalesFact!D113</f>
        <v>PROD90</v>
      </c>
      <c r="E113" s="4" t="str">
        <f>Raw_SalesFact!E113</f>
        <v>STORE3</v>
      </c>
      <c r="F113" s="4">
        <f>IF(Raw_SalesFact!F113="",ROUND(AVERAGE(Raw_SalesFact!$F$2:$F$2001),0),Raw_SalesFact!F113)</f>
        <v>2</v>
      </c>
      <c r="G113" s="4">
        <f>IF(Raw_SalesFact!G113="",ROUND(AVERAGEIF(Raw_SalesFact!$D$2:$D$2001,D113,Raw_SalesFact!$G$2:$G$2001),2),Raw_SalesFact!G113)</f>
        <v>845.71</v>
      </c>
      <c r="H113" s="8">
        <f>IF(Raw_SalesFact!H113="",0,Raw_SalesFact!H113)</f>
        <v>0.01</v>
      </c>
      <c r="I113" s="4" t="str">
        <f>Raw_SalesFact!I113</f>
        <v>PayPal</v>
      </c>
      <c r="J113" s="4">
        <f>IF(Raw_SalesFact!J113="",ROUND(F113*G113*(1-H113),2),Raw_SalesFact!J113)</f>
        <v>1674.5057999999999</v>
      </c>
      <c r="K113" s="4" t="str">
        <f>IF(COUNTIF($A$2:$A113,A113)&gt;1,"Duplicate","Unique")</f>
        <v>Unique</v>
      </c>
    </row>
    <row r="114" spans="1:11" ht="15" customHeight="1" x14ac:dyDescent="0.3">
      <c r="A114" s="4" t="str">
        <f>Raw_SalesFact!A114</f>
        <v>SALE112</v>
      </c>
      <c r="B114" s="6">
        <f>Raw_SalesFact!B114</f>
        <v>45705</v>
      </c>
      <c r="C114" s="4" t="str">
        <f>Raw_SalesFact!C114</f>
        <v>CUST1087</v>
      </c>
      <c r="D114" s="4" t="str">
        <f>Raw_SalesFact!D114</f>
        <v>PROD76</v>
      </c>
      <c r="E114" s="4" t="str">
        <f>Raw_SalesFact!E114</f>
        <v>STORE13</v>
      </c>
      <c r="F114" s="4">
        <f>IF(Raw_SalesFact!F114="",ROUND(AVERAGE(Raw_SalesFact!$F$2:$F$2001),0),Raw_SalesFact!F114)</f>
        <v>3</v>
      </c>
      <c r="G114" s="4">
        <f>IF(Raw_SalesFact!G114="",ROUND(AVERAGEIF(Raw_SalesFact!$D$2:$D$2001,D114,Raw_SalesFact!$G$2:$G$2001),2),Raw_SalesFact!G114)</f>
        <v>948.69</v>
      </c>
      <c r="H114" s="8">
        <f>IF(Raw_SalesFact!H114="",0,Raw_SalesFact!H114)</f>
        <v>0.28999999999999998</v>
      </c>
      <c r="I114" s="4" t="str">
        <f>Raw_SalesFact!I114</f>
        <v>Credit Card</v>
      </c>
      <c r="J114" s="4">
        <f>IF(Raw_SalesFact!J114="",ROUND(F114*G114*(1-H114),2),Raw_SalesFact!J114)</f>
        <v>2020.7097000000001</v>
      </c>
      <c r="K114" s="4" t="str">
        <f>IF(COUNTIF($A$2:$A114,A114)&gt;1,"Duplicate","Unique")</f>
        <v>Unique</v>
      </c>
    </row>
    <row r="115" spans="1:11" ht="15" customHeight="1" x14ac:dyDescent="0.3">
      <c r="A115" s="4" t="str">
        <f>Raw_SalesFact!A115</f>
        <v>SALE113</v>
      </c>
      <c r="B115" s="6">
        <f>Raw_SalesFact!B115</f>
        <v>45413</v>
      </c>
      <c r="C115" s="4" t="str">
        <f>Raw_SalesFact!C115</f>
        <v>CUST1467</v>
      </c>
      <c r="D115" s="4" t="str">
        <f>Raw_SalesFact!D115</f>
        <v>PROD27</v>
      </c>
      <c r="E115" s="4" t="str">
        <f>Raw_SalesFact!E115</f>
        <v>STORE10</v>
      </c>
      <c r="F115" s="4">
        <f>IF(Raw_SalesFact!F115="",ROUND(AVERAGE(Raw_SalesFact!$F$2:$F$2001),0),Raw_SalesFact!F115)</f>
        <v>1</v>
      </c>
      <c r="G115" s="4">
        <f>IF(Raw_SalesFact!G115="",ROUND(AVERAGEIF(Raw_SalesFact!$D$2:$D$2001,D115,Raw_SalesFact!$G$2:$G$2001),2),Raw_SalesFact!G115)</f>
        <v>281.97000000000003</v>
      </c>
      <c r="H115" s="8">
        <f>IF(Raw_SalesFact!H115="",0,Raw_SalesFact!H115)</f>
        <v>0.2</v>
      </c>
      <c r="I115" s="4" t="str">
        <f>Raw_SalesFact!I115</f>
        <v>PayPal</v>
      </c>
      <c r="J115" s="4">
        <f>IF(Raw_SalesFact!J115="",ROUND(F115*G115*(1-H115),2),Raw_SalesFact!J115)</f>
        <v>225.57599999999999</v>
      </c>
      <c r="K115" s="4" t="str">
        <f>IF(COUNTIF($A$2:$A115,A115)&gt;1,"Duplicate","Unique")</f>
        <v>Unique</v>
      </c>
    </row>
    <row r="116" spans="1:11" ht="15" customHeight="1" x14ac:dyDescent="0.3">
      <c r="A116" s="4" t="str">
        <f>Raw_SalesFact!A116</f>
        <v>SALE114</v>
      </c>
      <c r="B116" s="6">
        <f>Raw_SalesFact!B116</f>
        <v>45482</v>
      </c>
      <c r="C116" s="4" t="str">
        <f>Raw_SalesFact!C116</f>
        <v>CUST1152</v>
      </c>
      <c r="D116" s="4" t="str">
        <f>Raw_SalesFact!D116</f>
        <v>PROD91</v>
      </c>
      <c r="E116" s="4" t="str">
        <f>Raw_SalesFact!E116</f>
        <v>STORE4</v>
      </c>
      <c r="F116" s="4">
        <f>IF(Raw_SalesFact!F116="",ROUND(AVERAGE(Raw_SalesFact!$F$2:$F$2001),0),Raw_SalesFact!F116)</f>
        <v>2</v>
      </c>
      <c r="G116" s="4">
        <f>IF(Raw_SalesFact!G116="",ROUND(AVERAGEIF(Raw_SalesFact!$D$2:$D$2001,D116,Raw_SalesFact!$G$2:$G$2001),2),Raw_SalesFact!G116)</f>
        <v>731.01</v>
      </c>
      <c r="H116" s="8">
        <f>IF(Raw_SalesFact!H116="",0,Raw_SalesFact!H116)</f>
        <v>0.05</v>
      </c>
      <c r="I116" s="4" t="str">
        <f>Raw_SalesFact!I116</f>
        <v>PayPal</v>
      </c>
      <c r="J116" s="4">
        <f>IF(Raw_SalesFact!J116="",ROUND(F116*G116*(1-H116),2),Raw_SalesFact!J116)</f>
        <v>1388.9190000000001</v>
      </c>
      <c r="K116" s="4" t="str">
        <f>IF(COUNTIF($A$2:$A116,A116)&gt;1,"Duplicate","Unique")</f>
        <v>Unique</v>
      </c>
    </row>
    <row r="117" spans="1:11" ht="15" customHeight="1" x14ac:dyDescent="0.3">
      <c r="A117" s="4" t="str">
        <f>Raw_SalesFact!A117</f>
        <v>SALE115</v>
      </c>
      <c r="B117" s="6">
        <f>Raw_SalesFact!B117</f>
        <v>45925</v>
      </c>
      <c r="C117" s="4" t="str">
        <f>Raw_SalesFact!C117</f>
        <v>CUST1257</v>
      </c>
      <c r="D117" s="4" t="str">
        <f>Raw_SalesFact!D117</f>
        <v>PROD85</v>
      </c>
      <c r="E117" s="4" t="str">
        <f>Raw_SalesFact!E117</f>
        <v>STORE7</v>
      </c>
      <c r="F117" s="4">
        <f>IF(Raw_SalesFact!F117="",ROUND(AVERAGE(Raw_SalesFact!$F$2:$F$2001),0),Raw_SalesFact!F117)</f>
        <v>4</v>
      </c>
      <c r="G117" s="4">
        <f>IF(Raw_SalesFact!G117="",ROUND(AVERAGEIF(Raw_SalesFact!$D$2:$D$2001,D117,Raw_SalesFact!$G$2:$G$2001),2),Raw_SalesFact!G117)</f>
        <v>930.85</v>
      </c>
      <c r="H117" s="8">
        <f>IF(Raw_SalesFact!H117="",0,Raw_SalesFact!H117)</f>
        <v>0.13</v>
      </c>
      <c r="I117" s="4" t="str">
        <f>Raw_SalesFact!I117</f>
        <v>PayPal</v>
      </c>
      <c r="J117" s="4">
        <f>IF(Raw_SalesFact!J117="",ROUND(F117*G117*(1-H117),2),Raw_SalesFact!J117)</f>
        <v>3239.3580000000002</v>
      </c>
      <c r="K117" s="4" t="str">
        <f>IF(COUNTIF($A$2:$A117,A117)&gt;1,"Duplicate","Unique")</f>
        <v>Unique</v>
      </c>
    </row>
    <row r="118" spans="1:11" ht="15" customHeight="1" x14ac:dyDescent="0.3">
      <c r="A118" s="4" t="str">
        <f>Raw_SalesFact!A118</f>
        <v>SALE116</v>
      </c>
      <c r="B118" s="6">
        <f>Raw_SalesFact!B118</f>
        <v>45420</v>
      </c>
      <c r="C118" s="4" t="str">
        <f>Raw_SalesFact!C118</f>
        <v>CUST1419</v>
      </c>
      <c r="D118" s="4" t="str">
        <f>Raw_SalesFact!D118</f>
        <v>PROD3</v>
      </c>
      <c r="E118" s="4" t="str">
        <f>Raw_SalesFact!E118</f>
        <v>STORE8</v>
      </c>
      <c r="F118" s="4">
        <f>IF(Raw_SalesFact!F118="",ROUND(AVERAGE(Raw_SalesFact!$F$2:$F$2001),0),Raw_SalesFact!F118)</f>
        <v>4</v>
      </c>
      <c r="G118" s="4">
        <f>IF(Raw_SalesFact!G118="",ROUND(AVERAGEIF(Raw_SalesFact!$D$2:$D$2001,D118,Raw_SalesFact!$G$2:$G$2001),2),Raw_SalesFact!G118)</f>
        <v>770.77</v>
      </c>
      <c r="H118" s="8">
        <f>IF(Raw_SalesFact!H118="",0,Raw_SalesFact!H118)</f>
        <v>0.22</v>
      </c>
      <c r="I118" s="4" t="str">
        <f>Raw_SalesFact!I118</f>
        <v>Credit Card</v>
      </c>
      <c r="J118" s="4">
        <f>IF(Raw_SalesFact!J118="",ROUND(F118*G118*(1-H118),2),Raw_SalesFact!J118)</f>
        <v>2404.8024</v>
      </c>
      <c r="K118" s="4" t="str">
        <f>IF(COUNTIF($A$2:$A118,A118)&gt;1,"Duplicate","Unique")</f>
        <v>Unique</v>
      </c>
    </row>
    <row r="119" spans="1:11" ht="15" customHeight="1" x14ac:dyDescent="0.3">
      <c r="A119" s="4" t="str">
        <f>Raw_SalesFact!A119</f>
        <v>SALE117</v>
      </c>
      <c r="B119" s="6">
        <f>Raw_SalesFact!B119</f>
        <v>45554</v>
      </c>
      <c r="C119" s="4" t="str">
        <f>Raw_SalesFact!C119</f>
        <v>CUST1067</v>
      </c>
      <c r="D119" s="4" t="str">
        <f>Raw_SalesFact!D119</f>
        <v>PROD46</v>
      </c>
      <c r="E119" s="4" t="str">
        <f>Raw_SalesFact!E119</f>
        <v>STORE4</v>
      </c>
      <c r="F119" s="4">
        <f>IF(Raw_SalesFact!F119="",ROUND(AVERAGE(Raw_SalesFact!$F$2:$F$2001),0),Raw_SalesFact!F119)</f>
        <v>3</v>
      </c>
      <c r="G119" s="4">
        <f>IF(Raw_SalesFact!G119="",ROUND(AVERAGEIF(Raw_SalesFact!$D$2:$D$2001,D119,Raw_SalesFact!$G$2:$G$2001),2),Raw_SalesFact!G119)</f>
        <v>479.63</v>
      </c>
      <c r="H119" s="8">
        <f>IF(Raw_SalesFact!H119="",0,Raw_SalesFact!H119)</f>
        <v>0.3</v>
      </c>
      <c r="I119" s="4" t="str">
        <f>Raw_SalesFact!I119</f>
        <v>PayPal</v>
      </c>
      <c r="J119" s="4">
        <f>IF(Raw_SalesFact!J119="",ROUND(F119*G119*(1-H119),2),Raw_SalesFact!J119)</f>
        <v>1007.223</v>
      </c>
      <c r="K119" s="4" t="str">
        <f>IF(COUNTIF($A$2:$A119,A119)&gt;1,"Duplicate","Unique")</f>
        <v>Unique</v>
      </c>
    </row>
    <row r="120" spans="1:11" ht="15" customHeight="1" x14ac:dyDescent="0.3">
      <c r="A120" s="4" t="str">
        <f>Raw_SalesFact!A120</f>
        <v>SALE118</v>
      </c>
      <c r="B120" s="6">
        <f>Raw_SalesFact!B120</f>
        <v>45405</v>
      </c>
      <c r="C120" s="4" t="str">
        <f>Raw_SalesFact!C120</f>
        <v>CUST1105</v>
      </c>
      <c r="D120" s="4" t="str">
        <f>Raw_SalesFact!D120</f>
        <v>PROD39</v>
      </c>
      <c r="E120" s="4" t="str">
        <f>Raw_SalesFact!E120</f>
        <v>STORE11</v>
      </c>
      <c r="F120" s="4">
        <f>IF(Raw_SalesFact!F120="",ROUND(AVERAGE(Raw_SalesFact!$F$2:$F$2001),0),Raw_SalesFact!F120)</f>
        <v>1</v>
      </c>
      <c r="G120" s="4">
        <f>IF(Raw_SalesFact!G120="",ROUND(AVERAGEIF(Raw_SalesFact!$D$2:$D$2001,D120,Raw_SalesFact!$G$2:$G$2001),2),Raw_SalesFact!G120)</f>
        <v>165</v>
      </c>
      <c r="H120" s="8">
        <f>IF(Raw_SalesFact!H120="",0,Raw_SalesFact!H120)</f>
        <v>0.3</v>
      </c>
      <c r="I120" s="4" t="str">
        <f>Raw_SalesFact!I120</f>
        <v>COD</v>
      </c>
      <c r="J120" s="4">
        <f>IF(Raw_SalesFact!J120="",ROUND(F120*G120*(1-H120),2),Raw_SalesFact!J120)</f>
        <v>115.5</v>
      </c>
      <c r="K120" s="4" t="str">
        <f>IF(COUNTIF($A$2:$A120,A120)&gt;1,"Duplicate","Unique")</f>
        <v>Unique</v>
      </c>
    </row>
    <row r="121" spans="1:11" ht="15" customHeight="1" x14ac:dyDescent="0.3">
      <c r="A121" s="4" t="str">
        <f>Raw_SalesFact!A121</f>
        <v>SALE119</v>
      </c>
      <c r="B121" s="6">
        <f>Raw_SalesFact!B121</f>
        <v>45503</v>
      </c>
      <c r="C121" s="4" t="str">
        <f>Raw_SalesFact!C121</f>
        <v>CUST1158</v>
      </c>
      <c r="D121" s="4" t="str">
        <f>Raw_SalesFact!D121</f>
        <v>PROD19</v>
      </c>
      <c r="E121" s="4" t="str">
        <f>Raw_SalesFact!E121</f>
        <v>STORE8</v>
      </c>
      <c r="F121" s="4">
        <f>IF(Raw_SalesFact!F121="",ROUND(AVERAGE(Raw_SalesFact!$F$2:$F$2001),0),Raw_SalesFact!F121)</f>
        <v>2</v>
      </c>
      <c r="G121" s="4">
        <f>IF(Raw_SalesFact!G121="",ROUND(AVERAGEIF(Raw_SalesFact!$D$2:$D$2001,D121,Raw_SalesFact!$G$2:$G$2001),2),Raw_SalesFact!G121)</f>
        <v>151.51</v>
      </c>
      <c r="H121" s="8">
        <f>IF(Raw_SalesFact!H121="",0,Raw_SalesFact!H121)</f>
        <v>0.28999999999999998</v>
      </c>
      <c r="I121" s="4" t="str">
        <f>Raw_SalesFact!I121</f>
        <v>COD</v>
      </c>
      <c r="J121" s="4">
        <f>IF(Raw_SalesFact!J121="",ROUND(F121*G121*(1-H121),2),Raw_SalesFact!J121)</f>
        <v>215.14420000000001</v>
      </c>
      <c r="K121" s="4" t="str">
        <f>IF(COUNTIF($A$2:$A121,A121)&gt;1,"Duplicate","Unique")</f>
        <v>Unique</v>
      </c>
    </row>
    <row r="122" spans="1:11" ht="15" customHeight="1" x14ac:dyDescent="0.3">
      <c r="A122" s="4" t="str">
        <f>Raw_SalesFact!A122</f>
        <v>SALE120</v>
      </c>
      <c r="B122" s="6">
        <f>Raw_SalesFact!B122</f>
        <v>45274</v>
      </c>
      <c r="C122" s="4" t="str">
        <f>Raw_SalesFact!C122</f>
        <v>CUST1231</v>
      </c>
      <c r="D122" s="4" t="str">
        <f>Raw_SalesFact!D122</f>
        <v>PROD31</v>
      </c>
      <c r="E122" s="4" t="str">
        <f>Raw_SalesFact!E122</f>
        <v>STORE17</v>
      </c>
      <c r="F122" s="4">
        <f>IF(Raw_SalesFact!F122="",ROUND(AVERAGE(Raw_SalesFact!$F$2:$F$2001),0),Raw_SalesFact!F122)</f>
        <v>2</v>
      </c>
      <c r="G122" s="4">
        <f>IF(Raw_SalesFact!G122="",ROUND(AVERAGEIF(Raw_SalesFact!$D$2:$D$2001,D122,Raw_SalesFact!$G$2:$G$2001),2),Raw_SalesFact!G122)</f>
        <v>872.93</v>
      </c>
      <c r="H122" s="8">
        <f>IF(Raw_SalesFact!H122="",0,Raw_SalesFact!H122)</f>
        <v>0.28999999999999998</v>
      </c>
      <c r="I122" s="4" t="str">
        <f>Raw_SalesFact!I122</f>
        <v>COD</v>
      </c>
      <c r="J122" s="4">
        <f>IF(Raw_SalesFact!J122="",ROUND(F122*G122*(1-H122),2),Raw_SalesFact!J122)</f>
        <v>1239.5606</v>
      </c>
      <c r="K122" s="4" t="str">
        <f>IF(COUNTIF($A$2:$A122,A122)&gt;1,"Duplicate","Unique")</f>
        <v>Unique</v>
      </c>
    </row>
    <row r="123" spans="1:11" ht="15" customHeight="1" x14ac:dyDescent="0.3">
      <c r="A123" s="4" t="str">
        <f>Raw_SalesFact!A123</f>
        <v>SALE121</v>
      </c>
      <c r="B123" s="6">
        <f>Raw_SalesFact!B123</f>
        <v>45558</v>
      </c>
      <c r="C123" s="4" t="str">
        <f>Raw_SalesFact!C123</f>
        <v>CUST1264</v>
      </c>
      <c r="D123" s="4" t="str">
        <f>Raw_SalesFact!D123</f>
        <v>PROD22</v>
      </c>
      <c r="E123" s="4" t="str">
        <f>Raw_SalesFact!E123</f>
        <v>STORE10</v>
      </c>
      <c r="F123" s="4">
        <f>IF(Raw_SalesFact!F123="",ROUND(AVERAGE(Raw_SalesFact!$F$2:$F$2001),0),Raw_SalesFact!F123)</f>
        <v>3</v>
      </c>
      <c r="G123" s="4">
        <f>IF(Raw_SalesFact!G123="",ROUND(AVERAGEIF(Raw_SalesFact!$D$2:$D$2001,D123,Raw_SalesFact!$G$2:$G$2001),2),Raw_SalesFact!G123)</f>
        <v>432.4</v>
      </c>
      <c r="H123" s="8">
        <f>IF(Raw_SalesFact!H123="",0,Raw_SalesFact!H123)</f>
        <v>0.04</v>
      </c>
      <c r="I123" s="4" t="str">
        <f>Raw_SalesFact!I123</f>
        <v>Credit Card</v>
      </c>
      <c r="J123" s="4">
        <f>IF(Raw_SalesFact!J123="",ROUND(F123*G123*(1-H123),2),Raw_SalesFact!J123)</f>
        <v>1245.3119999999999</v>
      </c>
      <c r="K123" s="4" t="str">
        <f>IF(COUNTIF($A$2:$A123,A123)&gt;1,"Duplicate","Unique")</f>
        <v>Unique</v>
      </c>
    </row>
    <row r="124" spans="1:11" ht="15" customHeight="1" x14ac:dyDescent="0.3">
      <c r="A124" s="4" t="str">
        <f>Raw_SalesFact!A124</f>
        <v>SALE122</v>
      </c>
      <c r="B124" s="6">
        <f>Raw_SalesFact!B124</f>
        <v>45886</v>
      </c>
      <c r="C124" s="4" t="str">
        <f>Raw_SalesFact!C124</f>
        <v>CUST1338</v>
      </c>
      <c r="D124" s="4" t="str">
        <f>Raw_SalesFact!D124</f>
        <v>PROD50</v>
      </c>
      <c r="E124" s="4" t="str">
        <f>Raw_SalesFact!E124</f>
        <v>STORE7</v>
      </c>
      <c r="F124" s="4">
        <f>IF(Raw_SalesFact!F124="",ROUND(AVERAGE(Raw_SalesFact!$F$2:$F$2001),0),Raw_SalesFact!F124)</f>
        <v>2</v>
      </c>
      <c r="G124" s="4">
        <f>IF(Raw_SalesFact!G124="",ROUND(AVERAGEIF(Raw_SalesFact!$D$2:$D$2001,D124,Raw_SalesFact!$G$2:$G$2001),2),Raw_SalesFact!G124)</f>
        <v>197.76</v>
      </c>
      <c r="H124" s="8">
        <f>IF(Raw_SalesFact!H124="",0,Raw_SalesFact!H124)</f>
        <v>0.04</v>
      </c>
      <c r="I124" s="4" t="str">
        <f>Raw_SalesFact!I124</f>
        <v>Credit Card</v>
      </c>
      <c r="J124" s="4">
        <f>IF(Raw_SalesFact!J124="",ROUND(F124*G124*(1-H124),2),Raw_SalesFact!J124)</f>
        <v>379.69920000000002</v>
      </c>
      <c r="K124" s="4" t="str">
        <f>IF(COUNTIF($A$2:$A124,A124)&gt;1,"Duplicate","Unique")</f>
        <v>Unique</v>
      </c>
    </row>
    <row r="125" spans="1:11" ht="15" customHeight="1" x14ac:dyDescent="0.3">
      <c r="A125" s="4" t="str">
        <f>Raw_SalesFact!A125</f>
        <v>SALE123</v>
      </c>
      <c r="B125" s="6">
        <f>Raw_SalesFact!B125</f>
        <v>45674</v>
      </c>
      <c r="C125" s="4" t="str">
        <f>Raw_SalesFact!C125</f>
        <v>CUST1476</v>
      </c>
      <c r="D125" s="4" t="str">
        <f>Raw_SalesFact!D125</f>
        <v>PROD40</v>
      </c>
      <c r="E125" s="4" t="str">
        <f>Raw_SalesFact!E125</f>
        <v>STORE2</v>
      </c>
      <c r="F125" s="4">
        <f>IF(Raw_SalesFact!F125="",ROUND(AVERAGE(Raw_SalesFact!$F$2:$F$2001),0),Raw_SalesFact!F125)</f>
        <v>3</v>
      </c>
      <c r="G125" s="4">
        <f>IF(Raw_SalesFact!G125="",ROUND(AVERAGEIF(Raw_SalesFact!$D$2:$D$2001,D125,Raw_SalesFact!$G$2:$G$2001),2),Raw_SalesFact!G125)</f>
        <v>334.6</v>
      </c>
      <c r="H125" s="8">
        <f>IF(Raw_SalesFact!H125="",0,Raw_SalesFact!H125)</f>
        <v>0.11</v>
      </c>
      <c r="I125" s="4" t="str">
        <f>Raw_SalesFact!I125</f>
        <v>PayPal</v>
      </c>
      <c r="J125" s="4">
        <f>IF(Raw_SalesFact!J125="",ROUND(F125*G125*(1-H125),2),Raw_SalesFact!J125)</f>
        <v>893.38199999999995</v>
      </c>
      <c r="K125" s="4" t="str">
        <f>IF(COUNTIF($A$2:$A125,A125)&gt;1,"Duplicate","Unique")</f>
        <v>Unique</v>
      </c>
    </row>
    <row r="126" spans="1:11" ht="15" customHeight="1" x14ac:dyDescent="0.3">
      <c r="A126" s="4" t="str">
        <f>Raw_SalesFact!A126</f>
        <v>SALE124</v>
      </c>
      <c r="B126" s="6">
        <f>Raw_SalesFact!B126</f>
        <v>45777</v>
      </c>
      <c r="C126" s="4" t="str">
        <f>Raw_SalesFact!C126</f>
        <v>CUST1087</v>
      </c>
      <c r="D126" s="4" t="str">
        <f>Raw_SalesFact!D126</f>
        <v>PROD14</v>
      </c>
      <c r="E126" s="4" t="str">
        <f>Raw_SalesFact!E126</f>
        <v>STORE3</v>
      </c>
      <c r="F126" s="4">
        <f>IF(Raw_SalesFact!F126="",ROUND(AVERAGE(Raw_SalesFact!$F$2:$F$2001),0),Raw_SalesFact!F126)</f>
        <v>2</v>
      </c>
      <c r="G126" s="4">
        <f>IF(Raw_SalesFact!G126="",ROUND(AVERAGEIF(Raw_SalesFact!$D$2:$D$2001,D126,Raw_SalesFact!$G$2:$G$2001),2),Raw_SalesFact!G126)</f>
        <v>44.35</v>
      </c>
      <c r="H126" s="8">
        <f>IF(Raw_SalesFact!H126="",0,Raw_SalesFact!H126)</f>
        <v>0.2</v>
      </c>
      <c r="I126" s="4" t="str">
        <f>Raw_SalesFact!I126</f>
        <v>COD</v>
      </c>
      <c r="J126" s="4">
        <f>IF(Raw_SalesFact!J126="",ROUND(F126*G126*(1-H126),2),Raw_SalesFact!J126)</f>
        <v>70.959999999999994</v>
      </c>
      <c r="K126" s="4" t="str">
        <f>IF(COUNTIF($A$2:$A126,A126)&gt;1,"Duplicate","Unique")</f>
        <v>Unique</v>
      </c>
    </row>
    <row r="127" spans="1:11" ht="15" customHeight="1" x14ac:dyDescent="0.3">
      <c r="A127" s="4" t="str">
        <f>Raw_SalesFact!A127</f>
        <v>SALE125</v>
      </c>
      <c r="B127" s="6">
        <f>Raw_SalesFact!B127</f>
        <v>45598</v>
      </c>
      <c r="C127" s="4" t="str">
        <f>Raw_SalesFact!C127</f>
        <v>CUST1498</v>
      </c>
      <c r="D127" s="4" t="str">
        <f>Raw_SalesFact!D127</f>
        <v>PROD8</v>
      </c>
      <c r="E127" s="4" t="str">
        <f>Raw_SalesFact!E127</f>
        <v>STORE6</v>
      </c>
      <c r="F127" s="4">
        <f>IF(Raw_SalesFact!F127="",ROUND(AVERAGE(Raw_SalesFact!$F$2:$F$2001),0),Raw_SalesFact!F127)</f>
        <v>1</v>
      </c>
      <c r="G127" s="4">
        <f>IF(Raw_SalesFact!G127="",ROUND(AVERAGEIF(Raw_SalesFact!$D$2:$D$2001,D127,Raw_SalesFact!$G$2:$G$2001),2),Raw_SalesFact!G127)</f>
        <v>846.31</v>
      </c>
      <c r="H127" s="8">
        <f>IF(Raw_SalesFact!H127="",0,Raw_SalesFact!H127)</f>
        <v>0.05</v>
      </c>
      <c r="I127" s="4" t="str">
        <f>Raw_SalesFact!I127</f>
        <v>PayPal</v>
      </c>
      <c r="J127" s="4">
        <f>IF(Raw_SalesFact!J127="",ROUND(F127*G127*(1-H127),2),Raw_SalesFact!J127)</f>
        <v>803.99450000000002</v>
      </c>
      <c r="K127" s="4" t="str">
        <f>IF(COUNTIF($A$2:$A127,A127)&gt;1,"Duplicate","Unique")</f>
        <v>Unique</v>
      </c>
    </row>
    <row r="128" spans="1:11" ht="15" customHeight="1" x14ac:dyDescent="0.3">
      <c r="A128" s="4" t="str">
        <f>Raw_SalesFact!A128</f>
        <v>SALE126</v>
      </c>
      <c r="B128" s="6">
        <f>Raw_SalesFact!B128</f>
        <v>45884</v>
      </c>
      <c r="C128" s="4" t="str">
        <f>Raw_SalesFact!C128</f>
        <v>CUST1131</v>
      </c>
      <c r="D128" s="4" t="str">
        <f>Raw_SalesFact!D128</f>
        <v>PROD35</v>
      </c>
      <c r="E128" s="4" t="str">
        <f>Raw_SalesFact!E128</f>
        <v>STORE12</v>
      </c>
      <c r="F128" s="4">
        <f>IF(Raw_SalesFact!F128="",ROUND(AVERAGE(Raw_SalesFact!$F$2:$F$2001),0),Raw_SalesFact!F128)</f>
        <v>1</v>
      </c>
      <c r="G128" s="4">
        <f>IF(Raw_SalesFact!G128="",ROUND(AVERAGEIF(Raw_SalesFact!$D$2:$D$2001,D128,Raw_SalesFact!$G$2:$G$2001),2),Raw_SalesFact!G128)</f>
        <v>996.48</v>
      </c>
      <c r="H128" s="8">
        <f>IF(Raw_SalesFact!H128="",0,Raw_SalesFact!H128)</f>
        <v>7.0000000000000007E-2</v>
      </c>
      <c r="I128" s="4" t="str">
        <f>Raw_SalesFact!I128</f>
        <v>COD</v>
      </c>
      <c r="J128" s="4">
        <f>IF(Raw_SalesFact!J128="",ROUND(F128*G128*(1-H128),2),Raw_SalesFact!J128)</f>
        <v>926.72640000000001</v>
      </c>
      <c r="K128" s="4" t="str">
        <f>IF(COUNTIF($A$2:$A128,A128)&gt;1,"Duplicate","Unique")</f>
        <v>Unique</v>
      </c>
    </row>
    <row r="129" spans="1:11" ht="15" customHeight="1" x14ac:dyDescent="0.3">
      <c r="A129" s="4" t="str">
        <f>Raw_SalesFact!A129</f>
        <v>SALE127</v>
      </c>
      <c r="B129" s="6">
        <f>Raw_SalesFact!B129</f>
        <v>45916</v>
      </c>
      <c r="C129" s="4" t="str">
        <f>Raw_SalesFact!C129</f>
        <v>CUST1277</v>
      </c>
      <c r="D129" s="4" t="str">
        <f>Raw_SalesFact!D129</f>
        <v>PROD93</v>
      </c>
      <c r="E129" s="4" t="str">
        <f>Raw_SalesFact!E129</f>
        <v>STORE6</v>
      </c>
      <c r="F129" s="4">
        <f>IF(Raw_SalesFact!F129="",ROUND(AVERAGE(Raw_SalesFact!$F$2:$F$2001),0),Raw_SalesFact!F129)</f>
        <v>3</v>
      </c>
      <c r="G129" s="4">
        <f>IF(Raw_SalesFact!G129="",ROUND(AVERAGEIF(Raw_SalesFact!$D$2:$D$2001,D129,Raw_SalesFact!$G$2:$G$2001),2),Raw_SalesFact!G129)</f>
        <v>949.19</v>
      </c>
      <c r="H129" s="8">
        <f>IF(Raw_SalesFact!H129="",0,Raw_SalesFact!H129)</f>
        <v>0.03</v>
      </c>
      <c r="I129" s="4" t="str">
        <f>Raw_SalesFact!I129</f>
        <v>COD</v>
      </c>
      <c r="J129" s="4">
        <f>IF(Raw_SalesFact!J129="",ROUND(F129*G129*(1-H129),2),Raw_SalesFact!J129)</f>
        <v>2762.1428999999998</v>
      </c>
      <c r="K129" s="4" t="str">
        <f>IF(COUNTIF($A$2:$A129,A129)&gt;1,"Duplicate","Unique")</f>
        <v>Unique</v>
      </c>
    </row>
    <row r="130" spans="1:11" ht="15" customHeight="1" x14ac:dyDescent="0.3">
      <c r="A130" s="4" t="str">
        <f>Raw_SalesFact!A130</f>
        <v>SALE128</v>
      </c>
      <c r="B130" s="6">
        <f>Raw_SalesFact!B130</f>
        <v>45347</v>
      </c>
      <c r="C130" s="4" t="str">
        <f>Raw_SalesFact!C130</f>
        <v>CUST1397</v>
      </c>
      <c r="D130" s="4" t="str">
        <f>Raw_SalesFact!D130</f>
        <v>PROD94</v>
      </c>
      <c r="E130" s="4" t="str">
        <f>Raw_SalesFact!E130</f>
        <v>STORE9</v>
      </c>
      <c r="F130" s="4">
        <f>IF(Raw_SalesFact!F130="",ROUND(AVERAGE(Raw_SalesFact!$F$2:$F$2001),0),Raw_SalesFact!F130)</f>
        <v>2</v>
      </c>
      <c r="G130" s="4">
        <f>IF(Raw_SalesFact!G130="",ROUND(AVERAGEIF(Raw_SalesFact!$D$2:$D$2001,D130,Raw_SalesFact!$G$2:$G$2001),2),Raw_SalesFact!G130)</f>
        <v>724.97</v>
      </c>
      <c r="H130" s="8">
        <f>IF(Raw_SalesFact!H130="",0,Raw_SalesFact!H130)</f>
        <v>0.1</v>
      </c>
      <c r="I130" s="4" t="str">
        <f>Raw_SalesFact!I130</f>
        <v>Credit Card</v>
      </c>
      <c r="J130" s="4">
        <f>IF(Raw_SalesFact!J130="",ROUND(F130*G130*(1-H130),2),Raw_SalesFact!J130)</f>
        <v>1304.9459999999999</v>
      </c>
      <c r="K130" s="4" t="str">
        <f>IF(COUNTIF($A$2:$A130,A130)&gt;1,"Duplicate","Unique")</f>
        <v>Unique</v>
      </c>
    </row>
    <row r="131" spans="1:11" ht="15" customHeight="1" x14ac:dyDescent="0.3">
      <c r="A131" s="4" t="str">
        <f>Raw_SalesFact!A131</f>
        <v>SALE129</v>
      </c>
      <c r="B131" s="6">
        <f>Raw_SalesFact!B131</f>
        <v>45723</v>
      </c>
      <c r="C131" s="4" t="str">
        <f>Raw_SalesFact!C131</f>
        <v>CUST1315</v>
      </c>
      <c r="D131" s="4" t="str">
        <f>Raw_SalesFact!D131</f>
        <v>PROD1</v>
      </c>
      <c r="E131" s="4" t="str">
        <f>Raw_SalesFact!E131</f>
        <v>STORE16</v>
      </c>
      <c r="F131" s="4">
        <f>IF(Raw_SalesFact!F131="",ROUND(AVERAGE(Raw_SalesFact!$F$2:$F$2001),0),Raw_SalesFact!F131)</f>
        <v>1</v>
      </c>
      <c r="G131" s="4">
        <f>IF(Raw_SalesFact!G131="",ROUND(AVERAGEIF(Raw_SalesFact!$D$2:$D$2001,D131,Raw_SalesFact!$G$2:$G$2001),2),Raw_SalesFact!G131)</f>
        <v>783.25</v>
      </c>
      <c r="H131" s="8">
        <f>IF(Raw_SalesFact!H131="",0,Raw_SalesFact!H131)</f>
        <v>0.3</v>
      </c>
      <c r="I131" s="4" t="str">
        <f>Raw_SalesFact!I131</f>
        <v>Credit Card</v>
      </c>
      <c r="J131" s="4">
        <f>IF(Raw_SalesFact!J131="",ROUND(F131*G131*(1-H131),2),Raw_SalesFact!J131)</f>
        <v>548.27499999999998</v>
      </c>
      <c r="K131" s="4" t="str">
        <f>IF(COUNTIF($A$2:$A131,A131)&gt;1,"Duplicate","Unique")</f>
        <v>Unique</v>
      </c>
    </row>
    <row r="132" spans="1:11" ht="15" customHeight="1" x14ac:dyDescent="0.3">
      <c r="A132" s="4" t="str">
        <f>Raw_SalesFact!A132</f>
        <v>SALE130</v>
      </c>
      <c r="B132" s="6">
        <f>Raw_SalesFact!B132</f>
        <v>45495</v>
      </c>
      <c r="C132" s="4" t="str">
        <f>Raw_SalesFact!C132</f>
        <v>CUST1343</v>
      </c>
      <c r="D132" s="4" t="str">
        <f>Raw_SalesFact!D132</f>
        <v>PROD17</v>
      </c>
      <c r="E132" s="4" t="str">
        <f>Raw_SalesFact!E132</f>
        <v>STORE3</v>
      </c>
      <c r="F132" s="4">
        <f>IF(Raw_SalesFact!F132="",ROUND(AVERAGE(Raw_SalesFact!$F$2:$F$2001),0),Raw_SalesFact!F132)</f>
        <v>1</v>
      </c>
      <c r="G132" s="4">
        <f>IF(Raw_SalesFact!G132="",ROUND(AVERAGEIF(Raw_SalesFact!$D$2:$D$2001,D132,Raw_SalesFact!$G$2:$G$2001),2),Raw_SalesFact!G132)</f>
        <v>942.38</v>
      </c>
      <c r="H132" s="8">
        <f>IF(Raw_SalesFact!H132="",0,Raw_SalesFact!H132)</f>
        <v>0.17</v>
      </c>
      <c r="I132" s="4" t="str">
        <f>Raw_SalesFact!I132</f>
        <v>Credit Card</v>
      </c>
      <c r="J132" s="4">
        <f>IF(Raw_SalesFact!J132="",ROUND(F132*G132*(1-H132),2),Raw_SalesFact!J132)</f>
        <v>782.17539999999997</v>
      </c>
      <c r="K132" s="4" t="str">
        <f>IF(COUNTIF($A$2:$A132,A132)&gt;1,"Duplicate","Unique")</f>
        <v>Unique</v>
      </c>
    </row>
    <row r="133" spans="1:11" ht="15" customHeight="1" x14ac:dyDescent="0.3">
      <c r="A133" s="4" t="str">
        <f>Raw_SalesFact!A133</f>
        <v>SALE131</v>
      </c>
      <c r="B133" s="6">
        <f>Raw_SalesFact!B133</f>
        <v>45444</v>
      </c>
      <c r="C133" s="4" t="str">
        <f>Raw_SalesFact!C133</f>
        <v>CUST1496</v>
      </c>
      <c r="D133" s="4" t="str">
        <f>Raw_SalesFact!D133</f>
        <v>PROD51</v>
      </c>
      <c r="E133" s="4" t="str">
        <f>Raw_SalesFact!E133</f>
        <v>STORE11</v>
      </c>
      <c r="F133" s="4">
        <f>IF(Raw_SalesFact!F133="",ROUND(AVERAGE(Raw_SalesFact!$F$2:$F$2001),0),Raw_SalesFact!F133)</f>
        <v>3</v>
      </c>
      <c r="G133" s="4">
        <f>IF(Raw_SalesFact!G133="",ROUND(AVERAGEIF(Raw_SalesFact!$D$2:$D$2001,D133,Raw_SalesFact!$G$2:$G$2001),2),Raw_SalesFact!G133)</f>
        <v>298.35000000000002</v>
      </c>
      <c r="H133" s="8">
        <f>IF(Raw_SalesFact!H133="",0,Raw_SalesFact!H133)</f>
        <v>0.05</v>
      </c>
      <c r="I133" s="4" t="str">
        <f>Raw_SalesFact!I133</f>
        <v>COD</v>
      </c>
      <c r="J133" s="4">
        <f>IF(Raw_SalesFact!J133="",ROUND(F133*G133*(1-H133),2),Raw_SalesFact!J133)</f>
        <v>850.29750000000001</v>
      </c>
      <c r="K133" s="4" t="str">
        <f>IF(COUNTIF($A$2:$A133,A133)&gt;1,"Duplicate","Unique")</f>
        <v>Unique</v>
      </c>
    </row>
    <row r="134" spans="1:11" ht="15" customHeight="1" x14ac:dyDescent="0.3">
      <c r="A134" s="4" t="str">
        <f>Raw_SalesFact!A134</f>
        <v>SALE132</v>
      </c>
      <c r="B134" s="6">
        <f>Raw_SalesFact!B134</f>
        <v>45662</v>
      </c>
      <c r="C134" s="4" t="str">
        <f>Raw_SalesFact!C134</f>
        <v>CUST1164</v>
      </c>
      <c r="D134" s="4" t="str">
        <f>Raw_SalesFact!D134</f>
        <v>PROD48</v>
      </c>
      <c r="E134" s="4" t="str">
        <f>Raw_SalesFact!E134</f>
        <v>STORE12</v>
      </c>
      <c r="F134" s="4">
        <f>IF(Raw_SalesFact!F134="",ROUND(AVERAGE(Raw_SalesFact!$F$2:$F$2001),0),Raw_SalesFact!F134)</f>
        <v>4</v>
      </c>
      <c r="G134" s="4">
        <f>IF(Raw_SalesFact!G134="",ROUND(AVERAGEIF(Raw_SalesFact!$D$2:$D$2001,D134,Raw_SalesFact!$G$2:$G$2001),2),Raw_SalesFact!G134)</f>
        <v>950.04</v>
      </c>
      <c r="H134" s="8">
        <f>IF(Raw_SalesFact!H134="",0,Raw_SalesFact!H134)</f>
        <v>0.13</v>
      </c>
      <c r="I134" s="4" t="str">
        <f>Raw_SalesFact!I134</f>
        <v>PayPal</v>
      </c>
      <c r="J134" s="4">
        <f>IF(Raw_SalesFact!J134="",ROUND(F134*G134*(1-H134),2),Raw_SalesFact!J134)</f>
        <v>3306.1392000000001</v>
      </c>
      <c r="K134" s="4" t="str">
        <f>IF(COUNTIF($A$2:$A134,A134)&gt;1,"Duplicate","Unique")</f>
        <v>Unique</v>
      </c>
    </row>
    <row r="135" spans="1:11" ht="15" customHeight="1" x14ac:dyDescent="0.3">
      <c r="A135" s="4" t="str">
        <f>Raw_SalesFact!A135</f>
        <v>SALE133</v>
      </c>
      <c r="B135" s="6">
        <f>Raw_SalesFact!B135</f>
        <v>45910</v>
      </c>
      <c r="C135" s="4" t="str">
        <f>Raw_SalesFact!C135</f>
        <v>CUST1329</v>
      </c>
      <c r="D135" s="4" t="str">
        <f>Raw_SalesFact!D135</f>
        <v>PROD57</v>
      </c>
      <c r="E135" s="4" t="str">
        <f>Raw_SalesFact!E135</f>
        <v>STORE4</v>
      </c>
      <c r="F135" s="4">
        <f>IF(Raw_SalesFact!F135="",ROUND(AVERAGE(Raw_SalesFact!$F$2:$F$2001),0),Raw_SalesFact!F135)</f>
        <v>2</v>
      </c>
      <c r="G135" s="4">
        <f>IF(Raw_SalesFact!G135="",ROUND(AVERAGEIF(Raw_SalesFact!$D$2:$D$2001,D135,Raw_SalesFact!$G$2:$G$2001),2),Raw_SalesFact!G135)</f>
        <v>267.19</v>
      </c>
      <c r="H135" s="8">
        <f>IF(Raw_SalesFact!H135="",0,Raw_SalesFact!H135)</f>
        <v>7.0000000000000007E-2</v>
      </c>
      <c r="I135" s="4" t="str">
        <f>Raw_SalesFact!I135</f>
        <v>Credit Card</v>
      </c>
      <c r="J135" s="4">
        <f>IF(Raw_SalesFact!J135="",ROUND(F135*G135*(1-H135),2),Raw_SalesFact!J135)</f>
        <v>496.97340000000003</v>
      </c>
      <c r="K135" s="4" t="str">
        <f>IF(COUNTIF($A$2:$A135,A135)&gt;1,"Duplicate","Unique")</f>
        <v>Unique</v>
      </c>
    </row>
    <row r="136" spans="1:11" ht="15" customHeight="1" x14ac:dyDescent="0.3">
      <c r="A136" s="4" t="str">
        <f>Raw_SalesFact!A136</f>
        <v>SALE134</v>
      </c>
      <c r="B136" s="6">
        <f>Raw_SalesFact!B136</f>
        <v>45827</v>
      </c>
      <c r="C136" s="4" t="str">
        <f>Raw_SalesFact!C136</f>
        <v>CUST1201</v>
      </c>
      <c r="D136" s="4" t="str">
        <f>Raw_SalesFact!D136</f>
        <v>PROD87</v>
      </c>
      <c r="E136" s="4" t="str">
        <f>Raw_SalesFact!E136</f>
        <v>STORE15</v>
      </c>
      <c r="F136" s="4">
        <f>IF(Raw_SalesFact!F136="",ROUND(AVERAGE(Raw_SalesFact!$F$2:$F$2001),0),Raw_SalesFact!F136)</f>
        <v>4</v>
      </c>
      <c r="G136" s="4">
        <f>IF(Raw_SalesFact!G136="",ROUND(AVERAGEIF(Raw_SalesFact!$D$2:$D$2001,D136,Raw_SalesFact!$G$2:$G$2001),2),Raw_SalesFact!G136)</f>
        <v>72.63</v>
      </c>
      <c r="H136" s="8">
        <f>IF(Raw_SalesFact!H136="",0,Raw_SalesFact!H136)</f>
        <v>0.06</v>
      </c>
      <c r="I136" s="4" t="str">
        <f>Raw_SalesFact!I136</f>
        <v>PayPal</v>
      </c>
      <c r="J136" s="4">
        <f>IF(Raw_SalesFact!J136="",ROUND(F136*G136*(1-H136),2),Raw_SalesFact!J136)</f>
        <v>273.08879999999999</v>
      </c>
      <c r="K136" s="4" t="str">
        <f>IF(COUNTIF($A$2:$A136,A136)&gt;1,"Duplicate","Unique")</f>
        <v>Unique</v>
      </c>
    </row>
    <row r="137" spans="1:11" ht="15" customHeight="1" x14ac:dyDescent="0.3">
      <c r="A137" s="4" t="str">
        <f>Raw_SalesFact!A137</f>
        <v>SALE135</v>
      </c>
      <c r="B137" s="6">
        <f>Raw_SalesFact!B137</f>
        <v>45544</v>
      </c>
      <c r="C137" s="4" t="str">
        <f>Raw_SalesFact!C137</f>
        <v>CUST1427</v>
      </c>
      <c r="D137" s="4" t="str">
        <f>Raw_SalesFact!D137</f>
        <v>PROD53</v>
      </c>
      <c r="E137" s="4" t="str">
        <f>Raw_SalesFact!E137</f>
        <v>STORE5</v>
      </c>
      <c r="F137" s="4">
        <f>IF(Raw_SalesFact!F137="",ROUND(AVERAGE(Raw_SalesFact!$F$2:$F$2001),0),Raw_SalesFact!F137)</f>
        <v>3</v>
      </c>
      <c r="G137" s="4">
        <f>IF(Raw_SalesFact!G137="",ROUND(AVERAGEIF(Raw_SalesFact!$D$2:$D$2001,D137,Raw_SalesFact!$G$2:$G$2001),2),Raw_SalesFact!G137)</f>
        <v>576.52</v>
      </c>
      <c r="H137" s="8">
        <f>IF(Raw_SalesFact!H137="",0,Raw_SalesFact!H137)</f>
        <v>0.22</v>
      </c>
      <c r="I137" s="4" t="str">
        <f>Raw_SalesFact!I137</f>
        <v>COD</v>
      </c>
      <c r="J137" s="4">
        <f>IF(Raw_SalesFact!J137="",ROUND(F137*G137*(1-H137),2),Raw_SalesFact!J137)</f>
        <v>1349.0568000000001</v>
      </c>
      <c r="K137" s="4" t="str">
        <f>IF(COUNTIF($A$2:$A137,A137)&gt;1,"Duplicate","Unique")</f>
        <v>Unique</v>
      </c>
    </row>
    <row r="138" spans="1:11" ht="15" customHeight="1" x14ac:dyDescent="0.3">
      <c r="A138" s="4" t="str">
        <f>Raw_SalesFact!A138</f>
        <v>SALE136</v>
      </c>
      <c r="B138" s="6">
        <f>Raw_SalesFact!B138</f>
        <v>45751</v>
      </c>
      <c r="C138" s="4" t="str">
        <f>Raw_SalesFact!C138</f>
        <v>CUST1349</v>
      </c>
      <c r="D138" s="4" t="str">
        <f>Raw_SalesFact!D138</f>
        <v>PROD71</v>
      </c>
      <c r="E138" s="4" t="str">
        <f>Raw_SalesFact!E138</f>
        <v>STORE9</v>
      </c>
      <c r="F138" s="4">
        <f>IF(Raw_SalesFact!F138="",ROUND(AVERAGE(Raw_SalesFact!$F$2:$F$2001),0),Raw_SalesFact!F138)</f>
        <v>3</v>
      </c>
      <c r="G138" s="4">
        <f>IF(Raw_SalesFact!G138="",ROUND(AVERAGEIF(Raw_SalesFact!$D$2:$D$2001,D138,Raw_SalesFact!$G$2:$G$2001),2),Raw_SalesFact!G138)</f>
        <v>849.36</v>
      </c>
      <c r="H138" s="8">
        <f>IF(Raw_SalesFact!H138="",0,Raw_SalesFact!H138)</f>
        <v>0.03</v>
      </c>
      <c r="I138" s="4" t="str">
        <f>Raw_SalesFact!I138</f>
        <v>Credit Card</v>
      </c>
      <c r="J138" s="4">
        <f>IF(Raw_SalesFact!J138="",ROUND(F138*G138*(1-H138),2),Raw_SalesFact!J138)</f>
        <v>2471.6376</v>
      </c>
      <c r="K138" s="4" t="str">
        <f>IF(COUNTIF($A$2:$A138,A138)&gt;1,"Duplicate","Unique")</f>
        <v>Unique</v>
      </c>
    </row>
    <row r="139" spans="1:11" ht="15" customHeight="1" x14ac:dyDescent="0.3">
      <c r="A139" s="4" t="str">
        <f>Raw_SalesFact!A139</f>
        <v>SALE137</v>
      </c>
      <c r="B139" s="6">
        <f>Raw_SalesFact!B139</f>
        <v>45392</v>
      </c>
      <c r="C139" s="4" t="str">
        <f>Raw_SalesFact!C139</f>
        <v>CUST1473</v>
      </c>
      <c r="D139" s="4" t="str">
        <f>Raw_SalesFact!D139</f>
        <v>PROD50</v>
      </c>
      <c r="E139" s="4" t="str">
        <f>Raw_SalesFact!E139</f>
        <v>STORE6</v>
      </c>
      <c r="F139" s="4">
        <f>IF(Raw_SalesFact!F139="",ROUND(AVERAGE(Raw_SalesFact!$F$2:$F$2001),0),Raw_SalesFact!F139)</f>
        <v>1</v>
      </c>
      <c r="G139" s="4">
        <f>IF(Raw_SalesFact!G139="",ROUND(AVERAGEIF(Raw_SalesFact!$D$2:$D$2001,D139,Raw_SalesFact!$G$2:$G$2001),2),Raw_SalesFact!G139)</f>
        <v>245.85</v>
      </c>
      <c r="H139" s="8">
        <f>IF(Raw_SalesFact!H139="",0,Raw_SalesFact!H139)</f>
        <v>0.18</v>
      </c>
      <c r="I139" s="4" t="str">
        <f>Raw_SalesFact!I139</f>
        <v>COD</v>
      </c>
      <c r="J139" s="4">
        <f>IF(Raw_SalesFact!J139="",ROUND(F139*G139*(1-H139),2),Raw_SalesFact!J139)</f>
        <v>201.59700000000001</v>
      </c>
      <c r="K139" s="4" t="str">
        <f>IF(COUNTIF($A$2:$A139,A139)&gt;1,"Duplicate","Unique")</f>
        <v>Unique</v>
      </c>
    </row>
    <row r="140" spans="1:11" ht="15" customHeight="1" x14ac:dyDescent="0.3">
      <c r="A140" s="4" t="str">
        <f>Raw_SalesFact!A140</f>
        <v>SALE138</v>
      </c>
      <c r="B140" s="6">
        <f>Raw_SalesFact!B140</f>
        <v>45589</v>
      </c>
      <c r="C140" s="4" t="str">
        <f>Raw_SalesFact!C140</f>
        <v>CUST1178</v>
      </c>
      <c r="D140" s="4" t="str">
        <f>Raw_SalesFact!D140</f>
        <v>PROD97</v>
      </c>
      <c r="E140" s="4" t="str">
        <f>Raw_SalesFact!E140</f>
        <v>STORE10</v>
      </c>
      <c r="F140" s="4">
        <f>IF(Raw_SalesFact!F140="",ROUND(AVERAGE(Raw_SalesFact!$F$2:$F$2001),0),Raw_SalesFact!F140)</f>
        <v>3</v>
      </c>
      <c r="G140" s="4">
        <f>IF(Raw_SalesFact!G140="",ROUND(AVERAGEIF(Raw_SalesFact!$D$2:$D$2001,D140,Raw_SalesFact!$G$2:$G$2001),2),Raw_SalesFact!G140)</f>
        <v>237.68</v>
      </c>
      <c r="H140" s="8">
        <f>IF(Raw_SalesFact!H140="",0,Raw_SalesFact!H140)</f>
        <v>0.1</v>
      </c>
      <c r="I140" s="4" t="str">
        <f>Raw_SalesFact!I140</f>
        <v>COD</v>
      </c>
      <c r="J140" s="4">
        <f>IF(Raw_SalesFact!J140="",ROUND(F140*G140*(1-H140),2),Raw_SalesFact!J140)</f>
        <v>641.73599999999999</v>
      </c>
      <c r="K140" s="4" t="str">
        <f>IF(COUNTIF($A$2:$A140,A140)&gt;1,"Duplicate","Unique")</f>
        <v>Unique</v>
      </c>
    </row>
    <row r="141" spans="1:11" ht="15" customHeight="1" x14ac:dyDescent="0.3">
      <c r="A141" s="4" t="str">
        <f>Raw_SalesFact!A141</f>
        <v>SALE139</v>
      </c>
      <c r="B141" s="6">
        <f>Raw_SalesFact!B141</f>
        <v>45756</v>
      </c>
      <c r="C141" s="4" t="str">
        <f>Raw_SalesFact!C141</f>
        <v>CUST1337</v>
      </c>
      <c r="D141" s="4" t="str">
        <f>Raw_SalesFact!D141</f>
        <v>PROD71</v>
      </c>
      <c r="E141" s="4" t="str">
        <f>Raw_SalesFact!E141</f>
        <v>STORE14</v>
      </c>
      <c r="F141" s="4">
        <f>IF(Raw_SalesFact!F141="",ROUND(AVERAGE(Raw_SalesFact!$F$2:$F$2001),0),Raw_SalesFact!F141)</f>
        <v>4</v>
      </c>
      <c r="G141" s="4">
        <f>IF(Raw_SalesFact!G141="",ROUND(AVERAGEIF(Raw_SalesFact!$D$2:$D$2001,D141,Raw_SalesFact!$G$2:$G$2001),2),Raw_SalesFact!G141)</f>
        <v>715.85</v>
      </c>
      <c r="H141" s="8">
        <f>IF(Raw_SalesFact!H141="",0,Raw_SalesFact!H141)</f>
        <v>0.25</v>
      </c>
      <c r="I141" s="4" t="str">
        <f>Raw_SalesFact!I141</f>
        <v>PayPal</v>
      </c>
      <c r="J141" s="4">
        <f>IF(Raw_SalesFact!J141="",ROUND(F141*G141*(1-H141),2),Raw_SalesFact!J141)</f>
        <v>2147.5500000000002</v>
      </c>
      <c r="K141" s="4" t="str">
        <f>IF(COUNTIF($A$2:$A141,A141)&gt;1,"Duplicate","Unique")</f>
        <v>Unique</v>
      </c>
    </row>
    <row r="142" spans="1:11" ht="15" customHeight="1" x14ac:dyDescent="0.3">
      <c r="A142" s="4" t="str">
        <f>Raw_SalesFact!A142</f>
        <v>SALE140</v>
      </c>
      <c r="B142" s="6">
        <f>Raw_SalesFact!B142</f>
        <v>45255</v>
      </c>
      <c r="C142" s="4" t="str">
        <f>Raw_SalesFact!C142</f>
        <v>CUST1171</v>
      </c>
      <c r="D142" s="4" t="str">
        <f>Raw_SalesFact!D142</f>
        <v>PROD90</v>
      </c>
      <c r="E142" s="4" t="str">
        <f>Raw_SalesFact!E142</f>
        <v>STORE5</v>
      </c>
      <c r="F142" s="4">
        <f>IF(Raw_SalesFact!F142="",ROUND(AVERAGE(Raw_SalesFact!$F$2:$F$2001),0),Raw_SalesFact!F142)</f>
        <v>2</v>
      </c>
      <c r="G142" s="4">
        <f>IF(Raw_SalesFact!G142="",ROUND(AVERAGEIF(Raw_SalesFact!$D$2:$D$2001,D142,Raw_SalesFact!$G$2:$G$2001),2),Raw_SalesFact!G142)</f>
        <v>478.85</v>
      </c>
      <c r="H142" s="8">
        <f>IF(Raw_SalesFact!H142="",0,Raw_SalesFact!H142)</f>
        <v>0.01</v>
      </c>
      <c r="I142" s="4" t="str">
        <f>Raw_SalesFact!I142</f>
        <v>COD</v>
      </c>
      <c r="J142" s="4">
        <f>IF(Raw_SalesFact!J142="",ROUND(F142*G142*(1-H142),2),Raw_SalesFact!J142)</f>
        <v>948.12300000000005</v>
      </c>
      <c r="K142" s="4" t="str">
        <f>IF(COUNTIF($A$2:$A142,A142)&gt;1,"Duplicate","Unique")</f>
        <v>Unique</v>
      </c>
    </row>
    <row r="143" spans="1:11" ht="15" customHeight="1" x14ac:dyDescent="0.3">
      <c r="A143" s="4" t="str">
        <f>Raw_SalesFact!A143</f>
        <v>SALE141</v>
      </c>
      <c r="B143" s="6">
        <f>Raw_SalesFact!B143</f>
        <v>45718</v>
      </c>
      <c r="C143" s="4" t="str">
        <f>Raw_SalesFact!C143</f>
        <v>CUST1113</v>
      </c>
      <c r="D143" s="4" t="str">
        <f>Raw_SalesFact!D143</f>
        <v>PROD47</v>
      </c>
      <c r="E143" s="4" t="str">
        <f>Raw_SalesFact!E143</f>
        <v>STORE0</v>
      </c>
      <c r="F143" s="4">
        <f>IF(Raw_SalesFact!F143="",ROUND(AVERAGE(Raw_SalesFact!$F$2:$F$2001),0),Raw_SalesFact!F143)</f>
        <v>1</v>
      </c>
      <c r="G143" s="4">
        <f>IF(Raw_SalesFact!G143="",ROUND(AVERAGEIF(Raw_SalesFact!$D$2:$D$2001,D143,Raw_SalesFact!$G$2:$G$2001),2),Raw_SalesFact!G143)</f>
        <v>503.95</v>
      </c>
      <c r="H143" s="8">
        <f>IF(Raw_SalesFact!H143="",0,Raw_SalesFact!H143)</f>
        <v>0.26</v>
      </c>
      <c r="I143" s="4" t="str">
        <f>Raw_SalesFact!I143</f>
        <v>COD</v>
      </c>
      <c r="J143" s="4">
        <f>IF(Raw_SalesFact!J143="",ROUND(F143*G143*(1-H143),2),Raw_SalesFact!J143)</f>
        <v>372.923</v>
      </c>
      <c r="K143" s="4" t="str">
        <f>IF(COUNTIF($A$2:$A143,A143)&gt;1,"Duplicate","Unique")</f>
        <v>Unique</v>
      </c>
    </row>
    <row r="144" spans="1:11" ht="15" customHeight="1" x14ac:dyDescent="0.3">
      <c r="A144" s="4" t="str">
        <f>Raw_SalesFact!A144</f>
        <v>SALE142</v>
      </c>
      <c r="B144" s="6">
        <f>Raw_SalesFact!B144</f>
        <v>45573</v>
      </c>
      <c r="C144" s="4" t="str">
        <f>Raw_SalesFact!C144</f>
        <v>CUST1399</v>
      </c>
      <c r="D144" s="4" t="str">
        <f>Raw_SalesFact!D144</f>
        <v>PROD66</v>
      </c>
      <c r="E144" s="4" t="str">
        <f>Raw_SalesFact!E144</f>
        <v>STORE12</v>
      </c>
      <c r="F144" s="4">
        <f>IF(Raw_SalesFact!F144="",ROUND(AVERAGE(Raw_SalesFact!$F$2:$F$2001),0),Raw_SalesFact!F144)</f>
        <v>2</v>
      </c>
      <c r="G144" s="4">
        <f>IF(Raw_SalesFact!G144="",ROUND(AVERAGEIF(Raw_SalesFact!$D$2:$D$2001,D144,Raw_SalesFact!$G$2:$G$2001),2),Raw_SalesFact!G144)</f>
        <v>975.48</v>
      </c>
      <c r="H144" s="8">
        <f>IF(Raw_SalesFact!H144="",0,Raw_SalesFact!H144)</f>
        <v>0.26</v>
      </c>
      <c r="I144" s="4" t="str">
        <f>Raw_SalesFact!I144</f>
        <v>COD</v>
      </c>
      <c r="J144" s="4">
        <f>IF(Raw_SalesFact!J144="",ROUND(F144*G144*(1-H144),2),Raw_SalesFact!J144)</f>
        <v>1443.7103999999999</v>
      </c>
      <c r="K144" s="4" t="str">
        <f>IF(COUNTIF($A$2:$A144,A144)&gt;1,"Duplicate","Unique")</f>
        <v>Unique</v>
      </c>
    </row>
    <row r="145" spans="1:11" ht="15" customHeight="1" x14ac:dyDescent="0.3">
      <c r="A145" s="4" t="str">
        <f>Raw_SalesFact!A145</f>
        <v>SALE143</v>
      </c>
      <c r="B145" s="6">
        <f>Raw_SalesFact!B145</f>
        <v>45884</v>
      </c>
      <c r="C145" s="4" t="str">
        <f>Raw_SalesFact!C145</f>
        <v>CUST1401</v>
      </c>
      <c r="D145" s="4" t="str">
        <f>Raw_SalesFact!D145</f>
        <v>PROD34</v>
      </c>
      <c r="E145" s="4" t="str">
        <f>Raw_SalesFact!E145</f>
        <v>STORE16</v>
      </c>
      <c r="F145" s="4">
        <f>IF(Raw_SalesFact!F145="",ROUND(AVERAGE(Raw_SalesFact!$F$2:$F$2001),0),Raw_SalesFact!F145)</f>
        <v>4</v>
      </c>
      <c r="G145" s="4">
        <f>IF(Raw_SalesFact!G145="",ROUND(AVERAGEIF(Raw_SalesFact!$D$2:$D$2001,D145,Raw_SalesFact!$G$2:$G$2001),2),Raw_SalesFact!G145)</f>
        <v>450.12</v>
      </c>
      <c r="H145" s="8">
        <f>IF(Raw_SalesFact!H145="",0,Raw_SalesFact!H145)</f>
        <v>0.28999999999999998</v>
      </c>
      <c r="I145" s="4" t="str">
        <f>Raw_SalesFact!I145</f>
        <v>COD</v>
      </c>
      <c r="J145" s="4">
        <f>IF(Raw_SalesFact!J145="",ROUND(F145*G145*(1-H145),2),Raw_SalesFact!J145)</f>
        <v>1278.3407999999999</v>
      </c>
      <c r="K145" s="4" t="str">
        <f>IF(COUNTIF($A$2:$A145,A145)&gt;1,"Duplicate","Unique")</f>
        <v>Unique</v>
      </c>
    </row>
    <row r="146" spans="1:11" ht="15" customHeight="1" x14ac:dyDescent="0.3">
      <c r="A146" s="4" t="str">
        <f>Raw_SalesFact!A146</f>
        <v>SALE144</v>
      </c>
      <c r="B146" s="6">
        <f>Raw_SalesFact!B146</f>
        <v>45448</v>
      </c>
      <c r="C146" s="4" t="str">
        <f>Raw_SalesFact!C146</f>
        <v>CUST1435</v>
      </c>
      <c r="D146" s="4" t="str">
        <f>Raw_SalesFact!D146</f>
        <v>PROD36</v>
      </c>
      <c r="E146" s="4" t="str">
        <f>Raw_SalesFact!E146</f>
        <v>STORE8</v>
      </c>
      <c r="F146" s="4">
        <f>IF(Raw_SalesFact!F146="",ROUND(AVERAGE(Raw_SalesFact!$F$2:$F$2001),0),Raw_SalesFact!F146)</f>
        <v>3</v>
      </c>
      <c r="G146" s="4">
        <f>IF(Raw_SalesFact!G146="",ROUND(AVERAGEIF(Raw_SalesFact!$D$2:$D$2001,D146,Raw_SalesFact!$G$2:$G$2001),2),Raw_SalesFact!G146)</f>
        <v>237.24</v>
      </c>
      <c r="H146" s="8">
        <f>IF(Raw_SalesFact!H146="",0,Raw_SalesFact!H146)</f>
        <v>0.24</v>
      </c>
      <c r="I146" s="4" t="str">
        <f>Raw_SalesFact!I146</f>
        <v>PayPal</v>
      </c>
      <c r="J146" s="4">
        <f>IF(Raw_SalesFact!J146="",ROUND(F146*G146*(1-H146),2),Raw_SalesFact!J146)</f>
        <v>540.90719999999999</v>
      </c>
      <c r="K146" s="4" t="str">
        <f>IF(COUNTIF($A$2:$A146,A146)&gt;1,"Duplicate","Unique")</f>
        <v>Unique</v>
      </c>
    </row>
    <row r="147" spans="1:11" ht="15" customHeight="1" x14ac:dyDescent="0.3">
      <c r="A147" s="4" t="str">
        <f>Raw_SalesFact!A147</f>
        <v>SALE145</v>
      </c>
      <c r="B147" s="6">
        <f>Raw_SalesFact!B147</f>
        <v>45522</v>
      </c>
      <c r="C147" s="4" t="str">
        <f>Raw_SalesFact!C147</f>
        <v>CUST1459</v>
      </c>
      <c r="D147" s="4" t="str">
        <f>Raw_SalesFact!D147</f>
        <v>PROD54</v>
      </c>
      <c r="E147" s="4" t="str">
        <f>Raw_SalesFact!E147</f>
        <v>STORE15</v>
      </c>
      <c r="F147" s="4">
        <f>IF(Raw_SalesFact!F147="",ROUND(AVERAGE(Raw_SalesFact!$F$2:$F$2001),0),Raw_SalesFact!F147)</f>
        <v>2</v>
      </c>
      <c r="G147" s="4">
        <f>IF(Raw_SalesFact!G147="",ROUND(AVERAGEIF(Raw_SalesFact!$D$2:$D$2001,D147,Raw_SalesFact!$G$2:$G$2001),2),Raw_SalesFact!G147)</f>
        <v>536.84</v>
      </c>
      <c r="H147" s="8">
        <f>IF(Raw_SalesFact!H147="",0,Raw_SalesFact!H147)</f>
        <v>0.09</v>
      </c>
      <c r="I147" s="4" t="str">
        <f>Raw_SalesFact!I147</f>
        <v>COD</v>
      </c>
      <c r="J147" s="4">
        <f>IF(Raw_SalesFact!J147="",ROUND(F147*G147*(1-H147),2),Raw_SalesFact!J147)</f>
        <v>977.04880000000003</v>
      </c>
      <c r="K147" s="4" t="str">
        <f>IF(COUNTIF($A$2:$A147,A147)&gt;1,"Duplicate","Unique")</f>
        <v>Unique</v>
      </c>
    </row>
    <row r="148" spans="1:11" ht="15" customHeight="1" x14ac:dyDescent="0.3">
      <c r="A148" s="4" t="str">
        <f>Raw_SalesFact!A148</f>
        <v>SALE146</v>
      </c>
      <c r="B148" s="6">
        <f>Raw_SalesFact!B148</f>
        <v>45626</v>
      </c>
      <c r="C148" s="4" t="str">
        <f>Raw_SalesFact!C148</f>
        <v>CUST1443</v>
      </c>
      <c r="D148" s="4" t="str">
        <f>Raw_SalesFact!D148</f>
        <v>PROD36</v>
      </c>
      <c r="E148" s="4" t="str">
        <f>Raw_SalesFact!E148</f>
        <v>STORE19</v>
      </c>
      <c r="F148" s="4">
        <f>IF(Raw_SalesFact!F148="",ROUND(AVERAGE(Raw_SalesFact!$F$2:$F$2001),0),Raw_SalesFact!F148)</f>
        <v>3</v>
      </c>
      <c r="G148" s="4">
        <f>IF(Raw_SalesFact!G148="",ROUND(AVERAGEIF(Raw_SalesFact!$D$2:$D$2001,D148,Raw_SalesFact!$G$2:$G$2001),2),Raw_SalesFact!G148)</f>
        <v>584.41</v>
      </c>
      <c r="H148" s="8">
        <f>IF(Raw_SalesFact!H148="",0,Raw_SalesFact!H148)</f>
        <v>0</v>
      </c>
      <c r="I148" s="4" t="str">
        <f>Raw_SalesFact!I148</f>
        <v>COD</v>
      </c>
      <c r="J148" s="4">
        <f>IF(Raw_SalesFact!J148="",ROUND(F148*G148*(1-H148),2),Raw_SalesFact!J148)</f>
        <v>1753.23</v>
      </c>
      <c r="K148" s="4" t="str">
        <f>IF(COUNTIF($A$2:$A148,A148)&gt;1,"Duplicate","Unique")</f>
        <v>Unique</v>
      </c>
    </row>
    <row r="149" spans="1:11" ht="15" customHeight="1" x14ac:dyDescent="0.3">
      <c r="A149" s="4" t="str">
        <f>Raw_SalesFact!A149</f>
        <v>SALE147</v>
      </c>
      <c r="B149" s="6">
        <f>Raw_SalesFact!B149</f>
        <v>45617</v>
      </c>
      <c r="C149" s="4" t="str">
        <f>Raw_SalesFact!C149</f>
        <v>CUST1294</v>
      </c>
      <c r="D149" s="4" t="str">
        <f>Raw_SalesFact!D149</f>
        <v>PROD82</v>
      </c>
      <c r="E149" s="4" t="str">
        <f>Raw_SalesFact!E149</f>
        <v>STORE19</v>
      </c>
      <c r="F149" s="4">
        <f>IF(Raw_SalesFact!F149="",ROUND(AVERAGE(Raw_SalesFact!$F$2:$F$2001),0),Raw_SalesFact!F149)</f>
        <v>1</v>
      </c>
      <c r="G149" s="4">
        <f>IF(Raw_SalesFact!G149="",ROUND(AVERAGEIF(Raw_SalesFact!$D$2:$D$2001,D149,Raw_SalesFact!$G$2:$G$2001),2),Raw_SalesFact!G149)</f>
        <v>653.87</v>
      </c>
      <c r="H149" s="8">
        <f>IF(Raw_SalesFact!H149="",0,Raw_SalesFact!H149)</f>
        <v>0.14000000000000001</v>
      </c>
      <c r="I149" s="4" t="str">
        <f>Raw_SalesFact!I149</f>
        <v>PayPal</v>
      </c>
      <c r="J149" s="4">
        <f>IF(Raw_SalesFact!J149="",ROUND(F149*G149*(1-H149),2),Raw_SalesFact!J149)</f>
        <v>562.32820000000004</v>
      </c>
      <c r="K149" s="4" t="str">
        <f>IF(COUNTIF($A$2:$A149,A149)&gt;1,"Duplicate","Unique")</f>
        <v>Unique</v>
      </c>
    </row>
    <row r="150" spans="1:11" ht="15" customHeight="1" x14ac:dyDescent="0.3">
      <c r="A150" s="4" t="str">
        <f>Raw_SalesFact!A150</f>
        <v>SALE148</v>
      </c>
      <c r="B150" s="6">
        <f>Raw_SalesFact!B150</f>
        <v>45878</v>
      </c>
      <c r="C150" s="4" t="str">
        <f>Raw_SalesFact!C150</f>
        <v>CUST1493</v>
      </c>
      <c r="D150" s="4" t="str">
        <f>Raw_SalesFact!D150</f>
        <v>PROD87</v>
      </c>
      <c r="E150" s="4" t="str">
        <f>Raw_SalesFact!E150</f>
        <v>STORE0</v>
      </c>
      <c r="F150" s="4">
        <f>IF(Raw_SalesFact!F150="",ROUND(AVERAGE(Raw_SalesFact!$F$2:$F$2001),0),Raw_SalesFact!F150)</f>
        <v>1</v>
      </c>
      <c r="G150" s="4">
        <f>IF(Raw_SalesFact!G150="",ROUND(AVERAGEIF(Raw_SalesFact!$D$2:$D$2001,D150,Raw_SalesFact!$G$2:$G$2001),2),Raw_SalesFact!G150)</f>
        <v>652.03</v>
      </c>
      <c r="H150" s="8">
        <f>IF(Raw_SalesFact!H150="",0,Raw_SalesFact!H150)</f>
        <v>0.27</v>
      </c>
      <c r="I150" s="4" t="str">
        <f>Raw_SalesFact!I150</f>
        <v>Credit Card</v>
      </c>
      <c r="J150" s="4">
        <f>IF(Raw_SalesFact!J150="",ROUND(F150*G150*(1-H150),2),Raw_SalesFact!J150)</f>
        <v>475.9819</v>
      </c>
      <c r="K150" s="4" t="str">
        <f>IF(COUNTIF($A$2:$A150,A150)&gt;1,"Duplicate","Unique")</f>
        <v>Unique</v>
      </c>
    </row>
    <row r="151" spans="1:11" ht="15" customHeight="1" x14ac:dyDescent="0.3">
      <c r="A151" s="4" t="str">
        <f>Raw_SalesFact!A151</f>
        <v>SALE149</v>
      </c>
      <c r="B151" s="6">
        <f>Raw_SalesFact!B151</f>
        <v>45502</v>
      </c>
      <c r="C151" s="4" t="str">
        <f>Raw_SalesFact!C151</f>
        <v>CUST1093</v>
      </c>
      <c r="D151" s="4" t="str">
        <f>Raw_SalesFact!D151</f>
        <v>PROD5</v>
      </c>
      <c r="E151" s="4" t="str">
        <f>Raw_SalesFact!E151</f>
        <v>STORE12</v>
      </c>
      <c r="F151" s="4">
        <f>IF(Raw_SalesFact!F151="",ROUND(AVERAGE(Raw_SalesFact!$F$2:$F$2001),0),Raw_SalesFact!F151)</f>
        <v>3</v>
      </c>
      <c r="G151" s="4">
        <f>IF(Raw_SalesFact!G151="",ROUND(AVERAGEIF(Raw_SalesFact!$D$2:$D$2001,D151,Raw_SalesFact!$G$2:$G$2001),2),Raw_SalesFact!G151)</f>
        <v>513.36</v>
      </c>
      <c r="H151" s="8">
        <f>IF(Raw_SalesFact!H151="",0,Raw_SalesFact!H151)</f>
        <v>7.0000000000000007E-2</v>
      </c>
      <c r="I151" s="4" t="str">
        <f>Raw_SalesFact!I151</f>
        <v>COD</v>
      </c>
      <c r="J151" s="4">
        <f>IF(Raw_SalesFact!J151="",ROUND(F151*G151*(1-H151),2),Raw_SalesFact!J151)</f>
        <v>1432.2744</v>
      </c>
      <c r="K151" s="4" t="str">
        <f>IF(COUNTIF($A$2:$A151,A151)&gt;1,"Duplicate","Unique")</f>
        <v>Unique</v>
      </c>
    </row>
    <row r="152" spans="1:11" ht="15" customHeight="1" x14ac:dyDescent="0.3">
      <c r="A152" s="4" t="str">
        <f>Raw_SalesFact!A152</f>
        <v>SALE150</v>
      </c>
      <c r="B152" s="6">
        <f>Raw_SalesFact!B152</f>
        <v>45433</v>
      </c>
      <c r="C152" s="4" t="str">
        <f>Raw_SalesFact!C152</f>
        <v>CUST1068</v>
      </c>
      <c r="D152" s="4" t="str">
        <f>Raw_SalesFact!D152</f>
        <v>PROD52</v>
      </c>
      <c r="E152" s="4" t="str">
        <f>Raw_SalesFact!E152</f>
        <v>STORE5</v>
      </c>
      <c r="F152" s="4">
        <f>IF(Raw_SalesFact!F152="",ROUND(AVERAGE(Raw_SalesFact!$F$2:$F$2001),0),Raw_SalesFact!F152)</f>
        <v>4</v>
      </c>
      <c r="G152" s="4">
        <f>IF(Raw_SalesFact!G152="",ROUND(AVERAGEIF(Raw_SalesFact!$D$2:$D$2001,D152,Raw_SalesFact!$G$2:$G$2001),2),Raw_SalesFact!G152)</f>
        <v>355.64</v>
      </c>
      <c r="H152" s="8">
        <f>IF(Raw_SalesFact!H152="",0,Raw_SalesFact!H152)</f>
        <v>0.16</v>
      </c>
      <c r="I152" s="4" t="str">
        <f>Raw_SalesFact!I152</f>
        <v>COD</v>
      </c>
      <c r="J152" s="4">
        <f>IF(Raw_SalesFact!J152="",ROUND(F152*G152*(1-H152),2),Raw_SalesFact!J152)</f>
        <v>1194.9503999999999</v>
      </c>
      <c r="K152" s="4" t="str">
        <f>IF(COUNTIF($A$2:$A152,A152)&gt;1,"Duplicate","Unique")</f>
        <v>Unique</v>
      </c>
    </row>
    <row r="153" spans="1:11" ht="15" customHeight="1" x14ac:dyDescent="0.3">
      <c r="A153" s="4" t="str">
        <f>Raw_SalesFact!A153</f>
        <v>SALE151</v>
      </c>
      <c r="B153" s="6">
        <f>Raw_SalesFact!B153</f>
        <v>45594</v>
      </c>
      <c r="C153" s="4" t="str">
        <f>Raw_SalesFact!C153</f>
        <v>CUST1022</v>
      </c>
      <c r="D153" s="4" t="str">
        <f>Raw_SalesFact!D153</f>
        <v>PROD13</v>
      </c>
      <c r="E153" s="4" t="str">
        <f>Raw_SalesFact!E153</f>
        <v>STORE8</v>
      </c>
      <c r="F153" s="4">
        <f>IF(Raw_SalesFact!F153="",ROUND(AVERAGE(Raw_SalesFact!$F$2:$F$2001),0),Raw_SalesFact!F153)</f>
        <v>4</v>
      </c>
      <c r="G153" s="4">
        <f>IF(Raw_SalesFact!G153="",ROUND(AVERAGEIF(Raw_SalesFact!$D$2:$D$2001,D153,Raw_SalesFact!$G$2:$G$2001),2),Raw_SalesFact!G153)</f>
        <v>535.4</v>
      </c>
      <c r="H153" s="8">
        <f>IF(Raw_SalesFact!H153="",0,Raw_SalesFact!H153)</f>
        <v>0.26</v>
      </c>
      <c r="I153" s="4" t="str">
        <f>Raw_SalesFact!I153</f>
        <v>PayPal</v>
      </c>
      <c r="J153" s="4">
        <f>IF(Raw_SalesFact!J153="",ROUND(F153*G153*(1-H153),2),Raw_SalesFact!J153)</f>
        <v>1584.7840000000001</v>
      </c>
      <c r="K153" s="4" t="str">
        <f>IF(COUNTIF($A$2:$A153,A153)&gt;1,"Duplicate","Unique")</f>
        <v>Unique</v>
      </c>
    </row>
    <row r="154" spans="1:11" ht="15" customHeight="1" x14ac:dyDescent="0.3">
      <c r="A154" s="4" t="str">
        <f>Raw_SalesFact!A154</f>
        <v>SALE152</v>
      </c>
      <c r="B154" s="6">
        <f>Raw_SalesFact!B154</f>
        <v>45798</v>
      </c>
      <c r="C154" s="4" t="str">
        <f>Raw_SalesFact!C154</f>
        <v>CUST1243</v>
      </c>
      <c r="D154" s="4" t="str">
        <f>Raw_SalesFact!D154</f>
        <v>PROD69</v>
      </c>
      <c r="E154" s="4" t="str">
        <f>Raw_SalesFact!E154</f>
        <v>STORE19</v>
      </c>
      <c r="F154" s="4">
        <f>IF(Raw_SalesFact!F154="",ROUND(AVERAGE(Raw_SalesFact!$F$2:$F$2001),0),Raw_SalesFact!F154)</f>
        <v>2</v>
      </c>
      <c r="G154" s="4">
        <f>IF(Raw_SalesFact!G154="",ROUND(AVERAGEIF(Raw_SalesFact!$D$2:$D$2001,D154,Raw_SalesFact!$G$2:$G$2001),2),Raw_SalesFact!G154)</f>
        <v>108.74</v>
      </c>
      <c r="H154" s="8">
        <f>IF(Raw_SalesFact!H154="",0,Raw_SalesFact!H154)</f>
        <v>0.11</v>
      </c>
      <c r="I154" s="4" t="str">
        <f>Raw_SalesFact!I154</f>
        <v>PayPal</v>
      </c>
      <c r="J154" s="4">
        <f>IF(Raw_SalesFact!J154="",ROUND(F154*G154*(1-H154),2),Raw_SalesFact!J154)</f>
        <v>193.55719999999999</v>
      </c>
      <c r="K154" s="4" t="str">
        <f>IF(COUNTIF($A$2:$A154,A154)&gt;1,"Duplicate","Unique")</f>
        <v>Unique</v>
      </c>
    </row>
    <row r="155" spans="1:11" ht="15" customHeight="1" x14ac:dyDescent="0.3">
      <c r="A155" s="4" t="str">
        <f>Raw_SalesFact!A155</f>
        <v>SALE153</v>
      </c>
      <c r="B155" s="6">
        <f>Raw_SalesFact!B155</f>
        <v>45579</v>
      </c>
      <c r="C155" s="4" t="str">
        <f>Raw_SalesFact!C155</f>
        <v>CUST1314</v>
      </c>
      <c r="D155" s="4" t="str">
        <f>Raw_SalesFact!D155</f>
        <v>PROD11</v>
      </c>
      <c r="E155" s="4" t="str">
        <f>Raw_SalesFact!E155</f>
        <v>STORE19</v>
      </c>
      <c r="F155" s="4">
        <f>IF(Raw_SalesFact!F155="",ROUND(AVERAGE(Raw_SalesFact!$F$2:$F$2001),0),Raw_SalesFact!F155)</f>
        <v>3</v>
      </c>
      <c r="G155" s="4">
        <f>IF(Raw_SalesFact!G155="",ROUND(AVERAGEIF(Raw_SalesFact!$D$2:$D$2001,D155,Raw_SalesFact!$G$2:$G$2001),2),Raw_SalesFact!G155)</f>
        <v>591.98</v>
      </c>
      <c r="H155" s="8">
        <f>IF(Raw_SalesFact!H155="",0,Raw_SalesFact!H155)</f>
        <v>0.16</v>
      </c>
      <c r="I155" s="4" t="str">
        <f>Raw_SalesFact!I155</f>
        <v>Credit Card</v>
      </c>
      <c r="J155" s="4">
        <f>IF(Raw_SalesFact!J155="",ROUND(F155*G155*(1-H155),2),Raw_SalesFact!J155)</f>
        <v>1491.7896000000001</v>
      </c>
      <c r="K155" s="4" t="str">
        <f>IF(COUNTIF($A$2:$A155,A155)&gt;1,"Duplicate","Unique")</f>
        <v>Unique</v>
      </c>
    </row>
    <row r="156" spans="1:11" ht="15" customHeight="1" x14ac:dyDescent="0.3">
      <c r="A156" s="4" t="str">
        <f>Raw_SalesFact!A156</f>
        <v>SALE154</v>
      </c>
      <c r="B156" s="6">
        <f>Raw_SalesFact!B156</f>
        <v>45613</v>
      </c>
      <c r="C156" s="4" t="str">
        <f>Raw_SalesFact!C156</f>
        <v>CUST1405</v>
      </c>
      <c r="D156" s="4" t="str">
        <f>Raw_SalesFact!D156</f>
        <v>PROD48</v>
      </c>
      <c r="E156" s="4" t="str">
        <f>Raw_SalesFact!E156</f>
        <v>STORE2</v>
      </c>
      <c r="F156" s="4">
        <f>IF(Raw_SalesFact!F156="",ROUND(AVERAGE(Raw_SalesFact!$F$2:$F$2001),0),Raw_SalesFact!F156)</f>
        <v>1</v>
      </c>
      <c r="G156" s="4">
        <f>IF(Raw_SalesFact!G156="",ROUND(AVERAGEIF(Raw_SalesFact!$D$2:$D$2001,D156,Raw_SalesFact!$G$2:$G$2001),2),Raw_SalesFact!G156)</f>
        <v>345.06</v>
      </c>
      <c r="H156" s="8">
        <f>IF(Raw_SalesFact!H156="",0,Raw_SalesFact!H156)</f>
        <v>0.13</v>
      </c>
      <c r="I156" s="4" t="str">
        <f>Raw_SalesFact!I156</f>
        <v>COD</v>
      </c>
      <c r="J156" s="4">
        <f>IF(Raw_SalesFact!J156="",ROUND(F156*G156*(1-H156),2),Raw_SalesFact!J156)</f>
        <v>300.2022</v>
      </c>
      <c r="K156" s="4" t="str">
        <f>IF(COUNTIF($A$2:$A156,A156)&gt;1,"Duplicate","Unique")</f>
        <v>Unique</v>
      </c>
    </row>
    <row r="157" spans="1:11" ht="15" customHeight="1" x14ac:dyDescent="0.3">
      <c r="A157" s="4" t="str">
        <f>Raw_SalesFact!A157</f>
        <v>SALE155</v>
      </c>
      <c r="B157" s="6">
        <f>Raw_SalesFact!B157</f>
        <v>45745</v>
      </c>
      <c r="C157" s="4" t="str">
        <f>Raw_SalesFact!C157</f>
        <v>CUST1307</v>
      </c>
      <c r="D157" s="4" t="str">
        <f>Raw_SalesFact!D157</f>
        <v>PROD93</v>
      </c>
      <c r="E157" s="4" t="str">
        <f>Raw_SalesFact!E157</f>
        <v>STORE12</v>
      </c>
      <c r="F157" s="4">
        <f>IF(Raw_SalesFact!F157="",ROUND(AVERAGE(Raw_SalesFact!$F$2:$F$2001),0),Raw_SalesFact!F157)</f>
        <v>4</v>
      </c>
      <c r="G157" s="4">
        <f>IF(Raw_SalesFact!G157="",ROUND(AVERAGEIF(Raw_SalesFact!$D$2:$D$2001,D157,Raw_SalesFact!$G$2:$G$2001),2),Raw_SalesFact!G157)</f>
        <v>986.41</v>
      </c>
      <c r="H157" s="8">
        <f>IF(Raw_SalesFact!H157="",0,Raw_SalesFact!H157)</f>
        <v>0.22</v>
      </c>
      <c r="I157" s="4" t="str">
        <f>Raw_SalesFact!I157</f>
        <v>Credit Card</v>
      </c>
      <c r="J157" s="4">
        <f>IF(Raw_SalesFact!J157="",ROUND(F157*G157*(1-H157),2),Raw_SalesFact!J157)</f>
        <v>3077.5992000000001</v>
      </c>
      <c r="K157" s="4" t="str">
        <f>IF(COUNTIF($A$2:$A157,A157)&gt;1,"Duplicate","Unique")</f>
        <v>Unique</v>
      </c>
    </row>
    <row r="158" spans="1:11" ht="15" customHeight="1" x14ac:dyDescent="0.3">
      <c r="A158" s="4" t="str">
        <f>Raw_SalesFact!A158</f>
        <v>SALE156</v>
      </c>
      <c r="B158" s="6">
        <f>Raw_SalesFact!B158</f>
        <v>45494</v>
      </c>
      <c r="C158" s="4" t="str">
        <f>Raw_SalesFact!C158</f>
        <v>CUST1319</v>
      </c>
      <c r="D158" s="4" t="str">
        <f>Raw_SalesFact!D158</f>
        <v>PROD49</v>
      </c>
      <c r="E158" s="4" t="str">
        <f>Raw_SalesFact!E158</f>
        <v>STORE0</v>
      </c>
      <c r="F158" s="4">
        <f>IF(Raw_SalesFact!F158="",ROUND(AVERAGE(Raw_SalesFact!$F$2:$F$2001),0),Raw_SalesFact!F158)</f>
        <v>2</v>
      </c>
      <c r="G158" s="4">
        <f>IF(Raw_SalesFact!G158="",ROUND(AVERAGEIF(Raw_SalesFact!$D$2:$D$2001,D158,Raw_SalesFact!$G$2:$G$2001),2),Raw_SalesFact!G158)</f>
        <v>921.52</v>
      </c>
      <c r="H158" s="8">
        <f>IF(Raw_SalesFact!H158="",0,Raw_SalesFact!H158)</f>
        <v>0</v>
      </c>
      <c r="I158" s="4" t="str">
        <f>Raw_SalesFact!I158</f>
        <v>PayPal</v>
      </c>
      <c r="J158" s="4">
        <f>IF(Raw_SalesFact!J158="",ROUND(F158*G158*(1-H158),2),Raw_SalesFact!J158)</f>
        <v>1843.04</v>
      </c>
      <c r="K158" s="4" t="str">
        <f>IF(COUNTIF($A$2:$A158,A158)&gt;1,"Duplicate","Unique")</f>
        <v>Unique</v>
      </c>
    </row>
    <row r="159" spans="1:11" ht="15" customHeight="1" x14ac:dyDescent="0.3">
      <c r="A159" s="4" t="str">
        <f>Raw_SalesFact!A159</f>
        <v>SALE157</v>
      </c>
      <c r="B159" s="6">
        <f>Raw_SalesFact!B159</f>
        <v>45883</v>
      </c>
      <c r="C159" s="4" t="str">
        <f>Raw_SalesFact!C159</f>
        <v>CUST1097</v>
      </c>
      <c r="D159" s="4" t="str">
        <f>Raw_SalesFact!D159</f>
        <v>PROD55</v>
      </c>
      <c r="E159" s="4" t="str">
        <f>Raw_SalesFact!E159</f>
        <v>STORE5</v>
      </c>
      <c r="F159" s="4">
        <f>IF(Raw_SalesFact!F159="",ROUND(AVERAGE(Raw_SalesFact!$F$2:$F$2001),0),Raw_SalesFact!F159)</f>
        <v>1</v>
      </c>
      <c r="G159" s="4">
        <f>IF(Raw_SalesFact!G159="",ROUND(AVERAGEIF(Raw_SalesFact!$D$2:$D$2001,D159,Raw_SalesFact!$G$2:$G$2001),2),Raw_SalesFact!G159)</f>
        <v>83.1</v>
      </c>
      <c r="H159" s="8">
        <f>IF(Raw_SalesFact!H159="",0,Raw_SalesFact!H159)</f>
        <v>0.04</v>
      </c>
      <c r="I159" s="4" t="str">
        <f>Raw_SalesFact!I159</f>
        <v>PayPal</v>
      </c>
      <c r="J159" s="4">
        <f>IF(Raw_SalesFact!J159="",ROUND(F159*G159*(1-H159),2),Raw_SalesFact!J159)</f>
        <v>79.775999999999996</v>
      </c>
      <c r="K159" s="4" t="str">
        <f>IF(COUNTIF($A$2:$A159,A159)&gt;1,"Duplicate","Unique")</f>
        <v>Unique</v>
      </c>
    </row>
    <row r="160" spans="1:11" ht="15" customHeight="1" x14ac:dyDescent="0.3">
      <c r="A160" s="4" t="str">
        <f>Raw_SalesFact!A160</f>
        <v>SALE158</v>
      </c>
      <c r="B160" s="6">
        <f>Raw_SalesFact!B160</f>
        <v>45601</v>
      </c>
      <c r="C160" s="4" t="str">
        <f>Raw_SalesFact!C160</f>
        <v>CUST1369</v>
      </c>
      <c r="D160" s="4" t="str">
        <f>Raw_SalesFact!D160</f>
        <v>PROD28</v>
      </c>
      <c r="E160" s="4" t="str">
        <f>Raw_SalesFact!E160</f>
        <v>STORE11</v>
      </c>
      <c r="F160" s="4">
        <f>IF(Raw_SalesFact!F160="",ROUND(AVERAGE(Raw_SalesFact!$F$2:$F$2001),0),Raw_SalesFact!F160)</f>
        <v>2</v>
      </c>
      <c r="G160" s="4">
        <f>IF(Raw_SalesFact!G160="",ROUND(AVERAGEIF(Raw_SalesFact!$D$2:$D$2001,D160,Raw_SalesFact!$G$2:$G$2001),2),Raw_SalesFact!G160)</f>
        <v>60.98</v>
      </c>
      <c r="H160" s="8">
        <f>IF(Raw_SalesFact!H160="",0,Raw_SalesFact!H160)</f>
        <v>0.23</v>
      </c>
      <c r="I160" s="4" t="str">
        <f>Raw_SalesFact!I160</f>
        <v>PayPal</v>
      </c>
      <c r="J160" s="4">
        <f>IF(Raw_SalesFact!J160="",ROUND(F160*G160*(1-H160),2),Raw_SalesFact!J160)</f>
        <v>93.909199999999998</v>
      </c>
      <c r="K160" s="4" t="str">
        <f>IF(COUNTIF($A$2:$A160,A160)&gt;1,"Duplicate","Unique")</f>
        <v>Unique</v>
      </c>
    </row>
    <row r="161" spans="1:11" ht="15" customHeight="1" x14ac:dyDescent="0.3">
      <c r="A161" s="4" t="str">
        <f>Raw_SalesFact!A161</f>
        <v>SALE159</v>
      </c>
      <c r="B161" s="6">
        <f>Raw_SalesFact!B161</f>
        <v>45454</v>
      </c>
      <c r="C161" s="4" t="str">
        <f>Raw_SalesFact!C161</f>
        <v>CUST1394</v>
      </c>
      <c r="D161" s="4" t="str">
        <f>Raw_SalesFact!D161</f>
        <v>PROD89</v>
      </c>
      <c r="E161" s="4" t="str">
        <f>Raw_SalesFact!E161</f>
        <v>STORE16</v>
      </c>
      <c r="F161" s="4">
        <f>IF(Raw_SalesFact!F161="",ROUND(AVERAGE(Raw_SalesFact!$F$2:$F$2001),0),Raw_SalesFact!F161)</f>
        <v>2</v>
      </c>
      <c r="G161" s="4">
        <f>IF(Raw_SalesFact!G161="",ROUND(AVERAGEIF(Raw_SalesFact!$D$2:$D$2001,D161,Raw_SalesFact!$G$2:$G$2001),2),Raw_SalesFact!G161)</f>
        <v>122.23</v>
      </c>
      <c r="H161" s="8">
        <f>IF(Raw_SalesFact!H161="",0,Raw_SalesFact!H161)</f>
        <v>0.21</v>
      </c>
      <c r="I161" s="4" t="str">
        <f>Raw_SalesFact!I161</f>
        <v>COD</v>
      </c>
      <c r="J161" s="4">
        <f>IF(Raw_SalesFact!J161="",ROUND(F161*G161*(1-H161),2),Raw_SalesFact!J161)</f>
        <v>193.1234</v>
      </c>
      <c r="K161" s="4" t="str">
        <f>IF(COUNTIF($A$2:$A161,A161)&gt;1,"Duplicate","Unique")</f>
        <v>Unique</v>
      </c>
    </row>
    <row r="162" spans="1:11" ht="15" customHeight="1" x14ac:dyDescent="0.3">
      <c r="A162" s="4" t="str">
        <f>Raw_SalesFact!A162</f>
        <v>SALE160</v>
      </c>
      <c r="B162" s="6">
        <f>Raw_SalesFact!B162</f>
        <v>45918</v>
      </c>
      <c r="C162" s="4" t="str">
        <f>Raw_SalesFact!C162</f>
        <v>CUST1020</v>
      </c>
      <c r="D162" s="4" t="str">
        <f>Raw_SalesFact!D162</f>
        <v>PROD70</v>
      </c>
      <c r="E162" s="4" t="str">
        <f>Raw_SalesFact!E162</f>
        <v>STORE18</v>
      </c>
      <c r="F162" s="4">
        <f>IF(Raw_SalesFact!F162="",ROUND(AVERAGE(Raw_SalesFact!$F$2:$F$2001),0),Raw_SalesFact!F162)</f>
        <v>2</v>
      </c>
      <c r="G162" s="4">
        <f>IF(Raw_SalesFact!G162="",ROUND(AVERAGEIF(Raw_SalesFact!$D$2:$D$2001,D162,Raw_SalesFact!$G$2:$G$2001),2),Raw_SalesFact!G162)</f>
        <v>623.38</v>
      </c>
      <c r="H162" s="8">
        <f>IF(Raw_SalesFact!H162="",0,Raw_SalesFact!H162)</f>
        <v>0.13</v>
      </c>
      <c r="I162" s="4" t="str">
        <f>Raw_SalesFact!I162</f>
        <v>Credit Card</v>
      </c>
      <c r="J162" s="4">
        <f>IF(Raw_SalesFact!J162="",ROUND(F162*G162*(1-H162),2),Raw_SalesFact!J162)</f>
        <v>1084.6812</v>
      </c>
      <c r="K162" s="4" t="str">
        <f>IF(COUNTIF($A$2:$A162,A162)&gt;1,"Duplicate","Unique")</f>
        <v>Unique</v>
      </c>
    </row>
    <row r="163" spans="1:11" ht="15" customHeight="1" x14ac:dyDescent="0.3">
      <c r="A163" s="4" t="str">
        <f>Raw_SalesFact!A163</f>
        <v>SALE161</v>
      </c>
      <c r="B163" s="6">
        <f>Raw_SalesFact!B163</f>
        <v>45729</v>
      </c>
      <c r="C163" s="4" t="str">
        <f>Raw_SalesFact!C163</f>
        <v>CUST1058</v>
      </c>
      <c r="D163" s="4" t="str">
        <f>Raw_SalesFact!D163</f>
        <v>PROD70</v>
      </c>
      <c r="E163" s="4" t="str">
        <f>Raw_SalesFact!E163</f>
        <v>STORE0</v>
      </c>
      <c r="F163" s="4">
        <f>IF(Raw_SalesFact!F163="",ROUND(AVERAGE(Raw_SalesFact!$F$2:$F$2001),0),Raw_SalesFact!F163)</f>
        <v>1</v>
      </c>
      <c r="G163" s="4">
        <f>IF(Raw_SalesFact!G163="",ROUND(AVERAGEIF(Raw_SalesFact!$D$2:$D$2001,D163,Raw_SalesFact!$G$2:$G$2001),2),Raw_SalesFact!G163)</f>
        <v>479.58</v>
      </c>
      <c r="H163" s="8">
        <f>IF(Raw_SalesFact!H163="",0,Raw_SalesFact!H163)</f>
        <v>0.05</v>
      </c>
      <c r="I163" s="4" t="str">
        <f>Raw_SalesFact!I163</f>
        <v>PayPal</v>
      </c>
      <c r="J163" s="4">
        <f>IF(Raw_SalesFact!J163="",ROUND(F163*G163*(1-H163),2),Raw_SalesFact!J163)</f>
        <v>455.601</v>
      </c>
      <c r="K163" s="4" t="str">
        <f>IF(COUNTIF($A$2:$A163,A163)&gt;1,"Duplicate","Unique")</f>
        <v>Unique</v>
      </c>
    </row>
    <row r="164" spans="1:11" ht="15" customHeight="1" x14ac:dyDescent="0.3">
      <c r="A164" s="4" t="str">
        <f>Raw_SalesFact!A164</f>
        <v>SALE162</v>
      </c>
      <c r="B164" s="6">
        <f>Raw_SalesFact!B164</f>
        <v>45276</v>
      </c>
      <c r="C164" s="4" t="str">
        <f>Raw_SalesFact!C164</f>
        <v>CUST1298</v>
      </c>
      <c r="D164" s="4" t="str">
        <f>Raw_SalesFact!D164</f>
        <v>PROD73</v>
      </c>
      <c r="E164" s="4" t="str">
        <f>Raw_SalesFact!E164</f>
        <v>STORE6</v>
      </c>
      <c r="F164" s="4">
        <f>IF(Raw_SalesFact!F164="",ROUND(AVERAGE(Raw_SalesFact!$F$2:$F$2001),0),Raw_SalesFact!F164)</f>
        <v>3</v>
      </c>
      <c r="G164" s="4">
        <f>IF(Raw_SalesFact!G164="",ROUND(AVERAGEIF(Raw_SalesFact!$D$2:$D$2001,D164,Raw_SalesFact!$G$2:$G$2001),2),Raw_SalesFact!G164)</f>
        <v>369.32</v>
      </c>
      <c r="H164" s="8">
        <f>IF(Raw_SalesFact!H164="",0,Raw_SalesFact!H164)</f>
        <v>0.14000000000000001</v>
      </c>
      <c r="I164" s="4" t="str">
        <f>Raw_SalesFact!I164</f>
        <v>PayPal</v>
      </c>
      <c r="J164" s="4">
        <f>IF(Raw_SalesFact!J164="",ROUND(F164*G164*(1-H164),2),Raw_SalesFact!J164)</f>
        <v>952.84559999999999</v>
      </c>
      <c r="K164" s="4" t="str">
        <f>IF(COUNTIF($A$2:$A164,A164)&gt;1,"Duplicate","Unique")</f>
        <v>Unique</v>
      </c>
    </row>
    <row r="165" spans="1:11" ht="15" customHeight="1" x14ac:dyDescent="0.3">
      <c r="A165" s="4" t="str">
        <f>Raw_SalesFact!A165</f>
        <v>SALE163</v>
      </c>
      <c r="B165" s="6">
        <f>Raw_SalesFact!B165</f>
        <v>45851</v>
      </c>
      <c r="C165" s="4" t="str">
        <f>Raw_SalesFact!C165</f>
        <v>CUST1076</v>
      </c>
      <c r="D165" s="4" t="str">
        <f>Raw_SalesFact!D165</f>
        <v>PROD32</v>
      </c>
      <c r="E165" s="4" t="str">
        <f>Raw_SalesFact!E165</f>
        <v>STORE1</v>
      </c>
      <c r="F165" s="4">
        <f>IF(Raw_SalesFact!F165="",ROUND(AVERAGE(Raw_SalesFact!$F$2:$F$2001),0),Raw_SalesFact!F165)</f>
        <v>1</v>
      </c>
      <c r="G165" s="4">
        <f>IF(Raw_SalesFact!G165="",ROUND(AVERAGEIF(Raw_SalesFact!$D$2:$D$2001,D165,Raw_SalesFact!$G$2:$G$2001),2),Raw_SalesFact!G165)</f>
        <v>488.31</v>
      </c>
      <c r="H165" s="8">
        <f>IF(Raw_SalesFact!H165="",0,Raw_SalesFact!H165)</f>
        <v>0.03</v>
      </c>
      <c r="I165" s="4" t="str">
        <f>Raw_SalesFact!I165</f>
        <v>PayPal</v>
      </c>
      <c r="J165" s="4">
        <f>IF(Raw_SalesFact!J165="",ROUND(F165*G165*(1-H165),2),Raw_SalesFact!J165)</f>
        <v>473.66070000000002</v>
      </c>
      <c r="K165" s="4" t="str">
        <f>IF(COUNTIF($A$2:$A165,A165)&gt;1,"Duplicate","Unique")</f>
        <v>Unique</v>
      </c>
    </row>
    <row r="166" spans="1:11" ht="15" customHeight="1" x14ac:dyDescent="0.3">
      <c r="A166" s="4" t="str">
        <f>Raw_SalesFact!A166</f>
        <v>SALE164</v>
      </c>
      <c r="B166" s="6">
        <f>Raw_SalesFact!B166</f>
        <v>45418</v>
      </c>
      <c r="C166" s="4" t="str">
        <f>Raw_SalesFact!C166</f>
        <v>CUST1276</v>
      </c>
      <c r="D166" s="4" t="str">
        <f>Raw_SalesFact!D166</f>
        <v>PROD54</v>
      </c>
      <c r="E166" s="4" t="str">
        <f>Raw_SalesFact!E166</f>
        <v>STORE12</v>
      </c>
      <c r="F166" s="4">
        <f>IF(Raw_SalesFact!F166="",ROUND(AVERAGE(Raw_SalesFact!$F$2:$F$2001),0),Raw_SalesFact!F166)</f>
        <v>4</v>
      </c>
      <c r="G166" s="4">
        <f>IF(Raw_SalesFact!G166="",ROUND(AVERAGEIF(Raw_SalesFact!$D$2:$D$2001,D166,Raw_SalesFact!$G$2:$G$2001),2),Raw_SalesFact!G166)</f>
        <v>164.04</v>
      </c>
      <c r="H166" s="8">
        <f>IF(Raw_SalesFact!H166="",0,Raw_SalesFact!H166)</f>
        <v>0.26</v>
      </c>
      <c r="I166" s="4" t="str">
        <f>Raw_SalesFact!I166</f>
        <v>Credit Card</v>
      </c>
      <c r="J166" s="4">
        <f>IF(Raw_SalesFact!J166="",ROUND(F166*G166*(1-H166),2),Raw_SalesFact!J166)</f>
        <v>485.55840000000001</v>
      </c>
      <c r="K166" s="4" t="str">
        <f>IF(COUNTIF($A$2:$A166,A166)&gt;1,"Duplicate","Unique")</f>
        <v>Unique</v>
      </c>
    </row>
    <row r="167" spans="1:11" ht="15" customHeight="1" x14ac:dyDescent="0.3">
      <c r="A167" s="4" t="str">
        <f>Raw_SalesFact!A167</f>
        <v>SALE165</v>
      </c>
      <c r="B167" s="6">
        <f>Raw_SalesFact!B167</f>
        <v>45508</v>
      </c>
      <c r="C167" s="4" t="str">
        <f>Raw_SalesFact!C167</f>
        <v>CUST1073</v>
      </c>
      <c r="D167" s="4" t="str">
        <f>Raw_SalesFact!D167</f>
        <v>PROD10</v>
      </c>
      <c r="E167" s="4" t="str">
        <f>Raw_SalesFact!E167</f>
        <v>STORE17</v>
      </c>
      <c r="F167" s="4">
        <f>IF(Raw_SalesFact!F167="",ROUND(AVERAGE(Raw_SalesFact!$F$2:$F$2001),0),Raw_SalesFact!F167)</f>
        <v>3</v>
      </c>
      <c r="G167" s="4">
        <f>IF(Raw_SalesFact!G167="",ROUND(AVERAGEIF(Raw_SalesFact!$D$2:$D$2001,D167,Raw_SalesFact!$G$2:$G$2001),2),Raw_SalesFact!G167)</f>
        <v>707.95</v>
      </c>
      <c r="H167" s="8">
        <f>IF(Raw_SalesFact!H167="",0,Raw_SalesFact!H167)</f>
        <v>0.18</v>
      </c>
      <c r="I167" s="4" t="str">
        <f>Raw_SalesFact!I167</f>
        <v>PayPal</v>
      </c>
      <c r="J167" s="4">
        <f>IF(Raw_SalesFact!J167="",ROUND(F167*G167*(1-H167),2),Raw_SalesFact!J167)</f>
        <v>1741.557</v>
      </c>
      <c r="K167" s="4" t="str">
        <f>IF(COUNTIF($A$2:$A167,A167)&gt;1,"Duplicate","Unique")</f>
        <v>Unique</v>
      </c>
    </row>
    <row r="168" spans="1:11" ht="15" customHeight="1" x14ac:dyDescent="0.3">
      <c r="A168" s="4" t="str">
        <f>Raw_SalesFact!A168</f>
        <v>SALE166</v>
      </c>
      <c r="B168" s="6">
        <f>Raw_SalesFact!B168</f>
        <v>45269</v>
      </c>
      <c r="C168" s="4" t="str">
        <f>Raw_SalesFact!C168</f>
        <v>CUST1295</v>
      </c>
      <c r="D168" s="4" t="str">
        <f>Raw_SalesFact!D168</f>
        <v>PROD69</v>
      </c>
      <c r="E168" s="4" t="str">
        <f>Raw_SalesFact!E168</f>
        <v>STORE8</v>
      </c>
      <c r="F168" s="4">
        <f>IF(Raw_SalesFact!F168="",ROUND(AVERAGE(Raw_SalesFact!$F$2:$F$2001),0),Raw_SalesFact!F168)</f>
        <v>4</v>
      </c>
      <c r="G168" s="4">
        <f>IF(Raw_SalesFact!G168="",ROUND(AVERAGEIF(Raw_SalesFact!$D$2:$D$2001,D168,Raw_SalesFact!$G$2:$G$2001),2),Raw_SalesFact!G168)</f>
        <v>714.47</v>
      </c>
      <c r="H168" s="8">
        <f>IF(Raw_SalesFact!H168="",0,Raw_SalesFact!H168)</f>
        <v>0.18</v>
      </c>
      <c r="I168" s="4" t="str">
        <f>Raw_SalesFact!I168</f>
        <v>COD</v>
      </c>
      <c r="J168" s="4">
        <f>IF(Raw_SalesFact!J168="",ROUND(F168*G168*(1-H168),2),Raw_SalesFact!J168)</f>
        <v>2343.4616000000001</v>
      </c>
      <c r="K168" s="4" t="str">
        <f>IF(COUNTIF($A$2:$A168,A168)&gt;1,"Duplicate","Unique")</f>
        <v>Unique</v>
      </c>
    </row>
    <row r="169" spans="1:11" ht="15" customHeight="1" x14ac:dyDescent="0.3">
      <c r="A169" s="4" t="str">
        <f>Raw_SalesFact!A169</f>
        <v>SALE167</v>
      </c>
      <c r="B169" s="6">
        <f>Raw_SalesFact!B169</f>
        <v>45866</v>
      </c>
      <c r="C169" s="4" t="str">
        <f>Raw_SalesFact!C169</f>
        <v>CUST1415</v>
      </c>
      <c r="D169" s="4" t="str">
        <f>Raw_SalesFact!D169</f>
        <v>PROD79</v>
      </c>
      <c r="E169" s="4" t="str">
        <f>Raw_SalesFact!E169</f>
        <v>STORE7</v>
      </c>
      <c r="F169" s="4">
        <f>IF(Raw_SalesFact!F169="",ROUND(AVERAGE(Raw_SalesFact!$F$2:$F$2001),0),Raw_SalesFact!F169)</f>
        <v>4</v>
      </c>
      <c r="G169" s="4">
        <f>IF(Raw_SalesFact!G169="",ROUND(AVERAGEIF(Raw_SalesFact!$D$2:$D$2001,D169,Raw_SalesFact!$G$2:$G$2001),2),Raw_SalesFact!G169)</f>
        <v>422.09</v>
      </c>
      <c r="H169" s="8">
        <f>IF(Raw_SalesFact!H169="",0,Raw_SalesFact!H169)</f>
        <v>0.04</v>
      </c>
      <c r="I169" s="4" t="str">
        <f>Raw_SalesFact!I169</f>
        <v>Credit Card</v>
      </c>
      <c r="J169" s="4">
        <f>IF(Raw_SalesFact!J169="",ROUND(F169*G169*(1-H169),2),Raw_SalesFact!J169)</f>
        <v>1620.8255999999999</v>
      </c>
      <c r="K169" s="4" t="str">
        <f>IF(COUNTIF($A$2:$A169,A169)&gt;1,"Duplicate","Unique")</f>
        <v>Unique</v>
      </c>
    </row>
    <row r="170" spans="1:11" ht="15" customHeight="1" x14ac:dyDescent="0.3">
      <c r="A170" s="4" t="str">
        <f>Raw_SalesFact!A170</f>
        <v>SALE168</v>
      </c>
      <c r="B170" s="6">
        <f>Raw_SalesFact!B170</f>
        <v>45462</v>
      </c>
      <c r="C170" s="4" t="str">
        <f>Raw_SalesFact!C170</f>
        <v>CUST1108</v>
      </c>
      <c r="D170" s="4" t="str">
        <f>Raw_SalesFact!D170</f>
        <v>PROD30</v>
      </c>
      <c r="E170" s="4" t="str">
        <f>Raw_SalesFact!E170</f>
        <v>STORE9</v>
      </c>
      <c r="F170" s="4">
        <f>IF(Raw_SalesFact!F170="",ROUND(AVERAGE(Raw_SalesFact!$F$2:$F$2001),0),Raw_SalesFact!F170)</f>
        <v>1</v>
      </c>
      <c r="G170" s="4">
        <f>IF(Raw_SalesFact!G170="",ROUND(AVERAGEIF(Raw_SalesFact!$D$2:$D$2001,D170,Raw_SalesFact!$G$2:$G$2001),2),Raw_SalesFact!G170)</f>
        <v>998.19</v>
      </c>
      <c r="H170" s="8">
        <f>IF(Raw_SalesFact!H170="",0,Raw_SalesFact!H170)</f>
        <v>0.2</v>
      </c>
      <c r="I170" s="4" t="str">
        <f>Raw_SalesFact!I170</f>
        <v>Credit Card</v>
      </c>
      <c r="J170" s="4">
        <f>IF(Raw_SalesFact!J170="",ROUND(F170*G170*(1-H170),2),Raw_SalesFact!J170)</f>
        <v>798.55200000000002</v>
      </c>
      <c r="K170" s="4" t="str">
        <f>IF(COUNTIF($A$2:$A170,A170)&gt;1,"Duplicate","Unique")</f>
        <v>Unique</v>
      </c>
    </row>
    <row r="171" spans="1:11" ht="15" customHeight="1" x14ac:dyDescent="0.3">
      <c r="A171" s="4" t="str">
        <f>Raw_SalesFact!A171</f>
        <v>SALE169</v>
      </c>
      <c r="B171" s="6">
        <f>Raw_SalesFact!B171</f>
        <v>45313</v>
      </c>
      <c r="C171" s="4" t="str">
        <f>Raw_SalesFact!C171</f>
        <v>CUST1373</v>
      </c>
      <c r="D171" s="4" t="str">
        <f>Raw_SalesFact!D171</f>
        <v>PROD72</v>
      </c>
      <c r="E171" s="4" t="str">
        <f>Raw_SalesFact!E171</f>
        <v>STORE7</v>
      </c>
      <c r="F171" s="4">
        <f>IF(Raw_SalesFact!F171="",ROUND(AVERAGE(Raw_SalesFact!$F$2:$F$2001),0),Raw_SalesFact!F171)</f>
        <v>2</v>
      </c>
      <c r="G171" s="4">
        <f>IF(Raw_SalesFact!G171="",ROUND(AVERAGEIF(Raw_SalesFact!$D$2:$D$2001,D171,Raw_SalesFact!$G$2:$G$2001),2),Raw_SalesFact!G171)</f>
        <v>343.42</v>
      </c>
      <c r="H171" s="8">
        <f>IF(Raw_SalesFact!H171="",0,Raw_SalesFact!H171)</f>
        <v>0.12</v>
      </c>
      <c r="I171" s="4" t="str">
        <f>Raw_SalesFact!I171</f>
        <v>COD</v>
      </c>
      <c r="J171" s="4">
        <f>IF(Raw_SalesFact!J171="",ROUND(F171*G171*(1-H171),2),Raw_SalesFact!J171)</f>
        <v>604.41920000000005</v>
      </c>
      <c r="K171" s="4" t="str">
        <f>IF(COUNTIF($A$2:$A171,A171)&gt;1,"Duplicate","Unique")</f>
        <v>Unique</v>
      </c>
    </row>
    <row r="172" spans="1:11" ht="15" customHeight="1" x14ac:dyDescent="0.3">
      <c r="A172" s="4" t="str">
        <f>Raw_SalesFact!A172</f>
        <v>SALE170</v>
      </c>
      <c r="B172" s="6">
        <f>Raw_SalesFact!B172</f>
        <v>45390</v>
      </c>
      <c r="C172" s="4" t="str">
        <f>Raw_SalesFact!C172</f>
        <v>CUST1256</v>
      </c>
      <c r="D172" s="4" t="str">
        <f>Raw_SalesFact!D172</f>
        <v>PROD34</v>
      </c>
      <c r="E172" s="4" t="str">
        <f>Raw_SalesFact!E172</f>
        <v>STORE6</v>
      </c>
      <c r="F172" s="4">
        <f>IF(Raw_SalesFact!F172="",ROUND(AVERAGE(Raw_SalesFact!$F$2:$F$2001),0),Raw_SalesFact!F172)</f>
        <v>1</v>
      </c>
      <c r="G172" s="4">
        <f>IF(Raw_SalesFact!G172="",ROUND(AVERAGEIF(Raw_SalesFact!$D$2:$D$2001,D172,Raw_SalesFact!$G$2:$G$2001),2),Raw_SalesFact!G172)</f>
        <v>152.16999999999999</v>
      </c>
      <c r="H172" s="8">
        <f>IF(Raw_SalesFact!H172="",0,Raw_SalesFact!H172)</f>
        <v>0.28000000000000003</v>
      </c>
      <c r="I172" s="4" t="str">
        <f>Raw_SalesFact!I172</f>
        <v>COD</v>
      </c>
      <c r="J172" s="4">
        <f>IF(Raw_SalesFact!J172="",ROUND(F172*G172*(1-H172),2),Raw_SalesFact!J172)</f>
        <v>109.5624</v>
      </c>
      <c r="K172" s="4" t="str">
        <f>IF(COUNTIF($A$2:$A172,A172)&gt;1,"Duplicate","Unique")</f>
        <v>Unique</v>
      </c>
    </row>
    <row r="173" spans="1:11" ht="15" customHeight="1" x14ac:dyDescent="0.3">
      <c r="A173" s="4" t="str">
        <f>Raw_SalesFact!A173</f>
        <v>SALE171</v>
      </c>
      <c r="B173" s="6">
        <f>Raw_SalesFact!B173</f>
        <v>45795</v>
      </c>
      <c r="C173" s="4" t="str">
        <f>Raw_SalesFact!C173</f>
        <v>CUST1175</v>
      </c>
      <c r="D173" s="4" t="str">
        <f>Raw_SalesFact!D173</f>
        <v>PROD49</v>
      </c>
      <c r="E173" s="4" t="str">
        <f>Raw_SalesFact!E173</f>
        <v>STORE11</v>
      </c>
      <c r="F173" s="4">
        <f>IF(Raw_SalesFact!F173="",ROUND(AVERAGE(Raw_SalesFact!$F$2:$F$2001),0),Raw_SalesFact!F173)</f>
        <v>1</v>
      </c>
      <c r="G173" s="4">
        <f>IF(Raw_SalesFact!G173="",ROUND(AVERAGEIF(Raw_SalesFact!$D$2:$D$2001,D173,Raw_SalesFact!$G$2:$G$2001),2),Raw_SalesFact!G173)</f>
        <v>325.08</v>
      </c>
      <c r="H173" s="8">
        <f>IF(Raw_SalesFact!H173="",0,Raw_SalesFact!H173)</f>
        <v>0.26</v>
      </c>
      <c r="I173" s="4" t="str">
        <f>Raw_SalesFact!I173</f>
        <v>PayPal</v>
      </c>
      <c r="J173" s="4">
        <f>IF(Raw_SalesFact!J173="",ROUND(F173*G173*(1-H173),2),Raw_SalesFact!J173)</f>
        <v>240.5592</v>
      </c>
      <c r="K173" s="4" t="str">
        <f>IF(COUNTIF($A$2:$A173,A173)&gt;1,"Duplicate","Unique")</f>
        <v>Unique</v>
      </c>
    </row>
    <row r="174" spans="1:11" ht="15" customHeight="1" x14ac:dyDescent="0.3">
      <c r="A174" s="4" t="str">
        <f>Raw_SalesFact!A174</f>
        <v>SALE172</v>
      </c>
      <c r="B174" s="6">
        <f>Raw_SalesFact!B174</f>
        <v>45267</v>
      </c>
      <c r="C174" s="4" t="str">
        <f>Raw_SalesFact!C174</f>
        <v>CUST1344</v>
      </c>
      <c r="D174" s="4" t="str">
        <f>Raw_SalesFact!D174</f>
        <v>PROD89</v>
      </c>
      <c r="E174" s="4" t="str">
        <f>Raw_SalesFact!E174</f>
        <v>STORE10</v>
      </c>
      <c r="F174" s="4">
        <f>IF(Raw_SalesFact!F174="",ROUND(AVERAGE(Raw_SalesFact!$F$2:$F$2001),0),Raw_SalesFact!F174)</f>
        <v>2</v>
      </c>
      <c r="G174" s="4">
        <f>IF(Raw_SalesFact!G174="",ROUND(AVERAGEIF(Raw_SalesFact!$D$2:$D$2001,D174,Raw_SalesFact!$G$2:$G$2001),2),Raw_SalesFact!G174)</f>
        <v>827.92</v>
      </c>
      <c r="H174" s="8">
        <f>IF(Raw_SalesFact!H174="",0,Raw_SalesFact!H174)</f>
        <v>0.25</v>
      </c>
      <c r="I174" s="4" t="str">
        <f>Raw_SalesFact!I174</f>
        <v>COD</v>
      </c>
      <c r="J174" s="4">
        <f>IF(Raw_SalesFact!J174="",ROUND(F174*G174*(1-H174),2),Raw_SalesFact!J174)</f>
        <v>1241.8800000000001</v>
      </c>
      <c r="K174" s="4" t="str">
        <f>IF(COUNTIF($A$2:$A174,A174)&gt;1,"Duplicate","Unique")</f>
        <v>Unique</v>
      </c>
    </row>
    <row r="175" spans="1:11" ht="15" customHeight="1" x14ac:dyDescent="0.3">
      <c r="A175" s="4" t="str">
        <f>Raw_SalesFact!A175</f>
        <v>SALE173</v>
      </c>
      <c r="B175" s="6">
        <f>Raw_SalesFact!B175</f>
        <v>45314</v>
      </c>
      <c r="C175" s="4" t="str">
        <f>Raw_SalesFact!C175</f>
        <v>CUST1485</v>
      </c>
      <c r="D175" s="4" t="str">
        <f>Raw_SalesFact!D175</f>
        <v>PROD26</v>
      </c>
      <c r="E175" s="4" t="str">
        <f>Raw_SalesFact!E175</f>
        <v>STORE2</v>
      </c>
      <c r="F175" s="4">
        <f>IF(Raw_SalesFact!F175="",ROUND(AVERAGE(Raw_SalesFact!$F$2:$F$2001),0),Raw_SalesFact!F175)</f>
        <v>2</v>
      </c>
      <c r="G175" s="4">
        <f>IF(Raw_SalesFact!G175="",ROUND(AVERAGEIF(Raw_SalesFact!$D$2:$D$2001,D175,Raw_SalesFact!$G$2:$G$2001),2),Raw_SalesFact!G175)</f>
        <v>593.47</v>
      </c>
      <c r="H175" s="8">
        <f>IF(Raw_SalesFact!H175="",0,Raw_SalesFact!H175)</f>
        <v>0.1</v>
      </c>
      <c r="I175" s="4" t="str">
        <f>Raw_SalesFact!I175</f>
        <v>COD</v>
      </c>
      <c r="J175" s="4">
        <f>IF(Raw_SalesFact!J175="",ROUND(F175*G175*(1-H175),2),Raw_SalesFact!J175)</f>
        <v>1068.2460000000001</v>
      </c>
      <c r="K175" s="4" t="str">
        <f>IF(COUNTIF($A$2:$A175,A175)&gt;1,"Duplicate","Unique")</f>
        <v>Unique</v>
      </c>
    </row>
    <row r="176" spans="1:11" ht="15" customHeight="1" x14ac:dyDescent="0.3">
      <c r="A176" s="4" t="str">
        <f>Raw_SalesFact!A176</f>
        <v>SALE174</v>
      </c>
      <c r="B176" s="6">
        <f>Raw_SalesFact!B176</f>
        <v>45267</v>
      </c>
      <c r="C176" s="4" t="str">
        <f>Raw_SalesFact!C176</f>
        <v>CUST1293</v>
      </c>
      <c r="D176" s="4" t="str">
        <f>Raw_SalesFact!D176</f>
        <v>PROD20</v>
      </c>
      <c r="E176" s="4" t="str">
        <f>Raw_SalesFact!E176</f>
        <v>STORE7</v>
      </c>
      <c r="F176" s="4">
        <f>IF(Raw_SalesFact!F176="",ROUND(AVERAGE(Raw_SalesFact!$F$2:$F$2001),0),Raw_SalesFact!F176)</f>
        <v>4</v>
      </c>
      <c r="G176" s="4">
        <f>IF(Raw_SalesFact!G176="",ROUND(AVERAGEIF(Raw_SalesFact!$D$2:$D$2001,D176,Raw_SalesFact!$G$2:$G$2001),2),Raw_SalesFact!G176)</f>
        <v>756.28</v>
      </c>
      <c r="H176" s="8">
        <f>IF(Raw_SalesFact!H176="",0,Raw_SalesFact!H176)</f>
        <v>0.05</v>
      </c>
      <c r="I176" s="4" t="str">
        <f>Raw_SalesFact!I176</f>
        <v>COD</v>
      </c>
      <c r="J176" s="4">
        <f>IF(Raw_SalesFact!J176="",ROUND(F176*G176*(1-H176),2),Raw_SalesFact!J176)</f>
        <v>2873.864</v>
      </c>
      <c r="K176" s="4" t="str">
        <f>IF(COUNTIF($A$2:$A176,A176)&gt;1,"Duplicate","Unique")</f>
        <v>Unique</v>
      </c>
    </row>
    <row r="177" spans="1:11" ht="15" customHeight="1" x14ac:dyDescent="0.3">
      <c r="A177" s="4" t="str">
        <f>Raw_SalesFact!A177</f>
        <v>SALE175</v>
      </c>
      <c r="B177" s="6">
        <f>Raw_SalesFact!B177</f>
        <v>45641</v>
      </c>
      <c r="C177" s="4" t="str">
        <f>Raw_SalesFact!C177</f>
        <v>CUST1377</v>
      </c>
      <c r="D177" s="4" t="str">
        <f>Raw_SalesFact!D177</f>
        <v>PROD92</v>
      </c>
      <c r="E177" s="4" t="str">
        <f>Raw_SalesFact!E177</f>
        <v>STORE1</v>
      </c>
      <c r="F177" s="4">
        <f>IF(Raw_SalesFact!F177="",ROUND(AVERAGE(Raw_SalesFact!$F$2:$F$2001),0),Raw_SalesFact!F177)</f>
        <v>2</v>
      </c>
      <c r="G177" s="4">
        <f>IF(Raw_SalesFact!G177="",ROUND(AVERAGEIF(Raw_SalesFact!$D$2:$D$2001,D177,Raw_SalesFact!$G$2:$G$2001),2),Raw_SalesFact!G177)</f>
        <v>707.65</v>
      </c>
      <c r="H177" s="8">
        <f>IF(Raw_SalesFact!H177="",0,Raw_SalesFact!H177)</f>
        <v>0.14000000000000001</v>
      </c>
      <c r="I177" s="4" t="str">
        <f>Raw_SalesFact!I177</f>
        <v>Credit Card</v>
      </c>
      <c r="J177" s="4">
        <f>IF(Raw_SalesFact!J177="",ROUND(F177*G177*(1-H177),2),Raw_SalesFact!J177)</f>
        <v>1217.1579999999999</v>
      </c>
      <c r="K177" s="4" t="str">
        <f>IF(COUNTIF($A$2:$A177,A177)&gt;1,"Duplicate","Unique")</f>
        <v>Unique</v>
      </c>
    </row>
    <row r="178" spans="1:11" ht="15" customHeight="1" x14ac:dyDescent="0.3">
      <c r="A178" s="4" t="str">
        <f>Raw_SalesFact!A178</f>
        <v>SALE176</v>
      </c>
      <c r="B178" s="6">
        <f>Raw_SalesFact!B178</f>
        <v>45371</v>
      </c>
      <c r="C178" s="4" t="str">
        <f>Raw_SalesFact!C178</f>
        <v>CUST1128</v>
      </c>
      <c r="D178" s="4" t="str">
        <f>Raw_SalesFact!D178</f>
        <v>PROD25</v>
      </c>
      <c r="E178" s="4" t="str">
        <f>Raw_SalesFact!E178</f>
        <v>STORE15</v>
      </c>
      <c r="F178" s="4">
        <f>IF(Raw_SalesFact!F178="",ROUND(AVERAGE(Raw_SalesFact!$F$2:$F$2001),0),Raw_SalesFact!F178)</f>
        <v>1</v>
      </c>
      <c r="G178" s="4">
        <f>IF(Raw_SalesFact!G178="",ROUND(AVERAGEIF(Raw_SalesFact!$D$2:$D$2001,D178,Raw_SalesFact!$G$2:$G$2001),2),Raw_SalesFact!G178)</f>
        <v>857.35</v>
      </c>
      <c r="H178" s="8">
        <f>IF(Raw_SalesFact!H178="",0,Raw_SalesFact!H178)</f>
        <v>0.28000000000000003</v>
      </c>
      <c r="I178" s="4" t="str">
        <f>Raw_SalesFact!I178</f>
        <v>PayPal</v>
      </c>
      <c r="J178" s="4">
        <f>IF(Raw_SalesFact!J178="",ROUND(F178*G178*(1-H178),2),Raw_SalesFact!J178)</f>
        <v>617.29200000000003</v>
      </c>
      <c r="K178" s="4" t="str">
        <f>IF(COUNTIF($A$2:$A178,A178)&gt;1,"Duplicate","Unique")</f>
        <v>Unique</v>
      </c>
    </row>
    <row r="179" spans="1:11" ht="15" customHeight="1" x14ac:dyDescent="0.3">
      <c r="A179" s="4" t="str">
        <f>Raw_SalesFact!A179</f>
        <v>SALE177</v>
      </c>
      <c r="B179" s="6">
        <f>Raw_SalesFact!B179</f>
        <v>45670</v>
      </c>
      <c r="C179" s="4" t="str">
        <f>Raw_SalesFact!C179</f>
        <v>CUST1499</v>
      </c>
      <c r="D179" s="4" t="str">
        <f>Raw_SalesFact!D179</f>
        <v>PROD55</v>
      </c>
      <c r="E179" s="4" t="str">
        <f>Raw_SalesFact!E179</f>
        <v>STORE8</v>
      </c>
      <c r="F179" s="4">
        <f>IF(Raw_SalesFact!F179="",ROUND(AVERAGE(Raw_SalesFact!$F$2:$F$2001),0),Raw_SalesFact!F179)</f>
        <v>1</v>
      </c>
      <c r="G179" s="4">
        <f>IF(Raw_SalesFact!G179="",ROUND(AVERAGEIF(Raw_SalesFact!$D$2:$D$2001,D179,Raw_SalesFact!$G$2:$G$2001),2),Raw_SalesFact!G179)</f>
        <v>79</v>
      </c>
      <c r="H179" s="8">
        <f>IF(Raw_SalesFact!H179="",0,Raw_SalesFact!H179)</f>
        <v>0.04</v>
      </c>
      <c r="I179" s="4" t="str">
        <f>Raw_SalesFact!I179</f>
        <v>PayPal</v>
      </c>
      <c r="J179" s="4">
        <f>IF(Raw_SalesFact!J179="",ROUND(F179*G179*(1-H179),2),Raw_SalesFact!J179)</f>
        <v>75.84</v>
      </c>
      <c r="K179" s="4" t="str">
        <f>IF(COUNTIF($A$2:$A179,A179)&gt;1,"Duplicate","Unique")</f>
        <v>Unique</v>
      </c>
    </row>
    <row r="180" spans="1:11" ht="15" customHeight="1" x14ac:dyDescent="0.3">
      <c r="A180" s="4" t="str">
        <f>Raw_SalesFact!A180</f>
        <v>SALE178</v>
      </c>
      <c r="B180" s="6">
        <f>Raw_SalesFact!B180</f>
        <v>45885</v>
      </c>
      <c r="C180" s="4" t="str">
        <f>Raw_SalesFact!C180</f>
        <v>CUST1066</v>
      </c>
      <c r="D180" s="4" t="str">
        <f>Raw_SalesFact!D180</f>
        <v>PROD94</v>
      </c>
      <c r="E180" s="4" t="str">
        <f>Raw_SalesFact!E180</f>
        <v>STORE5</v>
      </c>
      <c r="F180" s="4">
        <f>IF(Raw_SalesFact!F180="",ROUND(AVERAGE(Raw_SalesFact!$F$2:$F$2001),0),Raw_SalesFact!F180)</f>
        <v>4</v>
      </c>
      <c r="G180" s="4">
        <f>IF(Raw_SalesFact!G180="",ROUND(AVERAGEIF(Raw_SalesFact!$D$2:$D$2001,D180,Raw_SalesFact!$G$2:$G$2001),2),Raw_SalesFact!G180)</f>
        <v>638.91</v>
      </c>
      <c r="H180" s="8">
        <f>IF(Raw_SalesFact!H180="",0,Raw_SalesFact!H180)</f>
        <v>0</v>
      </c>
      <c r="I180" s="4" t="str">
        <f>Raw_SalesFact!I180</f>
        <v>COD</v>
      </c>
      <c r="J180" s="4">
        <f>IF(Raw_SalesFact!J180="",ROUND(F180*G180*(1-H180),2),Raw_SalesFact!J180)</f>
        <v>2555.64</v>
      </c>
      <c r="K180" s="4" t="str">
        <f>IF(COUNTIF($A$2:$A180,A180)&gt;1,"Duplicate","Unique")</f>
        <v>Unique</v>
      </c>
    </row>
    <row r="181" spans="1:11" ht="15" customHeight="1" x14ac:dyDescent="0.3">
      <c r="A181" s="4" t="str">
        <f>Raw_SalesFact!A181</f>
        <v>SALE179</v>
      </c>
      <c r="B181" s="6">
        <f>Raw_SalesFact!B181</f>
        <v>45812</v>
      </c>
      <c r="C181" s="4" t="str">
        <f>Raw_SalesFact!C181</f>
        <v>CUST1081</v>
      </c>
      <c r="D181" s="4" t="str">
        <f>Raw_SalesFact!D181</f>
        <v>PROD45</v>
      </c>
      <c r="E181" s="4" t="str">
        <f>Raw_SalesFact!E181</f>
        <v>STORE0</v>
      </c>
      <c r="F181" s="4">
        <f>IF(Raw_SalesFact!F181="",ROUND(AVERAGE(Raw_SalesFact!$F$2:$F$2001),0),Raw_SalesFact!F181)</f>
        <v>2</v>
      </c>
      <c r="G181" s="4">
        <f>IF(Raw_SalesFact!G181="",ROUND(AVERAGEIF(Raw_SalesFact!$D$2:$D$2001,D181,Raw_SalesFact!$G$2:$G$2001),2),Raw_SalesFact!G181)</f>
        <v>522.16999999999996</v>
      </c>
      <c r="H181" s="8">
        <f>IF(Raw_SalesFact!H181="",0,Raw_SalesFact!H181)</f>
        <v>0.27</v>
      </c>
      <c r="I181" s="4" t="str">
        <f>Raw_SalesFact!I181</f>
        <v>Credit Card</v>
      </c>
      <c r="J181" s="4">
        <f>IF(Raw_SalesFact!J181="",ROUND(F181*G181*(1-H181),2),Raw_SalesFact!J181)</f>
        <v>762.3682</v>
      </c>
      <c r="K181" s="4" t="str">
        <f>IF(COUNTIF($A$2:$A181,A181)&gt;1,"Duplicate","Unique")</f>
        <v>Unique</v>
      </c>
    </row>
    <row r="182" spans="1:11" ht="15" customHeight="1" x14ac:dyDescent="0.3">
      <c r="A182" s="4" t="str">
        <f>Raw_SalesFact!A182</f>
        <v>SALE180</v>
      </c>
      <c r="B182" s="6">
        <f>Raw_SalesFact!B182</f>
        <v>45235</v>
      </c>
      <c r="C182" s="4" t="str">
        <f>Raw_SalesFact!C182</f>
        <v>CUST1478</v>
      </c>
      <c r="D182" s="4" t="str">
        <f>Raw_SalesFact!D182</f>
        <v>PROD39</v>
      </c>
      <c r="E182" s="4" t="str">
        <f>Raw_SalesFact!E182</f>
        <v>STORE12</v>
      </c>
      <c r="F182" s="4">
        <f>IF(Raw_SalesFact!F182="",ROUND(AVERAGE(Raw_SalesFact!$F$2:$F$2001),0),Raw_SalesFact!F182)</f>
        <v>3</v>
      </c>
      <c r="G182" s="4">
        <f>IF(Raw_SalesFact!G182="",ROUND(AVERAGEIF(Raw_SalesFact!$D$2:$D$2001,D182,Raw_SalesFact!$G$2:$G$2001),2),Raw_SalesFact!G182)</f>
        <v>954.29</v>
      </c>
      <c r="H182" s="8">
        <f>IF(Raw_SalesFact!H182="",0,Raw_SalesFact!H182)</f>
        <v>0.27</v>
      </c>
      <c r="I182" s="4" t="str">
        <f>Raw_SalesFact!I182</f>
        <v>Credit Card</v>
      </c>
      <c r="J182" s="4">
        <f>IF(Raw_SalesFact!J182="",ROUND(F182*G182*(1-H182),2),Raw_SalesFact!J182)</f>
        <v>2089.8951000000002</v>
      </c>
      <c r="K182" s="4" t="str">
        <f>IF(COUNTIF($A$2:$A182,A182)&gt;1,"Duplicate","Unique")</f>
        <v>Unique</v>
      </c>
    </row>
    <row r="183" spans="1:11" ht="15" customHeight="1" x14ac:dyDescent="0.3">
      <c r="A183" s="4" t="str">
        <f>Raw_SalesFact!A183</f>
        <v>SALE181</v>
      </c>
      <c r="B183" s="6">
        <f>Raw_SalesFact!B183</f>
        <v>45710</v>
      </c>
      <c r="C183" s="4" t="str">
        <f>Raw_SalesFact!C183</f>
        <v>CUST1462</v>
      </c>
      <c r="D183" s="4" t="str">
        <f>Raw_SalesFact!D183</f>
        <v>PROD33</v>
      </c>
      <c r="E183" s="4" t="str">
        <f>Raw_SalesFact!E183</f>
        <v>STORE13</v>
      </c>
      <c r="F183" s="4">
        <f>IF(Raw_SalesFact!F183="",ROUND(AVERAGE(Raw_SalesFact!$F$2:$F$2001),0),Raw_SalesFact!F183)</f>
        <v>3</v>
      </c>
      <c r="G183" s="4">
        <f>IF(Raw_SalesFact!G183="",ROUND(AVERAGEIF(Raw_SalesFact!$D$2:$D$2001,D183,Raw_SalesFact!$G$2:$G$2001),2),Raw_SalesFact!G183)</f>
        <v>53.92</v>
      </c>
      <c r="H183" s="8">
        <f>IF(Raw_SalesFact!H183="",0,Raw_SalesFact!H183)</f>
        <v>0.15</v>
      </c>
      <c r="I183" s="4" t="str">
        <f>Raw_SalesFact!I183</f>
        <v>PayPal</v>
      </c>
      <c r="J183" s="4">
        <f>IF(Raw_SalesFact!J183="",ROUND(F183*G183*(1-H183),2),Raw_SalesFact!J183)</f>
        <v>137.49600000000001</v>
      </c>
      <c r="K183" s="4" t="str">
        <f>IF(COUNTIF($A$2:$A183,A183)&gt;1,"Duplicate","Unique")</f>
        <v>Unique</v>
      </c>
    </row>
    <row r="184" spans="1:11" ht="15" customHeight="1" x14ac:dyDescent="0.3">
      <c r="A184" s="4" t="str">
        <f>Raw_SalesFact!A184</f>
        <v>SALE182</v>
      </c>
      <c r="B184" s="6">
        <f>Raw_SalesFact!B184</f>
        <v>45753</v>
      </c>
      <c r="C184" s="4" t="str">
        <f>Raw_SalesFact!C184</f>
        <v>CUST1396</v>
      </c>
      <c r="D184" s="4" t="str">
        <f>Raw_SalesFact!D184</f>
        <v>PROD34</v>
      </c>
      <c r="E184" s="4" t="str">
        <f>Raw_SalesFact!E184</f>
        <v>STORE0</v>
      </c>
      <c r="F184" s="4">
        <f>IF(Raw_SalesFact!F184="",ROUND(AVERAGE(Raw_SalesFact!$F$2:$F$2001),0),Raw_SalesFact!F184)</f>
        <v>4</v>
      </c>
      <c r="G184" s="4">
        <f>IF(Raw_SalesFact!G184="",ROUND(AVERAGEIF(Raw_SalesFact!$D$2:$D$2001,D184,Raw_SalesFact!$G$2:$G$2001),2),Raw_SalesFact!G184)</f>
        <v>741.88</v>
      </c>
      <c r="H184" s="8">
        <f>IF(Raw_SalesFact!H184="",0,Raw_SalesFact!H184)</f>
        <v>0.02</v>
      </c>
      <c r="I184" s="4" t="str">
        <f>Raw_SalesFact!I184</f>
        <v>COD</v>
      </c>
      <c r="J184" s="4">
        <f>IF(Raw_SalesFact!J184="",ROUND(F184*G184*(1-H184),2),Raw_SalesFact!J184)</f>
        <v>2908.1696000000002</v>
      </c>
      <c r="K184" s="4" t="str">
        <f>IF(COUNTIF($A$2:$A184,A184)&gt;1,"Duplicate","Unique")</f>
        <v>Unique</v>
      </c>
    </row>
    <row r="185" spans="1:11" ht="15" customHeight="1" x14ac:dyDescent="0.3">
      <c r="A185" s="4" t="str">
        <f>Raw_SalesFact!A185</f>
        <v>SALE183</v>
      </c>
      <c r="B185" s="6">
        <f>Raw_SalesFact!B185</f>
        <v>45594</v>
      </c>
      <c r="C185" s="4" t="str">
        <f>Raw_SalesFact!C185</f>
        <v>CUST1033</v>
      </c>
      <c r="D185" s="4" t="str">
        <f>Raw_SalesFact!D185</f>
        <v>PROD46</v>
      </c>
      <c r="E185" s="4" t="str">
        <f>Raw_SalesFact!E185</f>
        <v>STORE3</v>
      </c>
      <c r="F185" s="4">
        <f>IF(Raw_SalesFact!F185="",ROUND(AVERAGE(Raw_SalesFact!$F$2:$F$2001),0),Raw_SalesFact!F185)</f>
        <v>1</v>
      </c>
      <c r="G185" s="4">
        <f>IF(Raw_SalesFact!G185="",ROUND(AVERAGEIF(Raw_SalesFact!$D$2:$D$2001,D185,Raw_SalesFact!$G$2:$G$2001),2),Raw_SalesFact!G185)</f>
        <v>547.09</v>
      </c>
      <c r="H185" s="8">
        <f>IF(Raw_SalesFact!H185="",0,Raw_SalesFact!H185)</f>
        <v>0.01</v>
      </c>
      <c r="I185" s="4" t="str">
        <f>Raw_SalesFact!I185</f>
        <v>PayPal</v>
      </c>
      <c r="J185" s="4">
        <f>IF(Raw_SalesFact!J185="",ROUND(F185*G185*(1-H185),2),Raw_SalesFact!J185)</f>
        <v>541.6191</v>
      </c>
      <c r="K185" s="4" t="str">
        <f>IF(COUNTIF($A$2:$A185,A185)&gt;1,"Duplicate","Unique")</f>
        <v>Unique</v>
      </c>
    </row>
    <row r="186" spans="1:11" ht="15" customHeight="1" x14ac:dyDescent="0.3">
      <c r="A186" s="4" t="str">
        <f>Raw_SalesFact!A186</f>
        <v>SALE184</v>
      </c>
      <c r="B186" s="6">
        <f>Raw_SalesFact!B186</f>
        <v>45686</v>
      </c>
      <c r="C186" s="4" t="str">
        <f>Raw_SalesFact!C186</f>
        <v>CUST1489</v>
      </c>
      <c r="D186" s="4" t="str">
        <f>Raw_SalesFact!D186</f>
        <v>PROD89</v>
      </c>
      <c r="E186" s="4" t="str">
        <f>Raw_SalesFact!E186</f>
        <v>STORE3</v>
      </c>
      <c r="F186" s="4">
        <f>IF(Raw_SalesFact!F186="",ROUND(AVERAGE(Raw_SalesFact!$F$2:$F$2001),0),Raw_SalesFact!F186)</f>
        <v>1</v>
      </c>
      <c r="G186" s="4">
        <f>IF(Raw_SalesFact!G186="",ROUND(AVERAGEIF(Raw_SalesFact!$D$2:$D$2001,D186,Raw_SalesFact!$G$2:$G$2001),2),Raw_SalesFact!G186)</f>
        <v>789.35</v>
      </c>
      <c r="H186" s="8">
        <f>IF(Raw_SalesFact!H186="",0,Raw_SalesFact!H186)</f>
        <v>0.14000000000000001</v>
      </c>
      <c r="I186" s="4" t="str">
        <f>Raw_SalesFact!I186</f>
        <v>PayPal</v>
      </c>
      <c r="J186" s="4">
        <f>IF(Raw_SalesFact!J186="",ROUND(F186*G186*(1-H186),2),Raw_SalesFact!J186)</f>
        <v>678.84100000000001</v>
      </c>
      <c r="K186" s="4" t="str">
        <f>IF(COUNTIF($A$2:$A186,A186)&gt;1,"Duplicate","Unique")</f>
        <v>Unique</v>
      </c>
    </row>
    <row r="187" spans="1:11" ht="15" customHeight="1" x14ac:dyDescent="0.3">
      <c r="A187" s="4" t="str">
        <f>Raw_SalesFact!A187</f>
        <v>SALE185</v>
      </c>
      <c r="B187" s="6">
        <f>Raw_SalesFact!B187</f>
        <v>45354</v>
      </c>
      <c r="C187" s="4" t="str">
        <f>Raw_SalesFact!C187</f>
        <v>CUST1428</v>
      </c>
      <c r="D187" s="4" t="str">
        <f>Raw_SalesFact!D187</f>
        <v>PROD63</v>
      </c>
      <c r="E187" s="4" t="str">
        <f>Raw_SalesFact!E187</f>
        <v>STORE3</v>
      </c>
      <c r="F187" s="4">
        <f>IF(Raw_SalesFact!F187="",ROUND(AVERAGE(Raw_SalesFact!$F$2:$F$2001),0),Raw_SalesFact!F187)</f>
        <v>3</v>
      </c>
      <c r="G187" s="4">
        <f>IF(Raw_SalesFact!G187="",ROUND(AVERAGEIF(Raw_SalesFact!$D$2:$D$2001,D187,Raw_SalesFact!$G$2:$G$2001),2),Raw_SalesFact!G187)</f>
        <v>476.78</v>
      </c>
      <c r="H187" s="8">
        <f>IF(Raw_SalesFact!H187="",0,Raw_SalesFact!H187)</f>
        <v>0.09</v>
      </c>
      <c r="I187" s="4" t="str">
        <f>Raw_SalesFact!I187</f>
        <v>COD</v>
      </c>
      <c r="J187" s="4">
        <f>IF(Raw_SalesFact!J187="",ROUND(F187*G187*(1-H187),2),Raw_SalesFact!J187)</f>
        <v>1301.6094000000001</v>
      </c>
      <c r="K187" s="4" t="str">
        <f>IF(COUNTIF($A$2:$A187,A187)&gt;1,"Duplicate","Unique")</f>
        <v>Unique</v>
      </c>
    </row>
    <row r="188" spans="1:11" ht="15" customHeight="1" x14ac:dyDescent="0.3">
      <c r="A188" s="4" t="str">
        <f>Raw_SalesFact!A188</f>
        <v>SALE186</v>
      </c>
      <c r="B188" s="6">
        <f>Raw_SalesFact!B188</f>
        <v>45600</v>
      </c>
      <c r="C188" s="4" t="str">
        <f>Raw_SalesFact!C188</f>
        <v>CUST1453</v>
      </c>
      <c r="D188" s="4" t="str">
        <f>Raw_SalesFact!D188</f>
        <v>PROD79</v>
      </c>
      <c r="E188" s="4" t="str">
        <f>Raw_SalesFact!E188</f>
        <v>STORE18</v>
      </c>
      <c r="F188" s="4">
        <f>IF(Raw_SalesFact!F188="",ROUND(AVERAGE(Raw_SalesFact!$F$2:$F$2001),0),Raw_SalesFact!F188)</f>
        <v>2</v>
      </c>
      <c r="G188" s="4">
        <f>IF(Raw_SalesFact!G188="",ROUND(AVERAGEIF(Raw_SalesFact!$D$2:$D$2001,D188,Raw_SalesFact!$G$2:$G$2001),2),Raw_SalesFact!G188)</f>
        <v>504.26</v>
      </c>
      <c r="H188" s="8">
        <f>IF(Raw_SalesFact!H188="",0,Raw_SalesFact!H188)</f>
        <v>0.04</v>
      </c>
      <c r="I188" s="4" t="str">
        <f>Raw_SalesFact!I188</f>
        <v>PayPal</v>
      </c>
      <c r="J188" s="4">
        <f>IF(Raw_SalesFact!J188="",ROUND(F188*G188*(1-H188),2),Raw_SalesFact!J188)</f>
        <v>968.17920000000004</v>
      </c>
      <c r="K188" s="4" t="str">
        <f>IF(COUNTIF($A$2:$A188,A188)&gt;1,"Duplicate","Unique")</f>
        <v>Unique</v>
      </c>
    </row>
    <row r="189" spans="1:11" ht="15" customHeight="1" x14ac:dyDescent="0.3">
      <c r="A189" s="4" t="str">
        <f>Raw_SalesFact!A189</f>
        <v>SALE187</v>
      </c>
      <c r="B189" s="6">
        <f>Raw_SalesFact!B189</f>
        <v>45538</v>
      </c>
      <c r="C189" s="4" t="str">
        <f>Raw_SalesFact!C189</f>
        <v>CUST1272</v>
      </c>
      <c r="D189" s="4" t="str">
        <f>Raw_SalesFact!D189</f>
        <v>PROD81</v>
      </c>
      <c r="E189" s="4" t="str">
        <f>Raw_SalesFact!E189</f>
        <v>STORE6</v>
      </c>
      <c r="F189" s="4">
        <f>IF(Raw_SalesFact!F189="",ROUND(AVERAGE(Raw_SalesFact!$F$2:$F$2001),0),Raw_SalesFact!F189)</f>
        <v>2</v>
      </c>
      <c r="G189" s="4">
        <f>IF(Raw_SalesFact!G189="",ROUND(AVERAGEIF(Raw_SalesFact!$D$2:$D$2001,D189,Raw_SalesFact!$G$2:$G$2001),2),Raw_SalesFact!G189)</f>
        <v>549.33000000000004</v>
      </c>
      <c r="H189" s="8">
        <f>IF(Raw_SalesFact!H189="",0,Raw_SalesFact!H189)</f>
        <v>0.01</v>
      </c>
      <c r="I189" s="4" t="str">
        <f>Raw_SalesFact!I189</f>
        <v>COD</v>
      </c>
      <c r="J189" s="4">
        <f>IF(Raw_SalesFact!J189="",ROUND(F189*G189*(1-H189),2),Raw_SalesFact!J189)</f>
        <v>1087.6733999999999</v>
      </c>
      <c r="K189" s="4" t="str">
        <f>IF(COUNTIF($A$2:$A189,A189)&gt;1,"Duplicate","Unique")</f>
        <v>Unique</v>
      </c>
    </row>
    <row r="190" spans="1:11" ht="15" customHeight="1" x14ac:dyDescent="0.3">
      <c r="A190" s="4" t="str">
        <f>Raw_SalesFact!A190</f>
        <v>SALE188</v>
      </c>
      <c r="B190" s="6">
        <f>Raw_SalesFact!B190</f>
        <v>45411</v>
      </c>
      <c r="C190" s="4" t="str">
        <f>Raw_SalesFact!C190</f>
        <v>CUST1382</v>
      </c>
      <c r="D190" s="4" t="str">
        <f>Raw_SalesFact!D190</f>
        <v>PROD4</v>
      </c>
      <c r="E190" s="4" t="str">
        <f>Raw_SalesFact!E190</f>
        <v>STORE3</v>
      </c>
      <c r="F190" s="4">
        <f>IF(Raw_SalesFact!F190="",ROUND(AVERAGE(Raw_SalesFact!$F$2:$F$2001),0),Raw_SalesFact!F190)</f>
        <v>3</v>
      </c>
      <c r="G190" s="4">
        <f>IF(Raw_SalesFact!G190="",ROUND(AVERAGEIF(Raw_SalesFact!$D$2:$D$2001,D190,Raw_SalesFact!$G$2:$G$2001),2),Raw_SalesFact!G190)</f>
        <v>620.22</v>
      </c>
      <c r="H190" s="8">
        <f>IF(Raw_SalesFact!H190="",0,Raw_SalesFact!H190)</f>
        <v>0.04</v>
      </c>
      <c r="I190" s="4" t="str">
        <f>Raw_SalesFact!I190</f>
        <v>Credit Card</v>
      </c>
      <c r="J190" s="4">
        <f>IF(Raw_SalesFact!J190="",ROUND(F190*G190*(1-H190),2),Raw_SalesFact!J190)</f>
        <v>1786.2336</v>
      </c>
      <c r="K190" s="4" t="str">
        <f>IF(COUNTIF($A$2:$A190,A190)&gt;1,"Duplicate","Unique")</f>
        <v>Unique</v>
      </c>
    </row>
    <row r="191" spans="1:11" ht="15" customHeight="1" x14ac:dyDescent="0.3">
      <c r="A191" s="4" t="str">
        <f>Raw_SalesFact!A191</f>
        <v>SALE189</v>
      </c>
      <c r="B191" s="6">
        <f>Raw_SalesFact!B191</f>
        <v>45411</v>
      </c>
      <c r="C191" s="4" t="str">
        <f>Raw_SalesFact!C191</f>
        <v>CUST1091</v>
      </c>
      <c r="D191" s="4" t="str">
        <f>Raw_SalesFact!D191</f>
        <v>PROD46</v>
      </c>
      <c r="E191" s="4" t="str">
        <f>Raw_SalesFact!E191</f>
        <v>STORE3</v>
      </c>
      <c r="F191" s="4">
        <f>IF(Raw_SalesFact!F191="",ROUND(AVERAGE(Raw_SalesFact!$F$2:$F$2001),0),Raw_SalesFact!F191)</f>
        <v>1</v>
      </c>
      <c r="G191" s="4">
        <f>IF(Raw_SalesFact!G191="",ROUND(AVERAGEIF(Raw_SalesFact!$D$2:$D$2001,D191,Raw_SalesFact!$G$2:$G$2001),2),Raw_SalesFact!G191)</f>
        <v>580.76</v>
      </c>
      <c r="H191" s="8">
        <f>IF(Raw_SalesFact!H191="",0,Raw_SalesFact!H191)</f>
        <v>0.1</v>
      </c>
      <c r="I191" s="4" t="str">
        <f>Raw_SalesFact!I191</f>
        <v>COD</v>
      </c>
      <c r="J191" s="4">
        <f>IF(Raw_SalesFact!J191="",ROUND(F191*G191*(1-H191),2),Raw_SalesFact!J191)</f>
        <v>522.68399999999997</v>
      </c>
      <c r="K191" s="4" t="str">
        <f>IF(COUNTIF($A$2:$A191,A191)&gt;1,"Duplicate","Unique")</f>
        <v>Unique</v>
      </c>
    </row>
    <row r="192" spans="1:11" ht="15" customHeight="1" x14ac:dyDescent="0.3">
      <c r="A192" s="4" t="str">
        <f>Raw_SalesFact!A192</f>
        <v>SALE190</v>
      </c>
      <c r="B192" s="6">
        <f>Raw_SalesFact!B192</f>
        <v>45775</v>
      </c>
      <c r="C192" s="4" t="str">
        <f>Raw_SalesFact!C192</f>
        <v>CUST1334</v>
      </c>
      <c r="D192" s="4" t="str">
        <f>Raw_SalesFact!D192</f>
        <v>PROD71</v>
      </c>
      <c r="E192" s="4" t="str">
        <f>Raw_SalesFact!E192</f>
        <v>STORE9</v>
      </c>
      <c r="F192" s="4">
        <f>IF(Raw_SalesFact!F192="",ROUND(AVERAGE(Raw_SalesFact!$F$2:$F$2001),0),Raw_SalesFact!F192)</f>
        <v>3</v>
      </c>
      <c r="G192" s="4">
        <f>IF(Raw_SalesFact!G192="",ROUND(AVERAGEIF(Raw_SalesFact!$D$2:$D$2001,D192,Raw_SalesFact!$G$2:$G$2001),2),Raw_SalesFact!G192)</f>
        <v>444.55</v>
      </c>
      <c r="H192" s="8">
        <f>IF(Raw_SalesFact!H192="",0,Raw_SalesFact!H192)</f>
        <v>0.14000000000000001</v>
      </c>
      <c r="I192" s="4" t="str">
        <f>Raw_SalesFact!I192</f>
        <v>PayPal</v>
      </c>
      <c r="J192" s="4">
        <f>IF(Raw_SalesFact!J192="",ROUND(F192*G192*(1-H192),2),Raw_SalesFact!J192)</f>
        <v>1146.9390000000001</v>
      </c>
      <c r="K192" s="4" t="str">
        <f>IF(COUNTIF($A$2:$A192,A192)&gt;1,"Duplicate","Unique")</f>
        <v>Unique</v>
      </c>
    </row>
    <row r="193" spans="1:11" ht="15" customHeight="1" x14ac:dyDescent="0.3">
      <c r="A193" s="4" t="str">
        <f>Raw_SalesFact!A193</f>
        <v>SALE191</v>
      </c>
      <c r="B193" s="6">
        <f>Raw_SalesFact!B193</f>
        <v>45459</v>
      </c>
      <c r="C193" s="4" t="str">
        <f>Raw_SalesFact!C193</f>
        <v>CUST1138</v>
      </c>
      <c r="D193" s="4" t="str">
        <f>Raw_SalesFact!D193</f>
        <v>PROD46</v>
      </c>
      <c r="E193" s="4" t="str">
        <f>Raw_SalesFact!E193</f>
        <v>STORE18</v>
      </c>
      <c r="F193" s="4">
        <f>IF(Raw_SalesFact!F193="",ROUND(AVERAGE(Raw_SalesFact!$F$2:$F$2001),0),Raw_SalesFact!F193)</f>
        <v>1</v>
      </c>
      <c r="G193" s="4">
        <f>IF(Raw_SalesFact!G193="",ROUND(AVERAGEIF(Raw_SalesFact!$D$2:$D$2001,D193,Raw_SalesFact!$G$2:$G$2001),2),Raw_SalesFact!G193)</f>
        <v>804.9</v>
      </c>
      <c r="H193" s="8">
        <f>IF(Raw_SalesFact!H193="",0,Raw_SalesFact!H193)</f>
        <v>0.03</v>
      </c>
      <c r="I193" s="4" t="str">
        <f>Raw_SalesFact!I193</f>
        <v>PayPal</v>
      </c>
      <c r="J193" s="4">
        <f>IF(Raw_SalesFact!J193="",ROUND(F193*G193*(1-H193),2),Raw_SalesFact!J193)</f>
        <v>780.75300000000004</v>
      </c>
      <c r="K193" s="4" t="str">
        <f>IF(COUNTIF($A$2:$A193,A193)&gt;1,"Duplicate","Unique")</f>
        <v>Unique</v>
      </c>
    </row>
    <row r="194" spans="1:11" ht="15" customHeight="1" x14ac:dyDescent="0.3">
      <c r="A194" s="4" t="str">
        <f>Raw_SalesFact!A194</f>
        <v>SALE192</v>
      </c>
      <c r="B194" s="6">
        <f>Raw_SalesFact!B194</f>
        <v>45617</v>
      </c>
      <c r="C194" s="4" t="str">
        <f>Raw_SalesFact!C194</f>
        <v>CUST1424</v>
      </c>
      <c r="D194" s="4" t="str">
        <f>Raw_SalesFact!D194</f>
        <v>PROD92</v>
      </c>
      <c r="E194" s="4" t="str">
        <f>Raw_SalesFact!E194</f>
        <v>STORE14</v>
      </c>
      <c r="F194" s="4">
        <f>IF(Raw_SalesFact!F194="",ROUND(AVERAGE(Raw_SalesFact!$F$2:$F$2001),0),Raw_SalesFact!F194)</f>
        <v>3</v>
      </c>
      <c r="G194" s="4">
        <f>IF(Raw_SalesFact!G194="",ROUND(AVERAGEIF(Raw_SalesFact!$D$2:$D$2001,D194,Raw_SalesFact!$G$2:$G$2001),2),Raw_SalesFact!G194)</f>
        <v>361.65</v>
      </c>
      <c r="H194" s="8">
        <f>IF(Raw_SalesFact!H194="",0,Raw_SalesFact!H194)</f>
        <v>0.15</v>
      </c>
      <c r="I194" s="4" t="str">
        <f>Raw_SalesFact!I194</f>
        <v>COD</v>
      </c>
      <c r="J194" s="4">
        <f>IF(Raw_SalesFact!J194="",ROUND(F194*G194*(1-H194),2),Raw_SalesFact!J194)</f>
        <v>922.20749999999998</v>
      </c>
      <c r="K194" s="4" t="str">
        <f>IF(COUNTIF($A$2:$A194,A194)&gt;1,"Duplicate","Unique")</f>
        <v>Unique</v>
      </c>
    </row>
    <row r="195" spans="1:11" ht="15" customHeight="1" x14ac:dyDescent="0.3">
      <c r="A195" s="4" t="str">
        <f>Raw_SalesFact!A195</f>
        <v>SALE193</v>
      </c>
      <c r="B195" s="6">
        <f>Raw_SalesFact!B195</f>
        <v>45763</v>
      </c>
      <c r="C195" s="4" t="str">
        <f>Raw_SalesFact!C195</f>
        <v>CUST1162</v>
      </c>
      <c r="D195" s="4" t="str">
        <f>Raw_SalesFact!D195</f>
        <v>PROD7</v>
      </c>
      <c r="E195" s="4" t="str">
        <f>Raw_SalesFact!E195</f>
        <v>STORE4</v>
      </c>
      <c r="F195" s="4">
        <f>IF(Raw_SalesFact!F195="",ROUND(AVERAGE(Raw_SalesFact!$F$2:$F$2001),0),Raw_SalesFact!F195)</f>
        <v>1</v>
      </c>
      <c r="G195" s="4">
        <f>IF(Raw_SalesFact!G195="",ROUND(AVERAGEIF(Raw_SalesFact!$D$2:$D$2001,D195,Raw_SalesFact!$G$2:$G$2001),2),Raw_SalesFact!G195)</f>
        <v>271.76</v>
      </c>
      <c r="H195" s="8">
        <f>IF(Raw_SalesFact!H195="",0,Raw_SalesFact!H195)</f>
        <v>0.03</v>
      </c>
      <c r="I195" s="4" t="str">
        <f>Raw_SalesFact!I195</f>
        <v>Credit Card</v>
      </c>
      <c r="J195" s="4">
        <f>IF(Raw_SalesFact!J195="",ROUND(F195*G195*(1-H195),2),Raw_SalesFact!J195)</f>
        <v>263.60719999999998</v>
      </c>
      <c r="K195" s="4" t="str">
        <f>IF(COUNTIF($A$2:$A195,A195)&gt;1,"Duplicate","Unique")</f>
        <v>Unique</v>
      </c>
    </row>
    <row r="196" spans="1:11" ht="15" customHeight="1" x14ac:dyDescent="0.3">
      <c r="A196" s="4" t="str">
        <f>Raw_SalesFact!A196</f>
        <v>SALE194</v>
      </c>
      <c r="B196" s="6">
        <f>Raw_SalesFact!B196</f>
        <v>45618</v>
      </c>
      <c r="C196" s="4" t="str">
        <f>Raw_SalesFact!C196</f>
        <v>CUST1323</v>
      </c>
      <c r="D196" s="4" t="str">
        <f>Raw_SalesFact!D196</f>
        <v>PROD49</v>
      </c>
      <c r="E196" s="4" t="str">
        <f>Raw_SalesFact!E196</f>
        <v>STORE10</v>
      </c>
      <c r="F196" s="4">
        <f>IF(Raw_SalesFact!F196="",ROUND(AVERAGE(Raw_SalesFact!$F$2:$F$2001),0),Raw_SalesFact!F196)</f>
        <v>3</v>
      </c>
      <c r="G196" s="4">
        <f>IF(Raw_SalesFact!G196="",ROUND(AVERAGEIF(Raw_SalesFact!$D$2:$D$2001,D196,Raw_SalesFact!$G$2:$G$2001),2),Raw_SalesFact!G196)</f>
        <v>958.15</v>
      </c>
      <c r="H196" s="8">
        <f>IF(Raw_SalesFact!H196="",0,Raw_SalesFact!H196)</f>
        <v>0.24</v>
      </c>
      <c r="I196" s="4" t="str">
        <f>Raw_SalesFact!I196</f>
        <v>COD</v>
      </c>
      <c r="J196" s="4">
        <f>IF(Raw_SalesFact!J196="",ROUND(F196*G196*(1-H196),2),Raw_SalesFact!J196)</f>
        <v>2184.5819999999999</v>
      </c>
      <c r="K196" s="4" t="str">
        <f>IF(COUNTIF($A$2:$A196,A196)&gt;1,"Duplicate","Unique")</f>
        <v>Unique</v>
      </c>
    </row>
    <row r="197" spans="1:11" ht="15" customHeight="1" x14ac:dyDescent="0.3">
      <c r="A197" s="4" t="str">
        <f>Raw_SalesFact!A197</f>
        <v>SALE195</v>
      </c>
      <c r="B197" s="6">
        <f>Raw_SalesFact!B197</f>
        <v>45290</v>
      </c>
      <c r="C197" s="4" t="str">
        <f>Raw_SalesFact!C197</f>
        <v>CUST1427</v>
      </c>
      <c r="D197" s="4" t="str">
        <f>Raw_SalesFact!D197</f>
        <v>PROD60</v>
      </c>
      <c r="E197" s="4" t="str">
        <f>Raw_SalesFact!E197</f>
        <v>STORE17</v>
      </c>
      <c r="F197" s="4">
        <f>IF(Raw_SalesFact!F197="",ROUND(AVERAGE(Raw_SalesFact!$F$2:$F$2001),0),Raw_SalesFact!F197)</f>
        <v>1</v>
      </c>
      <c r="G197" s="4">
        <f>IF(Raw_SalesFact!G197="",ROUND(AVERAGEIF(Raw_SalesFact!$D$2:$D$2001,D197,Raw_SalesFact!$G$2:$G$2001),2),Raw_SalesFact!G197)</f>
        <v>889.19</v>
      </c>
      <c r="H197" s="8">
        <f>IF(Raw_SalesFact!H197="",0,Raw_SalesFact!H197)</f>
        <v>0.03</v>
      </c>
      <c r="I197" s="4" t="str">
        <f>Raw_SalesFact!I197</f>
        <v>Credit Card</v>
      </c>
      <c r="J197" s="4">
        <f>IF(Raw_SalesFact!J197="",ROUND(F197*G197*(1-H197),2),Raw_SalesFact!J197)</f>
        <v>862.51430000000005</v>
      </c>
      <c r="K197" s="4" t="str">
        <f>IF(COUNTIF($A$2:$A197,A197)&gt;1,"Duplicate","Unique")</f>
        <v>Unique</v>
      </c>
    </row>
    <row r="198" spans="1:11" ht="15" customHeight="1" x14ac:dyDescent="0.3">
      <c r="A198" s="4" t="str">
        <f>Raw_SalesFact!A198</f>
        <v>SALE196</v>
      </c>
      <c r="B198" s="6">
        <f>Raw_SalesFact!B198</f>
        <v>45904</v>
      </c>
      <c r="C198" s="4" t="str">
        <f>Raw_SalesFact!C198</f>
        <v>CUST1464</v>
      </c>
      <c r="D198" s="4" t="str">
        <f>Raw_SalesFact!D198</f>
        <v>PROD57</v>
      </c>
      <c r="E198" s="4" t="str">
        <f>Raw_SalesFact!E198</f>
        <v>STORE16</v>
      </c>
      <c r="F198" s="4">
        <f>IF(Raw_SalesFact!F198="",ROUND(AVERAGE(Raw_SalesFact!$F$2:$F$2001),0),Raw_SalesFact!F198)</f>
        <v>4</v>
      </c>
      <c r="G198" s="4">
        <f>IF(Raw_SalesFact!G198="",ROUND(AVERAGEIF(Raw_SalesFact!$D$2:$D$2001,D198,Raw_SalesFact!$G$2:$G$2001),2),Raw_SalesFact!G198)</f>
        <v>689.67</v>
      </c>
      <c r="H198" s="8">
        <f>IF(Raw_SalesFact!H198="",0,Raw_SalesFact!H198)</f>
        <v>0.05</v>
      </c>
      <c r="I198" s="4" t="str">
        <f>Raw_SalesFact!I198</f>
        <v>COD</v>
      </c>
      <c r="J198" s="4">
        <f>IF(Raw_SalesFact!J198="",ROUND(F198*G198*(1-H198),2),Raw_SalesFact!J198)</f>
        <v>2620.7460000000001</v>
      </c>
      <c r="K198" s="4" t="str">
        <f>IF(COUNTIF($A$2:$A198,A198)&gt;1,"Duplicate","Unique")</f>
        <v>Unique</v>
      </c>
    </row>
    <row r="199" spans="1:11" ht="15" customHeight="1" x14ac:dyDescent="0.3">
      <c r="A199" s="4" t="str">
        <f>Raw_SalesFact!A199</f>
        <v>SALE197</v>
      </c>
      <c r="B199" s="6">
        <f>Raw_SalesFact!B199</f>
        <v>45227</v>
      </c>
      <c r="C199" s="4" t="str">
        <f>Raw_SalesFact!C199</f>
        <v>CUST1135</v>
      </c>
      <c r="D199" s="4" t="str">
        <f>Raw_SalesFact!D199</f>
        <v>PROD44</v>
      </c>
      <c r="E199" s="4" t="str">
        <f>Raw_SalesFact!E199</f>
        <v>STORE11</v>
      </c>
      <c r="F199" s="4">
        <f>IF(Raw_SalesFact!F199="",ROUND(AVERAGE(Raw_SalesFact!$F$2:$F$2001),0),Raw_SalesFact!F199)</f>
        <v>1</v>
      </c>
      <c r="G199" s="4">
        <f>IF(Raw_SalesFact!G199="",ROUND(AVERAGEIF(Raw_SalesFact!$D$2:$D$2001,D199,Raw_SalesFact!$G$2:$G$2001),2),Raw_SalesFact!G199)</f>
        <v>541.24</v>
      </c>
      <c r="H199" s="8">
        <f>IF(Raw_SalesFact!H199="",0,Raw_SalesFact!H199)</f>
        <v>0.03</v>
      </c>
      <c r="I199" s="4" t="str">
        <f>Raw_SalesFact!I199</f>
        <v>PayPal</v>
      </c>
      <c r="J199" s="4">
        <f>IF(Raw_SalesFact!J199="",ROUND(F199*G199*(1-H199),2),Raw_SalesFact!J199)</f>
        <v>525.00279999999998</v>
      </c>
      <c r="K199" s="4" t="str">
        <f>IF(COUNTIF($A$2:$A199,A199)&gt;1,"Duplicate","Unique")</f>
        <v>Unique</v>
      </c>
    </row>
    <row r="200" spans="1:11" ht="15" customHeight="1" x14ac:dyDescent="0.3">
      <c r="A200" s="4" t="str">
        <f>Raw_SalesFact!A200</f>
        <v>SALE198</v>
      </c>
      <c r="B200" s="6">
        <f>Raw_SalesFact!B200</f>
        <v>45600</v>
      </c>
      <c r="C200" s="4" t="str">
        <f>Raw_SalesFact!C200</f>
        <v>CUST1448</v>
      </c>
      <c r="D200" s="4" t="str">
        <f>Raw_SalesFact!D200</f>
        <v>PROD81</v>
      </c>
      <c r="E200" s="4" t="str">
        <f>Raw_SalesFact!E200</f>
        <v>STORE6</v>
      </c>
      <c r="F200" s="4">
        <f>IF(Raw_SalesFact!F200="",ROUND(AVERAGE(Raw_SalesFact!$F$2:$F$2001),0),Raw_SalesFact!F200)</f>
        <v>1</v>
      </c>
      <c r="G200" s="4">
        <f>IF(Raw_SalesFact!G200="",ROUND(AVERAGEIF(Raw_SalesFact!$D$2:$D$2001,D200,Raw_SalesFact!$G$2:$G$2001),2),Raw_SalesFact!G200)</f>
        <v>454.71</v>
      </c>
      <c r="H200" s="8">
        <f>IF(Raw_SalesFact!H200="",0,Raw_SalesFact!H200)</f>
        <v>0.16</v>
      </c>
      <c r="I200" s="4" t="str">
        <f>Raw_SalesFact!I200</f>
        <v>PayPal</v>
      </c>
      <c r="J200" s="4">
        <f>IF(Raw_SalesFact!J200="",ROUND(F200*G200*(1-H200),2),Raw_SalesFact!J200)</f>
        <v>381.95639999999997</v>
      </c>
      <c r="K200" s="4" t="str">
        <f>IF(COUNTIF($A$2:$A200,A200)&gt;1,"Duplicate","Unique")</f>
        <v>Unique</v>
      </c>
    </row>
    <row r="201" spans="1:11" ht="15" customHeight="1" x14ac:dyDescent="0.3">
      <c r="A201" s="4" t="str">
        <f>Raw_SalesFact!A201</f>
        <v>SALE199</v>
      </c>
      <c r="B201" s="6">
        <f>Raw_SalesFact!B201</f>
        <v>45646</v>
      </c>
      <c r="C201" s="4" t="str">
        <f>Raw_SalesFact!C201</f>
        <v>CUST1038</v>
      </c>
      <c r="D201" s="4" t="str">
        <f>Raw_SalesFact!D201</f>
        <v>PROD66</v>
      </c>
      <c r="E201" s="4" t="str">
        <f>Raw_SalesFact!E201</f>
        <v>STORE5</v>
      </c>
      <c r="F201" s="4">
        <f>IF(Raw_SalesFact!F201="",ROUND(AVERAGE(Raw_SalesFact!$F$2:$F$2001),0),Raw_SalesFact!F201)</f>
        <v>2</v>
      </c>
      <c r="G201" s="4">
        <f>IF(Raw_SalesFact!G201="",ROUND(AVERAGEIF(Raw_SalesFact!$D$2:$D$2001,D201,Raw_SalesFact!$G$2:$G$2001),2),Raw_SalesFact!G201)</f>
        <v>397.63</v>
      </c>
      <c r="H201" s="8">
        <f>IF(Raw_SalesFact!H201="",0,Raw_SalesFact!H201)</f>
        <v>0.26</v>
      </c>
      <c r="I201" s="4" t="str">
        <f>Raw_SalesFact!I201</f>
        <v>Credit Card</v>
      </c>
      <c r="J201" s="4">
        <f>IF(Raw_SalesFact!J201="",ROUND(F201*G201*(1-H201),2),Raw_SalesFact!J201)</f>
        <v>588.49239999999998</v>
      </c>
      <c r="K201" s="4" t="str">
        <f>IF(COUNTIF($A$2:$A201,A201)&gt;1,"Duplicate","Unique")</f>
        <v>Unique</v>
      </c>
    </row>
    <row r="202" spans="1:11" ht="15" customHeight="1" x14ac:dyDescent="0.3">
      <c r="A202" s="4" t="str">
        <f>Raw_SalesFact!A202</f>
        <v>SALE200</v>
      </c>
      <c r="B202" s="6">
        <f>Raw_SalesFact!B202</f>
        <v>45725</v>
      </c>
      <c r="C202" s="4" t="str">
        <f>Raw_SalesFact!C202</f>
        <v>CUST1170</v>
      </c>
      <c r="D202" s="4" t="str">
        <f>Raw_SalesFact!D202</f>
        <v>PROD83</v>
      </c>
      <c r="E202" s="4" t="str">
        <f>Raw_SalesFact!E202</f>
        <v>STORE6</v>
      </c>
      <c r="F202" s="4">
        <f>IF(Raw_SalesFact!F202="",ROUND(AVERAGE(Raw_SalesFact!$F$2:$F$2001),0),Raw_SalesFact!F202)</f>
        <v>3</v>
      </c>
      <c r="G202" s="4">
        <f>IF(Raw_SalesFact!G202="",ROUND(AVERAGEIF(Raw_SalesFact!$D$2:$D$2001,D202,Raw_SalesFact!$G$2:$G$2001),2),Raw_SalesFact!G202)</f>
        <v>748.56</v>
      </c>
      <c r="H202" s="8">
        <f>IF(Raw_SalesFact!H202="",0,Raw_SalesFact!H202)</f>
        <v>0.26</v>
      </c>
      <c r="I202" s="4" t="str">
        <f>Raw_SalesFact!I202</f>
        <v>PayPal</v>
      </c>
      <c r="J202" s="4">
        <f>IF(Raw_SalesFact!J202="",ROUND(F202*G202*(1-H202),2),Raw_SalesFact!J202)</f>
        <v>1661.8032000000001</v>
      </c>
      <c r="K202" s="4" t="str">
        <f>IF(COUNTIF($A$2:$A202,A202)&gt;1,"Duplicate","Unique")</f>
        <v>Unique</v>
      </c>
    </row>
    <row r="203" spans="1:11" ht="15" customHeight="1" x14ac:dyDescent="0.3">
      <c r="A203" s="4" t="str">
        <f>Raw_SalesFact!A203</f>
        <v>SALE201</v>
      </c>
      <c r="B203" s="6">
        <f>Raw_SalesFact!B203</f>
        <v>45742</v>
      </c>
      <c r="C203" s="4" t="str">
        <f>Raw_SalesFact!C203</f>
        <v>CUST1144</v>
      </c>
      <c r="D203" s="4" t="str">
        <f>Raw_SalesFact!D203</f>
        <v>PROD33</v>
      </c>
      <c r="E203" s="4" t="str">
        <f>Raw_SalesFact!E203</f>
        <v>STORE4</v>
      </c>
      <c r="F203" s="4">
        <f>IF(Raw_SalesFact!F203="",ROUND(AVERAGE(Raw_SalesFact!$F$2:$F$2001),0),Raw_SalesFact!F203)</f>
        <v>1</v>
      </c>
      <c r="G203" s="4">
        <f>IF(Raw_SalesFact!G203="",ROUND(AVERAGEIF(Raw_SalesFact!$D$2:$D$2001,D203,Raw_SalesFact!$G$2:$G$2001),2),Raw_SalesFact!G203)</f>
        <v>885.72</v>
      </c>
      <c r="H203" s="8">
        <f>IF(Raw_SalesFact!H203="",0,Raw_SalesFact!H203)</f>
        <v>0.15</v>
      </c>
      <c r="I203" s="4" t="str">
        <f>Raw_SalesFact!I203</f>
        <v>Credit Card</v>
      </c>
      <c r="J203" s="4">
        <f>IF(Raw_SalesFact!J203="",ROUND(F203*G203*(1-H203),2),Raw_SalesFact!J203)</f>
        <v>752.86199999999997</v>
      </c>
      <c r="K203" s="4" t="str">
        <f>IF(COUNTIF($A$2:$A203,A203)&gt;1,"Duplicate","Unique")</f>
        <v>Unique</v>
      </c>
    </row>
    <row r="204" spans="1:11" ht="15" customHeight="1" x14ac:dyDescent="0.3">
      <c r="A204" s="4" t="str">
        <f>Raw_SalesFact!A204</f>
        <v>SALE202</v>
      </c>
      <c r="B204" s="6">
        <f>Raw_SalesFact!B204</f>
        <v>45750</v>
      </c>
      <c r="C204" s="4" t="str">
        <f>Raw_SalesFact!C204</f>
        <v>CUST1108</v>
      </c>
      <c r="D204" s="4" t="str">
        <f>Raw_SalesFact!D204</f>
        <v>PROD62</v>
      </c>
      <c r="E204" s="4" t="str">
        <f>Raw_SalesFact!E204</f>
        <v>STORE1</v>
      </c>
      <c r="F204" s="4">
        <f>IF(Raw_SalesFact!F204="",ROUND(AVERAGE(Raw_SalesFact!$F$2:$F$2001),0),Raw_SalesFact!F204)</f>
        <v>4</v>
      </c>
      <c r="G204" s="4">
        <f>IF(Raw_SalesFact!G204="",ROUND(AVERAGEIF(Raw_SalesFact!$D$2:$D$2001,D204,Raw_SalesFact!$G$2:$G$2001),2),Raw_SalesFact!G204)</f>
        <v>408.07</v>
      </c>
      <c r="H204" s="8">
        <f>IF(Raw_SalesFact!H204="",0,Raw_SalesFact!H204)</f>
        <v>0.28000000000000003</v>
      </c>
      <c r="I204" s="4" t="str">
        <f>Raw_SalesFact!I204</f>
        <v>COD</v>
      </c>
      <c r="J204" s="4">
        <f>IF(Raw_SalesFact!J204="",ROUND(F204*G204*(1-H204),2),Raw_SalesFact!J204)</f>
        <v>1175.2416000000001</v>
      </c>
      <c r="K204" s="4" t="str">
        <f>IF(COUNTIF($A$2:$A204,A204)&gt;1,"Duplicate","Unique")</f>
        <v>Unique</v>
      </c>
    </row>
    <row r="205" spans="1:11" ht="15" customHeight="1" x14ac:dyDescent="0.3">
      <c r="A205" s="4" t="str">
        <f>Raw_SalesFact!A205</f>
        <v>SALE203</v>
      </c>
      <c r="B205" s="6">
        <f>Raw_SalesFact!B205</f>
        <v>45327</v>
      </c>
      <c r="C205" s="4" t="str">
        <f>Raw_SalesFact!C205</f>
        <v>CUST1472</v>
      </c>
      <c r="D205" s="4" t="str">
        <f>Raw_SalesFact!D205</f>
        <v>PROD34</v>
      </c>
      <c r="E205" s="4" t="str">
        <f>Raw_SalesFact!E205</f>
        <v>STORE9</v>
      </c>
      <c r="F205" s="4">
        <f>IF(Raw_SalesFact!F205="",ROUND(AVERAGE(Raw_SalesFact!$F$2:$F$2001),0),Raw_SalesFact!F205)</f>
        <v>2</v>
      </c>
      <c r="G205" s="4">
        <f>IF(Raw_SalesFact!G205="",ROUND(AVERAGEIF(Raw_SalesFact!$D$2:$D$2001,D205,Raw_SalesFact!$G$2:$G$2001),2),Raw_SalesFact!G205)</f>
        <v>597.07000000000005</v>
      </c>
      <c r="H205" s="8">
        <f>IF(Raw_SalesFact!H205="",0,Raw_SalesFact!H205)</f>
        <v>0.28000000000000003</v>
      </c>
      <c r="I205" s="4" t="str">
        <f>Raw_SalesFact!I205</f>
        <v>PayPal</v>
      </c>
      <c r="J205" s="4">
        <f>IF(Raw_SalesFact!J205="",ROUND(F205*G205*(1-H205),2),Raw_SalesFact!J205)</f>
        <v>859.7808</v>
      </c>
      <c r="K205" s="4" t="str">
        <f>IF(COUNTIF($A$2:$A205,A205)&gt;1,"Duplicate","Unique")</f>
        <v>Unique</v>
      </c>
    </row>
    <row r="206" spans="1:11" ht="15" customHeight="1" x14ac:dyDescent="0.3">
      <c r="A206" s="4" t="str">
        <f>Raw_SalesFact!A206</f>
        <v>SALE204</v>
      </c>
      <c r="B206" s="6">
        <f>Raw_SalesFact!B206</f>
        <v>45465</v>
      </c>
      <c r="C206" s="4" t="str">
        <f>Raw_SalesFact!C206</f>
        <v>CUST1022</v>
      </c>
      <c r="D206" s="4" t="str">
        <f>Raw_SalesFact!D206</f>
        <v>PROD67</v>
      </c>
      <c r="E206" s="4" t="str">
        <f>Raw_SalesFact!E206</f>
        <v>STORE9</v>
      </c>
      <c r="F206" s="4">
        <f>IF(Raw_SalesFact!F206="",ROUND(AVERAGE(Raw_SalesFact!$F$2:$F$2001),0),Raw_SalesFact!F206)</f>
        <v>3</v>
      </c>
      <c r="G206" s="4">
        <f>IF(Raw_SalesFact!G206="",ROUND(AVERAGEIF(Raw_SalesFact!$D$2:$D$2001,D206,Raw_SalesFact!$G$2:$G$2001),2),Raw_SalesFact!G206)</f>
        <v>723.47</v>
      </c>
      <c r="H206" s="8">
        <f>IF(Raw_SalesFact!H206="",0,Raw_SalesFact!H206)</f>
        <v>0.12</v>
      </c>
      <c r="I206" s="4" t="str">
        <f>Raw_SalesFact!I206</f>
        <v>COD</v>
      </c>
      <c r="J206" s="4">
        <f>IF(Raw_SalesFact!J206="",ROUND(F206*G206*(1-H206),2),Raw_SalesFact!J206)</f>
        <v>1909.9608000000001</v>
      </c>
      <c r="K206" s="4" t="str">
        <f>IF(COUNTIF($A$2:$A206,A206)&gt;1,"Duplicate","Unique")</f>
        <v>Unique</v>
      </c>
    </row>
    <row r="207" spans="1:11" ht="15" customHeight="1" x14ac:dyDescent="0.3">
      <c r="A207" s="4" t="str">
        <f>Raw_SalesFact!A207</f>
        <v>SALE205</v>
      </c>
      <c r="B207" s="6">
        <f>Raw_SalesFact!B207</f>
        <v>45883</v>
      </c>
      <c r="C207" s="4" t="str">
        <f>Raw_SalesFact!C207</f>
        <v>CUST1437</v>
      </c>
      <c r="D207" s="4" t="str">
        <f>Raw_SalesFact!D207</f>
        <v>PROD88</v>
      </c>
      <c r="E207" s="4" t="str">
        <f>Raw_SalesFact!E207</f>
        <v>STORE5</v>
      </c>
      <c r="F207" s="4">
        <f>IF(Raw_SalesFact!F207="",ROUND(AVERAGE(Raw_SalesFact!$F$2:$F$2001),0),Raw_SalesFact!F207)</f>
        <v>1</v>
      </c>
      <c r="G207" s="4">
        <f>IF(Raw_SalesFact!G207="",ROUND(AVERAGEIF(Raw_SalesFact!$D$2:$D$2001,D207,Raw_SalesFact!$G$2:$G$2001),2),Raw_SalesFact!G207)</f>
        <v>479.93</v>
      </c>
      <c r="H207" s="8">
        <f>IF(Raw_SalesFact!H207="",0,Raw_SalesFact!H207)</f>
        <v>0.22</v>
      </c>
      <c r="I207" s="4" t="str">
        <f>Raw_SalesFact!I207</f>
        <v>Credit Card</v>
      </c>
      <c r="J207" s="4">
        <f>IF(Raw_SalesFact!J207="",ROUND(F207*G207*(1-H207),2),Raw_SalesFact!J207)</f>
        <v>374.34539999999998</v>
      </c>
      <c r="K207" s="4" t="str">
        <f>IF(COUNTIF($A$2:$A207,A207)&gt;1,"Duplicate","Unique")</f>
        <v>Unique</v>
      </c>
    </row>
    <row r="208" spans="1:11" ht="15" customHeight="1" x14ac:dyDescent="0.3">
      <c r="A208" s="4" t="str">
        <f>Raw_SalesFact!A208</f>
        <v>SALE206</v>
      </c>
      <c r="B208" s="6">
        <f>Raw_SalesFact!B208</f>
        <v>45445</v>
      </c>
      <c r="C208" s="4" t="str">
        <f>Raw_SalesFact!C208</f>
        <v>CUST1243</v>
      </c>
      <c r="D208" s="4" t="str">
        <f>Raw_SalesFact!D208</f>
        <v>PROD34</v>
      </c>
      <c r="E208" s="4" t="str">
        <f>Raw_SalesFact!E208</f>
        <v>STORE16</v>
      </c>
      <c r="F208" s="4">
        <f>IF(Raw_SalesFact!F208="",ROUND(AVERAGE(Raw_SalesFact!$F$2:$F$2001),0),Raw_SalesFact!F208)</f>
        <v>4</v>
      </c>
      <c r="G208" s="4">
        <f>IF(Raw_SalesFact!G208="",ROUND(AVERAGEIF(Raw_SalesFact!$D$2:$D$2001,D208,Raw_SalesFact!$G$2:$G$2001),2),Raw_SalesFact!G208)</f>
        <v>362.81</v>
      </c>
      <c r="H208" s="8">
        <f>IF(Raw_SalesFact!H208="",0,Raw_SalesFact!H208)</f>
        <v>0.21</v>
      </c>
      <c r="I208" s="4" t="str">
        <f>Raw_SalesFact!I208</f>
        <v>COD</v>
      </c>
      <c r="J208" s="4">
        <f>IF(Raw_SalesFact!J208="",ROUND(F208*G208*(1-H208),2),Raw_SalesFact!J208)</f>
        <v>1146.4795999999999</v>
      </c>
      <c r="K208" s="4" t="str">
        <f>IF(COUNTIF($A$2:$A208,A208)&gt;1,"Duplicate","Unique")</f>
        <v>Unique</v>
      </c>
    </row>
    <row r="209" spans="1:11" ht="15" customHeight="1" x14ac:dyDescent="0.3">
      <c r="A209" s="4" t="str">
        <f>Raw_SalesFact!A209</f>
        <v>SALE207</v>
      </c>
      <c r="B209" s="6">
        <f>Raw_SalesFact!B209</f>
        <v>45640</v>
      </c>
      <c r="C209" s="4" t="str">
        <f>Raw_SalesFact!C209</f>
        <v>CUST1185</v>
      </c>
      <c r="D209" s="4" t="str">
        <f>Raw_SalesFact!D209</f>
        <v>PROD79</v>
      </c>
      <c r="E209" s="4" t="str">
        <f>Raw_SalesFact!E209</f>
        <v>STORE3</v>
      </c>
      <c r="F209" s="4">
        <f>IF(Raw_SalesFact!F209="",ROUND(AVERAGE(Raw_SalesFact!$F$2:$F$2001),0),Raw_SalesFact!F209)</f>
        <v>1</v>
      </c>
      <c r="G209" s="4">
        <f>IF(Raw_SalesFact!G209="",ROUND(AVERAGEIF(Raw_SalesFact!$D$2:$D$2001,D209,Raw_SalesFact!$G$2:$G$2001),2),Raw_SalesFact!G209)</f>
        <v>127.11</v>
      </c>
      <c r="H209" s="8">
        <f>IF(Raw_SalesFact!H209="",0,Raw_SalesFact!H209)</f>
        <v>0.01</v>
      </c>
      <c r="I209" s="4" t="str">
        <f>Raw_SalesFact!I209</f>
        <v>PayPal</v>
      </c>
      <c r="J209" s="4">
        <f>IF(Raw_SalesFact!J209="",ROUND(F209*G209*(1-H209),2),Raw_SalesFact!J209)</f>
        <v>125.8389</v>
      </c>
      <c r="K209" s="4" t="str">
        <f>IF(COUNTIF($A$2:$A209,A209)&gt;1,"Duplicate","Unique")</f>
        <v>Unique</v>
      </c>
    </row>
    <row r="210" spans="1:11" ht="15" customHeight="1" x14ac:dyDescent="0.3">
      <c r="A210" s="4" t="str">
        <f>Raw_SalesFact!A210</f>
        <v>SALE208</v>
      </c>
      <c r="B210" s="6">
        <f>Raw_SalesFact!B210</f>
        <v>45411</v>
      </c>
      <c r="C210" s="4" t="str">
        <f>Raw_SalesFact!C210</f>
        <v>CUST1184</v>
      </c>
      <c r="D210" s="4" t="str">
        <f>Raw_SalesFact!D210</f>
        <v>PROD34</v>
      </c>
      <c r="E210" s="4" t="str">
        <f>Raw_SalesFact!E210</f>
        <v>STORE17</v>
      </c>
      <c r="F210" s="4">
        <f>IF(Raw_SalesFact!F210="",ROUND(AVERAGE(Raw_SalesFact!$F$2:$F$2001),0),Raw_SalesFact!F210)</f>
        <v>4</v>
      </c>
      <c r="G210" s="4">
        <f>IF(Raw_SalesFact!G210="",ROUND(AVERAGEIF(Raw_SalesFact!$D$2:$D$2001,D210,Raw_SalesFact!$G$2:$G$2001),2),Raw_SalesFact!G210)</f>
        <v>931.26</v>
      </c>
      <c r="H210" s="8">
        <f>IF(Raw_SalesFact!H210="",0,Raw_SalesFact!H210)</f>
        <v>0.04</v>
      </c>
      <c r="I210" s="4" t="str">
        <f>Raw_SalesFact!I210</f>
        <v>Credit Card</v>
      </c>
      <c r="J210" s="4">
        <f>IF(Raw_SalesFact!J210="",ROUND(F210*G210*(1-H210),2),Raw_SalesFact!J210)</f>
        <v>3576.0383999999999</v>
      </c>
      <c r="K210" s="4" t="str">
        <f>IF(COUNTIF($A$2:$A210,A210)&gt;1,"Duplicate","Unique")</f>
        <v>Unique</v>
      </c>
    </row>
    <row r="211" spans="1:11" ht="15" customHeight="1" x14ac:dyDescent="0.3">
      <c r="A211" s="4" t="str">
        <f>Raw_SalesFact!A211</f>
        <v>SALE209</v>
      </c>
      <c r="B211" s="6">
        <f>Raw_SalesFact!B211</f>
        <v>45224</v>
      </c>
      <c r="C211" s="4" t="str">
        <f>Raw_SalesFact!C211</f>
        <v>CUST1371</v>
      </c>
      <c r="D211" s="4" t="str">
        <f>Raw_SalesFact!D211</f>
        <v>PROD67</v>
      </c>
      <c r="E211" s="4" t="str">
        <f>Raw_SalesFact!E211</f>
        <v>STORE8</v>
      </c>
      <c r="F211" s="4">
        <f>IF(Raw_SalesFact!F211="",ROUND(AVERAGE(Raw_SalesFact!$F$2:$F$2001),0),Raw_SalesFact!F211)</f>
        <v>1</v>
      </c>
      <c r="G211" s="4">
        <f>IF(Raw_SalesFact!G211="",ROUND(AVERAGEIF(Raw_SalesFact!$D$2:$D$2001,D211,Raw_SalesFact!$G$2:$G$2001),2),Raw_SalesFact!G211)</f>
        <v>620.80999999999995</v>
      </c>
      <c r="H211" s="8">
        <f>IF(Raw_SalesFact!H211="",0,Raw_SalesFact!H211)</f>
        <v>0.04</v>
      </c>
      <c r="I211" s="4" t="str">
        <f>Raw_SalesFact!I211</f>
        <v>PayPal</v>
      </c>
      <c r="J211" s="4">
        <f>IF(Raw_SalesFact!J211="",ROUND(F211*G211*(1-H211),2),Raw_SalesFact!J211)</f>
        <v>595.97760000000005</v>
      </c>
      <c r="K211" s="4" t="str">
        <f>IF(COUNTIF($A$2:$A211,A211)&gt;1,"Duplicate","Unique")</f>
        <v>Unique</v>
      </c>
    </row>
    <row r="212" spans="1:11" ht="15" customHeight="1" x14ac:dyDescent="0.3">
      <c r="A212" s="4" t="str">
        <f>Raw_SalesFact!A212</f>
        <v>SALE210</v>
      </c>
      <c r="B212" s="6">
        <f>Raw_SalesFact!B212</f>
        <v>45497</v>
      </c>
      <c r="C212" s="4" t="str">
        <f>Raw_SalesFact!C212</f>
        <v>CUST1094</v>
      </c>
      <c r="D212" s="4" t="str">
        <f>Raw_SalesFact!D212</f>
        <v>PROD50</v>
      </c>
      <c r="E212" s="4" t="str">
        <f>Raw_SalesFact!E212</f>
        <v>STORE2</v>
      </c>
      <c r="F212" s="4">
        <f>IF(Raw_SalesFact!F212="",ROUND(AVERAGE(Raw_SalesFact!$F$2:$F$2001),0),Raw_SalesFact!F212)</f>
        <v>1</v>
      </c>
      <c r="G212" s="4">
        <f>IF(Raw_SalesFact!G212="",ROUND(AVERAGEIF(Raw_SalesFact!$D$2:$D$2001,D212,Raw_SalesFact!$G$2:$G$2001),2),Raw_SalesFact!G212)</f>
        <v>823.26</v>
      </c>
      <c r="H212" s="8">
        <f>IF(Raw_SalesFact!H212="",0,Raw_SalesFact!H212)</f>
        <v>0.27</v>
      </c>
      <c r="I212" s="4" t="str">
        <f>Raw_SalesFact!I212</f>
        <v>COD</v>
      </c>
      <c r="J212" s="4">
        <f>IF(Raw_SalesFact!J212="",ROUND(F212*G212*(1-H212),2),Raw_SalesFact!J212)</f>
        <v>600.97979999999995</v>
      </c>
      <c r="K212" s="4" t="str">
        <f>IF(COUNTIF($A$2:$A212,A212)&gt;1,"Duplicate","Unique")</f>
        <v>Unique</v>
      </c>
    </row>
    <row r="213" spans="1:11" ht="15" customHeight="1" x14ac:dyDescent="0.3">
      <c r="A213" s="4" t="str">
        <f>Raw_SalesFact!A213</f>
        <v>SALE211</v>
      </c>
      <c r="B213" s="6">
        <f>Raw_SalesFact!B213</f>
        <v>45807</v>
      </c>
      <c r="C213" s="4" t="str">
        <f>Raw_SalesFact!C213</f>
        <v>CUST1012</v>
      </c>
      <c r="D213" s="4" t="str">
        <f>Raw_SalesFact!D213</f>
        <v>PROD27</v>
      </c>
      <c r="E213" s="4" t="str">
        <f>Raw_SalesFact!E213</f>
        <v>STORE8</v>
      </c>
      <c r="F213" s="4">
        <f>IF(Raw_SalesFact!F213="",ROUND(AVERAGE(Raw_SalesFact!$F$2:$F$2001),0),Raw_SalesFact!F213)</f>
        <v>3</v>
      </c>
      <c r="G213" s="4">
        <f>IF(Raw_SalesFact!G213="",ROUND(AVERAGEIF(Raw_SalesFact!$D$2:$D$2001,D213,Raw_SalesFact!$G$2:$G$2001),2),Raw_SalesFact!G213)</f>
        <v>681.01</v>
      </c>
      <c r="H213" s="8">
        <f>IF(Raw_SalesFact!H213="",0,Raw_SalesFact!H213)</f>
        <v>0.27</v>
      </c>
      <c r="I213" s="4" t="str">
        <f>Raw_SalesFact!I213</f>
        <v>COD</v>
      </c>
      <c r="J213" s="4">
        <f>IF(Raw_SalesFact!J213="",ROUND(F213*G213*(1-H213),2),Raw_SalesFact!J213)</f>
        <v>1491.4119000000001</v>
      </c>
      <c r="K213" s="4" t="str">
        <f>IF(COUNTIF($A$2:$A213,A213)&gt;1,"Duplicate","Unique")</f>
        <v>Unique</v>
      </c>
    </row>
    <row r="214" spans="1:11" ht="15" customHeight="1" x14ac:dyDescent="0.3">
      <c r="A214" s="4" t="str">
        <f>Raw_SalesFact!A214</f>
        <v>SALE212</v>
      </c>
      <c r="B214" s="6">
        <f>Raw_SalesFact!B214</f>
        <v>45942</v>
      </c>
      <c r="C214" s="4" t="str">
        <f>Raw_SalesFact!C214</f>
        <v>CUST1442</v>
      </c>
      <c r="D214" s="4" t="str">
        <f>Raw_SalesFact!D214</f>
        <v>PROD56</v>
      </c>
      <c r="E214" s="4" t="str">
        <f>Raw_SalesFact!E214</f>
        <v>STORE19</v>
      </c>
      <c r="F214" s="4">
        <f>IF(Raw_SalesFact!F214="",ROUND(AVERAGE(Raw_SalesFact!$F$2:$F$2001),0),Raw_SalesFact!F214)</f>
        <v>4</v>
      </c>
      <c r="G214" s="4">
        <f>IF(Raw_SalesFact!G214="",ROUND(AVERAGEIF(Raw_SalesFact!$D$2:$D$2001,D214,Raw_SalesFact!$G$2:$G$2001),2),Raw_SalesFact!G214)</f>
        <v>119.83</v>
      </c>
      <c r="H214" s="8">
        <f>IF(Raw_SalesFact!H214="",0,Raw_SalesFact!H214)</f>
        <v>0.13</v>
      </c>
      <c r="I214" s="4" t="str">
        <f>Raw_SalesFact!I214</f>
        <v>Credit Card</v>
      </c>
      <c r="J214" s="4">
        <f>IF(Raw_SalesFact!J214="",ROUND(F214*G214*(1-H214),2),Raw_SalesFact!J214)</f>
        <v>417.00839999999999</v>
      </c>
      <c r="K214" s="4" t="str">
        <f>IF(COUNTIF($A$2:$A214,A214)&gt;1,"Duplicate","Unique")</f>
        <v>Unique</v>
      </c>
    </row>
    <row r="215" spans="1:11" ht="15" customHeight="1" x14ac:dyDescent="0.3">
      <c r="A215" s="4" t="str">
        <f>Raw_SalesFact!A215</f>
        <v>SALE213</v>
      </c>
      <c r="B215" s="6">
        <f>Raw_SalesFact!B215</f>
        <v>45314</v>
      </c>
      <c r="C215" s="4" t="str">
        <f>Raw_SalesFact!C215</f>
        <v>CUST1307</v>
      </c>
      <c r="D215" s="4" t="str">
        <f>Raw_SalesFact!D215</f>
        <v>PROD78</v>
      </c>
      <c r="E215" s="4" t="str">
        <f>Raw_SalesFact!E215</f>
        <v>STORE2</v>
      </c>
      <c r="F215" s="4">
        <f>IF(Raw_SalesFact!F215="",ROUND(AVERAGE(Raw_SalesFact!$F$2:$F$2001),0),Raw_SalesFact!F215)</f>
        <v>1</v>
      </c>
      <c r="G215" s="4">
        <f>IF(Raw_SalesFact!G215="",ROUND(AVERAGEIF(Raw_SalesFact!$D$2:$D$2001,D215,Raw_SalesFact!$G$2:$G$2001),2),Raw_SalesFact!G215)</f>
        <v>575.66</v>
      </c>
      <c r="H215" s="8">
        <f>IF(Raw_SalesFact!H215="",0,Raw_SalesFact!H215)</f>
        <v>0.03</v>
      </c>
      <c r="I215" s="4" t="str">
        <f>Raw_SalesFact!I215</f>
        <v>PayPal</v>
      </c>
      <c r="J215" s="4">
        <f>IF(Raw_SalesFact!J215="",ROUND(F215*G215*(1-H215),2),Raw_SalesFact!J215)</f>
        <v>558.39020000000005</v>
      </c>
      <c r="K215" s="4" t="str">
        <f>IF(COUNTIF($A$2:$A215,A215)&gt;1,"Duplicate","Unique")</f>
        <v>Unique</v>
      </c>
    </row>
    <row r="216" spans="1:11" ht="15" customHeight="1" x14ac:dyDescent="0.3">
      <c r="A216" s="4" t="str">
        <f>Raw_SalesFact!A216</f>
        <v>SALE214</v>
      </c>
      <c r="B216" s="6">
        <f>Raw_SalesFact!B216</f>
        <v>45943</v>
      </c>
      <c r="C216" s="4" t="str">
        <f>Raw_SalesFact!C216</f>
        <v>CUST1199</v>
      </c>
      <c r="D216" s="4" t="str">
        <f>Raw_SalesFact!D216</f>
        <v>PROD48</v>
      </c>
      <c r="E216" s="4" t="str">
        <f>Raw_SalesFact!E216</f>
        <v>STORE16</v>
      </c>
      <c r="F216" s="4">
        <f>IF(Raw_SalesFact!F216="",ROUND(AVERAGE(Raw_SalesFact!$F$2:$F$2001),0),Raw_SalesFact!F216)</f>
        <v>1</v>
      </c>
      <c r="G216" s="4">
        <f>IF(Raw_SalesFact!G216="",ROUND(AVERAGEIF(Raw_SalesFact!$D$2:$D$2001,D216,Raw_SalesFact!$G$2:$G$2001),2),Raw_SalesFact!G216)</f>
        <v>775.84</v>
      </c>
      <c r="H216" s="8">
        <f>IF(Raw_SalesFact!H216="",0,Raw_SalesFact!H216)</f>
        <v>0.26</v>
      </c>
      <c r="I216" s="4" t="str">
        <f>Raw_SalesFact!I216</f>
        <v>Credit Card</v>
      </c>
      <c r="J216" s="4">
        <f>IF(Raw_SalesFact!J216="",ROUND(F216*G216*(1-H216),2),Raw_SalesFact!J216)</f>
        <v>574.12159999999994</v>
      </c>
      <c r="K216" s="4" t="str">
        <f>IF(COUNTIF($A$2:$A216,A216)&gt;1,"Duplicate","Unique")</f>
        <v>Unique</v>
      </c>
    </row>
    <row r="217" spans="1:11" ht="15" customHeight="1" x14ac:dyDescent="0.3">
      <c r="A217" s="4" t="str">
        <f>Raw_SalesFact!A217</f>
        <v>SALE215</v>
      </c>
      <c r="B217" s="6">
        <f>Raw_SalesFact!B217</f>
        <v>45356</v>
      </c>
      <c r="C217" s="4" t="str">
        <f>Raw_SalesFact!C217</f>
        <v>CUST1443</v>
      </c>
      <c r="D217" s="4" t="str">
        <f>Raw_SalesFact!D217</f>
        <v>PROD14</v>
      </c>
      <c r="E217" s="4" t="str">
        <f>Raw_SalesFact!E217</f>
        <v>STORE9</v>
      </c>
      <c r="F217" s="4">
        <f>IF(Raw_SalesFact!F217="",ROUND(AVERAGE(Raw_SalesFact!$F$2:$F$2001),0),Raw_SalesFact!F217)</f>
        <v>3</v>
      </c>
      <c r="G217" s="4">
        <f>IF(Raw_SalesFact!G217="",ROUND(AVERAGEIF(Raw_SalesFact!$D$2:$D$2001,D217,Raw_SalesFact!$G$2:$G$2001),2),Raw_SalesFact!G217)</f>
        <v>318.43</v>
      </c>
      <c r="H217" s="8">
        <f>IF(Raw_SalesFact!H217="",0,Raw_SalesFact!H217)</f>
        <v>0.05</v>
      </c>
      <c r="I217" s="4" t="str">
        <f>Raw_SalesFact!I217</f>
        <v>Credit Card</v>
      </c>
      <c r="J217" s="4">
        <f>IF(Raw_SalesFact!J217="",ROUND(F217*G217*(1-H217),2),Raw_SalesFact!J217)</f>
        <v>907.52549999999997</v>
      </c>
      <c r="K217" s="4" t="str">
        <f>IF(COUNTIF($A$2:$A217,A217)&gt;1,"Duplicate","Unique")</f>
        <v>Unique</v>
      </c>
    </row>
    <row r="218" spans="1:11" ht="15" customHeight="1" x14ac:dyDescent="0.3">
      <c r="A218" s="4" t="str">
        <f>Raw_SalesFact!A218</f>
        <v>SALE216</v>
      </c>
      <c r="B218" s="6">
        <f>Raw_SalesFact!B218</f>
        <v>45854</v>
      </c>
      <c r="C218" s="4" t="str">
        <f>Raw_SalesFact!C218</f>
        <v>CUST1153</v>
      </c>
      <c r="D218" s="4" t="str">
        <f>Raw_SalesFact!D218</f>
        <v>PROD72</v>
      </c>
      <c r="E218" s="4" t="str">
        <f>Raw_SalesFact!E218</f>
        <v>STORE8</v>
      </c>
      <c r="F218" s="4">
        <f>IF(Raw_SalesFact!F218="",ROUND(AVERAGE(Raw_SalesFact!$F$2:$F$2001),0),Raw_SalesFact!F218)</f>
        <v>3</v>
      </c>
      <c r="G218" s="4">
        <f>IF(Raw_SalesFact!G218="",ROUND(AVERAGEIF(Raw_SalesFact!$D$2:$D$2001,D218,Raw_SalesFact!$G$2:$G$2001),2),Raw_SalesFact!G218)</f>
        <v>141.6</v>
      </c>
      <c r="H218" s="8">
        <f>IF(Raw_SalesFact!H218="",0,Raw_SalesFact!H218)</f>
        <v>0.08</v>
      </c>
      <c r="I218" s="4" t="str">
        <f>Raw_SalesFact!I218</f>
        <v>COD</v>
      </c>
      <c r="J218" s="4">
        <f>IF(Raw_SalesFact!J218="",ROUND(F218*G218*(1-H218),2),Raw_SalesFact!J218)</f>
        <v>390.81599999999997</v>
      </c>
      <c r="K218" s="4" t="str">
        <f>IF(COUNTIF($A$2:$A218,A218)&gt;1,"Duplicate","Unique")</f>
        <v>Unique</v>
      </c>
    </row>
    <row r="219" spans="1:11" ht="15" customHeight="1" x14ac:dyDescent="0.3">
      <c r="A219" s="4" t="str">
        <f>Raw_SalesFact!A219</f>
        <v>SALE217</v>
      </c>
      <c r="B219" s="6">
        <f>Raw_SalesFact!B219</f>
        <v>45219</v>
      </c>
      <c r="C219" s="4" t="str">
        <f>Raw_SalesFact!C219</f>
        <v>CUST1266</v>
      </c>
      <c r="D219" s="4" t="str">
        <f>Raw_SalesFact!D219</f>
        <v>PROD15</v>
      </c>
      <c r="E219" s="4" t="str">
        <f>Raw_SalesFact!E219</f>
        <v>STORE19</v>
      </c>
      <c r="F219" s="4">
        <f>IF(Raw_SalesFact!F219="",ROUND(AVERAGE(Raw_SalesFact!$F$2:$F$2001),0),Raw_SalesFact!F219)</f>
        <v>1</v>
      </c>
      <c r="G219" s="4">
        <f>IF(Raw_SalesFact!G219="",ROUND(AVERAGEIF(Raw_SalesFact!$D$2:$D$2001,D219,Raw_SalesFact!$G$2:$G$2001),2),Raw_SalesFact!G219)</f>
        <v>332.82</v>
      </c>
      <c r="H219" s="8">
        <f>IF(Raw_SalesFact!H219="",0,Raw_SalesFact!H219)</f>
        <v>0.14000000000000001</v>
      </c>
      <c r="I219" s="4" t="str">
        <f>Raw_SalesFact!I219</f>
        <v>PayPal</v>
      </c>
      <c r="J219" s="4">
        <f>IF(Raw_SalesFact!J219="",ROUND(F219*G219*(1-H219),2),Raw_SalesFact!J219)</f>
        <v>286.22519999999997</v>
      </c>
      <c r="K219" s="4" t="str">
        <f>IF(COUNTIF($A$2:$A219,A219)&gt;1,"Duplicate","Unique")</f>
        <v>Unique</v>
      </c>
    </row>
    <row r="220" spans="1:11" ht="15" customHeight="1" x14ac:dyDescent="0.3">
      <c r="A220" s="4" t="str">
        <f>Raw_SalesFact!A220</f>
        <v>SALE218</v>
      </c>
      <c r="B220" s="6">
        <f>Raw_SalesFact!B220</f>
        <v>45447</v>
      </c>
      <c r="C220" s="4" t="str">
        <f>Raw_SalesFact!C220</f>
        <v>CUST1246</v>
      </c>
      <c r="D220" s="4" t="str">
        <f>Raw_SalesFact!D220</f>
        <v>PROD72</v>
      </c>
      <c r="E220" s="4" t="str">
        <f>Raw_SalesFact!E220</f>
        <v>STORE1</v>
      </c>
      <c r="F220" s="4">
        <f>IF(Raw_SalesFact!F220="",ROUND(AVERAGE(Raw_SalesFact!$F$2:$F$2001),0),Raw_SalesFact!F220)</f>
        <v>4</v>
      </c>
      <c r="G220" s="4">
        <f>IF(Raw_SalesFact!G220="",ROUND(AVERAGEIF(Raw_SalesFact!$D$2:$D$2001,D220,Raw_SalesFact!$G$2:$G$2001),2),Raw_SalesFact!G220)</f>
        <v>640.97</v>
      </c>
      <c r="H220" s="8">
        <f>IF(Raw_SalesFact!H220="",0,Raw_SalesFact!H220)</f>
        <v>0.11</v>
      </c>
      <c r="I220" s="4" t="str">
        <f>Raw_SalesFact!I220</f>
        <v>COD</v>
      </c>
      <c r="J220" s="4">
        <f>IF(Raw_SalesFact!J220="",ROUND(F220*G220*(1-H220),2),Raw_SalesFact!J220)</f>
        <v>2281.8532</v>
      </c>
      <c r="K220" s="4" t="str">
        <f>IF(COUNTIF($A$2:$A220,A220)&gt;1,"Duplicate","Unique")</f>
        <v>Unique</v>
      </c>
    </row>
    <row r="221" spans="1:11" ht="15" customHeight="1" x14ac:dyDescent="0.3">
      <c r="A221" s="4" t="str">
        <f>Raw_SalesFact!A221</f>
        <v>SALE219</v>
      </c>
      <c r="B221" s="6">
        <f>Raw_SalesFact!B221</f>
        <v>45225</v>
      </c>
      <c r="C221" s="4" t="str">
        <f>Raw_SalesFact!C221</f>
        <v>CUST1203</v>
      </c>
      <c r="D221" s="4" t="str">
        <f>Raw_SalesFact!D221</f>
        <v>PROD90</v>
      </c>
      <c r="E221" s="4" t="str">
        <f>Raw_SalesFact!E221</f>
        <v>STORE15</v>
      </c>
      <c r="F221" s="4">
        <f>IF(Raw_SalesFact!F221="",ROUND(AVERAGE(Raw_SalesFact!$F$2:$F$2001),0),Raw_SalesFact!F221)</f>
        <v>4</v>
      </c>
      <c r="G221" s="4">
        <f>IF(Raw_SalesFact!G221="",ROUND(AVERAGEIF(Raw_SalesFact!$D$2:$D$2001,D221,Raw_SalesFact!$G$2:$G$2001),2),Raw_SalesFact!G221)</f>
        <v>75.37</v>
      </c>
      <c r="H221" s="8">
        <f>IF(Raw_SalesFact!H221="",0,Raw_SalesFact!H221)</f>
        <v>0.02</v>
      </c>
      <c r="I221" s="4" t="str">
        <f>Raw_SalesFact!I221</f>
        <v>COD</v>
      </c>
      <c r="J221" s="4">
        <f>IF(Raw_SalesFact!J221="",ROUND(F221*G221*(1-H221),2),Raw_SalesFact!J221)</f>
        <v>295.4504</v>
      </c>
      <c r="K221" s="4" t="str">
        <f>IF(COUNTIF($A$2:$A221,A221)&gt;1,"Duplicate","Unique")</f>
        <v>Unique</v>
      </c>
    </row>
    <row r="222" spans="1:11" ht="15" customHeight="1" x14ac:dyDescent="0.3">
      <c r="A222" s="4" t="str">
        <f>Raw_SalesFact!A222</f>
        <v>SALE220</v>
      </c>
      <c r="B222" s="6">
        <f>Raw_SalesFact!B222</f>
        <v>45754</v>
      </c>
      <c r="C222" s="4" t="str">
        <f>Raw_SalesFact!C222</f>
        <v>CUST1075</v>
      </c>
      <c r="D222" s="4" t="str">
        <f>Raw_SalesFact!D222</f>
        <v>PROD16</v>
      </c>
      <c r="E222" s="4" t="str">
        <f>Raw_SalesFact!E222</f>
        <v>STORE18</v>
      </c>
      <c r="F222" s="4">
        <f>IF(Raw_SalesFact!F222="",ROUND(AVERAGE(Raw_SalesFact!$F$2:$F$2001),0),Raw_SalesFact!F222)</f>
        <v>3</v>
      </c>
      <c r="G222" s="4">
        <f>IF(Raw_SalesFact!G222="",ROUND(AVERAGEIF(Raw_SalesFact!$D$2:$D$2001,D222,Raw_SalesFact!$G$2:$G$2001),2),Raw_SalesFact!G222)</f>
        <v>434.55</v>
      </c>
      <c r="H222" s="8">
        <f>IF(Raw_SalesFact!H222="",0,Raw_SalesFact!H222)</f>
        <v>0.08</v>
      </c>
      <c r="I222" s="4" t="str">
        <f>Raw_SalesFact!I222</f>
        <v>COD</v>
      </c>
      <c r="J222" s="4">
        <f>IF(Raw_SalesFact!J222="",ROUND(F222*G222*(1-H222),2),Raw_SalesFact!J222)</f>
        <v>1199.3579999999999</v>
      </c>
      <c r="K222" s="4" t="str">
        <f>IF(COUNTIF($A$2:$A222,A222)&gt;1,"Duplicate","Unique")</f>
        <v>Unique</v>
      </c>
    </row>
    <row r="223" spans="1:11" ht="15" customHeight="1" x14ac:dyDescent="0.3">
      <c r="A223" s="4" t="str">
        <f>Raw_SalesFact!A223</f>
        <v>SALE221</v>
      </c>
      <c r="B223" s="6">
        <f>Raw_SalesFact!B223</f>
        <v>45729</v>
      </c>
      <c r="C223" s="4" t="str">
        <f>Raw_SalesFact!C223</f>
        <v>CUST1099</v>
      </c>
      <c r="D223" s="4" t="str">
        <f>Raw_SalesFact!D223</f>
        <v>PROD26</v>
      </c>
      <c r="E223" s="4" t="str">
        <f>Raw_SalesFact!E223</f>
        <v>STORE14</v>
      </c>
      <c r="F223" s="4">
        <f>IF(Raw_SalesFact!F223="",ROUND(AVERAGE(Raw_SalesFact!$F$2:$F$2001),0),Raw_SalesFact!F223)</f>
        <v>4</v>
      </c>
      <c r="G223" s="4">
        <f>IF(Raw_SalesFact!G223="",ROUND(AVERAGEIF(Raw_SalesFact!$D$2:$D$2001,D223,Raw_SalesFact!$G$2:$G$2001),2),Raw_SalesFact!G223)</f>
        <v>652.28</v>
      </c>
      <c r="H223" s="8">
        <f>IF(Raw_SalesFact!H223="",0,Raw_SalesFact!H223)</f>
        <v>0.15</v>
      </c>
      <c r="I223" s="4" t="str">
        <f>Raw_SalesFact!I223</f>
        <v>Credit Card</v>
      </c>
      <c r="J223" s="4">
        <f>IF(Raw_SalesFact!J223="",ROUND(F223*G223*(1-H223),2),Raw_SalesFact!J223)</f>
        <v>2217.752</v>
      </c>
      <c r="K223" s="4" t="str">
        <f>IF(COUNTIF($A$2:$A223,A223)&gt;1,"Duplicate","Unique")</f>
        <v>Unique</v>
      </c>
    </row>
    <row r="224" spans="1:11" ht="15" customHeight="1" x14ac:dyDescent="0.3">
      <c r="A224" s="4" t="str">
        <f>Raw_SalesFact!A224</f>
        <v>SALE222</v>
      </c>
      <c r="B224" s="6">
        <f>Raw_SalesFact!B224</f>
        <v>45480</v>
      </c>
      <c r="C224" s="4" t="str">
        <f>Raw_SalesFact!C224</f>
        <v>CUST1269</v>
      </c>
      <c r="D224" s="4" t="str">
        <f>Raw_SalesFact!D224</f>
        <v>PROD76</v>
      </c>
      <c r="E224" s="4" t="str">
        <f>Raw_SalesFact!E224</f>
        <v>STORE17</v>
      </c>
      <c r="F224" s="4">
        <f>IF(Raw_SalesFact!F224="",ROUND(AVERAGE(Raw_SalesFact!$F$2:$F$2001),0),Raw_SalesFact!F224)</f>
        <v>3</v>
      </c>
      <c r="G224" s="4">
        <f>IF(Raw_SalesFact!G224="",ROUND(AVERAGEIF(Raw_SalesFact!$D$2:$D$2001,D224,Raw_SalesFact!$G$2:$G$2001),2),Raw_SalesFact!G224)</f>
        <v>207.8</v>
      </c>
      <c r="H224" s="8">
        <f>IF(Raw_SalesFact!H224="",0,Raw_SalesFact!H224)</f>
        <v>0.15</v>
      </c>
      <c r="I224" s="4" t="str">
        <f>Raw_SalesFact!I224</f>
        <v>Credit Card</v>
      </c>
      <c r="J224" s="4">
        <f>IF(Raw_SalesFact!J224="",ROUND(F224*G224*(1-H224),2),Raw_SalesFact!J224)</f>
        <v>529.89</v>
      </c>
      <c r="K224" s="4" t="str">
        <f>IF(COUNTIF($A$2:$A224,A224)&gt;1,"Duplicate","Unique")</f>
        <v>Unique</v>
      </c>
    </row>
    <row r="225" spans="1:11" ht="15" customHeight="1" x14ac:dyDescent="0.3">
      <c r="A225" s="4" t="str">
        <f>Raw_SalesFact!A225</f>
        <v>SALE223</v>
      </c>
      <c r="B225" s="6">
        <f>Raw_SalesFact!B225</f>
        <v>45361</v>
      </c>
      <c r="C225" s="4" t="str">
        <f>Raw_SalesFact!C225</f>
        <v>CUST1495</v>
      </c>
      <c r="D225" s="4" t="str">
        <f>Raw_SalesFact!D225</f>
        <v>PROD61</v>
      </c>
      <c r="E225" s="4" t="str">
        <f>Raw_SalesFact!E225</f>
        <v>STORE15</v>
      </c>
      <c r="F225" s="4">
        <f>IF(Raw_SalesFact!F225="",ROUND(AVERAGE(Raw_SalesFact!$F$2:$F$2001),0),Raw_SalesFact!F225)</f>
        <v>4</v>
      </c>
      <c r="G225" s="4">
        <f>IF(Raw_SalesFact!G225="",ROUND(AVERAGEIF(Raw_SalesFact!$D$2:$D$2001,D225,Raw_SalesFact!$G$2:$G$2001),2),Raw_SalesFact!G225)</f>
        <v>385.5</v>
      </c>
      <c r="H225" s="8">
        <f>IF(Raw_SalesFact!H225="",0,Raw_SalesFact!H225)</f>
        <v>0.03</v>
      </c>
      <c r="I225" s="4" t="str">
        <f>Raw_SalesFact!I225</f>
        <v>PayPal</v>
      </c>
      <c r="J225" s="4">
        <f>IF(Raw_SalesFact!J225="",ROUND(F225*G225*(1-H225),2),Raw_SalesFact!J225)</f>
        <v>1495.74</v>
      </c>
      <c r="K225" s="4" t="str">
        <f>IF(COUNTIF($A$2:$A225,A225)&gt;1,"Duplicate","Unique")</f>
        <v>Unique</v>
      </c>
    </row>
    <row r="226" spans="1:11" ht="15" customHeight="1" x14ac:dyDescent="0.3">
      <c r="A226" s="4" t="str">
        <f>Raw_SalesFact!A226</f>
        <v>SALE224</v>
      </c>
      <c r="B226" s="6">
        <f>Raw_SalesFact!B226</f>
        <v>45915</v>
      </c>
      <c r="C226" s="4" t="str">
        <f>Raw_SalesFact!C226</f>
        <v>CUST1096</v>
      </c>
      <c r="D226" s="4" t="str">
        <f>Raw_SalesFact!D226</f>
        <v>PROD65</v>
      </c>
      <c r="E226" s="4" t="str">
        <f>Raw_SalesFact!E226</f>
        <v>STORE6</v>
      </c>
      <c r="F226" s="4">
        <f>IF(Raw_SalesFact!F226="",ROUND(AVERAGE(Raw_SalesFact!$F$2:$F$2001),0),Raw_SalesFact!F226)</f>
        <v>3</v>
      </c>
      <c r="G226" s="4">
        <f>IF(Raw_SalesFact!G226="",ROUND(AVERAGEIF(Raw_SalesFact!$D$2:$D$2001,D226,Raw_SalesFact!$G$2:$G$2001),2),Raw_SalesFact!G226)</f>
        <v>548.19000000000005</v>
      </c>
      <c r="H226" s="8">
        <f>IF(Raw_SalesFact!H226="",0,Raw_SalesFact!H226)</f>
        <v>0.12</v>
      </c>
      <c r="I226" s="4" t="str">
        <f>Raw_SalesFact!I226</f>
        <v>Credit Card</v>
      </c>
      <c r="J226" s="4">
        <f>IF(Raw_SalesFact!J226="",ROUND(F226*G226*(1-H226),2),Raw_SalesFact!J226)</f>
        <v>1447.2216000000001</v>
      </c>
      <c r="K226" s="4" t="str">
        <f>IF(COUNTIF($A$2:$A226,A226)&gt;1,"Duplicate","Unique")</f>
        <v>Unique</v>
      </c>
    </row>
    <row r="227" spans="1:11" ht="15" customHeight="1" x14ac:dyDescent="0.3">
      <c r="A227" s="4" t="str">
        <f>Raw_SalesFact!A227</f>
        <v>SALE225</v>
      </c>
      <c r="B227" s="6">
        <f>Raw_SalesFact!B227</f>
        <v>45607</v>
      </c>
      <c r="C227" s="4" t="str">
        <f>Raw_SalesFact!C227</f>
        <v>CUST1069</v>
      </c>
      <c r="D227" s="4" t="str">
        <f>Raw_SalesFact!D227</f>
        <v>PROD73</v>
      </c>
      <c r="E227" s="4" t="str">
        <f>Raw_SalesFact!E227</f>
        <v>STORE9</v>
      </c>
      <c r="F227" s="4">
        <f>IF(Raw_SalesFact!F227="",ROUND(AVERAGE(Raw_SalesFact!$F$2:$F$2001),0),Raw_SalesFact!F227)</f>
        <v>3</v>
      </c>
      <c r="G227" s="4">
        <f>IF(Raw_SalesFact!G227="",ROUND(AVERAGEIF(Raw_SalesFact!$D$2:$D$2001,D227,Raw_SalesFact!$G$2:$G$2001),2),Raw_SalesFact!G227)</f>
        <v>927.6</v>
      </c>
      <c r="H227" s="8">
        <f>IF(Raw_SalesFact!H227="",0,Raw_SalesFact!H227)</f>
        <v>0.09</v>
      </c>
      <c r="I227" s="4" t="str">
        <f>Raw_SalesFact!I227</f>
        <v>Credit Card</v>
      </c>
      <c r="J227" s="4">
        <f>IF(Raw_SalesFact!J227="",ROUND(F227*G227*(1-H227),2),Raw_SalesFact!J227)</f>
        <v>2532.348</v>
      </c>
      <c r="K227" s="4" t="str">
        <f>IF(COUNTIF($A$2:$A227,A227)&gt;1,"Duplicate","Unique")</f>
        <v>Unique</v>
      </c>
    </row>
    <row r="228" spans="1:11" ht="15" customHeight="1" x14ac:dyDescent="0.3">
      <c r="A228" s="4" t="str">
        <f>Raw_SalesFact!A228</f>
        <v>SALE226</v>
      </c>
      <c r="B228" s="6">
        <f>Raw_SalesFact!B228</f>
        <v>45666</v>
      </c>
      <c r="C228" s="4" t="str">
        <f>Raw_SalesFact!C228</f>
        <v>CUST1266</v>
      </c>
      <c r="D228" s="4" t="str">
        <f>Raw_SalesFact!D228</f>
        <v>PROD61</v>
      </c>
      <c r="E228" s="4" t="str">
        <f>Raw_SalesFact!E228</f>
        <v>STORE3</v>
      </c>
      <c r="F228" s="4">
        <f>IF(Raw_SalesFact!F228="",ROUND(AVERAGE(Raw_SalesFact!$F$2:$F$2001),0),Raw_SalesFact!F228)</f>
        <v>4</v>
      </c>
      <c r="G228" s="4">
        <f>IF(Raw_SalesFact!G228="",ROUND(AVERAGEIF(Raw_SalesFact!$D$2:$D$2001,D228,Raw_SalesFact!$G$2:$G$2001),2),Raw_SalesFact!G228)</f>
        <v>585.04</v>
      </c>
      <c r="H228" s="8">
        <f>IF(Raw_SalesFact!H228="",0,Raw_SalesFact!H228)</f>
        <v>0.22</v>
      </c>
      <c r="I228" s="4" t="str">
        <f>Raw_SalesFact!I228</f>
        <v>PayPal</v>
      </c>
      <c r="J228" s="4">
        <f>IF(Raw_SalesFact!J228="",ROUND(F228*G228*(1-H228),2),Raw_SalesFact!J228)</f>
        <v>1825.3248000000001</v>
      </c>
      <c r="K228" s="4" t="str">
        <f>IF(COUNTIF($A$2:$A228,A228)&gt;1,"Duplicate","Unique")</f>
        <v>Unique</v>
      </c>
    </row>
    <row r="229" spans="1:11" ht="15" customHeight="1" x14ac:dyDescent="0.3">
      <c r="A229" s="4" t="str">
        <f>Raw_SalesFact!A229</f>
        <v>SALE227</v>
      </c>
      <c r="B229" s="6">
        <f>Raw_SalesFact!B229</f>
        <v>45406</v>
      </c>
      <c r="C229" s="4" t="str">
        <f>Raw_SalesFact!C229</f>
        <v>CUST1499</v>
      </c>
      <c r="D229" s="4" t="str">
        <f>Raw_SalesFact!D229</f>
        <v>PROD39</v>
      </c>
      <c r="E229" s="4" t="str">
        <f>Raw_SalesFact!E229</f>
        <v>STORE2</v>
      </c>
      <c r="F229" s="4">
        <f>IF(Raw_SalesFact!F229="",ROUND(AVERAGE(Raw_SalesFact!$F$2:$F$2001),0),Raw_SalesFact!F229)</f>
        <v>2</v>
      </c>
      <c r="G229" s="4">
        <f>IF(Raw_SalesFact!G229="",ROUND(AVERAGEIF(Raw_SalesFact!$D$2:$D$2001,D229,Raw_SalesFact!$G$2:$G$2001),2),Raw_SalesFact!G229)</f>
        <v>999.89</v>
      </c>
      <c r="H229" s="8">
        <f>IF(Raw_SalesFact!H229="",0,Raw_SalesFact!H229)</f>
        <v>0.09</v>
      </c>
      <c r="I229" s="4" t="str">
        <f>Raw_SalesFact!I229</f>
        <v>Credit Card</v>
      </c>
      <c r="J229" s="4">
        <f>IF(Raw_SalesFact!J229="",ROUND(F229*G229*(1-H229),2),Raw_SalesFact!J229)</f>
        <v>1819.7998</v>
      </c>
      <c r="K229" s="4" t="str">
        <f>IF(COUNTIF($A$2:$A229,A229)&gt;1,"Duplicate","Unique")</f>
        <v>Unique</v>
      </c>
    </row>
    <row r="230" spans="1:11" ht="15" customHeight="1" x14ac:dyDescent="0.3">
      <c r="A230" s="4" t="str">
        <f>Raw_SalesFact!A230</f>
        <v>SALE228</v>
      </c>
      <c r="B230" s="6">
        <f>Raw_SalesFact!B230</f>
        <v>45284</v>
      </c>
      <c r="C230" s="4" t="str">
        <f>Raw_SalesFact!C230</f>
        <v>CUST1107</v>
      </c>
      <c r="D230" s="4" t="str">
        <f>Raw_SalesFact!D230</f>
        <v>PROD75</v>
      </c>
      <c r="E230" s="4" t="str">
        <f>Raw_SalesFact!E230</f>
        <v>STORE3</v>
      </c>
      <c r="F230" s="4">
        <f>IF(Raw_SalesFact!F230="",ROUND(AVERAGE(Raw_SalesFact!$F$2:$F$2001),0),Raw_SalesFact!F230)</f>
        <v>2</v>
      </c>
      <c r="G230" s="4">
        <f>IF(Raw_SalesFact!G230="",ROUND(AVERAGEIF(Raw_SalesFact!$D$2:$D$2001,D230,Raw_SalesFact!$G$2:$G$2001),2),Raw_SalesFact!G230)</f>
        <v>848.98</v>
      </c>
      <c r="H230" s="8">
        <f>IF(Raw_SalesFact!H230="",0,Raw_SalesFact!H230)</f>
        <v>0.04</v>
      </c>
      <c r="I230" s="4" t="str">
        <f>Raw_SalesFact!I230</f>
        <v>PayPal</v>
      </c>
      <c r="J230" s="4">
        <f>IF(Raw_SalesFact!J230="",ROUND(F230*G230*(1-H230),2),Raw_SalesFact!J230)</f>
        <v>1630.0416</v>
      </c>
      <c r="K230" s="4" t="str">
        <f>IF(COUNTIF($A$2:$A230,A230)&gt;1,"Duplicate","Unique")</f>
        <v>Unique</v>
      </c>
    </row>
    <row r="231" spans="1:11" ht="15" customHeight="1" x14ac:dyDescent="0.3">
      <c r="A231" s="4" t="str">
        <f>Raw_SalesFact!A231</f>
        <v>SALE229</v>
      </c>
      <c r="B231" s="6">
        <f>Raw_SalesFact!B231</f>
        <v>45348</v>
      </c>
      <c r="C231" s="4" t="str">
        <f>Raw_SalesFact!C231</f>
        <v>CUST1142</v>
      </c>
      <c r="D231" s="4" t="str">
        <f>Raw_SalesFact!D231</f>
        <v>PROD60</v>
      </c>
      <c r="E231" s="4" t="str">
        <f>Raw_SalesFact!E231</f>
        <v>STORE14</v>
      </c>
      <c r="F231" s="4">
        <f>IF(Raw_SalesFact!F231="",ROUND(AVERAGE(Raw_SalesFact!$F$2:$F$2001),0),Raw_SalesFact!F231)</f>
        <v>3</v>
      </c>
      <c r="G231" s="4">
        <f>IF(Raw_SalesFact!G231="",ROUND(AVERAGEIF(Raw_SalesFact!$D$2:$D$2001,D231,Raw_SalesFact!$G$2:$G$2001),2),Raw_SalesFact!G231)</f>
        <v>769.56</v>
      </c>
      <c r="H231" s="8">
        <f>IF(Raw_SalesFact!H231="",0,Raw_SalesFact!H231)</f>
        <v>0.08</v>
      </c>
      <c r="I231" s="4" t="str">
        <f>Raw_SalesFact!I231</f>
        <v>Credit Card</v>
      </c>
      <c r="J231" s="4">
        <f>IF(Raw_SalesFact!J231="",ROUND(F231*G231*(1-H231),2),Raw_SalesFact!J231)</f>
        <v>2123.9856</v>
      </c>
      <c r="K231" s="4" t="str">
        <f>IF(COUNTIF($A$2:$A231,A231)&gt;1,"Duplicate","Unique")</f>
        <v>Unique</v>
      </c>
    </row>
    <row r="232" spans="1:11" ht="15" customHeight="1" x14ac:dyDescent="0.3">
      <c r="A232" s="4" t="str">
        <f>Raw_SalesFact!A232</f>
        <v>SALE230</v>
      </c>
      <c r="B232" s="6">
        <f>Raw_SalesFact!B232</f>
        <v>45676</v>
      </c>
      <c r="C232" s="4" t="str">
        <f>Raw_SalesFact!C232</f>
        <v>CUST1049</v>
      </c>
      <c r="D232" s="4" t="str">
        <f>Raw_SalesFact!D232</f>
        <v>PROD48</v>
      </c>
      <c r="E232" s="4" t="str">
        <f>Raw_SalesFact!E232</f>
        <v>STORE13</v>
      </c>
      <c r="F232" s="4">
        <f>IF(Raw_SalesFact!F232="",ROUND(AVERAGE(Raw_SalesFact!$F$2:$F$2001),0),Raw_SalesFact!F232)</f>
        <v>3</v>
      </c>
      <c r="G232" s="4">
        <f>IF(Raw_SalesFact!G232="",ROUND(AVERAGEIF(Raw_SalesFact!$D$2:$D$2001,D232,Raw_SalesFact!$G$2:$G$2001),2),Raw_SalesFact!G232)</f>
        <v>449.88</v>
      </c>
      <c r="H232" s="8">
        <f>IF(Raw_SalesFact!H232="",0,Raw_SalesFact!H232)</f>
        <v>0.1</v>
      </c>
      <c r="I232" s="4" t="str">
        <f>Raw_SalesFact!I232</f>
        <v>PayPal</v>
      </c>
      <c r="J232" s="4">
        <f>IF(Raw_SalesFact!J232="",ROUND(F232*G232*(1-H232),2),Raw_SalesFact!J232)</f>
        <v>1214.6759999999999</v>
      </c>
      <c r="K232" s="4" t="str">
        <f>IF(COUNTIF($A$2:$A232,A232)&gt;1,"Duplicate","Unique")</f>
        <v>Unique</v>
      </c>
    </row>
    <row r="233" spans="1:11" ht="15" customHeight="1" x14ac:dyDescent="0.3">
      <c r="A233" s="4" t="str">
        <f>Raw_SalesFact!A233</f>
        <v>SALE231</v>
      </c>
      <c r="B233" s="6">
        <f>Raw_SalesFact!B233</f>
        <v>45863</v>
      </c>
      <c r="C233" s="4" t="str">
        <f>Raw_SalesFact!C233</f>
        <v>CUST1275</v>
      </c>
      <c r="D233" s="4" t="str">
        <f>Raw_SalesFact!D233</f>
        <v>PROD69</v>
      </c>
      <c r="E233" s="4" t="str">
        <f>Raw_SalesFact!E233</f>
        <v>STORE12</v>
      </c>
      <c r="F233" s="4">
        <f>IF(Raw_SalesFact!F233="",ROUND(AVERAGE(Raw_SalesFact!$F$2:$F$2001),0),Raw_SalesFact!F233)</f>
        <v>4</v>
      </c>
      <c r="G233" s="4">
        <f>IF(Raw_SalesFact!G233="",ROUND(AVERAGEIF(Raw_SalesFact!$D$2:$D$2001,D233,Raw_SalesFact!$G$2:$G$2001),2),Raw_SalesFact!G233)</f>
        <v>383.74</v>
      </c>
      <c r="H233" s="8">
        <f>IF(Raw_SalesFact!H233="",0,Raw_SalesFact!H233)</f>
        <v>0.01</v>
      </c>
      <c r="I233" s="4" t="str">
        <f>Raw_SalesFact!I233</f>
        <v>Credit Card</v>
      </c>
      <c r="J233" s="4">
        <f>IF(Raw_SalesFact!J233="",ROUND(F233*G233*(1-H233),2),Raw_SalesFact!J233)</f>
        <v>1519.6104</v>
      </c>
      <c r="K233" s="4" t="str">
        <f>IF(COUNTIF($A$2:$A233,A233)&gt;1,"Duplicate","Unique")</f>
        <v>Unique</v>
      </c>
    </row>
    <row r="234" spans="1:11" ht="15" customHeight="1" x14ac:dyDescent="0.3">
      <c r="A234" s="4" t="str">
        <f>Raw_SalesFact!A234</f>
        <v>SALE232</v>
      </c>
      <c r="B234" s="6">
        <f>Raw_SalesFact!B234</f>
        <v>45409</v>
      </c>
      <c r="C234" s="4" t="str">
        <f>Raw_SalesFact!C234</f>
        <v>CUST1148</v>
      </c>
      <c r="D234" s="4" t="str">
        <f>Raw_SalesFact!D234</f>
        <v>PROD58</v>
      </c>
      <c r="E234" s="4" t="str">
        <f>Raw_SalesFact!E234</f>
        <v>STORE10</v>
      </c>
      <c r="F234" s="4">
        <f>IF(Raw_SalesFact!F234="",ROUND(AVERAGE(Raw_SalesFact!$F$2:$F$2001),0),Raw_SalesFact!F234)</f>
        <v>4</v>
      </c>
      <c r="G234" s="4">
        <f>IF(Raw_SalesFact!G234="",ROUND(AVERAGEIF(Raw_SalesFact!$D$2:$D$2001,D234,Raw_SalesFact!$G$2:$G$2001),2),Raw_SalesFact!G234)</f>
        <v>794.97</v>
      </c>
      <c r="H234" s="8">
        <f>IF(Raw_SalesFact!H234="",0,Raw_SalesFact!H234)</f>
        <v>0.24</v>
      </c>
      <c r="I234" s="4" t="str">
        <f>Raw_SalesFact!I234</f>
        <v>PayPal</v>
      </c>
      <c r="J234" s="4">
        <f>IF(Raw_SalesFact!J234="",ROUND(F234*G234*(1-H234),2),Raw_SalesFact!J234)</f>
        <v>2416.7087999999999</v>
      </c>
      <c r="K234" s="4" t="str">
        <f>IF(COUNTIF($A$2:$A234,A234)&gt;1,"Duplicate","Unique")</f>
        <v>Unique</v>
      </c>
    </row>
    <row r="235" spans="1:11" ht="15" customHeight="1" x14ac:dyDescent="0.3">
      <c r="A235" s="4" t="str">
        <f>Raw_SalesFact!A235</f>
        <v>SALE233</v>
      </c>
      <c r="B235" s="6">
        <f>Raw_SalesFact!B235</f>
        <v>45880</v>
      </c>
      <c r="C235" s="4" t="str">
        <f>Raw_SalesFact!C235</f>
        <v>CUST1010</v>
      </c>
      <c r="D235" s="4" t="str">
        <f>Raw_SalesFact!D235</f>
        <v>PROD79</v>
      </c>
      <c r="E235" s="4" t="str">
        <f>Raw_SalesFact!E235</f>
        <v>STORE5</v>
      </c>
      <c r="F235" s="4">
        <f>IF(Raw_SalesFact!F235="",ROUND(AVERAGE(Raw_SalesFact!$F$2:$F$2001),0),Raw_SalesFact!F235)</f>
        <v>1</v>
      </c>
      <c r="G235" s="4">
        <f>IF(Raw_SalesFact!G235="",ROUND(AVERAGEIF(Raw_SalesFact!$D$2:$D$2001,D235,Raw_SalesFact!$G$2:$G$2001),2),Raw_SalesFact!G235)</f>
        <v>989.63</v>
      </c>
      <c r="H235" s="8">
        <f>IF(Raw_SalesFact!H235="",0,Raw_SalesFact!H235)</f>
        <v>0.05</v>
      </c>
      <c r="I235" s="4" t="str">
        <f>Raw_SalesFact!I235</f>
        <v>PayPal</v>
      </c>
      <c r="J235" s="4">
        <f>IF(Raw_SalesFact!J235="",ROUND(F235*G235*(1-H235),2),Raw_SalesFact!J235)</f>
        <v>940.14850000000001</v>
      </c>
      <c r="K235" s="4" t="str">
        <f>IF(COUNTIF($A$2:$A235,A235)&gt;1,"Duplicate","Unique")</f>
        <v>Unique</v>
      </c>
    </row>
    <row r="236" spans="1:11" ht="15" customHeight="1" x14ac:dyDescent="0.3">
      <c r="A236" s="4" t="str">
        <f>Raw_SalesFact!A236</f>
        <v>SALE234</v>
      </c>
      <c r="B236" s="6">
        <f>Raw_SalesFact!B236</f>
        <v>45731</v>
      </c>
      <c r="C236" s="4" t="str">
        <f>Raw_SalesFact!C236</f>
        <v>CUST1335</v>
      </c>
      <c r="D236" s="4" t="str">
        <f>Raw_SalesFact!D236</f>
        <v>PROD54</v>
      </c>
      <c r="E236" s="4" t="str">
        <f>Raw_SalesFact!E236</f>
        <v>STORE0</v>
      </c>
      <c r="F236" s="4">
        <f>IF(Raw_SalesFact!F236="",ROUND(AVERAGE(Raw_SalesFact!$F$2:$F$2001),0),Raw_SalesFact!F236)</f>
        <v>1</v>
      </c>
      <c r="G236" s="4">
        <f>IF(Raw_SalesFact!G236="",ROUND(AVERAGEIF(Raw_SalesFact!$D$2:$D$2001,D236,Raw_SalesFact!$G$2:$G$2001),2),Raw_SalesFact!G236)</f>
        <v>447.16</v>
      </c>
      <c r="H236" s="8">
        <f>IF(Raw_SalesFact!H236="",0,Raw_SalesFact!H236)</f>
        <v>0.22</v>
      </c>
      <c r="I236" s="4" t="str">
        <f>Raw_SalesFact!I236</f>
        <v>COD</v>
      </c>
      <c r="J236" s="4">
        <f>IF(Raw_SalesFact!J236="",ROUND(F236*G236*(1-H236),2),Raw_SalesFact!J236)</f>
        <v>348.78480000000002</v>
      </c>
      <c r="K236" s="4" t="str">
        <f>IF(COUNTIF($A$2:$A236,A236)&gt;1,"Duplicate","Unique")</f>
        <v>Unique</v>
      </c>
    </row>
    <row r="237" spans="1:11" ht="15" customHeight="1" x14ac:dyDescent="0.3">
      <c r="A237" s="4" t="str">
        <f>Raw_SalesFact!A237</f>
        <v>SALE235</v>
      </c>
      <c r="B237" s="6">
        <f>Raw_SalesFact!B237</f>
        <v>45671</v>
      </c>
      <c r="C237" s="4" t="str">
        <f>Raw_SalesFact!C237</f>
        <v>CUST1008</v>
      </c>
      <c r="D237" s="4" t="str">
        <f>Raw_SalesFact!D237</f>
        <v>PROD94</v>
      </c>
      <c r="E237" s="4" t="str">
        <f>Raw_SalesFact!E237</f>
        <v>STORE6</v>
      </c>
      <c r="F237" s="4">
        <f>IF(Raw_SalesFact!F237="",ROUND(AVERAGE(Raw_SalesFact!$F$2:$F$2001),0),Raw_SalesFact!F237)</f>
        <v>1</v>
      </c>
      <c r="G237" s="4">
        <f>IF(Raw_SalesFact!G237="",ROUND(AVERAGEIF(Raw_SalesFact!$D$2:$D$2001,D237,Raw_SalesFact!$G$2:$G$2001),2),Raw_SalesFact!G237)</f>
        <v>946.9</v>
      </c>
      <c r="H237" s="8">
        <f>IF(Raw_SalesFact!H237="",0,Raw_SalesFact!H237)</f>
        <v>0.28999999999999998</v>
      </c>
      <c r="I237" s="4" t="str">
        <f>Raw_SalesFact!I237</f>
        <v>COD</v>
      </c>
      <c r="J237" s="4">
        <f>IF(Raw_SalesFact!J237="",ROUND(F237*G237*(1-H237),2),Raw_SalesFact!J237)</f>
        <v>672.29899999999998</v>
      </c>
      <c r="K237" s="4" t="str">
        <f>IF(COUNTIF($A$2:$A237,A237)&gt;1,"Duplicate","Unique")</f>
        <v>Unique</v>
      </c>
    </row>
    <row r="238" spans="1:11" ht="15" customHeight="1" x14ac:dyDescent="0.3">
      <c r="A238" s="4" t="str">
        <f>Raw_SalesFact!A238</f>
        <v>SALE236</v>
      </c>
      <c r="B238" s="6">
        <f>Raw_SalesFact!B238</f>
        <v>45809</v>
      </c>
      <c r="C238" s="4" t="str">
        <f>Raw_SalesFact!C238</f>
        <v>CUST1169</v>
      </c>
      <c r="D238" s="4" t="str">
        <f>Raw_SalesFact!D238</f>
        <v>PROD17</v>
      </c>
      <c r="E238" s="4" t="str">
        <f>Raw_SalesFact!E238</f>
        <v>STORE0</v>
      </c>
      <c r="F238" s="4">
        <f>IF(Raw_SalesFact!F238="",ROUND(AVERAGE(Raw_SalesFact!$F$2:$F$2001),0),Raw_SalesFact!F238)</f>
        <v>4</v>
      </c>
      <c r="G238" s="4">
        <f>IF(Raw_SalesFact!G238="",ROUND(AVERAGEIF(Raw_SalesFact!$D$2:$D$2001,D238,Raw_SalesFact!$G$2:$G$2001),2),Raw_SalesFact!G238)</f>
        <v>469.68</v>
      </c>
      <c r="H238" s="8">
        <f>IF(Raw_SalesFact!H238="",0,Raw_SalesFact!H238)</f>
        <v>0.19</v>
      </c>
      <c r="I238" s="4" t="str">
        <f>Raw_SalesFact!I238</f>
        <v>Credit Card</v>
      </c>
      <c r="J238" s="4">
        <f>IF(Raw_SalesFact!J238="",ROUND(F238*G238*(1-H238),2),Raw_SalesFact!J238)</f>
        <v>1521.7632000000001</v>
      </c>
      <c r="K238" s="4" t="str">
        <f>IF(COUNTIF($A$2:$A238,A238)&gt;1,"Duplicate","Unique")</f>
        <v>Unique</v>
      </c>
    </row>
    <row r="239" spans="1:11" ht="15" customHeight="1" x14ac:dyDescent="0.3">
      <c r="A239" s="4" t="str">
        <f>Raw_SalesFact!A239</f>
        <v>SALE237</v>
      </c>
      <c r="B239" s="6">
        <f>Raw_SalesFact!B239</f>
        <v>45559</v>
      </c>
      <c r="C239" s="4" t="str">
        <f>Raw_SalesFact!C239</f>
        <v>CUST1494</v>
      </c>
      <c r="D239" s="4" t="str">
        <f>Raw_SalesFact!D239</f>
        <v>PROD28</v>
      </c>
      <c r="E239" s="4" t="str">
        <f>Raw_SalesFact!E239</f>
        <v>STORE17</v>
      </c>
      <c r="F239" s="4">
        <f>IF(Raw_SalesFact!F239="",ROUND(AVERAGE(Raw_SalesFact!$F$2:$F$2001),0),Raw_SalesFact!F239)</f>
        <v>4</v>
      </c>
      <c r="G239" s="4">
        <f>IF(Raw_SalesFact!G239="",ROUND(AVERAGEIF(Raw_SalesFact!$D$2:$D$2001,D239,Raw_SalesFact!$G$2:$G$2001),2),Raw_SalesFact!G239)</f>
        <v>320.64</v>
      </c>
      <c r="H239" s="8">
        <f>IF(Raw_SalesFact!H239="",0,Raw_SalesFact!H239)</f>
        <v>0.2</v>
      </c>
      <c r="I239" s="4" t="str">
        <f>Raw_SalesFact!I239</f>
        <v>COD</v>
      </c>
      <c r="J239" s="4">
        <f>IF(Raw_SalesFact!J239="",ROUND(F239*G239*(1-H239),2),Raw_SalesFact!J239)</f>
        <v>1026.048</v>
      </c>
      <c r="K239" s="4" t="str">
        <f>IF(COUNTIF($A$2:$A239,A239)&gt;1,"Duplicate","Unique")</f>
        <v>Unique</v>
      </c>
    </row>
    <row r="240" spans="1:11" ht="15" customHeight="1" x14ac:dyDescent="0.3">
      <c r="A240" s="4" t="str">
        <f>Raw_SalesFact!A240</f>
        <v>SALE238</v>
      </c>
      <c r="B240" s="6">
        <f>Raw_SalesFact!B240</f>
        <v>45253</v>
      </c>
      <c r="C240" s="4" t="str">
        <f>Raw_SalesFact!C240</f>
        <v>CUST1135</v>
      </c>
      <c r="D240" s="4" t="str">
        <f>Raw_SalesFact!D240</f>
        <v>PROD15</v>
      </c>
      <c r="E240" s="4" t="str">
        <f>Raw_SalesFact!E240</f>
        <v>STORE5</v>
      </c>
      <c r="F240" s="4">
        <f>IF(Raw_SalesFact!F240="",ROUND(AVERAGE(Raw_SalesFact!$F$2:$F$2001),0),Raw_SalesFact!F240)</f>
        <v>1</v>
      </c>
      <c r="G240" s="4">
        <f>IF(Raw_SalesFact!G240="",ROUND(AVERAGEIF(Raw_SalesFact!$D$2:$D$2001,D240,Raw_SalesFact!$G$2:$G$2001),2),Raw_SalesFact!G240)</f>
        <v>594.44000000000005</v>
      </c>
      <c r="H240" s="8">
        <f>IF(Raw_SalesFact!H240="",0,Raw_SalesFact!H240)</f>
        <v>0.21</v>
      </c>
      <c r="I240" s="4" t="str">
        <f>Raw_SalesFact!I240</f>
        <v>Credit Card</v>
      </c>
      <c r="J240" s="4">
        <f>IF(Raw_SalesFact!J240="",ROUND(F240*G240*(1-H240),2),Raw_SalesFact!J240)</f>
        <v>469.60759999999999</v>
      </c>
      <c r="K240" s="4" t="str">
        <f>IF(COUNTIF($A$2:$A240,A240)&gt;1,"Duplicate","Unique")</f>
        <v>Unique</v>
      </c>
    </row>
    <row r="241" spans="1:11" ht="15" customHeight="1" x14ac:dyDescent="0.3">
      <c r="A241" s="4" t="str">
        <f>Raw_SalesFact!A241</f>
        <v>SALE239</v>
      </c>
      <c r="B241" s="6">
        <f>Raw_SalesFact!B241</f>
        <v>45861</v>
      </c>
      <c r="C241" s="4" t="str">
        <f>Raw_SalesFact!C241</f>
        <v>CUST1216</v>
      </c>
      <c r="D241" s="4" t="str">
        <f>Raw_SalesFact!D241</f>
        <v>PROD86</v>
      </c>
      <c r="E241" s="4" t="str">
        <f>Raw_SalesFact!E241</f>
        <v>STORE8</v>
      </c>
      <c r="F241" s="4">
        <f>IF(Raw_SalesFact!F241="",ROUND(AVERAGE(Raw_SalesFact!$F$2:$F$2001),0),Raw_SalesFact!F241)</f>
        <v>3</v>
      </c>
      <c r="G241" s="4">
        <f>IF(Raw_SalesFact!G241="",ROUND(AVERAGEIF(Raw_SalesFact!$D$2:$D$2001,D241,Raw_SalesFact!$G$2:$G$2001),2),Raw_SalesFact!G241)</f>
        <v>91.7</v>
      </c>
      <c r="H241" s="8">
        <f>IF(Raw_SalesFact!H241="",0,Raw_SalesFact!H241)</f>
        <v>0.08</v>
      </c>
      <c r="I241" s="4" t="str">
        <f>Raw_SalesFact!I241</f>
        <v>COD</v>
      </c>
      <c r="J241" s="4">
        <f>IF(Raw_SalesFact!J241="",ROUND(F241*G241*(1-H241),2),Raw_SalesFact!J241)</f>
        <v>253.09200000000001</v>
      </c>
      <c r="K241" s="4" t="str">
        <f>IF(COUNTIF($A$2:$A241,A241)&gt;1,"Duplicate","Unique")</f>
        <v>Unique</v>
      </c>
    </row>
    <row r="242" spans="1:11" ht="15" customHeight="1" x14ac:dyDescent="0.3">
      <c r="A242" s="4" t="str">
        <f>Raw_SalesFact!A242</f>
        <v>SALE240</v>
      </c>
      <c r="B242" s="6">
        <f>Raw_SalesFact!B242</f>
        <v>45917</v>
      </c>
      <c r="C242" s="4" t="str">
        <f>Raw_SalesFact!C242</f>
        <v>CUST1031</v>
      </c>
      <c r="D242" s="4" t="str">
        <f>Raw_SalesFact!D242</f>
        <v>PROD62</v>
      </c>
      <c r="E242" s="4" t="str">
        <f>Raw_SalesFact!E242</f>
        <v>STORE12</v>
      </c>
      <c r="F242" s="4">
        <f>IF(Raw_SalesFact!F242="",ROUND(AVERAGE(Raw_SalesFact!$F$2:$F$2001),0),Raw_SalesFact!F242)</f>
        <v>3</v>
      </c>
      <c r="G242" s="4">
        <f>IF(Raw_SalesFact!G242="",ROUND(AVERAGEIF(Raw_SalesFact!$D$2:$D$2001,D242,Raw_SalesFact!$G$2:$G$2001),2),Raw_SalesFact!G242)</f>
        <v>741.33</v>
      </c>
      <c r="H242" s="8">
        <f>IF(Raw_SalesFact!H242="",0,Raw_SalesFact!H242)</f>
        <v>0.03</v>
      </c>
      <c r="I242" s="4" t="str">
        <f>Raw_SalesFact!I242</f>
        <v>Credit Card</v>
      </c>
      <c r="J242" s="4">
        <f>IF(Raw_SalesFact!J242="",ROUND(F242*G242*(1-H242),2),Raw_SalesFact!J242)</f>
        <v>2157.2703000000001</v>
      </c>
      <c r="K242" s="4" t="str">
        <f>IF(COUNTIF($A$2:$A242,A242)&gt;1,"Duplicate","Unique")</f>
        <v>Unique</v>
      </c>
    </row>
    <row r="243" spans="1:11" ht="15" customHeight="1" x14ac:dyDescent="0.3">
      <c r="A243" s="4" t="str">
        <f>Raw_SalesFact!A243</f>
        <v>SALE241</v>
      </c>
      <c r="B243" s="6">
        <f>Raw_SalesFact!B243</f>
        <v>45754</v>
      </c>
      <c r="C243" s="4" t="str">
        <f>Raw_SalesFact!C243</f>
        <v>CUST1476</v>
      </c>
      <c r="D243" s="4" t="str">
        <f>Raw_SalesFact!D243</f>
        <v>PROD16</v>
      </c>
      <c r="E243" s="4" t="str">
        <f>Raw_SalesFact!E243</f>
        <v>STORE19</v>
      </c>
      <c r="F243" s="4">
        <f>IF(Raw_SalesFact!F243="",ROUND(AVERAGE(Raw_SalesFact!$F$2:$F$2001),0),Raw_SalesFact!F243)</f>
        <v>1</v>
      </c>
      <c r="G243" s="4">
        <f>IF(Raw_SalesFact!G243="",ROUND(AVERAGEIF(Raw_SalesFact!$D$2:$D$2001,D243,Raw_SalesFact!$G$2:$G$2001),2),Raw_SalesFact!G243)</f>
        <v>922.78</v>
      </c>
      <c r="H243" s="8">
        <f>IF(Raw_SalesFact!H243="",0,Raw_SalesFact!H243)</f>
        <v>0.28999999999999998</v>
      </c>
      <c r="I243" s="4" t="str">
        <f>Raw_SalesFact!I243</f>
        <v>COD</v>
      </c>
      <c r="J243" s="4">
        <f>IF(Raw_SalesFact!J243="",ROUND(F243*G243*(1-H243),2),Raw_SalesFact!J243)</f>
        <v>655.17380000000003</v>
      </c>
      <c r="K243" s="4" t="str">
        <f>IF(COUNTIF($A$2:$A243,A243)&gt;1,"Duplicate","Unique")</f>
        <v>Unique</v>
      </c>
    </row>
    <row r="244" spans="1:11" ht="15" customHeight="1" x14ac:dyDescent="0.3">
      <c r="A244" s="4" t="str">
        <f>Raw_SalesFact!A244</f>
        <v>SALE242</v>
      </c>
      <c r="B244" s="6">
        <f>Raw_SalesFact!B244</f>
        <v>45312</v>
      </c>
      <c r="C244" s="4" t="str">
        <f>Raw_SalesFact!C244</f>
        <v>CUST1325</v>
      </c>
      <c r="D244" s="4" t="str">
        <f>Raw_SalesFact!D244</f>
        <v>PROD8</v>
      </c>
      <c r="E244" s="4" t="str">
        <f>Raw_SalesFact!E244</f>
        <v>STORE16</v>
      </c>
      <c r="F244" s="4">
        <f>IF(Raw_SalesFact!F244="",ROUND(AVERAGE(Raw_SalesFact!$F$2:$F$2001),0),Raw_SalesFact!F244)</f>
        <v>1</v>
      </c>
      <c r="G244" s="4">
        <f>IF(Raw_SalesFact!G244="",ROUND(AVERAGEIF(Raw_SalesFact!$D$2:$D$2001,D244,Raw_SalesFact!$G$2:$G$2001),2),Raw_SalesFact!G244)</f>
        <v>394.35</v>
      </c>
      <c r="H244" s="8">
        <f>IF(Raw_SalesFact!H244="",0,Raw_SalesFact!H244)</f>
        <v>0.09</v>
      </c>
      <c r="I244" s="4" t="str">
        <f>Raw_SalesFact!I244</f>
        <v>PayPal</v>
      </c>
      <c r="J244" s="4">
        <f>IF(Raw_SalesFact!J244="",ROUND(F244*G244*(1-H244),2),Raw_SalesFact!J244)</f>
        <v>358.85849999999999</v>
      </c>
      <c r="K244" s="4" t="str">
        <f>IF(COUNTIF($A$2:$A244,A244)&gt;1,"Duplicate","Unique")</f>
        <v>Unique</v>
      </c>
    </row>
    <row r="245" spans="1:11" ht="15" customHeight="1" x14ac:dyDescent="0.3">
      <c r="A245" s="4" t="str">
        <f>Raw_SalesFact!A245</f>
        <v>SALE243</v>
      </c>
      <c r="B245" s="6">
        <f>Raw_SalesFact!B245</f>
        <v>45480</v>
      </c>
      <c r="C245" s="4" t="str">
        <f>Raw_SalesFact!C245</f>
        <v>CUST1364</v>
      </c>
      <c r="D245" s="4" t="str">
        <f>Raw_SalesFact!D245</f>
        <v>PROD65</v>
      </c>
      <c r="E245" s="4" t="str">
        <f>Raw_SalesFact!E245</f>
        <v>STORE11</v>
      </c>
      <c r="F245" s="4">
        <f>IF(Raw_SalesFact!F245="",ROUND(AVERAGE(Raw_SalesFact!$F$2:$F$2001),0),Raw_SalesFact!F245)</f>
        <v>2</v>
      </c>
      <c r="G245" s="4">
        <f>IF(Raw_SalesFact!G245="",ROUND(AVERAGEIF(Raw_SalesFact!$D$2:$D$2001,D245,Raw_SalesFact!$G$2:$G$2001),2),Raw_SalesFact!G245)</f>
        <v>703.95</v>
      </c>
      <c r="H245" s="8">
        <f>IF(Raw_SalesFact!H245="",0,Raw_SalesFact!H245)</f>
        <v>0.03</v>
      </c>
      <c r="I245" s="4" t="str">
        <f>Raw_SalesFact!I245</f>
        <v>Credit Card</v>
      </c>
      <c r="J245" s="4">
        <f>IF(Raw_SalesFact!J245="",ROUND(F245*G245*(1-H245),2),Raw_SalesFact!J245)</f>
        <v>1365.663</v>
      </c>
      <c r="K245" s="4" t="str">
        <f>IF(COUNTIF($A$2:$A245,A245)&gt;1,"Duplicate","Unique")</f>
        <v>Unique</v>
      </c>
    </row>
    <row r="246" spans="1:11" ht="15" customHeight="1" x14ac:dyDescent="0.3">
      <c r="A246" s="4" t="str">
        <f>Raw_SalesFact!A246</f>
        <v>SALE244</v>
      </c>
      <c r="B246" s="6">
        <f>Raw_SalesFact!B246</f>
        <v>45780</v>
      </c>
      <c r="C246" s="4" t="str">
        <f>Raw_SalesFact!C246</f>
        <v>CUST1200</v>
      </c>
      <c r="D246" s="4" t="str">
        <f>Raw_SalesFact!D246</f>
        <v>PROD14</v>
      </c>
      <c r="E246" s="4" t="str">
        <f>Raw_SalesFact!E246</f>
        <v>STORE0</v>
      </c>
      <c r="F246" s="4">
        <f>IF(Raw_SalesFact!F246="",ROUND(AVERAGE(Raw_SalesFact!$F$2:$F$2001),0),Raw_SalesFact!F246)</f>
        <v>4</v>
      </c>
      <c r="G246" s="4">
        <f>IF(Raw_SalesFact!G246="",ROUND(AVERAGEIF(Raw_SalesFact!$D$2:$D$2001,D246,Raw_SalesFact!$G$2:$G$2001),2),Raw_SalesFact!G246)</f>
        <v>452.67</v>
      </c>
      <c r="H246" s="8">
        <f>IF(Raw_SalesFact!H246="",0,Raw_SalesFact!H246)</f>
        <v>0.28000000000000003</v>
      </c>
      <c r="I246" s="4" t="str">
        <f>Raw_SalesFact!I246</f>
        <v>PayPal</v>
      </c>
      <c r="J246" s="4">
        <f>IF(Raw_SalesFact!J246="",ROUND(F246*G246*(1-H246),2),Raw_SalesFact!J246)</f>
        <v>1303.6895999999999</v>
      </c>
      <c r="K246" s="4" t="str">
        <f>IF(COUNTIF($A$2:$A246,A246)&gt;1,"Duplicate","Unique")</f>
        <v>Unique</v>
      </c>
    </row>
    <row r="247" spans="1:11" ht="15" customHeight="1" x14ac:dyDescent="0.3">
      <c r="A247" s="4" t="str">
        <f>Raw_SalesFact!A247</f>
        <v>SALE245</v>
      </c>
      <c r="B247" s="6">
        <f>Raw_SalesFact!B247</f>
        <v>45349</v>
      </c>
      <c r="C247" s="4" t="str">
        <f>Raw_SalesFact!C247</f>
        <v>CUST1463</v>
      </c>
      <c r="D247" s="4" t="str">
        <f>Raw_SalesFact!D247</f>
        <v>PROD8</v>
      </c>
      <c r="E247" s="4" t="str">
        <f>Raw_SalesFact!E247</f>
        <v>STORE7</v>
      </c>
      <c r="F247" s="4">
        <f>IF(Raw_SalesFact!F247="",ROUND(AVERAGE(Raw_SalesFact!$F$2:$F$2001),0),Raw_SalesFact!F247)</f>
        <v>2</v>
      </c>
      <c r="G247" s="4">
        <f>IF(Raw_SalesFact!G247="",ROUND(AVERAGEIF(Raw_SalesFact!$D$2:$D$2001,D247,Raw_SalesFact!$G$2:$G$2001),2),Raw_SalesFact!G247)</f>
        <v>377.3</v>
      </c>
      <c r="H247" s="8">
        <f>IF(Raw_SalesFact!H247="",0,Raw_SalesFact!H247)</f>
        <v>0.15</v>
      </c>
      <c r="I247" s="4" t="str">
        <f>Raw_SalesFact!I247</f>
        <v>PayPal</v>
      </c>
      <c r="J247" s="4">
        <f>IF(Raw_SalesFact!J247="",ROUND(F247*G247*(1-H247),2),Raw_SalesFact!J247)</f>
        <v>641.41</v>
      </c>
      <c r="K247" s="4" t="str">
        <f>IF(COUNTIF($A$2:$A247,A247)&gt;1,"Duplicate","Unique")</f>
        <v>Unique</v>
      </c>
    </row>
    <row r="248" spans="1:11" ht="15" customHeight="1" x14ac:dyDescent="0.3">
      <c r="A248" s="4" t="str">
        <f>Raw_SalesFact!A248</f>
        <v>SALE246</v>
      </c>
      <c r="B248" s="6">
        <f>Raw_SalesFact!B248</f>
        <v>45846</v>
      </c>
      <c r="C248" s="4" t="str">
        <f>Raw_SalesFact!C248</f>
        <v>CUST1344</v>
      </c>
      <c r="D248" s="4" t="str">
        <f>Raw_SalesFact!D248</f>
        <v>PROD74</v>
      </c>
      <c r="E248" s="4" t="str">
        <f>Raw_SalesFact!E248</f>
        <v>STORE7</v>
      </c>
      <c r="F248" s="4">
        <f>IF(Raw_SalesFact!F248="",ROUND(AVERAGE(Raw_SalesFact!$F$2:$F$2001),0),Raw_SalesFact!F248)</f>
        <v>2</v>
      </c>
      <c r="G248" s="4">
        <f>IF(Raw_SalesFact!G248="",ROUND(AVERAGEIF(Raw_SalesFact!$D$2:$D$2001,D248,Raw_SalesFact!$G$2:$G$2001),2),Raw_SalesFact!G248)</f>
        <v>130.47999999999999</v>
      </c>
      <c r="H248" s="8">
        <f>IF(Raw_SalesFact!H248="",0,Raw_SalesFact!H248)</f>
        <v>0.23</v>
      </c>
      <c r="I248" s="4" t="str">
        <f>Raw_SalesFact!I248</f>
        <v>PayPal</v>
      </c>
      <c r="J248" s="4">
        <f>IF(Raw_SalesFact!J248="",ROUND(F248*G248*(1-H248),2),Raw_SalesFact!J248)</f>
        <v>200.9392</v>
      </c>
      <c r="K248" s="4" t="str">
        <f>IF(COUNTIF($A$2:$A248,A248)&gt;1,"Duplicate","Unique")</f>
        <v>Unique</v>
      </c>
    </row>
    <row r="249" spans="1:11" ht="15" customHeight="1" x14ac:dyDescent="0.3">
      <c r="A249" s="4" t="str">
        <f>Raw_SalesFact!A249</f>
        <v>SALE247</v>
      </c>
      <c r="B249" s="6">
        <f>Raw_SalesFact!B249</f>
        <v>45729</v>
      </c>
      <c r="C249" s="4" t="str">
        <f>Raw_SalesFact!C249</f>
        <v>CUST1435</v>
      </c>
      <c r="D249" s="4" t="str">
        <f>Raw_SalesFact!D249</f>
        <v>PROD94</v>
      </c>
      <c r="E249" s="4" t="str">
        <f>Raw_SalesFact!E249</f>
        <v>STORE12</v>
      </c>
      <c r="F249" s="4">
        <f>IF(Raw_SalesFact!F249="",ROUND(AVERAGE(Raw_SalesFact!$F$2:$F$2001),0),Raw_SalesFact!F249)</f>
        <v>1</v>
      </c>
      <c r="G249" s="4">
        <f>IF(Raw_SalesFact!G249="",ROUND(AVERAGEIF(Raw_SalesFact!$D$2:$D$2001,D249,Raw_SalesFact!$G$2:$G$2001),2),Raw_SalesFact!G249)</f>
        <v>809.45</v>
      </c>
      <c r="H249" s="8">
        <f>IF(Raw_SalesFact!H249="",0,Raw_SalesFact!H249)</f>
        <v>0.09</v>
      </c>
      <c r="I249" s="4" t="str">
        <f>Raw_SalesFact!I249</f>
        <v>COD</v>
      </c>
      <c r="J249" s="4">
        <f>IF(Raw_SalesFact!J249="",ROUND(F249*G249*(1-H249),2),Raw_SalesFact!J249)</f>
        <v>736.59950000000003</v>
      </c>
      <c r="K249" s="4" t="str">
        <f>IF(COUNTIF($A$2:$A249,A249)&gt;1,"Duplicate","Unique")</f>
        <v>Unique</v>
      </c>
    </row>
    <row r="250" spans="1:11" ht="15" customHeight="1" x14ac:dyDescent="0.3">
      <c r="A250" s="4" t="str">
        <f>Raw_SalesFact!A250</f>
        <v>SALE248</v>
      </c>
      <c r="B250" s="6">
        <f>Raw_SalesFact!B250</f>
        <v>45768</v>
      </c>
      <c r="C250" s="4" t="str">
        <f>Raw_SalesFact!C250</f>
        <v>CUST1083</v>
      </c>
      <c r="D250" s="4" t="str">
        <f>Raw_SalesFact!D250</f>
        <v>PROD45</v>
      </c>
      <c r="E250" s="4" t="str">
        <f>Raw_SalesFact!E250</f>
        <v>STORE9</v>
      </c>
      <c r="F250" s="4">
        <f>IF(Raw_SalesFact!F250="",ROUND(AVERAGE(Raw_SalesFact!$F$2:$F$2001),0),Raw_SalesFact!F250)</f>
        <v>3</v>
      </c>
      <c r="G250" s="4">
        <f>IF(Raw_SalesFact!G250="",ROUND(AVERAGEIF(Raw_SalesFact!$D$2:$D$2001,D250,Raw_SalesFact!$G$2:$G$2001),2),Raw_SalesFact!G250)</f>
        <v>499.12</v>
      </c>
      <c r="H250" s="8">
        <f>IF(Raw_SalesFact!H250="",0,Raw_SalesFact!H250)</f>
        <v>0.05</v>
      </c>
      <c r="I250" s="4" t="str">
        <f>Raw_SalesFact!I250</f>
        <v>PayPal</v>
      </c>
      <c r="J250" s="4">
        <f>IF(Raw_SalesFact!J250="",ROUND(F250*G250*(1-H250),2),Raw_SalesFact!J250)</f>
        <v>1422.492</v>
      </c>
      <c r="K250" s="4" t="str">
        <f>IF(COUNTIF($A$2:$A250,A250)&gt;1,"Duplicate","Unique")</f>
        <v>Unique</v>
      </c>
    </row>
    <row r="251" spans="1:11" ht="15" customHeight="1" x14ac:dyDescent="0.3">
      <c r="A251" s="4" t="str">
        <f>Raw_SalesFact!A251</f>
        <v>SALE249</v>
      </c>
      <c r="B251" s="6">
        <f>Raw_SalesFact!B251</f>
        <v>45606</v>
      </c>
      <c r="C251" s="4" t="str">
        <f>Raw_SalesFact!C251</f>
        <v>CUST1023</v>
      </c>
      <c r="D251" s="4" t="str">
        <f>Raw_SalesFact!D251</f>
        <v>PROD68</v>
      </c>
      <c r="E251" s="4" t="str">
        <f>Raw_SalesFact!E251</f>
        <v>STORE3</v>
      </c>
      <c r="F251" s="4">
        <f>IF(Raw_SalesFact!F251="",ROUND(AVERAGE(Raw_SalesFact!$F$2:$F$2001),0),Raw_SalesFact!F251)</f>
        <v>2</v>
      </c>
      <c r="G251" s="4">
        <f>IF(Raw_SalesFact!G251="",ROUND(AVERAGEIF(Raw_SalesFact!$D$2:$D$2001,D251,Raw_SalesFact!$G$2:$G$2001),2),Raw_SalesFact!G251)</f>
        <v>894.58</v>
      </c>
      <c r="H251" s="8">
        <f>IF(Raw_SalesFact!H251="",0,Raw_SalesFact!H251)</f>
        <v>0.25</v>
      </c>
      <c r="I251" s="4" t="str">
        <f>Raw_SalesFact!I251</f>
        <v>Credit Card</v>
      </c>
      <c r="J251" s="4">
        <f>IF(Raw_SalesFact!J251="",ROUND(F251*G251*(1-H251),2),Raw_SalesFact!J251)</f>
        <v>1341.87</v>
      </c>
      <c r="K251" s="4" t="str">
        <f>IF(COUNTIF($A$2:$A251,A251)&gt;1,"Duplicate","Unique")</f>
        <v>Unique</v>
      </c>
    </row>
    <row r="252" spans="1:11" ht="15" customHeight="1" x14ac:dyDescent="0.3">
      <c r="A252" s="4" t="str">
        <f>Raw_SalesFact!A252</f>
        <v>SALE250</v>
      </c>
      <c r="B252" s="6">
        <f>Raw_SalesFact!B252</f>
        <v>45513</v>
      </c>
      <c r="C252" s="4" t="str">
        <f>Raw_SalesFact!C252</f>
        <v>CUST1131</v>
      </c>
      <c r="D252" s="4" t="str">
        <f>Raw_SalesFact!D252</f>
        <v>PROD75</v>
      </c>
      <c r="E252" s="4" t="str">
        <f>Raw_SalesFact!E252</f>
        <v>STORE9</v>
      </c>
      <c r="F252" s="4">
        <f>IF(Raw_SalesFact!F252="",ROUND(AVERAGE(Raw_SalesFact!$F$2:$F$2001),0),Raw_SalesFact!F252)</f>
        <v>4</v>
      </c>
      <c r="G252" s="4">
        <f>IF(Raw_SalesFact!G252="",ROUND(AVERAGEIF(Raw_SalesFact!$D$2:$D$2001,D252,Raw_SalesFact!$G$2:$G$2001),2),Raw_SalesFact!G252)</f>
        <v>578.39</v>
      </c>
      <c r="H252" s="8">
        <f>IF(Raw_SalesFact!H252="",0,Raw_SalesFact!H252)</f>
        <v>0.01</v>
      </c>
      <c r="I252" s="4" t="str">
        <f>Raw_SalesFact!I252</f>
        <v>Credit Card</v>
      </c>
      <c r="J252" s="4">
        <f>IF(Raw_SalesFact!J252="",ROUND(F252*G252*(1-H252),2),Raw_SalesFact!J252)</f>
        <v>2290.4243999999999</v>
      </c>
      <c r="K252" s="4" t="str">
        <f>IF(COUNTIF($A$2:$A252,A252)&gt;1,"Duplicate","Unique")</f>
        <v>Unique</v>
      </c>
    </row>
    <row r="253" spans="1:11" ht="15" customHeight="1" x14ac:dyDescent="0.3">
      <c r="A253" s="4" t="str">
        <f>Raw_SalesFact!A253</f>
        <v>SALE251</v>
      </c>
      <c r="B253" s="6">
        <f>Raw_SalesFact!B253</f>
        <v>45356</v>
      </c>
      <c r="C253" s="4" t="str">
        <f>Raw_SalesFact!C253</f>
        <v>CUST1485</v>
      </c>
      <c r="D253" s="4" t="str">
        <f>Raw_SalesFact!D253</f>
        <v>PROD41</v>
      </c>
      <c r="E253" s="4" t="str">
        <f>Raw_SalesFact!E253</f>
        <v>STORE17</v>
      </c>
      <c r="F253" s="4">
        <f>IF(Raw_SalesFact!F253="",ROUND(AVERAGE(Raw_SalesFact!$F$2:$F$2001),0),Raw_SalesFact!F253)</f>
        <v>4</v>
      </c>
      <c r="G253" s="4">
        <f>IF(Raw_SalesFact!G253="",ROUND(AVERAGEIF(Raw_SalesFact!$D$2:$D$2001,D253,Raw_SalesFact!$G$2:$G$2001),2),Raw_SalesFact!G253)</f>
        <v>982.45</v>
      </c>
      <c r="H253" s="8">
        <f>IF(Raw_SalesFact!H253="",0,Raw_SalesFact!H253)</f>
        <v>0.2</v>
      </c>
      <c r="I253" s="4" t="str">
        <f>Raw_SalesFact!I253</f>
        <v>PayPal</v>
      </c>
      <c r="J253" s="4">
        <f>IF(Raw_SalesFact!J253="",ROUND(F253*G253*(1-H253),2),Raw_SalesFact!J253)</f>
        <v>3143.84</v>
      </c>
      <c r="K253" s="4" t="str">
        <f>IF(COUNTIF($A$2:$A253,A253)&gt;1,"Duplicate","Unique")</f>
        <v>Unique</v>
      </c>
    </row>
    <row r="254" spans="1:11" ht="15" customHeight="1" x14ac:dyDescent="0.3">
      <c r="A254" s="4" t="str">
        <f>Raw_SalesFact!A254</f>
        <v>SALE252</v>
      </c>
      <c r="B254" s="6">
        <f>Raw_SalesFact!B254</f>
        <v>45925</v>
      </c>
      <c r="C254" s="4" t="str">
        <f>Raw_SalesFact!C254</f>
        <v>CUST1449</v>
      </c>
      <c r="D254" s="4" t="str">
        <f>Raw_SalesFact!D254</f>
        <v>PROD98</v>
      </c>
      <c r="E254" s="4" t="str">
        <f>Raw_SalesFact!E254</f>
        <v>STORE19</v>
      </c>
      <c r="F254" s="4">
        <f>IF(Raw_SalesFact!F254="",ROUND(AVERAGE(Raw_SalesFact!$F$2:$F$2001),0),Raw_SalesFact!F254)</f>
        <v>1</v>
      </c>
      <c r="G254" s="4">
        <f>IF(Raw_SalesFact!G254="",ROUND(AVERAGEIF(Raw_SalesFact!$D$2:$D$2001,D254,Raw_SalesFact!$G$2:$G$2001),2),Raw_SalesFact!G254)</f>
        <v>549.52</v>
      </c>
      <c r="H254" s="8">
        <f>IF(Raw_SalesFact!H254="",0,Raw_SalesFact!H254)</f>
        <v>0.1</v>
      </c>
      <c r="I254" s="4" t="str">
        <f>Raw_SalesFact!I254</f>
        <v>PayPal</v>
      </c>
      <c r="J254" s="4">
        <f>IF(Raw_SalesFact!J254="",ROUND(F254*G254*(1-H254),2),Raw_SalesFact!J254)</f>
        <v>494.56799999999998</v>
      </c>
      <c r="K254" s="4" t="str">
        <f>IF(COUNTIF($A$2:$A254,A254)&gt;1,"Duplicate","Unique")</f>
        <v>Unique</v>
      </c>
    </row>
    <row r="255" spans="1:11" ht="15" customHeight="1" x14ac:dyDescent="0.3">
      <c r="A255" s="4" t="str">
        <f>Raw_SalesFact!A255</f>
        <v>SALE253</v>
      </c>
      <c r="B255" s="6">
        <f>Raw_SalesFact!B255</f>
        <v>45876</v>
      </c>
      <c r="C255" s="4" t="str">
        <f>Raw_SalesFact!C255</f>
        <v>CUST1240</v>
      </c>
      <c r="D255" s="4" t="str">
        <f>Raw_SalesFact!D255</f>
        <v>PROD92</v>
      </c>
      <c r="E255" s="4" t="str">
        <f>Raw_SalesFact!E255</f>
        <v>STORE18</v>
      </c>
      <c r="F255" s="4">
        <f>IF(Raw_SalesFact!F255="",ROUND(AVERAGE(Raw_SalesFact!$F$2:$F$2001),0),Raw_SalesFact!F255)</f>
        <v>2</v>
      </c>
      <c r="G255" s="4">
        <f>IF(Raw_SalesFact!G255="",ROUND(AVERAGEIF(Raw_SalesFact!$D$2:$D$2001,D255,Raw_SalesFact!$G$2:$G$2001),2),Raw_SalesFact!G255)</f>
        <v>239.92</v>
      </c>
      <c r="H255" s="8">
        <f>IF(Raw_SalesFact!H255="",0,Raw_SalesFact!H255)</f>
        <v>0.16</v>
      </c>
      <c r="I255" s="4" t="str">
        <f>Raw_SalesFact!I255</f>
        <v>Credit Card</v>
      </c>
      <c r="J255" s="4">
        <f>IF(Raw_SalesFact!J255="",ROUND(F255*G255*(1-H255),2),Raw_SalesFact!J255)</f>
        <v>403.06560000000002</v>
      </c>
      <c r="K255" s="4" t="str">
        <f>IF(COUNTIF($A$2:$A255,A255)&gt;1,"Duplicate","Unique")</f>
        <v>Unique</v>
      </c>
    </row>
    <row r="256" spans="1:11" ht="15" customHeight="1" x14ac:dyDescent="0.3">
      <c r="A256" s="4" t="str">
        <f>Raw_SalesFact!A256</f>
        <v>SALE254</v>
      </c>
      <c r="B256" s="6">
        <f>Raw_SalesFact!B256</f>
        <v>45338</v>
      </c>
      <c r="C256" s="4" t="str">
        <f>Raw_SalesFact!C256</f>
        <v>CUST1082</v>
      </c>
      <c r="D256" s="4" t="str">
        <f>Raw_SalesFact!D256</f>
        <v>PROD92</v>
      </c>
      <c r="E256" s="4" t="str">
        <f>Raw_SalesFact!E256</f>
        <v>STORE6</v>
      </c>
      <c r="F256" s="4">
        <f>IF(Raw_SalesFact!F256="",ROUND(AVERAGE(Raw_SalesFact!$F$2:$F$2001),0),Raw_SalesFact!F256)</f>
        <v>2</v>
      </c>
      <c r="G256" s="4">
        <f>IF(Raw_SalesFact!G256="",ROUND(AVERAGEIF(Raw_SalesFact!$D$2:$D$2001,D256,Raw_SalesFact!$G$2:$G$2001),2),Raw_SalesFact!G256)</f>
        <v>878.05</v>
      </c>
      <c r="H256" s="8">
        <f>IF(Raw_SalesFact!H256="",0,Raw_SalesFact!H256)</f>
        <v>0.11</v>
      </c>
      <c r="I256" s="4" t="str">
        <f>Raw_SalesFact!I256</f>
        <v>PayPal</v>
      </c>
      <c r="J256" s="4">
        <f>IF(Raw_SalesFact!J256="",ROUND(F256*G256*(1-H256),2),Raw_SalesFact!J256)</f>
        <v>1562.9290000000001</v>
      </c>
      <c r="K256" s="4" t="str">
        <f>IF(COUNTIF($A$2:$A256,A256)&gt;1,"Duplicate","Unique")</f>
        <v>Unique</v>
      </c>
    </row>
    <row r="257" spans="1:11" ht="15" customHeight="1" x14ac:dyDescent="0.3">
      <c r="A257" s="4" t="str">
        <f>Raw_SalesFact!A257</f>
        <v>SALE255</v>
      </c>
      <c r="B257" s="6">
        <f>Raw_SalesFact!B257</f>
        <v>45746</v>
      </c>
      <c r="C257" s="4" t="str">
        <f>Raw_SalesFact!C257</f>
        <v>CUST1044</v>
      </c>
      <c r="D257" s="4" t="str">
        <f>Raw_SalesFact!D257</f>
        <v>PROD1</v>
      </c>
      <c r="E257" s="4" t="str">
        <f>Raw_SalesFact!E257</f>
        <v>STORE9</v>
      </c>
      <c r="F257" s="4">
        <f>IF(Raw_SalesFact!F257="",ROUND(AVERAGE(Raw_SalesFact!$F$2:$F$2001),0),Raw_SalesFact!F257)</f>
        <v>3</v>
      </c>
      <c r="G257" s="4">
        <f>IF(Raw_SalesFact!G257="",ROUND(AVERAGEIF(Raw_SalesFact!$D$2:$D$2001,D257,Raw_SalesFact!$G$2:$G$2001),2),Raw_SalesFact!G257)</f>
        <v>546.96</v>
      </c>
      <c r="H257" s="8">
        <f>IF(Raw_SalesFact!H257="",0,Raw_SalesFact!H257)</f>
        <v>0.19</v>
      </c>
      <c r="I257" s="4" t="str">
        <f>Raw_SalesFact!I257</f>
        <v>Credit Card</v>
      </c>
      <c r="J257" s="4">
        <f>IF(Raw_SalesFact!J257="",ROUND(F257*G257*(1-H257),2),Raw_SalesFact!J257)</f>
        <v>1329.1128000000001</v>
      </c>
      <c r="K257" s="4" t="str">
        <f>IF(COUNTIF($A$2:$A257,A257)&gt;1,"Duplicate","Unique")</f>
        <v>Unique</v>
      </c>
    </row>
    <row r="258" spans="1:11" ht="15" customHeight="1" x14ac:dyDescent="0.3">
      <c r="A258" s="4" t="str">
        <f>Raw_SalesFact!A258</f>
        <v>SALE256</v>
      </c>
      <c r="B258" s="6">
        <f>Raw_SalesFact!B258</f>
        <v>45706</v>
      </c>
      <c r="C258" s="4" t="str">
        <f>Raw_SalesFact!C258</f>
        <v>CUST1471</v>
      </c>
      <c r="D258" s="4" t="str">
        <f>Raw_SalesFact!D258</f>
        <v>PROD17</v>
      </c>
      <c r="E258" s="4" t="str">
        <f>Raw_SalesFact!E258</f>
        <v>STORE10</v>
      </c>
      <c r="F258" s="4">
        <f>IF(Raw_SalesFact!F258="",ROUND(AVERAGE(Raw_SalesFact!$F$2:$F$2001),0),Raw_SalesFact!F258)</f>
        <v>2</v>
      </c>
      <c r="G258" s="4">
        <f>IF(Raw_SalesFact!G258="",ROUND(AVERAGEIF(Raw_SalesFact!$D$2:$D$2001,D258,Raw_SalesFact!$G$2:$G$2001),2),Raw_SalesFact!G258)</f>
        <v>71.77</v>
      </c>
      <c r="H258" s="8">
        <f>IF(Raw_SalesFact!H258="",0,Raw_SalesFact!H258)</f>
        <v>0.22</v>
      </c>
      <c r="I258" s="4" t="str">
        <f>Raw_SalesFact!I258</f>
        <v>Credit Card</v>
      </c>
      <c r="J258" s="4">
        <f>IF(Raw_SalesFact!J258="",ROUND(F258*G258*(1-H258),2),Raw_SalesFact!J258)</f>
        <v>111.96120000000001</v>
      </c>
      <c r="K258" s="4" t="str">
        <f>IF(COUNTIF($A$2:$A258,A258)&gt;1,"Duplicate","Unique")</f>
        <v>Unique</v>
      </c>
    </row>
    <row r="259" spans="1:11" ht="15" customHeight="1" x14ac:dyDescent="0.3">
      <c r="A259" s="4" t="str">
        <f>Raw_SalesFact!A259</f>
        <v>SALE257</v>
      </c>
      <c r="B259" s="6">
        <f>Raw_SalesFact!B259</f>
        <v>45717</v>
      </c>
      <c r="C259" s="4" t="str">
        <f>Raw_SalesFact!C259</f>
        <v>CUST1013</v>
      </c>
      <c r="D259" s="4" t="str">
        <f>Raw_SalesFact!D259</f>
        <v>PROD24</v>
      </c>
      <c r="E259" s="4" t="str">
        <f>Raw_SalesFact!E259</f>
        <v>STORE1</v>
      </c>
      <c r="F259" s="4">
        <f>IF(Raw_SalesFact!F259="",ROUND(AVERAGE(Raw_SalesFact!$F$2:$F$2001),0),Raw_SalesFact!F259)</f>
        <v>2</v>
      </c>
      <c r="G259" s="4">
        <f>IF(Raw_SalesFact!G259="",ROUND(AVERAGEIF(Raw_SalesFact!$D$2:$D$2001,D259,Raw_SalesFact!$G$2:$G$2001),2),Raw_SalesFact!G259)</f>
        <v>679.86</v>
      </c>
      <c r="H259" s="8">
        <f>IF(Raw_SalesFact!H259="",0,Raw_SalesFact!H259)</f>
        <v>0.22</v>
      </c>
      <c r="I259" s="4" t="str">
        <f>Raw_SalesFact!I259</f>
        <v>COD</v>
      </c>
      <c r="J259" s="4">
        <f>IF(Raw_SalesFact!J259="",ROUND(F259*G259*(1-H259),2),Raw_SalesFact!J259)</f>
        <v>1060.5816</v>
      </c>
      <c r="K259" s="4" t="str">
        <f>IF(COUNTIF($A$2:$A259,A259)&gt;1,"Duplicate","Unique")</f>
        <v>Unique</v>
      </c>
    </row>
    <row r="260" spans="1:11" ht="15" customHeight="1" x14ac:dyDescent="0.3">
      <c r="A260" s="4" t="str">
        <f>Raw_SalesFact!A260</f>
        <v>SALE258</v>
      </c>
      <c r="B260" s="6">
        <f>Raw_SalesFact!B260</f>
        <v>45300</v>
      </c>
      <c r="C260" s="4" t="str">
        <f>Raw_SalesFact!C260</f>
        <v>CUST1136</v>
      </c>
      <c r="D260" s="4" t="str">
        <f>Raw_SalesFact!D260</f>
        <v>PROD35</v>
      </c>
      <c r="E260" s="4" t="str">
        <f>Raw_SalesFact!E260</f>
        <v>STORE17</v>
      </c>
      <c r="F260" s="4">
        <f>IF(Raw_SalesFact!F260="",ROUND(AVERAGE(Raw_SalesFact!$F$2:$F$2001),0),Raw_SalesFact!F260)</f>
        <v>1</v>
      </c>
      <c r="G260" s="4">
        <f>IF(Raw_SalesFact!G260="",ROUND(AVERAGEIF(Raw_SalesFact!$D$2:$D$2001,D260,Raw_SalesFact!$G$2:$G$2001),2),Raw_SalesFact!G260)</f>
        <v>222.94</v>
      </c>
      <c r="H260" s="8">
        <f>IF(Raw_SalesFact!H260="",0,Raw_SalesFact!H260)</f>
        <v>0.19</v>
      </c>
      <c r="I260" s="4" t="str">
        <f>Raw_SalesFact!I260</f>
        <v>Credit Card</v>
      </c>
      <c r="J260" s="4">
        <f>IF(Raw_SalesFact!J260="",ROUND(F260*G260*(1-H260),2),Raw_SalesFact!J260)</f>
        <v>180.5814</v>
      </c>
      <c r="K260" s="4" t="str">
        <f>IF(COUNTIF($A$2:$A260,A260)&gt;1,"Duplicate","Unique")</f>
        <v>Unique</v>
      </c>
    </row>
    <row r="261" spans="1:11" ht="15" customHeight="1" x14ac:dyDescent="0.3">
      <c r="A261" s="4" t="str">
        <f>Raw_SalesFact!A261</f>
        <v>SALE259</v>
      </c>
      <c r="B261" s="6">
        <f>Raw_SalesFact!B261</f>
        <v>45773</v>
      </c>
      <c r="C261" s="4" t="str">
        <f>Raw_SalesFact!C261</f>
        <v>CUST1248</v>
      </c>
      <c r="D261" s="4" t="str">
        <f>Raw_SalesFact!D261</f>
        <v>PROD35</v>
      </c>
      <c r="E261" s="4" t="str">
        <f>Raw_SalesFact!E261</f>
        <v>STORE2</v>
      </c>
      <c r="F261" s="4">
        <f>IF(Raw_SalesFact!F261="",ROUND(AVERAGE(Raw_SalesFact!$F$2:$F$2001),0),Raw_SalesFact!F261)</f>
        <v>2</v>
      </c>
      <c r="G261" s="4">
        <f>IF(Raw_SalesFact!G261="",ROUND(AVERAGEIF(Raw_SalesFact!$D$2:$D$2001,D261,Raw_SalesFact!$G$2:$G$2001),2),Raw_SalesFact!G261)</f>
        <v>355.3</v>
      </c>
      <c r="H261" s="8">
        <f>IF(Raw_SalesFact!H261="",0,Raw_SalesFact!H261)</f>
        <v>0</v>
      </c>
      <c r="I261" s="4" t="str">
        <f>Raw_SalesFact!I261</f>
        <v>PayPal</v>
      </c>
      <c r="J261" s="4">
        <f>IF(Raw_SalesFact!J261="",ROUND(F261*G261*(1-H261),2),Raw_SalesFact!J261)</f>
        <v>589.798</v>
      </c>
      <c r="K261" s="4" t="str">
        <f>IF(COUNTIF($A$2:$A261,A261)&gt;1,"Duplicate","Unique")</f>
        <v>Unique</v>
      </c>
    </row>
    <row r="262" spans="1:11" ht="15" customHeight="1" x14ac:dyDescent="0.3">
      <c r="A262" s="4" t="str">
        <f>Raw_SalesFact!A262</f>
        <v>SALE260</v>
      </c>
      <c r="B262" s="6">
        <f>Raw_SalesFact!B262</f>
        <v>45497</v>
      </c>
      <c r="C262" s="4" t="str">
        <f>Raw_SalesFact!C262</f>
        <v>CUST1103</v>
      </c>
      <c r="D262" s="4" t="str">
        <f>Raw_SalesFact!D262</f>
        <v>PROD89</v>
      </c>
      <c r="E262" s="4" t="str">
        <f>Raw_SalesFact!E262</f>
        <v>STORE19</v>
      </c>
      <c r="F262" s="4">
        <f>IF(Raw_SalesFact!F262="",ROUND(AVERAGE(Raw_SalesFact!$F$2:$F$2001),0),Raw_SalesFact!F262)</f>
        <v>4</v>
      </c>
      <c r="G262" s="4">
        <f>IF(Raw_SalesFact!G262="",ROUND(AVERAGEIF(Raw_SalesFact!$D$2:$D$2001,D262,Raw_SalesFact!$G$2:$G$2001),2),Raw_SalesFact!G262)</f>
        <v>611.29999999999995</v>
      </c>
      <c r="H262" s="8">
        <f>IF(Raw_SalesFact!H262="",0,Raw_SalesFact!H262)</f>
        <v>0.11</v>
      </c>
      <c r="I262" s="4" t="str">
        <f>Raw_SalesFact!I262</f>
        <v>PayPal</v>
      </c>
      <c r="J262" s="4">
        <f>IF(Raw_SalesFact!J262="",ROUND(F262*G262*(1-H262),2),Raw_SalesFact!J262)</f>
        <v>2176.2280000000001</v>
      </c>
      <c r="K262" s="4" t="str">
        <f>IF(COUNTIF($A$2:$A262,A262)&gt;1,"Duplicate","Unique")</f>
        <v>Unique</v>
      </c>
    </row>
    <row r="263" spans="1:11" ht="15" customHeight="1" x14ac:dyDescent="0.3">
      <c r="A263" s="4" t="str">
        <f>Raw_SalesFact!A263</f>
        <v>SALE261</v>
      </c>
      <c r="B263" s="6">
        <f>Raw_SalesFact!B263</f>
        <v>45742</v>
      </c>
      <c r="C263" s="4" t="str">
        <f>Raw_SalesFact!C263</f>
        <v>CUST1333</v>
      </c>
      <c r="D263" s="4" t="str">
        <f>Raw_SalesFact!D263</f>
        <v>PROD0</v>
      </c>
      <c r="E263" s="4" t="str">
        <f>Raw_SalesFact!E263</f>
        <v>STORE8</v>
      </c>
      <c r="F263" s="4">
        <f>IF(Raw_SalesFact!F263="",ROUND(AVERAGE(Raw_SalesFact!$F$2:$F$2001),0),Raw_SalesFact!F263)</f>
        <v>4</v>
      </c>
      <c r="G263" s="4">
        <f>IF(Raw_SalesFact!G263="",ROUND(AVERAGEIF(Raw_SalesFact!$D$2:$D$2001,D263,Raw_SalesFact!$G$2:$G$2001),2),Raw_SalesFact!G263)</f>
        <v>849.21</v>
      </c>
      <c r="H263" s="8">
        <f>IF(Raw_SalesFact!H263="",0,Raw_SalesFact!H263)</f>
        <v>7.0000000000000007E-2</v>
      </c>
      <c r="I263" s="4" t="str">
        <f>Raw_SalesFact!I263</f>
        <v>Credit Card</v>
      </c>
      <c r="J263" s="4">
        <f>IF(Raw_SalesFact!J263="",ROUND(F263*G263*(1-H263),2),Raw_SalesFact!J263)</f>
        <v>3159.0612000000001</v>
      </c>
      <c r="K263" s="4" t="str">
        <f>IF(COUNTIF($A$2:$A263,A263)&gt;1,"Duplicate","Unique")</f>
        <v>Unique</v>
      </c>
    </row>
    <row r="264" spans="1:11" ht="15" customHeight="1" x14ac:dyDescent="0.3">
      <c r="A264" s="4" t="str">
        <f>Raw_SalesFact!A264</f>
        <v>SALE262</v>
      </c>
      <c r="B264" s="6">
        <f>Raw_SalesFact!B264</f>
        <v>45713</v>
      </c>
      <c r="C264" s="4" t="str">
        <f>Raw_SalesFact!C264</f>
        <v>CUST1209</v>
      </c>
      <c r="D264" s="4" t="str">
        <f>Raw_SalesFact!D264</f>
        <v>PROD42</v>
      </c>
      <c r="E264" s="4" t="str">
        <f>Raw_SalesFact!E264</f>
        <v>STORE7</v>
      </c>
      <c r="F264" s="4">
        <f>IF(Raw_SalesFact!F264="",ROUND(AVERAGE(Raw_SalesFact!$F$2:$F$2001),0),Raw_SalesFact!F264)</f>
        <v>3</v>
      </c>
      <c r="G264" s="4">
        <f>IF(Raw_SalesFact!G264="",ROUND(AVERAGEIF(Raw_SalesFact!$D$2:$D$2001,D264,Raw_SalesFact!$G$2:$G$2001),2),Raw_SalesFact!G264)</f>
        <v>553.12</v>
      </c>
      <c r="H264" s="8">
        <f>IF(Raw_SalesFact!H264="",0,Raw_SalesFact!H264)</f>
        <v>0.28000000000000003</v>
      </c>
      <c r="I264" s="4" t="str">
        <f>Raw_SalesFact!I264</f>
        <v>COD</v>
      </c>
      <c r="J264" s="4">
        <f>IF(Raw_SalesFact!J264="",ROUND(F264*G264*(1-H264),2),Raw_SalesFact!J264)</f>
        <v>1194.7392</v>
      </c>
      <c r="K264" s="4" t="str">
        <f>IF(COUNTIF($A$2:$A264,A264)&gt;1,"Duplicate","Unique")</f>
        <v>Unique</v>
      </c>
    </row>
    <row r="265" spans="1:11" ht="15" customHeight="1" x14ac:dyDescent="0.3">
      <c r="A265" s="4" t="str">
        <f>Raw_SalesFact!A265</f>
        <v>SALE263</v>
      </c>
      <c r="B265" s="6">
        <f>Raw_SalesFact!B265</f>
        <v>45826</v>
      </c>
      <c r="C265" s="4" t="str">
        <f>Raw_SalesFact!C265</f>
        <v>CUST1282</v>
      </c>
      <c r="D265" s="4" t="str">
        <f>Raw_SalesFact!D265</f>
        <v>PROD91</v>
      </c>
      <c r="E265" s="4" t="str">
        <f>Raw_SalesFact!E265</f>
        <v>STORE9</v>
      </c>
      <c r="F265" s="4">
        <f>IF(Raw_SalesFact!F265="",ROUND(AVERAGE(Raw_SalesFact!$F$2:$F$2001),0),Raw_SalesFact!F265)</f>
        <v>2</v>
      </c>
      <c r="G265" s="4">
        <f>IF(Raw_SalesFact!G265="",ROUND(AVERAGEIF(Raw_SalesFact!$D$2:$D$2001,D265,Raw_SalesFact!$G$2:$G$2001),2),Raw_SalesFact!G265)</f>
        <v>903.08</v>
      </c>
      <c r="H265" s="8">
        <f>IF(Raw_SalesFact!H265="",0,Raw_SalesFact!H265)</f>
        <v>0.18</v>
      </c>
      <c r="I265" s="4" t="str">
        <f>Raw_SalesFact!I265</f>
        <v>COD</v>
      </c>
      <c r="J265" s="4">
        <f>IF(Raw_SalesFact!J265="",ROUND(F265*G265*(1-H265),2),Raw_SalesFact!J265)</f>
        <v>1481.0512000000001</v>
      </c>
      <c r="K265" s="4" t="str">
        <f>IF(COUNTIF($A$2:$A265,A265)&gt;1,"Duplicate","Unique")</f>
        <v>Unique</v>
      </c>
    </row>
    <row r="266" spans="1:11" ht="15" customHeight="1" x14ac:dyDescent="0.3">
      <c r="A266" s="4" t="str">
        <f>Raw_SalesFact!A266</f>
        <v>SALE264</v>
      </c>
      <c r="B266" s="6">
        <f>Raw_SalesFact!B266</f>
        <v>45648</v>
      </c>
      <c r="C266" s="4" t="str">
        <f>Raw_SalesFact!C266</f>
        <v>CUST1478</v>
      </c>
      <c r="D266" s="4" t="str">
        <f>Raw_SalesFact!D266</f>
        <v>PROD16</v>
      </c>
      <c r="E266" s="4" t="str">
        <f>Raw_SalesFact!E266</f>
        <v>STORE11</v>
      </c>
      <c r="F266" s="4">
        <f>IF(Raw_SalesFact!F266="",ROUND(AVERAGE(Raw_SalesFact!$F$2:$F$2001),0),Raw_SalesFact!F266)</f>
        <v>4</v>
      </c>
      <c r="G266" s="4">
        <f>IF(Raw_SalesFact!G266="",ROUND(AVERAGEIF(Raw_SalesFact!$D$2:$D$2001,D266,Raw_SalesFact!$G$2:$G$2001),2),Raw_SalesFact!G266)</f>
        <v>640.23</v>
      </c>
      <c r="H266" s="8">
        <f>IF(Raw_SalesFact!H266="",0,Raw_SalesFact!H266)</f>
        <v>0.06</v>
      </c>
      <c r="I266" s="4" t="str">
        <f>Raw_SalesFact!I266</f>
        <v>COD</v>
      </c>
      <c r="J266" s="4">
        <f>IF(Raw_SalesFact!J266="",ROUND(F266*G266*(1-H266),2),Raw_SalesFact!J266)</f>
        <v>2407.2647999999999</v>
      </c>
      <c r="K266" s="4" t="str">
        <f>IF(COUNTIF($A$2:$A266,A266)&gt;1,"Duplicate","Unique")</f>
        <v>Unique</v>
      </c>
    </row>
    <row r="267" spans="1:11" ht="15" customHeight="1" x14ac:dyDescent="0.3">
      <c r="A267" s="4" t="str">
        <f>Raw_SalesFact!A267</f>
        <v>SALE265</v>
      </c>
      <c r="B267" s="6">
        <f>Raw_SalesFact!B267</f>
        <v>45836</v>
      </c>
      <c r="C267" s="4" t="str">
        <f>Raw_SalesFact!C267</f>
        <v>CUST1141</v>
      </c>
      <c r="D267" s="4" t="str">
        <f>Raw_SalesFact!D267</f>
        <v>PROD21</v>
      </c>
      <c r="E267" s="4" t="str">
        <f>Raw_SalesFact!E267</f>
        <v>STORE6</v>
      </c>
      <c r="F267" s="4">
        <f>IF(Raw_SalesFact!F267="",ROUND(AVERAGE(Raw_SalesFact!$F$2:$F$2001),0),Raw_SalesFact!F267)</f>
        <v>1</v>
      </c>
      <c r="G267" s="4">
        <f>IF(Raw_SalesFact!G267="",ROUND(AVERAGEIF(Raw_SalesFact!$D$2:$D$2001,D267,Raw_SalesFact!$G$2:$G$2001),2),Raw_SalesFact!G267)</f>
        <v>518</v>
      </c>
      <c r="H267" s="8">
        <f>IF(Raw_SalesFact!H267="",0,Raw_SalesFact!H267)</f>
        <v>0.25</v>
      </c>
      <c r="I267" s="4" t="str">
        <f>Raw_SalesFact!I267</f>
        <v>Credit Card</v>
      </c>
      <c r="J267" s="4">
        <f>IF(Raw_SalesFact!J267="",ROUND(F267*G267*(1-H267),2),Raw_SalesFact!J267)</f>
        <v>388.5</v>
      </c>
      <c r="K267" s="4" t="str">
        <f>IF(COUNTIF($A$2:$A267,A267)&gt;1,"Duplicate","Unique")</f>
        <v>Unique</v>
      </c>
    </row>
    <row r="268" spans="1:11" ht="15" customHeight="1" x14ac:dyDescent="0.3">
      <c r="A268" s="4" t="str">
        <f>Raw_SalesFact!A268</f>
        <v>SALE266</v>
      </c>
      <c r="B268" s="6">
        <f>Raw_SalesFact!B268</f>
        <v>45437</v>
      </c>
      <c r="C268" s="4" t="str">
        <f>Raw_SalesFact!C268</f>
        <v>CUST1433</v>
      </c>
      <c r="D268" s="4" t="str">
        <f>Raw_SalesFact!D268</f>
        <v>PROD64</v>
      </c>
      <c r="E268" s="4" t="str">
        <f>Raw_SalesFact!E268</f>
        <v>STORE4</v>
      </c>
      <c r="F268" s="4">
        <f>IF(Raw_SalesFact!F268="",ROUND(AVERAGE(Raw_SalesFact!$F$2:$F$2001),0),Raw_SalesFact!F268)</f>
        <v>4</v>
      </c>
      <c r="G268" s="4">
        <f>IF(Raw_SalesFact!G268="",ROUND(AVERAGEIF(Raw_SalesFact!$D$2:$D$2001,D268,Raw_SalesFact!$G$2:$G$2001),2),Raw_SalesFact!G268)</f>
        <v>779.25</v>
      </c>
      <c r="H268" s="8">
        <f>IF(Raw_SalesFact!H268="",0,Raw_SalesFact!H268)</f>
        <v>0.25</v>
      </c>
      <c r="I268" s="4" t="str">
        <f>Raw_SalesFact!I268</f>
        <v>Credit Card</v>
      </c>
      <c r="J268" s="4">
        <f>IF(Raw_SalesFact!J268="",ROUND(F268*G268*(1-H268),2),Raw_SalesFact!J268)</f>
        <v>2337.75</v>
      </c>
      <c r="K268" s="4" t="str">
        <f>IF(COUNTIF($A$2:$A268,A268)&gt;1,"Duplicate","Unique")</f>
        <v>Unique</v>
      </c>
    </row>
    <row r="269" spans="1:11" ht="15" customHeight="1" x14ac:dyDescent="0.3">
      <c r="A269" s="4" t="str">
        <f>Raw_SalesFact!A269</f>
        <v>SALE267</v>
      </c>
      <c r="B269" s="6">
        <f>Raw_SalesFact!B269</f>
        <v>45807</v>
      </c>
      <c r="C269" s="4" t="str">
        <f>Raw_SalesFact!C269</f>
        <v>CUST1118</v>
      </c>
      <c r="D269" s="4" t="str">
        <f>Raw_SalesFact!D269</f>
        <v>PROD83</v>
      </c>
      <c r="E269" s="4" t="str">
        <f>Raw_SalesFact!E269</f>
        <v>STORE7</v>
      </c>
      <c r="F269" s="4">
        <f>IF(Raw_SalesFact!F269="",ROUND(AVERAGE(Raw_SalesFact!$F$2:$F$2001),0),Raw_SalesFact!F269)</f>
        <v>2</v>
      </c>
      <c r="G269" s="4">
        <f>IF(Raw_SalesFact!G269="",ROUND(AVERAGEIF(Raw_SalesFact!$D$2:$D$2001,D269,Raw_SalesFact!$G$2:$G$2001),2),Raw_SalesFact!G269)</f>
        <v>467.75</v>
      </c>
      <c r="H269" s="8">
        <f>IF(Raw_SalesFact!H269="",0,Raw_SalesFact!H269)</f>
        <v>0.26</v>
      </c>
      <c r="I269" s="4" t="str">
        <f>Raw_SalesFact!I269</f>
        <v>Credit Card</v>
      </c>
      <c r="J269" s="4">
        <f>IF(Raw_SalesFact!J269="",ROUND(F269*G269*(1-H269),2),Raw_SalesFact!J269)</f>
        <v>692.27</v>
      </c>
      <c r="K269" s="4" t="str">
        <f>IF(COUNTIF($A$2:$A269,A269)&gt;1,"Duplicate","Unique")</f>
        <v>Unique</v>
      </c>
    </row>
    <row r="270" spans="1:11" ht="15" customHeight="1" x14ac:dyDescent="0.3">
      <c r="A270" s="4" t="str">
        <f>Raw_SalesFact!A270</f>
        <v>SALE268</v>
      </c>
      <c r="B270" s="6">
        <f>Raw_SalesFact!B270</f>
        <v>45555</v>
      </c>
      <c r="C270" s="4" t="str">
        <f>Raw_SalesFact!C270</f>
        <v>CUST1406</v>
      </c>
      <c r="D270" s="4" t="str">
        <f>Raw_SalesFact!D270</f>
        <v>PROD90</v>
      </c>
      <c r="E270" s="4" t="str">
        <f>Raw_SalesFact!E270</f>
        <v>STORE18</v>
      </c>
      <c r="F270" s="4">
        <f>IF(Raw_SalesFact!F270="",ROUND(AVERAGE(Raw_SalesFact!$F$2:$F$2001),0),Raw_SalesFact!F270)</f>
        <v>3</v>
      </c>
      <c r="G270" s="4">
        <f>IF(Raw_SalesFact!G270="",ROUND(AVERAGEIF(Raw_SalesFact!$D$2:$D$2001,D270,Raw_SalesFact!$G$2:$G$2001),2),Raw_SalesFact!G270)</f>
        <v>481.73</v>
      </c>
      <c r="H270" s="8">
        <f>IF(Raw_SalesFact!H270="",0,Raw_SalesFact!H270)</f>
        <v>0.06</v>
      </c>
      <c r="I270" s="4" t="str">
        <f>Raw_SalesFact!I270</f>
        <v>Credit Card</v>
      </c>
      <c r="J270" s="4">
        <f>IF(Raw_SalesFact!J270="",ROUND(F270*G270*(1-H270),2),Raw_SalesFact!J270)</f>
        <v>315.24779999999998</v>
      </c>
      <c r="K270" s="4" t="str">
        <f>IF(COUNTIF($A$2:$A270,A270)&gt;1,"Duplicate","Unique")</f>
        <v>Unique</v>
      </c>
    </row>
    <row r="271" spans="1:11" ht="15" customHeight="1" x14ac:dyDescent="0.3">
      <c r="A271" s="4" t="str">
        <f>Raw_SalesFact!A271</f>
        <v>SALE269</v>
      </c>
      <c r="B271" s="6">
        <f>Raw_SalesFact!B271</f>
        <v>45803</v>
      </c>
      <c r="C271" s="4" t="str">
        <f>Raw_SalesFact!C271</f>
        <v>CUST1219</v>
      </c>
      <c r="D271" s="4" t="str">
        <f>Raw_SalesFact!D271</f>
        <v>PROD37</v>
      </c>
      <c r="E271" s="4" t="str">
        <f>Raw_SalesFact!E271</f>
        <v>STORE0</v>
      </c>
      <c r="F271" s="4">
        <f>IF(Raw_SalesFact!F271="",ROUND(AVERAGE(Raw_SalesFact!$F$2:$F$2001),0),Raw_SalesFact!F271)</f>
        <v>4</v>
      </c>
      <c r="G271" s="4">
        <f>IF(Raw_SalesFact!G271="",ROUND(AVERAGEIF(Raw_SalesFact!$D$2:$D$2001,D271,Raw_SalesFact!$G$2:$G$2001),2),Raw_SalesFact!G271)</f>
        <v>747.01</v>
      </c>
      <c r="H271" s="8">
        <f>IF(Raw_SalesFact!H271="",0,Raw_SalesFact!H271)</f>
        <v>0.13</v>
      </c>
      <c r="I271" s="4" t="str">
        <f>Raw_SalesFact!I271</f>
        <v>PayPal</v>
      </c>
      <c r="J271" s="4">
        <f>IF(Raw_SalesFact!J271="",ROUND(F271*G271*(1-H271),2),Raw_SalesFact!J271)</f>
        <v>2599.5947999999999</v>
      </c>
      <c r="K271" s="4" t="str">
        <f>IF(COUNTIF($A$2:$A271,A271)&gt;1,"Duplicate","Unique")</f>
        <v>Unique</v>
      </c>
    </row>
    <row r="272" spans="1:11" ht="15" customHeight="1" x14ac:dyDescent="0.3">
      <c r="A272" s="4" t="str">
        <f>Raw_SalesFact!A272</f>
        <v>SALE270</v>
      </c>
      <c r="B272" s="6">
        <f>Raw_SalesFact!B272</f>
        <v>45735</v>
      </c>
      <c r="C272" s="4" t="str">
        <f>Raw_SalesFact!C272</f>
        <v>CUST1101</v>
      </c>
      <c r="D272" s="4" t="str">
        <f>Raw_SalesFact!D272</f>
        <v>PROD89</v>
      </c>
      <c r="E272" s="4" t="str">
        <f>Raw_SalesFact!E272</f>
        <v>STORE12</v>
      </c>
      <c r="F272" s="4">
        <f>IF(Raw_SalesFact!F272="",ROUND(AVERAGE(Raw_SalesFact!$F$2:$F$2001),0),Raw_SalesFact!F272)</f>
        <v>4</v>
      </c>
      <c r="G272" s="4">
        <f>IF(Raw_SalesFact!G272="",ROUND(AVERAGEIF(Raw_SalesFact!$D$2:$D$2001,D272,Raw_SalesFact!$G$2:$G$2001),2),Raw_SalesFact!G272)</f>
        <v>461.83</v>
      </c>
      <c r="H272" s="8">
        <f>IF(Raw_SalesFact!H272="",0,Raw_SalesFact!H272)</f>
        <v>0.28000000000000003</v>
      </c>
      <c r="I272" s="4" t="str">
        <f>Raw_SalesFact!I272</f>
        <v>PayPal</v>
      </c>
      <c r="J272" s="4">
        <f>IF(Raw_SalesFact!J272="",ROUND(F272*G272*(1-H272),2),Raw_SalesFact!J272)</f>
        <v>1330.0704000000001</v>
      </c>
      <c r="K272" s="4" t="str">
        <f>IF(COUNTIF($A$2:$A272,A272)&gt;1,"Duplicate","Unique")</f>
        <v>Unique</v>
      </c>
    </row>
    <row r="273" spans="1:11" ht="15" customHeight="1" x14ac:dyDescent="0.3">
      <c r="A273" s="4" t="str">
        <f>Raw_SalesFact!A273</f>
        <v>SALE271</v>
      </c>
      <c r="B273" s="6">
        <f>Raw_SalesFact!B273</f>
        <v>45750</v>
      </c>
      <c r="C273" s="4" t="str">
        <f>Raw_SalesFact!C273</f>
        <v>CUST1134</v>
      </c>
      <c r="D273" s="4" t="str">
        <f>Raw_SalesFact!D273</f>
        <v>PROD70</v>
      </c>
      <c r="E273" s="4" t="str">
        <f>Raw_SalesFact!E273</f>
        <v>STORE8</v>
      </c>
      <c r="F273" s="4">
        <f>IF(Raw_SalesFact!F273="",ROUND(AVERAGE(Raw_SalesFact!$F$2:$F$2001),0),Raw_SalesFact!F273)</f>
        <v>2</v>
      </c>
      <c r="G273" s="4">
        <f>IF(Raw_SalesFact!G273="",ROUND(AVERAGEIF(Raw_SalesFact!$D$2:$D$2001,D273,Raw_SalesFact!$G$2:$G$2001),2),Raw_SalesFact!G273)</f>
        <v>105.15</v>
      </c>
      <c r="H273" s="8">
        <f>IF(Raw_SalesFact!H273="",0,Raw_SalesFact!H273)</f>
        <v>0.06</v>
      </c>
      <c r="I273" s="4" t="str">
        <f>Raw_SalesFact!I273</f>
        <v>Credit Card</v>
      </c>
      <c r="J273" s="4">
        <f>IF(Raw_SalesFact!J273="",ROUND(F273*G273*(1-H273),2),Raw_SalesFact!J273)</f>
        <v>197.68199999999999</v>
      </c>
      <c r="K273" s="4" t="str">
        <f>IF(COUNTIF($A$2:$A273,A273)&gt;1,"Duplicate","Unique")</f>
        <v>Unique</v>
      </c>
    </row>
    <row r="274" spans="1:11" ht="15" customHeight="1" x14ac:dyDescent="0.3">
      <c r="A274" s="4" t="str">
        <f>Raw_SalesFact!A274</f>
        <v>SALE272</v>
      </c>
      <c r="B274" s="6">
        <f>Raw_SalesFact!B274</f>
        <v>45693</v>
      </c>
      <c r="C274" s="4" t="str">
        <f>Raw_SalesFact!C274</f>
        <v>CUST1033</v>
      </c>
      <c r="D274" s="4" t="str">
        <f>Raw_SalesFact!D274</f>
        <v>PROD23</v>
      </c>
      <c r="E274" s="4" t="str">
        <f>Raw_SalesFact!E274</f>
        <v>STORE3</v>
      </c>
      <c r="F274" s="4">
        <f>IF(Raw_SalesFact!F274="",ROUND(AVERAGE(Raw_SalesFact!$F$2:$F$2001),0),Raw_SalesFact!F274)</f>
        <v>3</v>
      </c>
      <c r="G274" s="4">
        <f>IF(Raw_SalesFact!G274="",ROUND(AVERAGEIF(Raw_SalesFact!$D$2:$D$2001,D274,Raw_SalesFact!$G$2:$G$2001),2),Raw_SalesFact!G274)</f>
        <v>610.24</v>
      </c>
      <c r="H274" s="8">
        <f>IF(Raw_SalesFact!H274="",0,Raw_SalesFact!H274)</f>
        <v>0.17</v>
      </c>
      <c r="I274" s="4" t="str">
        <f>Raw_SalesFact!I274</f>
        <v>COD</v>
      </c>
      <c r="J274" s="4">
        <f>IF(Raw_SalesFact!J274="",ROUND(F274*G274*(1-H274),2),Raw_SalesFact!J274)</f>
        <v>1519.4975999999999</v>
      </c>
      <c r="K274" s="4" t="str">
        <f>IF(COUNTIF($A$2:$A274,A274)&gt;1,"Duplicate","Unique")</f>
        <v>Unique</v>
      </c>
    </row>
    <row r="275" spans="1:11" ht="15" customHeight="1" x14ac:dyDescent="0.3">
      <c r="A275" s="4" t="str">
        <f>Raw_SalesFact!A275</f>
        <v>SALE273</v>
      </c>
      <c r="B275" s="6">
        <f>Raw_SalesFact!B275</f>
        <v>45667</v>
      </c>
      <c r="C275" s="4" t="str">
        <f>Raw_SalesFact!C275</f>
        <v>CUST1312</v>
      </c>
      <c r="D275" s="4" t="str">
        <f>Raw_SalesFact!D275</f>
        <v>PROD74</v>
      </c>
      <c r="E275" s="4" t="str">
        <f>Raw_SalesFact!E275</f>
        <v>STORE8</v>
      </c>
      <c r="F275" s="4">
        <f>IF(Raw_SalesFact!F275="",ROUND(AVERAGE(Raw_SalesFact!$F$2:$F$2001),0),Raw_SalesFact!F275)</f>
        <v>1</v>
      </c>
      <c r="G275" s="4">
        <f>IF(Raw_SalesFact!G275="",ROUND(AVERAGEIF(Raw_SalesFact!$D$2:$D$2001,D275,Raw_SalesFact!$G$2:$G$2001),2),Raw_SalesFact!G275)</f>
        <v>872.12</v>
      </c>
      <c r="H275" s="8">
        <f>IF(Raw_SalesFact!H275="",0,Raw_SalesFact!H275)</f>
        <v>7.0000000000000007E-2</v>
      </c>
      <c r="I275" s="4" t="str">
        <f>Raw_SalesFact!I275</f>
        <v>PayPal</v>
      </c>
      <c r="J275" s="4">
        <f>IF(Raw_SalesFact!J275="",ROUND(F275*G275*(1-H275),2),Raw_SalesFact!J275)</f>
        <v>811.07159999999999</v>
      </c>
      <c r="K275" s="4" t="str">
        <f>IF(COUNTIF($A$2:$A275,A275)&gt;1,"Duplicate","Unique")</f>
        <v>Unique</v>
      </c>
    </row>
    <row r="276" spans="1:11" ht="15" customHeight="1" x14ac:dyDescent="0.3">
      <c r="A276" s="4" t="str">
        <f>Raw_SalesFact!A276</f>
        <v>SALE274</v>
      </c>
      <c r="B276" s="6">
        <f>Raw_SalesFact!B276</f>
        <v>45316</v>
      </c>
      <c r="C276" s="4" t="str">
        <f>Raw_SalesFact!C276</f>
        <v>CUST1433</v>
      </c>
      <c r="D276" s="4" t="str">
        <f>Raw_SalesFact!D276</f>
        <v>PROD10</v>
      </c>
      <c r="E276" s="4" t="str">
        <f>Raw_SalesFact!E276</f>
        <v>STORE1</v>
      </c>
      <c r="F276" s="4">
        <f>IF(Raw_SalesFact!F276="",ROUND(AVERAGE(Raw_SalesFact!$F$2:$F$2001),0),Raw_SalesFact!F276)</f>
        <v>1</v>
      </c>
      <c r="G276" s="4">
        <f>IF(Raw_SalesFact!G276="",ROUND(AVERAGEIF(Raw_SalesFact!$D$2:$D$2001,D276,Raw_SalesFact!$G$2:$G$2001),2),Raw_SalesFact!G276)</f>
        <v>406.79</v>
      </c>
      <c r="H276" s="8">
        <f>IF(Raw_SalesFact!H276="",0,Raw_SalesFact!H276)</f>
        <v>0.03</v>
      </c>
      <c r="I276" s="4" t="str">
        <f>Raw_SalesFact!I276</f>
        <v>COD</v>
      </c>
      <c r="J276" s="4">
        <f>IF(Raw_SalesFact!J276="",ROUND(F276*G276*(1-H276),2),Raw_SalesFact!J276)</f>
        <v>394.58629999999999</v>
      </c>
      <c r="K276" s="4" t="str">
        <f>IF(COUNTIF($A$2:$A276,A276)&gt;1,"Duplicate","Unique")</f>
        <v>Unique</v>
      </c>
    </row>
    <row r="277" spans="1:11" ht="15" customHeight="1" x14ac:dyDescent="0.3">
      <c r="A277" s="4" t="str">
        <f>Raw_SalesFact!A277</f>
        <v>SALE275</v>
      </c>
      <c r="B277" s="6">
        <f>Raw_SalesFact!B277</f>
        <v>45932</v>
      </c>
      <c r="C277" s="4" t="str">
        <f>Raw_SalesFact!C277</f>
        <v>CUST1372</v>
      </c>
      <c r="D277" s="4" t="str">
        <f>Raw_SalesFact!D277</f>
        <v>PROD54</v>
      </c>
      <c r="E277" s="4" t="str">
        <f>Raw_SalesFact!E277</f>
        <v>STORE14</v>
      </c>
      <c r="F277" s="4">
        <f>IF(Raw_SalesFact!F277="",ROUND(AVERAGE(Raw_SalesFact!$F$2:$F$2001),0),Raw_SalesFact!F277)</f>
        <v>1</v>
      </c>
      <c r="G277" s="4">
        <f>IF(Raw_SalesFact!G277="",ROUND(AVERAGEIF(Raw_SalesFact!$D$2:$D$2001,D277,Raw_SalesFact!$G$2:$G$2001),2),Raw_SalesFact!G277)</f>
        <v>606.01</v>
      </c>
      <c r="H277" s="8">
        <f>IF(Raw_SalesFact!H277="",0,Raw_SalesFact!H277)</f>
        <v>0.04</v>
      </c>
      <c r="I277" s="4" t="str">
        <f>Raw_SalesFact!I277</f>
        <v>PayPal</v>
      </c>
      <c r="J277" s="4">
        <f>IF(Raw_SalesFact!J277="",ROUND(F277*G277*(1-H277),2),Raw_SalesFact!J277)</f>
        <v>581.76959999999997</v>
      </c>
      <c r="K277" s="4" t="str">
        <f>IF(COUNTIF($A$2:$A277,A277)&gt;1,"Duplicate","Unique")</f>
        <v>Unique</v>
      </c>
    </row>
    <row r="278" spans="1:11" ht="15" customHeight="1" x14ac:dyDescent="0.3">
      <c r="A278" s="4" t="str">
        <f>Raw_SalesFact!A278</f>
        <v>SALE276</v>
      </c>
      <c r="B278" s="6">
        <f>Raw_SalesFact!B278</f>
        <v>45483</v>
      </c>
      <c r="C278" s="4" t="str">
        <f>Raw_SalesFact!C278</f>
        <v>CUST1349</v>
      </c>
      <c r="D278" s="4" t="str">
        <f>Raw_SalesFact!D278</f>
        <v>PROD17</v>
      </c>
      <c r="E278" s="4" t="str">
        <f>Raw_SalesFact!E278</f>
        <v>STORE5</v>
      </c>
      <c r="F278" s="4">
        <f>IF(Raw_SalesFact!F278="",ROUND(AVERAGE(Raw_SalesFact!$F$2:$F$2001),0),Raw_SalesFact!F278)</f>
        <v>4</v>
      </c>
      <c r="G278" s="4">
        <f>IF(Raw_SalesFact!G278="",ROUND(AVERAGEIF(Raw_SalesFact!$D$2:$D$2001,D278,Raw_SalesFact!$G$2:$G$2001),2),Raw_SalesFact!G278)</f>
        <v>322.58</v>
      </c>
      <c r="H278" s="8">
        <f>IF(Raw_SalesFact!H278="",0,Raw_SalesFact!H278)</f>
        <v>0.06</v>
      </c>
      <c r="I278" s="4" t="str">
        <f>Raw_SalesFact!I278</f>
        <v>Credit Card</v>
      </c>
      <c r="J278" s="4">
        <f>IF(Raw_SalesFact!J278="",ROUND(F278*G278*(1-H278),2),Raw_SalesFact!J278)</f>
        <v>1212.9007999999999</v>
      </c>
      <c r="K278" s="4" t="str">
        <f>IF(COUNTIF($A$2:$A278,A278)&gt;1,"Duplicate","Unique")</f>
        <v>Unique</v>
      </c>
    </row>
    <row r="279" spans="1:11" ht="15" customHeight="1" x14ac:dyDescent="0.3">
      <c r="A279" s="4" t="str">
        <f>Raw_SalesFact!A279</f>
        <v>SALE277</v>
      </c>
      <c r="B279" s="6">
        <f>Raw_SalesFact!B279</f>
        <v>45661</v>
      </c>
      <c r="C279" s="4" t="str">
        <f>Raw_SalesFact!C279</f>
        <v>CUST1484</v>
      </c>
      <c r="D279" s="4" t="str">
        <f>Raw_SalesFact!D279</f>
        <v>PROD77</v>
      </c>
      <c r="E279" s="4" t="str">
        <f>Raw_SalesFact!E279</f>
        <v>STORE18</v>
      </c>
      <c r="F279" s="4">
        <f>IF(Raw_SalesFact!F279="",ROUND(AVERAGE(Raw_SalesFact!$F$2:$F$2001),0),Raw_SalesFact!F279)</f>
        <v>4</v>
      </c>
      <c r="G279" s="4">
        <f>IF(Raw_SalesFact!G279="",ROUND(AVERAGEIF(Raw_SalesFact!$D$2:$D$2001,D279,Raw_SalesFact!$G$2:$G$2001),2),Raw_SalesFact!G279)</f>
        <v>463.17</v>
      </c>
      <c r="H279" s="8">
        <f>IF(Raw_SalesFact!H279="",0,Raw_SalesFact!H279)</f>
        <v>0.06</v>
      </c>
      <c r="I279" s="4" t="str">
        <f>Raw_SalesFact!I279</f>
        <v>PayPal</v>
      </c>
      <c r="J279" s="4">
        <f>IF(Raw_SalesFact!J279="",ROUND(F279*G279*(1-H279),2),Raw_SalesFact!J279)</f>
        <v>1741.5192</v>
      </c>
      <c r="K279" s="4" t="str">
        <f>IF(COUNTIF($A$2:$A279,A279)&gt;1,"Duplicate","Unique")</f>
        <v>Unique</v>
      </c>
    </row>
    <row r="280" spans="1:11" ht="15" customHeight="1" x14ac:dyDescent="0.3">
      <c r="A280" s="4" t="str">
        <f>Raw_SalesFact!A280</f>
        <v>SALE278</v>
      </c>
      <c r="B280" s="6">
        <f>Raw_SalesFact!B280</f>
        <v>45798</v>
      </c>
      <c r="C280" s="4" t="str">
        <f>Raw_SalesFact!C280</f>
        <v>CUST1316</v>
      </c>
      <c r="D280" s="4" t="str">
        <f>Raw_SalesFact!D280</f>
        <v>PROD25</v>
      </c>
      <c r="E280" s="4" t="str">
        <f>Raw_SalesFact!E280</f>
        <v>STORE7</v>
      </c>
      <c r="F280" s="4">
        <f>IF(Raw_SalesFact!F280="",ROUND(AVERAGE(Raw_SalesFact!$F$2:$F$2001),0),Raw_SalesFact!F280)</f>
        <v>4</v>
      </c>
      <c r="G280" s="4">
        <f>IF(Raw_SalesFact!G280="",ROUND(AVERAGEIF(Raw_SalesFact!$D$2:$D$2001,D280,Raw_SalesFact!$G$2:$G$2001),2),Raw_SalesFact!G280)</f>
        <v>285.82</v>
      </c>
      <c r="H280" s="8">
        <f>IF(Raw_SalesFact!H280="",0,Raw_SalesFact!H280)</f>
        <v>0.18</v>
      </c>
      <c r="I280" s="4" t="str">
        <f>Raw_SalesFact!I280</f>
        <v>PayPal</v>
      </c>
      <c r="J280" s="4">
        <f>IF(Raw_SalesFact!J280="",ROUND(F280*G280*(1-H280),2),Raw_SalesFact!J280)</f>
        <v>937.4896</v>
      </c>
      <c r="K280" s="4" t="str">
        <f>IF(COUNTIF($A$2:$A280,A280)&gt;1,"Duplicate","Unique")</f>
        <v>Unique</v>
      </c>
    </row>
    <row r="281" spans="1:11" ht="15" customHeight="1" x14ac:dyDescent="0.3">
      <c r="A281" s="4" t="str">
        <f>Raw_SalesFact!A281</f>
        <v>SALE279</v>
      </c>
      <c r="B281" s="6">
        <f>Raw_SalesFact!B281</f>
        <v>45868</v>
      </c>
      <c r="C281" s="4" t="str">
        <f>Raw_SalesFact!C281</f>
        <v>CUST1326</v>
      </c>
      <c r="D281" s="4" t="str">
        <f>Raw_SalesFact!D281</f>
        <v>PROD37</v>
      </c>
      <c r="E281" s="4" t="str">
        <f>Raw_SalesFact!E281</f>
        <v>STORE11</v>
      </c>
      <c r="F281" s="4">
        <f>IF(Raw_SalesFact!F281="",ROUND(AVERAGE(Raw_SalesFact!$F$2:$F$2001),0),Raw_SalesFact!F281)</f>
        <v>3</v>
      </c>
      <c r="G281" s="4">
        <f>IF(Raw_SalesFact!G281="",ROUND(AVERAGEIF(Raw_SalesFact!$D$2:$D$2001,D281,Raw_SalesFact!$G$2:$G$2001),2),Raw_SalesFact!G281)</f>
        <v>995.38</v>
      </c>
      <c r="H281" s="8">
        <f>IF(Raw_SalesFact!H281="",0,Raw_SalesFact!H281)</f>
        <v>0.1</v>
      </c>
      <c r="I281" s="4" t="str">
        <f>Raw_SalesFact!I281</f>
        <v>PayPal</v>
      </c>
      <c r="J281" s="4">
        <f>IF(Raw_SalesFact!J281="",ROUND(F281*G281*(1-H281),2),Raw_SalesFact!J281)</f>
        <v>2687.5259999999998</v>
      </c>
      <c r="K281" s="4" t="str">
        <f>IF(COUNTIF($A$2:$A281,A281)&gt;1,"Duplicate","Unique")</f>
        <v>Unique</v>
      </c>
    </row>
    <row r="282" spans="1:11" ht="15" customHeight="1" x14ac:dyDescent="0.3">
      <c r="A282" s="4" t="str">
        <f>Raw_SalesFact!A282</f>
        <v>SALE280</v>
      </c>
      <c r="B282" s="6">
        <f>Raw_SalesFact!B282</f>
        <v>45757</v>
      </c>
      <c r="C282" s="4" t="str">
        <f>Raw_SalesFact!C282</f>
        <v>CUST1119</v>
      </c>
      <c r="D282" s="4" t="str">
        <f>Raw_SalesFact!D282</f>
        <v>PROD62</v>
      </c>
      <c r="E282" s="4" t="str">
        <f>Raw_SalesFact!E282</f>
        <v>STORE8</v>
      </c>
      <c r="F282" s="4">
        <f>IF(Raw_SalesFact!F282="",ROUND(AVERAGE(Raw_SalesFact!$F$2:$F$2001),0),Raw_SalesFact!F282)</f>
        <v>1</v>
      </c>
      <c r="G282" s="4">
        <f>IF(Raw_SalesFact!G282="",ROUND(AVERAGEIF(Raw_SalesFact!$D$2:$D$2001,D282,Raw_SalesFact!$G$2:$G$2001),2),Raw_SalesFact!G282)</f>
        <v>329.31</v>
      </c>
      <c r="H282" s="8">
        <f>IF(Raw_SalesFact!H282="",0,Raw_SalesFact!H282)</f>
        <v>0.09</v>
      </c>
      <c r="I282" s="4" t="str">
        <f>Raw_SalesFact!I282</f>
        <v>Credit Card</v>
      </c>
      <c r="J282" s="4">
        <f>IF(Raw_SalesFact!J282="",ROUND(F282*G282*(1-H282),2),Raw_SalesFact!J282)</f>
        <v>299.6721</v>
      </c>
      <c r="K282" s="4" t="str">
        <f>IF(COUNTIF($A$2:$A282,A282)&gt;1,"Duplicate","Unique")</f>
        <v>Unique</v>
      </c>
    </row>
    <row r="283" spans="1:11" ht="15" customHeight="1" x14ac:dyDescent="0.3">
      <c r="A283" s="4" t="str">
        <f>Raw_SalesFact!A283</f>
        <v>SALE281</v>
      </c>
      <c r="B283" s="6">
        <f>Raw_SalesFact!B283</f>
        <v>45475</v>
      </c>
      <c r="C283" s="4" t="str">
        <f>Raw_SalesFact!C283</f>
        <v>CUST1490</v>
      </c>
      <c r="D283" s="4" t="str">
        <f>Raw_SalesFact!D283</f>
        <v>PROD47</v>
      </c>
      <c r="E283" s="4" t="str">
        <f>Raw_SalesFact!E283</f>
        <v>STORE16</v>
      </c>
      <c r="F283" s="4">
        <f>IF(Raw_SalesFact!F283="",ROUND(AVERAGE(Raw_SalesFact!$F$2:$F$2001),0),Raw_SalesFact!F283)</f>
        <v>3</v>
      </c>
      <c r="G283" s="4">
        <f>IF(Raw_SalesFact!G283="",ROUND(AVERAGEIF(Raw_SalesFact!$D$2:$D$2001,D283,Raw_SalesFact!$G$2:$G$2001),2),Raw_SalesFact!G283)</f>
        <v>64.2</v>
      </c>
      <c r="H283" s="8">
        <f>IF(Raw_SalesFact!H283="",0,Raw_SalesFact!H283)</f>
        <v>0.08</v>
      </c>
      <c r="I283" s="4" t="str">
        <f>Raw_SalesFact!I283</f>
        <v>COD</v>
      </c>
      <c r="J283" s="4">
        <f>IF(Raw_SalesFact!J283="",ROUND(F283*G283*(1-H283),2),Raw_SalesFact!J283)</f>
        <v>177.19200000000001</v>
      </c>
      <c r="K283" s="4" t="str">
        <f>IF(COUNTIF($A$2:$A283,A283)&gt;1,"Duplicate","Unique")</f>
        <v>Unique</v>
      </c>
    </row>
    <row r="284" spans="1:11" ht="15" customHeight="1" x14ac:dyDescent="0.3">
      <c r="A284" s="4" t="str">
        <f>Raw_SalesFact!A284</f>
        <v>SALE282</v>
      </c>
      <c r="B284" s="6">
        <f>Raw_SalesFact!B284</f>
        <v>45829</v>
      </c>
      <c r="C284" s="4" t="str">
        <f>Raw_SalesFact!C284</f>
        <v>CUST1262</v>
      </c>
      <c r="D284" s="4" t="str">
        <f>Raw_SalesFact!D284</f>
        <v>PROD11</v>
      </c>
      <c r="E284" s="4" t="str">
        <f>Raw_SalesFact!E284</f>
        <v>STORE13</v>
      </c>
      <c r="F284" s="4">
        <f>IF(Raw_SalesFact!F284="",ROUND(AVERAGE(Raw_SalesFact!$F$2:$F$2001),0),Raw_SalesFact!F284)</f>
        <v>3</v>
      </c>
      <c r="G284" s="4">
        <f>IF(Raw_SalesFact!G284="",ROUND(AVERAGEIF(Raw_SalesFact!$D$2:$D$2001,D284,Raw_SalesFact!$G$2:$G$2001),2),Raw_SalesFact!G284)</f>
        <v>697.13</v>
      </c>
      <c r="H284" s="8">
        <f>IF(Raw_SalesFact!H284="",0,Raw_SalesFact!H284)</f>
        <v>0.25</v>
      </c>
      <c r="I284" s="4" t="str">
        <f>Raw_SalesFact!I284</f>
        <v>COD</v>
      </c>
      <c r="J284" s="4">
        <f>IF(Raw_SalesFact!J284="",ROUND(F284*G284*(1-H284),2),Raw_SalesFact!J284)</f>
        <v>1568.5425</v>
      </c>
      <c r="K284" s="4" t="str">
        <f>IF(COUNTIF($A$2:$A284,A284)&gt;1,"Duplicate","Unique")</f>
        <v>Unique</v>
      </c>
    </row>
    <row r="285" spans="1:11" ht="15" customHeight="1" x14ac:dyDescent="0.3">
      <c r="A285" s="4" t="str">
        <f>Raw_SalesFact!A285</f>
        <v>SALE283</v>
      </c>
      <c r="B285" s="6">
        <f>Raw_SalesFact!B285</f>
        <v>45639</v>
      </c>
      <c r="C285" s="4" t="str">
        <f>Raw_SalesFact!C285</f>
        <v>CUST1022</v>
      </c>
      <c r="D285" s="4" t="str">
        <f>Raw_SalesFact!D285</f>
        <v>PROD9</v>
      </c>
      <c r="E285" s="4" t="str">
        <f>Raw_SalesFact!E285</f>
        <v>STORE5</v>
      </c>
      <c r="F285" s="4">
        <f>IF(Raw_SalesFact!F285="",ROUND(AVERAGE(Raw_SalesFact!$F$2:$F$2001),0),Raw_SalesFact!F285)</f>
        <v>3</v>
      </c>
      <c r="G285" s="4">
        <f>IF(Raw_SalesFact!G285="",ROUND(AVERAGEIF(Raw_SalesFact!$D$2:$D$2001,D285,Raw_SalesFact!$G$2:$G$2001),2),Raw_SalesFact!G285)</f>
        <v>134.30000000000001</v>
      </c>
      <c r="H285" s="8">
        <f>IF(Raw_SalesFact!H285="",0,Raw_SalesFact!H285)</f>
        <v>0.14000000000000001</v>
      </c>
      <c r="I285" s="4" t="str">
        <f>Raw_SalesFact!I285</f>
        <v>Credit Card</v>
      </c>
      <c r="J285" s="4">
        <f>IF(Raw_SalesFact!J285="",ROUND(F285*G285*(1-H285),2),Raw_SalesFact!J285)</f>
        <v>346.49400000000003</v>
      </c>
      <c r="K285" s="4" t="str">
        <f>IF(COUNTIF($A$2:$A285,A285)&gt;1,"Duplicate","Unique")</f>
        <v>Unique</v>
      </c>
    </row>
    <row r="286" spans="1:11" ht="15" customHeight="1" x14ac:dyDescent="0.3">
      <c r="A286" s="4" t="str">
        <f>Raw_SalesFact!A286</f>
        <v>SALE284</v>
      </c>
      <c r="B286" s="6">
        <f>Raw_SalesFact!B286</f>
        <v>45518</v>
      </c>
      <c r="C286" s="4" t="str">
        <f>Raw_SalesFact!C286</f>
        <v>CUST1260</v>
      </c>
      <c r="D286" s="4" t="str">
        <f>Raw_SalesFact!D286</f>
        <v>PROD84</v>
      </c>
      <c r="E286" s="4" t="str">
        <f>Raw_SalesFact!E286</f>
        <v>STORE13</v>
      </c>
      <c r="F286" s="4">
        <f>IF(Raw_SalesFact!F286="",ROUND(AVERAGE(Raw_SalesFact!$F$2:$F$2001),0),Raw_SalesFact!F286)</f>
        <v>1</v>
      </c>
      <c r="G286" s="4">
        <f>IF(Raw_SalesFact!G286="",ROUND(AVERAGEIF(Raw_SalesFact!$D$2:$D$2001,D286,Raw_SalesFact!$G$2:$G$2001),2),Raw_SalesFact!G286)</f>
        <v>520.92999999999995</v>
      </c>
      <c r="H286" s="8">
        <f>IF(Raw_SalesFact!H286="",0,Raw_SalesFact!H286)</f>
        <v>0.15</v>
      </c>
      <c r="I286" s="4" t="str">
        <f>Raw_SalesFact!I286</f>
        <v>Credit Card</v>
      </c>
      <c r="J286" s="4">
        <f>IF(Raw_SalesFact!J286="",ROUND(F286*G286*(1-H286),2),Raw_SalesFact!J286)</f>
        <v>442.79050000000001</v>
      </c>
      <c r="K286" s="4" t="str">
        <f>IF(COUNTIF($A$2:$A286,A286)&gt;1,"Duplicate","Unique")</f>
        <v>Unique</v>
      </c>
    </row>
    <row r="287" spans="1:11" ht="15" customHeight="1" x14ac:dyDescent="0.3">
      <c r="A287" s="4" t="str">
        <f>Raw_SalesFact!A287</f>
        <v>SALE285</v>
      </c>
      <c r="B287" s="6">
        <f>Raw_SalesFact!B287</f>
        <v>45721</v>
      </c>
      <c r="C287" s="4" t="str">
        <f>Raw_SalesFact!C287</f>
        <v>CUST1225</v>
      </c>
      <c r="D287" s="4" t="str">
        <f>Raw_SalesFact!D287</f>
        <v>PROD19</v>
      </c>
      <c r="E287" s="4" t="str">
        <f>Raw_SalesFact!E287</f>
        <v>STORE7</v>
      </c>
      <c r="F287" s="4">
        <f>IF(Raw_SalesFact!F287="",ROUND(AVERAGE(Raw_SalesFact!$F$2:$F$2001),0),Raw_SalesFact!F287)</f>
        <v>2</v>
      </c>
      <c r="G287" s="4">
        <f>IF(Raw_SalesFact!G287="",ROUND(AVERAGEIF(Raw_SalesFact!$D$2:$D$2001,D287,Raw_SalesFact!$G$2:$G$2001),2),Raw_SalesFact!G287)</f>
        <v>350.12</v>
      </c>
      <c r="H287" s="8">
        <f>IF(Raw_SalesFact!H287="",0,Raw_SalesFact!H287)</f>
        <v>0.21</v>
      </c>
      <c r="I287" s="4" t="str">
        <f>Raw_SalesFact!I287</f>
        <v>COD</v>
      </c>
      <c r="J287" s="4">
        <f>IF(Raw_SalesFact!J287="",ROUND(F287*G287*(1-H287),2),Raw_SalesFact!J287)</f>
        <v>553.18960000000004</v>
      </c>
      <c r="K287" s="4" t="str">
        <f>IF(COUNTIF($A$2:$A287,A287)&gt;1,"Duplicate","Unique")</f>
        <v>Unique</v>
      </c>
    </row>
    <row r="288" spans="1:11" ht="15" customHeight="1" x14ac:dyDescent="0.3">
      <c r="A288" s="4" t="str">
        <f>Raw_SalesFact!A288</f>
        <v>SALE286</v>
      </c>
      <c r="B288" s="6">
        <f>Raw_SalesFact!B288</f>
        <v>45308</v>
      </c>
      <c r="C288" s="4" t="str">
        <f>Raw_SalesFact!C288</f>
        <v>CUST1466</v>
      </c>
      <c r="D288" s="4" t="str">
        <f>Raw_SalesFact!D288</f>
        <v>PROD48</v>
      </c>
      <c r="E288" s="4" t="str">
        <f>Raw_SalesFact!E288</f>
        <v>STORE19</v>
      </c>
      <c r="F288" s="4">
        <f>IF(Raw_SalesFact!F288="",ROUND(AVERAGE(Raw_SalesFact!$F$2:$F$2001),0),Raw_SalesFact!F288)</f>
        <v>3</v>
      </c>
      <c r="G288" s="4">
        <f>IF(Raw_SalesFact!G288="",ROUND(AVERAGEIF(Raw_SalesFact!$D$2:$D$2001,D288,Raw_SalesFact!$G$2:$G$2001),2),Raw_SalesFact!G288)</f>
        <v>807.95</v>
      </c>
      <c r="H288" s="8">
        <f>IF(Raw_SalesFact!H288="",0,Raw_SalesFact!H288)</f>
        <v>0.1</v>
      </c>
      <c r="I288" s="4" t="str">
        <f>Raw_SalesFact!I288</f>
        <v>PayPal</v>
      </c>
      <c r="J288" s="4">
        <f>IF(Raw_SalesFact!J288="",ROUND(F288*G288*(1-H288),2),Raw_SalesFact!J288)</f>
        <v>2181.4650000000001</v>
      </c>
      <c r="K288" s="4" t="str">
        <f>IF(COUNTIF($A$2:$A288,A288)&gt;1,"Duplicate","Unique")</f>
        <v>Unique</v>
      </c>
    </row>
    <row r="289" spans="1:11" ht="15" customHeight="1" x14ac:dyDescent="0.3">
      <c r="A289" s="4" t="str">
        <f>Raw_SalesFact!A289</f>
        <v>SALE287</v>
      </c>
      <c r="B289" s="6">
        <f>Raw_SalesFact!B289</f>
        <v>45889</v>
      </c>
      <c r="C289" s="4" t="str">
        <f>Raw_SalesFact!C289</f>
        <v>CUST1335</v>
      </c>
      <c r="D289" s="4" t="str">
        <f>Raw_SalesFact!D289</f>
        <v>PROD38</v>
      </c>
      <c r="E289" s="4" t="str">
        <f>Raw_SalesFact!E289</f>
        <v>STORE6</v>
      </c>
      <c r="F289" s="4">
        <f>IF(Raw_SalesFact!F289="",ROUND(AVERAGE(Raw_SalesFact!$F$2:$F$2001),0),Raw_SalesFact!F289)</f>
        <v>4</v>
      </c>
      <c r="G289" s="4">
        <f>IF(Raw_SalesFact!G289="",ROUND(AVERAGEIF(Raw_SalesFact!$D$2:$D$2001,D289,Raw_SalesFact!$G$2:$G$2001),2),Raw_SalesFact!G289)</f>
        <v>766.03</v>
      </c>
      <c r="H289" s="8">
        <f>IF(Raw_SalesFact!H289="",0,Raw_SalesFact!H289)</f>
        <v>0.28999999999999998</v>
      </c>
      <c r="I289" s="4" t="str">
        <f>Raw_SalesFact!I289</f>
        <v>PayPal</v>
      </c>
      <c r="J289" s="4">
        <f>IF(Raw_SalesFact!J289="",ROUND(F289*G289*(1-H289),2),Raw_SalesFact!J289)</f>
        <v>2175.5252</v>
      </c>
      <c r="K289" s="4" t="str">
        <f>IF(COUNTIF($A$2:$A289,A289)&gt;1,"Duplicate","Unique")</f>
        <v>Unique</v>
      </c>
    </row>
    <row r="290" spans="1:11" ht="15" customHeight="1" x14ac:dyDescent="0.3">
      <c r="A290" s="4" t="str">
        <f>Raw_SalesFact!A290</f>
        <v>SALE288</v>
      </c>
      <c r="B290" s="6">
        <f>Raw_SalesFact!B290</f>
        <v>45386</v>
      </c>
      <c r="C290" s="4" t="str">
        <f>Raw_SalesFact!C290</f>
        <v>CUST1182</v>
      </c>
      <c r="D290" s="4" t="str">
        <f>Raw_SalesFact!D290</f>
        <v>PROD57</v>
      </c>
      <c r="E290" s="4" t="str">
        <f>Raw_SalesFact!E290</f>
        <v>STORE8</v>
      </c>
      <c r="F290" s="4">
        <f>IF(Raw_SalesFact!F290="",ROUND(AVERAGE(Raw_SalesFact!$F$2:$F$2001),0),Raw_SalesFact!F290)</f>
        <v>3</v>
      </c>
      <c r="G290" s="4">
        <f>IF(Raw_SalesFact!G290="",ROUND(AVERAGEIF(Raw_SalesFact!$D$2:$D$2001,D290,Raw_SalesFact!$G$2:$G$2001),2),Raw_SalesFact!G290)</f>
        <v>545.1</v>
      </c>
      <c r="H290" s="8">
        <f>IF(Raw_SalesFact!H290="",0,Raw_SalesFact!H290)</f>
        <v>0.08</v>
      </c>
      <c r="I290" s="4" t="str">
        <f>Raw_SalesFact!I290</f>
        <v>COD</v>
      </c>
      <c r="J290" s="4">
        <f>IF(Raw_SalesFact!J290="",ROUND(F290*G290*(1-H290),2),Raw_SalesFact!J290)</f>
        <v>1504.4760000000001</v>
      </c>
      <c r="K290" s="4" t="str">
        <f>IF(COUNTIF($A$2:$A290,A290)&gt;1,"Duplicate","Unique")</f>
        <v>Unique</v>
      </c>
    </row>
    <row r="291" spans="1:11" ht="15" customHeight="1" x14ac:dyDescent="0.3">
      <c r="A291" s="4" t="str">
        <f>Raw_SalesFact!A291</f>
        <v>SALE289</v>
      </c>
      <c r="B291" s="6">
        <f>Raw_SalesFact!B291</f>
        <v>45438</v>
      </c>
      <c r="C291" s="4" t="str">
        <f>Raw_SalesFact!C291</f>
        <v>CUST1263</v>
      </c>
      <c r="D291" s="4" t="str">
        <f>Raw_SalesFact!D291</f>
        <v>PROD65</v>
      </c>
      <c r="E291" s="4" t="str">
        <f>Raw_SalesFact!E291</f>
        <v>STORE7</v>
      </c>
      <c r="F291" s="4">
        <f>IF(Raw_SalesFact!F291="",ROUND(AVERAGE(Raw_SalesFact!$F$2:$F$2001),0),Raw_SalesFact!F291)</f>
        <v>1</v>
      </c>
      <c r="G291" s="4">
        <f>IF(Raw_SalesFact!G291="",ROUND(AVERAGEIF(Raw_SalesFact!$D$2:$D$2001,D291,Raw_SalesFact!$G$2:$G$2001),2),Raw_SalesFact!G291)</f>
        <v>203.61</v>
      </c>
      <c r="H291" s="8">
        <f>IF(Raw_SalesFact!H291="",0,Raw_SalesFact!H291)</f>
        <v>0.24</v>
      </c>
      <c r="I291" s="4" t="str">
        <f>Raw_SalesFact!I291</f>
        <v>COD</v>
      </c>
      <c r="J291" s="4">
        <f>IF(Raw_SalesFact!J291="",ROUND(F291*G291*(1-H291),2),Raw_SalesFact!J291)</f>
        <v>154.74359999999999</v>
      </c>
      <c r="K291" s="4" t="str">
        <f>IF(COUNTIF($A$2:$A291,A291)&gt;1,"Duplicate","Unique")</f>
        <v>Unique</v>
      </c>
    </row>
    <row r="292" spans="1:11" ht="15" customHeight="1" x14ac:dyDescent="0.3">
      <c r="A292" s="4" t="str">
        <f>Raw_SalesFact!A292</f>
        <v>SALE290</v>
      </c>
      <c r="B292" s="6">
        <f>Raw_SalesFact!B292</f>
        <v>45856</v>
      </c>
      <c r="C292" s="4" t="str">
        <f>Raw_SalesFact!C292</f>
        <v>CUST1417</v>
      </c>
      <c r="D292" s="4" t="str">
        <f>Raw_SalesFact!D292</f>
        <v>PROD97</v>
      </c>
      <c r="E292" s="4" t="str">
        <f>Raw_SalesFact!E292</f>
        <v>STORE15</v>
      </c>
      <c r="F292" s="4">
        <f>IF(Raw_SalesFact!F292="",ROUND(AVERAGE(Raw_SalesFact!$F$2:$F$2001),0),Raw_SalesFact!F292)</f>
        <v>4</v>
      </c>
      <c r="G292" s="4">
        <f>IF(Raw_SalesFact!G292="",ROUND(AVERAGEIF(Raw_SalesFact!$D$2:$D$2001,D292,Raw_SalesFact!$G$2:$G$2001),2),Raw_SalesFact!G292)</f>
        <v>493.8</v>
      </c>
      <c r="H292" s="8">
        <f>IF(Raw_SalesFact!H292="",0,Raw_SalesFact!H292)</f>
        <v>0.24</v>
      </c>
      <c r="I292" s="4" t="str">
        <f>Raw_SalesFact!I292</f>
        <v>COD</v>
      </c>
      <c r="J292" s="4">
        <f>IF(Raw_SalesFact!J292="",ROUND(F292*G292*(1-H292),2),Raw_SalesFact!J292)</f>
        <v>1501.152</v>
      </c>
      <c r="K292" s="4" t="str">
        <f>IF(COUNTIF($A$2:$A292,A292)&gt;1,"Duplicate","Unique")</f>
        <v>Unique</v>
      </c>
    </row>
    <row r="293" spans="1:11" ht="15" customHeight="1" x14ac:dyDescent="0.3">
      <c r="A293" s="4" t="str">
        <f>Raw_SalesFact!A293</f>
        <v>SALE291</v>
      </c>
      <c r="B293" s="6">
        <f>Raw_SalesFact!B293</f>
        <v>45485</v>
      </c>
      <c r="C293" s="4" t="str">
        <f>Raw_SalesFact!C293</f>
        <v>CUST1017</v>
      </c>
      <c r="D293" s="4" t="str">
        <f>Raw_SalesFact!D293</f>
        <v>PROD41</v>
      </c>
      <c r="E293" s="4" t="str">
        <f>Raw_SalesFact!E293</f>
        <v>STORE17</v>
      </c>
      <c r="F293" s="4">
        <f>IF(Raw_SalesFact!F293="",ROUND(AVERAGE(Raw_SalesFact!$F$2:$F$2001),0),Raw_SalesFact!F293)</f>
        <v>1</v>
      </c>
      <c r="G293" s="4">
        <f>IF(Raw_SalesFact!G293="",ROUND(AVERAGEIF(Raw_SalesFact!$D$2:$D$2001,D293,Raw_SalesFact!$G$2:$G$2001),2),Raw_SalesFact!G293)</f>
        <v>640.54999999999995</v>
      </c>
      <c r="H293" s="8">
        <f>IF(Raw_SalesFact!H293="",0,Raw_SalesFact!H293)</f>
        <v>0.25</v>
      </c>
      <c r="I293" s="4" t="str">
        <f>Raw_SalesFact!I293</f>
        <v>Credit Card</v>
      </c>
      <c r="J293" s="4">
        <f>IF(Raw_SalesFact!J293="",ROUND(F293*G293*(1-H293),2),Raw_SalesFact!J293)</f>
        <v>480.41250000000002</v>
      </c>
      <c r="K293" s="4" t="str">
        <f>IF(COUNTIF($A$2:$A293,A293)&gt;1,"Duplicate","Unique")</f>
        <v>Unique</v>
      </c>
    </row>
    <row r="294" spans="1:11" ht="15" customHeight="1" x14ac:dyDescent="0.3">
      <c r="A294" s="4" t="str">
        <f>Raw_SalesFact!A294</f>
        <v>SALE292</v>
      </c>
      <c r="B294" s="6">
        <f>Raw_SalesFact!B294</f>
        <v>45545</v>
      </c>
      <c r="C294" s="4" t="str">
        <f>Raw_SalesFact!C294</f>
        <v>CUST1119</v>
      </c>
      <c r="D294" s="4" t="str">
        <f>Raw_SalesFact!D294</f>
        <v>PROD74</v>
      </c>
      <c r="E294" s="4" t="str">
        <f>Raw_SalesFact!E294</f>
        <v>STORE4</v>
      </c>
      <c r="F294" s="4">
        <f>IF(Raw_SalesFact!F294="",ROUND(AVERAGE(Raw_SalesFact!$F$2:$F$2001),0),Raw_SalesFact!F294)</f>
        <v>1</v>
      </c>
      <c r="G294" s="4">
        <f>IF(Raw_SalesFact!G294="",ROUND(AVERAGEIF(Raw_SalesFact!$D$2:$D$2001,D294,Raw_SalesFact!$G$2:$G$2001),2),Raw_SalesFact!G294)</f>
        <v>702.53</v>
      </c>
      <c r="H294" s="8">
        <f>IF(Raw_SalesFact!H294="",0,Raw_SalesFact!H294)</f>
        <v>0.3</v>
      </c>
      <c r="I294" s="4" t="str">
        <f>Raw_SalesFact!I294</f>
        <v>Credit Card</v>
      </c>
      <c r="J294" s="4">
        <f>IF(Raw_SalesFact!J294="",ROUND(F294*G294*(1-H294),2),Raw_SalesFact!J294)</f>
        <v>491.77100000000002</v>
      </c>
      <c r="K294" s="4" t="str">
        <f>IF(COUNTIF($A$2:$A294,A294)&gt;1,"Duplicate","Unique")</f>
        <v>Unique</v>
      </c>
    </row>
    <row r="295" spans="1:11" ht="15" customHeight="1" x14ac:dyDescent="0.3">
      <c r="A295" s="4" t="str">
        <f>Raw_SalesFact!A295</f>
        <v>SALE293</v>
      </c>
      <c r="B295" s="6">
        <f>Raw_SalesFact!B295</f>
        <v>45826</v>
      </c>
      <c r="C295" s="4" t="str">
        <f>Raw_SalesFact!C295</f>
        <v>CUST1224</v>
      </c>
      <c r="D295" s="4" t="str">
        <f>Raw_SalesFact!D295</f>
        <v>PROD39</v>
      </c>
      <c r="E295" s="4" t="str">
        <f>Raw_SalesFact!E295</f>
        <v>STORE8</v>
      </c>
      <c r="F295" s="4">
        <f>IF(Raw_SalesFact!F295="",ROUND(AVERAGE(Raw_SalesFact!$F$2:$F$2001),0),Raw_SalesFact!F295)</f>
        <v>4</v>
      </c>
      <c r="G295" s="4">
        <f>IF(Raw_SalesFact!G295="",ROUND(AVERAGEIF(Raw_SalesFact!$D$2:$D$2001,D295,Raw_SalesFact!$G$2:$G$2001),2),Raw_SalesFact!G295)</f>
        <v>139.94</v>
      </c>
      <c r="H295" s="8">
        <f>IF(Raw_SalesFact!H295="",0,Raw_SalesFact!H295)</f>
        <v>0.24</v>
      </c>
      <c r="I295" s="4" t="str">
        <f>Raw_SalesFact!I295</f>
        <v>Credit Card</v>
      </c>
      <c r="J295" s="4">
        <f>IF(Raw_SalesFact!J295="",ROUND(F295*G295*(1-H295),2),Raw_SalesFact!J295)</f>
        <v>425.41759999999999</v>
      </c>
      <c r="K295" s="4" t="str">
        <f>IF(COUNTIF($A$2:$A295,A295)&gt;1,"Duplicate","Unique")</f>
        <v>Unique</v>
      </c>
    </row>
    <row r="296" spans="1:11" ht="15" customHeight="1" x14ac:dyDescent="0.3">
      <c r="A296" s="4" t="str">
        <f>Raw_SalesFact!A296</f>
        <v>SALE294</v>
      </c>
      <c r="B296" s="6">
        <f>Raw_SalesFact!B296</f>
        <v>45654</v>
      </c>
      <c r="C296" s="4" t="str">
        <f>Raw_SalesFact!C296</f>
        <v>CUST1277</v>
      </c>
      <c r="D296" s="4" t="str">
        <f>Raw_SalesFact!D296</f>
        <v>PROD19</v>
      </c>
      <c r="E296" s="4" t="str">
        <f>Raw_SalesFact!E296</f>
        <v>STORE8</v>
      </c>
      <c r="F296" s="4">
        <f>IF(Raw_SalesFact!F296="",ROUND(AVERAGE(Raw_SalesFact!$F$2:$F$2001),0),Raw_SalesFact!F296)</f>
        <v>2</v>
      </c>
      <c r="G296" s="4">
        <f>IF(Raw_SalesFact!G296="",ROUND(AVERAGEIF(Raw_SalesFact!$D$2:$D$2001,D296,Raw_SalesFact!$G$2:$G$2001),2),Raw_SalesFact!G296)</f>
        <v>230.85</v>
      </c>
      <c r="H296" s="8">
        <f>IF(Raw_SalesFact!H296="",0,Raw_SalesFact!H296)</f>
        <v>0.18</v>
      </c>
      <c r="I296" s="4" t="str">
        <f>Raw_SalesFact!I296</f>
        <v>Credit Card</v>
      </c>
      <c r="J296" s="4">
        <f>IF(Raw_SalesFact!J296="",ROUND(F296*G296*(1-H296),2),Raw_SalesFact!J296)</f>
        <v>378.59399999999999</v>
      </c>
      <c r="K296" s="4" t="str">
        <f>IF(COUNTIF($A$2:$A296,A296)&gt;1,"Duplicate","Unique")</f>
        <v>Unique</v>
      </c>
    </row>
    <row r="297" spans="1:11" ht="15" customHeight="1" x14ac:dyDescent="0.3">
      <c r="A297" s="4" t="str">
        <f>Raw_SalesFact!A297</f>
        <v>SALE295</v>
      </c>
      <c r="B297" s="6">
        <f>Raw_SalesFact!B297</f>
        <v>45556</v>
      </c>
      <c r="C297" s="4" t="str">
        <f>Raw_SalesFact!C297</f>
        <v>CUST1211</v>
      </c>
      <c r="D297" s="4" t="str">
        <f>Raw_SalesFact!D297</f>
        <v>PROD85</v>
      </c>
      <c r="E297" s="4" t="str">
        <f>Raw_SalesFact!E297</f>
        <v>STORE17</v>
      </c>
      <c r="F297" s="4">
        <f>IF(Raw_SalesFact!F297="",ROUND(AVERAGE(Raw_SalesFact!$F$2:$F$2001),0),Raw_SalesFact!F297)</f>
        <v>4</v>
      </c>
      <c r="G297" s="4">
        <f>IF(Raw_SalesFact!G297="",ROUND(AVERAGEIF(Raw_SalesFact!$D$2:$D$2001,D297,Raw_SalesFact!$G$2:$G$2001),2),Raw_SalesFact!G297)</f>
        <v>626.35</v>
      </c>
      <c r="H297" s="8">
        <f>IF(Raw_SalesFact!H297="",0,Raw_SalesFact!H297)</f>
        <v>0.25</v>
      </c>
      <c r="I297" s="4" t="str">
        <f>Raw_SalesFact!I297</f>
        <v>COD</v>
      </c>
      <c r="J297" s="4">
        <f>IF(Raw_SalesFact!J297="",ROUND(F297*G297*(1-H297),2),Raw_SalesFact!J297)</f>
        <v>1879.05</v>
      </c>
      <c r="K297" s="4" t="str">
        <f>IF(COUNTIF($A$2:$A297,A297)&gt;1,"Duplicate","Unique")</f>
        <v>Unique</v>
      </c>
    </row>
    <row r="298" spans="1:11" ht="15" customHeight="1" x14ac:dyDescent="0.3">
      <c r="A298" s="4" t="str">
        <f>Raw_SalesFact!A298</f>
        <v>SALE296</v>
      </c>
      <c r="B298" s="6">
        <f>Raw_SalesFact!B298</f>
        <v>45434</v>
      </c>
      <c r="C298" s="4" t="str">
        <f>Raw_SalesFact!C298</f>
        <v>CUST1082</v>
      </c>
      <c r="D298" s="4" t="str">
        <f>Raw_SalesFact!D298</f>
        <v>PROD41</v>
      </c>
      <c r="E298" s="4" t="str">
        <f>Raw_SalesFact!E298</f>
        <v>STORE14</v>
      </c>
      <c r="F298" s="4">
        <f>IF(Raw_SalesFact!F298="",ROUND(AVERAGE(Raw_SalesFact!$F$2:$F$2001),0),Raw_SalesFact!F298)</f>
        <v>4</v>
      </c>
      <c r="G298" s="4">
        <f>IF(Raw_SalesFact!G298="",ROUND(AVERAGEIF(Raw_SalesFact!$D$2:$D$2001,D298,Raw_SalesFact!$G$2:$G$2001),2),Raw_SalesFact!G298)</f>
        <v>108.55</v>
      </c>
      <c r="H298" s="8">
        <f>IF(Raw_SalesFact!H298="",0,Raw_SalesFact!H298)</f>
        <v>0.18</v>
      </c>
      <c r="I298" s="4" t="str">
        <f>Raw_SalesFact!I298</f>
        <v>PayPal</v>
      </c>
      <c r="J298" s="4">
        <f>IF(Raw_SalesFact!J298="",ROUND(F298*G298*(1-H298),2),Raw_SalesFact!J298)</f>
        <v>356.04399999999998</v>
      </c>
      <c r="K298" s="4" t="str">
        <f>IF(COUNTIF($A$2:$A298,A298)&gt;1,"Duplicate","Unique")</f>
        <v>Unique</v>
      </c>
    </row>
    <row r="299" spans="1:11" ht="15" customHeight="1" x14ac:dyDescent="0.3">
      <c r="A299" s="4" t="str">
        <f>Raw_SalesFact!A299</f>
        <v>SALE297</v>
      </c>
      <c r="B299" s="6">
        <f>Raw_SalesFact!B299</f>
        <v>45871</v>
      </c>
      <c r="C299" s="4" t="str">
        <f>Raw_SalesFact!C299</f>
        <v>CUST1191</v>
      </c>
      <c r="D299" s="4" t="str">
        <f>Raw_SalesFact!D299</f>
        <v>PROD17</v>
      </c>
      <c r="E299" s="4" t="str">
        <f>Raw_SalesFact!E299</f>
        <v>STORE1</v>
      </c>
      <c r="F299" s="4">
        <f>IF(Raw_SalesFact!F299="",ROUND(AVERAGE(Raw_SalesFact!$F$2:$F$2001),0),Raw_SalesFact!F299)</f>
        <v>4</v>
      </c>
      <c r="G299" s="4">
        <f>IF(Raw_SalesFact!G299="",ROUND(AVERAGEIF(Raw_SalesFact!$D$2:$D$2001,D299,Raw_SalesFact!$G$2:$G$2001),2),Raw_SalesFact!G299)</f>
        <v>353.67</v>
      </c>
      <c r="H299" s="8">
        <f>IF(Raw_SalesFact!H299="",0,Raw_SalesFact!H299)</f>
        <v>0.03</v>
      </c>
      <c r="I299" s="4" t="str">
        <f>Raw_SalesFact!I299</f>
        <v>COD</v>
      </c>
      <c r="J299" s="4">
        <f>IF(Raw_SalesFact!J299="",ROUND(F299*G299*(1-H299),2),Raw_SalesFact!J299)</f>
        <v>1372.2396000000001</v>
      </c>
      <c r="K299" s="4" t="str">
        <f>IF(COUNTIF($A$2:$A299,A299)&gt;1,"Duplicate","Unique")</f>
        <v>Unique</v>
      </c>
    </row>
    <row r="300" spans="1:11" ht="15" customHeight="1" x14ac:dyDescent="0.3">
      <c r="A300" s="4" t="str">
        <f>Raw_SalesFact!A300</f>
        <v>SALE298</v>
      </c>
      <c r="B300" s="6">
        <f>Raw_SalesFact!B300</f>
        <v>45583</v>
      </c>
      <c r="C300" s="4" t="str">
        <f>Raw_SalesFact!C300</f>
        <v>CUST1065</v>
      </c>
      <c r="D300" s="4" t="str">
        <f>Raw_SalesFact!D300</f>
        <v>PROD90</v>
      </c>
      <c r="E300" s="4" t="str">
        <f>Raw_SalesFact!E300</f>
        <v>STORE1</v>
      </c>
      <c r="F300" s="4">
        <f>IF(Raw_SalesFact!F300="",ROUND(AVERAGE(Raw_SalesFact!$F$2:$F$2001),0),Raw_SalesFact!F300)</f>
        <v>4</v>
      </c>
      <c r="G300" s="4">
        <f>IF(Raw_SalesFact!G300="",ROUND(AVERAGEIF(Raw_SalesFact!$D$2:$D$2001,D300,Raw_SalesFact!$G$2:$G$2001),2),Raw_SalesFact!G300)</f>
        <v>61.98</v>
      </c>
      <c r="H300" s="8">
        <f>IF(Raw_SalesFact!H300="",0,Raw_SalesFact!H300)</f>
        <v>0.16</v>
      </c>
      <c r="I300" s="4" t="str">
        <f>Raw_SalesFact!I300</f>
        <v>Credit Card</v>
      </c>
      <c r="J300" s="4">
        <f>IF(Raw_SalesFact!J300="",ROUND(F300*G300*(1-H300),2),Raw_SalesFact!J300)</f>
        <v>208.25280000000001</v>
      </c>
      <c r="K300" s="4" t="str">
        <f>IF(COUNTIF($A$2:$A300,A300)&gt;1,"Duplicate","Unique")</f>
        <v>Unique</v>
      </c>
    </row>
    <row r="301" spans="1:11" ht="15" customHeight="1" x14ac:dyDescent="0.3">
      <c r="A301" s="4" t="str">
        <f>Raw_SalesFact!A301</f>
        <v>SALE299</v>
      </c>
      <c r="B301" s="6">
        <f>Raw_SalesFact!B301</f>
        <v>45348</v>
      </c>
      <c r="C301" s="4" t="str">
        <f>Raw_SalesFact!C301</f>
        <v>CUST1216</v>
      </c>
      <c r="D301" s="4" t="str">
        <f>Raw_SalesFact!D301</f>
        <v>PROD22</v>
      </c>
      <c r="E301" s="4" t="str">
        <f>Raw_SalesFact!E301</f>
        <v>STORE19</v>
      </c>
      <c r="F301" s="4">
        <f>IF(Raw_SalesFact!F301="",ROUND(AVERAGE(Raw_SalesFact!$F$2:$F$2001),0),Raw_SalesFact!F301)</f>
        <v>2</v>
      </c>
      <c r="G301" s="4">
        <f>IF(Raw_SalesFact!G301="",ROUND(AVERAGEIF(Raw_SalesFact!$D$2:$D$2001,D301,Raw_SalesFact!$G$2:$G$2001),2),Raw_SalesFact!G301)</f>
        <v>873.1</v>
      </c>
      <c r="H301" s="8">
        <f>IF(Raw_SalesFact!H301="",0,Raw_SalesFact!H301)</f>
        <v>0.12</v>
      </c>
      <c r="I301" s="4" t="str">
        <f>Raw_SalesFact!I301</f>
        <v>PayPal</v>
      </c>
      <c r="J301" s="4">
        <f>IF(Raw_SalesFact!J301="",ROUND(F301*G301*(1-H301),2),Raw_SalesFact!J301)</f>
        <v>1536.6559999999999</v>
      </c>
      <c r="K301" s="4" t="str">
        <f>IF(COUNTIF($A$2:$A301,A301)&gt;1,"Duplicate","Unique")</f>
        <v>Unique</v>
      </c>
    </row>
    <row r="302" spans="1:11" ht="15" customHeight="1" x14ac:dyDescent="0.3">
      <c r="A302" s="4" t="str">
        <f>Raw_SalesFact!A302</f>
        <v>SALE300</v>
      </c>
      <c r="B302" s="6">
        <f>Raw_SalesFact!B302</f>
        <v>45268</v>
      </c>
      <c r="C302" s="4" t="str">
        <f>Raw_SalesFact!C302</f>
        <v>CUST1198</v>
      </c>
      <c r="D302" s="4" t="str">
        <f>Raw_SalesFact!D302</f>
        <v>PROD12</v>
      </c>
      <c r="E302" s="4" t="str">
        <f>Raw_SalesFact!E302</f>
        <v>STORE15</v>
      </c>
      <c r="F302" s="4">
        <f>IF(Raw_SalesFact!F302="",ROUND(AVERAGE(Raw_SalesFact!$F$2:$F$2001),0),Raw_SalesFact!F302)</f>
        <v>4</v>
      </c>
      <c r="G302" s="4">
        <f>IF(Raw_SalesFact!G302="",ROUND(AVERAGEIF(Raw_SalesFact!$D$2:$D$2001,D302,Raw_SalesFact!$G$2:$G$2001),2),Raw_SalesFact!G302)</f>
        <v>889.47</v>
      </c>
      <c r="H302" s="8">
        <f>IF(Raw_SalesFact!H302="",0,Raw_SalesFact!H302)</f>
        <v>0.24</v>
      </c>
      <c r="I302" s="4" t="str">
        <f>Raw_SalesFact!I302</f>
        <v>Credit Card</v>
      </c>
      <c r="J302" s="4">
        <f>IF(Raw_SalesFact!J302="",ROUND(F302*G302*(1-H302),2),Raw_SalesFact!J302)</f>
        <v>2703.9888000000001</v>
      </c>
      <c r="K302" s="4" t="str">
        <f>IF(COUNTIF($A$2:$A302,A302)&gt;1,"Duplicate","Unique")</f>
        <v>Unique</v>
      </c>
    </row>
    <row r="303" spans="1:11" ht="15" customHeight="1" x14ac:dyDescent="0.3">
      <c r="A303" s="4" t="str">
        <f>Raw_SalesFact!A303</f>
        <v>SALE301</v>
      </c>
      <c r="B303" s="6">
        <f>Raw_SalesFact!B303</f>
        <v>45596</v>
      </c>
      <c r="C303" s="4" t="str">
        <f>Raw_SalesFact!C303</f>
        <v>CUST1028</v>
      </c>
      <c r="D303" s="4" t="str">
        <f>Raw_SalesFact!D303</f>
        <v>PROD74</v>
      </c>
      <c r="E303" s="4" t="str">
        <f>Raw_SalesFact!E303</f>
        <v>STORE11</v>
      </c>
      <c r="F303" s="4">
        <f>IF(Raw_SalesFact!F303="",ROUND(AVERAGE(Raw_SalesFact!$F$2:$F$2001),0),Raw_SalesFact!F303)</f>
        <v>3</v>
      </c>
      <c r="G303" s="4">
        <f>IF(Raw_SalesFact!G303="",ROUND(AVERAGEIF(Raw_SalesFact!$D$2:$D$2001,D303,Raw_SalesFact!$G$2:$G$2001),2),Raw_SalesFact!G303)</f>
        <v>803.76</v>
      </c>
      <c r="H303" s="8">
        <f>IF(Raw_SalesFact!H303="",0,Raw_SalesFact!H303)</f>
        <v>0.19</v>
      </c>
      <c r="I303" s="4" t="str">
        <f>Raw_SalesFact!I303</f>
        <v>COD</v>
      </c>
      <c r="J303" s="4">
        <f>IF(Raw_SalesFact!J303="",ROUND(F303*G303*(1-H303),2),Raw_SalesFact!J303)</f>
        <v>1953.1368</v>
      </c>
      <c r="K303" s="4" t="str">
        <f>IF(COUNTIF($A$2:$A303,A303)&gt;1,"Duplicate","Unique")</f>
        <v>Unique</v>
      </c>
    </row>
    <row r="304" spans="1:11" ht="15" customHeight="1" x14ac:dyDescent="0.3">
      <c r="A304" s="4" t="str">
        <f>Raw_SalesFact!A304</f>
        <v>SALE302</v>
      </c>
      <c r="B304" s="6">
        <f>Raw_SalesFact!B304</f>
        <v>45624</v>
      </c>
      <c r="C304" s="4" t="str">
        <f>Raw_SalesFact!C304</f>
        <v>CUST1468</v>
      </c>
      <c r="D304" s="4" t="str">
        <f>Raw_SalesFact!D304</f>
        <v>PROD75</v>
      </c>
      <c r="E304" s="4" t="str">
        <f>Raw_SalesFact!E304</f>
        <v>STORE5</v>
      </c>
      <c r="F304" s="4">
        <f>IF(Raw_SalesFact!F304="",ROUND(AVERAGE(Raw_SalesFact!$F$2:$F$2001),0),Raw_SalesFact!F304)</f>
        <v>2</v>
      </c>
      <c r="G304" s="4">
        <f>IF(Raw_SalesFact!G304="",ROUND(AVERAGEIF(Raw_SalesFact!$D$2:$D$2001,D304,Raw_SalesFact!$G$2:$G$2001),2),Raw_SalesFact!G304)</f>
        <v>865.14</v>
      </c>
      <c r="H304" s="8">
        <f>IF(Raw_SalesFact!H304="",0,Raw_SalesFact!H304)</f>
        <v>0.2</v>
      </c>
      <c r="I304" s="4" t="str">
        <f>Raw_SalesFact!I304</f>
        <v>PayPal</v>
      </c>
      <c r="J304" s="4">
        <f>IF(Raw_SalesFact!J304="",ROUND(F304*G304*(1-H304),2),Raw_SalesFact!J304)</f>
        <v>1384.2239999999999</v>
      </c>
      <c r="K304" s="4" t="str">
        <f>IF(COUNTIF($A$2:$A304,A304)&gt;1,"Duplicate","Unique")</f>
        <v>Unique</v>
      </c>
    </row>
    <row r="305" spans="1:11" ht="15" customHeight="1" x14ac:dyDescent="0.3">
      <c r="A305" s="4" t="str">
        <f>Raw_SalesFact!A305</f>
        <v>SALE303</v>
      </c>
      <c r="B305" s="6">
        <f>Raw_SalesFact!B305</f>
        <v>45813</v>
      </c>
      <c r="C305" s="4" t="str">
        <f>Raw_SalesFact!C305</f>
        <v>CUST1097</v>
      </c>
      <c r="D305" s="4" t="str">
        <f>Raw_SalesFact!D305</f>
        <v>PROD31</v>
      </c>
      <c r="E305" s="4" t="str">
        <f>Raw_SalesFact!E305</f>
        <v>STORE9</v>
      </c>
      <c r="F305" s="4">
        <f>IF(Raw_SalesFact!F305="",ROUND(AVERAGE(Raw_SalesFact!$F$2:$F$2001),0),Raw_SalesFact!F305)</f>
        <v>2</v>
      </c>
      <c r="G305" s="4">
        <f>IF(Raw_SalesFact!G305="",ROUND(AVERAGEIF(Raw_SalesFact!$D$2:$D$2001,D305,Raw_SalesFact!$G$2:$G$2001),2),Raw_SalesFact!G305)</f>
        <v>916.49</v>
      </c>
      <c r="H305" s="8">
        <f>IF(Raw_SalesFact!H305="",0,Raw_SalesFact!H305)</f>
        <v>0.3</v>
      </c>
      <c r="I305" s="4" t="str">
        <f>Raw_SalesFact!I305</f>
        <v>COD</v>
      </c>
      <c r="J305" s="4">
        <f>IF(Raw_SalesFact!J305="",ROUND(F305*G305*(1-H305),2),Raw_SalesFact!J305)</f>
        <v>1283.086</v>
      </c>
      <c r="K305" s="4" t="str">
        <f>IF(COUNTIF($A$2:$A305,A305)&gt;1,"Duplicate","Unique")</f>
        <v>Unique</v>
      </c>
    </row>
    <row r="306" spans="1:11" ht="15" customHeight="1" x14ac:dyDescent="0.3">
      <c r="A306" s="4" t="str">
        <f>Raw_SalesFact!A306</f>
        <v>SALE304</v>
      </c>
      <c r="B306" s="6">
        <f>Raw_SalesFact!B306</f>
        <v>45615</v>
      </c>
      <c r="C306" s="4" t="str">
        <f>Raw_SalesFact!C306</f>
        <v>CUST1042</v>
      </c>
      <c r="D306" s="4" t="str">
        <f>Raw_SalesFact!D306</f>
        <v>PROD51</v>
      </c>
      <c r="E306" s="4" t="str">
        <f>Raw_SalesFact!E306</f>
        <v>STORE12</v>
      </c>
      <c r="F306" s="4">
        <f>IF(Raw_SalesFact!F306="",ROUND(AVERAGE(Raw_SalesFact!$F$2:$F$2001),0),Raw_SalesFact!F306)</f>
        <v>3</v>
      </c>
      <c r="G306" s="4">
        <f>IF(Raw_SalesFact!G306="",ROUND(AVERAGEIF(Raw_SalesFact!$D$2:$D$2001,D306,Raw_SalesFact!$G$2:$G$2001),2),Raw_SalesFact!G306)</f>
        <v>781.39</v>
      </c>
      <c r="H306" s="8">
        <f>IF(Raw_SalesFact!H306="",0,Raw_SalesFact!H306)</f>
        <v>0.12</v>
      </c>
      <c r="I306" s="4" t="str">
        <f>Raw_SalesFact!I306</f>
        <v>Credit Card</v>
      </c>
      <c r="J306" s="4">
        <f>IF(Raw_SalesFact!J306="",ROUND(F306*G306*(1-H306),2),Raw_SalesFact!J306)</f>
        <v>2062.8696</v>
      </c>
      <c r="K306" s="4" t="str">
        <f>IF(COUNTIF($A$2:$A306,A306)&gt;1,"Duplicate","Unique")</f>
        <v>Unique</v>
      </c>
    </row>
    <row r="307" spans="1:11" ht="15" customHeight="1" x14ac:dyDescent="0.3">
      <c r="A307" s="4" t="str">
        <f>Raw_SalesFact!A307</f>
        <v>SALE305</v>
      </c>
      <c r="B307" s="6">
        <f>Raw_SalesFact!B307</f>
        <v>45431</v>
      </c>
      <c r="C307" s="4" t="str">
        <f>Raw_SalesFact!C307</f>
        <v>CUST1211</v>
      </c>
      <c r="D307" s="4" t="str">
        <f>Raw_SalesFact!D307</f>
        <v>PROD38</v>
      </c>
      <c r="E307" s="4" t="str">
        <f>Raw_SalesFact!E307</f>
        <v>STORE12</v>
      </c>
      <c r="F307" s="4">
        <f>IF(Raw_SalesFact!F307="",ROUND(AVERAGE(Raw_SalesFact!$F$2:$F$2001),0),Raw_SalesFact!F307)</f>
        <v>4</v>
      </c>
      <c r="G307" s="4">
        <f>IF(Raw_SalesFact!G307="",ROUND(AVERAGEIF(Raw_SalesFact!$D$2:$D$2001,D307,Raw_SalesFact!$G$2:$G$2001),2),Raw_SalesFact!G307)</f>
        <v>619.74</v>
      </c>
      <c r="H307" s="8">
        <f>IF(Raw_SalesFact!H307="",0,Raw_SalesFact!H307)</f>
        <v>0.13</v>
      </c>
      <c r="I307" s="4" t="str">
        <f>Raw_SalesFact!I307</f>
        <v>COD</v>
      </c>
      <c r="J307" s="4">
        <f>IF(Raw_SalesFact!J307="",ROUND(F307*G307*(1-H307),2),Raw_SalesFact!J307)</f>
        <v>2156.6952000000001</v>
      </c>
      <c r="K307" s="4" t="str">
        <f>IF(COUNTIF($A$2:$A307,A307)&gt;1,"Duplicate","Unique")</f>
        <v>Unique</v>
      </c>
    </row>
    <row r="308" spans="1:11" ht="15" customHeight="1" x14ac:dyDescent="0.3">
      <c r="A308" s="4" t="str">
        <f>Raw_SalesFact!A308</f>
        <v>SALE306</v>
      </c>
      <c r="B308" s="6">
        <f>Raw_SalesFact!B308</f>
        <v>45679</v>
      </c>
      <c r="C308" s="4" t="str">
        <f>Raw_SalesFact!C308</f>
        <v>CUST1481</v>
      </c>
      <c r="D308" s="4" t="str">
        <f>Raw_SalesFact!D308</f>
        <v>PROD62</v>
      </c>
      <c r="E308" s="4" t="str">
        <f>Raw_SalesFact!E308</f>
        <v>STORE14</v>
      </c>
      <c r="F308" s="4">
        <f>IF(Raw_SalesFact!F308="",ROUND(AVERAGE(Raw_SalesFact!$F$2:$F$2001),0),Raw_SalesFact!F308)</f>
        <v>2</v>
      </c>
      <c r="G308" s="4">
        <f>IF(Raw_SalesFact!G308="",ROUND(AVERAGEIF(Raw_SalesFact!$D$2:$D$2001,D308,Raw_SalesFact!$G$2:$G$2001),2),Raw_SalesFact!G308)</f>
        <v>837.76</v>
      </c>
      <c r="H308" s="8">
        <f>IF(Raw_SalesFact!H308="",0,Raw_SalesFact!H308)</f>
        <v>0.03</v>
      </c>
      <c r="I308" s="4" t="str">
        <f>Raw_SalesFact!I308</f>
        <v>COD</v>
      </c>
      <c r="J308" s="4">
        <f>IF(Raw_SalesFact!J308="",ROUND(F308*G308*(1-H308),2),Raw_SalesFact!J308)</f>
        <v>1625.2544</v>
      </c>
      <c r="K308" s="4" t="str">
        <f>IF(COUNTIF($A$2:$A308,A308)&gt;1,"Duplicate","Unique")</f>
        <v>Unique</v>
      </c>
    </row>
    <row r="309" spans="1:11" ht="15" customHeight="1" x14ac:dyDescent="0.3">
      <c r="A309" s="4" t="str">
        <f>Raw_SalesFact!A309</f>
        <v>SALE307</v>
      </c>
      <c r="B309" s="6">
        <f>Raw_SalesFact!B309</f>
        <v>45842</v>
      </c>
      <c r="C309" s="4" t="str">
        <f>Raw_SalesFact!C309</f>
        <v>CUST1451</v>
      </c>
      <c r="D309" s="4" t="str">
        <f>Raw_SalesFact!D309</f>
        <v>PROD90</v>
      </c>
      <c r="E309" s="4" t="str">
        <f>Raw_SalesFact!E309</f>
        <v>STORE1</v>
      </c>
      <c r="F309" s="4">
        <f>IF(Raw_SalesFact!F309="",ROUND(AVERAGE(Raw_SalesFact!$F$2:$F$2001),0),Raw_SalesFact!F309)</f>
        <v>3</v>
      </c>
      <c r="G309" s="4">
        <f>IF(Raw_SalesFact!G309="",ROUND(AVERAGEIF(Raw_SalesFact!$D$2:$D$2001,D309,Raw_SalesFact!$G$2:$G$2001),2),Raw_SalesFact!G309)</f>
        <v>135.94</v>
      </c>
      <c r="H309" s="8">
        <f>IF(Raw_SalesFact!H309="",0,Raw_SalesFact!H309)</f>
        <v>0.2</v>
      </c>
      <c r="I309" s="4" t="str">
        <f>Raw_SalesFact!I309</f>
        <v>Credit Card</v>
      </c>
      <c r="J309" s="4">
        <f>IF(Raw_SalesFact!J309="",ROUND(F309*G309*(1-H309),2),Raw_SalesFact!J309)</f>
        <v>326.25599999999997</v>
      </c>
      <c r="K309" s="4" t="str">
        <f>IF(COUNTIF($A$2:$A309,A309)&gt;1,"Duplicate","Unique")</f>
        <v>Unique</v>
      </c>
    </row>
    <row r="310" spans="1:11" ht="15" customHeight="1" x14ac:dyDescent="0.3">
      <c r="A310" s="4" t="str">
        <f>Raw_SalesFact!A310</f>
        <v>SALE308</v>
      </c>
      <c r="B310" s="6">
        <f>Raw_SalesFact!B310</f>
        <v>45796</v>
      </c>
      <c r="C310" s="4" t="str">
        <f>Raw_SalesFact!C310</f>
        <v>CUST1479</v>
      </c>
      <c r="D310" s="4" t="str">
        <f>Raw_SalesFact!D310</f>
        <v>PROD74</v>
      </c>
      <c r="E310" s="4" t="str">
        <f>Raw_SalesFact!E310</f>
        <v>STORE1</v>
      </c>
      <c r="F310" s="4">
        <f>IF(Raw_SalesFact!F310="",ROUND(AVERAGE(Raw_SalesFact!$F$2:$F$2001),0),Raw_SalesFact!F310)</f>
        <v>4</v>
      </c>
      <c r="G310" s="4">
        <f>IF(Raw_SalesFact!G310="",ROUND(AVERAGEIF(Raw_SalesFact!$D$2:$D$2001,D310,Raw_SalesFact!$G$2:$G$2001),2),Raw_SalesFact!G310)</f>
        <v>396.53</v>
      </c>
      <c r="H310" s="8">
        <f>IF(Raw_SalesFact!H310="",0,Raw_SalesFact!H310)</f>
        <v>7.0000000000000007E-2</v>
      </c>
      <c r="I310" s="4" t="str">
        <f>Raw_SalesFact!I310</f>
        <v>PayPal</v>
      </c>
      <c r="J310" s="4">
        <f>IF(Raw_SalesFact!J310="",ROUND(F310*G310*(1-H310),2),Raw_SalesFact!J310)</f>
        <v>1475.0916</v>
      </c>
      <c r="K310" s="4" t="str">
        <f>IF(COUNTIF($A$2:$A310,A310)&gt;1,"Duplicate","Unique")</f>
        <v>Unique</v>
      </c>
    </row>
    <row r="311" spans="1:11" ht="15" customHeight="1" x14ac:dyDescent="0.3">
      <c r="A311" s="4" t="str">
        <f>Raw_SalesFact!A311</f>
        <v>SALE309</v>
      </c>
      <c r="B311" s="6">
        <f>Raw_SalesFact!B311</f>
        <v>45264</v>
      </c>
      <c r="C311" s="4" t="str">
        <f>Raw_SalesFact!C311</f>
        <v>CUST1220</v>
      </c>
      <c r="D311" s="4" t="str">
        <f>Raw_SalesFact!D311</f>
        <v>PROD29</v>
      </c>
      <c r="E311" s="4" t="str">
        <f>Raw_SalesFact!E311</f>
        <v>STORE14</v>
      </c>
      <c r="F311" s="4">
        <f>IF(Raw_SalesFact!F311="",ROUND(AVERAGE(Raw_SalesFact!$F$2:$F$2001),0),Raw_SalesFact!F311)</f>
        <v>2</v>
      </c>
      <c r="G311" s="4">
        <f>IF(Raw_SalesFact!G311="",ROUND(AVERAGEIF(Raw_SalesFact!$D$2:$D$2001,D311,Raw_SalesFact!$G$2:$G$2001),2),Raw_SalesFact!G311)</f>
        <v>722.45</v>
      </c>
      <c r="H311" s="8">
        <f>IF(Raw_SalesFact!H311="",0,Raw_SalesFact!H311)</f>
        <v>0.22</v>
      </c>
      <c r="I311" s="4" t="str">
        <f>Raw_SalesFact!I311</f>
        <v>PayPal</v>
      </c>
      <c r="J311" s="4">
        <f>IF(Raw_SalesFact!J311="",ROUND(F311*G311*(1-H311),2),Raw_SalesFact!J311)</f>
        <v>1127.0219999999999</v>
      </c>
      <c r="K311" s="4" t="str">
        <f>IF(COUNTIF($A$2:$A311,A311)&gt;1,"Duplicate","Unique")</f>
        <v>Unique</v>
      </c>
    </row>
    <row r="312" spans="1:11" ht="15" customHeight="1" x14ac:dyDescent="0.3">
      <c r="A312" s="4" t="str">
        <f>Raw_SalesFact!A312</f>
        <v>SALE310</v>
      </c>
      <c r="B312" s="6">
        <f>Raw_SalesFact!B312</f>
        <v>45504</v>
      </c>
      <c r="C312" s="4" t="str">
        <f>Raw_SalesFact!C312</f>
        <v>CUST1047</v>
      </c>
      <c r="D312" s="4" t="str">
        <f>Raw_SalesFact!D312</f>
        <v>PROD64</v>
      </c>
      <c r="E312" s="4" t="str">
        <f>Raw_SalesFact!E312</f>
        <v>STORE2</v>
      </c>
      <c r="F312" s="4">
        <f>IF(Raw_SalesFact!F312="",ROUND(AVERAGE(Raw_SalesFact!$F$2:$F$2001),0),Raw_SalesFact!F312)</f>
        <v>2</v>
      </c>
      <c r="G312" s="4">
        <f>IF(Raw_SalesFact!G312="",ROUND(AVERAGEIF(Raw_SalesFact!$D$2:$D$2001,D312,Raw_SalesFact!$G$2:$G$2001),2),Raw_SalesFact!G312)</f>
        <v>138.41</v>
      </c>
      <c r="H312" s="8">
        <f>IF(Raw_SalesFact!H312="",0,Raw_SalesFact!H312)</f>
        <v>0.02</v>
      </c>
      <c r="I312" s="4" t="str">
        <f>Raw_SalesFact!I312</f>
        <v>Credit Card</v>
      </c>
      <c r="J312" s="4">
        <f>IF(Raw_SalesFact!J312="",ROUND(F312*G312*(1-H312),2),Raw_SalesFact!J312)</f>
        <v>271.28359999999998</v>
      </c>
      <c r="K312" s="4" t="str">
        <f>IF(COUNTIF($A$2:$A312,A312)&gt;1,"Duplicate","Unique")</f>
        <v>Unique</v>
      </c>
    </row>
    <row r="313" spans="1:11" ht="15" customHeight="1" x14ac:dyDescent="0.3">
      <c r="A313" s="4" t="str">
        <f>Raw_SalesFact!A313</f>
        <v>SALE311</v>
      </c>
      <c r="B313" s="6">
        <f>Raw_SalesFact!B313</f>
        <v>45679</v>
      </c>
      <c r="C313" s="4" t="str">
        <f>Raw_SalesFact!C313</f>
        <v>CUST1126</v>
      </c>
      <c r="D313" s="4" t="str">
        <f>Raw_SalesFact!D313</f>
        <v>PROD80</v>
      </c>
      <c r="E313" s="4" t="str">
        <f>Raw_SalesFact!E313</f>
        <v>STORE2</v>
      </c>
      <c r="F313" s="4">
        <f>IF(Raw_SalesFact!F313="",ROUND(AVERAGE(Raw_SalesFact!$F$2:$F$2001),0),Raw_SalesFact!F313)</f>
        <v>4</v>
      </c>
      <c r="G313" s="4">
        <f>IF(Raw_SalesFact!G313="",ROUND(AVERAGEIF(Raw_SalesFact!$D$2:$D$2001,D313,Raw_SalesFact!$G$2:$G$2001),2),Raw_SalesFact!G313)</f>
        <v>741.51</v>
      </c>
      <c r="H313" s="8">
        <f>IF(Raw_SalesFact!H313="",0,Raw_SalesFact!H313)</f>
        <v>0.09</v>
      </c>
      <c r="I313" s="4" t="str">
        <f>Raw_SalesFact!I313</f>
        <v>COD</v>
      </c>
      <c r="J313" s="4">
        <f>IF(Raw_SalesFact!J313="",ROUND(F313*G313*(1-H313),2),Raw_SalesFact!J313)</f>
        <v>2699.0963999999999</v>
      </c>
      <c r="K313" s="4" t="str">
        <f>IF(COUNTIF($A$2:$A313,A313)&gt;1,"Duplicate","Unique")</f>
        <v>Unique</v>
      </c>
    </row>
    <row r="314" spans="1:11" ht="15" customHeight="1" x14ac:dyDescent="0.3">
      <c r="A314" s="4" t="str">
        <f>Raw_SalesFact!A314</f>
        <v>SALE312</v>
      </c>
      <c r="B314" s="6">
        <f>Raw_SalesFact!B314</f>
        <v>45611</v>
      </c>
      <c r="C314" s="4" t="str">
        <f>Raw_SalesFact!C314</f>
        <v>CUST1023</v>
      </c>
      <c r="D314" s="4" t="str">
        <f>Raw_SalesFact!D314</f>
        <v>PROD80</v>
      </c>
      <c r="E314" s="4" t="str">
        <f>Raw_SalesFact!E314</f>
        <v>STORE17</v>
      </c>
      <c r="F314" s="4">
        <f>IF(Raw_SalesFact!F314="",ROUND(AVERAGE(Raw_SalesFact!$F$2:$F$2001),0),Raw_SalesFact!F314)</f>
        <v>2</v>
      </c>
      <c r="G314" s="4">
        <f>IF(Raw_SalesFact!G314="",ROUND(AVERAGEIF(Raw_SalesFact!$D$2:$D$2001,D314,Raw_SalesFact!$G$2:$G$2001),2),Raw_SalesFact!G314)</f>
        <v>588.9</v>
      </c>
      <c r="H314" s="8">
        <f>IF(Raw_SalesFact!H314="",0,Raw_SalesFact!H314)</f>
        <v>0.19</v>
      </c>
      <c r="I314" s="4" t="str">
        <f>Raw_SalesFact!I314</f>
        <v>PayPal</v>
      </c>
      <c r="J314" s="4">
        <f>IF(Raw_SalesFact!J314="",ROUND(F314*G314*(1-H314),2),Raw_SalesFact!J314)</f>
        <v>954.01800000000003</v>
      </c>
      <c r="K314" s="4" t="str">
        <f>IF(COUNTIF($A$2:$A314,A314)&gt;1,"Duplicate","Unique")</f>
        <v>Unique</v>
      </c>
    </row>
    <row r="315" spans="1:11" ht="15" customHeight="1" x14ac:dyDescent="0.3">
      <c r="A315" s="4" t="str">
        <f>Raw_SalesFact!A315</f>
        <v>SALE313</v>
      </c>
      <c r="B315" s="6">
        <f>Raw_SalesFact!B315</f>
        <v>45389</v>
      </c>
      <c r="C315" s="4" t="str">
        <f>Raw_SalesFact!C315</f>
        <v>CUST1304</v>
      </c>
      <c r="D315" s="4" t="str">
        <f>Raw_SalesFact!D315</f>
        <v>PROD50</v>
      </c>
      <c r="E315" s="4" t="str">
        <f>Raw_SalesFact!E315</f>
        <v>STORE2</v>
      </c>
      <c r="F315" s="4">
        <f>IF(Raw_SalesFact!F315="",ROUND(AVERAGE(Raw_SalesFact!$F$2:$F$2001),0),Raw_SalesFact!F315)</f>
        <v>1</v>
      </c>
      <c r="G315" s="4">
        <f>IF(Raw_SalesFact!G315="",ROUND(AVERAGEIF(Raw_SalesFact!$D$2:$D$2001,D315,Raw_SalesFact!$G$2:$G$2001),2),Raw_SalesFact!G315)</f>
        <v>88.92</v>
      </c>
      <c r="H315" s="8">
        <f>IF(Raw_SalesFact!H315="",0,Raw_SalesFact!H315)</f>
        <v>0.19</v>
      </c>
      <c r="I315" s="4" t="str">
        <f>Raw_SalesFact!I315</f>
        <v>PayPal</v>
      </c>
      <c r="J315" s="4">
        <f>IF(Raw_SalesFact!J315="",ROUND(F315*G315*(1-H315),2),Raw_SalesFact!J315)</f>
        <v>72.025199999999998</v>
      </c>
      <c r="K315" s="4" t="str">
        <f>IF(COUNTIF($A$2:$A315,A315)&gt;1,"Duplicate","Unique")</f>
        <v>Unique</v>
      </c>
    </row>
    <row r="316" spans="1:11" ht="15" customHeight="1" x14ac:dyDescent="0.3">
      <c r="A316" s="4" t="str">
        <f>Raw_SalesFact!A316</f>
        <v>SALE314</v>
      </c>
      <c r="B316" s="6">
        <f>Raw_SalesFact!B316</f>
        <v>45339</v>
      </c>
      <c r="C316" s="4" t="str">
        <f>Raw_SalesFact!C316</f>
        <v>CUST1118</v>
      </c>
      <c r="D316" s="4" t="str">
        <f>Raw_SalesFact!D316</f>
        <v>PROD61</v>
      </c>
      <c r="E316" s="4" t="str">
        <f>Raw_SalesFact!E316</f>
        <v>STORE16</v>
      </c>
      <c r="F316" s="4">
        <f>IF(Raw_SalesFact!F316="",ROUND(AVERAGE(Raw_SalesFact!$F$2:$F$2001),0),Raw_SalesFact!F316)</f>
        <v>1</v>
      </c>
      <c r="G316" s="4">
        <f>IF(Raw_SalesFact!G316="",ROUND(AVERAGEIF(Raw_SalesFact!$D$2:$D$2001,D316,Raw_SalesFact!$G$2:$G$2001),2),Raw_SalesFact!G316)</f>
        <v>299.13</v>
      </c>
      <c r="H316" s="8">
        <f>IF(Raw_SalesFact!H316="",0,Raw_SalesFact!H316)</f>
        <v>0.1</v>
      </c>
      <c r="I316" s="4" t="str">
        <f>Raw_SalesFact!I316</f>
        <v>COD</v>
      </c>
      <c r="J316" s="4">
        <f>IF(Raw_SalesFact!J316="",ROUND(F316*G316*(1-H316),2),Raw_SalesFact!J316)</f>
        <v>269.21699999999998</v>
      </c>
      <c r="K316" s="4" t="str">
        <f>IF(COUNTIF($A$2:$A316,A316)&gt;1,"Duplicate","Unique")</f>
        <v>Unique</v>
      </c>
    </row>
    <row r="317" spans="1:11" ht="15" customHeight="1" x14ac:dyDescent="0.3">
      <c r="A317" s="4" t="str">
        <f>Raw_SalesFact!A317</f>
        <v>SALE315</v>
      </c>
      <c r="B317" s="6">
        <f>Raw_SalesFact!B317</f>
        <v>45433</v>
      </c>
      <c r="C317" s="4" t="str">
        <f>Raw_SalesFact!C317</f>
        <v>CUST1116</v>
      </c>
      <c r="D317" s="4" t="str">
        <f>Raw_SalesFact!D317</f>
        <v>PROD77</v>
      </c>
      <c r="E317" s="4" t="str">
        <f>Raw_SalesFact!E317</f>
        <v>STORE3</v>
      </c>
      <c r="F317" s="4">
        <f>IF(Raw_SalesFact!F317="",ROUND(AVERAGE(Raw_SalesFact!$F$2:$F$2001),0),Raw_SalesFact!F317)</f>
        <v>2</v>
      </c>
      <c r="G317" s="4">
        <f>IF(Raw_SalesFact!G317="",ROUND(AVERAGEIF(Raw_SalesFact!$D$2:$D$2001,D317,Raw_SalesFact!$G$2:$G$2001),2),Raw_SalesFact!G317)</f>
        <v>548.29999999999995</v>
      </c>
      <c r="H317" s="8">
        <f>IF(Raw_SalesFact!H317="",0,Raw_SalesFact!H317)</f>
        <v>0.23</v>
      </c>
      <c r="I317" s="4" t="str">
        <f>Raw_SalesFact!I317</f>
        <v>Credit Card</v>
      </c>
      <c r="J317" s="4">
        <f>IF(Raw_SalesFact!J317="",ROUND(F317*G317*(1-H317),2),Raw_SalesFact!J317)</f>
        <v>844.38199999999995</v>
      </c>
      <c r="K317" s="4" t="str">
        <f>IF(COUNTIF($A$2:$A317,A317)&gt;1,"Duplicate","Unique")</f>
        <v>Unique</v>
      </c>
    </row>
    <row r="318" spans="1:11" ht="15" customHeight="1" x14ac:dyDescent="0.3">
      <c r="A318" s="4" t="str">
        <f>Raw_SalesFact!A318</f>
        <v>SALE316</v>
      </c>
      <c r="B318" s="6">
        <f>Raw_SalesFact!B318</f>
        <v>45435</v>
      </c>
      <c r="C318" s="4" t="str">
        <f>Raw_SalesFact!C318</f>
        <v>CUST1262</v>
      </c>
      <c r="D318" s="4" t="str">
        <f>Raw_SalesFact!D318</f>
        <v>PROD54</v>
      </c>
      <c r="E318" s="4" t="str">
        <f>Raw_SalesFact!E318</f>
        <v>STORE10</v>
      </c>
      <c r="F318" s="4">
        <f>IF(Raw_SalesFact!F318="",ROUND(AVERAGE(Raw_SalesFact!$F$2:$F$2001),0),Raw_SalesFact!F318)</f>
        <v>3</v>
      </c>
      <c r="G318" s="4">
        <f>IF(Raw_SalesFact!G318="",ROUND(AVERAGEIF(Raw_SalesFact!$D$2:$D$2001,D318,Raw_SalesFact!$G$2:$G$2001),2),Raw_SalesFact!G318)</f>
        <v>977.55</v>
      </c>
      <c r="H318" s="8">
        <f>IF(Raw_SalesFact!H318="",0,Raw_SalesFact!H318)</f>
        <v>0.02</v>
      </c>
      <c r="I318" s="4" t="str">
        <f>Raw_SalesFact!I318</f>
        <v>PayPal</v>
      </c>
      <c r="J318" s="4">
        <f>IF(Raw_SalesFact!J318="",ROUND(F318*G318*(1-H318),2),Raw_SalesFact!J318)</f>
        <v>2873.9969999999998</v>
      </c>
      <c r="K318" s="4" t="str">
        <f>IF(COUNTIF($A$2:$A318,A318)&gt;1,"Duplicate","Unique")</f>
        <v>Unique</v>
      </c>
    </row>
    <row r="319" spans="1:11" ht="15" customHeight="1" x14ac:dyDescent="0.3">
      <c r="A319" s="4" t="str">
        <f>Raw_SalesFact!A319</f>
        <v>SALE317</v>
      </c>
      <c r="B319" s="6">
        <f>Raw_SalesFact!B319</f>
        <v>45823</v>
      </c>
      <c r="C319" s="4" t="str">
        <f>Raw_SalesFact!C319</f>
        <v>CUST1346</v>
      </c>
      <c r="D319" s="4" t="str">
        <f>Raw_SalesFact!D319</f>
        <v>PROD44</v>
      </c>
      <c r="E319" s="4" t="str">
        <f>Raw_SalesFact!E319</f>
        <v>STORE18</v>
      </c>
      <c r="F319" s="4">
        <f>IF(Raw_SalesFact!F319="",ROUND(AVERAGE(Raw_SalesFact!$F$2:$F$2001),0),Raw_SalesFact!F319)</f>
        <v>1</v>
      </c>
      <c r="G319" s="4">
        <f>IF(Raw_SalesFact!G319="",ROUND(AVERAGEIF(Raw_SalesFact!$D$2:$D$2001,D319,Raw_SalesFact!$G$2:$G$2001),2),Raw_SalesFact!G319)</f>
        <v>459.42</v>
      </c>
      <c r="H319" s="8">
        <f>IF(Raw_SalesFact!H319="",0,Raw_SalesFact!H319)</f>
        <v>0.28000000000000003</v>
      </c>
      <c r="I319" s="4" t="str">
        <f>Raw_SalesFact!I319</f>
        <v>COD</v>
      </c>
      <c r="J319" s="4">
        <f>IF(Raw_SalesFact!J319="",ROUND(F319*G319*(1-H319),2),Raw_SalesFact!J319)</f>
        <v>330.7824</v>
      </c>
      <c r="K319" s="4" t="str">
        <f>IF(COUNTIF($A$2:$A319,A319)&gt;1,"Duplicate","Unique")</f>
        <v>Unique</v>
      </c>
    </row>
    <row r="320" spans="1:11" ht="15" customHeight="1" x14ac:dyDescent="0.3">
      <c r="A320" s="4" t="str">
        <f>Raw_SalesFact!A320</f>
        <v>SALE318</v>
      </c>
      <c r="B320" s="6">
        <f>Raw_SalesFact!B320</f>
        <v>45663</v>
      </c>
      <c r="C320" s="4" t="str">
        <f>Raw_SalesFact!C320</f>
        <v>CUST1088</v>
      </c>
      <c r="D320" s="4" t="str">
        <f>Raw_SalesFact!D320</f>
        <v>PROD2</v>
      </c>
      <c r="E320" s="4" t="str">
        <f>Raw_SalesFact!E320</f>
        <v>STORE4</v>
      </c>
      <c r="F320" s="4">
        <f>IF(Raw_SalesFact!F320="",ROUND(AVERAGE(Raw_SalesFact!$F$2:$F$2001),0),Raw_SalesFact!F320)</f>
        <v>2</v>
      </c>
      <c r="G320" s="4">
        <f>IF(Raw_SalesFact!G320="",ROUND(AVERAGEIF(Raw_SalesFact!$D$2:$D$2001,D320,Raw_SalesFact!$G$2:$G$2001),2),Raw_SalesFact!G320)</f>
        <v>123.19</v>
      </c>
      <c r="H320" s="8">
        <f>IF(Raw_SalesFact!H320="",0,Raw_SalesFact!H320)</f>
        <v>0.19</v>
      </c>
      <c r="I320" s="4" t="str">
        <f>Raw_SalesFact!I320</f>
        <v>Credit Card</v>
      </c>
      <c r="J320" s="4">
        <f>IF(Raw_SalesFact!J320="",ROUND(F320*G320*(1-H320),2),Raw_SalesFact!J320)</f>
        <v>199.56780000000001</v>
      </c>
      <c r="K320" s="4" t="str">
        <f>IF(COUNTIF($A$2:$A320,A320)&gt;1,"Duplicate","Unique")</f>
        <v>Unique</v>
      </c>
    </row>
    <row r="321" spans="1:11" ht="15" customHeight="1" x14ac:dyDescent="0.3">
      <c r="A321" s="4" t="str">
        <f>Raw_SalesFact!A321</f>
        <v>SALE319</v>
      </c>
      <c r="B321" s="6">
        <f>Raw_SalesFact!B321</f>
        <v>45879</v>
      </c>
      <c r="C321" s="4" t="str">
        <f>Raw_SalesFact!C321</f>
        <v>CUST1358</v>
      </c>
      <c r="D321" s="4" t="str">
        <f>Raw_SalesFact!D321</f>
        <v>PROD55</v>
      </c>
      <c r="E321" s="4" t="str">
        <f>Raw_SalesFact!E321</f>
        <v>STORE19</v>
      </c>
      <c r="F321" s="4">
        <f>IF(Raw_SalesFact!F321="",ROUND(AVERAGE(Raw_SalesFact!$F$2:$F$2001),0),Raw_SalesFact!F321)</f>
        <v>1</v>
      </c>
      <c r="G321" s="4">
        <f>IF(Raw_SalesFact!G321="",ROUND(AVERAGEIF(Raw_SalesFact!$D$2:$D$2001,D321,Raw_SalesFact!$G$2:$G$2001),2),Raw_SalesFact!G321)</f>
        <v>222.95</v>
      </c>
      <c r="H321" s="8">
        <f>IF(Raw_SalesFact!H321="",0,Raw_SalesFact!H321)</f>
        <v>0.02</v>
      </c>
      <c r="I321" s="4" t="str">
        <f>Raw_SalesFact!I321</f>
        <v>PayPal</v>
      </c>
      <c r="J321" s="4">
        <f>IF(Raw_SalesFact!J321="",ROUND(F321*G321*(1-H321),2),Raw_SalesFact!J321)</f>
        <v>218.49100000000001</v>
      </c>
      <c r="K321" s="4" t="str">
        <f>IF(COUNTIF($A$2:$A321,A321)&gt;1,"Duplicate","Unique")</f>
        <v>Unique</v>
      </c>
    </row>
    <row r="322" spans="1:11" ht="15" customHeight="1" x14ac:dyDescent="0.3">
      <c r="A322" s="4" t="str">
        <f>Raw_SalesFact!A322</f>
        <v>SALE320</v>
      </c>
      <c r="B322" s="6">
        <f>Raw_SalesFact!B322</f>
        <v>45840</v>
      </c>
      <c r="C322" s="4" t="str">
        <f>Raw_SalesFact!C322</f>
        <v>CUST1332</v>
      </c>
      <c r="D322" s="4" t="str">
        <f>Raw_SalesFact!D322</f>
        <v>PROD32</v>
      </c>
      <c r="E322" s="4" t="str">
        <f>Raw_SalesFact!E322</f>
        <v>STORE4</v>
      </c>
      <c r="F322" s="4">
        <f>IF(Raw_SalesFact!F322="",ROUND(AVERAGE(Raw_SalesFact!$F$2:$F$2001),0),Raw_SalesFact!F322)</f>
        <v>3</v>
      </c>
      <c r="G322" s="4">
        <f>IF(Raw_SalesFact!G322="",ROUND(AVERAGEIF(Raw_SalesFact!$D$2:$D$2001,D322,Raw_SalesFact!$G$2:$G$2001),2),Raw_SalesFact!G322)</f>
        <v>601.92999999999995</v>
      </c>
      <c r="H322" s="8">
        <f>IF(Raw_SalesFact!H322="",0,Raw_SalesFact!H322)</f>
        <v>0.14000000000000001</v>
      </c>
      <c r="I322" s="4" t="str">
        <f>Raw_SalesFact!I322</f>
        <v>Credit Card</v>
      </c>
      <c r="J322" s="4">
        <f>IF(Raw_SalesFact!J322="",ROUND(F322*G322*(1-H322),2),Raw_SalesFact!J322)</f>
        <v>1552.9793999999999</v>
      </c>
      <c r="K322" s="4" t="str">
        <f>IF(COUNTIF($A$2:$A322,A322)&gt;1,"Duplicate","Unique")</f>
        <v>Unique</v>
      </c>
    </row>
    <row r="323" spans="1:11" ht="15" customHeight="1" x14ac:dyDescent="0.3">
      <c r="A323" s="4" t="str">
        <f>Raw_SalesFact!A323</f>
        <v>SALE321</v>
      </c>
      <c r="B323" s="6">
        <f>Raw_SalesFact!B323</f>
        <v>45380</v>
      </c>
      <c r="C323" s="4" t="str">
        <f>Raw_SalesFact!C323</f>
        <v>CUST1297</v>
      </c>
      <c r="D323" s="4" t="str">
        <f>Raw_SalesFact!D323</f>
        <v>PROD69</v>
      </c>
      <c r="E323" s="4" t="str">
        <f>Raw_SalesFact!E323</f>
        <v>STORE2</v>
      </c>
      <c r="F323" s="4">
        <f>IF(Raw_SalesFact!F323="",ROUND(AVERAGE(Raw_SalesFact!$F$2:$F$2001),0),Raw_SalesFact!F323)</f>
        <v>1</v>
      </c>
      <c r="G323" s="4">
        <f>IF(Raw_SalesFact!G323="",ROUND(AVERAGEIF(Raw_SalesFact!$D$2:$D$2001,D323,Raw_SalesFact!$G$2:$G$2001),2),Raw_SalesFact!G323)</f>
        <v>564.1</v>
      </c>
      <c r="H323" s="8">
        <f>IF(Raw_SalesFact!H323="",0,Raw_SalesFact!H323)</f>
        <v>0.03</v>
      </c>
      <c r="I323" s="4" t="str">
        <f>Raw_SalesFact!I323</f>
        <v>Credit Card</v>
      </c>
      <c r="J323" s="4">
        <f>IF(Raw_SalesFact!J323="",ROUND(F323*G323*(1-H323),2),Raw_SalesFact!J323)</f>
        <v>547.17700000000002</v>
      </c>
      <c r="K323" s="4" t="str">
        <f>IF(COUNTIF($A$2:$A323,A323)&gt;1,"Duplicate","Unique")</f>
        <v>Unique</v>
      </c>
    </row>
    <row r="324" spans="1:11" ht="15" customHeight="1" x14ac:dyDescent="0.3">
      <c r="A324" s="4" t="str">
        <f>Raw_SalesFact!A324</f>
        <v>SALE322</v>
      </c>
      <c r="B324" s="6">
        <f>Raw_SalesFact!B324</f>
        <v>45672</v>
      </c>
      <c r="C324" s="4" t="str">
        <f>Raw_SalesFact!C324</f>
        <v>CUST1095</v>
      </c>
      <c r="D324" s="4" t="str">
        <f>Raw_SalesFact!D324</f>
        <v>PROD80</v>
      </c>
      <c r="E324" s="4" t="str">
        <f>Raw_SalesFact!E324</f>
        <v>STORE5</v>
      </c>
      <c r="F324" s="4">
        <f>IF(Raw_SalesFact!F324="",ROUND(AVERAGE(Raw_SalesFact!$F$2:$F$2001),0),Raw_SalesFact!F324)</f>
        <v>1</v>
      </c>
      <c r="G324" s="4">
        <f>IF(Raw_SalesFact!G324="",ROUND(AVERAGEIF(Raw_SalesFact!$D$2:$D$2001,D324,Raw_SalesFact!$G$2:$G$2001),2),Raw_SalesFact!G324)</f>
        <v>516.62</v>
      </c>
      <c r="H324" s="8">
        <f>IF(Raw_SalesFact!H324="",0,Raw_SalesFact!H324)</f>
        <v>0.18</v>
      </c>
      <c r="I324" s="4" t="str">
        <f>Raw_SalesFact!I324</f>
        <v>Credit Card</v>
      </c>
      <c r="J324" s="4">
        <f>IF(Raw_SalesFact!J324="",ROUND(F324*G324*(1-H324),2),Raw_SalesFact!J324)</f>
        <v>423.6284</v>
      </c>
      <c r="K324" s="4" t="str">
        <f>IF(COUNTIF($A$2:$A324,A324)&gt;1,"Duplicate","Unique")</f>
        <v>Unique</v>
      </c>
    </row>
    <row r="325" spans="1:11" ht="15" customHeight="1" x14ac:dyDescent="0.3">
      <c r="A325" s="4" t="str">
        <f>Raw_SalesFact!A325</f>
        <v>SALE323</v>
      </c>
      <c r="B325" s="6">
        <f>Raw_SalesFact!B325</f>
        <v>45497</v>
      </c>
      <c r="C325" s="4" t="str">
        <f>Raw_SalesFact!C325</f>
        <v>CUST1438</v>
      </c>
      <c r="D325" s="4" t="str">
        <f>Raw_SalesFact!D325</f>
        <v>PROD63</v>
      </c>
      <c r="E325" s="4" t="str">
        <f>Raw_SalesFact!E325</f>
        <v>STORE12</v>
      </c>
      <c r="F325" s="4">
        <f>IF(Raw_SalesFact!F325="",ROUND(AVERAGE(Raw_SalesFact!$F$2:$F$2001),0),Raw_SalesFact!F325)</f>
        <v>1</v>
      </c>
      <c r="G325" s="4">
        <f>IF(Raw_SalesFact!G325="",ROUND(AVERAGEIF(Raw_SalesFact!$D$2:$D$2001,D325,Raw_SalesFact!$G$2:$G$2001),2),Raw_SalesFact!G325)</f>
        <v>934.75</v>
      </c>
      <c r="H325" s="8">
        <f>IF(Raw_SalesFact!H325="",0,Raw_SalesFact!H325)</f>
        <v>0.11</v>
      </c>
      <c r="I325" s="4" t="str">
        <f>Raw_SalesFact!I325</f>
        <v>PayPal</v>
      </c>
      <c r="J325" s="4">
        <f>IF(Raw_SalesFact!J325="",ROUND(F325*G325*(1-H325),2),Raw_SalesFact!J325)</f>
        <v>831.92750000000001</v>
      </c>
      <c r="K325" s="4" t="str">
        <f>IF(COUNTIF($A$2:$A325,A325)&gt;1,"Duplicate","Unique")</f>
        <v>Unique</v>
      </c>
    </row>
    <row r="326" spans="1:11" ht="15" customHeight="1" x14ac:dyDescent="0.3">
      <c r="A326" s="4" t="str">
        <f>Raw_SalesFact!A326</f>
        <v>SALE324</v>
      </c>
      <c r="B326" s="6">
        <f>Raw_SalesFact!B326</f>
        <v>45407</v>
      </c>
      <c r="C326" s="4" t="str">
        <f>Raw_SalesFact!C326</f>
        <v>CUST1234</v>
      </c>
      <c r="D326" s="4" t="str">
        <f>Raw_SalesFact!D326</f>
        <v>PROD98</v>
      </c>
      <c r="E326" s="4" t="str">
        <f>Raw_SalesFact!E326</f>
        <v>STORE7</v>
      </c>
      <c r="F326" s="4">
        <f>IF(Raw_SalesFact!F326="",ROUND(AVERAGE(Raw_SalesFact!$F$2:$F$2001),0),Raw_SalesFact!F326)</f>
        <v>4</v>
      </c>
      <c r="G326" s="4">
        <f>IF(Raw_SalesFact!G326="",ROUND(AVERAGEIF(Raw_SalesFact!$D$2:$D$2001,D326,Raw_SalesFact!$G$2:$G$2001),2),Raw_SalesFact!G326)</f>
        <v>548.44000000000005</v>
      </c>
      <c r="H326" s="8">
        <f>IF(Raw_SalesFact!H326="",0,Raw_SalesFact!H326)</f>
        <v>0.05</v>
      </c>
      <c r="I326" s="4" t="str">
        <f>Raw_SalesFact!I326</f>
        <v>PayPal</v>
      </c>
      <c r="J326" s="4">
        <f>IF(Raw_SalesFact!J326="",ROUND(F326*G326*(1-H326),2),Raw_SalesFact!J326)</f>
        <v>2084.0720000000001</v>
      </c>
      <c r="K326" s="4" t="str">
        <f>IF(COUNTIF($A$2:$A326,A326)&gt;1,"Duplicate","Unique")</f>
        <v>Unique</v>
      </c>
    </row>
    <row r="327" spans="1:11" ht="15" customHeight="1" x14ac:dyDescent="0.3">
      <c r="A327" s="4" t="str">
        <f>Raw_SalesFact!A327</f>
        <v>SALE325</v>
      </c>
      <c r="B327" s="6">
        <f>Raw_SalesFact!B327</f>
        <v>45764</v>
      </c>
      <c r="C327" s="4" t="str">
        <f>Raw_SalesFact!C327</f>
        <v>CUST1013</v>
      </c>
      <c r="D327" s="4" t="str">
        <f>Raw_SalesFact!D327</f>
        <v>PROD37</v>
      </c>
      <c r="E327" s="4" t="str">
        <f>Raw_SalesFact!E327</f>
        <v>STORE3</v>
      </c>
      <c r="F327" s="4">
        <f>IF(Raw_SalesFact!F327="",ROUND(AVERAGE(Raw_SalesFact!$F$2:$F$2001),0),Raw_SalesFact!F327)</f>
        <v>3</v>
      </c>
      <c r="G327" s="4">
        <f>IF(Raw_SalesFact!G327="",ROUND(AVERAGEIF(Raw_SalesFact!$D$2:$D$2001,D327,Raw_SalesFact!$G$2:$G$2001),2),Raw_SalesFact!G327)</f>
        <v>361.11</v>
      </c>
      <c r="H327" s="8">
        <f>IF(Raw_SalesFact!H327="",0,Raw_SalesFact!H327)</f>
        <v>0.06</v>
      </c>
      <c r="I327" s="4" t="str">
        <f>Raw_SalesFact!I327</f>
        <v>Credit Card</v>
      </c>
      <c r="J327" s="4">
        <f>IF(Raw_SalesFact!J327="",ROUND(F327*G327*(1-H327),2),Raw_SalesFact!J327)</f>
        <v>1018.3302</v>
      </c>
      <c r="K327" s="4" t="str">
        <f>IF(COUNTIF($A$2:$A327,A327)&gt;1,"Duplicate","Unique")</f>
        <v>Unique</v>
      </c>
    </row>
    <row r="328" spans="1:11" ht="15" customHeight="1" x14ac:dyDescent="0.3">
      <c r="A328" s="4" t="str">
        <f>Raw_SalesFact!A328</f>
        <v>SALE326</v>
      </c>
      <c r="B328" s="6">
        <f>Raw_SalesFact!B328</f>
        <v>45924</v>
      </c>
      <c r="C328" s="4" t="str">
        <f>Raw_SalesFact!C328</f>
        <v>CUST1187</v>
      </c>
      <c r="D328" s="4" t="str">
        <f>Raw_SalesFact!D328</f>
        <v>PROD13</v>
      </c>
      <c r="E328" s="4" t="str">
        <f>Raw_SalesFact!E328</f>
        <v>STORE1</v>
      </c>
      <c r="F328" s="4">
        <f>IF(Raw_SalesFact!F328="",ROUND(AVERAGE(Raw_SalesFact!$F$2:$F$2001),0),Raw_SalesFact!F328)</f>
        <v>2</v>
      </c>
      <c r="G328" s="4">
        <f>IF(Raw_SalesFact!G328="",ROUND(AVERAGEIF(Raw_SalesFact!$D$2:$D$2001,D328,Raw_SalesFact!$G$2:$G$2001),2),Raw_SalesFact!G328)</f>
        <v>610.37</v>
      </c>
      <c r="H328" s="8">
        <f>IF(Raw_SalesFact!H328="",0,Raw_SalesFact!H328)</f>
        <v>0.1</v>
      </c>
      <c r="I328" s="4" t="str">
        <f>Raw_SalesFact!I328</f>
        <v>PayPal</v>
      </c>
      <c r="J328" s="4">
        <f>IF(Raw_SalesFact!J328="",ROUND(F328*G328*(1-H328),2),Raw_SalesFact!J328)</f>
        <v>1098.6659999999999</v>
      </c>
      <c r="K328" s="4" t="str">
        <f>IF(COUNTIF($A$2:$A328,A328)&gt;1,"Duplicate","Unique")</f>
        <v>Unique</v>
      </c>
    </row>
    <row r="329" spans="1:11" ht="15" customHeight="1" x14ac:dyDescent="0.3">
      <c r="A329" s="4" t="str">
        <f>Raw_SalesFact!A329</f>
        <v>SALE327</v>
      </c>
      <c r="B329" s="6">
        <f>Raw_SalesFact!B329</f>
        <v>45240</v>
      </c>
      <c r="C329" s="4" t="str">
        <f>Raw_SalesFact!C329</f>
        <v>CUST1334</v>
      </c>
      <c r="D329" s="4" t="str">
        <f>Raw_SalesFact!D329</f>
        <v>PROD51</v>
      </c>
      <c r="E329" s="4" t="str">
        <f>Raw_SalesFact!E329</f>
        <v>STORE16</v>
      </c>
      <c r="F329" s="4">
        <f>IF(Raw_SalesFact!F329="",ROUND(AVERAGE(Raw_SalesFact!$F$2:$F$2001),0),Raw_SalesFact!F329)</f>
        <v>1</v>
      </c>
      <c r="G329" s="4">
        <f>IF(Raw_SalesFact!G329="",ROUND(AVERAGEIF(Raw_SalesFact!$D$2:$D$2001,D329,Raw_SalesFact!$G$2:$G$2001),2),Raw_SalesFact!G329)</f>
        <v>272.2</v>
      </c>
      <c r="H329" s="8">
        <f>IF(Raw_SalesFact!H329="",0,Raw_SalesFact!H329)</f>
        <v>0.3</v>
      </c>
      <c r="I329" s="4" t="str">
        <f>Raw_SalesFact!I329</f>
        <v>Credit Card</v>
      </c>
      <c r="J329" s="4">
        <f>IF(Raw_SalesFact!J329="",ROUND(F329*G329*(1-H329),2),Raw_SalesFact!J329)</f>
        <v>190.54</v>
      </c>
      <c r="K329" s="4" t="str">
        <f>IF(COUNTIF($A$2:$A329,A329)&gt;1,"Duplicate","Unique")</f>
        <v>Unique</v>
      </c>
    </row>
    <row r="330" spans="1:11" ht="15" customHeight="1" x14ac:dyDescent="0.3">
      <c r="A330" s="4" t="str">
        <f>Raw_SalesFact!A330</f>
        <v>SALE328</v>
      </c>
      <c r="B330" s="6">
        <f>Raw_SalesFact!B330</f>
        <v>45349</v>
      </c>
      <c r="C330" s="4" t="str">
        <f>Raw_SalesFact!C330</f>
        <v>CUST1438</v>
      </c>
      <c r="D330" s="4" t="str">
        <f>Raw_SalesFact!D330</f>
        <v>PROD77</v>
      </c>
      <c r="E330" s="4" t="str">
        <f>Raw_SalesFact!E330</f>
        <v>STORE6</v>
      </c>
      <c r="F330" s="4">
        <f>IF(Raw_SalesFact!F330="",ROUND(AVERAGE(Raw_SalesFact!$F$2:$F$2001),0),Raw_SalesFact!F330)</f>
        <v>3</v>
      </c>
      <c r="G330" s="4">
        <f>IF(Raw_SalesFact!G330="",ROUND(AVERAGEIF(Raw_SalesFact!$D$2:$D$2001,D330,Raw_SalesFact!$G$2:$G$2001),2),Raw_SalesFact!G330)</f>
        <v>573.1</v>
      </c>
      <c r="H330" s="8">
        <f>IF(Raw_SalesFact!H330="",0,Raw_SalesFact!H330)</f>
        <v>0.16</v>
      </c>
      <c r="I330" s="4" t="str">
        <f>Raw_SalesFact!I330</f>
        <v>COD</v>
      </c>
      <c r="J330" s="4">
        <f>IF(Raw_SalesFact!J330="",ROUND(F330*G330*(1-H330),2),Raw_SalesFact!J330)</f>
        <v>1444.212</v>
      </c>
      <c r="K330" s="4" t="str">
        <f>IF(COUNTIF($A$2:$A330,A330)&gt;1,"Duplicate","Unique")</f>
        <v>Unique</v>
      </c>
    </row>
    <row r="331" spans="1:11" ht="15" customHeight="1" x14ac:dyDescent="0.3">
      <c r="A331" s="4" t="str">
        <f>Raw_SalesFact!A331</f>
        <v>SALE329</v>
      </c>
      <c r="B331" s="6">
        <f>Raw_SalesFact!B331</f>
        <v>45756</v>
      </c>
      <c r="C331" s="4" t="str">
        <f>Raw_SalesFact!C331</f>
        <v>CUST1322</v>
      </c>
      <c r="D331" s="4" t="str">
        <f>Raw_SalesFact!D331</f>
        <v>PROD6</v>
      </c>
      <c r="E331" s="4" t="str">
        <f>Raw_SalesFact!E331</f>
        <v>STORE0</v>
      </c>
      <c r="F331" s="4">
        <f>IF(Raw_SalesFact!F331="",ROUND(AVERAGE(Raw_SalesFact!$F$2:$F$2001),0),Raw_SalesFact!F331)</f>
        <v>4</v>
      </c>
      <c r="G331" s="4">
        <f>IF(Raw_SalesFact!G331="",ROUND(AVERAGEIF(Raw_SalesFact!$D$2:$D$2001,D331,Raw_SalesFact!$G$2:$G$2001),2),Raw_SalesFact!G331)</f>
        <v>24.72</v>
      </c>
      <c r="H331" s="8">
        <f>IF(Raw_SalesFact!H331="",0,Raw_SalesFact!H331)</f>
        <v>0.28000000000000003</v>
      </c>
      <c r="I331" s="4" t="str">
        <f>Raw_SalesFact!I331</f>
        <v>Credit Card</v>
      </c>
      <c r="J331" s="4">
        <f>IF(Raw_SalesFact!J331="",ROUND(F331*G331*(1-H331),2),Raw_SalesFact!J331)</f>
        <v>71.193600000000004</v>
      </c>
      <c r="K331" s="4" t="str">
        <f>IF(COUNTIF($A$2:$A331,A331)&gt;1,"Duplicate","Unique")</f>
        <v>Unique</v>
      </c>
    </row>
    <row r="332" spans="1:11" ht="15" customHeight="1" x14ac:dyDescent="0.3">
      <c r="A332" s="4" t="str">
        <f>Raw_SalesFact!A332</f>
        <v>SALE330</v>
      </c>
      <c r="B332" s="6">
        <f>Raw_SalesFact!B332</f>
        <v>45478</v>
      </c>
      <c r="C332" s="4" t="str">
        <f>Raw_SalesFact!C332</f>
        <v>CUST1251</v>
      </c>
      <c r="D332" s="4" t="str">
        <f>Raw_SalesFact!D332</f>
        <v>PROD9</v>
      </c>
      <c r="E332" s="4" t="str">
        <f>Raw_SalesFact!E332</f>
        <v>STORE9</v>
      </c>
      <c r="F332" s="4">
        <f>IF(Raw_SalesFact!F332="",ROUND(AVERAGE(Raw_SalesFact!$F$2:$F$2001),0),Raw_SalesFact!F332)</f>
        <v>3</v>
      </c>
      <c r="G332" s="4">
        <f>IF(Raw_SalesFact!G332="",ROUND(AVERAGEIF(Raw_SalesFact!$D$2:$D$2001,D332,Raw_SalesFact!$G$2:$G$2001),2),Raw_SalesFact!G332)</f>
        <v>268.89</v>
      </c>
      <c r="H332" s="8">
        <f>IF(Raw_SalesFact!H332="",0,Raw_SalesFact!H332)</f>
        <v>7.0000000000000007E-2</v>
      </c>
      <c r="I332" s="4" t="str">
        <f>Raw_SalesFact!I332</f>
        <v>COD</v>
      </c>
      <c r="J332" s="4">
        <f>IF(Raw_SalesFact!J332="",ROUND(F332*G332*(1-H332),2),Raw_SalesFact!J332)</f>
        <v>750.20309999999995</v>
      </c>
      <c r="K332" s="4" t="str">
        <f>IF(COUNTIF($A$2:$A332,A332)&gt;1,"Duplicate","Unique")</f>
        <v>Unique</v>
      </c>
    </row>
    <row r="333" spans="1:11" ht="15" customHeight="1" x14ac:dyDescent="0.3">
      <c r="A333" s="4" t="str">
        <f>Raw_SalesFact!A333</f>
        <v>SALE331</v>
      </c>
      <c r="B333" s="6">
        <f>Raw_SalesFact!B333</f>
        <v>45890</v>
      </c>
      <c r="C333" s="4" t="str">
        <f>Raw_SalesFact!C333</f>
        <v>CUST1257</v>
      </c>
      <c r="D333" s="4" t="str">
        <f>Raw_SalesFact!D333</f>
        <v>PROD68</v>
      </c>
      <c r="E333" s="4" t="str">
        <f>Raw_SalesFact!E333</f>
        <v>STORE9</v>
      </c>
      <c r="F333" s="4">
        <f>IF(Raw_SalesFact!F333="",ROUND(AVERAGE(Raw_SalesFact!$F$2:$F$2001),0),Raw_SalesFact!F333)</f>
        <v>1</v>
      </c>
      <c r="G333" s="4">
        <f>IF(Raw_SalesFact!G333="",ROUND(AVERAGEIF(Raw_SalesFact!$D$2:$D$2001,D333,Raw_SalesFact!$G$2:$G$2001),2),Raw_SalesFact!G333)</f>
        <v>78.5</v>
      </c>
      <c r="H333" s="8">
        <f>IF(Raw_SalesFact!H333="",0,Raw_SalesFact!H333)</f>
        <v>0.17</v>
      </c>
      <c r="I333" s="4" t="str">
        <f>Raw_SalesFact!I333</f>
        <v>COD</v>
      </c>
      <c r="J333" s="4">
        <f>IF(Raw_SalesFact!J333="",ROUND(F333*G333*(1-H333),2),Raw_SalesFact!J333)</f>
        <v>65.155000000000001</v>
      </c>
      <c r="K333" s="4" t="str">
        <f>IF(COUNTIF($A$2:$A333,A333)&gt;1,"Duplicate","Unique")</f>
        <v>Unique</v>
      </c>
    </row>
    <row r="334" spans="1:11" ht="15" customHeight="1" x14ac:dyDescent="0.3">
      <c r="A334" s="4" t="str">
        <f>Raw_SalesFact!A334</f>
        <v>SALE332</v>
      </c>
      <c r="B334" s="6">
        <f>Raw_SalesFact!B334</f>
        <v>45815</v>
      </c>
      <c r="C334" s="4" t="str">
        <f>Raw_SalesFact!C334</f>
        <v>CUST1133</v>
      </c>
      <c r="D334" s="4" t="str">
        <f>Raw_SalesFact!D334</f>
        <v>PROD36</v>
      </c>
      <c r="E334" s="4" t="str">
        <f>Raw_SalesFact!E334</f>
        <v>STORE4</v>
      </c>
      <c r="F334" s="4">
        <f>IF(Raw_SalesFact!F334="",ROUND(AVERAGE(Raw_SalesFact!$F$2:$F$2001),0),Raw_SalesFact!F334)</f>
        <v>3</v>
      </c>
      <c r="G334" s="4">
        <f>IF(Raw_SalesFact!G334="",ROUND(AVERAGEIF(Raw_SalesFact!$D$2:$D$2001,D334,Raw_SalesFact!$G$2:$G$2001),2),Raw_SalesFact!G334)</f>
        <v>399.42</v>
      </c>
      <c r="H334" s="8">
        <f>IF(Raw_SalesFact!H334="",0,Raw_SalesFact!H334)</f>
        <v>0.02</v>
      </c>
      <c r="I334" s="4" t="str">
        <f>Raw_SalesFact!I334</f>
        <v>Credit Card</v>
      </c>
      <c r="J334" s="4">
        <f>IF(Raw_SalesFact!J334="",ROUND(F334*G334*(1-H334),2),Raw_SalesFact!J334)</f>
        <v>1174.2947999999999</v>
      </c>
      <c r="K334" s="4" t="str">
        <f>IF(COUNTIF($A$2:$A334,A334)&gt;1,"Duplicate","Unique")</f>
        <v>Unique</v>
      </c>
    </row>
    <row r="335" spans="1:11" ht="15" customHeight="1" x14ac:dyDescent="0.3">
      <c r="A335" s="4" t="str">
        <f>Raw_SalesFact!A335</f>
        <v>SALE333</v>
      </c>
      <c r="B335" s="6">
        <f>Raw_SalesFact!B335</f>
        <v>45891</v>
      </c>
      <c r="C335" s="4" t="str">
        <f>Raw_SalesFact!C335</f>
        <v>CUST1085</v>
      </c>
      <c r="D335" s="4" t="str">
        <f>Raw_SalesFact!D335</f>
        <v>PROD31</v>
      </c>
      <c r="E335" s="4" t="str">
        <f>Raw_SalesFact!E335</f>
        <v>STORE19</v>
      </c>
      <c r="F335" s="4">
        <f>IF(Raw_SalesFact!F335="",ROUND(AVERAGE(Raw_SalesFact!$F$2:$F$2001),0),Raw_SalesFact!F335)</f>
        <v>3</v>
      </c>
      <c r="G335" s="4">
        <f>IF(Raw_SalesFact!G335="",ROUND(AVERAGEIF(Raw_SalesFact!$D$2:$D$2001,D335,Raw_SalesFact!$G$2:$G$2001),2),Raw_SalesFact!G335)</f>
        <v>455.82</v>
      </c>
      <c r="H335" s="8">
        <f>IF(Raw_SalesFact!H335="",0,Raw_SalesFact!H335)</f>
        <v>0.01</v>
      </c>
      <c r="I335" s="4" t="str">
        <f>Raw_SalesFact!I335</f>
        <v>PayPal</v>
      </c>
      <c r="J335" s="4">
        <f>IF(Raw_SalesFact!J335="",ROUND(F335*G335*(1-H335),2),Raw_SalesFact!J335)</f>
        <v>1353.7854</v>
      </c>
      <c r="K335" s="4" t="str">
        <f>IF(COUNTIF($A$2:$A335,A335)&gt;1,"Duplicate","Unique")</f>
        <v>Unique</v>
      </c>
    </row>
    <row r="336" spans="1:11" ht="15" customHeight="1" x14ac:dyDescent="0.3">
      <c r="A336" s="4" t="str">
        <f>Raw_SalesFact!A336</f>
        <v>SALE334</v>
      </c>
      <c r="B336" s="6">
        <f>Raw_SalesFact!B336</f>
        <v>45609</v>
      </c>
      <c r="C336" s="4" t="str">
        <f>Raw_SalesFact!C336</f>
        <v>CUST1349</v>
      </c>
      <c r="D336" s="4" t="str">
        <f>Raw_SalesFact!D336</f>
        <v>PROD50</v>
      </c>
      <c r="E336" s="4" t="str">
        <f>Raw_SalesFact!E336</f>
        <v>STORE5</v>
      </c>
      <c r="F336" s="4">
        <f>IF(Raw_SalesFact!F336="",ROUND(AVERAGE(Raw_SalesFact!$F$2:$F$2001),0),Raw_SalesFact!F336)</f>
        <v>2</v>
      </c>
      <c r="G336" s="4">
        <f>IF(Raw_SalesFact!G336="",ROUND(AVERAGEIF(Raw_SalesFact!$D$2:$D$2001,D336,Raw_SalesFact!$G$2:$G$2001),2),Raw_SalesFact!G336)</f>
        <v>613.23</v>
      </c>
      <c r="H336" s="8">
        <f>IF(Raw_SalesFact!H336="",0,Raw_SalesFact!H336)</f>
        <v>0.15</v>
      </c>
      <c r="I336" s="4" t="str">
        <f>Raw_SalesFact!I336</f>
        <v>PayPal</v>
      </c>
      <c r="J336" s="4">
        <f>IF(Raw_SalesFact!J336="",ROUND(F336*G336*(1-H336),2),Raw_SalesFact!J336)</f>
        <v>1042.491</v>
      </c>
      <c r="K336" s="4" t="str">
        <f>IF(COUNTIF($A$2:$A336,A336)&gt;1,"Duplicate","Unique")</f>
        <v>Unique</v>
      </c>
    </row>
    <row r="337" spans="1:11" ht="15" customHeight="1" x14ac:dyDescent="0.3">
      <c r="A337" s="4" t="str">
        <f>Raw_SalesFact!A337</f>
        <v>SALE335</v>
      </c>
      <c r="B337" s="6">
        <f>Raw_SalesFact!B337</f>
        <v>45309</v>
      </c>
      <c r="C337" s="4" t="str">
        <f>Raw_SalesFact!C337</f>
        <v>CUST1458</v>
      </c>
      <c r="D337" s="4" t="str">
        <f>Raw_SalesFact!D337</f>
        <v>PROD2</v>
      </c>
      <c r="E337" s="4" t="str">
        <f>Raw_SalesFact!E337</f>
        <v>STORE14</v>
      </c>
      <c r="F337" s="4">
        <f>IF(Raw_SalesFact!F337="",ROUND(AVERAGE(Raw_SalesFact!$F$2:$F$2001),0),Raw_SalesFact!F337)</f>
        <v>4</v>
      </c>
      <c r="G337" s="4">
        <f>IF(Raw_SalesFact!G337="",ROUND(AVERAGEIF(Raw_SalesFact!$D$2:$D$2001,D337,Raw_SalesFact!$G$2:$G$2001),2),Raw_SalesFact!G337)</f>
        <v>971.9</v>
      </c>
      <c r="H337" s="8">
        <f>IF(Raw_SalesFact!H337="",0,Raw_SalesFact!H337)</f>
        <v>0.28000000000000003</v>
      </c>
      <c r="I337" s="4" t="str">
        <f>Raw_SalesFact!I337</f>
        <v>PayPal</v>
      </c>
      <c r="J337" s="4">
        <f>IF(Raw_SalesFact!J337="",ROUND(F337*G337*(1-H337),2),Raw_SalesFact!J337)</f>
        <v>2799.0720000000001</v>
      </c>
      <c r="K337" s="4" t="str">
        <f>IF(COUNTIF($A$2:$A337,A337)&gt;1,"Duplicate","Unique")</f>
        <v>Unique</v>
      </c>
    </row>
    <row r="338" spans="1:11" ht="15" customHeight="1" x14ac:dyDescent="0.3">
      <c r="A338" s="4" t="str">
        <f>Raw_SalesFact!A338</f>
        <v>SALE336</v>
      </c>
      <c r="B338" s="6">
        <f>Raw_SalesFact!B338</f>
        <v>45519</v>
      </c>
      <c r="C338" s="4" t="str">
        <f>Raw_SalesFact!C338</f>
        <v>CUST1034</v>
      </c>
      <c r="D338" s="4" t="str">
        <f>Raw_SalesFact!D338</f>
        <v>PROD28</v>
      </c>
      <c r="E338" s="4" t="str">
        <f>Raw_SalesFact!E338</f>
        <v>STORE7</v>
      </c>
      <c r="F338" s="4">
        <f>IF(Raw_SalesFact!F338="",ROUND(AVERAGE(Raw_SalesFact!$F$2:$F$2001),0),Raw_SalesFact!F338)</f>
        <v>3</v>
      </c>
      <c r="G338" s="4">
        <f>IF(Raw_SalesFact!G338="",ROUND(AVERAGEIF(Raw_SalesFact!$D$2:$D$2001,D338,Raw_SalesFact!$G$2:$G$2001),2),Raw_SalesFact!G338)</f>
        <v>884.92</v>
      </c>
      <c r="H338" s="8">
        <f>IF(Raw_SalesFact!H338="",0,Raw_SalesFact!H338)</f>
        <v>0.06</v>
      </c>
      <c r="I338" s="4" t="str">
        <f>Raw_SalesFact!I338</f>
        <v>PayPal</v>
      </c>
      <c r="J338" s="4">
        <f>IF(Raw_SalesFact!J338="",ROUND(F338*G338*(1-H338),2),Raw_SalesFact!J338)</f>
        <v>2495.4744000000001</v>
      </c>
      <c r="K338" s="4" t="str">
        <f>IF(COUNTIF($A$2:$A338,A338)&gt;1,"Duplicate","Unique")</f>
        <v>Unique</v>
      </c>
    </row>
    <row r="339" spans="1:11" ht="15" customHeight="1" x14ac:dyDescent="0.3">
      <c r="A339" s="4" t="str">
        <f>Raw_SalesFact!A339</f>
        <v>SALE337</v>
      </c>
      <c r="B339" s="6">
        <f>Raw_SalesFact!B339</f>
        <v>45921</v>
      </c>
      <c r="C339" s="4" t="str">
        <f>Raw_SalesFact!C339</f>
        <v>CUST1087</v>
      </c>
      <c r="D339" s="4" t="str">
        <f>Raw_SalesFact!D339</f>
        <v>PROD8</v>
      </c>
      <c r="E339" s="4" t="str">
        <f>Raw_SalesFact!E339</f>
        <v>STORE9</v>
      </c>
      <c r="F339" s="4">
        <f>IF(Raw_SalesFact!F339="",ROUND(AVERAGE(Raw_SalesFact!$F$2:$F$2001),0),Raw_SalesFact!F339)</f>
        <v>1</v>
      </c>
      <c r="G339" s="4">
        <f>IF(Raw_SalesFact!G339="",ROUND(AVERAGEIF(Raw_SalesFact!$D$2:$D$2001,D339,Raw_SalesFact!$G$2:$G$2001),2),Raw_SalesFact!G339)</f>
        <v>125</v>
      </c>
      <c r="H339" s="8">
        <f>IF(Raw_SalesFact!H339="",0,Raw_SalesFact!H339)</f>
        <v>0.23</v>
      </c>
      <c r="I339" s="4" t="str">
        <f>Raw_SalesFact!I339</f>
        <v>Credit Card</v>
      </c>
      <c r="J339" s="4">
        <f>IF(Raw_SalesFact!J339="",ROUND(F339*G339*(1-H339),2),Raw_SalesFact!J339)</f>
        <v>96.25</v>
      </c>
      <c r="K339" s="4" t="str">
        <f>IF(COUNTIF($A$2:$A339,A339)&gt;1,"Duplicate","Unique")</f>
        <v>Unique</v>
      </c>
    </row>
    <row r="340" spans="1:11" ht="15" customHeight="1" x14ac:dyDescent="0.3">
      <c r="A340" s="4" t="str">
        <f>Raw_SalesFact!A340</f>
        <v>SALE338</v>
      </c>
      <c r="B340" s="6">
        <f>Raw_SalesFact!B340</f>
        <v>45465</v>
      </c>
      <c r="C340" s="4" t="str">
        <f>Raw_SalesFact!C340</f>
        <v>CUST1128</v>
      </c>
      <c r="D340" s="4" t="str">
        <f>Raw_SalesFact!D340</f>
        <v>PROD10</v>
      </c>
      <c r="E340" s="4" t="str">
        <f>Raw_SalesFact!E340</f>
        <v>STORE15</v>
      </c>
      <c r="F340" s="4">
        <f>IF(Raw_SalesFact!F340="",ROUND(AVERAGE(Raw_SalesFact!$F$2:$F$2001),0),Raw_SalesFact!F340)</f>
        <v>2</v>
      </c>
      <c r="G340" s="4">
        <f>IF(Raw_SalesFact!G340="",ROUND(AVERAGEIF(Raw_SalesFact!$D$2:$D$2001,D340,Raw_SalesFact!$G$2:$G$2001),2),Raw_SalesFact!G340)</f>
        <v>188.25</v>
      </c>
      <c r="H340" s="8">
        <f>IF(Raw_SalesFact!H340="",0,Raw_SalesFact!H340)</f>
        <v>0.08</v>
      </c>
      <c r="I340" s="4" t="str">
        <f>Raw_SalesFact!I340</f>
        <v>PayPal</v>
      </c>
      <c r="J340" s="4">
        <f>IF(Raw_SalesFact!J340="",ROUND(F340*G340*(1-H340),2),Raw_SalesFact!J340)</f>
        <v>346.38</v>
      </c>
      <c r="K340" s="4" t="str">
        <f>IF(COUNTIF($A$2:$A340,A340)&gt;1,"Duplicate","Unique")</f>
        <v>Unique</v>
      </c>
    </row>
    <row r="341" spans="1:11" ht="15" customHeight="1" x14ac:dyDescent="0.3">
      <c r="A341" s="4" t="str">
        <f>Raw_SalesFact!A341</f>
        <v>SALE339</v>
      </c>
      <c r="B341" s="6">
        <f>Raw_SalesFact!B341</f>
        <v>45303</v>
      </c>
      <c r="C341" s="4" t="str">
        <f>Raw_SalesFact!C341</f>
        <v>CUST1222</v>
      </c>
      <c r="D341" s="4" t="str">
        <f>Raw_SalesFact!D341</f>
        <v>PROD46</v>
      </c>
      <c r="E341" s="4" t="str">
        <f>Raw_SalesFact!E341</f>
        <v>STORE6</v>
      </c>
      <c r="F341" s="4">
        <f>IF(Raw_SalesFact!F341="",ROUND(AVERAGE(Raw_SalesFact!$F$2:$F$2001),0),Raw_SalesFact!F341)</f>
        <v>4</v>
      </c>
      <c r="G341" s="4">
        <f>IF(Raw_SalesFact!G341="",ROUND(AVERAGEIF(Raw_SalesFact!$D$2:$D$2001,D341,Raw_SalesFact!$G$2:$G$2001),2),Raw_SalesFact!G341)</f>
        <v>344.12</v>
      </c>
      <c r="H341" s="8">
        <f>IF(Raw_SalesFact!H341="",0,Raw_SalesFact!H341)</f>
        <v>0.25</v>
      </c>
      <c r="I341" s="4" t="str">
        <f>Raw_SalesFact!I341</f>
        <v>PayPal</v>
      </c>
      <c r="J341" s="4">
        <f>IF(Raw_SalesFact!J341="",ROUND(F341*G341*(1-H341),2),Raw_SalesFact!J341)</f>
        <v>1032.3599999999999</v>
      </c>
      <c r="K341" s="4" t="str">
        <f>IF(COUNTIF($A$2:$A341,A341)&gt;1,"Duplicate","Unique")</f>
        <v>Unique</v>
      </c>
    </row>
    <row r="342" spans="1:11" ht="15" customHeight="1" x14ac:dyDescent="0.3">
      <c r="A342" s="4" t="str">
        <f>Raw_SalesFact!A342</f>
        <v>SALE340</v>
      </c>
      <c r="B342" s="6">
        <f>Raw_SalesFact!B342</f>
        <v>45218</v>
      </c>
      <c r="C342" s="4" t="str">
        <f>Raw_SalesFact!C342</f>
        <v>CUST1047</v>
      </c>
      <c r="D342" s="4" t="str">
        <f>Raw_SalesFact!D342</f>
        <v>PROD17</v>
      </c>
      <c r="E342" s="4" t="str">
        <f>Raw_SalesFact!E342</f>
        <v>STORE19</v>
      </c>
      <c r="F342" s="4">
        <f>IF(Raw_SalesFact!F342="",ROUND(AVERAGE(Raw_SalesFact!$F$2:$F$2001),0),Raw_SalesFact!F342)</f>
        <v>3</v>
      </c>
      <c r="G342" s="4">
        <f>IF(Raw_SalesFact!G342="",ROUND(AVERAGEIF(Raw_SalesFact!$D$2:$D$2001,D342,Raw_SalesFact!$G$2:$G$2001),2),Raw_SalesFact!G342)</f>
        <v>997.95</v>
      </c>
      <c r="H342" s="8">
        <f>IF(Raw_SalesFact!H342="",0,Raw_SalesFact!H342)</f>
        <v>0.09</v>
      </c>
      <c r="I342" s="4" t="str">
        <f>Raw_SalesFact!I342</f>
        <v>COD</v>
      </c>
      <c r="J342" s="4">
        <f>IF(Raw_SalesFact!J342="",ROUND(F342*G342*(1-H342),2),Raw_SalesFact!J342)</f>
        <v>2724.4034999999999</v>
      </c>
      <c r="K342" s="4" t="str">
        <f>IF(COUNTIF($A$2:$A342,A342)&gt;1,"Duplicate","Unique")</f>
        <v>Unique</v>
      </c>
    </row>
    <row r="343" spans="1:11" ht="15" customHeight="1" x14ac:dyDescent="0.3">
      <c r="A343" s="4" t="str">
        <f>Raw_SalesFact!A343</f>
        <v>SALE341</v>
      </c>
      <c r="B343" s="6">
        <f>Raw_SalesFact!B343</f>
        <v>45727</v>
      </c>
      <c r="C343" s="4" t="str">
        <f>Raw_SalesFact!C343</f>
        <v>CUST1150</v>
      </c>
      <c r="D343" s="4" t="str">
        <f>Raw_SalesFact!D343</f>
        <v>PROD11</v>
      </c>
      <c r="E343" s="4" t="str">
        <f>Raw_SalesFact!E343</f>
        <v>STORE15</v>
      </c>
      <c r="F343" s="4">
        <f>IF(Raw_SalesFact!F343="",ROUND(AVERAGE(Raw_SalesFact!$F$2:$F$2001),0),Raw_SalesFact!F343)</f>
        <v>3</v>
      </c>
      <c r="G343" s="4">
        <f>IF(Raw_SalesFact!G343="",ROUND(AVERAGEIF(Raw_SalesFact!$D$2:$D$2001,D343,Raw_SalesFact!$G$2:$G$2001),2),Raw_SalesFact!G343)</f>
        <v>121.64</v>
      </c>
      <c r="H343" s="8">
        <f>IF(Raw_SalesFact!H343="",0,Raw_SalesFact!H343)</f>
        <v>7.0000000000000007E-2</v>
      </c>
      <c r="I343" s="4" t="str">
        <f>Raw_SalesFact!I343</f>
        <v>PayPal</v>
      </c>
      <c r="J343" s="4">
        <f>IF(Raw_SalesFact!J343="",ROUND(F343*G343*(1-H343),2),Raw_SalesFact!J343)</f>
        <v>339.37560000000002</v>
      </c>
      <c r="K343" s="4" t="str">
        <f>IF(COUNTIF($A$2:$A343,A343)&gt;1,"Duplicate","Unique")</f>
        <v>Unique</v>
      </c>
    </row>
    <row r="344" spans="1:11" ht="15" customHeight="1" x14ac:dyDescent="0.3">
      <c r="A344" s="4" t="str">
        <f>Raw_SalesFact!A344</f>
        <v>SALE342</v>
      </c>
      <c r="B344" s="6">
        <f>Raw_SalesFact!B344</f>
        <v>45557</v>
      </c>
      <c r="C344" s="4" t="str">
        <f>Raw_SalesFact!C344</f>
        <v>CUST1221</v>
      </c>
      <c r="D344" s="4" t="str">
        <f>Raw_SalesFact!D344</f>
        <v>PROD68</v>
      </c>
      <c r="E344" s="4" t="str">
        <f>Raw_SalesFact!E344</f>
        <v>STORE10</v>
      </c>
      <c r="F344" s="4">
        <f>IF(Raw_SalesFact!F344="",ROUND(AVERAGE(Raw_SalesFact!$F$2:$F$2001),0),Raw_SalesFact!F344)</f>
        <v>2</v>
      </c>
      <c r="G344" s="4">
        <f>IF(Raw_SalesFact!G344="",ROUND(AVERAGEIF(Raw_SalesFact!$D$2:$D$2001,D344,Raw_SalesFact!$G$2:$G$2001),2),Raw_SalesFact!G344)</f>
        <v>692.72</v>
      </c>
      <c r="H344" s="8">
        <f>IF(Raw_SalesFact!H344="",0,Raw_SalesFact!H344)</f>
        <v>0.13</v>
      </c>
      <c r="I344" s="4" t="str">
        <f>Raw_SalesFact!I344</f>
        <v>PayPal</v>
      </c>
      <c r="J344" s="4">
        <f>IF(Raw_SalesFact!J344="",ROUND(F344*G344*(1-H344),2),Raw_SalesFact!J344)</f>
        <v>1205.3327999999999</v>
      </c>
      <c r="K344" s="4" t="str">
        <f>IF(COUNTIF($A$2:$A344,A344)&gt;1,"Duplicate","Unique")</f>
        <v>Unique</v>
      </c>
    </row>
    <row r="345" spans="1:11" ht="15" customHeight="1" x14ac:dyDescent="0.3">
      <c r="A345" s="4" t="str">
        <f>Raw_SalesFact!A345</f>
        <v>SALE343</v>
      </c>
      <c r="B345" s="6">
        <f>Raw_SalesFact!B345</f>
        <v>45623</v>
      </c>
      <c r="C345" s="4" t="str">
        <f>Raw_SalesFact!C345</f>
        <v>CUST1027</v>
      </c>
      <c r="D345" s="4" t="str">
        <f>Raw_SalesFact!D345</f>
        <v>PROD24</v>
      </c>
      <c r="E345" s="4" t="str">
        <f>Raw_SalesFact!E345</f>
        <v>STORE19</v>
      </c>
      <c r="F345" s="4">
        <f>IF(Raw_SalesFact!F345="",ROUND(AVERAGE(Raw_SalesFact!$F$2:$F$2001),0),Raw_SalesFact!F345)</f>
        <v>3</v>
      </c>
      <c r="G345" s="4">
        <f>IF(Raw_SalesFact!G345="",ROUND(AVERAGEIF(Raw_SalesFact!$D$2:$D$2001,D345,Raw_SalesFact!$G$2:$G$2001),2),Raw_SalesFact!G345)</f>
        <v>794.59</v>
      </c>
      <c r="H345" s="8">
        <f>IF(Raw_SalesFact!H345="",0,Raw_SalesFact!H345)</f>
        <v>0.03</v>
      </c>
      <c r="I345" s="4" t="str">
        <f>Raw_SalesFact!I345</f>
        <v>PayPal</v>
      </c>
      <c r="J345" s="4">
        <f>IF(Raw_SalesFact!J345="",ROUND(F345*G345*(1-H345),2),Raw_SalesFact!J345)</f>
        <v>2312.2568999999999</v>
      </c>
      <c r="K345" s="4" t="str">
        <f>IF(COUNTIF($A$2:$A345,A345)&gt;1,"Duplicate","Unique")</f>
        <v>Unique</v>
      </c>
    </row>
    <row r="346" spans="1:11" ht="15" customHeight="1" x14ac:dyDescent="0.3">
      <c r="A346" s="4" t="str">
        <f>Raw_SalesFact!A346</f>
        <v>SALE344</v>
      </c>
      <c r="B346" s="6">
        <f>Raw_SalesFact!B346</f>
        <v>45224</v>
      </c>
      <c r="C346" s="4" t="str">
        <f>Raw_SalesFact!C346</f>
        <v>CUST1014</v>
      </c>
      <c r="D346" s="4" t="str">
        <f>Raw_SalesFact!D346</f>
        <v>PROD26</v>
      </c>
      <c r="E346" s="4" t="str">
        <f>Raw_SalesFact!E346</f>
        <v>STORE9</v>
      </c>
      <c r="F346" s="4">
        <f>IF(Raw_SalesFact!F346="",ROUND(AVERAGE(Raw_SalesFact!$F$2:$F$2001),0),Raw_SalesFact!F346)</f>
        <v>1</v>
      </c>
      <c r="G346" s="4">
        <f>IF(Raw_SalesFact!G346="",ROUND(AVERAGEIF(Raw_SalesFact!$D$2:$D$2001,D346,Raw_SalesFact!$G$2:$G$2001),2),Raw_SalesFact!G346)</f>
        <v>907.95</v>
      </c>
      <c r="H346" s="8">
        <f>IF(Raw_SalesFact!H346="",0,Raw_SalesFact!H346)</f>
        <v>0.1</v>
      </c>
      <c r="I346" s="4" t="str">
        <f>Raw_SalesFact!I346</f>
        <v>PayPal</v>
      </c>
      <c r="J346" s="4">
        <f>IF(Raw_SalesFact!J346="",ROUND(F346*G346*(1-H346),2),Raw_SalesFact!J346)</f>
        <v>817.15499999999997</v>
      </c>
      <c r="K346" s="4" t="str">
        <f>IF(COUNTIF($A$2:$A346,A346)&gt;1,"Duplicate","Unique")</f>
        <v>Unique</v>
      </c>
    </row>
    <row r="347" spans="1:11" ht="15" customHeight="1" x14ac:dyDescent="0.3">
      <c r="A347" s="4" t="str">
        <f>Raw_SalesFact!A347</f>
        <v>SALE345</v>
      </c>
      <c r="B347" s="6">
        <f>Raw_SalesFact!B347</f>
        <v>45940</v>
      </c>
      <c r="C347" s="4" t="str">
        <f>Raw_SalesFact!C347</f>
        <v>CUST1287</v>
      </c>
      <c r="D347" s="4" t="str">
        <f>Raw_SalesFact!D347</f>
        <v>PROD50</v>
      </c>
      <c r="E347" s="4" t="str">
        <f>Raw_SalesFact!E347</f>
        <v>STORE0</v>
      </c>
      <c r="F347" s="4">
        <f>IF(Raw_SalesFact!F347="",ROUND(AVERAGE(Raw_SalesFact!$F$2:$F$2001),0),Raw_SalesFact!F347)</f>
        <v>2</v>
      </c>
      <c r="G347" s="4">
        <f>IF(Raw_SalesFact!G347="",ROUND(AVERAGEIF(Raw_SalesFact!$D$2:$D$2001,D347,Raw_SalesFact!$G$2:$G$2001),2),Raw_SalesFact!G347)</f>
        <v>660.81</v>
      </c>
      <c r="H347" s="8">
        <f>IF(Raw_SalesFact!H347="",0,Raw_SalesFact!H347)</f>
        <v>0.18</v>
      </c>
      <c r="I347" s="4" t="str">
        <f>Raw_SalesFact!I347</f>
        <v>Credit Card</v>
      </c>
      <c r="J347" s="4">
        <f>IF(Raw_SalesFact!J347="",ROUND(F347*G347*(1-H347),2),Raw_SalesFact!J347)</f>
        <v>1083.7284</v>
      </c>
      <c r="K347" s="4" t="str">
        <f>IF(COUNTIF($A$2:$A347,A347)&gt;1,"Duplicate","Unique")</f>
        <v>Unique</v>
      </c>
    </row>
    <row r="348" spans="1:11" ht="15" customHeight="1" x14ac:dyDescent="0.3">
      <c r="A348" s="4" t="str">
        <f>Raw_SalesFact!A348</f>
        <v>SALE346</v>
      </c>
      <c r="B348" s="6">
        <f>Raw_SalesFact!B348</f>
        <v>45915</v>
      </c>
      <c r="C348" s="4" t="str">
        <f>Raw_SalesFact!C348</f>
        <v>CUST1061</v>
      </c>
      <c r="D348" s="4" t="str">
        <f>Raw_SalesFact!D348</f>
        <v>PROD51</v>
      </c>
      <c r="E348" s="4" t="str">
        <f>Raw_SalesFact!E348</f>
        <v>STORE8</v>
      </c>
      <c r="F348" s="4">
        <f>IF(Raw_SalesFact!F348="",ROUND(AVERAGE(Raw_SalesFact!$F$2:$F$2001),0),Raw_SalesFact!F348)</f>
        <v>3</v>
      </c>
      <c r="G348" s="4">
        <f>IF(Raw_SalesFact!G348="",ROUND(AVERAGEIF(Raw_SalesFact!$D$2:$D$2001,D348,Raw_SalesFact!$G$2:$G$2001),2),Raw_SalesFact!G348)</f>
        <v>564.94000000000005</v>
      </c>
      <c r="H348" s="8">
        <f>IF(Raw_SalesFact!H348="",0,Raw_SalesFact!H348)</f>
        <v>0.22</v>
      </c>
      <c r="I348" s="4" t="str">
        <f>Raw_SalesFact!I348</f>
        <v>COD</v>
      </c>
      <c r="J348" s="4">
        <f>IF(Raw_SalesFact!J348="",ROUND(F348*G348*(1-H348),2),Raw_SalesFact!J348)</f>
        <v>1321.9595999999999</v>
      </c>
      <c r="K348" s="4" t="str">
        <f>IF(COUNTIF($A$2:$A348,A348)&gt;1,"Duplicate","Unique")</f>
        <v>Unique</v>
      </c>
    </row>
    <row r="349" spans="1:11" ht="15" customHeight="1" x14ac:dyDescent="0.3">
      <c r="A349" s="4" t="str">
        <f>Raw_SalesFact!A349</f>
        <v>SALE347</v>
      </c>
      <c r="B349" s="6">
        <f>Raw_SalesFact!B349</f>
        <v>45541</v>
      </c>
      <c r="C349" s="4" t="str">
        <f>Raw_SalesFact!C349</f>
        <v>CUST1054</v>
      </c>
      <c r="D349" s="4" t="str">
        <f>Raw_SalesFact!D349</f>
        <v>PROD15</v>
      </c>
      <c r="E349" s="4" t="str">
        <f>Raw_SalesFact!E349</f>
        <v>STORE15</v>
      </c>
      <c r="F349" s="4">
        <f>IF(Raw_SalesFact!F349="",ROUND(AVERAGE(Raw_SalesFact!$F$2:$F$2001),0),Raw_SalesFact!F349)</f>
        <v>2</v>
      </c>
      <c r="G349" s="4">
        <f>IF(Raw_SalesFact!G349="",ROUND(AVERAGEIF(Raw_SalesFact!$D$2:$D$2001,D349,Raw_SalesFact!$G$2:$G$2001),2),Raw_SalesFact!G349)</f>
        <v>280.37</v>
      </c>
      <c r="H349" s="8">
        <f>IF(Raw_SalesFact!H349="",0,Raw_SalesFact!H349)</f>
        <v>0.22</v>
      </c>
      <c r="I349" s="4" t="str">
        <f>Raw_SalesFact!I349</f>
        <v>COD</v>
      </c>
      <c r="J349" s="4">
        <f>IF(Raw_SalesFact!J349="",ROUND(F349*G349*(1-H349),2),Raw_SalesFact!J349)</f>
        <v>437.37720000000002</v>
      </c>
      <c r="K349" s="4" t="str">
        <f>IF(COUNTIF($A$2:$A349,A349)&gt;1,"Duplicate","Unique")</f>
        <v>Unique</v>
      </c>
    </row>
    <row r="350" spans="1:11" ht="15" customHeight="1" x14ac:dyDescent="0.3">
      <c r="A350" s="4" t="str">
        <f>Raw_SalesFact!A350</f>
        <v>SALE348</v>
      </c>
      <c r="B350" s="6">
        <f>Raw_SalesFact!B350</f>
        <v>45489</v>
      </c>
      <c r="C350" s="4" t="str">
        <f>Raw_SalesFact!C350</f>
        <v>CUST1372</v>
      </c>
      <c r="D350" s="4" t="str">
        <f>Raw_SalesFact!D350</f>
        <v>PROD50</v>
      </c>
      <c r="E350" s="4" t="str">
        <f>Raw_SalesFact!E350</f>
        <v>STORE3</v>
      </c>
      <c r="F350" s="4">
        <f>IF(Raw_SalesFact!F350="",ROUND(AVERAGE(Raw_SalesFact!$F$2:$F$2001),0),Raw_SalesFact!F350)</f>
        <v>2</v>
      </c>
      <c r="G350" s="4">
        <f>IF(Raw_SalesFact!G350="",ROUND(AVERAGEIF(Raw_SalesFact!$D$2:$D$2001,D350,Raw_SalesFact!$G$2:$G$2001),2),Raw_SalesFact!G350)</f>
        <v>85.23</v>
      </c>
      <c r="H350" s="8">
        <f>IF(Raw_SalesFact!H350="",0,Raw_SalesFact!H350)</f>
        <v>0.13</v>
      </c>
      <c r="I350" s="4" t="str">
        <f>Raw_SalesFact!I350</f>
        <v>Credit Card</v>
      </c>
      <c r="J350" s="4">
        <f>IF(Raw_SalesFact!J350="",ROUND(F350*G350*(1-H350),2),Raw_SalesFact!J350)</f>
        <v>148.30019999999999</v>
      </c>
      <c r="K350" s="4" t="str">
        <f>IF(COUNTIF($A$2:$A350,A350)&gt;1,"Duplicate","Unique")</f>
        <v>Unique</v>
      </c>
    </row>
    <row r="351" spans="1:11" ht="15" customHeight="1" x14ac:dyDescent="0.3">
      <c r="A351" s="4" t="str">
        <f>Raw_SalesFact!A351</f>
        <v>SALE349</v>
      </c>
      <c r="B351" s="6">
        <f>Raw_SalesFact!B351</f>
        <v>45748</v>
      </c>
      <c r="C351" s="4" t="str">
        <f>Raw_SalesFact!C351</f>
        <v>CUST1312</v>
      </c>
      <c r="D351" s="4" t="str">
        <f>Raw_SalesFact!D351</f>
        <v>PROD27</v>
      </c>
      <c r="E351" s="4" t="str">
        <f>Raw_SalesFact!E351</f>
        <v>STORE13</v>
      </c>
      <c r="F351" s="4">
        <f>IF(Raw_SalesFact!F351="",ROUND(AVERAGE(Raw_SalesFact!$F$2:$F$2001),0),Raw_SalesFact!F351)</f>
        <v>2</v>
      </c>
      <c r="G351" s="4">
        <f>IF(Raw_SalesFact!G351="",ROUND(AVERAGEIF(Raw_SalesFact!$D$2:$D$2001,D351,Raw_SalesFact!$G$2:$G$2001),2),Raw_SalesFact!G351)</f>
        <v>563.29999999999995</v>
      </c>
      <c r="H351" s="8">
        <f>IF(Raw_SalesFact!H351="",0,Raw_SalesFact!H351)</f>
        <v>0.26</v>
      </c>
      <c r="I351" s="4" t="str">
        <f>Raw_SalesFact!I351</f>
        <v>Credit Card</v>
      </c>
      <c r="J351" s="4">
        <f>IF(Raw_SalesFact!J351="",ROUND(F351*G351*(1-H351),2),Raw_SalesFact!J351)</f>
        <v>833.68399999999997</v>
      </c>
      <c r="K351" s="4" t="str">
        <f>IF(COUNTIF($A$2:$A351,A351)&gt;1,"Duplicate","Unique")</f>
        <v>Unique</v>
      </c>
    </row>
    <row r="352" spans="1:11" ht="15" customHeight="1" x14ac:dyDescent="0.3">
      <c r="A352" s="4" t="str">
        <f>Raw_SalesFact!A352</f>
        <v>SALE350</v>
      </c>
      <c r="B352" s="6">
        <f>Raw_SalesFact!B352</f>
        <v>45309</v>
      </c>
      <c r="C352" s="4" t="str">
        <f>Raw_SalesFact!C352</f>
        <v>CUST1033</v>
      </c>
      <c r="D352" s="4" t="str">
        <f>Raw_SalesFact!D352</f>
        <v>PROD80</v>
      </c>
      <c r="E352" s="4" t="str">
        <f>Raw_SalesFact!E352</f>
        <v>STORE18</v>
      </c>
      <c r="F352" s="4">
        <f>IF(Raw_SalesFact!F352="",ROUND(AVERAGE(Raw_SalesFact!$F$2:$F$2001),0),Raw_SalesFact!F352)</f>
        <v>2</v>
      </c>
      <c r="G352" s="4">
        <f>IF(Raw_SalesFact!G352="",ROUND(AVERAGEIF(Raw_SalesFact!$D$2:$D$2001,D352,Raw_SalesFact!$G$2:$G$2001),2),Raw_SalesFact!G352)</f>
        <v>827.81</v>
      </c>
      <c r="H352" s="8">
        <f>IF(Raw_SalesFact!H352="",0,Raw_SalesFact!H352)</f>
        <v>0.04</v>
      </c>
      <c r="I352" s="4" t="str">
        <f>Raw_SalesFact!I352</f>
        <v>PayPal</v>
      </c>
      <c r="J352" s="4">
        <f>IF(Raw_SalesFact!J352="",ROUND(F352*G352*(1-H352),2),Raw_SalesFact!J352)</f>
        <v>1589.3951999999999</v>
      </c>
      <c r="K352" s="4" t="str">
        <f>IF(COUNTIF($A$2:$A352,A352)&gt;1,"Duplicate","Unique")</f>
        <v>Unique</v>
      </c>
    </row>
    <row r="353" spans="1:11" ht="15" customHeight="1" x14ac:dyDescent="0.3">
      <c r="A353" s="4" t="str">
        <f>Raw_SalesFact!A353</f>
        <v>SALE351</v>
      </c>
      <c r="B353" s="6">
        <f>Raw_SalesFact!B353</f>
        <v>45621</v>
      </c>
      <c r="C353" s="4" t="str">
        <f>Raw_SalesFact!C353</f>
        <v>CUST1214</v>
      </c>
      <c r="D353" s="4" t="str">
        <f>Raw_SalesFact!D353</f>
        <v>PROD12</v>
      </c>
      <c r="E353" s="4" t="str">
        <f>Raw_SalesFact!E353</f>
        <v>STORE18</v>
      </c>
      <c r="F353" s="4">
        <f>IF(Raw_SalesFact!F353="",ROUND(AVERAGE(Raw_SalesFact!$F$2:$F$2001),0),Raw_SalesFact!F353)</f>
        <v>3</v>
      </c>
      <c r="G353" s="4">
        <f>IF(Raw_SalesFact!G353="",ROUND(AVERAGEIF(Raw_SalesFact!$D$2:$D$2001,D353,Raw_SalesFact!$G$2:$G$2001),2),Raw_SalesFact!G353)</f>
        <v>877.71</v>
      </c>
      <c r="H353" s="8">
        <f>IF(Raw_SalesFact!H353="",0,Raw_SalesFact!H353)</f>
        <v>0.12</v>
      </c>
      <c r="I353" s="4" t="str">
        <f>Raw_SalesFact!I353</f>
        <v>PayPal</v>
      </c>
      <c r="J353" s="4">
        <f>IF(Raw_SalesFact!J353="",ROUND(F353*G353*(1-H353),2),Raw_SalesFact!J353)</f>
        <v>2317.1543999999999</v>
      </c>
      <c r="K353" s="4" t="str">
        <f>IF(COUNTIF($A$2:$A353,A353)&gt;1,"Duplicate","Unique")</f>
        <v>Unique</v>
      </c>
    </row>
    <row r="354" spans="1:11" ht="15" customHeight="1" x14ac:dyDescent="0.3">
      <c r="A354" s="4" t="str">
        <f>Raw_SalesFact!A354</f>
        <v>SALE352</v>
      </c>
      <c r="B354" s="6">
        <f>Raw_SalesFact!B354</f>
        <v>45603</v>
      </c>
      <c r="C354" s="4" t="str">
        <f>Raw_SalesFact!C354</f>
        <v>CUST1257</v>
      </c>
      <c r="D354" s="4" t="str">
        <f>Raw_SalesFact!D354</f>
        <v>PROD57</v>
      </c>
      <c r="E354" s="4" t="str">
        <f>Raw_SalesFact!E354</f>
        <v>STORE9</v>
      </c>
      <c r="F354" s="4">
        <f>IF(Raw_SalesFact!F354="",ROUND(AVERAGE(Raw_SalesFact!$F$2:$F$2001),0),Raw_SalesFact!F354)</f>
        <v>4</v>
      </c>
      <c r="G354" s="4">
        <f>IF(Raw_SalesFact!G354="",ROUND(AVERAGEIF(Raw_SalesFact!$D$2:$D$2001,D354,Raw_SalesFact!$G$2:$G$2001),2),Raw_SalesFact!G354)</f>
        <v>488.56</v>
      </c>
      <c r="H354" s="8">
        <f>IF(Raw_SalesFact!H354="",0,Raw_SalesFact!H354)</f>
        <v>0.26</v>
      </c>
      <c r="I354" s="4" t="str">
        <f>Raw_SalesFact!I354</f>
        <v>COD</v>
      </c>
      <c r="J354" s="4">
        <f>IF(Raw_SalesFact!J354="",ROUND(F354*G354*(1-H354),2),Raw_SalesFact!J354)</f>
        <v>1446.1376</v>
      </c>
      <c r="K354" s="4" t="str">
        <f>IF(COUNTIF($A$2:$A354,A354)&gt;1,"Duplicate","Unique")</f>
        <v>Unique</v>
      </c>
    </row>
    <row r="355" spans="1:11" ht="15" customHeight="1" x14ac:dyDescent="0.3">
      <c r="A355" s="4" t="str">
        <f>Raw_SalesFact!A355</f>
        <v>SALE353</v>
      </c>
      <c r="B355" s="6">
        <f>Raw_SalesFact!B355</f>
        <v>45501</v>
      </c>
      <c r="C355" s="4" t="str">
        <f>Raw_SalesFact!C355</f>
        <v>CUST1104</v>
      </c>
      <c r="D355" s="4" t="str">
        <f>Raw_SalesFact!D355</f>
        <v>PROD25</v>
      </c>
      <c r="E355" s="4" t="str">
        <f>Raw_SalesFact!E355</f>
        <v>STORE12</v>
      </c>
      <c r="F355" s="4">
        <f>IF(Raw_SalesFact!F355="",ROUND(AVERAGE(Raw_SalesFact!$F$2:$F$2001),0),Raw_SalesFact!F355)</f>
        <v>4</v>
      </c>
      <c r="G355" s="4">
        <f>IF(Raw_SalesFact!G355="",ROUND(AVERAGEIF(Raw_SalesFact!$D$2:$D$2001,D355,Raw_SalesFact!$G$2:$G$2001),2),Raw_SalesFact!G355)</f>
        <v>175.91</v>
      </c>
      <c r="H355" s="8">
        <f>IF(Raw_SalesFact!H355="",0,Raw_SalesFact!H355)</f>
        <v>0.13</v>
      </c>
      <c r="I355" s="4" t="str">
        <f>Raw_SalesFact!I355</f>
        <v>PayPal</v>
      </c>
      <c r="J355" s="4">
        <f>IF(Raw_SalesFact!J355="",ROUND(F355*G355*(1-H355),2),Raw_SalesFact!J355)</f>
        <v>612.16679999999997</v>
      </c>
      <c r="K355" s="4" t="str">
        <f>IF(COUNTIF($A$2:$A355,A355)&gt;1,"Duplicate","Unique")</f>
        <v>Unique</v>
      </c>
    </row>
    <row r="356" spans="1:11" ht="15" customHeight="1" x14ac:dyDescent="0.3">
      <c r="A356" s="4" t="str">
        <f>Raw_SalesFact!A356</f>
        <v>SALE354</v>
      </c>
      <c r="B356" s="6">
        <f>Raw_SalesFact!B356</f>
        <v>45398</v>
      </c>
      <c r="C356" s="4" t="str">
        <f>Raw_SalesFact!C356</f>
        <v>CUST1248</v>
      </c>
      <c r="D356" s="4" t="str">
        <f>Raw_SalesFact!D356</f>
        <v>PROD87</v>
      </c>
      <c r="E356" s="4" t="str">
        <f>Raw_SalesFact!E356</f>
        <v>STORE8</v>
      </c>
      <c r="F356" s="4">
        <f>IF(Raw_SalesFact!F356="",ROUND(AVERAGE(Raw_SalesFact!$F$2:$F$2001),0),Raw_SalesFact!F356)</f>
        <v>4</v>
      </c>
      <c r="G356" s="4">
        <f>IF(Raw_SalesFact!G356="",ROUND(AVERAGEIF(Raw_SalesFact!$D$2:$D$2001,D356,Raw_SalesFact!$G$2:$G$2001),2),Raw_SalesFact!G356)</f>
        <v>289.66000000000003</v>
      </c>
      <c r="H356" s="8">
        <f>IF(Raw_SalesFact!H356="",0,Raw_SalesFact!H356)</f>
        <v>0.25</v>
      </c>
      <c r="I356" s="4" t="str">
        <f>Raw_SalesFact!I356</f>
        <v>COD</v>
      </c>
      <c r="J356" s="4">
        <f>IF(Raw_SalesFact!J356="",ROUND(F356*G356*(1-H356),2),Raw_SalesFact!J356)</f>
        <v>868.98</v>
      </c>
      <c r="K356" s="4" t="str">
        <f>IF(COUNTIF($A$2:$A356,A356)&gt;1,"Duplicate","Unique")</f>
        <v>Unique</v>
      </c>
    </row>
    <row r="357" spans="1:11" ht="15" customHeight="1" x14ac:dyDescent="0.3">
      <c r="A357" s="4" t="str">
        <f>Raw_SalesFact!A357</f>
        <v>SALE355</v>
      </c>
      <c r="B357" s="6">
        <f>Raw_SalesFact!B357</f>
        <v>45304</v>
      </c>
      <c r="C357" s="4" t="str">
        <f>Raw_SalesFact!C357</f>
        <v>CUST1241</v>
      </c>
      <c r="D357" s="4" t="str">
        <f>Raw_SalesFact!D357</f>
        <v>PROD15</v>
      </c>
      <c r="E357" s="4" t="str">
        <f>Raw_SalesFact!E357</f>
        <v>STORE15</v>
      </c>
      <c r="F357" s="4">
        <f>IF(Raw_SalesFact!F357="",ROUND(AVERAGE(Raw_SalesFact!$F$2:$F$2001),0),Raw_SalesFact!F357)</f>
        <v>2</v>
      </c>
      <c r="G357" s="4">
        <f>IF(Raw_SalesFact!G357="",ROUND(AVERAGEIF(Raw_SalesFact!$D$2:$D$2001,D357,Raw_SalesFact!$G$2:$G$2001),2),Raw_SalesFact!G357)</f>
        <v>899.27</v>
      </c>
      <c r="H357" s="8">
        <f>IF(Raw_SalesFact!H357="",0,Raw_SalesFact!H357)</f>
        <v>0.17</v>
      </c>
      <c r="I357" s="4" t="str">
        <f>Raw_SalesFact!I357</f>
        <v>Credit Card</v>
      </c>
      <c r="J357" s="4">
        <f>IF(Raw_SalesFact!J357="",ROUND(F357*G357*(1-H357),2),Raw_SalesFact!J357)</f>
        <v>1492.7882</v>
      </c>
      <c r="K357" s="4" t="str">
        <f>IF(COUNTIF($A$2:$A357,A357)&gt;1,"Duplicate","Unique")</f>
        <v>Unique</v>
      </c>
    </row>
    <row r="358" spans="1:11" ht="15" customHeight="1" x14ac:dyDescent="0.3">
      <c r="A358" s="4" t="str">
        <f>Raw_SalesFact!A358</f>
        <v>SALE356</v>
      </c>
      <c r="B358" s="6">
        <f>Raw_SalesFact!B358</f>
        <v>45299</v>
      </c>
      <c r="C358" s="4" t="str">
        <f>Raw_SalesFact!C358</f>
        <v>CUST1065</v>
      </c>
      <c r="D358" s="4" t="str">
        <f>Raw_SalesFact!D358</f>
        <v>PROD18</v>
      </c>
      <c r="E358" s="4" t="str">
        <f>Raw_SalesFact!E358</f>
        <v>STORE1</v>
      </c>
      <c r="F358" s="4">
        <f>IF(Raw_SalesFact!F358="",ROUND(AVERAGE(Raw_SalesFact!$F$2:$F$2001),0),Raw_SalesFact!F358)</f>
        <v>1</v>
      </c>
      <c r="G358" s="4">
        <f>IF(Raw_SalesFact!G358="",ROUND(AVERAGEIF(Raw_SalesFact!$D$2:$D$2001,D358,Raw_SalesFact!$G$2:$G$2001),2),Raw_SalesFact!G358)</f>
        <v>691.38</v>
      </c>
      <c r="H358" s="8">
        <f>IF(Raw_SalesFact!H358="",0,Raw_SalesFact!H358)</f>
        <v>0.11</v>
      </c>
      <c r="I358" s="4" t="str">
        <f>Raw_SalesFact!I358</f>
        <v>COD</v>
      </c>
      <c r="J358" s="4">
        <f>IF(Raw_SalesFact!J358="",ROUND(F358*G358*(1-H358),2),Raw_SalesFact!J358)</f>
        <v>615.32820000000004</v>
      </c>
      <c r="K358" s="4" t="str">
        <f>IF(COUNTIF($A$2:$A358,A358)&gt;1,"Duplicate","Unique")</f>
        <v>Unique</v>
      </c>
    </row>
    <row r="359" spans="1:11" ht="15" customHeight="1" x14ac:dyDescent="0.3">
      <c r="A359" s="4" t="str">
        <f>Raw_SalesFact!A359</f>
        <v>SALE357</v>
      </c>
      <c r="B359" s="6">
        <f>Raw_SalesFact!B359</f>
        <v>45564</v>
      </c>
      <c r="C359" s="4" t="str">
        <f>Raw_SalesFact!C359</f>
        <v>CUST1165</v>
      </c>
      <c r="D359" s="4" t="str">
        <f>Raw_SalesFact!D359</f>
        <v>PROD27</v>
      </c>
      <c r="E359" s="4" t="str">
        <f>Raw_SalesFact!E359</f>
        <v>STORE0</v>
      </c>
      <c r="F359" s="4">
        <f>IF(Raw_SalesFact!F359="",ROUND(AVERAGE(Raw_SalesFact!$F$2:$F$2001),0),Raw_SalesFact!F359)</f>
        <v>3</v>
      </c>
      <c r="G359" s="4">
        <f>IF(Raw_SalesFact!G359="",ROUND(AVERAGEIF(Raw_SalesFact!$D$2:$D$2001,D359,Raw_SalesFact!$G$2:$G$2001),2),Raw_SalesFact!G359)</f>
        <v>158.72</v>
      </c>
      <c r="H359" s="8">
        <f>IF(Raw_SalesFact!H359="",0,Raw_SalesFact!H359)</f>
        <v>0.13</v>
      </c>
      <c r="I359" s="4" t="str">
        <f>Raw_SalesFact!I359</f>
        <v>Credit Card</v>
      </c>
      <c r="J359" s="4">
        <f>IF(Raw_SalesFact!J359="",ROUND(F359*G359*(1-H359),2),Raw_SalesFact!J359)</f>
        <v>414.25920000000002</v>
      </c>
      <c r="K359" s="4" t="str">
        <f>IF(COUNTIF($A$2:$A359,A359)&gt;1,"Duplicate","Unique")</f>
        <v>Unique</v>
      </c>
    </row>
    <row r="360" spans="1:11" ht="15" customHeight="1" x14ac:dyDescent="0.3">
      <c r="A360" s="4" t="str">
        <f>Raw_SalesFact!A360</f>
        <v>SALE358</v>
      </c>
      <c r="B360" s="6">
        <f>Raw_SalesFact!B360</f>
        <v>45413</v>
      </c>
      <c r="C360" s="4" t="str">
        <f>Raw_SalesFact!C360</f>
        <v>CUST1210</v>
      </c>
      <c r="D360" s="4" t="str">
        <f>Raw_SalesFact!D360</f>
        <v>PROD60</v>
      </c>
      <c r="E360" s="4" t="str">
        <f>Raw_SalesFact!E360</f>
        <v>STORE16</v>
      </c>
      <c r="F360" s="4">
        <f>IF(Raw_SalesFact!F360="",ROUND(AVERAGE(Raw_SalesFact!$F$2:$F$2001),0),Raw_SalesFact!F360)</f>
        <v>4</v>
      </c>
      <c r="G360" s="4">
        <f>IF(Raw_SalesFact!G360="",ROUND(AVERAGEIF(Raw_SalesFact!$D$2:$D$2001,D360,Raw_SalesFact!$G$2:$G$2001),2),Raw_SalesFact!G360)</f>
        <v>537.15</v>
      </c>
      <c r="H360" s="8">
        <f>IF(Raw_SalesFact!H360="",0,Raw_SalesFact!H360)</f>
        <v>0.06</v>
      </c>
      <c r="I360" s="4" t="str">
        <f>Raw_SalesFact!I360</f>
        <v>COD</v>
      </c>
      <c r="J360" s="4">
        <f>IF(Raw_SalesFact!J360="",ROUND(F360*G360*(1-H360),2),Raw_SalesFact!J360)</f>
        <v>2019.684</v>
      </c>
      <c r="K360" s="4" t="str">
        <f>IF(COUNTIF($A$2:$A360,A360)&gt;1,"Duplicate","Unique")</f>
        <v>Unique</v>
      </c>
    </row>
    <row r="361" spans="1:11" ht="15" customHeight="1" x14ac:dyDescent="0.3">
      <c r="A361" s="4" t="str">
        <f>Raw_SalesFact!A361</f>
        <v>SALE359</v>
      </c>
      <c r="B361" s="6">
        <f>Raw_SalesFact!B361</f>
        <v>45480</v>
      </c>
      <c r="C361" s="4" t="str">
        <f>Raw_SalesFact!C361</f>
        <v>CUST1417</v>
      </c>
      <c r="D361" s="4" t="str">
        <f>Raw_SalesFact!D361</f>
        <v>PROD41</v>
      </c>
      <c r="E361" s="4" t="str">
        <f>Raw_SalesFact!E361</f>
        <v>STORE9</v>
      </c>
      <c r="F361" s="4">
        <f>IF(Raw_SalesFact!F361="",ROUND(AVERAGE(Raw_SalesFact!$F$2:$F$2001),0),Raw_SalesFact!F361)</f>
        <v>3</v>
      </c>
      <c r="G361" s="4">
        <f>IF(Raw_SalesFact!G361="",ROUND(AVERAGEIF(Raw_SalesFact!$D$2:$D$2001,D361,Raw_SalesFact!$G$2:$G$2001),2),Raw_SalesFact!G361)</f>
        <v>771.7</v>
      </c>
      <c r="H361" s="8">
        <f>IF(Raw_SalesFact!H361="",0,Raw_SalesFact!H361)</f>
        <v>0.05</v>
      </c>
      <c r="I361" s="4" t="str">
        <f>Raw_SalesFact!I361</f>
        <v>COD</v>
      </c>
      <c r="J361" s="4">
        <f>IF(Raw_SalesFact!J361="",ROUND(F361*G361*(1-H361),2),Raw_SalesFact!J361)</f>
        <v>2199.3449999999998</v>
      </c>
      <c r="K361" s="4" t="str">
        <f>IF(COUNTIF($A$2:$A361,A361)&gt;1,"Duplicate","Unique")</f>
        <v>Unique</v>
      </c>
    </row>
    <row r="362" spans="1:11" ht="15" customHeight="1" x14ac:dyDescent="0.3">
      <c r="A362" s="4" t="str">
        <f>Raw_SalesFact!A362</f>
        <v>SALE360</v>
      </c>
      <c r="B362" s="6">
        <f>Raw_SalesFact!B362</f>
        <v>45610</v>
      </c>
      <c r="C362" s="4" t="str">
        <f>Raw_SalesFact!C362</f>
        <v>CUST1108</v>
      </c>
      <c r="D362" s="4" t="str">
        <f>Raw_SalesFact!D362</f>
        <v>PROD88</v>
      </c>
      <c r="E362" s="4" t="str">
        <f>Raw_SalesFact!E362</f>
        <v>STORE1</v>
      </c>
      <c r="F362" s="4">
        <f>IF(Raw_SalesFact!F362="",ROUND(AVERAGE(Raw_SalesFact!$F$2:$F$2001),0),Raw_SalesFact!F362)</f>
        <v>4</v>
      </c>
      <c r="G362" s="4">
        <f>IF(Raw_SalesFact!G362="",ROUND(AVERAGEIF(Raw_SalesFact!$D$2:$D$2001,D362,Raw_SalesFact!$G$2:$G$2001),2),Raw_SalesFact!G362)</f>
        <v>677.25</v>
      </c>
      <c r="H362" s="8">
        <f>IF(Raw_SalesFact!H362="",0,Raw_SalesFact!H362)</f>
        <v>0.14000000000000001</v>
      </c>
      <c r="I362" s="4" t="str">
        <f>Raw_SalesFact!I362</f>
        <v>PayPal</v>
      </c>
      <c r="J362" s="4">
        <f>IF(Raw_SalesFact!J362="",ROUND(F362*G362*(1-H362),2),Raw_SalesFact!J362)</f>
        <v>2329.7399999999998</v>
      </c>
      <c r="K362" s="4" t="str">
        <f>IF(COUNTIF($A$2:$A362,A362)&gt;1,"Duplicate","Unique")</f>
        <v>Unique</v>
      </c>
    </row>
    <row r="363" spans="1:11" ht="15" customHeight="1" x14ac:dyDescent="0.3">
      <c r="A363" s="4" t="str">
        <f>Raw_SalesFact!A363</f>
        <v>SALE361</v>
      </c>
      <c r="B363" s="6">
        <f>Raw_SalesFact!B363</f>
        <v>45763</v>
      </c>
      <c r="C363" s="4" t="str">
        <f>Raw_SalesFact!C363</f>
        <v>CUST1102</v>
      </c>
      <c r="D363" s="4" t="str">
        <f>Raw_SalesFact!D363</f>
        <v>PROD98</v>
      </c>
      <c r="E363" s="4" t="str">
        <f>Raw_SalesFact!E363</f>
        <v>STORE11</v>
      </c>
      <c r="F363" s="4">
        <f>IF(Raw_SalesFact!F363="",ROUND(AVERAGE(Raw_SalesFact!$F$2:$F$2001),0),Raw_SalesFact!F363)</f>
        <v>1</v>
      </c>
      <c r="G363" s="4">
        <f>IF(Raw_SalesFact!G363="",ROUND(AVERAGEIF(Raw_SalesFact!$D$2:$D$2001,D363,Raw_SalesFact!$G$2:$G$2001),2),Raw_SalesFact!G363)</f>
        <v>645.48</v>
      </c>
      <c r="H363" s="8">
        <f>IF(Raw_SalesFact!H363="",0,Raw_SalesFact!H363)</f>
        <v>0.26</v>
      </c>
      <c r="I363" s="4" t="str">
        <f>Raw_SalesFact!I363</f>
        <v>COD</v>
      </c>
      <c r="J363" s="4">
        <f>IF(Raw_SalesFact!J363="",ROUND(F363*G363*(1-H363),2),Raw_SalesFact!J363)</f>
        <v>477.65519999999998</v>
      </c>
      <c r="K363" s="4" t="str">
        <f>IF(COUNTIF($A$2:$A363,A363)&gt;1,"Duplicate","Unique")</f>
        <v>Unique</v>
      </c>
    </row>
    <row r="364" spans="1:11" ht="15" customHeight="1" x14ac:dyDescent="0.3">
      <c r="A364" s="4" t="str">
        <f>Raw_SalesFact!A364</f>
        <v>SALE362</v>
      </c>
      <c r="B364" s="6">
        <f>Raw_SalesFact!B364</f>
        <v>45856</v>
      </c>
      <c r="C364" s="4" t="str">
        <f>Raw_SalesFact!C364</f>
        <v>CUST1360</v>
      </c>
      <c r="D364" s="4" t="str">
        <f>Raw_SalesFact!D364</f>
        <v>PROD73</v>
      </c>
      <c r="E364" s="4" t="str">
        <f>Raw_SalesFact!E364</f>
        <v>STORE2</v>
      </c>
      <c r="F364" s="4">
        <f>IF(Raw_SalesFact!F364="",ROUND(AVERAGE(Raw_SalesFact!$F$2:$F$2001),0),Raw_SalesFact!F364)</f>
        <v>2</v>
      </c>
      <c r="G364" s="4">
        <f>IF(Raw_SalesFact!G364="",ROUND(AVERAGEIF(Raw_SalesFact!$D$2:$D$2001,D364,Raw_SalesFact!$G$2:$G$2001),2),Raw_SalesFact!G364)</f>
        <v>934</v>
      </c>
      <c r="H364" s="8">
        <f>IF(Raw_SalesFact!H364="",0,Raw_SalesFact!H364)</f>
        <v>0.3</v>
      </c>
      <c r="I364" s="4" t="str">
        <f>Raw_SalesFact!I364</f>
        <v>COD</v>
      </c>
      <c r="J364" s="4">
        <f>IF(Raw_SalesFact!J364="",ROUND(F364*G364*(1-H364),2),Raw_SalesFact!J364)</f>
        <v>1307.5999999999999</v>
      </c>
      <c r="K364" s="4" t="str">
        <f>IF(COUNTIF($A$2:$A364,A364)&gt;1,"Duplicate","Unique")</f>
        <v>Unique</v>
      </c>
    </row>
    <row r="365" spans="1:11" ht="15" customHeight="1" x14ac:dyDescent="0.3">
      <c r="A365" s="4" t="str">
        <f>Raw_SalesFact!A365</f>
        <v>SALE363</v>
      </c>
      <c r="B365" s="6">
        <f>Raw_SalesFact!B365</f>
        <v>45712</v>
      </c>
      <c r="C365" s="4" t="str">
        <f>Raw_SalesFact!C365</f>
        <v>CUST1334</v>
      </c>
      <c r="D365" s="4" t="str">
        <f>Raw_SalesFact!D365</f>
        <v>PROD46</v>
      </c>
      <c r="E365" s="4" t="str">
        <f>Raw_SalesFact!E365</f>
        <v>STORE2</v>
      </c>
      <c r="F365" s="4">
        <f>IF(Raw_SalesFact!F365="",ROUND(AVERAGE(Raw_SalesFact!$F$2:$F$2001),0),Raw_SalesFact!F365)</f>
        <v>1</v>
      </c>
      <c r="G365" s="4">
        <f>IF(Raw_SalesFact!G365="",ROUND(AVERAGEIF(Raw_SalesFact!$D$2:$D$2001,D365,Raw_SalesFact!$G$2:$G$2001),2),Raw_SalesFact!G365)</f>
        <v>669.53</v>
      </c>
      <c r="H365" s="8">
        <f>IF(Raw_SalesFact!H365="",0,Raw_SalesFact!H365)</f>
        <v>0.2</v>
      </c>
      <c r="I365" s="4" t="str">
        <f>Raw_SalesFact!I365</f>
        <v>Credit Card</v>
      </c>
      <c r="J365" s="4">
        <f>IF(Raw_SalesFact!J365="",ROUND(F365*G365*(1-H365),2),Raw_SalesFact!J365)</f>
        <v>535.62400000000002</v>
      </c>
      <c r="K365" s="4" t="str">
        <f>IF(COUNTIF($A$2:$A365,A365)&gt;1,"Duplicate","Unique")</f>
        <v>Unique</v>
      </c>
    </row>
    <row r="366" spans="1:11" ht="15" customHeight="1" x14ac:dyDescent="0.3">
      <c r="A366" s="4" t="str">
        <f>Raw_SalesFact!A366</f>
        <v>SALE364</v>
      </c>
      <c r="B366" s="6">
        <f>Raw_SalesFact!B366</f>
        <v>45723</v>
      </c>
      <c r="C366" s="4" t="str">
        <f>Raw_SalesFact!C366</f>
        <v>CUST1216</v>
      </c>
      <c r="D366" s="4" t="str">
        <f>Raw_SalesFact!D366</f>
        <v>PROD35</v>
      </c>
      <c r="E366" s="4" t="str">
        <f>Raw_SalesFact!E366</f>
        <v>STORE18</v>
      </c>
      <c r="F366" s="4">
        <f>IF(Raw_SalesFact!F366="",ROUND(AVERAGE(Raw_SalesFact!$F$2:$F$2001),0),Raw_SalesFact!F366)</f>
        <v>1</v>
      </c>
      <c r="G366" s="4">
        <f>IF(Raw_SalesFact!G366="",ROUND(AVERAGEIF(Raw_SalesFact!$D$2:$D$2001,D366,Raw_SalesFact!$G$2:$G$2001),2),Raw_SalesFact!G366)</f>
        <v>213.69</v>
      </c>
      <c r="H366" s="8">
        <f>IF(Raw_SalesFact!H366="",0,Raw_SalesFact!H366)</f>
        <v>0.28000000000000003</v>
      </c>
      <c r="I366" s="4" t="str">
        <f>Raw_SalesFact!I366</f>
        <v>COD</v>
      </c>
      <c r="J366" s="4">
        <f>IF(Raw_SalesFact!J366="",ROUND(F366*G366*(1-H366),2),Raw_SalesFact!J366)</f>
        <v>153.85679999999999</v>
      </c>
      <c r="K366" s="4" t="str">
        <f>IF(COUNTIF($A$2:$A366,A366)&gt;1,"Duplicate","Unique")</f>
        <v>Unique</v>
      </c>
    </row>
    <row r="367" spans="1:11" ht="15" customHeight="1" x14ac:dyDescent="0.3">
      <c r="A367" s="4" t="str">
        <f>Raw_SalesFact!A367</f>
        <v>SALE365</v>
      </c>
      <c r="B367" s="6">
        <f>Raw_SalesFact!B367</f>
        <v>45706</v>
      </c>
      <c r="C367" s="4" t="str">
        <f>Raw_SalesFact!C367</f>
        <v>CUST1077</v>
      </c>
      <c r="D367" s="4" t="str">
        <f>Raw_SalesFact!D367</f>
        <v>PROD21</v>
      </c>
      <c r="E367" s="4" t="str">
        <f>Raw_SalesFact!E367</f>
        <v>STORE19</v>
      </c>
      <c r="F367" s="4">
        <f>IF(Raw_SalesFact!F367="",ROUND(AVERAGE(Raw_SalesFact!$F$2:$F$2001),0),Raw_SalesFact!F367)</f>
        <v>2</v>
      </c>
      <c r="G367" s="4">
        <f>IF(Raw_SalesFact!G367="",ROUND(AVERAGEIF(Raw_SalesFact!$D$2:$D$2001,D367,Raw_SalesFact!$G$2:$G$2001),2),Raw_SalesFact!G367)</f>
        <v>99.1</v>
      </c>
      <c r="H367" s="8">
        <f>IF(Raw_SalesFact!H367="",0,Raw_SalesFact!H367)</f>
        <v>0.2</v>
      </c>
      <c r="I367" s="4" t="str">
        <f>Raw_SalesFact!I367</f>
        <v>PayPal</v>
      </c>
      <c r="J367" s="4">
        <f>IF(Raw_SalesFact!J367="",ROUND(F367*G367*(1-H367),2),Raw_SalesFact!J367)</f>
        <v>158.56</v>
      </c>
      <c r="K367" s="4" t="str">
        <f>IF(COUNTIF($A$2:$A367,A367)&gt;1,"Duplicate","Unique")</f>
        <v>Unique</v>
      </c>
    </row>
    <row r="368" spans="1:11" ht="15" customHeight="1" x14ac:dyDescent="0.3">
      <c r="A368" s="4" t="str">
        <f>Raw_SalesFact!A368</f>
        <v>SALE366</v>
      </c>
      <c r="B368" s="6">
        <f>Raw_SalesFact!B368</f>
        <v>45469</v>
      </c>
      <c r="C368" s="4" t="str">
        <f>Raw_SalesFact!C368</f>
        <v>CUST1370</v>
      </c>
      <c r="D368" s="4" t="str">
        <f>Raw_SalesFact!D368</f>
        <v>PROD37</v>
      </c>
      <c r="E368" s="4" t="str">
        <f>Raw_SalesFact!E368</f>
        <v>STORE16</v>
      </c>
      <c r="F368" s="4">
        <f>IF(Raw_SalesFact!F368="",ROUND(AVERAGE(Raw_SalesFact!$F$2:$F$2001),0),Raw_SalesFact!F368)</f>
        <v>1</v>
      </c>
      <c r="G368" s="4">
        <f>IF(Raw_SalesFact!G368="",ROUND(AVERAGEIF(Raw_SalesFact!$D$2:$D$2001,D368,Raw_SalesFact!$G$2:$G$2001),2),Raw_SalesFact!G368)</f>
        <v>628.98</v>
      </c>
      <c r="H368" s="8">
        <f>IF(Raw_SalesFact!H368="",0,Raw_SalesFact!H368)</f>
        <v>0.03</v>
      </c>
      <c r="I368" s="4" t="str">
        <f>Raw_SalesFact!I368</f>
        <v>COD</v>
      </c>
      <c r="J368" s="4">
        <f>IF(Raw_SalesFact!J368="",ROUND(F368*G368*(1-H368),2),Raw_SalesFact!J368)</f>
        <v>610.11059999999998</v>
      </c>
      <c r="K368" s="4" t="str">
        <f>IF(COUNTIF($A$2:$A368,A368)&gt;1,"Duplicate","Unique")</f>
        <v>Unique</v>
      </c>
    </row>
    <row r="369" spans="1:11" ht="15" customHeight="1" x14ac:dyDescent="0.3">
      <c r="A369" s="4" t="str">
        <f>Raw_SalesFact!A369</f>
        <v>SALE367</v>
      </c>
      <c r="B369" s="6">
        <f>Raw_SalesFact!B369</f>
        <v>45711</v>
      </c>
      <c r="C369" s="4" t="str">
        <f>Raw_SalesFact!C369</f>
        <v>CUST1085</v>
      </c>
      <c r="D369" s="4" t="str">
        <f>Raw_SalesFact!D369</f>
        <v>PROD84</v>
      </c>
      <c r="E369" s="4" t="str">
        <f>Raw_SalesFact!E369</f>
        <v>STORE4</v>
      </c>
      <c r="F369" s="4">
        <f>IF(Raw_SalesFact!F369="",ROUND(AVERAGE(Raw_SalesFact!$F$2:$F$2001),0),Raw_SalesFact!F369)</f>
        <v>3</v>
      </c>
      <c r="G369" s="4">
        <f>IF(Raw_SalesFact!G369="",ROUND(AVERAGEIF(Raw_SalesFact!$D$2:$D$2001,D369,Raw_SalesFact!$G$2:$G$2001),2),Raw_SalesFact!G369)</f>
        <v>944.64</v>
      </c>
      <c r="H369" s="8">
        <f>IF(Raw_SalesFact!H369="",0,Raw_SalesFact!H369)</f>
        <v>0.26</v>
      </c>
      <c r="I369" s="4" t="str">
        <f>Raw_SalesFact!I369</f>
        <v>Credit Card</v>
      </c>
      <c r="J369" s="4">
        <f>IF(Raw_SalesFact!J369="",ROUND(F369*G369*(1-H369),2),Raw_SalesFact!J369)</f>
        <v>2097.1008000000002</v>
      </c>
      <c r="K369" s="4" t="str">
        <f>IF(COUNTIF($A$2:$A369,A369)&gt;1,"Duplicate","Unique")</f>
        <v>Unique</v>
      </c>
    </row>
    <row r="370" spans="1:11" ht="15" customHeight="1" x14ac:dyDescent="0.3">
      <c r="A370" s="4" t="str">
        <f>Raw_SalesFact!A370</f>
        <v>SALE368</v>
      </c>
      <c r="B370" s="6">
        <f>Raw_SalesFact!B370</f>
        <v>45823</v>
      </c>
      <c r="C370" s="4" t="str">
        <f>Raw_SalesFact!C370</f>
        <v>CUST1471</v>
      </c>
      <c r="D370" s="4" t="str">
        <f>Raw_SalesFact!D370</f>
        <v>PROD93</v>
      </c>
      <c r="E370" s="4" t="str">
        <f>Raw_SalesFact!E370</f>
        <v>STORE12</v>
      </c>
      <c r="F370" s="4">
        <f>IF(Raw_SalesFact!F370="",ROUND(AVERAGE(Raw_SalesFact!$F$2:$F$2001),0),Raw_SalesFact!F370)</f>
        <v>2</v>
      </c>
      <c r="G370" s="4">
        <f>IF(Raw_SalesFact!G370="",ROUND(AVERAGEIF(Raw_SalesFact!$D$2:$D$2001,D370,Raw_SalesFact!$G$2:$G$2001),2),Raw_SalesFact!G370)</f>
        <v>121.7</v>
      </c>
      <c r="H370" s="8">
        <f>IF(Raw_SalesFact!H370="",0,Raw_SalesFact!H370)</f>
        <v>0.06</v>
      </c>
      <c r="I370" s="4" t="str">
        <f>Raw_SalesFact!I370</f>
        <v>COD</v>
      </c>
      <c r="J370" s="4">
        <f>IF(Raw_SalesFact!J370="",ROUND(F370*G370*(1-H370),2),Raw_SalesFact!J370)</f>
        <v>228.79599999999999</v>
      </c>
      <c r="K370" s="4" t="str">
        <f>IF(COUNTIF($A$2:$A370,A370)&gt;1,"Duplicate","Unique")</f>
        <v>Unique</v>
      </c>
    </row>
    <row r="371" spans="1:11" ht="15" customHeight="1" x14ac:dyDescent="0.3">
      <c r="A371" s="4" t="str">
        <f>Raw_SalesFact!A371</f>
        <v>SALE369</v>
      </c>
      <c r="B371" s="6">
        <f>Raw_SalesFact!B371</f>
        <v>45217</v>
      </c>
      <c r="C371" s="4" t="str">
        <f>Raw_SalesFact!C371</f>
        <v>CUST1448</v>
      </c>
      <c r="D371" s="4" t="str">
        <f>Raw_SalesFact!D371</f>
        <v>PROD65</v>
      </c>
      <c r="E371" s="4" t="str">
        <f>Raw_SalesFact!E371</f>
        <v>STORE3</v>
      </c>
      <c r="F371" s="4">
        <f>IF(Raw_SalesFact!F371="",ROUND(AVERAGE(Raw_SalesFact!$F$2:$F$2001),0),Raw_SalesFact!F371)</f>
        <v>4</v>
      </c>
      <c r="G371" s="4">
        <f>IF(Raw_SalesFact!G371="",ROUND(AVERAGEIF(Raw_SalesFact!$D$2:$D$2001,D371,Raw_SalesFact!$G$2:$G$2001),2),Raw_SalesFact!G371)</f>
        <v>269.49</v>
      </c>
      <c r="H371" s="8">
        <f>IF(Raw_SalesFact!H371="",0,Raw_SalesFact!H371)</f>
        <v>7.0000000000000007E-2</v>
      </c>
      <c r="I371" s="4" t="str">
        <f>Raw_SalesFact!I371</f>
        <v>PayPal</v>
      </c>
      <c r="J371" s="4">
        <f>IF(Raw_SalesFact!J371="",ROUND(F371*G371*(1-H371),2),Raw_SalesFact!J371)</f>
        <v>1002.5028</v>
      </c>
      <c r="K371" s="4" t="str">
        <f>IF(COUNTIF($A$2:$A371,A371)&gt;1,"Duplicate","Unique")</f>
        <v>Unique</v>
      </c>
    </row>
    <row r="372" spans="1:11" ht="15" customHeight="1" x14ac:dyDescent="0.3">
      <c r="A372" s="4" t="str">
        <f>Raw_SalesFact!A372</f>
        <v>SALE370</v>
      </c>
      <c r="B372" s="6">
        <f>Raw_SalesFact!B372</f>
        <v>45733</v>
      </c>
      <c r="C372" s="4" t="str">
        <f>Raw_SalesFact!C372</f>
        <v>CUST1099</v>
      </c>
      <c r="D372" s="4" t="str">
        <f>Raw_SalesFact!D372</f>
        <v>PROD22</v>
      </c>
      <c r="E372" s="4" t="str">
        <f>Raw_SalesFact!E372</f>
        <v>STORE18</v>
      </c>
      <c r="F372" s="4">
        <f>IF(Raw_SalesFact!F372="",ROUND(AVERAGE(Raw_SalesFact!$F$2:$F$2001),0),Raw_SalesFact!F372)</f>
        <v>1</v>
      </c>
      <c r="G372" s="4">
        <f>IF(Raw_SalesFact!G372="",ROUND(AVERAGEIF(Raw_SalesFact!$D$2:$D$2001,D372,Raw_SalesFact!$G$2:$G$2001),2),Raw_SalesFact!G372)</f>
        <v>678.2</v>
      </c>
      <c r="H372" s="8">
        <f>IF(Raw_SalesFact!H372="",0,Raw_SalesFact!H372)</f>
        <v>0.14000000000000001</v>
      </c>
      <c r="I372" s="4" t="str">
        <f>Raw_SalesFact!I372</f>
        <v>Credit Card</v>
      </c>
      <c r="J372" s="4">
        <f>IF(Raw_SalesFact!J372="",ROUND(F372*G372*(1-H372),2),Raw_SalesFact!J372)</f>
        <v>583.25199999999995</v>
      </c>
      <c r="K372" s="4" t="str">
        <f>IF(COUNTIF($A$2:$A372,A372)&gt;1,"Duplicate","Unique")</f>
        <v>Unique</v>
      </c>
    </row>
    <row r="373" spans="1:11" ht="15" customHeight="1" x14ac:dyDescent="0.3">
      <c r="A373" s="4" t="str">
        <f>Raw_SalesFact!A373</f>
        <v>SALE371</v>
      </c>
      <c r="B373" s="6">
        <f>Raw_SalesFact!B373</f>
        <v>45520</v>
      </c>
      <c r="C373" s="4" t="str">
        <f>Raw_SalesFact!C373</f>
        <v>CUST1231</v>
      </c>
      <c r="D373" s="4" t="str">
        <f>Raw_SalesFact!D373</f>
        <v>PROD90</v>
      </c>
      <c r="E373" s="4" t="str">
        <f>Raw_SalesFact!E373</f>
        <v>STORE13</v>
      </c>
      <c r="F373" s="4">
        <f>IF(Raw_SalesFact!F373="",ROUND(AVERAGE(Raw_SalesFact!$F$2:$F$2001),0),Raw_SalesFact!F373)</f>
        <v>1</v>
      </c>
      <c r="G373" s="4">
        <f>IF(Raw_SalesFact!G373="",ROUND(AVERAGEIF(Raw_SalesFact!$D$2:$D$2001,D373,Raw_SalesFact!$G$2:$G$2001),2),Raw_SalesFact!G373)</f>
        <v>752.45</v>
      </c>
      <c r="H373" s="8">
        <f>IF(Raw_SalesFact!H373="",0,Raw_SalesFact!H373)</f>
        <v>0.21</v>
      </c>
      <c r="I373" s="4" t="str">
        <f>Raw_SalesFact!I373</f>
        <v>COD</v>
      </c>
      <c r="J373" s="4">
        <f>IF(Raw_SalesFact!J373="",ROUND(F373*G373*(1-H373),2),Raw_SalesFact!J373)</f>
        <v>594.43550000000005</v>
      </c>
      <c r="K373" s="4" t="str">
        <f>IF(COUNTIF($A$2:$A373,A373)&gt;1,"Duplicate","Unique")</f>
        <v>Unique</v>
      </c>
    </row>
    <row r="374" spans="1:11" ht="15" customHeight="1" x14ac:dyDescent="0.3">
      <c r="A374" s="4" t="str">
        <f>Raw_SalesFact!A374</f>
        <v>SALE372</v>
      </c>
      <c r="B374" s="6">
        <f>Raw_SalesFact!B374</f>
        <v>45373</v>
      </c>
      <c r="C374" s="4" t="str">
        <f>Raw_SalesFact!C374</f>
        <v>CUST1037</v>
      </c>
      <c r="D374" s="4" t="str">
        <f>Raw_SalesFact!D374</f>
        <v>PROD94</v>
      </c>
      <c r="E374" s="4" t="str">
        <f>Raw_SalesFact!E374</f>
        <v>STORE13</v>
      </c>
      <c r="F374" s="4">
        <f>IF(Raw_SalesFact!F374="",ROUND(AVERAGE(Raw_SalesFact!$F$2:$F$2001),0),Raw_SalesFact!F374)</f>
        <v>2</v>
      </c>
      <c r="G374" s="4">
        <f>IF(Raw_SalesFact!G374="",ROUND(AVERAGEIF(Raw_SalesFact!$D$2:$D$2001,D374,Raw_SalesFact!$G$2:$G$2001),2),Raw_SalesFact!G374)</f>
        <v>209.66</v>
      </c>
      <c r="H374" s="8">
        <f>IF(Raw_SalesFact!H374="",0,Raw_SalesFact!H374)</f>
        <v>0.21</v>
      </c>
      <c r="I374" s="4" t="str">
        <f>Raw_SalesFact!I374</f>
        <v>Credit Card</v>
      </c>
      <c r="J374" s="4">
        <f>IF(Raw_SalesFact!J374="",ROUND(F374*G374*(1-H374),2),Raw_SalesFact!J374)</f>
        <v>331.26280000000003</v>
      </c>
      <c r="K374" s="4" t="str">
        <f>IF(COUNTIF($A$2:$A374,A374)&gt;1,"Duplicate","Unique")</f>
        <v>Unique</v>
      </c>
    </row>
    <row r="375" spans="1:11" ht="15" customHeight="1" x14ac:dyDescent="0.3">
      <c r="A375" s="4" t="str">
        <f>Raw_SalesFact!A375</f>
        <v>SALE373</v>
      </c>
      <c r="B375" s="6">
        <f>Raw_SalesFact!B375</f>
        <v>45688</v>
      </c>
      <c r="C375" s="4" t="str">
        <f>Raw_SalesFact!C375</f>
        <v>CUST1161</v>
      </c>
      <c r="D375" s="4" t="str">
        <f>Raw_SalesFact!D375</f>
        <v>PROD97</v>
      </c>
      <c r="E375" s="4" t="str">
        <f>Raw_SalesFact!E375</f>
        <v>STORE19</v>
      </c>
      <c r="F375" s="4">
        <f>IF(Raw_SalesFact!F375="",ROUND(AVERAGE(Raw_SalesFact!$F$2:$F$2001),0),Raw_SalesFact!F375)</f>
        <v>2</v>
      </c>
      <c r="G375" s="4">
        <f>IF(Raw_SalesFact!G375="",ROUND(AVERAGEIF(Raw_SalesFact!$D$2:$D$2001,D375,Raw_SalesFact!$G$2:$G$2001),2),Raw_SalesFact!G375)</f>
        <v>739.95</v>
      </c>
      <c r="H375" s="8">
        <f>IF(Raw_SalesFact!H375="",0,Raw_SalesFact!H375)</f>
        <v>0.1</v>
      </c>
      <c r="I375" s="4" t="str">
        <f>Raw_SalesFact!I375</f>
        <v>COD</v>
      </c>
      <c r="J375" s="4">
        <f>IF(Raw_SalesFact!J375="",ROUND(F375*G375*(1-H375),2),Raw_SalesFact!J375)</f>
        <v>1331.91</v>
      </c>
      <c r="K375" s="4" t="str">
        <f>IF(COUNTIF($A$2:$A375,A375)&gt;1,"Duplicate","Unique")</f>
        <v>Unique</v>
      </c>
    </row>
    <row r="376" spans="1:11" ht="15" customHeight="1" x14ac:dyDescent="0.3">
      <c r="A376" s="4" t="str">
        <f>Raw_SalesFact!A376</f>
        <v>SALE374</v>
      </c>
      <c r="B376" s="6">
        <f>Raw_SalesFact!B376</f>
        <v>45276</v>
      </c>
      <c r="C376" s="4" t="str">
        <f>Raw_SalesFact!C376</f>
        <v>CUST1469</v>
      </c>
      <c r="D376" s="4" t="str">
        <f>Raw_SalesFact!D376</f>
        <v>PROD45</v>
      </c>
      <c r="E376" s="4" t="str">
        <f>Raw_SalesFact!E376</f>
        <v>STORE15</v>
      </c>
      <c r="F376" s="4">
        <f>IF(Raw_SalesFact!F376="",ROUND(AVERAGE(Raw_SalesFact!$F$2:$F$2001),0),Raw_SalesFact!F376)</f>
        <v>1</v>
      </c>
      <c r="G376" s="4">
        <f>IF(Raw_SalesFact!G376="",ROUND(AVERAGEIF(Raw_SalesFact!$D$2:$D$2001,D376,Raw_SalesFact!$G$2:$G$2001),2),Raw_SalesFact!G376)</f>
        <v>496.19</v>
      </c>
      <c r="H376" s="8">
        <f>IF(Raw_SalesFact!H376="",0,Raw_SalesFact!H376)</f>
        <v>0.08</v>
      </c>
      <c r="I376" s="4" t="str">
        <f>Raw_SalesFact!I376</f>
        <v>COD</v>
      </c>
      <c r="J376" s="4">
        <f>IF(Raw_SalesFact!J376="",ROUND(F376*G376*(1-H376),2),Raw_SalesFact!J376)</f>
        <v>456.4948</v>
      </c>
      <c r="K376" s="4" t="str">
        <f>IF(COUNTIF($A$2:$A376,A376)&gt;1,"Duplicate","Unique")</f>
        <v>Unique</v>
      </c>
    </row>
    <row r="377" spans="1:11" ht="15" customHeight="1" x14ac:dyDescent="0.3">
      <c r="A377" s="4" t="str">
        <f>Raw_SalesFact!A377</f>
        <v>SALE375</v>
      </c>
      <c r="B377" s="6">
        <f>Raw_SalesFact!B377</f>
        <v>45756</v>
      </c>
      <c r="C377" s="4" t="str">
        <f>Raw_SalesFact!C377</f>
        <v>CUST1044</v>
      </c>
      <c r="D377" s="4" t="str">
        <f>Raw_SalesFact!D377</f>
        <v>PROD9</v>
      </c>
      <c r="E377" s="4" t="str">
        <f>Raw_SalesFact!E377</f>
        <v>STORE12</v>
      </c>
      <c r="F377" s="4">
        <f>IF(Raw_SalesFact!F377="",ROUND(AVERAGE(Raw_SalesFact!$F$2:$F$2001),0),Raw_SalesFact!F377)</f>
        <v>1</v>
      </c>
      <c r="G377" s="4">
        <f>IF(Raw_SalesFact!G377="",ROUND(AVERAGEIF(Raw_SalesFact!$D$2:$D$2001,D377,Raw_SalesFact!$G$2:$G$2001),2),Raw_SalesFact!G377)</f>
        <v>306.36</v>
      </c>
      <c r="H377" s="8">
        <f>IF(Raw_SalesFact!H377="",0,Raw_SalesFact!H377)</f>
        <v>0.01</v>
      </c>
      <c r="I377" s="4" t="str">
        <f>Raw_SalesFact!I377</f>
        <v>PayPal</v>
      </c>
      <c r="J377" s="4">
        <f>IF(Raw_SalesFact!J377="",ROUND(F377*G377*(1-H377),2),Raw_SalesFact!J377)</f>
        <v>303.29640000000001</v>
      </c>
      <c r="K377" s="4" t="str">
        <f>IF(COUNTIF($A$2:$A377,A377)&gt;1,"Duplicate","Unique")</f>
        <v>Unique</v>
      </c>
    </row>
    <row r="378" spans="1:11" ht="15" customHeight="1" x14ac:dyDescent="0.3">
      <c r="A378" s="4" t="str">
        <f>Raw_SalesFact!A378</f>
        <v>SALE376</v>
      </c>
      <c r="B378" s="6">
        <f>Raw_SalesFact!B378</f>
        <v>45309</v>
      </c>
      <c r="C378" s="4" t="str">
        <f>Raw_SalesFact!C378</f>
        <v>CUST1120</v>
      </c>
      <c r="D378" s="4" t="str">
        <f>Raw_SalesFact!D378</f>
        <v>PROD73</v>
      </c>
      <c r="E378" s="4" t="str">
        <f>Raw_SalesFact!E378</f>
        <v>STORE4</v>
      </c>
      <c r="F378" s="4">
        <f>IF(Raw_SalesFact!F378="",ROUND(AVERAGE(Raw_SalesFact!$F$2:$F$2001),0),Raw_SalesFact!F378)</f>
        <v>4</v>
      </c>
      <c r="G378" s="4">
        <f>IF(Raw_SalesFact!G378="",ROUND(AVERAGEIF(Raw_SalesFact!$D$2:$D$2001,D378,Raw_SalesFact!$G$2:$G$2001),2),Raw_SalesFact!G378)</f>
        <v>693.16</v>
      </c>
      <c r="H378" s="8">
        <f>IF(Raw_SalesFact!H378="",0,Raw_SalesFact!H378)</f>
        <v>0.05</v>
      </c>
      <c r="I378" s="4" t="str">
        <f>Raw_SalesFact!I378</f>
        <v>PayPal</v>
      </c>
      <c r="J378" s="4">
        <f>IF(Raw_SalesFact!J378="",ROUND(F378*G378*(1-H378),2),Raw_SalesFact!J378)</f>
        <v>2634.0079999999998</v>
      </c>
      <c r="K378" s="4" t="str">
        <f>IF(COUNTIF($A$2:$A378,A378)&gt;1,"Duplicate","Unique")</f>
        <v>Unique</v>
      </c>
    </row>
    <row r="379" spans="1:11" ht="15" customHeight="1" x14ac:dyDescent="0.3">
      <c r="A379" s="4" t="str">
        <f>Raw_SalesFact!A379</f>
        <v>SALE377</v>
      </c>
      <c r="B379" s="6">
        <f>Raw_SalesFact!B379</f>
        <v>45744</v>
      </c>
      <c r="C379" s="4" t="str">
        <f>Raw_SalesFact!C379</f>
        <v>CUST1455</v>
      </c>
      <c r="D379" s="4" t="str">
        <f>Raw_SalesFact!D379</f>
        <v>PROD83</v>
      </c>
      <c r="E379" s="4" t="str">
        <f>Raw_SalesFact!E379</f>
        <v>STORE10</v>
      </c>
      <c r="F379" s="4">
        <f>IF(Raw_SalesFact!F379="",ROUND(AVERAGE(Raw_SalesFact!$F$2:$F$2001),0),Raw_SalesFact!F379)</f>
        <v>1</v>
      </c>
      <c r="G379" s="4">
        <f>IF(Raw_SalesFact!G379="",ROUND(AVERAGEIF(Raw_SalesFact!$D$2:$D$2001,D379,Raw_SalesFact!$G$2:$G$2001),2),Raw_SalesFact!G379)</f>
        <v>995.52</v>
      </c>
      <c r="H379" s="8">
        <f>IF(Raw_SalesFact!H379="",0,Raw_SalesFact!H379)</f>
        <v>0.22</v>
      </c>
      <c r="I379" s="4" t="str">
        <f>Raw_SalesFact!I379</f>
        <v>PayPal</v>
      </c>
      <c r="J379" s="4">
        <f>IF(Raw_SalesFact!J379="",ROUND(F379*G379*(1-H379),2),Raw_SalesFact!J379)</f>
        <v>776.50559999999996</v>
      </c>
      <c r="K379" s="4" t="str">
        <f>IF(COUNTIF($A$2:$A379,A379)&gt;1,"Duplicate","Unique")</f>
        <v>Unique</v>
      </c>
    </row>
    <row r="380" spans="1:11" ht="15" customHeight="1" x14ac:dyDescent="0.3">
      <c r="A380" s="4" t="str">
        <f>Raw_SalesFact!A380</f>
        <v>SALE378</v>
      </c>
      <c r="B380" s="6">
        <f>Raw_SalesFact!B380</f>
        <v>45535</v>
      </c>
      <c r="C380" s="4" t="str">
        <f>Raw_SalesFact!C380</f>
        <v>CUST1125</v>
      </c>
      <c r="D380" s="4" t="str">
        <f>Raw_SalesFact!D380</f>
        <v>PROD7</v>
      </c>
      <c r="E380" s="4" t="str">
        <f>Raw_SalesFact!E380</f>
        <v>STORE18</v>
      </c>
      <c r="F380" s="4">
        <f>IF(Raw_SalesFact!F380="",ROUND(AVERAGE(Raw_SalesFact!$F$2:$F$2001),0),Raw_SalesFact!F380)</f>
        <v>4</v>
      </c>
      <c r="G380" s="4">
        <f>IF(Raw_SalesFact!G380="",ROUND(AVERAGEIF(Raw_SalesFact!$D$2:$D$2001,D380,Raw_SalesFact!$G$2:$G$2001),2),Raw_SalesFact!G380)</f>
        <v>241.32</v>
      </c>
      <c r="H380" s="8">
        <f>IF(Raw_SalesFact!H380="",0,Raw_SalesFact!H380)</f>
        <v>0.28999999999999998</v>
      </c>
      <c r="I380" s="4" t="str">
        <f>Raw_SalesFact!I380</f>
        <v>COD</v>
      </c>
      <c r="J380" s="4">
        <f>IF(Raw_SalesFact!J380="",ROUND(F380*G380*(1-H380),2),Raw_SalesFact!J380)</f>
        <v>685.34879999999998</v>
      </c>
      <c r="K380" s="4" t="str">
        <f>IF(COUNTIF($A$2:$A380,A380)&gt;1,"Duplicate","Unique")</f>
        <v>Unique</v>
      </c>
    </row>
    <row r="381" spans="1:11" ht="15" customHeight="1" x14ac:dyDescent="0.3">
      <c r="A381" s="4" t="str">
        <f>Raw_SalesFact!A381</f>
        <v>SALE379</v>
      </c>
      <c r="B381" s="6">
        <f>Raw_SalesFact!B381</f>
        <v>45240</v>
      </c>
      <c r="C381" s="4" t="str">
        <f>Raw_SalesFact!C381</f>
        <v>CUST1239</v>
      </c>
      <c r="D381" s="4" t="str">
        <f>Raw_SalesFact!D381</f>
        <v>PROD78</v>
      </c>
      <c r="E381" s="4" t="str">
        <f>Raw_SalesFact!E381</f>
        <v>STORE1</v>
      </c>
      <c r="F381" s="4">
        <f>IF(Raw_SalesFact!F381="",ROUND(AVERAGE(Raw_SalesFact!$F$2:$F$2001),0),Raw_SalesFact!F381)</f>
        <v>3</v>
      </c>
      <c r="G381" s="4">
        <f>IF(Raw_SalesFact!G381="",ROUND(AVERAGEIF(Raw_SalesFact!$D$2:$D$2001,D381,Raw_SalesFact!$G$2:$G$2001),2),Raw_SalesFact!G381)</f>
        <v>636.03</v>
      </c>
      <c r="H381" s="8">
        <f>IF(Raw_SalesFact!H381="",0,Raw_SalesFact!H381)</f>
        <v>0.06</v>
      </c>
      <c r="I381" s="4" t="str">
        <f>Raw_SalesFact!I381</f>
        <v>COD</v>
      </c>
      <c r="J381" s="4">
        <f>IF(Raw_SalesFact!J381="",ROUND(F381*G381*(1-H381),2),Raw_SalesFact!J381)</f>
        <v>1793.6045999999999</v>
      </c>
      <c r="K381" s="4" t="str">
        <f>IF(COUNTIF($A$2:$A381,A381)&gt;1,"Duplicate","Unique")</f>
        <v>Unique</v>
      </c>
    </row>
    <row r="382" spans="1:11" ht="15" customHeight="1" x14ac:dyDescent="0.3">
      <c r="A382" s="4" t="str">
        <f>Raw_SalesFact!A382</f>
        <v>SALE380</v>
      </c>
      <c r="B382" s="6">
        <f>Raw_SalesFact!B382</f>
        <v>45275</v>
      </c>
      <c r="C382" s="4" t="str">
        <f>Raw_SalesFact!C382</f>
        <v>CUST1096</v>
      </c>
      <c r="D382" s="4" t="str">
        <f>Raw_SalesFact!D382</f>
        <v>PROD4</v>
      </c>
      <c r="E382" s="4" t="str">
        <f>Raw_SalesFact!E382</f>
        <v>STORE19</v>
      </c>
      <c r="F382" s="4">
        <f>IF(Raw_SalesFact!F382="",ROUND(AVERAGE(Raw_SalesFact!$F$2:$F$2001),0),Raw_SalesFact!F382)</f>
        <v>4</v>
      </c>
      <c r="G382" s="4">
        <f>IF(Raw_SalesFact!G382="",ROUND(AVERAGEIF(Raw_SalesFact!$D$2:$D$2001,D382,Raw_SalesFact!$G$2:$G$2001),2),Raw_SalesFact!G382)</f>
        <v>603.30999999999995</v>
      </c>
      <c r="H382" s="8">
        <f>IF(Raw_SalesFact!H382="",0,Raw_SalesFact!H382)</f>
        <v>0.15</v>
      </c>
      <c r="I382" s="4" t="str">
        <f>Raw_SalesFact!I382</f>
        <v>Credit Card</v>
      </c>
      <c r="J382" s="4">
        <f>IF(Raw_SalesFact!J382="",ROUND(F382*G382*(1-H382),2),Raw_SalesFact!J382)</f>
        <v>2051.2539999999999</v>
      </c>
      <c r="K382" s="4" t="str">
        <f>IF(COUNTIF($A$2:$A382,A382)&gt;1,"Duplicate","Unique")</f>
        <v>Unique</v>
      </c>
    </row>
    <row r="383" spans="1:11" ht="15" customHeight="1" x14ac:dyDescent="0.3">
      <c r="A383" s="4" t="str">
        <f>Raw_SalesFact!A383</f>
        <v>SALE381</v>
      </c>
      <c r="B383" s="6">
        <f>Raw_SalesFact!B383</f>
        <v>45427</v>
      </c>
      <c r="C383" s="4" t="str">
        <f>Raw_SalesFact!C383</f>
        <v>CUST1075</v>
      </c>
      <c r="D383" s="4" t="str">
        <f>Raw_SalesFact!D383</f>
        <v>PROD89</v>
      </c>
      <c r="E383" s="4" t="str">
        <f>Raw_SalesFact!E383</f>
        <v>STORE10</v>
      </c>
      <c r="F383" s="4">
        <f>IF(Raw_SalesFact!F383="",ROUND(AVERAGE(Raw_SalesFact!$F$2:$F$2001),0),Raw_SalesFact!F383)</f>
        <v>3</v>
      </c>
      <c r="G383" s="4">
        <f>IF(Raw_SalesFact!G383="",ROUND(AVERAGEIF(Raw_SalesFact!$D$2:$D$2001,D383,Raw_SalesFact!$G$2:$G$2001),2),Raw_SalesFact!G383)</f>
        <v>437.96</v>
      </c>
      <c r="H383" s="8">
        <f>IF(Raw_SalesFact!H383="",0,Raw_SalesFact!H383)</f>
        <v>0.27</v>
      </c>
      <c r="I383" s="4" t="str">
        <f>Raw_SalesFact!I383</f>
        <v>COD</v>
      </c>
      <c r="J383" s="4">
        <f>IF(Raw_SalesFact!J383="",ROUND(F383*G383*(1-H383),2),Raw_SalesFact!J383)</f>
        <v>959.13239999999996</v>
      </c>
      <c r="K383" s="4" t="str">
        <f>IF(COUNTIF($A$2:$A383,A383)&gt;1,"Duplicate","Unique")</f>
        <v>Unique</v>
      </c>
    </row>
    <row r="384" spans="1:11" ht="15" customHeight="1" x14ac:dyDescent="0.3">
      <c r="A384" s="4" t="str">
        <f>Raw_SalesFact!A384</f>
        <v>SALE382</v>
      </c>
      <c r="B384" s="6">
        <f>Raw_SalesFact!B384</f>
        <v>45322</v>
      </c>
      <c r="C384" s="4" t="str">
        <f>Raw_SalesFact!C384</f>
        <v>CUST1208</v>
      </c>
      <c r="D384" s="4" t="str">
        <f>Raw_SalesFact!D384</f>
        <v>PROD34</v>
      </c>
      <c r="E384" s="4" t="str">
        <f>Raw_SalesFact!E384</f>
        <v>STORE4</v>
      </c>
      <c r="F384" s="4">
        <f>IF(Raw_SalesFact!F384="",ROUND(AVERAGE(Raw_SalesFact!$F$2:$F$2001),0),Raw_SalesFact!F384)</f>
        <v>2</v>
      </c>
      <c r="G384" s="4">
        <f>IF(Raw_SalesFact!G384="",ROUND(AVERAGEIF(Raw_SalesFact!$D$2:$D$2001,D384,Raw_SalesFact!$G$2:$G$2001),2),Raw_SalesFact!G384)</f>
        <v>56.91</v>
      </c>
      <c r="H384" s="8">
        <f>IF(Raw_SalesFact!H384="",0,Raw_SalesFact!H384)</f>
        <v>0.08</v>
      </c>
      <c r="I384" s="4" t="str">
        <f>Raw_SalesFact!I384</f>
        <v>COD</v>
      </c>
      <c r="J384" s="4">
        <f>IF(Raw_SalesFact!J384="",ROUND(F384*G384*(1-H384),2),Raw_SalesFact!J384)</f>
        <v>104.7144</v>
      </c>
      <c r="K384" s="4" t="str">
        <f>IF(COUNTIF($A$2:$A384,A384)&gt;1,"Duplicate","Unique")</f>
        <v>Unique</v>
      </c>
    </row>
    <row r="385" spans="1:11" ht="15" customHeight="1" x14ac:dyDescent="0.3">
      <c r="A385" s="4" t="str">
        <f>Raw_SalesFact!A385</f>
        <v>SALE383</v>
      </c>
      <c r="B385" s="6">
        <f>Raw_SalesFact!B385</f>
        <v>45266</v>
      </c>
      <c r="C385" s="4" t="str">
        <f>Raw_SalesFact!C385</f>
        <v>CUST1334</v>
      </c>
      <c r="D385" s="4" t="str">
        <f>Raw_SalesFact!D385</f>
        <v>PROD76</v>
      </c>
      <c r="E385" s="4" t="str">
        <f>Raw_SalesFact!E385</f>
        <v>STORE6</v>
      </c>
      <c r="F385" s="4">
        <f>IF(Raw_SalesFact!F385="",ROUND(AVERAGE(Raw_SalesFact!$F$2:$F$2001),0),Raw_SalesFact!F385)</f>
        <v>1</v>
      </c>
      <c r="G385" s="4">
        <f>IF(Raw_SalesFact!G385="",ROUND(AVERAGEIF(Raw_SalesFact!$D$2:$D$2001,D385,Raw_SalesFact!$G$2:$G$2001),2),Raw_SalesFact!G385)</f>
        <v>141.79</v>
      </c>
      <c r="H385" s="8">
        <f>IF(Raw_SalesFact!H385="",0,Raw_SalesFact!H385)</f>
        <v>0.1</v>
      </c>
      <c r="I385" s="4" t="str">
        <f>Raw_SalesFact!I385</f>
        <v>Credit Card</v>
      </c>
      <c r="J385" s="4">
        <f>IF(Raw_SalesFact!J385="",ROUND(F385*G385*(1-H385),2),Raw_SalesFact!J385)</f>
        <v>127.611</v>
      </c>
      <c r="K385" s="4" t="str">
        <f>IF(COUNTIF($A$2:$A385,A385)&gt;1,"Duplicate","Unique")</f>
        <v>Unique</v>
      </c>
    </row>
    <row r="386" spans="1:11" ht="15" customHeight="1" x14ac:dyDescent="0.3">
      <c r="A386" s="4" t="str">
        <f>Raw_SalesFact!A386</f>
        <v>SALE384</v>
      </c>
      <c r="B386" s="6">
        <f>Raw_SalesFact!B386</f>
        <v>45302</v>
      </c>
      <c r="C386" s="4" t="str">
        <f>Raw_SalesFact!C386</f>
        <v>CUST1483</v>
      </c>
      <c r="D386" s="4" t="str">
        <f>Raw_SalesFact!D386</f>
        <v>PROD9</v>
      </c>
      <c r="E386" s="4" t="str">
        <f>Raw_SalesFact!E386</f>
        <v>STORE15</v>
      </c>
      <c r="F386" s="4">
        <f>IF(Raw_SalesFact!F386="",ROUND(AVERAGE(Raw_SalesFact!$F$2:$F$2001),0),Raw_SalesFact!F386)</f>
        <v>4</v>
      </c>
      <c r="G386" s="4">
        <f>IF(Raw_SalesFact!G386="",ROUND(AVERAGEIF(Raw_SalesFact!$D$2:$D$2001,D386,Raw_SalesFact!$G$2:$G$2001),2),Raw_SalesFact!G386)</f>
        <v>355.14</v>
      </c>
      <c r="H386" s="8">
        <f>IF(Raw_SalesFact!H386="",0,Raw_SalesFact!H386)</f>
        <v>0.16</v>
      </c>
      <c r="I386" s="4" t="str">
        <f>Raw_SalesFact!I386</f>
        <v>COD</v>
      </c>
      <c r="J386" s="4">
        <f>IF(Raw_SalesFact!J386="",ROUND(F386*G386*(1-H386),2),Raw_SalesFact!J386)</f>
        <v>1193.2704000000001</v>
      </c>
      <c r="K386" s="4" t="str">
        <f>IF(COUNTIF($A$2:$A386,A386)&gt;1,"Duplicate","Unique")</f>
        <v>Unique</v>
      </c>
    </row>
    <row r="387" spans="1:11" ht="15" customHeight="1" x14ac:dyDescent="0.3">
      <c r="A387" s="4" t="str">
        <f>Raw_SalesFact!A387</f>
        <v>SALE385</v>
      </c>
      <c r="B387" s="6">
        <f>Raw_SalesFact!B387</f>
        <v>45907</v>
      </c>
      <c r="C387" s="4" t="str">
        <f>Raw_SalesFact!C387</f>
        <v>CUST1211</v>
      </c>
      <c r="D387" s="4" t="str">
        <f>Raw_SalesFact!D387</f>
        <v>PROD38</v>
      </c>
      <c r="E387" s="4" t="str">
        <f>Raw_SalesFact!E387</f>
        <v>STORE6</v>
      </c>
      <c r="F387" s="4">
        <f>IF(Raw_SalesFact!F387="",ROUND(AVERAGE(Raw_SalesFact!$F$2:$F$2001),0),Raw_SalesFact!F387)</f>
        <v>4</v>
      </c>
      <c r="G387" s="4">
        <f>IF(Raw_SalesFact!G387="",ROUND(AVERAGEIF(Raw_SalesFact!$D$2:$D$2001,D387,Raw_SalesFact!$G$2:$G$2001),2),Raw_SalesFact!G387)</f>
        <v>960.38</v>
      </c>
      <c r="H387" s="8">
        <f>IF(Raw_SalesFact!H387="",0,Raw_SalesFact!H387)</f>
        <v>0.15</v>
      </c>
      <c r="I387" s="4" t="str">
        <f>Raw_SalesFact!I387</f>
        <v>COD</v>
      </c>
      <c r="J387" s="4">
        <f>IF(Raw_SalesFact!J387="",ROUND(F387*G387*(1-H387),2),Raw_SalesFact!J387)</f>
        <v>3265.2919999999999</v>
      </c>
      <c r="K387" s="4" t="str">
        <f>IF(COUNTIF($A$2:$A387,A387)&gt;1,"Duplicate","Unique")</f>
        <v>Unique</v>
      </c>
    </row>
    <row r="388" spans="1:11" ht="15" customHeight="1" x14ac:dyDescent="0.3">
      <c r="A388" s="4" t="str">
        <f>Raw_SalesFact!A388</f>
        <v>SALE386</v>
      </c>
      <c r="B388" s="6">
        <f>Raw_SalesFact!B388</f>
        <v>45433</v>
      </c>
      <c r="C388" s="4" t="str">
        <f>Raw_SalesFact!C388</f>
        <v>CUST1420</v>
      </c>
      <c r="D388" s="4" t="str">
        <f>Raw_SalesFact!D388</f>
        <v>PROD69</v>
      </c>
      <c r="E388" s="4" t="str">
        <f>Raw_SalesFact!E388</f>
        <v>STORE16</v>
      </c>
      <c r="F388" s="4">
        <f>IF(Raw_SalesFact!F388="",ROUND(AVERAGE(Raw_SalesFact!$F$2:$F$2001),0),Raw_SalesFact!F388)</f>
        <v>3</v>
      </c>
      <c r="G388" s="4">
        <f>IF(Raw_SalesFact!G388="",ROUND(AVERAGEIF(Raw_SalesFact!$D$2:$D$2001,D388,Raw_SalesFact!$G$2:$G$2001),2),Raw_SalesFact!G388)</f>
        <v>847.21</v>
      </c>
      <c r="H388" s="8">
        <f>IF(Raw_SalesFact!H388="",0,Raw_SalesFact!H388)</f>
        <v>0.06</v>
      </c>
      <c r="I388" s="4" t="str">
        <f>Raw_SalesFact!I388</f>
        <v>PayPal</v>
      </c>
      <c r="J388" s="4">
        <f>IF(Raw_SalesFact!J388="",ROUND(F388*G388*(1-H388),2),Raw_SalesFact!J388)</f>
        <v>2389.1322</v>
      </c>
      <c r="K388" s="4" t="str">
        <f>IF(COUNTIF($A$2:$A388,A388)&gt;1,"Duplicate","Unique")</f>
        <v>Unique</v>
      </c>
    </row>
    <row r="389" spans="1:11" ht="15" customHeight="1" x14ac:dyDescent="0.3">
      <c r="A389" s="4" t="str">
        <f>Raw_SalesFact!A389</f>
        <v>SALE387</v>
      </c>
      <c r="B389" s="6">
        <f>Raw_SalesFact!B389</f>
        <v>45892</v>
      </c>
      <c r="C389" s="4" t="str">
        <f>Raw_SalesFact!C389</f>
        <v>CUST1066</v>
      </c>
      <c r="D389" s="4" t="str">
        <f>Raw_SalesFact!D389</f>
        <v>PROD80</v>
      </c>
      <c r="E389" s="4" t="str">
        <f>Raw_SalesFact!E389</f>
        <v>STORE10</v>
      </c>
      <c r="F389" s="4">
        <f>IF(Raw_SalesFact!F389="",ROUND(AVERAGE(Raw_SalesFact!$F$2:$F$2001),0),Raw_SalesFact!F389)</f>
        <v>4</v>
      </c>
      <c r="G389" s="4">
        <f>IF(Raw_SalesFact!G389="",ROUND(AVERAGEIF(Raw_SalesFact!$D$2:$D$2001,D389,Raw_SalesFact!$G$2:$G$2001),2),Raw_SalesFact!G389)</f>
        <v>773.81</v>
      </c>
      <c r="H389" s="8">
        <f>IF(Raw_SalesFact!H389="",0,Raw_SalesFact!H389)</f>
        <v>0.08</v>
      </c>
      <c r="I389" s="4" t="str">
        <f>Raw_SalesFact!I389</f>
        <v>COD</v>
      </c>
      <c r="J389" s="4">
        <f>IF(Raw_SalesFact!J389="",ROUND(F389*G389*(1-H389),2),Raw_SalesFact!J389)</f>
        <v>2847.6208000000001</v>
      </c>
      <c r="K389" s="4" t="str">
        <f>IF(COUNTIF($A$2:$A389,A389)&gt;1,"Duplicate","Unique")</f>
        <v>Unique</v>
      </c>
    </row>
    <row r="390" spans="1:11" ht="15" customHeight="1" x14ac:dyDescent="0.3">
      <c r="A390" s="4" t="str">
        <f>Raw_SalesFact!A390</f>
        <v>SALE388</v>
      </c>
      <c r="B390" s="6">
        <f>Raw_SalesFact!B390</f>
        <v>45780</v>
      </c>
      <c r="C390" s="4" t="str">
        <f>Raw_SalesFact!C390</f>
        <v>CUST1000</v>
      </c>
      <c r="D390" s="4" t="str">
        <f>Raw_SalesFact!D390</f>
        <v>PROD63</v>
      </c>
      <c r="E390" s="4" t="str">
        <f>Raw_SalesFact!E390</f>
        <v>STORE16</v>
      </c>
      <c r="F390" s="4">
        <f>IF(Raw_SalesFact!F390="",ROUND(AVERAGE(Raw_SalesFact!$F$2:$F$2001),0),Raw_SalesFact!F390)</f>
        <v>1</v>
      </c>
      <c r="G390" s="4">
        <f>IF(Raw_SalesFact!G390="",ROUND(AVERAGEIF(Raw_SalesFact!$D$2:$D$2001,D390,Raw_SalesFact!$G$2:$G$2001),2),Raw_SalesFact!G390)</f>
        <v>664.71</v>
      </c>
      <c r="H390" s="8">
        <f>IF(Raw_SalesFact!H390="",0,Raw_SalesFact!H390)</f>
        <v>0.1</v>
      </c>
      <c r="I390" s="4" t="str">
        <f>Raw_SalesFact!I390</f>
        <v>PayPal</v>
      </c>
      <c r="J390" s="4">
        <f>IF(Raw_SalesFact!J390="",ROUND(F390*G390*(1-H390),2),Raw_SalesFact!J390)</f>
        <v>598.23900000000003</v>
      </c>
      <c r="K390" s="4" t="str">
        <f>IF(COUNTIF($A$2:$A390,A390)&gt;1,"Duplicate","Unique")</f>
        <v>Unique</v>
      </c>
    </row>
    <row r="391" spans="1:11" ht="15" customHeight="1" x14ac:dyDescent="0.3">
      <c r="A391" s="4" t="str">
        <f>Raw_SalesFact!A391</f>
        <v>SALE389</v>
      </c>
      <c r="B391" s="6">
        <f>Raw_SalesFact!B391</f>
        <v>45233</v>
      </c>
      <c r="C391" s="4" t="str">
        <f>Raw_SalesFact!C391</f>
        <v>CUST1347</v>
      </c>
      <c r="D391" s="4" t="str">
        <f>Raw_SalesFact!D391</f>
        <v>PROD37</v>
      </c>
      <c r="E391" s="4" t="str">
        <f>Raw_SalesFact!E391</f>
        <v>STORE7</v>
      </c>
      <c r="F391" s="4">
        <f>IF(Raw_SalesFact!F391="",ROUND(AVERAGE(Raw_SalesFact!$F$2:$F$2001),0),Raw_SalesFact!F391)</f>
        <v>4</v>
      </c>
      <c r="G391" s="4">
        <f>IF(Raw_SalesFact!G391="",ROUND(AVERAGEIF(Raw_SalesFact!$D$2:$D$2001,D391,Raw_SalesFact!$G$2:$G$2001),2),Raw_SalesFact!G391)</f>
        <v>482.06</v>
      </c>
      <c r="H391" s="8">
        <f>IF(Raw_SalesFact!H391="",0,Raw_SalesFact!H391)</f>
        <v>7.0000000000000007E-2</v>
      </c>
      <c r="I391" s="4" t="str">
        <f>Raw_SalesFact!I391</f>
        <v>PayPal</v>
      </c>
      <c r="J391" s="4">
        <f>IF(Raw_SalesFact!J391="",ROUND(F391*G391*(1-H391),2),Raw_SalesFact!J391)</f>
        <v>1793.2632000000001</v>
      </c>
      <c r="K391" s="4" t="str">
        <f>IF(COUNTIF($A$2:$A391,A391)&gt;1,"Duplicate","Unique")</f>
        <v>Unique</v>
      </c>
    </row>
    <row r="392" spans="1:11" ht="15" customHeight="1" x14ac:dyDescent="0.3">
      <c r="A392" s="4" t="str">
        <f>Raw_SalesFact!A392</f>
        <v>SALE390</v>
      </c>
      <c r="B392" s="6">
        <f>Raw_SalesFact!B392</f>
        <v>45742</v>
      </c>
      <c r="C392" s="4" t="str">
        <f>Raw_SalesFact!C392</f>
        <v>CUST1089</v>
      </c>
      <c r="D392" s="4" t="str">
        <f>Raw_SalesFact!D392</f>
        <v>PROD57</v>
      </c>
      <c r="E392" s="4" t="str">
        <f>Raw_SalesFact!E392</f>
        <v>STORE3</v>
      </c>
      <c r="F392" s="4">
        <f>IF(Raw_SalesFact!F392="",ROUND(AVERAGE(Raw_SalesFact!$F$2:$F$2001),0),Raw_SalesFact!F392)</f>
        <v>4</v>
      </c>
      <c r="G392" s="4">
        <f>IF(Raw_SalesFact!G392="",ROUND(AVERAGEIF(Raw_SalesFact!$D$2:$D$2001,D392,Raw_SalesFact!$G$2:$G$2001),2),Raw_SalesFact!G392)</f>
        <v>995.55</v>
      </c>
      <c r="H392" s="8">
        <f>IF(Raw_SalesFact!H392="",0,Raw_SalesFact!H392)</f>
        <v>0.19</v>
      </c>
      <c r="I392" s="4" t="str">
        <f>Raw_SalesFact!I392</f>
        <v>PayPal</v>
      </c>
      <c r="J392" s="4">
        <f>IF(Raw_SalesFact!J392="",ROUND(F392*G392*(1-H392),2),Raw_SalesFact!J392)</f>
        <v>3225.5819999999999</v>
      </c>
      <c r="K392" s="4" t="str">
        <f>IF(COUNTIF($A$2:$A392,A392)&gt;1,"Duplicate","Unique")</f>
        <v>Unique</v>
      </c>
    </row>
    <row r="393" spans="1:11" ht="15" customHeight="1" x14ac:dyDescent="0.3">
      <c r="A393" s="4" t="str">
        <f>Raw_SalesFact!A393</f>
        <v>SALE391</v>
      </c>
      <c r="B393" s="6">
        <f>Raw_SalesFact!B393</f>
        <v>45478</v>
      </c>
      <c r="C393" s="4" t="str">
        <f>Raw_SalesFact!C393</f>
        <v>CUST1141</v>
      </c>
      <c r="D393" s="4" t="str">
        <f>Raw_SalesFact!D393</f>
        <v>PROD93</v>
      </c>
      <c r="E393" s="4" t="str">
        <f>Raw_SalesFact!E393</f>
        <v>STORE13</v>
      </c>
      <c r="F393" s="4">
        <f>IF(Raw_SalesFact!F393="",ROUND(AVERAGE(Raw_SalesFact!$F$2:$F$2001),0),Raw_SalesFact!F393)</f>
        <v>2</v>
      </c>
      <c r="G393" s="4">
        <f>IF(Raw_SalesFact!G393="",ROUND(AVERAGEIF(Raw_SalesFact!$D$2:$D$2001,D393,Raw_SalesFact!$G$2:$G$2001),2),Raw_SalesFact!G393)</f>
        <v>153.84</v>
      </c>
      <c r="H393" s="8">
        <f>IF(Raw_SalesFact!H393="",0,Raw_SalesFact!H393)</f>
        <v>0.27</v>
      </c>
      <c r="I393" s="4" t="str">
        <f>Raw_SalesFact!I393</f>
        <v>PayPal</v>
      </c>
      <c r="J393" s="4">
        <f>IF(Raw_SalesFact!J393="",ROUND(F393*G393*(1-H393),2),Raw_SalesFact!J393)</f>
        <v>224.60640000000001</v>
      </c>
      <c r="K393" s="4" t="str">
        <f>IF(COUNTIF($A$2:$A393,A393)&gt;1,"Duplicate","Unique")</f>
        <v>Unique</v>
      </c>
    </row>
    <row r="394" spans="1:11" ht="15" customHeight="1" x14ac:dyDescent="0.3">
      <c r="A394" s="4" t="str">
        <f>Raw_SalesFact!A394</f>
        <v>SALE392</v>
      </c>
      <c r="B394" s="6">
        <f>Raw_SalesFact!B394</f>
        <v>45789</v>
      </c>
      <c r="C394" s="4" t="str">
        <f>Raw_SalesFact!C394</f>
        <v>CUST1153</v>
      </c>
      <c r="D394" s="4" t="str">
        <f>Raw_SalesFact!D394</f>
        <v>PROD78</v>
      </c>
      <c r="E394" s="4" t="str">
        <f>Raw_SalesFact!E394</f>
        <v>STORE6</v>
      </c>
      <c r="F394" s="4">
        <f>IF(Raw_SalesFact!F394="",ROUND(AVERAGE(Raw_SalesFact!$F$2:$F$2001),0),Raw_SalesFact!F394)</f>
        <v>3</v>
      </c>
      <c r="G394" s="4">
        <f>IF(Raw_SalesFact!G394="",ROUND(AVERAGEIF(Raw_SalesFact!$D$2:$D$2001,D394,Raw_SalesFact!$G$2:$G$2001),2),Raw_SalesFact!G394)</f>
        <v>362.11</v>
      </c>
      <c r="H394" s="8">
        <f>IF(Raw_SalesFact!H394="",0,Raw_SalesFact!H394)</f>
        <v>0.23</v>
      </c>
      <c r="I394" s="4" t="str">
        <f>Raw_SalesFact!I394</f>
        <v>COD</v>
      </c>
      <c r="J394" s="4">
        <f>IF(Raw_SalesFact!J394="",ROUND(F394*G394*(1-H394),2),Raw_SalesFact!J394)</f>
        <v>836.47410000000002</v>
      </c>
      <c r="K394" s="4" t="str">
        <f>IF(COUNTIF($A$2:$A394,A394)&gt;1,"Duplicate","Unique")</f>
        <v>Unique</v>
      </c>
    </row>
    <row r="395" spans="1:11" ht="15" customHeight="1" x14ac:dyDescent="0.3">
      <c r="A395" s="4" t="str">
        <f>Raw_SalesFact!A395</f>
        <v>SALE393</v>
      </c>
      <c r="B395" s="6">
        <f>Raw_SalesFact!B395</f>
        <v>45561</v>
      </c>
      <c r="C395" s="4" t="str">
        <f>Raw_SalesFact!C395</f>
        <v>CUST1472</v>
      </c>
      <c r="D395" s="4" t="str">
        <f>Raw_SalesFact!D395</f>
        <v>PROD43</v>
      </c>
      <c r="E395" s="4" t="str">
        <f>Raw_SalesFact!E395</f>
        <v>STORE8</v>
      </c>
      <c r="F395" s="4">
        <f>IF(Raw_SalesFact!F395="",ROUND(AVERAGE(Raw_SalesFact!$F$2:$F$2001),0),Raw_SalesFact!F395)</f>
        <v>3</v>
      </c>
      <c r="G395" s="4">
        <f>IF(Raw_SalesFact!G395="",ROUND(AVERAGEIF(Raw_SalesFact!$D$2:$D$2001,D395,Raw_SalesFact!$G$2:$G$2001),2),Raw_SalesFact!G395)</f>
        <v>112.26</v>
      </c>
      <c r="H395" s="8">
        <f>IF(Raw_SalesFact!H395="",0,Raw_SalesFact!H395)</f>
        <v>0.11</v>
      </c>
      <c r="I395" s="4" t="str">
        <f>Raw_SalesFact!I395</f>
        <v>Credit Card</v>
      </c>
      <c r="J395" s="4">
        <f>IF(Raw_SalesFact!J395="",ROUND(F395*G395*(1-H395),2),Raw_SalesFact!J395)</f>
        <v>299.73419999999999</v>
      </c>
      <c r="K395" s="4" t="str">
        <f>IF(COUNTIF($A$2:$A395,A395)&gt;1,"Duplicate","Unique")</f>
        <v>Unique</v>
      </c>
    </row>
    <row r="396" spans="1:11" ht="15" customHeight="1" x14ac:dyDescent="0.3">
      <c r="A396" s="4" t="str">
        <f>Raw_SalesFact!A396</f>
        <v>SALE394</v>
      </c>
      <c r="B396" s="6">
        <f>Raw_SalesFact!B396</f>
        <v>45378</v>
      </c>
      <c r="C396" s="4" t="str">
        <f>Raw_SalesFact!C396</f>
        <v>CUST1203</v>
      </c>
      <c r="D396" s="4" t="str">
        <f>Raw_SalesFact!D396</f>
        <v>PROD94</v>
      </c>
      <c r="E396" s="4" t="str">
        <f>Raw_SalesFact!E396</f>
        <v>STORE19</v>
      </c>
      <c r="F396" s="4">
        <f>IF(Raw_SalesFact!F396="",ROUND(AVERAGE(Raw_SalesFact!$F$2:$F$2001),0),Raw_SalesFact!F396)</f>
        <v>2</v>
      </c>
      <c r="G396" s="4">
        <f>IF(Raw_SalesFact!G396="",ROUND(AVERAGEIF(Raw_SalesFact!$D$2:$D$2001,D396,Raw_SalesFact!$G$2:$G$2001),2),Raw_SalesFact!G396)</f>
        <v>962.81</v>
      </c>
      <c r="H396" s="8">
        <f>IF(Raw_SalesFact!H396="",0,Raw_SalesFact!H396)</f>
        <v>0.06</v>
      </c>
      <c r="I396" s="4" t="str">
        <f>Raw_SalesFact!I396</f>
        <v>COD</v>
      </c>
      <c r="J396" s="4">
        <f>IF(Raw_SalesFact!J396="",ROUND(F396*G396*(1-H396),2),Raw_SalesFact!J396)</f>
        <v>1810.0827999999999</v>
      </c>
      <c r="K396" s="4" t="str">
        <f>IF(COUNTIF($A$2:$A396,A396)&gt;1,"Duplicate","Unique")</f>
        <v>Unique</v>
      </c>
    </row>
    <row r="397" spans="1:11" ht="15" customHeight="1" x14ac:dyDescent="0.3">
      <c r="A397" s="4" t="str">
        <f>Raw_SalesFact!A397</f>
        <v>SALE395</v>
      </c>
      <c r="B397" s="6">
        <f>Raw_SalesFact!B397</f>
        <v>45308</v>
      </c>
      <c r="C397" s="4" t="str">
        <f>Raw_SalesFact!C397</f>
        <v>CUST1213</v>
      </c>
      <c r="D397" s="4" t="str">
        <f>Raw_SalesFact!D397</f>
        <v>PROD21</v>
      </c>
      <c r="E397" s="4" t="str">
        <f>Raw_SalesFact!E397</f>
        <v>STORE0</v>
      </c>
      <c r="F397" s="4">
        <f>IF(Raw_SalesFact!F397="",ROUND(AVERAGE(Raw_SalesFact!$F$2:$F$2001),0),Raw_SalesFact!F397)</f>
        <v>4</v>
      </c>
      <c r="G397" s="4">
        <f>IF(Raw_SalesFact!G397="",ROUND(AVERAGEIF(Raw_SalesFact!$D$2:$D$2001,D397,Raw_SalesFact!$G$2:$G$2001),2),Raw_SalesFact!G397)</f>
        <v>276.23</v>
      </c>
      <c r="H397" s="8">
        <f>IF(Raw_SalesFact!H397="",0,Raw_SalesFact!H397)</f>
        <v>0.12</v>
      </c>
      <c r="I397" s="4" t="str">
        <f>Raw_SalesFact!I397</f>
        <v>Credit Card</v>
      </c>
      <c r="J397" s="4">
        <f>IF(Raw_SalesFact!J397="",ROUND(F397*G397*(1-H397),2),Raw_SalesFact!J397)</f>
        <v>972.32960000000003</v>
      </c>
      <c r="K397" s="4" t="str">
        <f>IF(COUNTIF($A$2:$A397,A397)&gt;1,"Duplicate","Unique")</f>
        <v>Unique</v>
      </c>
    </row>
    <row r="398" spans="1:11" ht="15" customHeight="1" x14ac:dyDescent="0.3">
      <c r="A398" s="4" t="str">
        <f>Raw_SalesFact!A398</f>
        <v>SALE396</v>
      </c>
      <c r="B398" s="6">
        <f>Raw_SalesFact!B398</f>
        <v>45407</v>
      </c>
      <c r="C398" s="4" t="str">
        <f>Raw_SalesFact!C398</f>
        <v>CUST1015</v>
      </c>
      <c r="D398" s="4" t="str">
        <f>Raw_SalesFact!D398</f>
        <v>PROD18</v>
      </c>
      <c r="E398" s="4" t="str">
        <f>Raw_SalesFact!E398</f>
        <v>STORE14</v>
      </c>
      <c r="F398" s="4">
        <f>IF(Raw_SalesFact!F398="",ROUND(AVERAGE(Raw_SalesFact!$F$2:$F$2001),0),Raw_SalesFact!F398)</f>
        <v>3</v>
      </c>
      <c r="G398" s="4">
        <f>IF(Raw_SalesFact!G398="",ROUND(AVERAGEIF(Raw_SalesFact!$D$2:$D$2001,D398,Raw_SalesFact!$G$2:$G$2001),2),Raw_SalesFact!G398)</f>
        <v>991.37</v>
      </c>
      <c r="H398" s="8">
        <f>IF(Raw_SalesFact!H398="",0,Raw_SalesFact!H398)</f>
        <v>0.1</v>
      </c>
      <c r="I398" s="4" t="str">
        <f>Raw_SalesFact!I398</f>
        <v>PayPal</v>
      </c>
      <c r="J398" s="4">
        <f>IF(Raw_SalesFact!J398="",ROUND(F398*G398*(1-H398),2),Raw_SalesFact!J398)</f>
        <v>2676.6990000000001</v>
      </c>
      <c r="K398" s="4" t="str">
        <f>IF(COUNTIF($A$2:$A398,A398)&gt;1,"Duplicate","Unique")</f>
        <v>Unique</v>
      </c>
    </row>
    <row r="399" spans="1:11" ht="15" customHeight="1" x14ac:dyDescent="0.3">
      <c r="A399" s="4" t="str">
        <f>Raw_SalesFact!A399</f>
        <v>SALE397</v>
      </c>
      <c r="B399" s="6">
        <f>Raw_SalesFact!B399</f>
        <v>45929</v>
      </c>
      <c r="C399" s="4" t="str">
        <f>Raw_SalesFact!C399</f>
        <v>CUST1168</v>
      </c>
      <c r="D399" s="4" t="str">
        <f>Raw_SalesFact!D399</f>
        <v>PROD21</v>
      </c>
      <c r="E399" s="4" t="str">
        <f>Raw_SalesFact!E399</f>
        <v>STORE13</v>
      </c>
      <c r="F399" s="4">
        <f>IF(Raw_SalesFact!F399="",ROUND(AVERAGE(Raw_SalesFact!$F$2:$F$2001),0),Raw_SalesFact!F399)</f>
        <v>3</v>
      </c>
      <c r="G399" s="4">
        <f>IF(Raw_SalesFact!G399="",ROUND(AVERAGEIF(Raw_SalesFact!$D$2:$D$2001,D399,Raw_SalesFact!$G$2:$G$2001),2),Raw_SalesFact!G399)</f>
        <v>977.47</v>
      </c>
      <c r="H399" s="8">
        <f>IF(Raw_SalesFact!H399="",0,Raw_SalesFact!H399)</f>
        <v>0.05</v>
      </c>
      <c r="I399" s="4" t="str">
        <f>Raw_SalesFact!I399</f>
        <v>Credit Card</v>
      </c>
      <c r="J399" s="4">
        <f>IF(Raw_SalesFact!J399="",ROUND(F399*G399*(1-H399),2),Raw_SalesFact!J399)</f>
        <v>2785.7894999999999</v>
      </c>
      <c r="K399" s="4" t="str">
        <f>IF(COUNTIF($A$2:$A399,A399)&gt;1,"Duplicate","Unique")</f>
        <v>Unique</v>
      </c>
    </row>
    <row r="400" spans="1:11" ht="15" customHeight="1" x14ac:dyDescent="0.3">
      <c r="A400" s="4" t="str">
        <f>Raw_SalesFact!A400</f>
        <v>SALE398</v>
      </c>
      <c r="B400" s="6">
        <f>Raw_SalesFact!B400</f>
        <v>45844</v>
      </c>
      <c r="C400" s="4" t="str">
        <f>Raw_SalesFact!C400</f>
        <v>CUST1206</v>
      </c>
      <c r="D400" s="4" t="str">
        <f>Raw_SalesFact!D400</f>
        <v>PROD94</v>
      </c>
      <c r="E400" s="4" t="str">
        <f>Raw_SalesFact!E400</f>
        <v>STORE12</v>
      </c>
      <c r="F400" s="4">
        <f>IF(Raw_SalesFact!F400="",ROUND(AVERAGE(Raw_SalesFact!$F$2:$F$2001),0),Raw_SalesFact!F400)</f>
        <v>2</v>
      </c>
      <c r="G400" s="4">
        <f>IF(Raw_SalesFact!G400="",ROUND(AVERAGEIF(Raw_SalesFact!$D$2:$D$2001,D400,Raw_SalesFact!$G$2:$G$2001),2),Raw_SalesFact!G400)</f>
        <v>308.7</v>
      </c>
      <c r="H400" s="8">
        <f>IF(Raw_SalesFact!H400="",0,Raw_SalesFact!H400)</f>
        <v>0.2</v>
      </c>
      <c r="I400" s="4" t="str">
        <f>Raw_SalesFact!I400</f>
        <v>PayPal</v>
      </c>
      <c r="J400" s="4">
        <f>IF(Raw_SalesFact!J400="",ROUND(F400*G400*(1-H400),2),Raw_SalesFact!J400)</f>
        <v>493.92</v>
      </c>
      <c r="K400" s="4" t="str">
        <f>IF(COUNTIF($A$2:$A400,A400)&gt;1,"Duplicate","Unique")</f>
        <v>Unique</v>
      </c>
    </row>
    <row r="401" spans="1:11" ht="15" customHeight="1" x14ac:dyDescent="0.3">
      <c r="A401" s="4" t="str">
        <f>Raw_SalesFact!A401</f>
        <v>SALE399</v>
      </c>
      <c r="B401" s="6">
        <f>Raw_SalesFact!B401</f>
        <v>45579</v>
      </c>
      <c r="C401" s="4" t="str">
        <f>Raw_SalesFact!C401</f>
        <v>CUST1037</v>
      </c>
      <c r="D401" s="4" t="str">
        <f>Raw_SalesFact!D401</f>
        <v>PROD6</v>
      </c>
      <c r="E401" s="4" t="str">
        <f>Raw_SalesFact!E401</f>
        <v>STORE16</v>
      </c>
      <c r="F401" s="4">
        <f>IF(Raw_SalesFact!F401="",ROUND(AVERAGE(Raw_SalesFact!$F$2:$F$2001),0),Raw_SalesFact!F401)</f>
        <v>2</v>
      </c>
      <c r="G401" s="4">
        <f>IF(Raw_SalesFact!G401="",ROUND(AVERAGEIF(Raw_SalesFact!$D$2:$D$2001,D401,Raw_SalesFact!$G$2:$G$2001),2),Raw_SalesFact!G401)</f>
        <v>733.87</v>
      </c>
      <c r="H401" s="8">
        <f>IF(Raw_SalesFact!H401="",0,Raw_SalesFact!H401)</f>
        <v>0.1</v>
      </c>
      <c r="I401" s="4" t="str">
        <f>Raw_SalesFact!I401</f>
        <v>PayPal</v>
      </c>
      <c r="J401" s="4">
        <f>IF(Raw_SalesFact!J401="",ROUND(F401*G401*(1-H401),2),Raw_SalesFact!J401)</f>
        <v>1320.9659999999999</v>
      </c>
      <c r="K401" s="4" t="str">
        <f>IF(COUNTIF($A$2:$A401,A401)&gt;1,"Duplicate","Unique")</f>
        <v>Unique</v>
      </c>
    </row>
    <row r="402" spans="1:11" ht="15" customHeight="1" x14ac:dyDescent="0.3">
      <c r="A402" s="4" t="str">
        <f>Raw_SalesFact!A402</f>
        <v>SALE400</v>
      </c>
      <c r="B402" s="6">
        <f>Raw_SalesFact!B402</f>
        <v>45227</v>
      </c>
      <c r="C402" s="4" t="str">
        <f>Raw_SalesFact!C402</f>
        <v>CUST1095</v>
      </c>
      <c r="D402" s="4" t="str">
        <f>Raw_SalesFact!D402</f>
        <v>PROD19</v>
      </c>
      <c r="E402" s="4" t="str">
        <f>Raw_SalesFact!E402</f>
        <v>STORE16</v>
      </c>
      <c r="F402" s="4">
        <f>IF(Raw_SalesFact!F402="",ROUND(AVERAGE(Raw_SalesFact!$F$2:$F$2001),0),Raw_SalesFact!F402)</f>
        <v>2</v>
      </c>
      <c r="G402" s="4">
        <f>IF(Raw_SalesFact!G402="",ROUND(AVERAGEIF(Raw_SalesFact!$D$2:$D$2001,D402,Raw_SalesFact!$G$2:$G$2001),2),Raw_SalesFact!G402)</f>
        <v>22.47</v>
      </c>
      <c r="H402" s="8">
        <f>IF(Raw_SalesFact!H402="",0,Raw_SalesFact!H402)</f>
        <v>0.22</v>
      </c>
      <c r="I402" s="4" t="str">
        <f>Raw_SalesFact!I402</f>
        <v>PayPal</v>
      </c>
      <c r="J402" s="4">
        <f>IF(Raw_SalesFact!J402="",ROUND(F402*G402*(1-H402),2),Raw_SalesFact!J402)</f>
        <v>35.053199999999997</v>
      </c>
      <c r="K402" s="4" t="str">
        <f>IF(COUNTIF($A$2:$A402,A402)&gt;1,"Duplicate","Unique")</f>
        <v>Unique</v>
      </c>
    </row>
    <row r="403" spans="1:11" ht="15" customHeight="1" x14ac:dyDescent="0.3">
      <c r="A403" s="4" t="str">
        <f>Raw_SalesFact!A403</f>
        <v>SALE401</v>
      </c>
      <c r="B403" s="6">
        <f>Raw_SalesFact!B403</f>
        <v>45380</v>
      </c>
      <c r="C403" s="4" t="str">
        <f>Raw_SalesFact!C403</f>
        <v>CUST1348</v>
      </c>
      <c r="D403" s="4" t="str">
        <f>Raw_SalesFact!D403</f>
        <v>PROD57</v>
      </c>
      <c r="E403" s="4" t="str">
        <f>Raw_SalesFact!E403</f>
        <v>STORE13</v>
      </c>
      <c r="F403" s="4">
        <f>IF(Raw_SalesFact!F403="",ROUND(AVERAGE(Raw_SalesFact!$F$2:$F$2001),0),Raw_SalesFact!F403)</f>
        <v>4</v>
      </c>
      <c r="G403" s="4">
        <f>IF(Raw_SalesFact!G403="",ROUND(AVERAGEIF(Raw_SalesFact!$D$2:$D$2001,D403,Raw_SalesFact!$G$2:$G$2001),2),Raw_SalesFact!G403)</f>
        <v>651.36</v>
      </c>
      <c r="H403" s="8">
        <f>IF(Raw_SalesFact!H403="",0,Raw_SalesFact!H403)</f>
        <v>0.13</v>
      </c>
      <c r="I403" s="4" t="str">
        <f>Raw_SalesFact!I403</f>
        <v>Credit Card</v>
      </c>
      <c r="J403" s="4">
        <f>IF(Raw_SalesFact!J403="",ROUND(F403*G403*(1-H403),2),Raw_SalesFact!J403)</f>
        <v>2266.7328000000002</v>
      </c>
      <c r="K403" s="4" t="str">
        <f>IF(COUNTIF($A$2:$A403,A403)&gt;1,"Duplicate","Unique")</f>
        <v>Unique</v>
      </c>
    </row>
    <row r="404" spans="1:11" ht="15" customHeight="1" x14ac:dyDescent="0.3">
      <c r="A404" s="4" t="str">
        <f>Raw_SalesFact!A404</f>
        <v>SALE402</v>
      </c>
      <c r="B404" s="6">
        <f>Raw_SalesFact!B404</f>
        <v>45817</v>
      </c>
      <c r="C404" s="4" t="str">
        <f>Raw_SalesFact!C404</f>
        <v>CUST1296</v>
      </c>
      <c r="D404" s="4" t="str">
        <f>Raw_SalesFact!D404</f>
        <v>PROD14</v>
      </c>
      <c r="E404" s="4" t="str">
        <f>Raw_SalesFact!E404</f>
        <v>STORE10</v>
      </c>
      <c r="F404" s="4">
        <f>IF(Raw_SalesFact!F404="",ROUND(AVERAGE(Raw_SalesFact!$F$2:$F$2001),0),Raw_SalesFact!F404)</f>
        <v>1</v>
      </c>
      <c r="G404" s="4">
        <f>IF(Raw_SalesFact!G404="",ROUND(AVERAGEIF(Raw_SalesFact!$D$2:$D$2001,D404,Raw_SalesFact!$G$2:$G$2001),2),Raw_SalesFact!G404)</f>
        <v>753.39</v>
      </c>
      <c r="H404" s="8">
        <f>IF(Raw_SalesFact!H404="",0,Raw_SalesFact!H404)</f>
        <v>0.04</v>
      </c>
      <c r="I404" s="4" t="str">
        <f>Raw_SalesFact!I404</f>
        <v>COD</v>
      </c>
      <c r="J404" s="4">
        <f>IF(Raw_SalesFact!J404="",ROUND(F404*G404*(1-H404),2),Raw_SalesFact!J404)</f>
        <v>723.25440000000003</v>
      </c>
      <c r="K404" s="4" t="str">
        <f>IF(COUNTIF($A$2:$A404,A404)&gt;1,"Duplicate","Unique")</f>
        <v>Unique</v>
      </c>
    </row>
    <row r="405" spans="1:11" ht="15" customHeight="1" x14ac:dyDescent="0.3">
      <c r="A405" s="4" t="str">
        <f>Raw_SalesFact!A405</f>
        <v>SALE403</v>
      </c>
      <c r="B405" s="6">
        <f>Raw_SalesFact!B405</f>
        <v>45576</v>
      </c>
      <c r="C405" s="4" t="str">
        <f>Raw_SalesFact!C405</f>
        <v>CUST1201</v>
      </c>
      <c r="D405" s="4" t="str">
        <f>Raw_SalesFact!D405</f>
        <v>PROD71</v>
      </c>
      <c r="E405" s="4" t="str">
        <f>Raw_SalesFact!E405</f>
        <v>STORE12</v>
      </c>
      <c r="F405" s="4">
        <f>IF(Raw_SalesFact!F405="",ROUND(AVERAGE(Raw_SalesFact!$F$2:$F$2001),0),Raw_SalesFact!F405)</f>
        <v>4</v>
      </c>
      <c r="G405" s="4">
        <f>IF(Raw_SalesFact!G405="",ROUND(AVERAGEIF(Raw_SalesFact!$D$2:$D$2001,D405,Raw_SalesFact!$G$2:$G$2001),2),Raw_SalesFact!G405)</f>
        <v>849.17</v>
      </c>
      <c r="H405" s="8">
        <f>IF(Raw_SalesFact!H405="",0,Raw_SalesFact!H405)</f>
        <v>0.12</v>
      </c>
      <c r="I405" s="4" t="str">
        <f>Raw_SalesFact!I405</f>
        <v>COD</v>
      </c>
      <c r="J405" s="4">
        <f>IF(Raw_SalesFact!J405="",ROUND(F405*G405*(1-H405),2),Raw_SalesFact!J405)</f>
        <v>2989.0783999999999</v>
      </c>
      <c r="K405" s="4" t="str">
        <f>IF(COUNTIF($A$2:$A405,A405)&gt;1,"Duplicate","Unique")</f>
        <v>Unique</v>
      </c>
    </row>
    <row r="406" spans="1:11" ht="15" customHeight="1" x14ac:dyDescent="0.3">
      <c r="A406" s="4" t="str">
        <f>Raw_SalesFact!A406</f>
        <v>SALE404</v>
      </c>
      <c r="B406" s="6">
        <f>Raw_SalesFact!B406</f>
        <v>45495</v>
      </c>
      <c r="C406" s="4" t="str">
        <f>Raw_SalesFact!C406</f>
        <v>CUST1379</v>
      </c>
      <c r="D406" s="4" t="str">
        <f>Raw_SalesFact!D406</f>
        <v>PROD20</v>
      </c>
      <c r="E406" s="4" t="str">
        <f>Raw_SalesFact!E406</f>
        <v>STORE0</v>
      </c>
      <c r="F406" s="4">
        <f>IF(Raw_SalesFact!F406="",ROUND(AVERAGE(Raw_SalesFact!$F$2:$F$2001),0),Raw_SalesFact!F406)</f>
        <v>4</v>
      </c>
      <c r="G406" s="4">
        <f>IF(Raw_SalesFact!G406="",ROUND(AVERAGEIF(Raw_SalesFact!$D$2:$D$2001,D406,Raw_SalesFact!$G$2:$G$2001),2),Raw_SalesFact!G406)</f>
        <v>585.45000000000005</v>
      </c>
      <c r="H406" s="8">
        <f>IF(Raw_SalesFact!H406="",0,Raw_SalesFact!H406)</f>
        <v>0.25</v>
      </c>
      <c r="I406" s="4" t="str">
        <f>Raw_SalesFact!I406</f>
        <v>COD</v>
      </c>
      <c r="J406" s="4">
        <f>IF(Raw_SalesFact!J406="",ROUND(F406*G406*(1-H406),2),Raw_SalesFact!J406)</f>
        <v>1756.35</v>
      </c>
      <c r="K406" s="4" t="str">
        <f>IF(COUNTIF($A$2:$A406,A406)&gt;1,"Duplicate","Unique")</f>
        <v>Unique</v>
      </c>
    </row>
    <row r="407" spans="1:11" ht="15" customHeight="1" x14ac:dyDescent="0.3">
      <c r="A407" s="4" t="str">
        <f>Raw_SalesFact!A407</f>
        <v>SALE405</v>
      </c>
      <c r="B407" s="6">
        <f>Raw_SalesFact!B407</f>
        <v>45628</v>
      </c>
      <c r="C407" s="4" t="str">
        <f>Raw_SalesFact!C407</f>
        <v>CUST1476</v>
      </c>
      <c r="D407" s="4" t="str">
        <f>Raw_SalesFact!D407</f>
        <v>PROD75</v>
      </c>
      <c r="E407" s="4" t="str">
        <f>Raw_SalesFact!E407</f>
        <v>STORE16</v>
      </c>
      <c r="F407" s="4">
        <f>IF(Raw_SalesFact!F407="",ROUND(AVERAGE(Raw_SalesFact!$F$2:$F$2001),0),Raw_SalesFact!F407)</f>
        <v>1</v>
      </c>
      <c r="G407" s="4">
        <f>IF(Raw_SalesFact!G407="",ROUND(AVERAGEIF(Raw_SalesFact!$D$2:$D$2001,D407,Raw_SalesFact!$G$2:$G$2001),2),Raw_SalesFact!G407)</f>
        <v>745.15</v>
      </c>
      <c r="H407" s="8">
        <f>IF(Raw_SalesFact!H407="",0,Raw_SalesFact!H407)</f>
        <v>0.25</v>
      </c>
      <c r="I407" s="4" t="str">
        <f>Raw_SalesFact!I407</f>
        <v>COD</v>
      </c>
      <c r="J407" s="4">
        <f>IF(Raw_SalesFact!J407="",ROUND(F407*G407*(1-H407),2),Raw_SalesFact!J407)</f>
        <v>558.86249999999995</v>
      </c>
      <c r="K407" s="4" t="str">
        <f>IF(COUNTIF($A$2:$A407,A407)&gt;1,"Duplicate","Unique")</f>
        <v>Unique</v>
      </c>
    </row>
    <row r="408" spans="1:11" ht="15" customHeight="1" x14ac:dyDescent="0.3">
      <c r="A408" s="4" t="str">
        <f>Raw_SalesFact!A408</f>
        <v>SALE406</v>
      </c>
      <c r="B408" s="6">
        <f>Raw_SalesFact!B408</f>
        <v>45244</v>
      </c>
      <c r="C408" s="4" t="str">
        <f>Raw_SalesFact!C408</f>
        <v>CUST1050</v>
      </c>
      <c r="D408" s="4" t="str">
        <f>Raw_SalesFact!D408</f>
        <v>PROD99</v>
      </c>
      <c r="E408" s="4" t="str">
        <f>Raw_SalesFact!E408</f>
        <v>STORE2</v>
      </c>
      <c r="F408" s="4">
        <f>IF(Raw_SalesFact!F408="",ROUND(AVERAGE(Raw_SalesFact!$F$2:$F$2001),0),Raw_SalesFact!F408)</f>
        <v>1</v>
      </c>
      <c r="G408" s="4">
        <f>IF(Raw_SalesFact!G408="",ROUND(AVERAGEIF(Raw_SalesFact!$D$2:$D$2001,D408,Raw_SalesFact!$G$2:$G$2001),2),Raw_SalesFact!G408)</f>
        <v>848.69</v>
      </c>
      <c r="H408" s="8">
        <f>IF(Raw_SalesFact!H408="",0,Raw_SalesFact!H408)</f>
        <v>0.04</v>
      </c>
      <c r="I408" s="4" t="str">
        <f>Raw_SalesFact!I408</f>
        <v>COD</v>
      </c>
      <c r="J408" s="4">
        <f>IF(Raw_SalesFact!J408="",ROUND(F408*G408*(1-H408),2),Raw_SalesFact!J408)</f>
        <v>814.74239999999998</v>
      </c>
      <c r="K408" s="4" t="str">
        <f>IF(COUNTIF($A$2:$A408,A408)&gt;1,"Duplicate","Unique")</f>
        <v>Unique</v>
      </c>
    </row>
    <row r="409" spans="1:11" ht="15" customHeight="1" x14ac:dyDescent="0.3">
      <c r="A409" s="4" t="str">
        <f>Raw_SalesFact!A409</f>
        <v>SALE407</v>
      </c>
      <c r="B409" s="6">
        <f>Raw_SalesFact!B409</f>
        <v>45336</v>
      </c>
      <c r="C409" s="4" t="str">
        <f>Raw_SalesFact!C409</f>
        <v>CUST1413</v>
      </c>
      <c r="D409" s="4" t="str">
        <f>Raw_SalesFact!D409</f>
        <v>PROD70</v>
      </c>
      <c r="E409" s="4" t="str">
        <f>Raw_SalesFact!E409</f>
        <v>STORE14</v>
      </c>
      <c r="F409" s="4">
        <f>IF(Raw_SalesFact!F409="",ROUND(AVERAGE(Raw_SalesFact!$F$2:$F$2001),0),Raw_SalesFact!F409)</f>
        <v>2</v>
      </c>
      <c r="G409" s="4">
        <f>IF(Raw_SalesFact!G409="",ROUND(AVERAGEIF(Raw_SalesFact!$D$2:$D$2001,D409,Raw_SalesFact!$G$2:$G$2001),2),Raw_SalesFact!G409)</f>
        <v>247.67</v>
      </c>
      <c r="H409" s="8">
        <f>IF(Raw_SalesFact!H409="",0,Raw_SalesFact!H409)</f>
        <v>0.1</v>
      </c>
      <c r="I409" s="4" t="str">
        <f>Raw_SalesFact!I409</f>
        <v>PayPal</v>
      </c>
      <c r="J409" s="4">
        <f>IF(Raw_SalesFact!J409="",ROUND(F409*G409*(1-H409),2),Raw_SalesFact!J409)</f>
        <v>445.80599999999998</v>
      </c>
      <c r="K409" s="4" t="str">
        <f>IF(COUNTIF($A$2:$A409,A409)&gt;1,"Duplicate","Unique")</f>
        <v>Unique</v>
      </c>
    </row>
    <row r="410" spans="1:11" ht="15" customHeight="1" x14ac:dyDescent="0.3">
      <c r="A410" s="4" t="str">
        <f>Raw_SalesFact!A410</f>
        <v>SALE408</v>
      </c>
      <c r="B410" s="6">
        <f>Raw_SalesFact!B410</f>
        <v>45465</v>
      </c>
      <c r="C410" s="4" t="str">
        <f>Raw_SalesFact!C410</f>
        <v>CUST1039</v>
      </c>
      <c r="D410" s="4" t="str">
        <f>Raw_SalesFact!D410</f>
        <v>PROD74</v>
      </c>
      <c r="E410" s="4" t="str">
        <f>Raw_SalesFact!E410</f>
        <v>STORE3</v>
      </c>
      <c r="F410" s="4">
        <f>IF(Raw_SalesFact!F410="",ROUND(AVERAGE(Raw_SalesFact!$F$2:$F$2001),0),Raw_SalesFact!F410)</f>
        <v>3</v>
      </c>
      <c r="G410" s="4">
        <f>IF(Raw_SalesFact!G410="",ROUND(AVERAGEIF(Raw_SalesFact!$D$2:$D$2001,D410,Raw_SalesFact!$G$2:$G$2001),2),Raw_SalesFact!G410)</f>
        <v>220.51</v>
      </c>
      <c r="H410" s="8">
        <f>IF(Raw_SalesFact!H410="",0,Raw_SalesFact!H410)</f>
        <v>0.02</v>
      </c>
      <c r="I410" s="4" t="str">
        <f>Raw_SalesFact!I410</f>
        <v>PayPal</v>
      </c>
      <c r="J410" s="4">
        <f>IF(Raw_SalesFact!J410="",ROUND(F410*G410*(1-H410),2),Raw_SalesFact!J410)</f>
        <v>648.29939999999999</v>
      </c>
      <c r="K410" s="4" t="str">
        <f>IF(COUNTIF($A$2:$A410,A410)&gt;1,"Duplicate","Unique")</f>
        <v>Unique</v>
      </c>
    </row>
    <row r="411" spans="1:11" ht="15" customHeight="1" x14ac:dyDescent="0.3">
      <c r="A411" s="4" t="str">
        <f>Raw_SalesFact!A411</f>
        <v>SALE409</v>
      </c>
      <c r="B411" s="6">
        <f>Raw_SalesFact!B411</f>
        <v>45837</v>
      </c>
      <c r="C411" s="4" t="str">
        <f>Raw_SalesFact!C411</f>
        <v>CUST1327</v>
      </c>
      <c r="D411" s="4" t="str">
        <f>Raw_SalesFact!D411</f>
        <v>PROD15</v>
      </c>
      <c r="E411" s="4" t="str">
        <f>Raw_SalesFact!E411</f>
        <v>STORE16</v>
      </c>
      <c r="F411" s="4">
        <f>IF(Raw_SalesFact!F411="",ROUND(AVERAGE(Raw_SalesFact!$F$2:$F$2001),0),Raw_SalesFact!F411)</f>
        <v>4</v>
      </c>
      <c r="G411" s="4">
        <f>IF(Raw_SalesFact!G411="",ROUND(AVERAGEIF(Raw_SalesFact!$D$2:$D$2001,D411,Raw_SalesFact!$G$2:$G$2001),2),Raw_SalesFact!G411)</f>
        <v>370.63</v>
      </c>
      <c r="H411" s="8">
        <f>IF(Raw_SalesFact!H411="",0,Raw_SalesFact!H411)</f>
        <v>0.08</v>
      </c>
      <c r="I411" s="4" t="str">
        <f>Raw_SalesFact!I411</f>
        <v>Credit Card</v>
      </c>
      <c r="J411" s="4">
        <f>IF(Raw_SalesFact!J411="",ROUND(F411*G411*(1-H411),2),Raw_SalesFact!J411)</f>
        <v>1363.9184</v>
      </c>
      <c r="K411" s="4" t="str">
        <f>IF(COUNTIF($A$2:$A411,A411)&gt;1,"Duplicate","Unique")</f>
        <v>Unique</v>
      </c>
    </row>
    <row r="412" spans="1:11" ht="15" customHeight="1" x14ac:dyDescent="0.3">
      <c r="A412" s="4" t="str">
        <f>Raw_SalesFact!A412</f>
        <v>SALE410</v>
      </c>
      <c r="B412" s="6">
        <f>Raw_SalesFact!B412</f>
        <v>45706</v>
      </c>
      <c r="C412" s="4" t="str">
        <f>Raw_SalesFact!C412</f>
        <v>CUST1391</v>
      </c>
      <c r="D412" s="4" t="str">
        <f>Raw_SalesFact!D412</f>
        <v>PROD29</v>
      </c>
      <c r="E412" s="4" t="str">
        <f>Raw_SalesFact!E412</f>
        <v>STORE19</v>
      </c>
      <c r="F412" s="4">
        <f>IF(Raw_SalesFact!F412="",ROUND(AVERAGE(Raw_SalesFact!$F$2:$F$2001),0),Raw_SalesFact!F412)</f>
        <v>4</v>
      </c>
      <c r="G412" s="4">
        <f>IF(Raw_SalesFact!G412="",ROUND(AVERAGEIF(Raw_SalesFact!$D$2:$D$2001,D412,Raw_SalesFact!$G$2:$G$2001),2),Raw_SalesFact!G412)</f>
        <v>349.84</v>
      </c>
      <c r="H412" s="8">
        <f>IF(Raw_SalesFact!H412="",0,Raw_SalesFact!H412)</f>
        <v>0.11</v>
      </c>
      <c r="I412" s="4" t="str">
        <f>Raw_SalesFact!I412</f>
        <v>Credit Card</v>
      </c>
      <c r="J412" s="4">
        <f>IF(Raw_SalesFact!J412="",ROUND(F412*G412*(1-H412),2),Raw_SalesFact!J412)</f>
        <v>1245.4304</v>
      </c>
      <c r="K412" s="4" t="str">
        <f>IF(COUNTIF($A$2:$A412,A412)&gt;1,"Duplicate","Unique")</f>
        <v>Unique</v>
      </c>
    </row>
    <row r="413" spans="1:11" ht="15" customHeight="1" x14ac:dyDescent="0.3">
      <c r="A413" s="4" t="str">
        <f>Raw_SalesFact!A413</f>
        <v>SALE411</v>
      </c>
      <c r="B413" s="6">
        <f>Raw_SalesFact!B413</f>
        <v>45823</v>
      </c>
      <c r="C413" s="4" t="str">
        <f>Raw_SalesFact!C413</f>
        <v>CUST1043</v>
      </c>
      <c r="D413" s="4" t="str">
        <f>Raw_SalesFact!D413</f>
        <v>PROD39</v>
      </c>
      <c r="E413" s="4" t="str">
        <f>Raw_SalesFact!E413</f>
        <v>STORE12</v>
      </c>
      <c r="F413" s="4">
        <f>IF(Raw_SalesFact!F413="",ROUND(AVERAGE(Raw_SalesFact!$F$2:$F$2001),0),Raw_SalesFact!F413)</f>
        <v>1</v>
      </c>
      <c r="G413" s="4">
        <f>IF(Raw_SalesFact!G413="",ROUND(AVERAGEIF(Raw_SalesFact!$D$2:$D$2001,D413,Raw_SalesFact!$G$2:$G$2001),2),Raw_SalesFact!G413)</f>
        <v>770.87</v>
      </c>
      <c r="H413" s="8">
        <f>IF(Raw_SalesFact!H413="",0,Raw_SalesFact!H413)</f>
        <v>0.1</v>
      </c>
      <c r="I413" s="4" t="str">
        <f>Raw_SalesFact!I413</f>
        <v>COD</v>
      </c>
      <c r="J413" s="4">
        <f>IF(Raw_SalesFact!J413="",ROUND(F413*G413*(1-H413),2),Raw_SalesFact!J413)</f>
        <v>693.78300000000002</v>
      </c>
      <c r="K413" s="4" t="str">
        <f>IF(COUNTIF($A$2:$A413,A413)&gt;1,"Duplicate","Unique")</f>
        <v>Unique</v>
      </c>
    </row>
    <row r="414" spans="1:11" ht="15" customHeight="1" x14ac:dyDescent="0.3">
      <c r="A414" s="4" t="str">
        <f>Raw_SalesFact!A414</f>
        <v>SALE412</v>
      </c>
      <c r="B414" s="6">
        <f>Raw_SalesFact!B414</f>
        <v>45518</v>
      </c>
      <c r="C414" s="4" t="str">
        <f>Raw_SalesFact!C414</f>
        <v>CUST1479</v>
      </c>
      <c r="D414" s="4" t="str">
        <f>Raw_SalesFact!D414</f>
        <v>PROD99</v>
      </c>
      <c r="E414" s="4" t="str">
        <f>Raw_SalesFact!E414</f>
        <v>STORE17</v>
      </c>
      <c r="F414" s="4">
        <f>IF(Raw_SalesFact!F414="",ROUND(AVERAGE(Raw_SalesFact!$F$2:$F$2001),0),Raw_SalesFact!F414)</f>
        <v>3</v>
      </c>
      <c r="G414" s="4">
        <f>IF(Raw_SalesFact!G414="",ROUND(AVERAGEIF(Raw_SalesFact!$D$2:$D$2001,D414,Raw_SalesFact!$G$2:$G$2001),2),Raw_SalesFact!G414)</f>
        <v>507.33</v>
      </c>
      <c r="H414" s="8">
        <f>IF(Raw_SalesFact!H414="",0,Raw_SalesFact!H414)</f>
        <v>0.06</v>
      </c>
      <c r="I414" s="4" t="str">
        <f>Raw_SalesFact!I414</f>
        <v>PayPal</v>
      </c>
      <c r="J414" s="4">
        <f>IF(Raw_SalesFact!J414="",ROUND(F414*G414*(1-H414),2),Raw_SalesFact!J414)</f>
        <v>1430.6705999999999</v>
      </c>
      <c r="K414" s="4" t="str">
        <f>IF(COUNTIF($A$2:$A414,A414)&gt;1,"Duplicate","Unique")</f>
        <v>Unique</v>
      </c>
    </row>
    <row r="415" spans="1:11" ht="15" customHeight="1" x14ac:dyDescent="0.3">
      <c r="A415" s="4" t="str">
        <f>Raw_SalesFact!A415</f>
        <v>SALE413</v>
      </c>
      <c r="B415" s="6">
        <f>Raw_SalesFact!B415</f>
        <v>45863</v>
      </c>
      <c r="C415" s="4" t="str">
        <f>Raw_SalesFact!C415</f>
        <v>CUST1185</v>
      </c>
      <c r="D415" s="4" t="str">
        <f>Raw_SalesFact!D415</f>
        <v>PROD66</v>
      </c>
      <c r="E415" s="4" t="str">
        <f>Raw_SalesFact!E415</f>
        <v>STORE9</v>
      </c>
      <c r="F415" s="4">
        <f>IF(Raw_SalesFact!F415="",ROUND(AVERAGE(Raw_SalesFact!$F$2:$F$2001),0),Raw_SalesFact!F415)</f>
        <v>1</v>
      </c>
      <c r="G415" s="4">
        <f>IF(Raw_SalesFact!G415="",ROUND(AVERAGEIF(Raw_SalesFact!$D$2:$D$2001,D415,Raw_SalesFact!$G$2:$G$2001),2),Raw_SalesFact!G415)</f>
        <v>87.78</v>
      </c>
      <c r="H415" s="8">
        <f>IF(Raw_SalesFact!H415="",0,Raw_SalesFact!H415)</f>
        <v>0.06</v>
      </c>
      <c r="I415" s="4" t="str">
        <f>Raw_SalesFact!I415</f>
        <v>Credit Card</v>
      </c>
      <c r="J415" s="4">
        <f>IF(Raw_SalesFact!J415="",ROUND(F415*G415*(1-H415),2),Raw_SalesFact!J415)</f>
        <v>82.513199999999998</v>
      </c>
      <c r="K415" s="4" t="str">
        <f>IF(COUNTIF($A$2:$A415,A415)&gt;1,"Duplicate","Unique")</f>
        <v>Unique</v>
      </c>
    </row>
    <row r="416" spans="1:11" ht="15" customHeight="1" x14ac:dyDescent="0.3">
      <c r="A416" s="4" t="str">
        <f>Raw_SalesFact!A416</f>
        <v>SALE414</v>
      </c>
      <c r="B416" s="6">
        <f>Raw_SalesFact!B416</f>
        <v>45666</v>
      </c>
      <c r="C416" s="4" t="str">
        <f>Raw_SalesFact!C416</f>
        <v>CUST1006</v>
      </c>
      <c r="D416" s="4" t="str">
        <f>Raw_SalesFact!D416</f>
        <v>PROD93</v>
      </c>
      <c r="E416" s="4" t="str">
        <f>Raw_SalesFact!E416</f>
        <v>STORE4</v>
      </c>
      <c r="F416" s="4">
        <f>IF(Raw_SalesFact!F416="",ROUND(AVERAGE(Raw_SalesFact!$F$2:$F$2001),0),Raw_SalesFact!F416)</f>
        <v>2</v>
      </c>
      <c r="G416" s="4">
        <f>IF(Raw_SalesFact!G416="",ROUND(AVERAGEIF(Raw_SalesFact!$D$2:$D$2001,D416,Raw_SalesFact!$G$2:$G$2001),2),Raw_SalesFact!G416)</f>
        <v>772.24</v>
      </c>
      <c r="H416" s="8">
        <f>IF(Raw_SalesFact!H416="",0,Raw_SalesFact!H416)</f>
        <v>0.22</v>
      </c>
      <c r="I416" s="4" t="str">
        <f>Raw_SalesFact!I416</f>
        <v>Credit Card</v>
      </c>
      <c r="J416" s="4">
        <f>IF(Raw_SalesFact!J416="",ROUND(F416*G416*(1-H416),2),Raw_SalesFact!J416)</f>
        <v>1204.6944000000001</v>
      </c>
      <c r="K416" s="4" t="str">
        <f>IF(COUNTIF($A$2:$A416,A416)&gt;1,"Duplicate","Unique")</f>
        <v>Unique</v>
      </c>
    </row>
    <row r="417" spans="1:11" ht="15" customHeight="1" x14ac:dyDescent="0.3">
      <c r="A417" s="4" t="str">
        <f>Raw_SalesFact!A417</f>
        <v>SALE415</v>
      </c>
      <c r="B417" s="6">
        <f>Raw_SalesFact!B417</f>
        <v>45813</v>
      </c>
      <c r="C417" s="4" t="str">
        <f>Raw_SalesFact!C417</f>
        <v>CUST1047</v>
      </c>
      <c r="D417" s="4" t="str">
        <f>Raw_SalesFact!D417</f>
        <v>PROD70</v>
      </c>
      <c r="E417" s="4" t="str">
        <f>Raw_SalesFact!E417</f>
        <v>STORE14</v>
      </c>
      <c r="F417" s="4">
        <f>IF(Raw_SalesFact!F417="",ROUND(AVERAGE(Raw_SalesFact!$F$2:$F$2001),0),Raw_SalesFact!F417)</f>
        <v>1</v>
      </c>
      <c r="G417" s="4">
        <f>IF(Raw_SalesFact!G417="",ROUND(AVERAGEIF(Raw_SalesFact!$D$2:$D$2001,D417,Raw_SalesFact!$G$2:$G$2001),2),Raw_SalesFact!G417)</f>
        <v>108.27</v>
      </c>
      <c r="H417" s="8">
        <f>IF(Raw_SalesFact!H417="",0,Raw_SalesFact!H417)</f>
        <v>0.1</v>
      </c>
      <c r="I417" s="4" t="str">
        <f>Raw_SalesFact!I417</f>
        <v>COD</v>
      </c>
      <c r="J417" s="4">
        <f>IF(Raw_SalesFact!J417="",ROUND(F417*G417*(1-H417),2),Raw_SalesFact!J417)</f>
        <v>97.442999999999998</v>
      </c>
      <c r="K417" s="4" t="str">
        <f>IF(COUNTIF($A$2:$A417,A417)&gt;1,"Duplicate","Unique")</f>
        <v>Unique</v>
      </c>
    </row>
    <row r="418" spans="1:11" ht="15" customHeight="1" x14ac:dyDescent="0.3">
      <c r="A418" s="4" t="str">
        <f>Raw_SalesFact!A418</f>
        <v>SALE416</v>
      </c>
      <c r="B418" s="6">
        <f>Raw_SalesFact!B418</f>
        <v>45633</v>
      </c>
      <c r="C418" s="4" t="str">
        <f>Raw_SalesFact!C418</f>
        <v>CUST1347</v>
      </c>
      <c r="D418" s="4" t="str">
        <f>Raw_SalesFact!D418</f>
        <v>PROD38</v>
      </c>
      <c r="E418" s="4" t="str">
        <f>Raw_SalesFact!E418</f>
        <v>STORE17</v>
      </c>
      <c r="F418" s="4">
        <f>IF(Raw_SalesFact!F418="",ROUND(AVERAGE(Raw_SalesFact!$F$2:$F$2001),0),Raw_SalesFact!F418)</f>
        <v>2</v>
      </c>
      <c r="G418" s="4">
        <f>IF(Raw_SalesFact!G418="",ROUND(AVERAGEIF(Raw_SalesFact!$D$2:$D$2001,D418,Raw_SalesFact!$G$2:$G$2001),2),Raw_SalesFact!G418)</f>
        <v>839.24</v>
      </c>
      <c r="H418" s="8">
        <f>IF(Raw_SalesFact!H418="",0,Raw_SalesFact!H418)</f>
        <v>0.21</v>
      </c>
      <c r="I418" s="4" t="str">
        <f>Raw_SalesFact!I418</f>
        <v>PayPal</v>
      </c>
      <c r="J418" s="4">
        <f>IF(Raw_SalesFact!J418="",ROUND(F418*G418*(1-H418),2),Raw_SalesFact!J418)</f>
        <v>1325.9992</v>
      </c>
      <c r="K418" s="4" t="str">
        <f>IF(COUNTIF($A$2:$A418,A418)&gt;1,"Duplicate","Unique")</f>
        <v>Unique</v>
      </c>
    </row>
    <row r="419" spans="1:11" ht="15" customHeight="1" x14ac:dyDescent="0.3">
      <c r="A419" s="4" t="str">
        <f>Raw_SalesFact!A419</f>
        <v>SALE417</v>
      </c>
      <c r="B419" s="6">
        <f>Raw_SalesFact!B419</f>
        <v>45331</v>
      </c>
      <c r="C419" s="4" t="str">
        <f>Raw_SalesFact!C419</f>
        <v>CUST1383</v>
      </c>
      <c r="D419" s="4" t="str">
        <f>Raw_SalesFact!D419</f>
        <v>PROD58</v>
      </c>
      <c r="E419" s="4" t="str">
        <f>Raw_SalesFact!E419</f>
        <v>STORE10</v>
      </c>
      <c r="F419" s="4">
        <f>IF(Raw_SalesFact!F419="",ROUND(AVERAGE(Raw_SalesFact!$F$2:$F$2001),0),Raw_SalesFact!F419)</f>
        <v>2</v>
      </c>
      <c r="G419" s="4">
        <f>IF(Raw_SalesFact!G419="",ROUND(AVERAGEIF(Raw_SalesFact!$D$2:$D$2001,D419,Raw_SalesFact!$G$2:$G$2001),2),Raw_SalesFact!G419)</f>
        <v>466.27</v>
      </c>
      <c r="H419" s="8">
        <f>IF(Raw_SalesFact!H419="",0,Raw_SalesFact!H419)</f>
        <v>0.11</v>
      </c>
      <c r="I419" s="4" t="str">
        <f>Raw_SalesFact!I419</f>
        <v>PayPal</v>
      </c>
      <c r="J419" s="4">
        <f>IF(Raw_SalesFact!J419="",ROUND(F419*G419*(1-H419),2),Raw_SalesFact!J419)</f>
        <v>829.9606</v>
      </c>
      <c r="K419" s="4" t="str">
        <f>IF(COUNTIF($A$2:$A419,A419)&gt;1,"Duplicate","Unique")</f>
        <v>Unique</v>
      </c>
    </row>
    <row r="420" spans="1:11" ht="15" customHeight="1" x14ac:dyDescent="0.3">
      <c r="A420" s="4" t="str">
        <f>Raw_SalesFact!A420</f>
        <v>SALE418</v>
      </c>
      <c r="B420" s="6">
        <f>Raw_SalesFact!B420</f>
        <v>45942</v>
      </c>
      <c r="C420" s="4" t="str">
        <f>Raw_SalesFact!C420</f>
        <v>CUST1398</v>
      </c>
      <c r="D420" s="4" t="str">
        <f>Raw_SalesFact!D420</f>
        <v>PROD62</v>
      </c>
      <c r="E420" s="4" t="str">
        <f>Raw_SalesFact!E420</f>
        <v>STORE14</v>
      </c>
      <c r="F420" s="4">
        <f>IF(Raw_SalesFact!F420="",ROUND(AVERAGE(Raw_SalesFact!$F$2:$F$2001),0),Raw_SalesFact!F420)</f>
        <v>3</v>
      </c>
      <c r="G420" s="4">
        <f>IF(Raw_SalesFact!G420="",ROUND(AVERAGEIF(Raw_SalesFact!$D$2:$D$2001,D420,Raw_SalesFact!$G$2:$G$2001),2),Raw_SalesFact!G420)</f>
        <v>969.83</v>
      </c>
      <c r="H420" s="8">
        <f>IF(Raw_SalesFact!H420="",0,Raw_SalesFact!H420)</f>
        <v>0.02</v>
      </c>
      <c r="I420" s="4" t="str">
        <f>Raw_SalesFact!I420</f>
        <v>Credit Card</v>
      </c>
      <c r="J420" s="4">
        <f>IF(Raw_SalesFact!J420="",ROUND(F420*G420*(1-H420),2),Raw_SalesFact!J420)</f>
        <v>2851.3002000000001</v>
      </c>
      <c r="K420" s="4" t="str">
        <f>IF(COUNTIF($A$2:$A420,A420)&gt;1,"Duplicate","Unique")</f>
        <v>Unique</v>
      </c>
    </row>
    <row r="421" spans="1:11" ht="15" customHeight="1" x14ac:dyDescent="0.3">
      <c r="A421" s="4" t="str">
        <f>Raw_SalesFact!A421</f>
        <v>SALE419</v>
      </c>
      <c r="B421" s="6">
        <f>Raw_SalesFact!B421</f>
        <v>45824</v>
      </c>
      <c r="C421" s="4" t="str">
        <f>Raw_SalesFact!C421</f>
        <v>CUST1417</v>
      </c>
      <c r="D421" s="4" t="str">
        <f>Raw_SalesFact!D421</f>
        <v>PROD91</v>
      </c>
      <c r="E421" s="4" t="str">
        <f>Raw_SalesFact!E421</f>
        <v>STORE19</v>
      </c>
      <c r="F421" s="4">
        <f>IF(Raw_SalesFact!F421="",ROUND(AVERAGE(Raw_SalesFact!$F$2:$F$2001),0),Raw_SalesFact!F421)</f>
        <v>2</v>
      </c>
      <c r="G421" s="4">
        <f>IF(Raw_SalesFact!G421="",ROUND(AVERAGEIF(Raw_SalesFact!$D$2:$D$2001,D421,Raw_SalesFact!$G$2:$G$2001),2),Raw_SalesFact!G421)</f>
        <v>782.11</v>
      </c>
      <c r="H421" s="8">
        <f>IF(Raw_SalesFact!H421="",0,Raw_SalesFact!H421)</f>
        <v>0.17</v>
      </c>
      <c r="I421" s="4" t="str">
        <f>Raw_SalesFact!I421</f>
        <v>PayPal</v>
      </c>
      <c r="J421" s="4">
        <f>IF(Raw_SalesFact!J421="",ROUND(F421*G421*(1-H421),2),Raw_SalesFact!J421)</f>
        <v>1298.3026</v>
      </c>
      <c r="K421" s="4" t="str">
        <f>IF(COUNTIF($A$2:$A421,A421)&gt;1,"Duplicate","Unique")</f>
        <v>Unique</v>
      </c>
    </row>
    <row r="422" spans="1:11" ht="15" customHeight="1" x14ac:dyDescent="0.3">
      <c r="A422" s="4" t="str">
        <f>Raw_SalesFact!A422</f>
        <v>SALE420</v>
      </c>
      <c r="B422" s="6">
        <f>Raw_SalesFact!B422</f>
        <v>45921</v>
      </c>
      <c r="C422" s="4" t="str">
        <f>Raw_SalesFact!C422</f>
        <v>CUST1451</v>
      </c>
      <c r="D422" s="4" t="str">
        <f>Raw_SalesFact!D422</f>
        <v>PROD40</v>
      </c>
      <c r="E422" s="4" t="str">
        <f>Raw_SalesFact!E422</f>
        <v>STORE11</v>
      </c>
      <c r="F422" s="4">
        <f>IF(Raw_SalesFact!F422="",ROUND(AVERAGE(Raw_SalesFact!$F$2:$F$2001),0),Raw_SalesFact!F422)</f>
        <v>2</v>
      </c>
      <c r="G422" s="4">
        <f>IF(Raw_SalesFact!G422="",ROUND(AVERAGEIF(Raw_SalesFact!$D$2:$D$2001,D422,Raw_SalesFact!$G$2:$G$2001),2),Raw_SalesFact!G422)</f>
        <v>74.63</v>
      </c>
      <c r="H422" s="8">
        <f>IF(Raw_SalesFact!H422="",0,Raw_SalesFact!H422)</f>
        <v>0.01</v>
      </c>
      <c r="I422" s="4" t="str">
        <f>Raw_SalesFact!I422</f>
        <v>PayPal</v>
      </c>
      <c r="J422" s="4">
        <f>IF(Raw_SalesFact!J422="",ROUND(F422*G422*(1-H422),2),Raw_SalesFact!J422)</f>
        <v>147.76740000000001</v>
      </c>
      <c r="K422" s="4" t="str">
        <f>IF(COUNTIF($A$2:$A422,A422)&gt;1,"Duplicate","Unique")</f>
        <v>Unique</v>
      </c>
    </row>
    <row r="423" spans="1:11" ht="15" customHeight="1" x14ac:dyDescent="0.3">
      <c r="A423" s="4" t="str">
        <f>Raw_SalesFact!A423</f>
        <v>SALE421</v>
      </c>
      <c r="B423" s="6">
        <f>Raw_SalesFact!B423</f>
        <v>45909</v>
      </c>
      <c r="C423" s="4" t="str">
        <f>Raw_SalesFact!C423</f>
        <v>CUST1041</v>
      </c>
      <c r="D423" s="4" t="str">
        <f>Raw_SalesFact!D423</f>
        <v>PROD85</v>
      </c>
      <c r="E423" s="4" t="str">
        <f>Raw_SalesFact!E423</f>
        <v>STORE6</v>
      </c>
      <c r="F423" s="4">
        <f>IF(Raw_SalesFact!F423="",ROUND(AVERAGE(Raw_SalesFact!$F$2:$F$2001),0),Raw_SalesFact!F423)</f>
        <v>3</v>
      </c>
      <c r="G423" s="4">
        <f>IF(Raw_SalesFact!G423="",ROUND(AVERAGEIF(Raw_SalesFact!$D$2:$D$2001,D423,Raw_SalesFact!$G$2:$G$2001),2),Raw_SalesFact!G423)</f>
        <v>522.78</v>
      </c>
      <c r="H423" s="8">
        <f>IF(Raw_SalesFact!H423="",0,Raw_SalesFact!H423)</f>
        <v>0.25</v>
      </c>
      <c r="I423" s="4" t="str">
        <f>Raw_SalesFact!I423</f>
        <v>PayPal</v>
      </c>
      <c r="J423" s="4">
        <f>IF(Raw_SalesFact!J423="",ROUND(F423*G423*(1-H423),2),Raw_SalesFact!J423)</f>
        <v>1176.2550000000001</v>
      </c>
      <c r="K423" s="4" t="str">
        <f>IF(COUNTIF($A$2:$A423,A423)&gt;1,"Duplicate","Unique")</f>
        <v>Unique</v>
      </c>
    </row>
    <row r="424" spans="1:11" ht="15" customHeight="1" x14ac:dyDescent="0.3">
      <c r="A424" s="4" t="str">
        <f>Raw_SalesFact!A424</f>
        <v>SALE422</v>
      </c>
      <c r="B424" s="6">
        <f>Raw_SalesFact!B424</f>
        <v>45853</v>
      </c>
      <c r="C424" s="4" t="str">
        <f>Raw_SalesFact!C424</f>
        <v>CUST1338</v>
      </c>
      <c r="D424" s="4" t="str">
        <f>Raw_SalesFact!D424</f>
        <v>PROD13</v>
      </c>
      <c r="E424" s="4" t="str">
        <f>Raw_SalesFact!E424</f>
        <v>STORE15</v>
      </c>
      <c r="F424" s="4">
        <f>IF(Raw_SalesFact!F424="",ROUND(AVERAGE(Raw_SalesFact!$F$2:$F$2001),0),Raw_SalesFact!F424)</f>
        <v>1</v>
      </c>
      <c r="G424" s="4">
        <f>IF(Raw_SalesFact!G424="",ROUND(AVERAGEIF(Raw_SalesFact!$D$2:$D$2001,D424,Raw_SalesFact!$G$2:$G$2001),2),Raw_SalesFact!G424)</f>
        <v>206.45</v>
      </c>
      <c r="H424" s="8">
        <f>IF(Raw_SalesFact!H424="",0,Raw_SalesFact!H424)</f>
        <v>0.15</v>
      </c>
      <c r="I424" s="4" t="str">
        <f>Raw_SalesFact!I424</f>
        <v>PayPal</v>
      </c>
      <c r="J424" s="4">
        <f>IF(Raw_SalesFact!J424="",ROUND(F424*G424*(1-H424),2),Raw_SalesFact!J424)</f>
        <v>175.48249999999999</v>
      </c>
      <c r="K424" s="4" t="str">
        <f>IF(COUNTIF($A$2:$A424,A424)&gt;1,"Duplicate","Unique")</f>
        <v>Unique</v>
      </c>
    </row>
    <row r="425" spans="1:11" ht="15" customHeight="1" x14ac:dyDescent="0.3">
      <c r="A425" s="4" t="str">
        <f>Raw_SalesFact!A425</f>
        <v>SALE423</v>
      </c>
      <c r="B425" s="6">
        <f>Raw_SalesFact!B425</f>
        <v>45580</v>
      </c>
      <c r="C425" s="4" t="str">
        <f>Raw_SalesFact!C425</f>
        <v>CUST1145</v>
      </c>
      <c r="D425" s="4" t="str">
        <f>Raw_SalesFact!D425</f>
        <v>PROD69</v>
      </c>
      <c r="E425" s="4" t="str">
        <f>Raw_SalesFact!E425</f>
        <v>STORE5</v>
      </c>
      <c r="F425" s="4">
        <f>IF(Raw_SalesFact!F425="",ROUND(AVERAGE(Raw_SalesFact!$F$2:$F$2001),0),Raw_SalesFact!F425)</f>
        <v>1</v>
      </c>
      <c r="G425" s="4">
        <f>IF(Raw_SalesFact!G425="",ROUND(AVERAGEIF(Raw_SalesFact!$D$2:$D$2001,D425,Raw_SalesFact!$G$2:$G$2001),2),Raw_SalesFact!G425)</f>
        <v>815.53</v>
      </c>
      <c r="H425" s="8">
        <f>IF(Raw_SalesFact!H425="",0,Raw_SalesFact!H425)</f>
        <v>0.3</v>
      </c>
      <c r="I425" s="4" t="str">
        <f>Raw_SalesFact!I425</f>
        <v>PayPal</v>
      </c>
      <c r="J425" s="4">
        <f>IF(Raw_SalesFact!J425="",ROUND(F425*G425*(1-H425),2),Raw_SalesFact!J425)</f>
        <v>570.87099999999998</v>
      </c>
      <c r="K425" s="4" t="str">
        <f>IF(COUNTIF($A$2:$A425,A425)&gt;1,"Duplicate","Unique")</f>
        <v>Unique</v>
      </c>
    </row>
    <row r="426" spans="1:11" ht="15" customHeight="1" x14ac:dyDescent="0.3">
      <c r="A426" s="4" t="str">
        <f>Raw_SalesFact!A426</f>
        <v>SALE424</v>
      </c>
      <c r="B426" s="6">
        <f>Raw_SalesFact!B426</f>
        <v>45220</v>
      </c>
      <c r="C426" s="4" t="str">
        <f>Raw_SalesFact!C426</f>
        <v>CUST1037</v>
      </c>
      <c r="D426" s="4" t="str">
        <f>Raw_SalesFact!D426</f>
        <v>PROD79</v>
      </c>
      <c r="E426" s="4" t="str">
        <f>Raw_SalesFact!E426</f>
        <v>STORE13</v>
      </c>
      <c r="F426" s="4">
        <f>IF(Raw_SalesFact!F426="",ROUND(AVERAGE(Raw_SalesFact!$F$2:$F$2001),0),Raw_SalesFact!F426)</f>
        <v>1</v>
      </c>
      <c r="G426" s="4">
        <f>IF(Raw_SalesFact!G426="",ROUND(AVERAGEIF(Raw_SalesFact!$D$2:$D$2001,D426,Raw_SalesFact!$G$2:$G$2001),2),Raw_SalesFact!G426)</f>
        <v>823.61</v>
      </c>
      <c r="H426" s="8">
        <f>IF(Raw_SalesFact!H426="",0,Raw_SalesFact!H426)</f>
        <v>0.28000000000000003</v>
      </c>
      <c r="I426" s="4" t="str">
        <f>Raw_SalesFact!I426</f>
        <v>COD</v>
      </c>
      <c r="J426" s="4">
        <f>IF(Raw_SalesFact!J426="",ROUND(F426*G426*(1-H426),2),Raw_SalesFact!J426)</f>
        <v>592.99919999999997</v>
      </c>
      <c r="K426" s="4" t="str">
        <f>IF(COUNTIF($A$2:$A426,A426)&gt;1,"Duplicate","Unique")</f>
        <v>Unique</v>
      </c>
    </row>
    <row r="427" spans="1:11" ht="15" customHeight="1" x14ac:dyDescent="0.3">
      <c r="A427" s="4" t="str">
        <f>Raw_SalesFact!A427</f>
        <v>SALE425</v>
      </c>
      <c r="B427" s="6">
        <f>Raw_SalesFact!B427</f>
        <v>45807</v>
      </c>
      <c r="C427" s="4" t="str">
        <f>Raw_SalesFact!C427</f>
        <v>CUST1478</v>
      </c>
      <c r="D427" s="4" t="str">
        <f>Raw_SalesFact!D427</f>
        <v>PROD87</v>
      </c>
      <c r="E427" s="4" t="str">
        <f>Raw_SalesFact!E427</f>
        <v>STORE9</v>
      </c>
      <c r="F427" s="4">
        <f>IF(Raw_SalesFact!F427="",ROUND(AVERAGE(Raw_SalesFact!$F$2:$F$2001),0),Raw_SalesFact!F427)</f>
        <v>2</v>
      </c>
      <c r="G427" s="4">
        <f>IF(Raw_SalesFact!G427="",ROUND(AVERAGEIF(Raw_SalesFact!$D$2:$D$2001,D427,Raw_SalesFact!$G$2:$G$2001),2),Raw_SalesFact!G427)</f>
        <v>209.96</v>
      </c>
      <c r="H427" s="8">
        <f>IF(Raw_SalesFact!H427="",0,Raw_SalesFact!H427)</f>
        <v>0</v>
      </c>
      <c r="I427" s="4" t="str">
        <f>Raw_SalesFact!I427</f>
        <v>Credit Card</v>
      </c>
      <c r="J427" s="4">
        <f>IF(Raw_SalesFact!J427="",ROUND(F427*G427*(1-H427),2),Raw_SalesFact!J427)</f>
        <v>419.92</v>
      </c>
      <c r="K427" s="4" t="str">
        <f>IF(COUNTIF($A$2:$A427,A427)&gt;1,"Duplicate","Unique")</f>
        <v>Unique</v>
      </c>
    </row>
    <row r="428" spans="1:11" ht="15" customHeight="1" x14ac:dyDescent="0.3">
      <c r="A428" s="4" t="str">
        <f>Raw_SalesFact!A428</f>
        <v>SALE426</v>
      </c>
      <c r="B428" s="6">
        <f>Raw_SalesFact!B428</f>
        <v>45462</v>
      </c>
      <c r="C428" s="4" t="str">
        <f>Raw_SalesFact!C428</f>
        <v>CUST1175</v>
      </c>
      <c r="D428" s="4" t="str">
        <f>Raw_SalesFact!D428</f>
        <v>PROD0</v>
      </c>
      <c r="E428" s="4" t="str">
        <f>Raw_SalesFact!E428</f>
        <v>STORE16</v>
      </c>
      <c r="F428" s="4">
        <f>IF(Raw_SalesFact!F428="",ROUND(AVERAGE(Raw_SalesFact!$F$2:$F$2001),0),Raw_SalesFact!F428)</f>
        <v>4</v>
      </c>
      <c r="G428" s="4">
        <f>IF(Raw_SalesFact!G428="",ROUND(AVERAGEIF(Raw_SalesFact!$D$2:$D$2001,D428,Raw_SalesFact!$G$2:$G$2001),2),Raw_SalesFact!G428)</f>
        <v>897.93</v>
      </c>
      <c r="H428" s="8">
        <f>IF(Raw_SalesFact!H428="",0,Raw_SalesFact!H428)</f>
        <v>0.05</v>
      </c>
      <c r="I428" s="4" t="str">
        <f>Raw_SalesFact!I428</f>
        <v>COD</v>
      </c>
      <c r="J428" s="4">
        <f>IF(Raw_SalesFact!J428="",ROUND(F428*G428*(1-H428),2),Raw_SalesFact!J428)</f>
        <v>3412.134</v>
      </c>
      <c r="K428" s="4" t="str">
        <f>IF(COUNTIF($A$2:$A428,A428)&gt;1,"Duplicate","Unique")</f>
        <v>Unique</v>
      </c>
    </row>
    <row r="429" spans="1:11" ht="15" customHeight="1" x14ac:dyDescent="0.3">
      <c r="A429" s="4" t="str">
        <f>Raw_SalesFact!A429</f>
        <v>SALE427</v>
      </c>
      <c r="B429" s="6">
        <f>Raw_SalesFact!B429</f>
        <v>45646</v>
      </c>
      <c r="C429" s="4" t="str">
        <f>Raw_SalesFact!C429</f>
        <v>CUST1181</v>
      </c>
      <c r="D429" s="4" t="str">
        <f>Raw_SalesFact!D429</f>
        <v>PROD63</v>
      </c>
      <c r="E429" s="4" t="str">
        <f>Raw_SalesFact!E429</f>
        <v>STORE0</v>
      </c>
      <c r="F429" s="4">
        <f>IF(Raw_SalesFact!F429="",ROUND(AVERAGE(Raw_SalesFact!$F$2:$F$2001),0),Raw_SalesFact!F429)</f>
        <v>4</v>
      </c>
      <c r="G429" s="4">
        <f>IF(Raw_SalesFact!G429="",ROUND(AVERAGEIF(Raw_SalesFact!$D$2:$D$2001,D429,Raw_SalesFact!$G$2:$G$2001),2),Raw_SalesFact!G429)</f>
        <v>925.95</v>
      </c>
      <c r="H429" s="8">
        <f>IF(Raw_SalesFact!H429="",0,Raw_SalesFact!H429)</f>
        <v>0.16</v>
      </c>
      <c r="I429" s="4" t="str">
        <f>Raw_SalesFact!I429</f>
        <v>COD</v>
      </c>
      <c r="J429" s="4">
        <f>IF(Raw_SalesFact!J429="",ROUND(F429*G429*(1-H429),2),Raw_SalesFact!J429)</f>
        <v>3111.192</v>
      </c>
      <c r="K429" s="4" t="str">
        <f>IF(COUNTIF($A$2:$A429,A429)&gt;1,"Duplicate","Unique")</f>
        <v>Unique</v>
      </c>
    </row>
    <row r="430" spans="1:11" ht="15" customHeight="1" x14ac:dyDescent="0.3">
      <c r="A430" s="4" t="str">
        <f>Raw_SalesFact!A430</f>
        <v>SALE428</v>
      </c>
      <c r="B430" s="6">
        <f>Raw_SalesFact!B430</f>
        <v>45520</v>
      </c>
      <c r="C430" s="4" t="str">
        <f>Raw_SalesFact!C430</f>
        <v>CUST1084</v>
      </c>
      <c r="D430" s="4" t="str">
        <f>Raw_SalesFact!D430</f>
        <v>PROD51</v>
      </c>
      <c r="E430" s="4" t="str">
        <f>Raw_SalesFact!E430</f>
        <v>STORE6</v>
      </c>
      <c r="F430" s="4">
        <f>IF(Raw_SalesFact!F430="",ROUND(AVERAGE(Raw_SalesFact!$F$2:$F$2001),0),Raw_SalesFact!F430)</f>
        <v>2</v>
      </c>
      <c r="G430" s="4">
        <f>IF(Raw_SalesFact!G430="",ROUND(AVERAGEIF(Raw_SalesFact!$D$2:$D$2001,D430,Raw_SalesFact!$G$2:$G$2001),2),Raw_SalesFact!G430)</f>
        <v>573.09</v>
      </c>
      <c r="H430" s="8">
        <f>IF(Raw_SalesFact!H430="",0,Raw_SalesFact!H430)</f>
        <v>0.03</v>
      </c>
      <c r="I430" s="4" t="str">
        <f>Raw_SalesFact!I430</f>
        <v>COD</v>
      </c>
      <c r="J430" s="4">
        <f>IF(Raw_SalesFact!J430="",ROUND(F430*G430*(1-H430),2),Raw_SalesFact!J430)</f>
        <v>1111.7945999999999</v>
      </c>
      <c r="K430" s="4" t="str">
        <f>IF(COUNTIF($A$2:$A430,A430)&gt;1,"Duplicate","Unique")</f>
        <v>Unique</v>
      </c>
    </row>
    <row r="431" spans="1:11" ht="15" customHeight="1" x14ac:dyDescent="0.3">
      <c r="A431" s="4" t="str">
        <f>Raw_SalesFact!A431</f>
        <v>SALE429</v>
      </c>
      <c r="B431" s="6">
        <f>Raw_SalesFact!B431</f>
        <v>45731</v>
      </c>
      <c r="C431" s="4" t="str">
        <f>Raw_SalesFact!C431</f>
        <v>CUST1183</v>
      </c>
      <c r="D431" s="4" t="str">
        <f>Raw_SalesFact!D431</f>
        <v>PROD7</v>
      </c>
      <c r="E431" s="4" t="str">
        <f>Raw_SalesFact!E431</f>
        <v>STORE4</v>
      </c>
      <c r="F431" s="4">
        <f>IF(Raw_SalesFact!F431="",ROUND(AVERAGE(Raw_SalesFact!$F$2:$F$2001),0),Raw_SalesFact!F431)</f>
        <v>4</v>
      </c>
      <c r="G431" s="4">
        <f>IF(Raw_SalesFact!G431="",ROUND(AVERAGEIF(Raw_SalesFact!$D$2:$D$2001,D431,Raw_SalesFact!$G$2:$G$2001),2),Raw_SalesFact!G431)</f>
        <v>149.83000000000001</v>
      </c>
      <c r="H431" s="8">
        <f>IF(Raw_SalesFact!H431="",0,Raw_SalesFact!H431)</f>
        <v>0.02</v>
      </c>
      <c r="I431" s="4" t="str">
        <f>Raw_SalesFact!I431</f>
        <v>Credit Card</v>
      </c>
      <c r="J431" s="4">
        <f>IF(Raw_SalesFact!J431="",ROUND(F431*G431*(1-H431),2),Raw_SalesFact!J431)</f>
        <v>587.33360000000005</v>
      </c>
      <c r="K431" s="4" t="str">
        <f>IF(COUNTIF($A$2:$A431,A431)&gt;1,"Duplicate","Unique")</f>
        <v>Unique</v>
      </c>
    </row>
    <row r="432" spans="1:11" ht="15" customHeight="1" x14ac:dyDescent="0.3">
      <c r="A432" s="4" t="str">
        <f>Raw_SalesFact!A432</f>
        <v>SALE430</v>
      </c>
      <c r="B432" s="6">
        <f>Raw_SalesFact!B432</f>
        <v>45445</v>
      </c>
      <c r="C432" s="4" t="str">
        <f>Raw_SalesFact!C432</f>
        <v>CUST1001</v>
      </c>
      <c r="D432" s="4" t="str">
        <f>Raw_SalesFact!D432</f>
        <v>PROD51</v>
      </c>
      <c r="E432" s="4" t="str">
        <f>Raw_SalesFact!E432</f>
        <v>STORE14</v>
      </c>
      <c r="F432" s="4">
        <f>IF(Raw_SalesFact!F432="",ROUND(AVERAGE(Raw_SalesFact!$F$2:$F$2001),0),Raw_SalesFact!F432)</f>
        <v>3</v>
      </c>
      <c r="G432" s="4">
        <f>IF(Raw_SalesFact!G432="",ROUND(AVERAGEIF(Raw_SalesFact!$D$2:$D$2001,D432,Raw_SalesFact!$G$2:$G$2001),2),Raw_SalesFact!G432)</f>
        <v>287.70999999999998</v>
      </c>
      <c r="H432" s="8">
        <f>IF(Raw_SalesFact!H432="",0,Raw_SalesFact!H432)</f>
        <v>0.03</v>
      </c>
      <c r="I432" s="4" t="str">
        <f>Raw_SalesFact!I432</f>
        <v>COD</v>
      </c>
      <c r="J432" s="4">
        <f>IF(Raw_SalesFact!J432="",ROUND(F432*G432*(1-H432),2),Raw_SalesFact!J432)</f>
        <v>837.23609999999996</v>
      </c>
      <c r="K432" s="4" t="str">
        <f>IF(COUNTIF($A$2:$A432,A432)&gt;1,"Duplicate","Unique")</f>
        <v>Unique</v>
      </c>
    </row>
    <row r="433" spans="1:11" ht="15" customHeight="1" x14ac:dyDescent="0.3">
      <c r="A433" s="4" t="str">
        <f>Raw_SalesFact!A433</f>
        <v>SALE431</v>
      </c>
      <c r="B433" s="6">
        <f>Raw_SalesFact!B433</f>
        <v>45860</v>
      </c>
      <c r="C433" s="4" t="str">
        <f>Raw_SalesFact!C433</f>
        <v>CUST1094</v>
      </c>
      <c r="D433" s="4" t="str">
        <f>Raw_SalesFact!D433</f>
        <v>PROD67</v>
      </c>
      <c r="E433" s="4" t="str">
        <f>Raw_SalesFact!E433</f>
        <v>STORE6</v>
      </c>
      <c r="F433" s="4">
        <f>IF(Raw_SalesFact!F433="",ROUND(AVERAGE(Raw_SalesFact!$F$2:$F$2001),0),Raw_SalesFact!F433)</f>
        <v>2</v>
      </c>
      <c r="G433" s="4">
        <f>IF(Raw_SalesFact!G433="",ROUND(AVERAGEIF(Raw_SalesFact!$D$2:$D$2001,D433,Raw_SalesFact!$G$2:$G$2001),2),Raw_SalesFact!G433)</f>
        <v>849.8</v>
      </c>
      <c r="H433" s="8">
        <f>IF(Raw_SalesFact!H433="",0,Raw_SalesFact!H433)</f>
        <v>0.06</v>
      </c>
      <c r="I433" s="4" t="str">
        <f>Raw_SalesFact!I433</f>
        <v>COD</v>
      </c>
      <c r="J433" s="4">
        <f>IF(Raw_SalesFact!J433="",ROUND(F433*G433*(1-H433),2),Raw_SalesFact!J433)</f>
        <v>1597.624</v>
      </c>
      <c r="K433" s="4" t="str">
        <f>IF(COUNTIF($A$2:$A433,A433)&gt;1,"Duplicate","Unique")</f>
        <v>Unique</v>
      </c>
    </row>
    <row r="434" spans="1:11" ht="15" customHeight="1" x14ac:dyDescent="0.3">
      <c r="A434" s="4" t="str">
        <f>Raw_SalesFact!A434</f>
        <v>SALE432</v>
      </c>
      <c r="B434" s="6">
        <f>Raw_SalesFact!B434</f>
        <v>45725</v>
      </c>
      <c r="C434" s="4" t="str">
        <f>Raw_SalesFact!C434</f>
        <v>CUST1016</v>
      </c>
      <c r="D434" s="4" t="str">
        <f>Raw_SalesFact!D434</f>
        <v>PROD41</v>
      </c>
      <c r="E434" s="4" t="str">
        <f>Raw_SalesFact!E434</f>
        <v>STORE3</v>
      </c>
      <c r="F434" s="4">
        <f>IF(Raw_SalesFact!F434="",ROUND(AVERAGE(Raw_SalesFact!$F$2:$F$2001),0),Raw_SalesFact!F434)</f>
        <v>3</v>
      </c>
      <c r="G434" s="4">
        <f>IF(Raw_SalesFact!G434="",ROUND(AVERAGEIF(Raw_SalesFact!$D$2:$D$2001,D434,Raw_SalesFact!$G$2:$G$2001),2),Raw_SalesFact!G434)</f>
        <v>482.58</v>
      </c>
      <c r="H434" s="8">
        <f>IF(Raw_SalesFact!H434="",0,Raw_SalesFact!H434)</f>
        <v>0.28000000000000003</v>
      </c>
      <c r="I434" s="4" t="str">
        <f>Raw_SalesFact!I434</f>
        <v>PayPal</v>
      </c>
      <c r="J434" s="4">
        <f>IF(Raw_SalesFact!J434="",ROUND(F434*G434*(1-H434),2),Raw_SalesFact!J434)</f>
        <v>1042.3728000000001</v>
      </c>
      <c r="K434" s="4" t="str">
        <f>IF(COUNTIF($A$2:$A434,A434)&gt;1,"Duplicate","Unique")</f>
        <v>Unique</v>
      </c>
    </row>
    <row r="435" spans="1:11" ht="15" customHeight="1" x14ac:dyDescent="0.3">
      <c r="A435" s="4" t="str">
        <f>Raw_SalesFact!A435</f>
        <v>SALE433</v>
      </c>
      <c r="B435" s="6">
        <f>Raw_SalesFact!B435</f>
        <v>45699</v>
      </c>
      <c r="C435" s="4" t="str">
        <f>Raw_SalesFact!C435</f>
        <v>CUST1114</v>
      </c>
      <c r="D435" s="4" t="str">
        <f>Raw_SalesFact!D435</f>
        <v>PROD59</v>
      </c>
      <c r="E435" s="4" t="str">
        <f>Raw_SalesFact!E435</f>
        <v>STORE2</v>
      </c>
      <c r="F435" s="4">
        <f>IF(Raw_SalesFact!F435="",ROUND(AVERAGE(Raw_SalesFact!$F$2:$F$2001),0),Raw_SalesFact!F435)</f>
        <v>2</v>
      </c>
      <c r="G435" s="4">
        <f>IF(Raw_SalesFact!G435="",ROUND(AVERAGEIF(Raw_SalesFact!$D$2:$D$2001,D435,Raw_SalesFact!$G$2:$G$2001),2),Raw_SalesFact!G435)</f>
        <v>64.7</v>
      </c>
      <c r="H435" s="8">
        <f>IF(Raw_SalesFact!H435="",0,Raw_SalesFact!H435)</f>
        <v>0</v>
      </c>
      <c r="I435" s="4" t="str">
        <f>Raw_SalesFact!I435</f>
        <v>Credit Card</v>
      </c>
      <c r="J435" s="4">
        <f>IF(Raw_SalesFact!J435="",ROUND(F435*G435*(1-H435),2),Raw_SalesFact!J435)</f>
        <v>129.4</v>
      </c>
      <c r="K435" s="4" t="str">
        <f>IF(COUNTIF($A$2:$A435,A435)&gt;1,"Duplicate","Unique")</f>
        <v>Unique</v>
      </c>
    </row>
    <row r="436" spans="1:11" ht="15" customHeight="1" x14ac:dyDescent="0.3">
      <c r="A436" s="4" t="str">
        <f>Raw_SalesFact!A436</f>
        <v>SALE434</v>
      </c>
      <c r="B436" s="6">
        <f>Raw_SalesFact!B436</f>
        <v>45266</v>
      </c>
      <c r="C436" s="4" t="str">
        <f>Raw_SalesFact!C436</f>
        <v>CUST1148</v>
      </c>
      <c r="D436" s="4" t="str">
        <f>Raw_SalesFact!D436</f>
        <v>PROD5</v>
      </c>
      <c r="E436" s="4" t="str">
        <f>Raw_SalesFact!E436</f>
        <v>STORE5</v>
      </c>
      <c r="F436" s="4">
        <f>IF(Raw_SalesFact!F436="",ROUND(AVERAGE(Raw_SalesFact!$F$2:$F$2001),0),Raw_SalesFact!F436)</f>
        <v>3</v>
      </c>
      <c r="G436" s="4">
        <f>IF(Raw_SalesFact!G436="",ROUND(AVERAGEIF(Raw_SalesFact!$D$2:$D$2001,D436,Raw_SalesFact!$G$2:$G$2001),2),Raw_SalesFact!G436)</f>
        <v>589.83000000000004</v>
      </c>
      <c r="H436" s="8">
        <f>IF(Raw_SalesFact!H436="",0,Raw_SalesFact!H436)</f>
        <v>0.26</v>
      </c>
      <c r="I436" s="4" t="str">
        <f>Raw_SalesFact!I436</f>
        <v>Credit Card</v>
      </c>
      <c r="J436" s="4">
        <f>IF(Raw_SalesFact!J436="",ROUND(F436*G436*(1-H436),2),Raw_SalesFact!J436)</f>
        <v>1309.4226000000001</v>
      </c>
      <c r="K436" s="4" t="str">
        <f>IF(COUNTIF($A$2:$A436,A436)&gt;1,"Duplicate","Unique")</f>
        <v>Unique</v>
      </c>
    </row>
    <row r="437" spans="1:11" ht="15" customHeight="1" x14ac:dyDescent="0.3">
      <c r="A437" s="4" t="str">
        <f>Raw_SalesFact!A437</f>
        <v>SALE435</v>
      </c>
      <c r="B437" s="6">
        <f>Raw_SalesFact!B437</f>
        <v>45889</v>
      </c>
      <c r="C437" s="4" t="str">
        <f>Raw_SalesFact!C437</f>
        <v>CUST1288</v>
      </c>
      <c r="D437" s="4" t="str">
        <f>Raw_SalesFact!D437</f>
        <v>PROD3</v>
      </c>
      <c r="E437" s="4" t="str">
        <f>Raw_SalesFact!E437</f>
        <v>STORE9</v>
      </c>
      <c r="F437" s="4">
        <f>IF(Raw_SalesFact!F437="",ROUND(AVERAGE(Raw_SalesFact!$F$2:$F$2001),0),Raw_SalesFact!F437)</f>
        <v>4</v>
      </c>
      <c r="G437" s="4">
        <f>IF(Raw_SalesFact!G437="",ROUND(AVERAGEIF(Raw_SalesFact!$D$2:$D$2001,D437,Raw_SalesFact!$G$2:$G$2001),2),Raw_SalesFact!G437)</f>
        <v>758.49</v>
      </c>
      <c r="H437" s="8">
        <f>IF(Raw_SalesFact!H437="",0,Raw_SalesFact!H437)</f>
        <v>0.16</v>
      </c>
      <c r="I437" s="4" t="str">
        <f>Raw_SalesFact!I437</f>
        <v>COD</v>
      </c>
      <c r="J437" s="4">
        <f>IF(Raw_SalesFact!J437="",ROUND(F437*G437*(1-H437),2),Raw_SalesFact!J437)</f>
        <v>2548.5264000000002</v>
      </c>
      <c r="K437" s="4" t="str">
        <f>IF(COUNTIF($A$2:$A437,A437)&gt;1,"Duplicate","Unique")</f>
        <v>Unique</v>
      </c>
    </row>
    <row r="438" spans="1:11" ht="15" customHeight="1" x14ac:dyDescent="0.3">
      <c r="A438" s="4" t="str">
        <f>Raw_SalesFact!A438</f>
        <v>SALE436</v>
      </c>
      <c r="B438" s="6">
        <f>Raw_SalesFact!B438</f>
        <v>45555</v>
      </c>
      <c r="C438" s="4" t="str">
        <f>Raw_SalesFact!C438</f>
        <v>CUST1053</v>
      </c>
      <c r="D438" s="4" t="str">
        <f>Raw_SalesFact!D438</f>
        <v>PROD37</v>
      </c>
      <c r="E438" s="4" t="str">
        <f>Raw_SalesFact!E438</f>
        <v>STORE12</v>
      </c>
      <c r="F438" s="4">
        <f>IF(Raw_SalesFact!F438="",ROUND(AVERAGE(Raw_SalesFact!$F$2:$F$2001),0),Raw_SalesFact!F438)</f>
        <v>4</v>
      </c>
      <c r="G438" s="4">
        <f>IF(Raw_SalesFact!G438="",ROUND(AVERAGEIF(Raw_SalesFact!$D$2:$D$2001,D438,Raw_SalesFact!$G$2:$G$2001),2),Raw_SalesFact!G438)</f>
        <v>747.56</v>
      </c>
      <c r="H438" s="8">
        <f>IF(Raw_SalesFact!H438="",0,Raw_SalesFact!H438)</f>
        <v>0.09</v>
      </c>
      <c r="I438" s="4" t="str">
        <f>Raw_SalesFact!I438</f>
        <v>COD</v>
      </c>
      <c r="J438" s="4">
        <f>IF(Raw_SalesFact!J438="",ROUND(F438*G438*(1-H438),2),Raw_SalesFact!J438)</f>
        <v>2721.1183999999998</v>
      </c>
      <c r="K438" s="4" t="str">
        <f>IF(COUNTIF($A$2:$A438,A438)&gt;1,"Duplicate","Unique")</f>
        <v>Unique</v>
      </c>
    </row>
    <row r="439" spans="1:11" ht="15" customHeight="1" x14ac:dyDescent="0.3">
      <c r="A439" s="4" t="str">
        <f>Raw_SalesFact!A439</f>
        <v>SALE437</v>
      </c>
      <c r="B439" s="6">
        <f>Raw_SalesFact!B439</f>
        <v>45813</v>
      </c>
      <c r="C439" s="4" t="str">
        <f>Raw_SalesFact!C439</f>
        <v>CUST1253</v>
      </c>
      <c r="D439" s="4" t="str">
        <f>Raw_SalesFact!D439</f>
        <v>PROD40</v>
      </c>
      <c r="E439" s="4" t="str">
        <f>Raw_SalesFact!E439</f>
        <v>STORE17</v>
      </c>
      <c r="F439" s="4">
        <f>IF(Raw_SalesFact!F439="",ROUND(AVERAGE(Raw_SalesFact!$F$2:$F$2001),0),Raw_SalesFact!F439)</f>
        <v>3</v>
      </c>
      <c r="G439" s="4">
        <f>IF(Raw_SalesFact!G439="",ROUND(AVERAGEIF(Raw_SalesFact!$D$2:$D$2001,D439,Raw_SalesFact!$G$2:$G$2001),2),Raw_SalesFact!G439)</f>
        <v>551.22</v>
      </c>
      <c r="H439" s="8">
        <f>IF(Raw_SalesFact!H439="",0,Raw_SalesFact!H439)</f>
        <v>0.12</v>
      </c>
      <c r="I439" s="4" t="str">
        <f>Raw_SalesFact!I439</f>
        <v>PayPal</v>
      </c>
      <c r="J439" s="4">
        <f>IF(Raw_SalesFact!J439="",ROUND(F439*G439*(1-H439),2),Raw_SalesFact!J439)</f>
        <v>1455.2208000000001</v>
      </c>
      <c r="K439" s="4" t="str">
        <f>IF(COUNTIF($A$2:$A439,A439)&gt;1,"Duplicate","Unique")</f>
        <v>Unique</v>
      </c>
    </row>
    <row r="440" spans="1:11" ht="15" customHeight="1" x14ac:dyDescent="0.3">
      <c r="A440" s="4" t="str">
        <f>Raw_SalesFact!A440</f>
        <v>SALE438</v>
      </c>
      <c r="B440" s="6">
        <f>Raw_SalesFact!B440</f>
        <v>45811</v>
      </c>
      <c r="C440" s="4" t="str">
        <f>Raw_SalesFact!C440</f>
        <v>CUST1159</v>
      </c>
      <c r="D440" s="4" t="str">
        <f>Raw_SalesFact!D440</f>
        <v>PROD69</v>
      </c>
      <c r="E440" s="4" t="str">
        <f>Raw_SalesFact!E440</f>
        <v>STORE14</v>
      </c>
      <c r="F440" s="4">
        <f>IF(Raw_SalesFact!F440="",ROUND(AVERAGE(Raw_SalesFact!$F$2:$F$2001),0),Raw_SalesFact!F440)</f>
        <v>2</v>
      </c>
      <c r="G440" s="4">
        <f>IF(Raw_SalesFact!G440="",ROUND(AVERAGEIF(Raw_SalesFact!$D$2:$D$2001,D440,Raw_SalesFact!$G$2:$G$2001),2),Raw_SalesFact!G440)</f>
        <v>527.05999999999995</v>
      </c>
      <c r="H440" s="8">
        <f>IF(Raw_SalesFact!H440="",0,Raw_SalesFact!H440)</f>
        <v>0.17</v>
      </c>
      <c r="I440" s="4" t="str">
        <f>Raw_SalesFact!I440</f>
        <v>PayPal</v>
      </c>
      <c r="J440" s="4">
        <f>IF(Raw_SalesFact!J440="",ROUND(F440*G440*(1-H440),2),Raw_SalesFact!J440)</f>
        <v>874.91959999999995</v>
      </c>
      <c r="K440" s="4" t="str">
        <f>IF(COUNTIF($A$2:$A440,A440)&gt;1,"Duplicate","Unique")</f>
        <v>Unique</v>
      </c>
    </row>
    <row r="441" spans="1:11" ht="15" customHeight="1" x14ac:dyDescent="0.3">
      <c r="A441" s="4" t="str">
        <f>Raw_SalesFact!A441</f>
        <v>SALE439</v>
      </c>
      <c r="B441" s="6">
        <f>Raw_SalesFact!B441</f>
        <v>45670</v>
      </c>
      <c r="C441" s="4" t="str">
        <f>Raw_SalesFact!C441</f>
        <v>CUST1098</v>
      </c>
      <c r="D441" s="4" t="str">
        <f>Raw_SalesFact!D441</f>
        <v>PROD62</v>
      </c>
      <c r="E441" s="4" t="str">
        <f>Raw_SalesFact!E441</f>
        <v>STORE5</v>
      </c>
      <c r="F441" s="4">
        <f>IF(Raw_SalesFact!F441="",ROUND(AVERAGE(Raw_SalesFact!$F$2:$F$2001),0),Raw_SalesFact!F441)</f>
        <v>4</v>
      </c>
      <c r="G441" s="4">
        <f>IF(Raw_SalesFact!G441="",ROUND(AVERAGEIF(Raw_SalesFact!$D$2:$D$2001,D441,Raw_SalesFact!$G$2:$G$2001),2),Raw_SalesFact!G441)</f>
        <v>875.41</v>
      </c>
      <c r="H441" s="8">
        <f>IF(Raw_SalesFact!H441="",0,Raw_SalesFact!H441)</f>
        <v>0.27</v>
      </c>
      <c r="I441" s="4" t="str">
        <f>Raw_SalesFact!I441</f>
        <v>Credit Card</v>
      </c>
      <c r="J441" s="4">
        <f>IF(Raw_SalesFact!J441="",ROUND(F441*G441*(1-H441),2),Raw_SalesFact!J441)</f>
        <v>2556.1972000000001</v>
      </c>
      <c r="K441" s="4" t="str">
        <f>IF(COUNTIF($A$2:$A441,A441)&gt;1,"Duplicate","Unique")</f>
        <v>Unique</v>
      </c>
    </row>
    <row r="442" spans="1:11" ht="15" customHeight="1" x14ac:dyDescent="0.3">
      <c r="A442" s="4" t="str">
        <f>Raw_SalesFact!A442</f>
        <v>SALE440</v>
      </c>
      <c r="B442" s="6">
        <f>Raw_SalesFact!B442</f>
        <v>45736</v>
      </c>
      <c r="C442" s="4" t="str">
        <f>Raw_SalesFact!C442</f>
        <v>CUST1007</v>
      </c>
      <c r="D442" s="4" t="str">
        <f>Raw_SalesFact!D442</f>
        <v>PROD85</v>
      </c>
      <c r="E442" s="4" t="str">
        <f>Raw_SalesFact!E442</f>
        <v>STORE0</v>
      </c>
      <c r="F442" s="4">
        <f>IF(Raw_SalesFact!F442="",ROUND(AVERAGE(Raw_SalesFact!$F$2:$F$2001),0),Raw_SalesFact!F442)</f>
        <v>2</v>
      </c>
      <c r="G442" s="4">
        <f>IF(Raw_SalesFact!G442="",ROUND(AVERAGEIF(Raw_SalesFact!$D$2:$D$2001,D442,Raw_SalesFact!$G$2:$G$2001),2),Raw_SalesFact!G442)</f>
        <v>226.43</v>
      </c>
      <c r="H442" s="8">
        <f>IF(Raw_SalesFact!H442="",0,Raw_SalesFact!H442)</f>
        <v>0.03</v>
      </c>
      <c r="I442" s="4" t="str">
        <f>Raw_SalesFact!I442</f>
        <v>Credit Card</v>
      </c>
      <c r="J442" s="4">
        <f>IF(Raw_SalesFact!J442="",ROUND(F442*G442*(1-H442),2),Raw_SalesFact!J442)</f>
        <v>439.27420000000001</v>
      </c>
      <c r="K442" s="4" t="str">
        <f>IF(COUNTIF($A$2:$A442,A442)&gt;1,"Duplicate","Unique")</f>
        <v>Unique</v>
      </c>
    </row>
    <row r="443" spans="1:11" ht="15" customHeight="1" x14ac:dyDescent="0.3">
      <c r="A443" s="4" t="str">
        <f>Raw_SalesFact!A443</f>
        <v>SALE441</v>
      </c>
      <c r="B443" s="6">
        <f>Raw_SalesFact!B443</f>
        <v>45480</v>
      </c>
      <c r="C443" s="4" t="str">
        <f>Raw_SalesFact!C443</f>
        <v>CUST1035</v>
      </c>
      <c r="D443" s="4" t="str">
        <f>Raw_SalesFact!D443</f>
        <v>PROD79</v>
      </c>
      <c r="E443" s="4" t="str">
        <f>Raw_SalesFact!E443</f>
        <v>STORE5</v>
      </c>
      <c r="F443" s="4">
        <f>IF(Raw_SalesFact!F443="",ROUND(AVERAGE(Raw_SalesFact!$F$2:$F$2001),0),Raw_SalesFact!F443)</f>
        <v>2</v>
      </c>
      <c r="G443" s="4">
        <f>IF(Raw_SalesFact!G443="",ROUND(AVERAGEIF(Raw_SalesFact!$D$2:$D$2001,D443,Raw_SalesFact!$G$2:$G$2001),2),Raw_SalesFact!G443)</f>
        <v>285.39</v>
      </c>
      <c r="H443" s="8">
        <f>IF(Raw_SalesFact!H443="",0,Raw_SalesFact!H443)</f>
        <v>0.1</v>
      </c>
      <c r="I443" s="4" t="str">
        <f>Raw_SalesFact!I443</f>
        <v>Credit Card</v>
      </c>
      <c r="J443" s="4">
        <f>IF(Raw_SalesFact!J443="",ROUND(F443*G443*(1-H443),2),Raw_SalesFact!J443)</f>
        <v>513.702</v>
      </c>
      <c r="K443" s="4" t="str">
        <f>IF(COUNTIF($A$2:$A443,A443)&gt;1,"Duplicate","Unique")</f>
        <v>Unique</v>
      </c>
    </row>
    <row r="444" spans="1:11" ht="15" customHeight="1" x14ac:dyDescent="0.3">
      <c r="A444" s="4" t="str">
        <f>Raw_SalesFact!A444</f>
        <v>SALE442</v>
      </c>
      <c r="B444" s="6">
        <f>Raw_SalesFact!B444</f>
        <v>45929</v>
      </c>
      <c r="C444" s="4" t="str">
        <f>Raw_SalesFact!C444</f>
        <v>CUST1334</v>
      </c>
      <c r="D444" s="4" t="str">
        <f>Raw_SalesFact!D444</f>
        <v>PROD11</v>
      </c>
      <c r="E444" s="4" t="str">
        <f>Raw_SalesFact!E444</f>
        <v>STORE15</v>
      </c>
      <c r="F444" s="4">
        <f>IF(Raw_SalesFact!F444="",ROUND(AVERAGE(Raw_SalesFact!$F$2:$F$2001),0),Raw_SalesFact!F444)</f>
        <v>2</v>
      </c>
      <c r="G444" s="4">
        <f>IF(Raw_SalesFact!G444="",ROUND(AVERAGEIF(Raw_SalesFact!$D$2:$D$2001,D444,Raw_SalesFact!$G$2:$G$2001),2),Raw_SalesFact!G444)</f>
        <v>298.01</v>
      </c>
      <c r="H444" s="8">
        <f>IF(Raw_SalesFact!H444="",0,Raw_SalesFact!H444)</f>
        <v>0.05</v>
      </c>
      <c r="I444" s="4" t="str">
        <f>Raw_SalesFact!I444</f>
        <v>Credit Card</v>
      </c>
      <c r="J444" s="4">
        <f>IF(Raw_SalesFact!J444="",ROUND(F444*G444*(1-H444),2),Raw_SalesFact!J444)</f>
        <v>566.21900000000005</v>
      </c>
      <c r="K444" s="4" t="str">
        <f>IF(COUNTIF($A$2:$A444,A444)&gt;1,"Duplicate","Unique")</f>
        <v>Unique</v>
      </c>
    </row>
    <row r="445" spans="1:11" ht="15" customHeight="1" x14ac:dyDescent="0.3">
      <c r="A445" s="4" t="str">
        <f>Raw_SalesFact!A445</f>
        <v>SALE443</v>
      </c>
      <c r="B445" s="6">
        <f>Raw_SalesFact!B445</f>
        <v>45626</v>
      </c>
      <c r="C445" s="4" t="str">
        <f>Raw_SalesFact!C445</f>
        <v>CUST1159</v>
      </c>
      <c r="D445" s="4" t="str">
        <f>Raw_SalesFact!D445</f>
        <v>PROD40</v>
      </c>
      <c r="E445" s="4" t="str">
        <f>Raw_SalesFact!E445</f>
        <v>STORE4</v>
      </c>
      <c r="F445" s="4">
        <f>IF(Raw_SalesFact!F445="",ROUND(AVERAGE(Raw_SalesFact!$F$2:$F$2001),0),Raw_SalesFact!F445)</f>
        <v>4</v>
      </c>
      <c r="G445" s="4">
        <f>IF(Raw_SalesFact!G445="",ROUND(AVERAGEIF(Raw_SalesFact!$D$2:$D$2001,D445,Raw_SalesFact!$G$2:$G$2001),2),Raw_SalesFact!G445)</f>
        <v>753.49</v>
      </c>
      <c r="H445" s="8">
        <f>IF(Raw_SalesFact!H445="",0,Raw_SalesFact!H445)</f>
        <v>0.26</v>
      </c>
      <c r="I445" s="4" t="str">
        <f>Raw_SalesFact!I445</f>
        <v>COD</v>
      </c>
      <c r="J445" s="4">
        <f>IF(Raw_SalesFact!J445="",ROUND(F445*G445*(1-H445),2),Raw_SalesFact!J445)</f>
        <v>2230.3303999999998</v>
      </c>
      <c r="K445" s="4" t="str">
        <f>IF(COUNTIF($A$2:$A445,A445)&gt;1,"Duplicate","Unique")</f>
        <v>Unique</v>
      </c>
    </row>
    <row r="446" spans="1:11" ht="15" customHeight="1" x14ac:dyDescent="0.3">
      <c r="A446" s="4" t="str">
        <f>Raw_SalesFact!A446</f>
        <v>SALE444</v>
      </c>
      <c r="B446" s="6">
        <f>Raw_SalesFact!B446</f>
        <v>45460</v>
      </c>
      <c r="C446" s="4" t="str">
        <f>Raw_SalesFact!C446</f>
        <v>CUST1488</v>
      </c>
      <c r="D446" s="4" t="str">
        <f>Raw_SalesFact!D446</f>
        <v>PROD78</v>
      </c>
      <c r="E446" s="4" t="str">
        <f>Raw_SalesFact!E446</f>
        <v>STORE12</v>
      </c>
      <c r="F446" s="4">
        <f>IF(Raw_SalesFact!F446="",ROUND(AVERAGE(Raw_SalesFact!$F$2:$F$2001),0),Raw_SalesFact!F446)</f>
        <v>2</v>
      </c>
      <c r="G446" s="4">
        <f>IF(Raw_SalesFact!G446="",ROUND(AVERAGEIF(Raw_SalesFact!$D$2:$D$2001,D446,Raw_SalesFact!$G$2:$G$2001),2),Raw_SalesFact!G446)</f>
        <v>130.38999999999999</v>
      </c>
      <c r="H446" s="8">
        <f>IF(Raw_SalesFact!H446="",0,Raw_SalesFact!H446)</f>
        <v>0.17</v>
      </c>
      <c r="I446" s="4" t="str">
        <f>Raw_SalesFact!I446</f>
        <v>PayPal</v>
      </c>
      <c r="J446" s="4">
        <f>IF(Raw_SalesFact!J446="",ROUND(F446*G446*(1-H446),2),Raw_SalesFact!J446)</f>
        <v>216.44739999999999</v>
      </c>
      <c r="K446" s="4" t="str">
        <f>IF(COUNTIF($A$2:$A446,A446)&gt;1,"Duplicate","Unique")</f>
        <v>Unique</v>
      </c>
    </row>
    <row r="447" spans="1:11" ht="15" customHeight="1" x14ac:dyDescent="0.3">
      <c r="A447" s="4" t="str">
        <f>Raw_SalesFact!A447</f>
        <v>SALE445</v>
      </c>
      <c r="B447" s="6">
        <f>Raw_SalesFact!B447</f>
        <v>45709</v>
      </c>
      <c r="C447" s="4" t="str">
        <f>Raw_SalesFact!C447</f>
        <v>CUST1345</v>
      </c>
      <c r="D447" s="4" t="str">
        <f>Raw_SalesFact!D447</f>
        <v>PROD22</v>
      </c>
      <c r="E447" s="4" t="str">
        <f>Raw_SalesFact!E447</f>
        <v>STORE9</v>
      </c>
      <c r="F447" s="4">
        <f>IF(Raw_SalesFact!F447="",ROUND(AVERAGE(Raw_SalesFact!$F$2:$F$2001),0),Raw_SalesFact!F447)</f>
        <v>4</v>
      </c>
      <c r="G447" s="4">
        <f>IF(Raw_SalesFact!G447="",ROUND(AVERAGEIF(Raw_SalesFact!$D$2:$D$2001,D447,Raw_SalesFact!$G$2:$G$2001),2),Raw_SalesFact!G447)</f>
        <v>164.02</v>
      </c>
      <c r="H447" s="8">
        <f>IF(Raw_SalesFact!H447="",0,Raw_SalesFact!H447)</f>
        <v>0.01</v>
      </c>
      <c r="I447" s="4" t="str">
        <f>Raw_SalesFact!I447</f>
        <v>PayPal</v>
      </c>
      <c r="J447" s="4">
        <f>IF(Raw_SalesFact!J447="",ROUND(F447*G447*(1-H447),2),Raw_SalesFact!J447)</f>
        <v>649.51919999999996</v>
      </c>
      <c r="K447" s="4" t="str">
        <f>IF(COUNTIF($A$2:$A447,A447)&gt;1,"Duplicate","Unique")</f>
        <v>Unique</v>
      </c>
    </row>
    <row r="448" spans="1:11" ht="15" customHeight="1" x14ac:dyDescent="0.3">
      <c r="A448" s="4" t="str">
        <f>Raw_SalesFact!A448</f>
        <v>SALE446</v>
      </c>
      <c r="B448" s="6">
        <f>Raw_SalesFact!B448</f>
        <v>45551</v>
      </c>
      <c r="C448" s="4" t="str">
        <f>Raw_SalesFact!C448</f>
        <v>CUST1164</v>
      </c>
      <c r="D448" s="4" t="str">
        <f>Raw_SalesFact!D448</f>
        <v>PROD29</v>
      </c>
      <c r="E448" s="4" t="str">
        <f>Raw_SalesFact!E448</f>
        <v>STORE4</v>
      </c>
      <c r="F448" s="4">
        <f>IF(Raw_SalesFact!F448="",ROUND(AVERAGE(Raw_SalesFact!$F$2:$F$2001),0),Raw_SalesFact!F448)</f>
        <v>2</v>
      </c>
      <c r="G448" s="4">
        <f>IF(Raw_SalesFact!G448="",ROUND(AVERAGEIF(Raw_SalesFact!$D$2:$D$2001,D448,Raw_SalesFact!$G$2:$G$2001),2),Raw_SalesFact!G448)</f>
        <v>527.51</v>
      </c>
      <c r="H448" s="8">
        <f>IF(Raw_SalesFact!H448="",0,Raw_SalesFact!H448)</f>
        <v>0.18</v>
      </c>
      <c r="I448" s="4" t="str">
        <f>Raw_SalesFact!I448</f>
        <v>PayPal</v>
      </c>
      <c r="J448" s="4">
        <f>IF(Raw_SalesFact!J448="",ROUND(F448*G448*(1-H448),2),Raw_SalesFact!J448)</f>
        <v>865.1164</v>
      </c>
      <c r="K448" s="4" t="str">
        <f>IF(COUNTIF($A$2:$A448,A448)&gt;1,"Duplicate","Unique")</f>
        <v>Unique</v>
      </c>
    </row>
    <row r="449" spans="1:11" ht="15" customHeight="1" x14ac:dyDescent="0.3">
      <c r="A449" s="4" t="str">
        <f>Raw_SalesFact!A449</f>
        <v>SALE447</v>
      </c>
      <c r="B449" s="6">
        <f>Raw_SalesFact!B449</f>
        <v>45939</v>
      </c>
      <c r="C449" s="4" t="str">
        <f>Raw_SalesFact!C449</f>
        <v>CUST1253</v>
      </c>
      <c r="D449" s="4" t="str">
        <f>Raw_SalesFact!D449</f>
        <v>PROD57</v>
      </c>
      <c r="E449" s="4" t="str">
        <f>Raw_SalesFact!E449</f>
        <v>STORE13</v>
      </c>
      <c r="F449" s="4">
        <f>IF(Raw_SalesFact!F449="",ROUND(AVERAGE(Raw_SalesFact!$F$2:$F$2001),0),Raw_SalesFact!F449)</f>
        <v>3</v>
      </c>
      <c r="G449" s="4">
        <f>IF(Raw_SalesFact!G449="",ROUND(AVERAGEIF(Raw_SalesFact!$D$2:$D$2001,D449,Raw_SalesFact!$G$2:$G$2001),2),Raw_SalesFact!G449)</f>
        <v>628.17999999999995</v>
      </c>
      <c r="H449" s="8">
        <f>IF(Raw_SalesFact!H449="",0,Raw_SalesFact!H449)</f>
        <v>0.26</v>
      </c>
      <c r="I449" s="4" t="str">
        <f>Raw_SalesFact!I449</f>
        <v>Credit Card</v>
      </c>
      <c r="J449" s="4">
        <f>IF(Raw_SalesFact!J449="",ROUND(F449*G449*(1-H449),2),Raw_SalesFact!J449)</f>
        <v>1394.5596</v>
      </c>
      <c r="K449" s="4" t="str">
        <f>IF(COUNTIF($A$2:$A449,A449)&gt;1,"Duplicate","Unique")</f>
        <v>Unique</v>
      </c>
    </row>
    <row r="450" spans="1:11" ht="15" customHeight="1" x14ac:dyDescent="0.3">
      <c r="A450" s="4" t="str">
        <f>Raw_SalesFact!A450</f>
        <v>SALE448</v>
      </c>
      <c r="B450" s="6">
        <f>Raw_SalesFact!B450</f>
        <v>45553</v>
      </c>
      <c r="C450" s="4" t="str">
        <f>Raw_SalesFact!C450</f>
        <v>CUST1269</v>
      </c>
      <c r="D450" s="4" t="str">
        <f>Raw_SalesFact!D450</f>
        <v>PROD56</v>
      </c>
      <c r="E450" s="4" t="str">
        <f>Raw_SalesFact!E450</f>
        <v>STORE3</v>
      </c>
      <c r="F450" s="4">
        <f>IF(Raw_SalesFact!F450="",ROUND(AVERAGE(Raw_SalesFact!$F$2:$F$2001),0),Raw_SalesFact!F450)</f>
        <v>1</v>
      </c>
      <c r="G450" s="4">
        <f>IF(Raw_SalesFact!G450="",ROUND(AVERAGEIF(Raw_SalesFact!$D$2:$D$2001,D450,Raw_SalesFact!$G$2:$G$2001),2),Raw_SalesFact!G450)</f>
        <v>862.31</v>
      </c>
      <c r="H450" s="8">
        <f>IF(Raw_SalesFact!H450="",0,Raw_SalesFact!H450)</f>
        <v>0.06</v>
      </c>
      <c r="I450" s="4" t="str">
        <f>Raw_SalesFact!I450</f>
        <v>Credit Card</v>
      </c>
      <c r="J450" s="4">
        <f>IF(Raw_SalesFact!J450="",ROUND(F450*G450*(1-H450),2),Raw_SalesFact!J450)</f>
        <v>810.57140000000004</v>
      </c>
      <c r="K450" s="4" t="str">
        <f>IF(COUNTIF($A$2:$A450,A450)&gt;1,"Duplicate","Unique")</f>
        <v>Unique</v>
      </c>
    </row>
    <row r="451" spans="1:11" ht="15" customHeight="1" x14ac:dyDescent="0.3">
      <c r="A451" s="4" t="str">
        <f>Raw_SalesFact!A451</f>
        <v>SALE449</v>
      </c>
      <c r="B451" s="6">
        <f>Raw_SalesFact!B451</f>
        <v>45806</v>
      </c>
      <c r="C451" s="4" t="str">
        <f>Raw_SalesFact!C451</f>
        <v>CUST1071</v>
      </c>
      <c r="D451" s="4" t="str">
        <f>Raw_SalesFact!D451</f>
        <v>PROD83</v>
      </c>
      <c r="E451" s="4" t="str">
        <f>Raw_SalesFact!E451</f>
        <v>STORE14</v>
      </c>
      <c r="F451" s="4">
        <f>IF(Raw_SalesFact!F451="",ROUND(AVERAGE(Raw_SalesFact!$F$2:$F$2001),0),Raw_SalesFact!F451)</f>
        <v>2</v>
      </c>
      <c r="G451" s="4">
        <f>IF(Raw_SalesFact!G451="",ROUND(AVERAGEIF(Raw_SalesFact!$D$2:$D$2001,D451,Raw_SalesFact!$G$2:$G$2001),2),Raw_SalesFact!G451)</f>
        <v>541.39</v>
      </c>
      <c r="H451" s="8">
        <f>IF(Raw_SalesFact!H451="",0,Raw_SalesFact!H451)</f>
        <v>0.03</v>
      </c>
      <c r="I451" s="4" t="str">
        <f>Raw_SalesFact!I451</f>
        <v>COD</v>
      </c>
      <c r="J451" s="4">
        <f>IF(Raw_SalesFact!J451="",ROUND(F451*G451*(1-H451),2),Raw_SalesFact!J451)</f>
        <v>1050.2965999999999</v>
      </c>
      <c r="K451" s="4" t="str">
        <f>IF(COUNTIF($A$2:$A451,A451)&gt;1,"Duplicate","Unique")</f>
        <v>Unique</v>
      </c>
    </row>
    <row r="452" spans="1:11" ht="15" customHeight="1" x14ac:dyDescent="0.3">
      <c r="A452" s="4" t="str">
        <f>Raw_SalesFact!A452</f>
        <v>SALE450</v>
      </c>
      <c r="B452" s="6">
        <f>Raw_SalesFact!B452</f>
        <v>45811</v>
      </c>
      <c r="C452" s="4" t="str">
        <f>Raw_SalesFact!C452</f>
        <v>CUST1477</v>
      </c>
      <c r="D452" s="4" t="str">
        <f>Raw_SalesFact!D452</f>
        <v>PROD76</v>
      </c>
      <c r="E452" s="4" t="str">
        <f>Raw_SalesFact!E452</f>
        <v>STORE16</v>
      </c>
      <c r="F452" s="4">
        <f>IF(Raw_SalesFact!F452="",ROUND(AVERAGE(Raw_SalesFact!$F$2:$F$2001),0),Raw_SalesFact!F452)</f>
        <v>3</v>
      </c>
      <c r="G452" s="4">
        <f>IF(Raw_SalesFact!G452="",ROUND(AVERAGEIF(Raw_SalesFact!$D$2:$D$2001,D452,Raw_SalesFact!$G$2:$G$2001),2),Raw_SalesFact!G452)</f>
        <v>761.8</v>
      </c>
      <c r="H452" s="8">
        <f>IF(Raw_SalesFact!H452="",0,Raw_SalesFact!H452)</f>
        <v>0.06</v>
      </c>
      <c r="I452" s="4" t="str">
        <f>Raw_SalesFact!I452</f>
        <v>COD</v>
      </c>
      <c r="J452" s="4">
        <f>IF(Raw_SalesFact!J452="",ROUND(F452*G452*(1-H452),2),Raw_SalesFact!J452)</f>
        <v>2148.2759999999998</v>
      </c>
      <c r="K452" s="4" t="str">
        <f>IF(COUNTIF($A$2:$A452,A452)&gt;1,"Duplicate","Unique")</f>
        <v>Unique</v>
      </c>
    </row>
    <row r="453" spans="1:11" ht="15" customHeight="1" x14ac:dyDescent="0.3">
      <c r="A453" s="4" t="str">
        <f>Raw_SalesFact!A453</f>
        <v>SALE451</v>
      </c>
      <c r="B453" s="6">
        <f>Raw_SalesFact!B453</f>
        <v>45508</v>
      </c>
      <c r="C453" s="4" t="str">
        <f>Raw_SalesFact!C453</f>
        <v>CUST1422</v>
      </c>
      <c r="D453" s="4" t="str">
        <f>Raw_SalesFact!D453</f>
        <v>PROD49</v>
      </c>
      <c r="E453" s="4" t="str">
        <f>Raw_SalesFact!E453</f>
        <v>STORE2</v>
      </c>
      <c r="F453" s="4">
        <f>IF(Raw_SalesFact!F453="",ROUND(AVERAGE(Raw_SalesFact!$F$2:$F$2001),0),Raw_SalesFact!F453)</f>
        <v>4</v>
      </c>
      <c r="G453" s="4">
        <f>IF(Raw_SalesFact!G453="",ROUND(AVERAGEIF(Raw_SalesFact!$D$2:$D$2001,D453,Raw_SalesFact!$G$2:$G$2001),2),Raw_SalesFact!G453)</f>
        <v>829.36</v>
      </c>
      <c r="H453" s="8">
        <f>IF(Raw_SalesFact!H453="",0,Raw_SalesFact!H453)</f>
        <v>0.11</v>
      </c>
      <c r="I453" s="4" t="str">
        <f>Raw_SalesFact!I453</f>
        <v>PayPal</v>
      </c>
      <c r="J453" s="4">
        <f>IF(Raw_SalesFact!J453="",ROUND(F453*G453*(1-H453),2),Raw_SalesFact!J453)</f>
        <v>2952.5216</v>
      </c>
      <c r="K453" s="4" t="str">
        <f>IF(COUNTIF($A$2:$A453,A453)&gt;1,"Duplicate","Unique")</f>
        <v>Unique</v>
      </c>
    </row>
    <row r="454" spans="1:11" ht="15" customHeight="1" x14ac:dyDescent="0.3">
      <c r="A454" s="4" t="str">
        <f>Raw_SalesFact!A454</f>
        <v>SALE452</v>
      </c>
      <c r="B454" s="6">
        <f>Raw_SalesFact!B454</f>
        <v>45460</v>
      </c>
      <c r="C454" s="4" t="str">
        <f>Raw_SalesFact!C454</f>
        <v>CUST1404</v>
      </c>
      <c r="D454" s="4" t="str">
        <f>Raw_SalesFact!D454</f>
        <v>PROD23</v>
      </c>
      <c r="E454" s="4" t="str">
        <f>Raw_SalesFact!E454</f>
        <v>STORE16</v>
      </c>
      <c r="F454" s="4">
        <f>IF(Raw_SalesFact!F454="",ROUND(AVERAGE(Raw_SalesFact!$F$2:$F$2001),0),Raw_SalesFact!F454)</f>
        <v>2</v>
      </c>
      <c r="G454" s="4">
        <f>IF(Raw_SalesFact!G454="",ROUND(AVERAGEIF(Raw_SalesFact!$D$2:$D$2001,D454,Raw_SalesFact!$G$2:$G$2001),2),Raw_SalesFact!G454)</f>
        <v>425.06</v>
      </c>
      <c r="H454" s="8">
        <f>IF(Raw_SalesFact!H454="",0,Raw_SalesFact!H454)</f>
        <v>0.09</v>
      </c>
      <c r="I454" s="4" t="str">
        <f>Raw_SalesFact!I454</f>
        <v>PayPal</v>
      </c>
      <c r="J454" s="4">
        <f>IF(Raw_SalesFact!J454="",ROUND(F454*G454*(1-H454),2),Raw_SalesFact!J454)</f>
        <v>773.60919999999999</v>
      </c>
      <c r="K454" s="4" t="str">
        <f>IF(COUNTIF($A$2:$A454,A454)&gt;1,"Duplicate","Unique")</f>
        <v>Unique</v>
      </c>
    </row>
    <row r="455" spans="1:11" ht="15" customHeight="1" x14ac:dyDescent="0.3">
      <c r="A455" s="4" t="str">
        <f>Raw_SalesFact!A455</f>
        <v>SALE453</v>
      </c>
      <c r="B455" s="6">
        <f>Raw_SalesFact!B455</f>
        <v>45311</v>
      </c>
      <c r="C455" s="4" t="str">
        <f>Raw_SalesFact!C455</f>
        <v>CUST1127</v>
      </c>
      <c r="D455" s="4" t="str">
        <f>Raw_SalesFact!D455</f>
        <v>PROD55</v>
      </c>
      <c r="E455" s="4" t="str">
        <f>Raw_SalesFact!E455</f>
        <v>STORE0</v>
      </c>
      <c r="F455" s="4">
        <f>IF(Raw_SalesFact!F455="",ROUND(AVERAGE(Raw_SalesFact!$F$2:$F$2001),0),Raw_SalesFact!F455)</f>
        <v>2</v>
      </c>
      <c r="G455" s="4">
        <f>IF(Raw_SalesFact!G455="",ROUND(AVERAGEIF(Raw_SalesFact!$D$2:$D$2001,D455,Raw_SalesFact!$G$2:$G$2001),2),Raw_SalesFact!G455)</f>
        <v>911.14</v>
      </c>
      <c r="H455" s="8">
        <f>IF(Raw_SalesFact!H455="",0,Raw_SalesFact!H455)</f>
        <v>0.1</v>
      </c>
      <c r="I455" s="4" t="str">
        <f>Raw_SalesFact!I455</f>
        <v>Credit Card</v>
      </c>
      <c r="J455" s="4">
        <f>IF(Raw_SalesFact!J455="",ROUND(F455*G455*(1-H455),2),Raw_SalesFact!J455)</f>
        <v>1640.0519999999999</v>
      </c>
      <c r="K455" s="4" t="str">
        <f>IF(COUNTIF($A$2:$A455,A455)&gt;1,"Duplicate","Unique")</f>
        <v>Unique</v>
      </c>
    </row>
    <row r="456" spans="1:11" ht="15" customHeight="1" x14ac:dyDescent="0.3">
      <c r="A456" s="4" t="str">
        <f>Raw_SalesFact!A456</f>
        <v>SALE454</v>
      </c>
      <c r="B456" s="6">
        <f>Raw_SalesFact!B456</f>
        <v>45906</v>
      </c>
      <c r="C456" s="4" t="str">
        <f>Raw_SalesFact!C456</f>
        <v>CUST1084</v>
      </c>
      <c r="D456" s="4" t="str">
        <f>Raw_SalesFact!D456</f>
        <v>PROD68</v>
      </c>
      <c r="E456" s="4" t="str">
        <f>Raw_SalesFact!E456</f>
        <v>STORE8</v>
      </c>
      <c r="F456" s="4">
        <f>IF(Raw_SalesFact!F456="",ROUND(AVERAGE(Raw_SalesFact!$F$2:$F$2001),0),Raw_SalesFact!F456)</f>
        <v>3</v>
      </c>
      <c r="G456" s="4">
        <f>IF(Raw_SalesFact!G456="",ROUND(AVERAGEIF(Raw_SalesFact!$D$2:$D$2001,D456,Raw_SalesFact!$G$2:$G$2001),2),Raw_SalesFact!G456)</f>
        <v>811.96</v>
      </c>
      <c r="H456" s="8">
        <f>IF(Raw_SalesFact!H456="",0,Raw_SalesFact!H456)</f>
        <v>0.28999999999999998</v>
      </c>
      <c r="I456" s="4" t="str">
        <f>Raw_SalesFact!I456</f>
        <v>Credit Card</v>
      </c>
      <c r="J456" s="4">
        <f>IF(Raw_SalesFact!J456="",ROUND(F456*G456*(1-H456),2),Raw_SalesFact!J456)</f>
        <v>1729.4748</v>
      </c>
      <c r="K456" s="4" t="str">
        <f>IF(COUNTIF($A$2:$A456,A456)&gt;1,"Duplicate","Unique")</f>
        <v>Unique</v>
      </c>
    </row>
    <row r="457" spans="1:11" ht="15" customHeight="1" x14ac:dyDescent="0.3">
      <c r="A457" s="4" t="str">
        <f>Raw_SalesFact!A457</f>
        <v>SALE455</v>
      </c>
      <c r="B457" s="6">
        <f>Raw_SalesFact!B457</f>
        <v>45380</v>
      </c>
      <c r="C457" s="4" t="str">
        <f>Raw_SalesFact!C457</f>
        <v>CUST1273</v>
      </c>
      <c r="D457" s="4" t="str">
        <f>Raw_SalesFact!D457</f>
        <v>PROD31</v>
      </c>
      <c r="E457" s="4" t="str">
        <f>Raw_SalesFact!E457</f>
        <v>STORE10</v>
      </c>
      <c r="F457" s="4">
        <f>IF(Raw_SalesFact!F457="",ROUND(AVERAGE(Raw_SalesFact!$F$2:$F$2001),0),Raw_SalesFact!F457)</f>
        <v>2</v>
      </c>
      <c r="G457" s="4">
        <f>IF(Raw_SalesFact!G457="",ROUND(AVERAGEIF(Raw_SalesFact!$D$2:$D$2001,D457,Raw_SalesFact!$G$2:$G$2001),2),Raw_SalesFact!G457)</f>
        <v>780.05</v>
      </c>
      <c r="H457" s="8">
        <f>IF(Raw_SalesFact!H457="",0,Raw_SalesFact!H457)</f>
        <v>0.12</v>
      </c>
      <c r="I457" s="4" t="str">
        <f>Raw_SalesFact!I457</f>
        <v>COD</v>
      </c>
      <c r="J457" s="4">
        <f>IF(Raw_SalesFact!J457="",ROUND(F457*G457*(1-H457),2),Raw_SalesFact!J457)</f>
        <v>1372.8879999999999</v>
      </c>
      <c r="K457" s="4" t="str">
        <f>IF(COUNTIF($A$2:$A457,A457)&gt;1,"Duplicate","Unique")</f>
        <v>Unique</v>
      </c>
    </row>
    <row r="458" spans="1:11" ht="15" customHeight="1" x14ac:dyDescent="0.3">
      <c r="A458" s="4" t="str">
        <f>Raw_SalesFact!A458</f>
        <v>SALE456</v>
      </c>
      <c r="B458" s="6">
        <f>Raw_SalesFact!B458</f>
        <v>45527</v>
      </c>
      <c r="C458" s="4" t="str">
        <f>Raw_SalesFact!C458</f>
        <v>CUST1215</v>
      </c>
      <c r="D458" s="4" t="str">
        <f>Raw_SalesFact!D458</f>
        <v>PROD32</v>
      </c>
      <c r="E458" s="4" t="str">
        <f>Raw_SalesFact!E458</f>
        <v>STORE9</v>
      </c>
      <c r="F458" s="4">
        <f>IF(Raw_SalesFact!F458="",ROUND(AVERAGE(Raw_SalesFact!$F$2:$F$2001),0),Raw_SalesFact!F458)</f>
        <v>4</v>
      </c>
      <c r="G458" s="4">
        <f>IF(Raw_SalesFact!G458="",ROUND(AVERAGEIF(Raw_SalesFact!$D$2:$D$2001,D458,Raw_SalesFact!$G$2:$G$2001),2),Raw_SalesFact!G458)</f>
        <v>315.95</v>
      </c>
      <c r="H458" s="8">
        <f>IF(Raw_SalesFact!H458="",0,Raw_SalesFact!H458)</f>
        <v>0.19</v>
      </c>
      <c r="I458" s="4" t="str">
        <f>Raw_SalesFact!I458</f>
        <v>COD</v>
      </c>
      <c r="J458" s="4">
        <f>IF(Raw_SalesFact!J458="",ROUND(F458*G458*(1-H458),2),Raw_SalesFact!J458)</f>
        <v>1023.678</v>
      </c>
      <c r="K458" s="4" t="str">
        <f>IF(COUNTIF($A$2:$A458,A458)&gt;1,"Duplicate","Unique")</f>
        <v>Unique</v>
      </c>
    </row>
    <row r="459" spans="1:11" ht="15" customHeight="1" x14ac:dyDescent="0.3">
      <c r="A459" s="4" t="str">
        <f>Raw_SalesFact!A459</f>
        <v>SALE457</v>
      </c>
      <c r="B459" s="6">
        <f>Raw_SalesFact!B459</f>
        <v>45796</v>
      </c>
      <c r="C459" s="4" t="str">
        <f>Raw_SalesFact!C459</f>
        <v>CUST1229</v>
      </c>
      <c r="D459" s="4" t="str">
        <f>Raw_SalesFact!D459</f>
        <v>PROD52</v>
      </c>
      <c r="E459" s="4" t="str">
        <f>Raw_SalesFact!E459</f>
        <v>STORE9</v>
      </c>
      <c r="F459" s="4">
        <f>IF(Raw_SalesFact!F459="",ROUND(AVERAGE(Raw_SalesFact!$F$2:$F$2001),0),Raw_SalesFact!F459)</f>
        <v>2</v>
      </c>
      <c r="G459" s="4">
        <f>IF(Raw_SalesFact!G459="",ROUND(AVERAGEIF(Raw_SalesFact!$D$2:$D$2001,D459,Raw_SalesFact!$G$2:$G$2001),2),Raw_SalesFact!G459)</f>
        <v>810.17</v>
      </c>
      <c r="H459" s="8">
        <f>IF(Raw_SalesFact!H459="",0,Raw_SalesFact!H459)</f>
        <v>0.27</v>
      </c>
      <c r="I459" s="4" t="str">
        <f>Raw_SalesFact!I459</f>
        <v>Credit Card</v>
      </c>
      <c r="J459" s="4">
        <f>IF(Raw_SalesFact!J459="",ROUND(F459*G459*(1-H459),2),Raw_SalesFact!J459)</f>
        <v>1182.8481999999999</v>
      </c>
      <c r="K459" s="4" t="str">
        <f>IF(COUNTIF($A$2:$A459,A459)&gt;1,"Duplicate","Unique")</f>
        <v>Unique</v>
      </c>
    </row>
    <row r="460" spans="1:11" ht="15" customHeight="1" x14ac:dyDescent="0.3">
      <c r="A460" s="4" t="str">
        <f>Raw_SalesFact!A460</f>
        <v>SALE458</v>
      </c>
      <c r="B460" s="6">
        <f>Raw_SalesFact!B460</f>
        <v>45389</v>
      </c>
      <c r="C460" s="4" t="str">
        <f>Raw_SalesFact!C460</f>
        <v>CUST1205</v>
      </c>
      <c r="D460" s="4" t="str">
        <f>Raw_SalesFact!D460</f>
        <v>PROD84</v>
      </c>
      <c r="E460" s="4" t="str">
        <f>Raw_SalesFact!E460</f>
        <v>STORE4</v>
      </c>
      <c r="F460" s="4">
        <f>IF(Raw_SalesFact!F460="",ROUND(AVERAGE(Raw_SalesFact!$F$2:$F$2001),0),Raw_SalesFact!F460)</f>
        <v>3</v>
      </c>
      <c r="G460" s="4">
        <f>IF(Raw_SalesFact!G460="",ROUND(AVERAGEIF(Raw_SalesFact!$D$2:$D$2001,D460,Raw_SalesFact!$G$2:$G$2001),2),Raw_SalesFact!G460)</f>
        <v>505.01</v>
      </c>
      <c r="H460" s="8">
        <f>IF(Raw_SalesFact!H460="",0,Raw_SalesFact!H460)</f>
        <v>0.02</v>
      </c>
      <c r="I460" s="4" t="str">
        <f>Raw_SalesFact!I460</f>
        <v>PayPal</v>
      </c>
      <c r="J460" s="4">
        <f>IF(Raw_SalesFact!J460="",ROUND(F460*G460*(1-H460),2),Raw_SalesFact!J460)</f>
        <v>1484.7293999999999</v>
      </c>
      <c r="K460" s="4" t="str">
        <f>IF(COUNTIF($A$2:$A460,A460)&gt;1,"Duplicate","Unique")</f>
        <v>Unique</v>
      </c>
    </row>
    <row r="461" spans="1:11" ht="15" customHeight="1" x14ac:dyDescent="0.3">
      <c r="A461" s="4" t="str">
        <f>Raw_SalesFact!A461</f>
        <v>SALE459</v>
      </c>
      <c r="B461" s="6">
        <f>Raw_SalesFact!B461</f>
        <v>45315</v>
      </c>
      <c r="C461" s="4" t="str">
        <f>Raw_SalesFact!C461</f>
        <v>CUST1467</v>
      </c>
      <c r="D461" s="4" t="str">
        <f>Raw_SalesFact!D461</f>
        <v>PROD72</v>
      </c>
      <c r="E461" s="4" t="str">
        <f>Raw_SalesFact!E461</f>
        <v>STORE17</v>
      </c>
      <c r="F461" s="4">
        <f>IF(Raw_SalesFact!F461="",ROUND(AVERAGE(Raw_SalesFact!$F$2:$F$2001),0),Raw_SalesFact!F461)</f>
        <v>2</v>
      </c>
      <c r="G461" s="4">
        <f>IF(Raw_SalesFact!G461="",ROUND(AVERAGEIF(Raw_SalesFact!$D$2:$D$2001,D461,Raw_SalesFact!$G$2:$G$2001),2),Raw_SalesFact!G461)</f>
        <v>736.75</v>
      </c>
      <c r="H461" s="8">
        <f>IF(Raw_SalesFact!H461="",0,Raw_SalesFact!H461)</f>
        <v>0.18</v>
      </c>
      <c r="I461" s="4" t="str">
        <f>Raw_SalesFact!I461</f>
        <v>Credit Card</v>
      </c>
      <c r="J461" s="4">
        <f>IF(Raw_SalesFact!J461="",ROUND(F461*G461*(1-H461),2),Raw_SalesFact!J461)</f>
        <v>1208.27</v>
      </c>
      <c r="K461" s="4" t="str">
        <f>IF(COUNTIF($A$2:$A461,A461)&gt;1,"Duplicate","Unique")</f>
        <v>Unique</v>
      </c>
    </row>
    <row r="462" spans="1:11" ht="15" customHeight="1" x14ac:dyDescent="0.3">
      <c r="A462" s="4" t="str">
        <f>Raw_SalesFact!A462</f>
        <v>SALE460</v>
      </c>
      <c r="B462" s="6">
        <f>Raw_SalesFact!B462</f>
        <v>45311</v>
      </c>
      <c r="C462" s="4" t="str">
        <f>Raw_SalesFact!C462</f>
        <v>CUST1027</v>
      </c>
      <c r="D462" s="4" t="str">
        <f>Raw_SalesFact!D462</f>
        <v>PROD77</v>
      </c>
      <c r="E462" s="4" t="str">
        <f>Raw_SalesFact!E462</f>
        <v>STORE9</v>
      </c>
      <c r="F462" s="4">
        <f>IF(Raw_SalesFact!F462="",ROUND(AVERAGE(Raw_SalesFact!$F$2:$F$2001),0),Raw_SalesFact!F462)</f>
        <v>4</v>
      </c>
      <c r="G462" s="4">
        <f>IF(Raw_SalesFact!G462="",ROUND(AVERAGEIF(Raw_SalesFact!$D$2:$D$2001,D462,Raw_SalesFact!$G$2:$G$2001),2),Raw_SalesFact!G462)</f>
        <v>700.31</v>
      </c>
      <c r="H462" s="8">
        <f>IF(Raw_SalesFact!H462="",0,Raw_SalesFact!H462)</f>
        <v>0.2</v>
      </c>
      <c r="I462" s="4" t="str">
        <f>Raw_SalesFact!I462</f>
        <v>PayPal</v>
      </c>
      <c r="J462" s="4">
        <f>IF(Raw_SalesFact!J462="",ROUND(F462*G462*(1-H462),2),Raw_SalesFact!J462)</f>
        <v>2240.9920000000002</v>
      </c>
      <c r="K462" s="4" t="str">
        <f>IF(COUNTIF($A$2:$A462,A462)&gt;1,"Duplicate","Unique")</f>
        <v>Unique</v>
      </c>
    </row>
    <row r="463" spans="1:11" ht="15" customHeight="1" x14ac:dyDescent="0.3">
      <c r="A463" s="4" t="str">
        <f>Raw_SalesFact!A463</f>
        <v>SALE461</v>
      </c>
      <c r="B463" s="6">
        <f>Raw_SalesFact!B463</f>
        <v>45270</v>
      </c>
      <c r="C463" s="4" t="str">
        <f>Raw_SalesFact!C463</f>
        <v>CUST1129</v>
      </c>
      <c r="D463" s="4" t="str">
        <f>Raw_SalesFact!D463</f>
        <v>PROD91</v>
      </c>
      <c r="E463" s="4" t="str">
        <f>Raw_SalesFact!E463</f>
        <v>STORE11</v>
      </c>
      <c r="F463" s="4">
        <f>IF(Raw_SalesFact!F463="",ROUND(AVERAGE(Raw_SalesFact!$F$2:$F$2001),0),Raw_SalesFact!F463)</f>
        <v>4</v>
      </c>
      <c r="G463" s="4">
        <f>IF(Raw_SalesFact!G463="",ROUND(AVERAGEIF(Raw_SalesFact!$D$2:$D$2001,D463,Raw_SalesFact!$G$2:$G$2001),2),Raw_SalesFact!G463)</f>
        <v>202.46</v>
      </c>
      <c r="H463" s="8">
        <f>IF(Raw_SalesFact!H463="",0,Raw_SalesFact!H463)</f>
        <v>0.24</v>
      </c>
      <c r="I463" s="4" t="str">
        <f>Raw_SalesFact!I463</f>
        <v>Credit Card</v>
      </c>
      <c r="J463" s="4">
        <f>IF(Raw_SalesFact!J463="",ROUND(F463*G463*(1-H463),2),Raw_SalesFact!J463)</f>
        <v>615.47839999999997</v>
      </c>
      <c r="K463" s="4" t="str">
        <f>IF(COUNTIF($A$2:$A463,A463)&gt;1,"Duplicate","Unique")</f>
        <v>Unique</v>
      </c>
    </row>
    <row r="464" spans="1:11" ht="15" customHeight="1" x14ac:dyDescent="0.3">
      <c r="A464" s="4" t="str">
        <f>Raw_SalesFact!A464</f>
        <v>SALE462</v>
      </c>
      <c r="B464" s="6">
        <f>Raw_SalesFact!B464</f>
        <v>45279</v>
      </c>
      <c r="C464" s="4" t="str">
        <f>Raw_SalesFact!C464</f>
        <v>CUST1265</v>
      </c>
      <c r="D464" s="4" t="str">
        <f>Raw_SalesFact!D464</f>
        <v>PROD87</v>
      </c>
      <c r="E464" s="4" t="str">
        <f>Raw_SalesFact!E464</f>
        <v>STORE1</v>
      </c>
      <c r="F464" s="4">
        <f>IF(Raw_SalesFact!F464="",ROUND(AVERAGE(Raw_SalesFact!$F$2:$F$2001),0),Raw_SalesFact!F464)</f>
        <v>2</v>
      </c>
      <c r="G464" s="4">
        <f>IF(Raw_SalesFact!G464="",ROUND(AVERAGEIF(Raw_SalesFact!$D$2:$D$2001,D464,Raw_SalesFact!$G$2:$G$2001),2),Raw_SalesFact!G464)</f>
        <v>291.83999999999997</v>
      </c>
      <c r="H464" s="8">
        <f>IF(Raw_SalesFact!H464="",0,Raw_SalesFact!H464)</f>
        <v>0.25</v>
      </c>
      <c r="I464" s="4" t="str">
        <f>Raw_SalesFact!I464</f>
        <v>PayPal</v>
      </c>
      <c r="J464" s="4">
        <f>IF(Raw_SalesFact!J464="",ROUND(F464*G464*(1-H464),2),Raw_SalesFact!J464)</f>
        <v>437.76</v>
      </c>
      <c r="K464" s="4" t="str">
        <f>IF(COUNTIF($A$2:$A464,A464)&gt;1,"Duplicate","Unique")</f>
        <v>Unique</v>
      </c>
    </row>
    <row r="465" spans="1:11" ht="15" customHeight="1" x14ac:dyDescent="0.3">
      <c r="A465" s="4" t="str">
        <f>Raw_SalesFact!A465</f>
        <v>SALE463</v>
      </c>
      <c r="B465" s="6">
        <f>Raw_SalesFact!B465</f>
        <v>45252</v>
      </c>
      <c r="C465" s="4" t="str">
        <f>Raw_SalesFact!C465</f>
        <v>CUST1163</v>
      </c>
      <c r="D465" s="4" t="str">
        <f>Raw_SalesFact!D465</f>
        <v>PROD97</v>
      </c>
      <c r="E465" s="4" t="str">
        <f>Raw_SalesFact!E465</f>
        <v>STORE5</v>
      </c>
      <c r="F465" s="4">
        <f>IF(Raw_SalesFact!F465="",ROUND(AVERAGE(Raw_SalesFact!$F$2:$F$2001),0),Raw_SalesFact!F465)</f>
        <v>2</v>
      </c>
      <c r="G465" s="4">
        <f>IF(Raw_SalesFact!G465="",ROUND(AVERAGEIF(Raw_SalesFact!$D$2:$D$2001,D465,Raw_SalesFact!$G$2:$G$2001),2),Raw_SalesFact!G465)</f>
        <v>261.48</v>
      </c>
      <c r="H465" s="8">
        <f>IF(Raw_SalesFact!H465="",0,Raw_SalesFact!H465)</f>
        <v>0.17</v>
      </c>
      <c r="I465" s="4" t="str">
        <f>Raw_SalesFact!I465</f>
        <v>Credit Card</v>
      </c>
      <c r="J465" s="4">
        <f>IF(Raw_SalesFact!J465="",ROUND(F465*G465*(1-H465),2),Raw_SalesFact!J465)</f>
        <v>434.05680000000001</v>
      </c>
      <c r="K465" s="4" t="str">
        <f>IF(COUNTIF($A$2:$A465,A465)&gt;1,"Duplicate","Unique")</f>
        <v>Unique</v>
      </c>
    </row>
    <row r="466" spans="1:11" ht="15" customHeight="1" x14ac:dyDescent="0.3">
      <c r="A466" s="4" t="str">
        <f>Raw_SalesFact!A466</f>
        <v>SALE464</v>
      </c>
      <c r="B466" s="6">
        <f>Raw_SalesFact!B466</f>
        <v>45938</v>
      </c>
      <c r="C466" s="4" t="str">
        <f>Raw_SalesFact!C466</f>
        <v>CUST1300</v>
      </c>
      <c r="D466" s="4" t="str">
        <f>Raw_SalesFact!D466</f>
        <v>PROD36</v>
      </c>
      <c r="E466" s="4" t="str">
        <f>Raw_SalesFact!E466</f>
        <v>STORE14</v>
      </c>
      <c r="F466" s="4">
        <f>IF(Raw_SalesFact!F466="",ROUND(AVERAGE(Raw_SalesFact!$F$2:$F$2001),0),Raw_SalesFact!F466)</f>
        <v>1</v>
      </c>
      <c r="G466" s="4">
        <f>IF(Raw_SalesFact!G466="",ROUND(AVERAGEIF(Raw_SalesFact!$D$2:$D$2001,D466,Raw_SalesFact!$G$2:$G$2001),2),Raw_SalesFact!G466)</f>
        <v>850.83</v>
      </c>
      <c r="H466" s="8">
        <f>IF(Raw_SalesFact!H466="",0,Raw_SalesFact!H466)</f>
        <v>0.28000000000000003</v>
      </c>
      <c r="I466" s="4" t="str">
        <f>Raw_SalesFact!I466</f>
        <v>PayPal</v>
      </c>
      <c r="J466" s="4">
        <f>IF(Raw_SalesFact!J466="",ROUND(F466*G466*(1-H466),2),Raw_SalesFact!J466)</f>
        <v>612.59760000000006</v>
      </c>
      <c r="K466" s="4" t="str">
        <f>IF(COUNTIF($A$2:$A466,A466)&gt;1,"Duplicate","Unique")</f>
        <v>Unique</v>
      </c>
    </row>
    <row r="467" spans="1:11" ht="15" customHeight="1" x14ac:dyDescent="0.3">
      <c r="A467" s="4" t="str">
        <f>Raw_SalesFact!A467</f>
        <v>SALE465</v>
      </c>
      <c r="B467" s="6">
        <f>Raw_SalesFact!B467</f>
        <v>45711</v>
      </c>
      <c r="C467" s="4" t="str">
        <f>Raw_SalesFact!C467</f>
        <v>CUST1405</v>
      </c>
      <c r="D467" s="4" t="str">
        <f>Raw_SalesFact!D467</f>
        <v>PROD46</v>
      </c>
      <c r="E467" s="4" t="str">
        <f>Raw_SalesFact!E467</f>
        <v>STORE9</v>
      </c>
      <c r="F467" s="4">
        <f>IF(Raw_SalesFact!F467="",ROUND(AVERAGE(Raw_SalesFact!$F$2:$F$2001),0),Raw_SalesFact!F467)</f>
        <v>1</v>
      </c>
      <c r="G467" s="4">
        <f>IF(Raw_SalesFact!G467="",ROUND(AVERAGEIF(Raw_SalesFact!$D$2:$D$2001,D467,Raw_SalesFact!$G$2:$G$2001),2),Raw_SalesFact!G467)</f>
        <v>83.83</v>
      </c>
      <c r="H467" s="8">
        <f>IF(Raw_SalesFact!H467="",0,Raw_SalesFact!H467)</f>
        <v>0.05</v>
      </c>
      <c r="I467" s="4" t="str">
        <f>Raw_SalesFact!I467</f>
        <v>Credit Card</v>
      </c>
      <c r="J467" s="4">
        <f>IF(Raw_SalesFact!J467="",ROUND(F467*G467*(1-H467),2),Raw_SalesFact!J467)</f>
        <v>79.638499999999993</v>
      </c>
      <c r="K467" s="4" t="str">
        <f>IF(COUNTIF($A$2:$A467,A467)&gt;1,"Duplicate","Unique")</f>
        <v>Unique</v>
      </c>
    </row>
    <row r="468" spans="1:11" ht="15" customHeight="1" x14ac:dyDescent="0.3">
      <c r="A468" s="4" t="str">
        <f>Raw_SalesFact!A468</f>
        <v>SALE466</v>
      </c>
      <c r="B468" s="6">
        <f>Raw_SalesFact!B468</f>
        <v>45713</v>
      </c>
      <c r="C468" s="4" t="str">
        <f>Raw_SalesFact!C468</f>
        <v>CUST1006</v>
      </c>
      <c r="D468" s="4" t="str">
        <f>Raw_SalesFact!D468</f>
        <v>PROD88</v>
      </c>
      <c r="E468" s="4" t="str">
        <f>Raw_SalesFact!E468</f>
        <v>STORE16</v>
      </c>
      <c r="F468" s="4">
        <f>IF(Raw_SalesFact!F468="",ROUND(AVERAGE(Raw_SalesFact!$F$2:$F$2001),0),Raw_SalesFact!F468)</f>
        <v>3</v>
      </c>
      <c r="G468" s="4">
        <f>IF(Raw_SalesFact!G468="",ROUND(AVERAGEIF(Raw_SalesFact!$D$2:$D$2001,D468,Raw_SalesFact!$G$2:$G$2001),2),Raw_SalesFact!G468)</f>
        <v>649.95000000000005</v>
      </c>
      <c r="H468" s="8">
        <f>IF(Raw_SalesFact!H468="",0,Raw_SalesFact!H468)</f>
        <v>0.28000000000000003</v>
      </c>
      <c r="I468" s="4" t="str">
        <f>Raw_SalesFact!I468</f>
        <v>COD</v>
      </c>
      <c r="J468" s="4">
        <f>IF(Raw_SalesFact!J468="",ROUND(F468*G468*(1-H468),2),Raw_SalesFact!J468)</f>
        <v>1403.8920000000001</v>
      </c>
      <c r="K468" s="4" t="str">
        <f>IF(COUNTIF($A$2:$A468,A468)&gt;1,"Duplicate","Unique")</f>
        <v>Unique</v>
      </c>
    </row>
    <row r="469" spans="1:11" ht="15" customHeight="1" x14ac:dyDescent="0.3">
      <c r="A469" s="4" t="str">
        <f>Raw_SalesFact!A469</f>
        <v>SALE467</v>
      </c>
      <c r="B469" s="6">
        <f>Raw_SalesFact!B469</f>
        <v>45565</v>
      </c>
      <c r="C469" s="4" t="str">
        <f>Raw_SalesFact!C469</f>
        <v>CUST1366</v>
      </c>
      <c r="D469" s="4" t="str">
        <f>Raw_SalesFact!D469</f>
        <v>PROD73</v>
      </c>
      <c r="E469" s="4" t="str">
        <f>Raw_SalesFact!E469</f>
        <v>STORE6</v>
      </c>
      <c r="F469" s="4">
        <f>IF(Raw_SalesFact!F469="",ROUND(AVERAGE(Raw_SalesFact!$F$2:$F$2001),0),Raw_SalesFact!F469)</f>
        <v>4</v>
      </c>
      <c r="G469" s="4">
        <f>IF(Raw_SalesFact!G469="",ROUND(AVERAGEIF(Raw_SalesFact!$D$2:$D$2001,D469,Raw_SalesFact!$G$2:$G$2001),2),Raw_SalesFact!G469)</f>
        <v>934.96</v>
      </c>
      <c r="H469" s="8">
        <f>IF(Raw_SalesFact!H469="",0,Raw_SalesFact!H469)</f>
        <v>0.18</v>
      </c>
      <c r="I469" s="4" t="str">
        <f>Raw_SalesFact!I469</f>
        <v>PayPal</v>
      </c>
      <c r="J469" s="4">
        <f>IF(Raw_SalesFact!J469="",ROUND(F469*G469*(1-H469),2),Raw_SalesFact!J469)</f>
        <v>3066.6687999999999</v>
      </c>
      <c r="K469" s="4" t="str">
        <f>IF(COUNTIF($A$2:$A469,A469)&gt;1,"Duplicate","Unique")</f>
        <v>Unique</v>
      </c>
    </row>
    <row r="470" spans="1:11" ht="15" customHeight="1" x14ac:dyDescent="0.3">
      <c r="A470" s="4" t="str">
        <f>Raw_SalesFact!A470</f>
        <v>SALE468</v>
      </c>
      <c r="B470" s="6">
        <f>Raw_SalesFact!B470</f>
        <v>45279</v>
      </c>
      <c r="C470" s="4" t="str">
        <f>Raw_SalesFact!C470</f>
        <v>CUST1206</v>
      </c>
      <c r="D470" s="4" t="str">
        <f>Raw_SalesFact!D470</f>
        <v>PROD17</v>
      </c>
      <c r="E470" s="4" t="str">
        <f>Raw_SalesFact!E470</f>
        <v>STORE14</v>
      </c>
      <c r="F470" s="4">
        <f>IF(Raw_SalesFact!F470="",ROUND(AVERAGE(Raw_SalesFact!$F$2:$F$2001),0),Raw_SalesFact!F470)</f>
        <v>1</v>
      </c>
      <c r="G470" s="4">
        <f>IF(Raw_SalesFact!G470="",ROUND(AVERAGEIF(Raw_SalesFact!$D$2:$D$2001,D470,Raw_SalesFact!$G$2:$G$2001),2),Raw_SalesFact!G470)</f>
        <v>880.89</v>
      </c>
      <c r="H470" s="8">
        <f>IF(Raw_SalesFact!H470="",0,Raw_SalesFact!H470)</f>
        <v>0.13</v>
      </c>
      <c r="I470" s="4" t="str">
        <f>Raw_SalesFact!I470</f>
        <v>COD</v>
      </c>
      <c r="J470" s="4">
        <f>IF(Raw_SalesFact!J470="",ROUND(F470*G470*(1-H470),2),Raw_SalesFact!J470)</f>
        <v>766.37429999999995</v>
      </c>
      <c r="K470" s="4" t="str">
        <f>IF(COUNTIF($A$2:$A470,A470)&gt;1,"Duplicate","Unique")</f>
        <v>Unique</v>
      </c>
    </row>
    <row r="471" spans="1:11" ht="15" customHeight="1" x14ac:dyDescent="0.3">
      <c r="A471" s="4" t="str">
        <f>Raw_SalesFact!A471</f>
        <v>SALE469</v>
      </c>
      <c r="B471" s="6">
        <f>Raw_SalesFact!B471</f>
        <v>45614</v>
      </c>
      <c r="C471" s="4" t="str">
        <f>Raw_SalesFact!C471</f>
        <v>CUST1477</v>
      </c>
      <c r="D471" s="4" t="str">
        <f>Raw_SalesFact!D471</f>
        <v>PROD98</v>
      </c>
      <c r="E471" s="4" t="str">
        <f>Raw_SalesFact!E471</f>
        <v>STORE8</v>
      </c>
      <c r="F471" s="4">
        <f>IF(Raw_SalesFact!F471="",ROUND(AVERAGE(Raw_SalesFact!$F$2:$F$2001),0),Raw_SalesFact!F471)</f>
        <v>4</v>
      </c>
      <c r="G471" s="4">
        <f>IF(Raw_SalesFact!G471="",ROUND(AVERAGEIF(Raw_SalesFact!$D$2:$D$2001,D471,Raw_SalesFact!$G$2:$G$2001),2),Raw_SalesFact!G471)</f>
        <v>610.6</v>
      </c>
      <c r="H471" s="8">
        <f>IF(Raw_SalesFact!H471="",0,Raw_SalesFact!H471)</f>
        <v>0.1</v>
      </c>
      <c r="I471" s="4" t="str">
        <f>Raw_SalesFact!I471</f>
        <v>PayPal</v>
      </c>
      <c r="J471" s="4">
        <f>IF(Raw_SalesFact!J471="",ROUND(F471*G471*(1-H471),2),Raw_SalesFact!J471)</f>
        <v>2198.16</v>
      </c>
      <c r="K471" s="4" t="str">
        <f>IF(COUNTIF($A$2:$A471,A471)&gt;1,"Duplicate","Unique")</f>
        <v>Unique</v>
      </c>
    </row>
    <row r="472" spans="1:11" ht="15" customHeight="1" x14ac:dyDescent="0.3">
      <c r="A472" s="4" t="str">
        <f>Raw_SalesFact!A472</f>
        <v>SALE470</v>
      </c>
      <c r="B472" s="6">
        <f>Raw_SalesFact!B472</f>
        <v>45912</v>
      </c>
      <c r="C472" s="4" t="str">
        <f>Raw_SalesFact!C472</f>
        <v>CUST1075</v>
      </c>
      <c r="D472" s="4" t="str">
        <f>Raw_SalesFact!D472</f>
        <v>PROD28</v>
      </c>
      <c r="E472" s="4" t="str">
        <f>Raw_SalesFact!E472</f>
        <v>STORE18</v>
      </c>
      <c r="F472" s="4">
        <f>IF(Raw_SalesFact!F472="",ROUND(AVERAGE(Raw_SalesFact!$F$2:$F$2001),0),Raw_SalesFact!F472)</f>
        <v>1</v>
      </c>
      <c r="G472" s="4">
        <f>IF(Raw_SalesFact!G472="",ROUND(AVERAGEIF(Raw_SalesFact!$D$2:$D$2001,D472,Raw_SalesFact!$G$2:$G$2001),2),Raw_SalesFact!G472)</f>
        <v>514.19000000000005</v>
      </c>
      <c r="H472" s="8">
        <f>IF(Raw_SalesFact!H472="",0,Raw_SalesFact!H472)</f>
        <v>0.2</v>
      </c>
      <c r="I472" s="4" t="str">
        <f>Raw_SalesFact!I472</f>
        <v>Credit Card</v>
      </c>
      <c r="J472" s="4">
        <f>IF(Raw_SalesFact!J472="",ROUND(F472*G472*(1-H472),2),Raw_SalesFact!J472)</f>
        <v>411.35199999999998</v>
      </c>
      <c r="K472" s="4" t="str">
        <f>IF(COUNTIF($A$2:$A472,A472)&gt;1,"Duplicate","Unique")</f>
        <v>Unique</v>
      </c>
    </row>
    <row r="473" spans="1:11" ht="15" customHeight="1" x14ac:dyDescent="0.3">
      <c r="A473" s="4" t="str">
        <f>Raw_SalesFact!A473</f>
        <v>SALE471</v>
      </c>
      <c r="B473" s="6">
        <f>Raw_SalesFact!B473</f>
        <v>45688</v>
      </c>
      <c r="C473" s="4" t="str">
        <f>Raw_SalesFact!C473</f>
        <v>CUST1399</v>
      </c>
      <c r="D473" s="4" t="str">
        <f>Raw_SalesFact!D473</f>
        <v>PROD37</v>
      </c>
      <c r="E473" s="4" t="str">
        <f>Raw_SalesFact!E473</f>
        <v>STORE13</v>
      </c>
      <c r="F473" s="4">
        <f>IF(Raw_SalesFact!F473="",ROUND(AVERAGE(Raw_SalesFact!$F$2:$F$2001),0),Raw_SalesFact!F473)</f>
        <v>1</v>
      </c>
      <c r="G473" s="4">
        <f>IF(Raw_SalesFact!G473="",ROUND(AVERAGEIF(Raw_SalesFact!$D$2:$D$2001,D473,Raw_SalesFact!$G$2:$G$2001),2),Raw_SalesFact!G473)</f>
        <v>546.20000000000005</v>
      </c>
      <c r="H473" s="8">
        <f>IF(Raw_SalesFact!H473="",0,Raw_SalesFact!H473)</f>
        <v>0.22</v>
      </c>
      <c r="I473" s="4" t="str">
        <f>Raw_SalesFact!I473</f>
        <v>PayPal</v>
      </c>
      <c r="J473" s="4">
        <f>IF(Raw_SalesFact!J473="",ROUND(F473*G473*(1-H473),2),Raw_SalesFact!J473)</f>
        <v>426.036</v>
      </c>
      <c r="K473" s="4" t="str">
        <f>IF(COUNTIF($A$2:$A473,A473)&gt;1,"Duplicate","Unique")</f>
        <v>Unique</v>
      </c>
    </row>
    <row r="474" spans="1:11" ht="15" customHeight="1" x14ac:dyDescent="0.3">
      <c r="A474" s="4" t="str">
        <f>Raw_SalesFact!A474</f>
        <v>SALE472</v>
      </c>
      <c r="B474" s="6">
        <f>Raw_SalesFact!B474</f>
        <v>45591</v>
      </c>
      <c r="C474" s="4" t="str">
        <f>Raw_SalesFact!C474</f>
        <v>CUST1197</v>
      </c>
      <c r="D474" s="4" t="str">
        <f>Raw_SalesFact!D474</f>
        <v>PROD37</v>
      </c>
      <c r="E474" s="4" t="str">
        <f>Raw_SalesFact!E474</f>
        <v>STORE0</v>
      </c>
      <c r="F474" s="4">
        <f>IF(Raw_SalesFact!F474="",ROUND(AVERAGE(Raw_SalesFact!$F$2:$F$2001),0),Raw_SalesFact!F474)</f>
        <v>3</v>
      </c>
      <c r="G474" s="4">
        <f>IF(Raw_SalesFact!G474="",ROUND(AVERAGEIF(Raw_SalesFact!$D$2:$D$2001,D474,Raw_SalesFact!$G$2:$G$2001),2),Raw_SalesFact!G474)</f>
        <v>416.01</v>
      </c>
      <c r="H474" s="8">
        <f>IF(Raw_SalesFact!H474="",0,Raw_SalesFact!H474)</f>
        <v>0.02</v>
      </c>
      <c r="I474" s="4" t="str">
        <f>Raw_SalesFact!I474</f>
        <v>Credit Card</v>
      </c>
      <c r="J474" s="4">
        <f>IF(Raw_SalesFact!J474="",ROUND(F474*G474*(1-H474),2),Raw_SalesFact!J474)</f>
        <v>1223.0694000000001</v>
      </c>
      <c r="K474" s="4" t="str">
        <f>IF(COUNTIF($A$2:$A474,A474)&gt;1,"Duplicate","Unique")</f>
        <v>Unique</v>
      </c>
    </row>
    <row r="475" spans="1:11" ht="15" customHeight="1" x14ac:dyDescent="0.3">
      <c r="A475" s="4" t="str">
        <f>Raw_SalesFact!A475</f>
        <v>SALE473</v>
      </c>
      <c r="B475" s="6">
        <f>Raw_SalesFact!B475</f>
        <v>45864</v>
      </c>
      <c r="C475" s="4" t="str">
        <f>Raw_SalesFact!C475</f>
        <v>CUST1384</v>
      </c>
      <c r="D475" s="4" t="str">
        <f>Raw_SalesFact!D475</f>
        <v>PROD74</v>
      </c>
      <c r="E475" s="4" t="str">
        <f>Raw_SalesFact!E475</f>
        <v>STORE10</v>
      </c>
      <c r="F475" s="4">
        <f>IF(Raw_SalesFact!F475="",ROUND(AVERAGE(Raw_SalesFact!$F$2:$F$2001),0),Raw_SalesFact!F475)</f>
        <v>1</v>
      </c>
      <c r="G475" s="4">
        <f>IF(Raw_SalesFact!G475="",ROUND(AVERAGEIF(Raw_SalesFact!$D$2:$D$2001,D475,Raw_SalesFact!$G$2:$G$2001),2),Raw_SalesFact!G475)</f>
        <v>30.94</v>
      </c>
      <c r="H475" s="8">
        <f>IF(Raw_SalesFact!H475="",0,Raw_SalesFact!H475)</f>
        <v>0.21</v>
      </c>
      <c r="I475" s="4" t="str">
        <f>Raw_SalesFact!I475</f>
        <v>COD</v>
      </c>
      <c r="J475" s="4">
        <f>IF(Raw_SalesFact!J475="",ROUND(F475*G475*(1-H475),2),Raw_SalesFact!J475)</f>
        <v>24.442599999999999</v>
      </c>
      <c r="K475" s="4" t="str">
        <f>IF(COUNTIF($A$2:$A475,A475)&gt;1,"Duplicate","Unique")</f>
        <v>Unique</v>
      </c>
    </row>
    <row r="476" spans="1:11" ht="15" customHeight="1" x14ac:dyDescent="0.3">
      <c r="A476" s="4" t="str">
        <f>Raw_SalesFact!A476</f>
        <v>SALE474</v>
      </c>
      <c r="B476" s="6">
        <f>Raw_SalesFact!B476</f>
        <v>45875</v>
      </c>
      <c r="C476" s="4" t="str">
        <f>Raw_SalesFact!C476</f>
        <v>CUST1200</v>
      </c>
      <c r="D476" s="4" t="str">
        <f>Raw_SalesFact!D476</f>
        <v>PROD58</v>
      </c>
      <c r="E476" s="4" t="str">
        <f>Raw_SalesFact!E476</f>
        <v>STORE16</v>
      </c>
      <c r="F476" s="4">
        <f>IF(Raw_SalesFact!F476="",ROUND(AVERAGE(Raw_SalesFact!$F$2:$F$2001),0),Raw_SalesFact!F476)</f>
        <v>3</v>
      </c>
      <c r="G476" s="4">
        <f>IF(Raw_SalesFact!G476="",ROUND(AVERAGEIF(Raw_SalesFact!$D$2:$D$2001,D476,Raw_SalesFact!$G$2:$G$2001),2),Raw_SalesFact!G476)</f>
        <v>666.39</v>
      </c>
      <c r="H476" s="8">
        <f>IF(Raw_SalesFact!H476="",0,Raw_SalesFact!H476)</f>
        <v>0.21</v>
      </c>
      <c r="I476" s="4" t="str">
        <f>Raw_SalesFact!I476</f>
        <v>COD</v>
      </c>
      <c r="J476" s="4">
        <f>IF(Raw_SalesFact!J476="",ROUND(F476*G476*(1-H476),2),Raw_SalesFact!J476)</f>
        <v>1579.3443</v>
      </c>
      <c r="K476" s="4" t="str">
        <f>IF(COUNTIF($A$2:$A476,A476)&gt;1,"Duplicate","Unique")</f>
        <v>Unique</v>
      </c>
    </row>
    <row r="477" spans="1:11" ht="15" customHeight="1" x14ac:dyDescent="0.3">
      <c r="A477" s="4" t="str">
        <f>Raw_SalesFact!A477</f>
        <v>SALE475</v>
      </c>
      <c r="B477" s="6">
        <f>Raw_SalesFact!B477</f>
        <v>45797</v>
      </c>
      <c r="C477" s="4" t="str">
        <f>Raw_SalesFact!C477</f>
        <v>CUST1166</v>
      </c>
      <c r="D477" s="4" t="str">
        <f>Raw_SalesFact!D477</f>
        <v>PROD81</v>
      </c>
      <c r="E477" s="4" t="str">
        <f>Raw_SalesFact!E477</f>
        <v>STORE10</v>
      </c>
      <c r="F477" s="4">
        <f>IF(Raw_SalesFact!F477="",ROUND(AVERAGE(Raw_SalesFact!$F$2:$F$2001),0),Raw_SalesFact!F477)</f>
        <v>2</v>
      </c>
      <c r="G477" s="4">
        <f>IF(Raw_SalesFact!G477="",ROUND(AVERAGEIF(Raw_SalesFact!$D$2:$D$2001,D477,Raw_SalesFact!$G$2:$G$2001),2),Raw_SalesFact!G477)</f>
        <v>145.26</v>
      </c>
      <c r="H477" s="8">
        <f>IF(Raw_SalesFact!H477="",0,Raw_SalesFact!H477)</f>
        <v>0.19</v>
      </c>
      <c r="I477" s="4" t="str">
        <f>Raw_SalesFact!I477</f>
        <v>PayPal</v>
      </c>
      <c r="J477" s="4">
        <f>IF(Raw_SalesFact!J477="",ROUND(F477*G477*(1-H477),2),Raw_SalesFact!J477)</f>
        <v>235.3212</v>
      </c>
      <c r="K477" s="4" t="str">
        <f>IF(COUNTIF($A$2:$A477,A477)&gt;1,"Duplicate","Unique")</f>
        <v>Unique</v>
      </c>
    </row>
    <row r="478" spans="1:11" ht="15" customHeight="1" x14ac:dyDescent="0.3">
      <c r="A478" s="4" t="str">
        <f>Raw_SalesFact!A478</f>
        <v>SALE476</v>
      </c>
      <c r="B478" s="6">
        <f>Raw_SalesFact!B478</f>
        <v>45364</v>
      </c>
      <c r="C478" s="4" t="str">
        <f>Raw_SalesFact!C478</f>
        <v>CUST1118</v>
      </c>
      <c r="D478" s="4" t="str">
        <f>Raw_SalesFact!D478</f>
        <v>PROD91</v>
      </c>
      <c r="E478" s="4" t="str">
        <f>Raw_SalesFact!E478</f>
        <v>STORE5</v>
      </c>
      <c r="F478" s="4">
        <f>IF(Raw_SalesFact!F478="",ROUND(AVERAGE(Raw_SalesFact!$F$2:$F$2001),0),Raw_SalesFact!F478)</f>
        <v>4</v>
      </c>
      <c r="G478" s="4">
        <f>IF(Raw_SalesFact!G478="",ROUND(AVERAGEIF(Raw_SalesFact!$D$2:$D$2001,D478,Raw_SalesFact!$G$2:$G$2001),2),Raw_SalesFact!G478)</f>
        <v>940.77</v>
      </c>
      <c r="H478" s="8">
        <f>IF(Raw_SalesFact!H478="",0,Raw_SalesFact!H478)</f>
        <v>0.24</v>
      </c>
      <c r="I478" s="4" t="str">
        <f>Raw_SalesFact!I478</f>
        <v>COD</v>
      </c>
      <c r="J478" s="4">
        <f>IF(Raw_SalesFact!J478="",ROUND(F478*G478*(1-H478),2),Raw_SalesFact!J478)</f>
        <v>2859.9407999999999</v>
      </c>
      <c r="K478" s="4" t="str">
        <f>IF(COUNTIF($A$2:$A478,A478)&gt;1,"Duplicate","Unique")</f>
        <v>Unique</v>
      </c>
    </row>
    <row r="479" spans="1:11" ht="15" customHeight="1" x14ac:dyDescent="0.3">
      <c r="A479" s="4" t="str">
        <f>Raw_SalesFact!A479</f>
        <v>SALE477</v>
      </c>
      <c r="B479" s="6">
        <f>Raw_SalesFact!B479</f>
        <v>45700</v>
      </c>
      <c r="C479" s="4" t="str">
        <f>Raw_SalesFact!C479</f>
        <v>CUST1469</v>
      </c>
      <c r="D479" s="4" t="str">
        <f>Raw_SalesFact!D479</f>
        <v>PROD46</v>
      </c>
      <c r="E479" s="4" t="str">
        <f>Raw_SalesFact!E479</f>
        <v>STORE17</v>
      </c>
      <c r="F479" s="4">
        <f>IF(Raw_SalesFact!F479="",ROUND(AVERAGE(Raw_SalesFact!$F$2:$F$2001),0),Raw_SalesFact!F479)</f>
        <v>1</v>
      </c>
      <c r="G479" s="4">
        <f>IF(Raw_SalesFact!G479="",ROUND(AVERAGEIF(Raw_SalesFact!$D$2:$D$2001,D479,Raw_SalesFact!$G$2:$G$2001),2),Raw_SalesFact!G479)</f>
        <v>708.88</v>
      </c>
      <c r="H479" s="8">
        <f>IF(Raw_SalesFact!H479="",0,Raw_SalesFact!H479)</f>
        <v>0.09</v>
      </c>
      <c r="I479" s="4" t="str">
        <f>Raw_SalesFact!I479</f>
        <v>Credit Card</v>
      </c>
      <c r="J479" s="4">
        <f>IF(Raw_SalesFact!J479="",ROUND(F479*G479*(1-H479),2),Raw_SalesFact!J479)</f>
        <v>645.08079999999995</v>
      </c>
      <c r="K479" s="4" t="str">
        <f>IF(COUNTIF($A$2:$A479,A479)&gt;1,"Duplicate","Unique")</f>
        <v>Unique</v>
      </c>
    </row>
    <row r="480" spans="1:11" ht="15" customHeight="1" x14ac:dyDescent="0.3">
      <c r="A480" s="4" t="str">
        <f>Raw_SalesFact!A480</f>
        <v>SALE478</v>
      </c>
      <c r="B480" s="6">
        <f>Raw_SalesFact!B480</f>
        <v>45924</v>
      </c>
      <c r="C480" s="4" t="str">
        <f>Raw_SalesFact!C480</f>
        <v>CUST1307</v>
      </c>
      <c r="D480" s="4" t="str">
        <f>Raw_SalesFact!D480</f>
        <v>PROD30</v>
      </c>
      <c r="E480" s="4" t="str">
        <f>Raw_SalesFact!E480</f>
        <v>STORE2</v>
      </c>
      <c r="F480" s="4">
        <f>IF(Raw_SalesFact!F480="",ROUND(AVERAGE(Raw_SalesFact!$F$2:$F$2001),0),Raw_SalesFact!F480)</f>
        <v>1</v>
      </c>
      <c r="G480" s="4">
        <f>IF(Raw_SalesFact!G480="",ROUND(AVERAGEIF(Raw_SalesFact!$D$2:$D$2001,D480,Raw_SalesFact!$G$2:$G$2001),2),Raw_SalesFact!G480)</f>
        <v>790.73</v>
      </c>
      <c r="H480" s="8">
        <f>IF(Raw_SalesFact!H480="",0,Raw_SalesFact!H480)</f>
        <v>0.24</v>
      </c>
      <c r="I480" s="4" t="str">
        <f>Raw_SalesFact!I480</f>
        <v>PayPal</v>
      </c>
      <c r="J480" s="4">
        <f>IF(Raw_SalesFact!J480="",ROUND(F480*G480*(1-H480),2),Raw_SalesFact!J480)</f>
        <v>600.95479999999998</v>
      </c>
      <c r="K480" s="4" t="str">
        <f>IF(COUNTIF($A$2:$A480,A480)&gt;1,"Duplicate","Unique")</f>
        <v>Unique</v>
      </c>
    </row>
    <row r="481" spans="1:11" ht="15" customHeight="1" x14ac:dyDescent="0.3">
      <c r="A481" s="4" t="str">
        <f>Raw_SalesFact!A481</f>
        <v>SALE479</v>
      </c>
      <c r="B481" s="6">
        <f>Raw_SalesFact!B481</f>
        <v>45574</v>
      </c>
      <c r="C481" s="4" t="str">
        <f>Raw_SalesFact!C481</f>
        <v>CUST1449</v>
      </c>
      <c r="D481" s="4" t="str">
        <f>Raw_SalesFact!D481</f>
        <v>PROD15</v>
      </c>
      <c r="E481" s="4" t="str">
        <f>Raw_SalesFact!E481</f>
        <v>STORE9</v>
      </c>
      <c r="F481" s="4">
        <f>IF(Raw_SalesFact!F481="",ROUND(AVERAGE(Raw_SalesFact!$F$2:$F$2001),0),Raw_SalesFact!F481)</f>
        <v>3</v>
      </c>
      <c r="G481" s="4">
        <f>IF(Raw_SalesFact!G481="",ROUND(AVERAGEIF(Raw_SalesFact!$D$2:$D$2001,D481,Raw_SalesFact!$G$2:$G$2001),2),Raw_SalesFact!G481)</f>
        <v>635.13</v>
      </c>
      <c r="H481" s="8">
        <f>IF(Raw_SalesFact!H481="",0,Raw_SalesFact!H481)</f>
        <v>0.09</v>
      </c>
      <c r="I481" s="4" t="str">
        <f>Raw_SalesFact!I481</f>
        <v>PayPal</v>
      </c>
      <c r="J481" s="4">
        <f>IF(Raw_SalesFact!J481="",ROUND(F481*G481*(1-H481),2),Raw_SalesFact!J481)</f>
        <v>1733.9049</v>
      </c>
      <c r="K481" s="4" t="str">
        <f>IF(COUNTIF($A$2:$A481,A481)&gt;1,"Duplicate","Unique")</f>
        <v>Unique</v>
      </c>
    </row>
    <row r="482" spans="1:11" ht="15" customHeight="1" x14ac:dyDescent="0.3">
      <c r="A482" s="4" t="str">
        <f>Raw_SalesFact!A482</f>
        <v>SALE480</v>
      </c>
      <c r="B482" s="6">
        <f>Raw_SalesFact!B482</f>
        <v>45233</v>
      </c>
      <c r="C482" s="4" t="str">
        <f>Raw_SalesFact!C482</f>
        <v>CUST1266</v>
      </c>
      <c r="D482" s="4" t="str">
        <f>Raw_SalesFact!D482</f>
        <v>PROD93</v>
      </c>
      <c r="E482" s="4" t="str">
        <f>Raw_SalesFact!E482</f>
        <v>STORE14</v>
      </c>
      <c r="F482" s="4">
        <f>IF(Raw_SalesFact!F482="",ROUND(AVERAGE(Raw_SalesFact!$F$2:$F$2001),0),Raw_SalesFact!F482)</f>
        <v>1</v>
      </c>
      <c r="G482" s="4">
        <f>IF(Raw_SalesFact!G482="",ROUND(AVERAGEIF(Raw_SalesFact!$D$2:$D$2001,D482,Raw_SalesFact!$G$2:$G$2001),2),Raw_SalesFact!G482)</f>
        <v>744.88</v>
      </c>
      <c r="H482" s="8">
        <f>IF(Raw_SalesFact!H482="",0,Raw_SalesFact!H482)</f>
        <v>0.15</v>
      </c>
      <c r="I482" s="4" t="str">
        <f>Raw_SalesFact!I482</f>
        <v>COD</v>
      </c>
      <c r="J482" s="4">
        <f>IF(Raw_SalesFact!J482="",ROUND(F482*G482*(1-H482),2),Raw_SalesFact!J482)</f>
        <v>633.14800000000002</v>
      </c>
      <c r="K482" s="4" t="str">
        <f>IF(COUNTIF($A$2:$A482,A482)&gt;1,"Duplicate","Unique")</f>
        <v>Unique</v>
      </c>
    </row>
    <row r="483" spans="1:11" ht="15" customHeight="1" x14ac:dyDescent="0.3">
      <c r="A483" s="4" t="str">
        <f>Raw_SalesFact!A483</f>
        <v>SALE481</v>
      </c>
      <c r="B483" s="6">
        <f>Raw_SalesFact!B483</f>
        <v>45745</v>
      </c>
      <c r="C483" s="4" t="str">
        <f>Raw_SalesFact!C483</f>
        <v>CUST1183</v>
      </c>
      <c r="D483" s="4" t="str">
        <f>Raw_SalesFact!D483</f>
        <v>PROD28</v>
      </c>
      <c r="E483" s="4" t="str">
        <f>Raw_SalesFact!E483</f>
        <v>STORE1</v>
      </c>
      <c r="F483" s="4">
        <f>IF(Raw_SalesFact!F483="",ROUND(AVERAGE(Raw_SalesFact!$F$2:$F$2001),0),Raw_SalesFact!F483)</f>
        <v>3</v>
      </c>
      <c r="G483" s="4">
        <f>IF(Raw_SalesFact!G483="",ROUND(AVERAGEIF(Raw_SalesFact!$D$2:$D$2001,D483,Raw_SalesFact!$G$2:$G$2001),2),Raw_SalesFact!G483)</f>
        <v>205.34</v>
      </c>
      <c r="H483" s="8">
        <f>IF(Raw_SalesFact!H483="",0,Raw_SalesFact!H483)</f>
        <v>0.25</v>
      </c>
      <c r="I483" s="4" t="str">
        <f>Raw_SalesFact!I483</f>
        <v>Credit Card</v>
      </c>
      <c r="J483" s="4">
        <f>IF(Raw_SalesFact!J483="",ROUND(F483*G483*(1-H483),2),Raw_SalesFact!J483)</f>
        <v>462.01499999999999</v>
      </c>
      <c r="K483" s="4" t="str">
        <f>IF(COUNTIF($A$2:$A483,A483)&gt;1,"Duplicate","Unique")</f>
        <v>Unique</v>
      </c>
    </row>
    <row r="484" spans="1:11" ht="15" customHeight="1" x14ac:dyDescent="0.3">
      <c r="A484" s="4" t="str">
        <f>Raw_SalesFact!A484</f>
        <v>SALE482</v>
      </c>
      <c r="B484" s="6">
        <f>Raw_SalesFact!B484</f>
        <v>45851</v>
      </c>
      <c r="C484" s="4" t="str">
        <f>Raw_SalesFact!C484</f>
        <v>CUST1419</v>
      </c>
      <c r="D484" s="4" t="str">
        <f>Raw_SalesFact!D484</f>
        <v>PROD29</v>
      </c>
      <c r="E484" s="4" t="str">
        <f>Raw_SalesFact!E484</f>
        <v>STORE8</v>
      </c>
      <c r="F484" s="4">
        <f>IF(Raw_SalesFact!F484="",ROUND(AVERAGE(Raw_SalesFact!$F$2:$F$2001),0),Raw_SalesFact!F484)</f>
        <v>2</v>
      </c>
      <c r="G484" s="4">
        <f>IF(Raw_SalesFact!G484="",ROUND(AVERAGEIF(Raw_SalesFact!$D$2:$D$2001,D484,Raw_SalesFact!$G$2:$G$2001),2),Raw_SalesFact!G484)</f>
        <v>756.8</v>
      </c>
      <c r="H484" s="8">
        <f>IF(Raw_SalesFact!H484="",0,Raw_SalesFact!H484)</f>
        <v>0.15</v>
      </c>
      <c r="I484" s="4" t="str">
        <f>Raw_SalesFact!I484</f>
        <v>Credit Card</v>
      </c>
      <c r="J484" s="4">
        <f>IF(Raw_SalesFact!J484="",ROUND(F484*G484*(1-H484),2),Raw_SalesFact!J484)</f>
        <v>1286.56</v>
      </c>
      <c r="K484" s="4" t="str">
        <f>IF(COUNTIF($A$2:$A484,A484)&gt;1,"Duplicate","Unique")</f>
        <v>Unique</v>
      </c>
    </row>
    <row r="485" spans="1:11" ht="15" customHeight="1" x14ac:dyDescent="0.3">
      <c r="A485" s="4" t="str">
        <f>Raw_SalesFact!A485</f>
        <v>SALE483</v>
      </c>
      <c r="B485" s="6">
        <f>Raw_SalesFact!B485</f>
        <v>45308</v>
      </c>
      <c r="C485" s="4" t="str">
        <f>Raw_SalesFact!C485</f>
        <v>CUST1044</v>
      </c>
      <c r="D485" s="4" t="str">
        <f>Raw_SalesFact!D485</f>
        <v>PROD21</v>
      </c>
      <c r="E485" s="4" t="str">
        <f>Raw_SalesFact!E485</f>
        <v>STORE10</v>
      </c>
      <c r="F485" s="4">
        <f>IF(Raw_SalesFact!F485="",ROUND(AVERAGE(Raw_SalesFact!$F$2:$F$2001),0),Raw_SalesFact!F485)</f>
        <v>1</v>
      </c>
      <c r="G485" s="4">
        <f>IF(Raw_SalesFact!G485="",ROUND(AVERAGEIF(Raw_SalesFact!$D$2:$D$2001,D485,Raw_SalesFact!$G$2:$G$2001),2),Raw_SalesFact!G485)</f>
        <v>771.73</v>
      </c>
      <c r="H485" s="8">
        <f>IF(Raw_SalesFact!H485="",0,Raw_SalesFact!H485)</f>
        <v>0.2</v>
      </c>
      <c r="I485" s="4" t="str">
        <f>Raw_SalesFact!I485</f>
        <v>Credit Card</v>
      </c>
      <c r="J485" s="4">
        <f>IF(Raw_SalesFact!J485="",ROUND(F485*G485*(1-H485),2),Raw_SalesFact!J485)</f>
        <v>617.38400000000001</v>
      </c>
      <c r="K485" s="4" t="str">
        <f>IF(COUNTIF($A$2:$A485,A485)&gt;1,"Duplicate","Unique")</f>
        <v>Unique</v>
      </c>
    </row>
    <row r="486" spans="1:11" ht="15" customHeight="1" x14ac:dyDescent="0.3">
      <c r="A486" s="4" t="str">
        <f>Raw_SalesFact!A486</f>
        <v>SALE484</v>
      </c>
      <c r="B486" s="6">
        <f>Raw_SalesFact!B486</f>
        <v>45639</v>
      </c>
      <c r="C486" s="4" t="str">
        <f>Raw_SalesFact!C486</f>
        <v>CUST1479</v>
      </c>
      <c r="D486" s="4" t="str">
        <f>Raw_SalesFact!D486</f>
        <v>PROD66</v>
      </c>
      <c r="E486" s="4" t="str">
        <f>Raw_SalesFact!E486</f>
        <v>STORE17</v>
      </c>
      <c r="F486" s="4">
        <f>IF(Raw_SalesFact!F486="",ROUND(AVERAGE(Raw_SalesFact!$F$2:$F$2001),0),Raw_SalesFact!F486)</f>
        <v>1</v>
      </c>
      <c r="G486" s="4">
        <f>IF(Raw_SalesFact!G486="",ROUND(AVERAGEIF(Raw_SalesFact!$D$2:$D$2001,D486,Raw_SalesFact!$G$2:$G$2001),2),Raw_SalesFact!G486)</f>
        <v>440.19</v>
      </c>
      <c r="H486" s="8">
        <f>IF(Raw_SalesFact!H486="",0,Raw_SalesFact!H486)</f>
        <v>0.03</v>
      </c>
      <c r="I486" s="4" t="str">
        <f>Raw_SalesFact!I486</f>
        <v>PayPal</v>
      </c>
      <c r="J486" s="4">
        <f>IF(Raw_SalesFact!J486="",ROUND(F486*G486*(1-H486),2),Raw_SalesFact!J486)</f>
        <v>426.98430000000002</v>
      </c>
      <c r="K486" s="4" t="str">
        <f>IF(COUNTIF($A$2:$A486,A486)&gt;1,"Duplicate","Unique")</f>
        <v>Unique</v>
      </c>
    </row>
    <row r="487" spans="1:11" ht="15" customHeight="1" x14ac:dyDescent="0.3">
      <c r="A487" s="4" t="str">
        <f>Raw_SalesFact!A487</f>
        <v>SALE485</v>
      </c>
      <c r="B487" s="6">
        <f>Raw_SalesFact!B487</f>
        <v>45919</v>
      </c>
      <c r="C487" s="4" t="str">
        <f>Raw_SalesFact!C487</f>
        <v>CUST1047</v>
      </c>
      <c r="D487" s="4" t="str">
        <f>Raw_SalesFact!D487</f>
        <v>PROD4</v>
      </c>
      <c r="E487" s="4" t="str">
        <f>Raw_SalesFact!E487</f>
        <v>STORE2</v>
      </c>
      <c r="F487" s="4">
        <f>IF(Raw_SalesFact!F487="",ROUND(AVERAGE(Raw_SalesFact!$F$2:$F$2001),0),Raw_SalesFact!F487)</f>
        <v>2</v>
      </c>
      <c r="G487" s="4">
        <f>IF(Raw_SalesFact!G487="",ROUND(AVERAGEIF(Raw_SalesFact!$D$2:$D$2001,D487,Raw_SalesFact!$G$2:$G$2001),2),Raw_SalesFact!G487)</f>
        <v>409</v>
      </c>
      <c r="H487" s="8">
        <f>IF(Raw_SalesFact!H487="",0,Raw_SalesFact!H487)</f>
        <v>0.17</v>
      </c>
      <c r="I487" s="4" t="str">
        <f>Raw_SalesFact!I487</f>
        <v>Credit Card</v>
      </c>
      <c r="J487" s="4">
        <f>IF(Raw_SalesFact!J487="",ROUND(F487*G487*(1-H487),2),Raw_SalesFact!J487)</f>
        <v>678.94</v>
      </c>
      <c r="K487" s="4" t="str">
        <f>IF(COUNTIF($A$2:$A487,A487)&gt;1,"Duplicate","Unique")</f>
        <v>Unique</v>
      </c>
    </row>
    <row r="488" spans="1:11" ht="15" customHeight="1" x14ac:dyDescent="0.3">
      <c r="A488" s="4" t="str">
        <f>Raw_SalesFact!A488</f>
        <v>SALE486</v>
      </c>
      <c r="B488" s="6">
        <f>Raw_SalesFact!B488</f>
        <v>45333</v>
      </c>
      <c r="C488" s="4" t="str">
        <f>Raw_SalesFact!C488</f>
        <v>CUST1343</v>
      </c>
      <c r="D488" s="4" t="str">
        <f>Raw_SalesFact!D488</f>
        <v>PROD38</v>
      </c>
      <c r="E488" s="4" t="str">
        <f>Raw_SalesFact!E488</f>
        <v>STORE19</v>
      </c>
      <c r="F488" s="4">
        <f>IF(Raw_SalesFact!F488="",ROUND(AVERAGE(Raw_SalesFact!$F$2:$F$2001),0),Raw_SalesFact!F488)</f>
        <v>3</v>
      </c>
      <c r="G488" s="4">
        <f>IF(Raw_SalesFact!G488="",ROUND(AVERAGEIF(Raw_SalesFact!$D$2:$D$2001,D488,Raw_SalesFact!$G$2:$G$2001),2),Raw_SalesFact!G488)</f>
        <v>134.58000000000001</v>
      </c>
      <c r="H488" s="8">
        <f>IF(Raw_SalesFact!H488="",0,Raw_SalesFact!H488)</f>
        <v>0.04</v>
      </c>
      <c r="I488" s="4" t="str">
        <f>Raw_SalesFact!I488</f>
        <v>COD</v>
      </c>
      <c r="J488" s="4">
        <f>IF(Raw_SalesFact!J488="",ROUND(F488*G488*(1-H488),2),Raw_SalesFact!J488)</f>
        <v>387.59039999999999</v>
      </c>
      <c r="K488" s="4" t="str">
        <f>IF(COUNTIF($A$2:$A488,A488)&gt;1,"Duplicate","Unique")</f>
        <v>Unique</v>
      </c>
    </row>
    <row r="489" spans="1:11" ht="15" customHeight="1" x14ac:dyDescent="0.3">
      <c r="A489" s="4" t="str">
        <f>Raw_SalesFact!A489</f>
        <v>SALE487</v>
      </c>
      <c r="B489" s="6">
        <f>Raw_SalesFact!B489</f>
        <v>45811</v>
      </c>
      <c r="C489" s="4" t="str">
        <f>Raw_SalesFact!C489</f>
        <v>CUST1348</v>
      </c>
      <c r="D489" s="4" t="str">
        <f>Raw_SalesFact!D489</f>
        <v>PROD39</v>
      </c>
      <c r="E489" s="4" t="str">
        <f>Raw_SalesFact!E489</f>
        <v>STORE7</v>
      </c>
      <c r="F489" s="4">
        <f>IF(Raw_SalesFact!F489="",ROUND(AVERAGE(Raw_SalesFact!$F$2:$F$2001),0),Raw_SalesFact!F489)</f>
        <v>4</v>
      </c>
      <c r="G489" s="4">
        <f>IF(Raw_SalesFact!G489="",ROUND(AVERAGEIF(Raw_SalesFact!$D$2:$D$2001,D489,Raw_SalesFact!$G$2:$G$2001),2),Raw_SalesFact!G489)</f>
        <v>284.44</v>
      </c>
      <c r="H489" s="8">
        <f>IF(Raw_SalesFact!H489="",0,Raw_SalesFact!H489)</f>
        <v>0.02</v>
      </c>
      <c r="I489" s="4" t="str">
        <f>Raw_SalesFact!I489</f>
        <v>Credit Card</v>
      </c>
      <c r="J489" s="4">
        <f>IF(Raw_SalesFact!J489="",ROUND(F489*G489*(1-H489),2),Raw_SalesFact!J489)</f>
        <v>1115.0047999999999</v>
      </c>
      <c r="K489" s="4" t="str">
        <f>IF(COUNTIF($A$2:$A489,A489)&gt;1,"Duplicate","Unique")</f>
        <v>Unique</v>
      </c>
    </row>
    <row r="490" spans="1:11" ht="15" customHeight="1" x14ac:dyDescent="0.3">
      <c r="A490" s="4" t="str">
        <f>Raw_SalesFact!A490</f>
        <v>SALE488</v>
      </c>
      <c r="B490" s="6">
        <f>Raw_SalesFact!B490</f>
        <v>45726</v>
      </c>
      <c r="C490" s="4" t="str">
        <f>Raw_SalesFact!C490</f>
        <v>CUST1405</v>
      </c>
      <c r="D490" s="4" t="str">
        <f>Raw_SalesFact!D490</f>
        <v>PROD73</v>
      </c>
      <c r="E490" s="4" t="str">
        <f>Raw_SalesFact!E490</f>
        <v>STORE13</v>
      </c>
      <c r="F490" s="4">
        <f>IF(Raw_SalesFact!F490="",ROUND(AVERAGE(Raw_SalesFact!$F$2:$F$2001),0),Raw_SalesFact!F490)</f>
        <v>4</v>
      </c>
      <c r="G490" s="4">
        <f>IF(Raw_SalesFact!G490="",ROUND(AVERAGEIF(Raw_SalesFact!$D$2:$D$2001,D490,Raw_SalesFact!$G$2:$G$2001),2),Raw_SalesFact!G490)</f>
        <v>922.69</v>
      </c>
      <c r="H490" s="8">
        <f>IF(Raw_SalesFact!H490="",0,Raw_SalesFact!H490)</f>
        <v>0.16</v>
      </c>
      <c r="I490" s="4" t="str">
        <f>Raw_SalesFact!I490</f>
        <v>Credit Card</v>
      </c>
      <c r="J490" s="4">
        <f>IF(Raw_SalesFact!J490="",ROUND(F490*G490*(1-H490),2),Raw_SalesFact!J490)</f>
        <v>3100.2384000000002</v>
      </c>
      <c r="K490" s="4" t="str">
        <f>IF(COUNTIF($A$2:$A490,A490)&gt;1,"Duplicate","Unique")</f>
        <v>Unique</v>
      </c>
    </row>
    <row r="491" spans="1:11" ht="15" customHeight="1" x14ac:dyDescent="0.3">
      <c r="A491" s="4" t="str">
        <f>Raw_SalesFact!A491</f>
        <v>SALE489</v>
      </c>
      <c r="B491" s="6">
        <f>Raw_SalesFact!B491</f>
        <v>45644</v>
      </c>
      <c r="C491" s="4" t="str">
        <f>Raw_SalesFact!C491</f>
        <v>CUST1275</v>
      </c>
      <c r="D491" s="4" t="str">
        <f>Raw_SalesFact!D491</f>
        <v>PROD36</v>
      </c>
      <c r="E491" s="4" t="str">
        <f>Raw_SalesFact!E491</f>
        <v>STORE6</v>
      </c>
      <c r="F491" s="4">
        <f>IF(Raw_SalesFact!F491="",ROUND(AVERAGE(Raw_SalesFact!$F$2:$F$2001),0),Raw_SalesFact!F491)</f>
        <v>2</v>
      </c>
      <c r="G491" s="4">
        <f>IF(Raw_SalesFact!G491="",ROUND(AVERAGEIF(Raw_SalesFact!$D$2:$D$2001,D491,Raw_SalesFact!$G$2:$G$2001),2),Raw_SalesFact!G491)</f>
        <v>992.55</v>
      </c>
      <c r="H491" s="8">
        <f>IF(Raw_SalesFact!H491="",0,Raw_SalesFact!H491)</f>
        <v>0.28000000000000003</v>
      </c>
      <c r="I491" s="4" t="str">
        <f>Raw_SalesFact!I491</f>
        <v>Credit Card</v>
      </c>
      <c r="J491" s="4">
        <f>IF(Raw_SalesFact!J491="",ROUND(F491*G491*(1-H491),2),Raw_SalesFact!J491)</f>
        <v>1429.2719999999999</v>
      </c>
      <c r="K491" s="4" t="str">
        <f>IF(COUNTIF($A$2:$A491,A491)&gt;1,"Duplicate","Unique")</f>
        <v>Unique</v>
      </c>
    </row>
    <row r="492" spans="1:11" ht="15" customHeight="1" x14ac:dyDescent="0.3">
      <c r="A492" s="4" t="str">
        <f>Raw_SalesFact!A492</f>
        <v>SALE490</v>
      </c>
      <c r="B492" s="6">
        <f>Raw_SalesFact!B492</f>
        <v>45371</v>
      </c>
      <c r="C492" s="4" t="str">
        <f>Raw_SalesFact!C492</f>
        <v>CUST1418</v>
      </c>
      <c r="D492" s="4" t="str">
        <f>Raw_SalesFact!D492</f>
        <v>PROD89</v>
      </c>
      <c r="E492" s="4" t="str">
        <f>Raw_SalesFact!E492</f>
        <v>STORE18</v>
      </c>
      <c r="F492" s="4">
        <f>IF(Raw_SalesFact!F492="",ROUND(AVERAGE(Raw_SalesFact!$F$2:$F$2001),0),Raw_SalesFact!F492)</f>
        <v>1</v>
      </c>
      <c r="G492" s="4">
        <f>IF(Raw_SalesFact!G492="",ROUND(AVERAGEIF(Raw_SalesFact!$D$2:$D$2001,D492,Raw_SalesFact!$G$2:$G$2001),2),Raw_SalesFact!G492)</f>
        <v>170.43</v>
      </c>
      <c r="H492" s="8">
        <f>IF(Raw_SalesFact!H492="",0,Raw_SalesFact!H492)</f>
        <v>0.03</v>
      </c>
      <c r="I492" s="4" t="str">
        <f>Raw_SalesFact!I492</f>
        <v>Credit Card</v>
      </c>
      <c r="J492" s="4">
        <f>IF(Raw_SalesFact!J492="",ROUND(F492*G492*(1-H492),2),Raw_SalesFact!J492)</f>
        <v>165.31710000000001</v>
      </c>
      <c r="K492" s="4" t="str">
        <f>IF(COUNTIF($A$2:$A492,A492)&gt;1,"Duplicate","Unique")</f>
        <v>Unique</v>
      </c>
    </row>
    <row r="493" spans="1:11" ht="15" customHeight="1" x14ac:dyDescent="0.3">
      <c r="A493" s="4" t="str">
        <f>Raw_SalesFact!A493</f>
        <v>SALE491</v>
      </c>
      <c r="B493" s="6">
        <f>Raw_SalesFact!B493</f>
        <v>45462</v>
      </c>
      <c r="C493" s="4" t="str">
        <f>Raw_SalesFact!C493</f>
        <v>CUST1223</v>
      </c>
      <c r="D493" s="4" t="str">
        <f>Raw_SalesFact!D493</f>
        <v>PROD72</v>
      </c>
      <c r="E493" s="4" t="str">
        <f>Raw_SalesFact!E493</f>
        <v>STORE2</v>
      </c>
      <c r="F493" s="4">
        <f>IF(Raw_SalesFact!F493="",ROUND(AVERAGE(Raw_SalesFact!$F$2:$F$2001),0),Raw_SalesFact!F493)</f>
        <v>3</v>
      </c>
      <c r="G493" s="4">
        <f>IF(Raw_SalesFact!G493="",ROUND(AVERAGEIF(Raw_SalesFact!$D$2:$D$2001,D493,Raw_SalesFact!$G$2:$G$2001),2),Raw_SalesFact!G493)</f>
        <v>480.51</v>
      </c>
      <c r="H493" s="8">
        <f>IF(Raw_SalesFact!H493="",0,Raw_SalesFact!H493)</f>
        <v>0.03</v>
      </c>
      <c r="I493" s="4" t="str">
        <f>Raw_SalesFact!I493</f>
        <v>Credit Card</v>
      </c>
      <c r="J493" s="4">
        <f>IF(Raw_SalesFact!J493="",ROUND(F493*G493*(1-H493),2),Raw_SalesFact!J493)</f>
        <v>1398.2841000000001</v>
      </c>
      <c r="K493" s="4" t="str">
        <f>IF(COUNTIF($A$2:$A493,A493)&gt;1,"Duplicate","Unique")</f>
        <v>Unique</v>
      </c>
    </row>
    <row r="494" spans="1:11" ht="15" customHeight="1" x14ac:dyDescent="0.3">
      <c r="A494" s="4" t="str">
        <f>Raw_SalesFact!A494</f>
        <v>SALE492</v>
      </c>
      <c r="B494" s="6">
        <f>Raw_SalesFact!B494</f>
        <v>45632</v>
      </c>
      <c r="C494" s="4" t="str">
        <f>Raw_SalesFact!C494</f>
        <v>CUST1156</v>
      </c>
      <c r="D494" s="4" t="str">
        <f>Raw_SalesFact!D494</f>
        <v>PROD49</v>
      </c>
      <c r="E494" s="4" t="str">
        <f>Raw_SalesFact!E494</f>
        <v>STORE7</v>
      </c>
      <c r="F494" s="4">
        <f>IF(Raw_SalesFact!F494="",ROUND(AVERAGE(Raw_SalesFact!$F$2:$F$2001),0),Raw_SalesFact!F494)</f>
        <v>2</v>
      </c>
      <c r="G494" s="4">
        <f>IF(Raw_SalesFact!G494="",ROUND(AVERAGEIF(Raw_SalesFact!$D$2:$D$2001,D494,Raw_SalesFact!$G$2:$G$2001),2),Raw_SalesFact!G494)</f>
        <v>955.66</v>
      </c>
      <c r="H494" s="8">
        <f>IF(Raw_SalesFact!H494="",0,Raw_SalesFact!H494)</f>
        <v>0.28999999999999998</v>
      </c>
      <c r="I494" s="4" t="str">
        <f>Raw_SalesFact!I494</f>
        <v>COD</v>
      </c>
      <c r="J494" s="4">
        <f>IF(Raw_SalesFact!J494="",ROUND(F494*G494*(1-H494),2),Raw_SalesFact!J494)</f>
        <v>1357.0372</v>
      </c>
      <c r="K494" s="4" t="str">
        <f>IF(COUNTIF($A$2:$A494,A494)&gt;1,"Duplicate","Unique")</f>
        <v>Unique</v>
      </c>
    </row>
    <row r="495" spans="1:11" ht="15" customHeight="1" x14ac:dyDescent="0.3">
      <c r="A495" s="4" t="str">
        <f>Raw_SalesFact!A495</f>
        <v>SALE493</v>
      </c>
      <c r="B495" s="6">
        <f>Raw_SalesFact!B495</f>
        <v>45863</v>
      </c>
      <c r="C495" s="4" t="str">
        <f>Raw_SalesFact!C495</f>
        <v>CUST1451</v>
      </c>
      <c r="D495" s="4" t="str">
        <f>Raw_SalesFact!D495</f>
        <v>PROD72</v>
      </c>
      <c r="E495" s="4" t="str">
        <f>Raw_SalesFact!E495</f>
        <v>STORE0</v>
      </c>
      <c r="F495" s="4">
        <f>IF(Raw_SalesFact!F495="",ROUND(AVERAGE(Raw_SalesFact!$F$2:$F$2001),0),Raw_SalesFact!F495)</f>
        <v>2</v>
      </c>
      <c r="G495" s="4">
        <f>IF(Raw_SalesFact!G495="",ROUND(AVERAGEIF(Raw_SalesFact!$D$2:$D$2001,D495,Raw_SalesFact!$G$2:$G$2001),2),Raw_SalesFact!G495)</f>
        <v>488.02</v>
      </c>
      <c r="H495" s="8">
        <f>IF(Raw_SalesFact!H495="",0,Raw_SalesFact!H495)</f>
        <v>0.27</v>
      </c>
      <c r="I495" s="4" t="str">
        <f>Raw_SalesFact!I495</f>
        <v>PayPal</v>
      </c>
      <c r="J495" s="4">
        <f>IF(Raw_SalesFact!J495="",ROUND(F495*G495*(1-H495),2),Raw_SalesFact!J495)</f>
        <v>712.50919999999996</v>
      </c>
      <c r="K495" s="4" t="str">
        <f>IF(COUNTIF($A$2:$A495,A495)&gt;1,"Duplicate","Unique")</f>
        <v>Unique</v>
      </c>
    </row>
    <row r="496" spans="1:11" ht="15" customHeight="1" x14ac:dyDescent="0.3">
      <c r="A496" s="4" t="str">
        <f>Raw_SalesFact!A496</f>
        <v>SALE494</v>
      </c>
      <c r="B496" s="6">
        <f>Raw_SalesFact!B496</f>
        <v>45501</v>
      </c>
      <c r="C496" s="4" t="str">
        <f>Raw_SalesFact!C496</f>
        <v>CUST1240</v>
      </c>
      <c r="D496" s="4" t="str">
        <f>Raw_SalesFact!D496</f>
        <v>PROD18</v>
      </c>
      <c r="E496" s="4" t="str">
        <f>Raw_SalesFact!E496</f>
        <v>STORE0</v>
      </c>
      <c r="F496" s="4">
        <f>IF(Raw_SalesFact!F496="",ROUND(AVERAGE(Raw_SalesFact!$F$2:$F$2001),0),Raw_SalesFact!F496)</f>
        <v>1</v>
      </c>
      <c r="G496" s="4">
        <f>IF(Raw_SalesFact!G496="",ROUND(AVERAGEIF(Raw_SalesFact!$D$2:$D$2001,D496,Raw_SalesFact!$G$2:$G$2001),2),Raw_SalesFact!G496)</f>
        <v>917.17</v>
      </c>
      <c r="H496" s="8">
        <f>IF(Raw_SalesFact!H496="",0,Raw_SalesFact!H496)</f>
        <v>0.13</v>
      </c>
      <c r="I496" s="4" t="str">
        <f>Raw_SalesFact!I496</f>
        <v>COD</v>
      </c>
      <c r="J496" s="4">
        <f>IF(Raw_SalesFact!J496="",ROUND(F496*G496*(1-H496),2),Raw_SalesFact!J496)</f>
        <v>797.93790000000001</v>
      </c>
      <c r="K496" s="4" t="str">
        <f>IF(COUNTIF($A$2:$A496,A496)&gt;1,"Duplicate","Unique")</f>
        <v>Unique</v>
      </c>
    </row>
    <row r="497" spans="1:11" ht="15" customHeight="1" x14ac:dyDescent="0.3">
      <c r="A497" s="4" t="str">
        <f>Raw_SalesFact!A497</f>
        <v>SALE495</v>
      </c>
      <c r="B497" s="6">
        <f>Raw_SalesFact!B497</f>
        <v>45568</v>
      </c>
      <c r="C497" s="4" t="str">
        <f>Raw_SalesFact!C497</f>
        <v>CUST1324</v>
      </c>
      <c r="D497" s="4" t="str">
        <f>Raw_SalesFact!D497</f>
        <v>PROD8</v>
      </c>
      <c r="E497" s="4" t="str">
        <f>Raw_SalesFact!E497</f>
        <v>STORE5</v>
      </c>
      <c r="F497" s="4">
        <f>IF(Raw_SalesFact!F497="",ROUND(AVERAGE(Raw_SalesFact!$F$2:$F$2001),0),Raw_SalesFact!F497)</f>
        <v>2</v>
      </c>
      <c r="G497" s="4">
        <f>IF(Raw_SalesFact!G497="",ROUND(AVERAGEIF(Raw_SalesFact!$D$2:$D$2001,D497,Raw_SalesFact!$G$2:$G$2001),2),Raw_SalesFact!G497)</f>
        <v>406.46</v>
      </c>
      <c r="H497" s="8">
        <f>IF(Raw_SalesFact!H497="",0,Raw_SalesFact!H497)</f>
        <v>0.3</v>
      </c>
      <c r="I497" s="4" t="str">
        <f>Raw_SalesFact!I497</f>
        <v>PayPal</v>
      </c>
      <c r="J497" s="4">
        <f>IF(Raw_SalesFact!J497="",ROUND(F497*G497*(1-H497),2),Raw_SalesFact!J497)</f>
        <v>569.04399999999998</v>
      </c>
      <c r="K497" s="4" t="str">
        <f>IF(COUNTIF($A$2:$A497,A497)&gt;1,"Duplicate","Unique")</f>
        <v>Unique</v>
      </c>
    </row>
    <row r="498" spans="1:11" ht="15" customHeight="1" x14ac:dyDescent="0.3">
      <c r="A498" s="4" t="str">
        <f>Raw_SalesFact!A498</f>
        <v>SALE496</v>
      </c>
      <c r="B498" s="6">
        <f>Raw_SalesFact!B498</f>
        <v>45238</v>
      </c>
      <c r="C498" s="4" t="str">
        <f>Raw_SalesFact!C498</f>
        <v>CUST1232</v>
      </c>
      <c r="D498" s="4" t="str">
        <f>Raw_SalesFact!D498</f>
        <v>PROD95</v>
      </c>
      <c r="E498" s="4" t="str">
        <f>Raw_SalesFact!E498</f>
        <v>STORE0</v>
      </c>
      <c r="F498" s="4">
        <f>IF(Raw_SalesFact!F498="",ROUND(AVERAGE(Raw_SalesFact!$F$2:$F$2001),0),Raw_SalesFact!F498)</f>
        <v>2</v>
      </c>
      <c r="G498" s="4">
        <f>IF(Raw_SalesFact!G498="",ROUND(AVERAGEIF(Raw_SalesFact!$D$2:$D$2001,D498,Raw_SalesFact!$G$2:$G$2001),2),Raw_SalesFact!G498)</f>
        <v>264.39</v>
      </c>
      <c r="H498" s="8">
        <f>IF(Raw_SalesFact!H498="",0,Raw_SalesFact!H498)</f>
        <v>0.11</v>
      </c>
      <c r="I498" s="4" t="str">
        <f>Raw_SalesFact!I498</f>
        <v>COD</v>
      </c>
      <c r="J498" s="4">
        <f>IF(Raw_SalesFact!J498="",ROUND(F498*G498*(1-H498),2),Raw_SalesFact!J498)</f>
        <v>470.61419999999998</v>
      </c>
      <c r="K498" s="4" t="str">
        <f>IF(COUNTIF($A$2:$A498,A498)&gt;1,"Duplicate","Unique")</f>
        <v>Unique</v>
      </c>
    </row>
    <row r="499" spans="1:11" ht="15" customHeight="1" x14ac:dyDescent="0.3">
      <c r="A499" s="4" t="str">
        <f>Raw_SalesFact!A499</f>
        <v>SALE497</v>
      </c>
      <c r="B499" s="6">
        <f>Raw_SalesFact!B499</f>
        <v>45754</v>
      </c>
      <c r="C499" s="4" t="str">
        <f>Raw_SalesFact!C499</f>
        <v>CUST1191</v>
      </c>
      <c r="D499" s="4" t="str">
        <f>Raw_SalesFact!D499</f>
        <v>PROD68</v>
      </c>
      <c r="E499" s="4" t="str">
        <f>Raw_SalesFact!E499</f>
        <v>STORE16</v>
      </c>
      <c r="F499" s="4">
        <f>IF(Raw_SalesFact!F499="",ROUND(AVERAGE(Raw_SalesFact!$F$2:$F$2001),0),Raw_SalesFact!F499)</f>
        <v>1</v>
      </c>
      <c r="G499" s="4">
        <f>IF(Raw_SalesFact!G499="",ROUND(AVERAGEIF(Raw_SalesFact!$D$2:$D$2001,D499,Raw_SalesFact!$G$2:$G$2001),2),Raw_SalesFact!G499)</f>
        <v>414.97</v>
      </c>
      <c r="H499" s="8">
        <f>IF(Raw_SalesFact!H499="",0,Raw_SalesFact!H499)</f>
        <v>0.22</v>
      </c>
      <c r="I499" s="4" t="str">
        <f>Raw_SalesFact!I499</f>
        <v>PayPal</v>
      </c>
      <c r="J499" s="4">
        <f>IF(Raw_SalesFact!J499="",ROUND(F499*G499*(1-H499),2),Raw_SalesFact!J499)</f>
        <v>323.67660000000001</v>
      </c>
      <c r="K499" s="4" t="str">
        <f>IF(COUNTIF($A$2:$A499,A499)&gt;1,"Duplicate","Unique")</f>
        <v>Unique</v>
      </c>
    </row>
    <row r="500" spans="1:11" ht="15" customHeight="1" x14ac:dyDescent="0.3">
      <c r="A500" s="4" t="str">
        <f>Raw_SalesFact!A500</f>
        <v>SALE498</v>
      </c>
      <c r="B500" s="6">
        <f>Raw_SalesFact!B500</f>
        <v>45280</v>
      </c>
      <c r="C500" s="4" t="str">
        <f>Raw_SalesFact!C500</f>
        <v>CUST1146</v>
      </c>
      <c r="D500" s="4" t="str">
        <f>Raw_SalesFact!D500</f>
        <v>PROD25</v>
      </c>
      <c r="E500" s="4" t="str">
        <f>Raw_SalesFact!E500</f>
        <v>STORE12</v>
      </c>
      <c r="F500" s="4">
        <f>IF(Raw_SalesFact!F500="",ROUND(AVERAGE(Raw_SalesFact!$F$2:$F$2001),0),Raw_SalesFact!F500)</f>
        <v>2</v>
      </c>
      <c r="G500" s="4">
        <f>IF(Raw_SalesFact!G500="",ROUND(AVERAGEIF(Raw_SalesFact!$D$2:$D$2001,D500,Raw_SalesFact!$G$2:$G$2001),2),Raw_SalesFact!G500)</f>
        <v>583.51</v>
      </c>
      <c r="H500" s="8">
        <f>IF(Raw_SalesFact!H500="",0,Raw_SalesFact!H500)</f>
        <v>0.2</v>
      </c>
      <c r="I500" s="4" t="str">
        <f>Raw_SalesFact!I500</f>
        <v>COD</v>
      </c>
      <c r="J500" s="4">
        <f>IF(Raw_SalesFact!J500="",ROUND(F500*G500*(1-H500),2),Raw_SalesFact!J500)</f>
        <v>933.61599999999999</v>
      </c>
      <c r="K500" s="4" t="str">
        <f>IF(COUNTIF($A$2:$A500,A500)&gt;1,"Duplicate","Unique")</f>
        <v>Unique</v>
      </c>
    </row>
    <row r="501" spans="1:11" ht="15" customHeight="1" x14ac:dyDescent="0.3">
      <c r="A501" s="4" t="str">
        <f>Raw_SalesFact!A501</f>
        <v>SALE499</v>
      </c>
      <c r="B501" s="6">
        <f>Raw_SalesFact!B501</f>
        <v>45911</v>
      </c>
      <c r="C501" s="4" t="str">
        <f>Raw_SalesFact!C501</f>
        <v>CUST1011</v>
      </c>
      <c r="D501" s="4" t="str">
        <f>Raw_SalesFact!D501</f>
        <v>PROD31</v>
      </c>
      <c r="E501" s="4" t="str">
        <f>Raw_SalesFact!E501</f>
        <v>STORE17</v>
      </c>
      <c r="F501" s="4">
        <f>IF(Raw_SalesFact!F501="",ROUND(AVERAGE(Raw_SalesFact!$F$2:$F$2001),0),Raw_SalesFact!F501)</f>
        <v>1</v>
      </c>
      <c r="G501" s="4">
        <f>IF(Raw_SalesFact!G501="",ROUND(AVERAGEIF(Raw_SalesFact!$D$2:$D$2001,D501,Raw_SalesFact!$G$2:$G$2001),2),Raw_SalesFact!G501)</f>
        <v>659.27</v>
      </c>
      <c r="H501" s="8">
        <f>IF(Raw_SalesFact!H501="",0,Raw_SalesFact!H501)</f>
        <v>0.15</v>
      </c>
      <c r="I501" s="4" t="str">
        <f>Raw_SalesFact!I501</f>
        <v>PayPal</v>
      </c>
      <c r="J501" s="4">
        <f>IF(Raw_SalesFact!J501="",ROUND(F501*G501*(1-H501),2),Raw_SalesFact!J501)</f>
        <v>560.37950000000001</v>
      </c>
      <c r="K501" s="4" t="str">
        <f>IF(COUNTIF($A$2:$A501,A501)&gt;1,"Duplicate","Unique")</f>
        <v>Unique</v>
      </c>
    </row>
    <row r="502" spans="1:11" ht="15" customHeight="1" x14ac:dyDescent="0.3">
      <c r="A502" s="4" t="str">
        <f>Raw_SalesFact!A502</f>
        <v>SALE500</v>
      </c>
      <c r="B502" s="6">
        <f>Raw_SalesFact!B502</f>
        <v>45627</v>
      </c>
      <c r="C502" s="4" t="str">
        <f>Raw_SalesFact!C502</f>
        <v>CUST1445</v>
      </c>
      <c r="D502" s="4" t="str">
        <f>Raw_SalesFact!D502</f>
        <v>PROD2</v>
      </c>
      <c r="E502" s="4" t="str">
        <f>Raw_SalesFact!E502</f>
        <v>STORE4</v>
      </c>
      <c r="F502" s="4">
        <f>IF(Raw_SalesFact!F502="",ROUND(AVERAGE(Raw_SalesFact!$F$2:$F$2001),0),Raw_SalesFact!F502)</f>
        <v>4</v>
      </c>
      <c r="G502" s="4">
        <f>IF(Raw_SalesFact!G502="",ROUND(AVERAGEIF(Raw_SalesFact!$D$2:$D$2001,D502,Raw_SalesFact!$G$2:$G$2001),2),Raw_SalesFact!G502)</f>
        <v>106.66</v>
      </c>
      <c r="H502" s="8">
        <f>IF(Raw_SalesFact!H502="",0,Raw_SalesFact!H502)</f>
        <v>0.2</v>
      </c>
      <c r="I502" s="4" t="str">
        <f>Raw_SalesFact!I502</f>
        <v>COD</v>
      </c>
      <c r="J502" s="4">
        <f>IF(Raw_SalesFact!J502="",ROUND(F502*G502*(1-H502),2),Raw_SalesFact!J502)</f>
        <v>341.31200000000001</v>
      </c>
      <c r="K502" s="4" t="str">
        <f>IF(COUNTIF($A$2:$A502,A502)&gt;1,"Duplicate","Unique")</f>
        <v>Unique</v>
      </c>
    </row>
    <row r="503" spans="1:11" ht="15" customHeight="1" x14ac:dyDescent="0.3">
      <c r="A503" s="4" t="str">
        <f>Raw_SalesFact!A503</f>
        <v>SALE501</v>
      </c>
      <c r="B503" s="6">
        <f>Raw_SalesFact!B503</f>
        <v>45617</v>
      </c>
      <c r="C503" s="4" t="str">
        <f>Raw_SalesFact!C503</f>
        <v>CUST1163</v>
      </c>
      <c r="D503" s="4" t="str">
        <f>Raw_SalesFact!D503</f>
        <v>PROD10</v>
      </c>
      <c r="E503" s="4" t="str">
        <f>Raw_SalesFact!E503</f>
        <v>STORE5</v>
      </c>
      <c r="F503" s="4">
        <f>IF(Raw_SalesFact!F503="",ROUND(AVERAGE(Raw_SalesFact!$F$2:$F$2001),0),Raw_SalesFact!F503)</f>
        <v>4</v>
      </c>
      <c r="G503" s="4">
        <f>IF(Raw_SalesFact!G503="",ROUND(AVERAGEIF(Raw_SalesFact!$D$2:$D$2001,D503,Raw_SalesFact!$G$2:$G$2001),2),Raw_SalesFact!G503)</f>
        <v>168.55</v>
      </c>
      <c r="H503" s="8">
        <f>IF(Raw_SalesFact!H503="",0,Raw_SalesFact!H503)</f>
        <v>0.15</v>
      </c>
      <c r="I503" s="4" t="str">
        <f>Raw_SalesFact!I503</f>
        <v>PayPal</v>
      </c>
      <c r="J503" s="4">
        <f>IF(Raw_SalesFact!J503="",ROUND(F503*G503*(1-H503),2),Raw_SalesFact!J503)</f>
        <v>573.07000000000005</v>
      </c>
      <c r="K503" s="4" t="str">
        <f>IF(COUNTIF($A$2:$A503,A503)&gt;1,"Duplicate","Unique")</f>
        <v>Unique</v>
      </c>
    </row>
    <row r="504" spans="1:11" ht="15" customHeight="1" x14ac:dyDescent="0.3">
      <c r="A504" s="4" t="str">
        <f>Raw_SalesFact!A504</f>
        <v>SALE502</v>
      </c>
      <c r="B504" s="6">
        <f>Raw_SalesFact!B504</f>
        <v>45899</v>
      </c>
      <c r="C504" s="4" t="str">
        <f>Raw_SalesFact!C504</f>
        <v>CUST1488</v>
      </c>
      <c r="D504" s="4" t="str">
        <f>Raw_SalesFact!D504</f>
        <v>PROD44</v>
      </c>
      <c r="E504" s="4" t="str">
        <f>Raw_SalesFact!E504</f>
        <v>STORE2</v>
      </c>
      <c r="F504" s="4">
        <f>IF(Raw_SalesFact!F504="",ROUND(AVERAGE(Raw_SalesFact!$F$2:$F$2001),0),Raw_SalesFact!F504)</f>
        <v>1</v>
      </c>
      <c r="G504" s="4">
        <f>IF(Raw_SalesFact!G504="",ROUND(AVERAGEIF(Raw_SalesFact!$D$2:$D$2001,D504,Raw_SalesFact!$G$2:$G$2001),2),Raw_SalesFact!G504)</f>
        <v>230.53</v>
      </c>
      <c r="H504" s="8">
        <f>IF(Raw_SalesFact!H504="",0,Raw_SalesFact!H504)</f>
        <v>0.06</v>
      </c>
      <c r="I504" s="4" t="str">
        <f>Raw_SalesFact!I504</f>
        <v>COD</v>
      </c>
      <c r="J504" s="4">
        <f>IF(Raw_SalesFact!J504="",ROUND(F504*G504*(1-H504),2),Raw_SalesFact!J504)</f>
        <v>216.69820000000001</v>
      </c>
      <c r="K504" s="4" t="str">
        <f>IF(COUNTIF($A$2:$A504,A504)&gt;1,"Duplicate","Unique")</f>
        <v>Unique</v>
      </c>
    </row>
    <row r="505" spans="1:11" ht="15" customHeight="1" x14ac:dyDescent="0.3">
      <c r="A505" s="4" t="str">
        <f>Raw_SalesFact!A505</f>
        <v>SALE503</v>
      </c>
      <c r="B505" s="6">
        <f>Raw_SalesFact!B505</f>
        <v>45889</v>
      </c>
      <c r="C505" s="4" t="str">
        <f>Raw_SalesFact!C505</f>
        <v>CUST1007</v>
      </c>
      <c r="D505" s="4" t="str">
        <f>Raw_SalesFact!D505</f>
        <v>PROD54</v>
      </c>
      <c r="E505" s="4" t="str">
        <f>Raw_SalesFact!E505</f>
        <v>STORE1</v>
      </c>
      <c r="F505" s="4">
        <f>IF(Raw_SalesFact!F505="",ROUND(AVERAGE(Raw_SalesFact!$F$2:$F$2001),0),Raw_SalesFact!F505)</f>
        <v>2</v>
      </c>
      <c r="G505" s="4">
        <f>IF(Raw_SalesFact!G505="",ROUND(AVERAGEIF(Raw_SalesFact!$D$2:$D$2001,D505,Raw_SalesFact!$G$2:$G$2001),2),Raw_SalesFact!G505)</f>
        <v>355.41</v>
      </c>
      <c r="H505" s="8">
        <f>IF(Raw_SalesFact!H505="",0,Raw_SalesFact!H505)</f>
        <v>0.13</v>
      </c>
      <c r="I505" s="4" t="str">
        <f>Raw_SalesFact!I505</f>
        <v>COD</v>
      </c>
      <c r="J505" s="4">
        <f>IF(Raw_SalesFact!J505="",ROUND(F505*G505*(1-H505),2),Raw_SalesFact!J505)</f>
        <v>618.41340000000002</v>
      </c>
      <c r="K505" s="4" t="str">
        <f>IF(COUNTIF($A$2:$A505,A505)&gt;1,"Duplicate","Unique")</f>
        <v>Unique</v>
      </c>
    </row>
    <row r="506" spans="1:11" ht="15" customHeight="1" x14ac:dyDescent="0.3">
      <c r="A506" s="4" t="str">
        <f>Raw_SalesFact!A506</f>
        <v>SALE504</v>
      </c>
      <c r="B506" s="6">
        <f>Raw_SalesFact!B506</f>
        <v>45943</v>
      </c>
      <c r="C506" s="4" t="str">
        <f>Raw_SalesFact!C506</f>
        <v>CUST1167</v>
      </c>
      <c r="D506" s="4" t="str">
        <f>Raw_SalesFact!D506</f>
        <v>PROD47</v>
      </c>
      <c r="E506" s="4" t="str">
        <f>Raw_SalesFact!E506</f>
        <v>STORE2</v>
      </c>
      <c r="F506" s="4">
        <f>IF(Raw_SalesFact!F506="",ROUND(AVERAGE(Raw_SalesFact!$F$2:$F$2001),0),Raw_SalesFact!F506)</f>
        <v>3</v>
      </c>
      <c r="G506" s="4">
        <f>IF(Raw_SalesFact!G506="",ROUND(AVERAGEIF(Raw_SalesFact!$D$2:$D$2001,D506,Raw_SalesFact!$G$2:$G$2001),2),Raw_SalesFact!G506)</f>
        <v>843.44</v>
      </c>
      <c r="H506" s="8">
        <f>IF(Raw_SalesFact!H506="",0,Raw_SalesFact!H506)</f>
        <v>0.22</v>
      </c>
      <c r="I506" s="4" t="str">
        <f>Raw_SalesFact!I506</f>
        <v>Credit Card</v>
      </c>
      <c r="J506" s="4">
        <f>IF(Raw_SalesFact!J506="",ROUND(F506*G506*(1-H506),2),Raw_SalesFact!J506)</f>
        <v>1973.6496</v>
      </c>
      <c r="K506" s="4" t="str">
        <f>IF(COUNTIF($A$2:$A506,A506)&gt;1,"Duplicate","Unique")</f>
        <v>Unique</v>
      </c>
    </row>
    <row r="507" spans="1:11" ht="15" customHeight="1" x14ac:dyDescent="0.3">
      <c r="A507" s="4" t="str">
        <f>Raw_SalesFact!A507</f>
        <v>SALE505</v>
      </c>
      <c r="B507" s="6">
        <f>Raw_SalesFact!B507</f>
        <v>45306</v>
      </c>
      <c r="C507" s="4" t="str">
        <f>Raw_SalesFact!C507</f>
        <v>CUST1163</v>
      </c>
      <c r="D507" s="4" t="str">
        <f>Raw_SalesFact!D507</f>
        <v>PROD95</v>
      </c>
      <c r="E507" s="4" t="str">
        <f>Raw_SalesFact!E507</f>
        <v>STORE1</v>
      </c>
      <c r="F507" s="4">
        <f>IF(Raw_SalesFact!F507="",ROUND(AVERAGE(Raw_SalesFact!$F$2:$F$2001),0),Raw_SalesFact!F507)</f>
        <v>1</v>
      </c>
      <c r="G507" s="4">
        <f>IF(Raw_SalesFact!G507="",ROUND(AVERAGEIF(Raw_SalesFact!$D$2:$D$2001,D507,Raw_SalesFact!$G$2:$G$2001),2),Raw_SalesFact!G507)</f>
        <v>301.60000000000002</v>
      </c>
      <c r="H507" s="8">
        <f>IF(Raw_SalesFact!H507="",0,Raw_SalesFact!H507)</f>
        <v>0.27</v>
      </c>
      <c r="I507" s="4" t="str">
        <f>Raw_SalesFact!I507</f>
        <v>Credit Card</v>
      </c>
      <c r="J507" s="4">
        <f>IF(Raw_SalesFact!J507="",ROUND(F507*G507*(1-H507),2),Raw_SalesFact!J507)</f>
        <v>220.16800000000001</v>
      </c>
      <c r="K507" s="4" t="str">
        <f>IF(COUNTIF($A$2:$A507,A507)&gt;1,"Duplicate","Unique")</f>
        <v>Unique</v>
      </c>
    </row>
    <row r="508" spans="1:11" ht="15" customHeight="1" x14ac:dyDescent="0.3">
      <c r="A508" s="4" t="str">
        <f>Raw_SalesFact!A508</f>
        <v>SALE506</v>
      </c>
      <c r="B508" s="6">
        <f>Raw_SalesFact!B508</f>
        <v>45772</v>
      </c>
      <c r="C508" s="4" t="str">
        <f>Raw_SalesFact!C508</f>
        <v>CUST1042</v>
      </c>
      <c r="D508" s="4" t="str">
        <f>Raw_SalesFact!D508</f>
        <v>PROD89</v>
      </c>
      <c r="E508" s="4" t="str">
        <f>Raw_SalesFact!E508</f>
        <v>STORE2</v>
      </c>
      <c r="F508" s="4">
        <f>IF(Raw_SalesFact!F508="",ROUND(AVERAGE(Raw_SalesFact!$F$2:$F$2001),0),Raw_SalesFact!F508)</f>
        <v>3</v>
      </c>
      <c r="G508" s="4">
        <f>IF(Raw_SalesFact!G508="",ROUND(AVERAGEIF(Raw_SalesFact!$D$2:$D$2001,D508,Raw_SalesFact!$G$2:$G$2001),2),Raw_SalesFact!G508)</f>
        <v>21.59</v>
      </c>
      <c r="H508" s="8">
        <f>IF(Raw_SalesFact!H508="",0,Raw_SalesFact!H508)</f>
        <v>0.16</v>
      </c>
      <c r="I508" s="4" t="str">
        <f>Raw_SalesFact!I508</f>
        <v>COD</v>
      </c>
      <c r="J508" s="4">
        <f>IF(Raw_SalesFact!J508="",ROUND(F508*G508*(1-H508),2),Raw_SalesFact!J508)</f>
        <v>54.406799999999997</v>
      </c>
      <c r="K508" s="4" t="str">
        <f>IF(COUNTIF($A$2:$A508,A508)&gt;1,"Duplicate","Unique")</f>
        <v>Unique</v>
      </c>
    </row>
    <row r="509" spans="1:11" ht="15" customHeight="1" x14ac:dyDescent="0.3">
      <c r="A509" s="4" t="str">
        <f>Raw_SalesFact!A509</f>
        <v>SALE507</v>
      </c>
      <c r="B509" s="6">
        <f>Raw_SalesFact!B509</f>
        <v>45346</v>
      </c>
      <c r="C509" s="4" t="str">
        <f>Raw_SalesFact!C509</f>
        <v>CUST1212</v>
      </c>
      <c r="D509" s="4" t="str">
        <f>Raw_SalesFact!D509</f>
        <v>PROD13</v>
      </c>
      <c r="E509" s="4" t="str">
        <f>Raw_SalesFact!E509</f>
        <v>STORE2</v>
      </c>
      <c r="F509" s="4">
        <f>IF(Raw_SalesFact!F509="",ROUND(AVERAGE(Raw_SalesFact!$F$2:$F$2001),0),Raw_SalesFact!F509)</f>
        <v>4</v>
      </c>
      <c r="G509" s="4">
        <f>IF(Raw_SalesFact!G509="",ROUND(AVERAGEIF(Raw_SalesFact!$D$2:$D$2001,D509,Raw_SalesFact!$G$2:$G$2001),2),Raw_SalesFact!G509)</f>
        <v>284.24</v>
      </c>
      <c r="H509" s="8">
        <f>IF(Raw_SalesFact!H509="",0,Raw_SalesFact!H509)</f>
        <v>0.09</v>
      </c>
      <c r="I509" s="4" t="str">
        <f>Raw_SalesFact!I509</f>
        <v>Credit Card</v>
      </c>
      <c r="J509" s="4">
        <f>IF(Raw_SalesFact!J509="",ROUND(F509*G509*(1-H509),2),Raw_SalesFact!J509)</f>
        <v>1034.6335999999999</v>
      </c>
      <c r="K509" s="4" t="str">
        <f>IF(COUNTIF($A$2:$A509,A509)&gt;1,"Duplicate","Unique")</f>
        <v>Unique</v>
      </c>
    </row>
    <row r="510" spans="1:11" ht="15" customHeight="1" x14ac:dyDescent="0.3">
      <c r="A510" s="4" t="str">
        <f>Raw_SalesFact!A510</f>
        <v>SALE508</v>
      </c>
      <c r="B510" s="6">
        <f>Raw_SalesFact!B510</f>
        <v>45656</v>
      </c>
      <c r="C510" s="4" t="str">
        <f>Raw_SalesFact!C510</f>
        <v>CUST1368</v>
      </c>
      <c r="D510" s="4" t="str">
        <f>Raw_SalesFact!D510</f>
        <v>PROD5</v>
      </c>
      <c r="E510" s="4" t="str">
        <f>Raw_SalesFact!E510</f>
        <v>STORE9</v>
      </c>
      <c r="F510" s="4">
        <f>IF(Raw_SalesFact!F510="",ROUND(AVERAGE(Raw_SalesFact!$F$2:$F$2001),0),Raw_SalesFact!F510)</f>
        <v>1</v>
      </c>
      <c r="G510" s="4">
        <f>IF(Raw_SalesFact!G510="",ROUND(AVERAGEIF(Raw_SalesFact!$D$2:$D$2001,D510,Raw_SalesFact!$G$2:$G$2001),2),Raw_SalesFact!G510)</f>
        <v>191.6</v>
      </c>
      <c r="H510" s="8">
        <f>IF(Raw_SalesFact!H510="",0,Raw_SalesFact!H510)</f>
        <v>0.27</v>
      </c>
      <c r="I510" s="4" t="str">
        <f>Raw_SalesFact!I510</f>
        <v>PayPal</v>
      </c>
      <c r="J510" s="4">
        <f>IF(Raw_SalesFact!J510="",ROUND(F510*G510*(1-H510),2),Raw_SalesFact!J510)</f>
        <v>139.86799999999999</v>
      </c>
      <c r="K510" s="4" t="str">
        <f>IF(COUNTIF($A$2:$A510,A510)&gt;1,"Duplicate","Unique")</f>
        <v>Unique</v>
      </c>
    </row>
    <row r="511" spans="1:11" ht="15" customHeight="1" x14ac:dyDescent="0.3">
      <c r="A511" s="4" t="str">
        <f>Raw_SalesFact!A511</f>
        <v>SALE509</v>
      </c>
      <c r="B511" s="6">
        <f>Raw_SalesFact!B511</f>
        <v>45762</v>
      </c>
      <c r="C511" s="4" t="str">
        <f>Raw_SalesFact!C511</f>
        <v>CUST1311</v>
      </c>
      <c r="D511" s="4" t="str">
        <f>Raw_SalesFact!D511</f>
        <v>PROD78</v>
      </c>
      <c r="E511" s="4" t="str">
        <f>Raw_SalesFact!E511</f>
        <v>STORE12</v>
      </c>
      <c r="F511" s="4">
        <f>IF(Raw_SalesFact!F511="",ROUND(AVERAGE(Raw_SalesFact!$F$2:$F$2001),0),Raw_SalesFact!F511)</f>
        <v>2</v>
      </c>
      <c r="G511" s="4">
        <f>IF(Raw_SalesFact!G511="",ROUND(AVERAGEIF(Raw_SalesFact!$D$2:$D$2001,D511,Raw_SalesFact!$G$2:$G$2001),2),Raw_SalesFact!G511)</f>
        <v>616.97</v>
      </c>
      <c r="H511" s="8">
        <f>IF(Raw_SalesFact!H511="",0,Raw_SalesFact!H511)</f>
        <v>0.22</v>
      </c>
      <c r="I511" s="4" t="str">
        <f>Raw_SalesFact!I511</f>
        <v>Credit Card</v>
      </c>
      <c r="J511" s="4">
        <f>IF(Raw_SalesFact!J511="",ROUND(F511*G511*(1-H511),2),Raw_SalesFact!J511)</f>
        <v>962.47320000000002</v>
      </c>
      <c r="K511" s="4" t="str">
        <f>IF(COUNTIF($A$2:$A511,A511)&gt;1,"Duplicate","Unique")</f>
        <v>Unique</v>
      </c>
    </row>
    <row r="512" spans="1:11" ht="15" customHeight="1" x14ac:dyDescent="0.3">
      <c r="A512" s="4" t="str">
        <f>Raw_SalesFact!A512</f>
        <v>SALE510</v>
      </c>
      <c r="B512" s="6">
        <f>Raw_SalesFact!B512</f>
        <v>45580</v>
      </c>
      <c r="C512" s="4" t="str">
        <f>Raw_SalesFact!C512</f>
        <v>CUST1168</v>
      </c>
      <c r="D512" s="4" t="str">
        <f>Raw_SalesFact!D512</f>
        <v>PROD28</v>
      </c>
      <c r="E512" s="4" t="str">
        <f>Raw_SalesFact!E512</f>
        <v>STORE10</v>
      </c>
      <c r="F512" s="4">
        <f>IF(Raw_SalesFact!F512="",ROUND(AVERAGE(Raw_SalesFact!$F$2:$F$2001),0),Raw_SalesFact!F512)</f>
        <v>3</v>
      </c>
      <c r="G512" s="4">
        <f>IF(Raw_SalesFact!G512="",ROUND(AVERAGEIF(Raw_SalesFact!$D$2:$D$2001,D512,Raw_SalesFact!$G$2:$G$2001),2),Raw_SalesFact!G512)</f>
        <v>125.68</v>
      </c>
      <c r="H512" s="8">
        <f>IF(Raw_SalesFact!H512="",0,Raw_SalesFact!H512)</f>
        <v>0.26</v>
      </c>
      <c r="I512" s="4" t="str">
        <f>Raw_SalesFact!I512</f>
        <v>COD</v>
      </c>
      <c r="J512" s="4">
        <f>IF(Raw_SalesFact!J512="",ROUND(F512*G512*(1-H512),2),Raw_SalesFact!J512)</f>
        <v>279.00959999999998</v>
      </c>
      <c r="K512" s="4" t="str">
        <f>IF(COUNTIF($A$2:$A512,A512)&gt;1,"Duplicate","Unique")</f>
        <v>Unique</v>
      </c>
    </row>
    <row r="513" spans="1:11" ht="15" customHeight="1" x14ac:dyDescent="0.3">
      <c r="A513" s="4" t="str">
        <f>Raw_SalesFact!A513</f>
        <v>SALE511</v>
      </c>
      <c r="B513" s="6">
        <f>Raw_SalesFact!B513</f>
        <v>45676</v>
      </c>
      <c r="C513" s="4" t="str">
        <f>Raw_SalesFact!C513</f>
        <v>CUST1352</v>
      </c>
      <c r="D513" s="4" t="str">
        <f>Raw_SalesFact!D513</f>
        <v>PROD43</v>
      </c>
      <c r="E513" s="4" t="str">
        <f>Raw_SalesFact!E513</f>
        <v>STORE4</v>
      </c>
      <c r="F513" s="4">
        <f>IF(Raw_SalesFact!F513="",ROUND(AVERAGE(Raw_SalesFact!$F$2:$F$2001),0),Raw_SalesFact!F513)</f>
        <v>3</v>
      </c>
      <c r="G513" s="4">
        <f>IF(Raw_SalesFact!G513="",ROUND(AVERAGEIF(Raw_SalesFact!$D$2:$D$2001,D513,Raw_SalesFact!$G$2:$G$2001),2),Raw_SalesFact!G513)</f>
        <v>307.48</v>
      </c>
      <c r="H513" s="8">
        <f>IF(Raw_SalesFact!H513="",0,Raw_SalesFact!H513)</f>
        <v>0.24</v>
      </c>
      <c r="I513" s="4" t="str">
        <f>Raw_SalesFact!I513</f>
        <v>Credit Card</v>
      </c>
      <c r="J513" s="4">
        <f>IF(Raw_SalesFact!J513="",ROUND(F513*G513*(1-H513),2),Raw_SalesFact!J513)</f>
        <v>701.05439999999999</v>
      </c>
      <c r="K513" s="4" t="str">
        <f>IF(COUNTIF($A$2:$A513,A513)&gt;1,"Duplicate","Unique")</f>
        <v>Unique</v>
      </c>
    </row>
    <row r="514" spans="1:11" ht="15" customHeight="1" x14ac:dyDescent="0.3">
      <c r="A514" s="4" t="str">
        <f>Raw_SalesFact!A514</f>
        <v>SALE512</v>
      </c>
      <c r="B514" s="6">
        <f>Raw_SalesFact!B514</f>
        <v>45495</v>
      </c>
      <c r="C514" s="4" t="str">
        <f>Raw_SalesFact!C514</f>
        <v>CUST1298</v>
      </c>
      <c r="D514" s="4" t="str">
        <f>Raw_SalesFact!D514</f>
        <v>PROD2</v>
      </c>
      <c r="E514" s="4" t="str">
        <f>Raw_SalesFact!E514</f>
        <v>STORE19</v>
      </c>
      <c r="F514" s="4">
        <f>IF(Raw_SalesFact!F514="",ROUND(AVERAGE(Raw_SalesFact!$F$2:$F$2001),0),Raw_SalesFact!F514)</f>
        <v>1</v>
      </c>
      <c r="G514" s="4">
        <f>IF(Raw_SalesFact!G514="",ROUND(AVERAGEIF(Raw_SalesFact!$D$2:$D$2001,D514,Raw_SalesFact!$G$2:$G$2001),2),Raw_SalesFact!G514)</f>
        <v>505.23</v>
      </c>
      <c r="H514" s="8">
        <f>IF(Raw_SalesFact!H514="",0,Raw_SalesFact!H514)</f>
        <v>0.11</v>
      </c>
      <c r="I514" s="4" t="str">
        <f>Raw_SalesFact!I514</f>
        <v>Credit Card</v>
      </c>
      <c r="J514" s="4">
        <f>IF(Raw_SalesFact!J514="",ROUND(F514*G514*(1-H514),2),Raw_SalesFact!J514)</f>
        <v>449.65469999999999</v>
      </c>
      <c r="K514" s="4" t="str">
        <f>IF(COUNTIF($A$2:$A514,A514)&gt;1,"Duplicate","Unique")</f>
        <v>Unique</v>
      </c>
    </row>
    <row r="515" spans="1:11" ht="15" customHeight="1" x14ac:dyDescent="0.3">
      <c r="A515" s="4" t="str">
        <f>Raw_SalesFact!A515</f>
        <v>SALE513</v>
      </c>
      <c r="B515" s="6">
        <f>Raw_SalesFact!B515</f>
        <v>45735</v>
      </c>
      <c r="C515" s="4" t="str">
        <f>Raw_SalesFact!C515</f>
        <v>CUST1365</v>
      </c>
      <c r="D515" s="4" t="str">
        <f>Raw_SalesFact!D515</f>
        <v>PROD45</v>
      </c>
      <c r="E515" s="4" t="str">
        <f>Raw_SalesFact!E515</f>
        <v>STORE16</v>
      </c>
      <c r="F515" s="4">
        <f>IF(Raw_SalesFact!F515="",ROUND(AVERAGE(Raw_SalesFact!$F$2:$F$2001),0),Raw_SalesFact!F515)</f>
        <v>1</v>
      </c>
      <c r="G515" s="4">
        <f>IF(Raw_SalesFact!G515="",ROUND(AVERAGEIF(Raw_SalesFact!$D$2:$D$2001,D515,Raw_SalesFact!$G$2:$G$2001),2),Raw_SalesFact!G515)</f>
        <v>853.12</v>
      </c>
      <c r="H515" s="8">
        <f>IF(Raw_SalesFact!H515="",0,Raw_SalesFact!H515)</f>
        <v>0.19</v>
      </c>
      <c r="I515" s="4" t="str">
        <f>Raw_SalesFact!I515</f>
        <v>COD</v>
      </c>
      <c r="J515" s="4">
        <f>IF(Raw_SalesFact!J515="",ROUND(F515*G515*(1-H515),2),Raw_SalesFact!J515)</f>
        <v>691.02719999999999</v>
      </c>
      <c r="K515" s="4" t="str">
        <f>IF(COUNTIF($A$2:$A515,A515)&gt;1,"Duplicate","Unique")</f>
        <v>Unique</v>
      </c>
    </row>
    <row r="516" spans="1:11" ht="15" customHeight="1" x14ac:dyDescent="0.3">
      <c r="A516" s="4" t="str">
        <f>Raw_SalesFact!A516</f>
        <v>SALE514</v>
      </c>
      <c r="B516" s="6">
        <f>Raw_SalesFact!B516</f>
        <v>45312</v>
      </c>
      <c r="C516" s="4" t="str">
        <f>Raw_SalesFact!C516</f>
        <v>CUST1129</v>
      </c>
      <c r="D516" s="4" t="str">
        <f>Raw_SalesFact!D516</f>
        <v>PROD0</v>
      </c>
      <c r="E516" s="4" t="str">
        <f>Raw_SalesFact!E516</f>
        <v>STORE7</v>
      </c>
      <c r="F516" s="4">
        <f>IF(Raw_SalesFact!F516="",ROUND(AVERAGE(Raw_SalesFact!$F$2:$F$2001),0),Raw_SalesFact!F516)</f>
        <v>4</v>
      </c>
      <c r="G516" s="4">
        <f>IF(Raw_SalesFact!G516="",ROUND(AVERAGEIF(Raw_SalesFact!$D$2:$D$2001,D516,Raw_SalesFact!$G$2:$G$2001),2),Raw_SalesFact!G516)</f>
        <v>191.65</v>
      </c>
      <c r="H516" s="8">
        <f>IF(Raw_SalesFact!H516="",0,Raw_SalesFact!H516)</f>
        <v>0.19</v>
      </c>
      <c r="I516" s="4" t="str">
        <f>Raw_SalesFact!I516</f>
        <v>PayPal</v>
      </c>
      <c r="J516" s="4">
        <f>IF(Raw_SalesFact!J516="",ROUND(F516*G516*(1-H516),2),Raw_SalesFact!J516)</f>
        <v>620.94600000000003</v>
      </c>
      <c r="K516" s="4" t="str">
        <f>IF(COUNTIF($A$2:$A516,A516)&gt;1,"Duplicate","Unique")</f>
        <v>Unique</v>
      </c>
    </row>
    <row r="517" spans="1:11" ht="15" customHeight="1" x14ac:dyDescent="0.3">
      <c r="A517" s="4" t="str">
        <f>Raw_SalesFact!A517</f>
        <v>SALE515</v>
      </c>
      <c r="B517" s="6">
        <f>Raw_SalesFact!B517</f>
        <v>45286</v>
      </c>
      <c r="C517" s="4" t="str">
        <f>Raw_SalesFact!C517</f>
        <v>CUST1160</v>
      </c>
      <c r="D517" s="4" t="str">
        <f>Raw_SalesFact!D517</f>
        <v>PROD47</v>
      </c>
      <c r="E517" s="4" t="str">
        <f>Raw_SalesFact!E517</f>
        <v>STORE3</v>
      </c>
      <c r="F517" s="4">
        <f>IF(Raw_SalesFact!F517="",ROUND(AVERAGE(Raw_SalesFact!$F$2:$F$2001),0),Raw_SalesFact!F517)</f>
        <v>1</v>
      </c>
      <c r="G517" s="4">
        <f>IF(Raw_SalesFact!G517="",ROUND(AVERAGEIF(Raw_SalesFact!$D$2:$D$2001,D517,Raw_SalesFact!$G$2:$G$2001),2),Raw_SalesFact!G517)</f>
        <v>169.69</v>
      </c>
      <c r="H517" s="8">
        <f>IF(Raw_SalesFact!H517="",0,Raw_SalesFact!H517)</f>
        <v>0.22</v>
      </c>
      <c r="I517" s="4" t="str">
        <f>Raw_SalesFact!I517</f>
        <v>Credit Card</v>
      </c>
      <c r="J517" s="4">
        <f>IF(Raw_SalesFact!J517="",ROUND(F517*G517*(1-H517),2),Raw_SalesFact!J517)</f>
        <v>132.35820000000001</v>
      </c>
      <c r="K517" s="4" t="str">
        <f>IF(COUNTIF($A$2:$A517,A517)&gt;1,"Duplicate","Unique")</f>
        <v>Unique</v>
      </c>
    </row>
    <row r="518" spans="1:11" ht="15" customHeight="1" x14ac:dyDescent="0.3">
      <c r="A518" s="4" t="str">
        <f>Raw_SalesFact!A518</f>
        <v>SALE516</v>
      </c>
      <c r="B518" s="6">
        <f>Raw_SalesFact!B518</f>
        <v>45372</v>
      </c>
      <c r="C518" s="4" t="str">
        <f>Raw_SalesFact!C518</f>
        <v>CUST1175</v>
      </c>
      <c r="D518" s="4" t="str">
        <f>Raw_SalesFact!D518</f>
        <v>PROD62</v>
      </c>
      <c r="E518" s="4" t="str">
        <f>Raw_SalesFact!E518</f>
        <v>STORE14</v>
      </c>
      <c r="F518" s="4">
        <f>IF(Raw_SalesFact!F518="",ROUND(AVERAGE(Raw_SalesFact!$F$2:$F$2001),0),Raw_SalesFact!F518)</f>
        <v>1</v>
      </c>
      <c r="G518" s="4">
        <f>IF(Raw_SalesFact!G518="",ROUND(AVERAGEIF(Raw_SalesFact!$D$2:$D$2001,D518,Raw_SalesFact!$G$2:$G$2001),2),Raw_SalesFact!G518)</f>
        <v>145.43</v>
      </c>
      <c r="H518" s="8">
        <f>IF(Raw_SalesFact!H518="",0,Raw_SalesFact!H518)</f>
        <v>0.08</v>
      </c>
      <c r="I518" s="4" t="str">
        <f>Raw_SalesFact!I518</f>
        <v>Credit Card</v>
      </c>
      <c r="J518" s="4">
        <f>IF(Raw_SalesFact!J518="",ROUND(F518*G518*(1-H518),2),Raw_SalesFact!J518)</f>
        <v>133.79560000000001</v>
      </c>
      <c r="K518" s="4" t="str">
        <f>IF(COUNTIF($A$2:$A518,A518)&gt;1,"Duplicate","Unique")</f>
        <v>Unique</v>
      </c>
    </row>
    <row r="519" spans="1:11" ht="15" customHeight="1" x14ac:dyDescent="0.3">
      <c r="A519" s="4" t="str">
        <f>Raw_SalesFact!A519</f>
        <v>SALE517</v>
      </c>
      <c r="B519" s="6">
        <f>Raw_SalesFact!B519</f>
        <v>45633</v>
      </c>
      <c r="C519" s="4" t="str">
        <f>Raw_SalesFact!C519</f>
        <v>CUST1084</v>
      </c>
      <c r="D519" s="4" t="str">
        <f>Raw_SalesFact!D519</f>
        <v>PROD93</v>
      </c>
      <c r="E519" s="4" t="str">
        <f>Raw_SalesFact!E519</f>
        <v>STORE12</v>
      </c>
      <c r="F519" s="4">
        <f>IF(Raw_SalesFact!F519="",ROUND(AVERAGE(Raw_SalesFact!$F$2:$F$2001),0),Raw_SalesFact!F519)</f>
        <v>4</v>
      </c>
      <c r="G519" s="4">
        <f>IF(Raw_SalesFact!G519="",ROUND(AVERAGEIF(Raw_SalesFact!$D$2:$D$2001,D519,Raw_SalesFact!$G$2:$G$2001),2),Raw_SalesFact!G519)</f>
        <v>828.35</v>
      </c>
      <c r="H519" s="8">
        <f>IF(Raw_SalesFact!H519="",0,Raw_SalesFact!H519)</f>
        <v>0.17</v>
      </c>
      <c r="I519" s="4" t="str">
        <f>Raw_SalesFact!I519</f>
        <v>Credit Card</v>
      </c>
      <c r="J519" s="4">
        <f>IF(Raw_SalesFact!J519="",ROUND(F519*G519*(1-H519),2),Raw_SalesFact!J519)</f>
        <v>2750.1219999999998</v>
      </c>
      <c r="K519" s="4" t="str">
        <f>IF(COUNTIF($A$2:$A519,A519)&gt;1,"Duplicate","Unique")</f>
        <v>Unique</v>
      </c>
    </row>
    <row r="520" spans="1:11" ht="15" customHeight="1" x14ac:dyDescent="0.3">
      <c r="A520" s="4" t="str">
        <f>Raw_SalesFact!A520</f>
        <v>SALE518</v>
      </c>
      <c r="B520" s="6">
        <f>Raw_SalesFact!B520</f>
        <v>45598</v>
      </c>
      <c r="C520" s="4" t="str">
        <f>Raw_SalesFact!C520</f>
        <v>CUST1362</v>
      </c>
      <c r="D520" s="4" t="str">
        <f>Raw_SalesFact!D520</f>
        <v>PROD95</v>
      </c>
      <c r="E520" s="4" t="str">
        <f>Raw_SalesFact!E520</f>
        <v>STORE7</v>
      </c>
      <c r="F520" s="4">
        <f>IF(Raw_SalesFact!F520="",ROUND(AVERAGE(Raw_SalesFact!$F$2:$F$2001),0),Raw_SalesFact!F520)</f>
        <v>3</v>
      </c>
      <c r="G520" s="4">
        <f>IF(Raw_SalesFact!G520="",ROUND(AVERAGEIF(Raw_SalesFact!$D$2:$D$2001,D520,Raw_SalesFact!$G$2:$G$2001),2),Raw_SalesFact!G520)</f>
        <v>268.76</v>
      </c>
      <c r="H520" s="8">
        <f>IF(Raw_SalesFact!H520="",0,Raw_SalesFact!H520)</f>
        <v>0.01</v>
      </c>
      <c r="I520" s="4" t="str">
        <f>Raw_SalesFact!I520</f>
        <v>PayPal</v>
      </c>
      <c r="J520" s="4">
        <f>IF(Raw_SalesFact!J520="",ROUND(F520*G520*(1-H520),2),Raw_SalesFact!J520)</f>
        <v>798.21720000000005</v>
      </c>
      <c r="K520" s="4" t="str">
        <f>IF(COUNTIF($A$2:$A520,A520)&gt;1,"Duplicate","Unique")</f>
        <v>Unique</v>
      </c>
    </row>
    <row r="521" spans="1:11" ht="15" customHeight="1" x14ac:dyDescent="0.3">
      <c r="A521" s="4" t="str">
        <f>Raw_SalesFact!A521</f>
        <v>SALE519</v>
      </c>
      <c r="B521" s="6">
        <f>Raw_SalesFact!B521</f>
        <v>45495</v>
      </c>
      <c r="C521" s="4" t="str">
        <f>Raw_SalesFact!C521</f>
        <v>CUST1233</v>
      </c>
      <c r="D521" s="4" t="str">
        <f>Raw_SalesFact!D521</f>
        <v>PROD88</v>
      </c>
      <c r="E521" s="4" t="str">
        <f>Raw_SalesFact!E521</f>
        <v>STORE0</v>
      </c>
      <c r="F521" s="4">
        <f>IF(Raw_SalesFact!F521="",ROUND(AVERAGE(Raw_SalesFact!$F$2:$F$2001),0),Raw_SalesFact!F521)</f>
        <v>4</v>
      </c>
      <c r="G521" s="4">
        <f>IF(Raw_SalesFact!G521="",ROUND(AVERAGEIF(Raw_SalesFact!$D$2:$D$2001,D521,Raw_SalesFact!$G$2:$G$2001),2),Raw_SalesFact!G521)</f>
        <v>370.09</v>
      </c>
      <c r="H521" s="8">
        <f>IF(Raw_SalesFact!H521="",0,Raw_SalesFact!H521)</f>
        <v>0.22</v>
      </c>
      <c r="I521" s="4" t="str">
        <f>Raw_SalesFact!I521</f>
        <v>COD</v>
      </c>
      <c r="J521" s="4">
        <f>IF(Raw_SalesFact!J521="",ROUND(F521*G521*(1-H521),2),Raw_SalesFact!J521)</f>
        <v>1154.6808000000001</v>
      </c>
      <c r="K521" s="4" t="str">
        <f>IF(COUNTIF($A$2:$A521,A521)&gt;1,"Duplicate","Unique")</f>
        <v>Unique</v>
      </c>
    </row>
    <row r="522" spans="1:11" ht="15" customHeight="1" x14ac:dyDescent="0.3">
      <c r="A522" s="4" t="str">
        <f>Raw_SalesFact!A522</f>
        <v>SALE520</v>
      </c>
      <c r="B522" s="6">
        <f>Raw_SalesFact!B522</f>
        <v>45229</v>
      </c>
      <c r="C522" s="4" t="str">
        <f>Raw_SalesFact!C522</f>
        <v>CUST1253</v>
      </c>
      <c r="D522" s="4" t="str">
        <f>Raw_SalesFact!D522</f>
        <v>PROD78</v>
      </c>
      <c r="E522" s="4" t="str">
        <f>Raw_SalesFact!E522</f>
        <v>STORE6</v>
      </c>
      <c r="F522" s="4">
        <f>IF(Raw_SalesFact!F522="",ROUND(AVERAGE(Raw_SalesFact!$F$2:$F$2001),0),Raw_SalesFact!F522)</f>
        <v>3</v>
      </c>
      <c r="G522" s="4">
        <f>IF(Raw_SalesFact!G522="",ROUND(AVERAGEIF(Raw_SalesFact!$D$2:$D$2001,D522,Raw_SalesFact!$G$2:$G$2001),2),Raw_SalesFact!G522)</f>
        <v>679.22</v>
      </c>
      <c r="H522" s="8">
        <f>IF(Raw_SalesFact!H522="",0,Raw_SalesFact!H522)</f>
        <v>0.11</v>
      </c>
      <c r="I522" s="4" t="str">
        <f>Raw_SalesFact!I522</f>
        <v>PayPal</v>
      </c>
      <c r="J522" s="4">
        <f>IF(Raw_SalesFact!J522="",ROUND(F522*G522*(1-H522),2),Raw_SalesFact!J522)</f>
        <v>1813.5174</v>
      </c>
      <c r="K522" s="4" t="str">
        <f>IF(COUNTIF($A$2:$A522,A522)&gt;1,"Duplicate","Unique")</f>
        <v>Unique</v>
      </c>
    </row>
    <row r="523" spans="1:11" ht="15" customHeight="1" x14ac:dyDescent="0.3">
      <c r="A523" s="4" t="str">
        <f>Raw_SalesFact!A523</f>
        <v>SALE521</v>
      </c>
      <c r="B523" s="6">
        <f>Raw_SalesFact!B523</f>
        <v>45433</v>
      </c>
      <c r="C523" s="4" t="str">
        <f>Raw_SalesFact!C523</f>
        <v>CUST1373</v>
      </c>
      <c r="D523" s="4" t="str">
        <f>Raw_SalesFact!D523</f>
        <v>PROD73</v>
      </c>
      <c r="E523" s="4" t="str">
        <f>Raw_SalesFact!E523</f>
        <v>STORE0</v>
      </c>
      <c r="F523" s="4">
        <f>IF(Raw_SalesFact!F523="",ROUND(AVERAGE(Raw_SalesFact!$F$2:$F$2001),0),Raw_SalesFact!F523)</f>
        <v>3</v>
      </c>
      <c r="G523" s="4">
        <f>IF(Raw_SalesFact!G523="",ROUND(AVERAGEIF(Raw_SalesFact!$D$2:$D$2001,D523,Raw_SalesFact!$G$2:$G$2001),2),Raw_SalesFact!G523)</f>
        <v>780.69</v>
      </c>
      <c r="H523" s="8">
        <f>IF(Raw_SalesFact!H523="",0,Raw_SalesFact!H523)</f>
        <v>0.1</v>
      </c>
      <c r="I523" s="4" t="str">
        <f>Raw_SalesFact!I523</f>
        <v>COD</v>
      </c>
      <c r="J523" s="4">
        <f>IF(Raw_SalesFact!J523="",ROUND(F523*G523*(1-H523),2),Raw_SalesFact!J523)</f>
        <v>2107.8629999999998</v>
      </c>
      <c r="K523" s="4" t="str">
        <f>IF(COUNTIF($A$2:$A523,A523)&gt;1,"Duplicate","Unique")</f>
        <v>Unique</v>
      </c>
    </row>
    <row r="524" spans="1:11" ht="15" customHeight="1" x14ac:dyDescent="0.3">
      <c r="A524" s="4" t="str">
        <f>Raw_SalesFact!A524</f>
        <v>SALE522</v>
      </c>
      <c r="B524" s="6">
        <f>Raw_SalesFact!B524</f>
        <v>45766</v>
      </c>
      <c r="C524" s="4" t="str">
        <f>Raw_SalesFact!C524</f>
        <v>CUST1261</v>
      </c>
      <c r="D524" s="4" t="str">
        <f>Raw_SalesFact!D524</f>
        <v>PROD42</v>
      </c>
      <c r="E524" s="4" t="str">
        <f>Raw_SalesFact!E524</f>
        <v>STORE2</v>
      </c>
      <c r="F524" s="4">
        <f>IF(Raw_SalesFact!F524="",ROUND(AVERAGE(Raw_SalesFact!$F$2:$F$2001),0),Raw_SalesFact!F524)</f>
        <v>2</v>
      </c>
      <c r="G524" s="4">
        <f>IF(Raw_SalesFact!G524="",ROUND(AVERAGEIF(Raw_SalesFact!$D$2:$D$2001,D524,Raw_SalesFact!$G$2:$G$2001),2),Raw_SalesFact!G524)</f>
        <v>42.97</v>
      </c>
      <c r="H524" s="8">
        <f>IF(Raw_SalesFact!H524="",0,Raw_SalesFact!H524)</f>
        <v>0.18</v>
      </c>
      <c r="I524" s="4" t="str">
        <f>Raw_SalesFact!I524</f>
        <v>PayPal</v>
      </c>
      <c r="J524" s="4">
        <f>IF(Raw_SalesFact!J524="",ROUND(F524*G524*(1-H524),2),Raw_SalesFact!J524)</f>
        <v>70.470799999999997</v>
      </c>
      <c r="K524" s="4" t="str">
        <f>IF(COUNTIF($A$2:$A524,A524)&gt;1,"Duplicate","Unique")</f>
        <v>Unique</v>
      </c>
    </row>
    <row r="525" spans="1:11" ht="15" customHeight="1" x14ac:dyDescent="0.3">
      <c r="A525" s="4" t="str">
        <f>Raw_SalesFact!A525</f>
        <v>SALE523</v>
      </c>
      <c r="B525" s="6">
        <f>Raw_SalesFact!B525</f>
        <v>45639</v>
      </c>
      <c r="C525" s="4" t="str">
        <f>Raw_SalesFact!C525</f>
        <v>CUST1286</v>
      </c>
      <c r="D525" s="4" t="str">
        <f>Raw_SalesFact!D525</f>
        <v>PROD82</v>
      </c>
      <c r="E525" s="4" t="str">
        <f>Raw_SalesFact!E525</f>
        <v>STORE0</v>
      </c>
      <c r="F525" s="4">
        <f>IF(Raw_SalesFact!F525="",ROUND(AVERAGE(Raw_SalesFact!$F$2:$F$2001),0),Raw_SalesFact!F525)</f>
        <v>4</v>
      </c>
      <c r="G525" s="4">
        <f>IF(Raw_SalesFact!G525="",ROUND(AVERAGEIF(Raw_SalesFact!$D$2:$D$2001,D525,Raw_SalesFact!$G$2:$G$2001),2),Raw_SalesFact!G525)</f>
        <v>854.37</v>
      </c>
      <c r="H525" s="8">
        <f>IF(Raw_SalesFact!H525="",0,Raw_SalesFact!H525)</f>
        <v>7.0000000000000007E-2</v>
      </c>
      <c r="I525" s="4" t="str">
        <f>Raw_SalesFact!I525</f>
        <v>PayPal</v>
      </c>
      <c r="J525" s="4">
        <f>IF(Raw_SalesFact!J525="",ROUND(F525*G525*(1-H525),2),Raw_SalesFact!J525)</f>
        <v>3178.2564000000002</v>
      </c>
      <c r="K525" s="4" t="str">
        <f>IF(COUNTIF($A$2:$A525,A525)&gt;1,"Duplicate","Unique")</f>
        <v>Unique</v>
      </c>
    </row>
    <row r="526" spans="1:11" ht="15" customHeight="1" x14ac:dyDescent="0.3">
      <c r="A526" s="4" t="str">
        <f>Raw_SalesFact!A526</f>
        <v>SALE524</v>
      </c>
      <c r="B526" s="6">
        <f>Raw_SalesFact!B526</f>
        <v>45774</v>
      </c>
      <c r="C526" s="4" t="str">
        <f>Raw_SalesFact!C526</f>
        <v>CUST1100</v>
      </c>
      <c r="D526" s="4" t="str">
        <f>Raw_SalesFact!D526</f>
        <v>PROD24</v>
      </c>
      <c r="E526" s="4" t="str">
        <f>Raw_SalesFact!E526</f>
        <v>STORE16</v>
      </c>
      <c r="F526" s="4">
        <f>IF(Raw_SalesFact!F526="",ROUND(AVERAGE(Raw_SalesFact!$F$2:$F$2001),0),Raw_SalesFact!F526)</f>
        <v>2</v>
      </c>
      <c r="G526" s="4">
        <f>IF(Raw_SalesFact!G526="",ROUND(AVERAGEIF(Raw_SalesFact!$D$2:$D$2001,D526,Raw_SalesFact!$G$2:$G$2001),2),Raw_SalesFact!G526)</f>
        <v>409.52</v>
      </c>
      <c r="H526" s="8">
        <f>IF(Raw_SalesFact!H526="",0,Raw_SalesFact!H526)</f>
        <v>0.06</v>
      </c>
      <c r="I526" s="4" t="str">
        <f>Raw_SalesFact!I526</f>
        <v>COD</v>
      </c>
      <c r="J526" s="4">
        <f>IF(Raw_SalesFact!J526="",ROUND(F526*G526*(1-H526),2),Raw_SalesFact!J526)</f>
        <v>769.89760000000001</v>
      </c>
      <c r="K526" s="4" t="str">
        <f>IF(COUNTIF($A$2:$A526,A526)&gt;1,"Duplicate","Unique")</f>
        <v>Unique</v>
      </c>
    </row>
    <row r="527" spans="1:11" ht="15" customHeight="1" x14ac:dyDescent="0.3">
      <c r="A527" s="4" t="str">
        <f>Raw_SalesFact!A527</f>
        <v>SALE525</v>
      </c>
      <c r="B527" s="6">
        <f>Raw_SalesFact!B527</f>
        <v>45569</v>
      </c>
      <c r="C527" s="4" t="str">
        <f>Raw_SalesFact!C527</f>
        <v>CUST1164</v>
      </c>
      <c r="D527" s="4" t="str">
        <f>Raw_SalesFact!D527</f>
        <v>PROD74</v>
      </c>
      <c r="E527" s="4" t="str">
        <f>Raw_SalesFact!E527</f>
        <v>STORE10</v>
      </c>
      <c r="F527" s="4">
        <f>IF(Raw_SalesFact!F527="",ROUND(AVERAGE(Raw_SalesFact!$F$2:$F$2001),0),Raw_SalesFact!F527)</f>
        <v>2</v>
      </c>
      <c r="G527" s="4">
        <f>IF(Raw_SalesFact!G527="",ROUND(AVERAGEIF(Raw_SalesFact!$D$2:$D$2001,D527,Raw_SalesFact!$G$2:$G$2001),2),Raw_SalesFact!G527)</f>
        <v>407.46</v>
      </c>
      <c r="H527" s="8">
        <f>IF(Raw_SalesFact!H527="",0,Raw_SalesFact!H527)</f>
        <v>0.21</v>
      </c>
      <c r="I527" s="4" t="str">
        <f>Raw_SalesFact!I527</f>
        <v>Credit Card</v>
      </c>
      <c r="J527" s="4">
        <f>IF(Raw_SalesFact!J527="",ROUND(F527*G527*(1-H527),2),Raw_SalesFact!J527)</f>
        <v>643.78679999999997</v>
      </c>
      <c r="K527" s="4" t="str">
        <f>IF(COUNTIF($A$2:$A527,A527)&gt;1,"Duplicate","Unique")</f>
        <v>Unique</v>
      </c>
    </row>
    <row r="528" spans="1:11" ht="15" customHeight="1" x14ac:dyDescent="0.3">
      <c r="A528" s="4" t="str">
        <f>Raw_SalesFact!A528</f>
        <v>SALE526</v>
      </c>
      <c r="B528" s="6">
        <f>Raw_SalesFact!B528</f>
        <v>45856</v>
      </c>
      <c r="C528" s="4" t="str">
        <f>Raw_SalesFact!C528</f>
        <v>CUST1228</v>
      </c>
      <c r="D528" s="4" t="str">
        <f>Raw_SalesFact!D528</f>
        <v>PROD4</v>
      </c>
      <c r="E528" s="4" t="str">
        <f>Raw_SalesFact!E528</f>
        <v>STORE8</v>
      </c>
      <c r="F528" s="4">
        <f>IF(Raw_SalesFact!F528="",ROUND(AVERAGE(Raw_SalesFact!$F$2:$F$2001),0),Raw_SalesFact!F528)</f>
        <v>1</v>
      </c>
      <c r="G528" s="4">
        <f>IF(Raw_SalesFact!G528="",ROUND(AVERAGEIF(Raw_SalesFact!$D$2:$D$2001,D528,Raw_SalesFact!$G$2:$G$2001),2),Raw_SalesFact!G528)</f>
        <v>728.84</v>
      </c>
      <c r="H528" s="8">
        <f>IF(Raw_SalesFact!H528="",0,Raw_SalesFact!H528)</f>
        <v>0.28000000000000003</v>
      </c>
      <c r="I528" s="4" t="str">
        <f>Raw_SalesFact!I528</f>
        <v>PayPal</v>
      </c>
      <c r="J528" s="4">
        <f>IF(Raw_SalesFact!J528="",ROUND(F528*G528*(1-H528),2),Raw_SalesFact!J528)</f>
        <v>524.76480000000004</v>
      </c>
      <c r="K528" s="4" t="str">
        <f>IF(COUNTIF($A$2:$A528,A528)&gt;1,"Duplicate","Unique")</f>
        <v>Unique</v>
      </c>
    </row>
    <row r="529" spans="1:11" ht="15" customHeight="1" x14ac:dyDescent="0.3">
      <c r="A529" s="4" t="str">
        <f>Raw_SalesFact!A529</f>
        <v>SALE527</v>
      </c>
      <c r="B529" s="6">
        <f>Raw_SalesFact!B529</f>
        <v>45362</v>
      </c>
      <c r="C529" s="4" t="str">
        <f>Raw_SalesFact!C529</f>
        <v>CUST1453</v>
      </c>
      <c r="D529" s="4" t="str">
        <f>Raw_SalesFact!D529</f>
        <v>PROD78</v>
      </c>
      <c r="E529" s="4" t="str">
        <f>Raw_SalesFact!E529</f>
        <v>STORE6</v>
      </c>
      <c r="F529" s="4">
        <f>IF(Raw_SalesFact!F529="",ROUND(AVERAGE(Raw_SalesFact!$F$2:$F$2001),0),Raw_SalesFact!F529)</f>
        <v>4</v>
      </c>
      <c r="G529" s="4">
        <f>IF(Raw_SalesFact!G529="",ROUND(AVERAGEIF(Raw_SalesFact!$D$2:$D$2001,D529,Raw_SalesFact!$G$2:$G$2001),2),Raw_SalesFact!G529)</f>
        <v>467.24</v>
      </c>
      <c r="H529" s="8">
        <f>IF(Raw_SalesFact!H529="",0,Raw_SalesFact!H529)</f>
        <v>0.08</v>
      </c>
      <c r="I529" s="4" t="str">
        <f>Raw_SalesFact!I529</f>
        <v>PayPal</v>
      </c>
      <c r="J529" s="4">
        <f>IF(Raw_SalesFact!J529="",ROUND(F529*G529*(1-H529),2),Raw_SalesFact!J529)</f>
        <v>1719.4431999999999</v>
      </c>
      <c r="K529" s="4" t="str">
        <f>IF(COUNTIF($A$2:$A529,A529)&gt;1,"Duplicate","Unique")</f>
        <v>Unique</v>
      </c>
    </row>
    <row r="530" spans="1:11" ht="15" customHeight="1" x14ac:dyDescent="0.3">
      <c r="A530" s="4" t="str">
        <f>Raw_SalesFact!A530</f>
        <v>SALE528</v>
      </c>
      <c r="B530" s="6">
        <f>Raw_SalesFact!B530</f>
        <v>45457</v>
      </c>
      <c r="C530" s="4" t="str">
        <f>Raw_SalesFact!C530</f>
        <v>CUST1092</v>
      </c>
      <c r="D530" s="4" t="str">
        <f>Raw_SalesFact!D530</f>
        <v>PROD10</v>
      </c>
      <c r="E530" s="4" t="str">
        <f>Raw_SalesFact!E530</f>
        <v>STORE11</v>
      </c>
      <c r="F530" s="4">
        <f>IF(Raw_SalesFact!F530="",ROUND(AVERAGE(Raw_SalesFact!$F$2:$F$2001),0),Raw_SalesFact!F530)</f>
        <v>1</v>
      </c>
      <c r="G530" s="4">
        <f>IF(Raw_SalesFact!G530="",ROUND(AVERAGEIF(Raw_SalesFact!$D$2:$D$2001,D530,Raw_SalesFact!$G$2:$G$2001),2),Raw_SalesFact!G530)</f>
        <v>57.94</v>
      </c>
      <c r="H530" s="8">
        <f>IF(Raw_SalesFact!H530="",0,Raw_SalesFact!H530)</f>
        <v>0.13</v>
      </c>
      <c r="I530" s="4" t="str">
        <f>Raw_SalesFact!I530</f>
        <v>PayPal</v>
      </c>
      <c r="J530" s="4">
        <f>IF(Raw_SalesFact!J530="",ROUND(F530*G530*(1-H530),2),Raw_SalesFact!J530)</f>
        <v>50.407800000000002</v>
      </c>
      <c r="K530" s="4" t="str">
        <f>IF(COUNTIF($A$2:$A530,A530)&gt;1,"Duplicate","Unique")</f>
        <v>Unique</v>
      </c>
    </row>
    <row r="531" spans="1:11" ht="15" customHeight="1" x14ac:dyDescent="0.3">
      <c r="A531" s="4" t="str">
        <f>Raw_SalesFact!A531</f>
        <v>SALE529</v>
      </c>
      <c r="B531" s="6">
        <f>Raw_SalesFact!B531</f>
        <v>45338</v>
      </c>
      <c r="C531" s="4" t="str">
        <f>Raw_SalesFact!C531</f>
        <v>CUST1344</v>
      </c>
      <c r="D531" s="4" t="str">
        <f>Raw_SalesFact!D531</f>
        <v>PROD49</v>
      </c>
      <c r="E531" s="4" t="str">
        <f>Raw_SalesFact!E531</f>
        <v>STORE17</v>
      </c>
      <c r="F531" s="4">
        <f>IF(Raw_SalesFact!F531="",ROUND(AVERAGE(Raw_SalesFact!$F$2:$F$2001),0),Raw_SalesFact!F531)</f>
        <v>1</v>
      </c>
      <c r="G531" s="4">
        <f>IF(Raw_SalesFact!G531="",ROUND(AVERAGEIF(Raw_SalesFact!$D$2:$D$2001,D531,Raw_SalesFact!$G$2:$G$2001),2),Raw_SalesFact!G531)</f>
        <v>540.1</v>
      </c>
      <c r="H531" s="8">
        <f>IF(Raw_SalesFact!H531="",0,Raw_SalesFact!H531)</f>
        <v>0.22</v>
      </c>
      <c r="I531" s="4" t="str">
        <f>Raw_SalesFact!I531</f>
        <v>Credit Card</v>
      </c>
      <c r="J531" s="4">
        <f>IF(Raw_SalesFact!J531="",ROUND(F531*G531*(1-H531),2),Raw_SalesFact!J531)</f>
        <v>421.27800000000002</v>
      </c>
      <c r="K531" s="4" t="str">
        <f>IF(COUNTIF($A$2:$A531,A531)&gt;1,"Duplicate","Unique")</f>
        <v>Unique</v>
      </c>
    </row>
    <row r="532" spans="1:11" ht="15" customHeight="1" x14ac:dyDescent="0.3">
      <c r="A532" s="4" t="str">
        <f>Raw_SalesFact!A532</f>
        <v>SALE530</v>
      </c>
      <c r="B532" s="6">
        <f>Raw_SalesFact!B532</f>
        <v>45552</v>
      </c>
      <c r="C532" s="4" t="str">
        <f>Raw_SalesFact!C532</f>
        <v>CUST1077</v>
      </c>
      <c r="D532" s="4" t="str">
        <f>Raw_SalesFact!D532</f>
        <v>PROD8</v>
      </c>
      <c r="E532" s="4" t="str">
        <f>Raw_SalesFact!E532</f>
        <v>STORE19</v>
      </c>
      <c r="F532" s="4">
        <f>IF(Raw_SalesFact!F532="",ROUND(AVERAGE(Raw_SalesFact!$F$2:$F$2001),0),Raw_SalesFact!F532)</f>
        <v>4</v>
      </c>
      <c r="G532" s="4">
        <f>IF(Raw_SalesFact!G532="",ROUND(AVERAGEIF(Raw_SalesFact!$D$2:$D$2001,D532,Raw_SalesFact!$G$2:$G$2001),2),Raw_SalesFact!G532)</f>
        <v>816.28</v>
      </c>
      <c r="H532" s="8">
        <f>IF(Raw_SalesFact!H532="",0,Raw_SalesFact!H532)</f>
        <v>0.15</v>
      </c>
      <c r="I532" s="4" t="str">
        <f>Raw_SalesFact!I532</f>
        <v>COD</v>
      </c>
      <c r="J532" s="4">
        <f>IF(Raw_SalesFact!J532="",ROUND(F532*G532*(1-H532),2),Raw_SalesFact!J532)</f>
        <v>2775.3519999999999</v>
      </c>
      <c r="K532" s="4" t="str">
        <f>IF(COUNTIF($A$2:$A532,A532)&gt;1,"Duplicate","Unique")</f>
        <v>Unique</v>
      </c>
    </row>
    <row r="533" spans="1:11" ht="15" customHeight="1" x14ac:dyDescent="0.3">
      <c r="A533" s="4" t="str">
        <f>Raw_SalesFact!A533</f>
        <v>SALE531</v>
      </c>
      <c r="B533" s="6">
        <f>Raw_SalesFact!B533</f>
        <v>45895</v>
      </c>
      <c r="C533" s="4" t="str">
        <f>Raw_SalesFact!C533</f>
        <v>CUST1178</v>
      </c>
      <c r="D533" s="4" t="str">
        <f>Raw_SalesFact!D533</f>
        <v>PROD42</v>
      </c>
      <c r="E533" s="4" t="str">
        <f>Raw_SalesFact!E533</f>
        <v>STORE8</v>
      </c>
      <c r="F533" s="4">
        <f>IF(Raw_SalesFact!F533="",ROUND(AVERAGE(Raw_SalesFact!$F$2:$F$2001),0),Raw_SalesFact!F533)</f>
        <v>4</v>
      </c>
      <c r="G533" s="4">
        <f>IF(Raw_SalesFact!G533="",ROUND(AVERAGEIF(Raw_SalesFact!$D$2:$D$2001,D533,Raw_SalesFact!$G$2:$G$2001),2),Raw_SalesFact!G533)</f>
        <v>727.49</v>
      </c>
      <c r="H533" s="8">
        <f>IF(Raw_SalesFact!H533="",0,Raw_SalesFact!H533)</f>
        <v>0.11</v>
      </c>
      <c r="I533" s="4" t="str">
        <f>Raw_SalesFact!I533</f>
        <v>Credit Card</v>
      </c>
      <c r="J533" s="4">
        <f>IF(Raw_SalesFact!J533="",ROUND(F533*G533*(1-H533),2),Raw_SalesFact!J533)</f>
        <v>2589.8643999999999</v>
      </c>
      <c r="K533" s="4" t="str">
        <f>IF(COUNTIF($A$2:$A533,A533)&gt;1,"Duplicate","Unique")</f>
        <v>Unique</v>
      </c>
    </row>
    <row r="534" spans="1:11" ht="15" customHeight="1" x14ac:dyDescent="0.3">
      <c r="A534" s="4" t="str">
        <f>Raw_SalesFact!A534</f>
        <v>SALE532</v>
      </c>
      <c r="B534" s="6">
        <f>Raw_SalesFact!B534</f>
        <v>45447</v>
      </c>
      <c r="C534" s="4" t="str">
        <f>Raw_SalesFact!C534</f>
        <v>CUST1171</v>
      </c>
      <c r="D534" s="4" t="str">
        <f>Raw_SalesFact!D534</f>
        <v>PROD86</v>
      </c>
      <c r="E534" s="4" t="str">
        <f>Raw_SalesFact!E534</f>
        <v>STORE13</v>
      </c>
      <c r="F534" s="4">
        <f>IF(Raw_SalesFact!F534="",ROUND(AVERAGE(Raw_SalesFact!$F$2:$F$2001),0),Raw_SalesFact!F534)</f>
        <v>4</v>
      </c>
      <c r="G534" s="4">
        <f>IF(Raw_SalesFact!G534="",ROUND(AVERAGEIF(Raw_SalesFact!$D$2:$D$2001,D534,Raw_SalesFact!$G$2:$G$2001),2),Raw_SalesFact!G534)</f>
        <v>817.92</v>
      </c>
      <c r="H534" s="8">
        <f>IF(Raw_SalesFact!H534="",0,Raw_SalesFact!H534)</f>
        <v>0.21</v>
      </c>
      <c r="I534" s="4" t="str">
        <f>Raw_SalesFact!I534</f>
        <v>Credit Card</v>
      </c>
      <c r="J534" s="4">
        <f>IF(Raw_SalesFact!J534="",ROUND(F534*G534*(1-H534),2),Raw_SalesFact!J534)</f>
        <v>2584.6271999999999</v>
      </c>
      <c r="K534" s="4" t="str">
        <f>IF(COUNTIF($A$2:$A534,A534)&gt;1,"Duplicate","Unique")</f>
        <v>Unique</v>
      </c>
    </row>
    <row r="535" spans="1:11" ht="15" customHeight="1" x14ac:dyDescent="0.3">
      <c r="A535" s="4" t="str">
        <f>Raw_SalesFact!A535</f>
        <v>SALE533</v>
      </c>
      <c r="B535" s="6">
        <f>Raw_SalesFact!B535</f>
        <v>45578</v>
      </c>
      <c r="C535" s="4" t="str">
        <f>Raw_SalesFact!C535</f>
        <v>CUST1325</v>
      </c>
      <c r="D535" s="4" t="str">
        <f>Raw_SalesFact!D535</f>
        <v>PROD38</v>
      </c>
      <c r="E535" s="4" t="str">
        <f>Raw_SalesFact!E535</f>
        <v>STORE7</v>
      </c>
      <c r="F535" s="4">
        <f>IF(Raw_SalesFact!F535="",ROUND(AVERAGE(Raw_SalesFact!$F$2:$F$2001),0),Raw_SalesFact!F535)</f>
        <v>2</v>
      </c>
      <c r="G535" s="4">
        <f>IF(Raw_SalesFact!G535="",ROUND(AVERAGEIF(Raw_SalesFact!$D$2:$D$2001,D535,Raw_SalesFact!$G$2:$G$2001),2),Raw_SalesFact!G535)</f>
        <v>358.45</v>
      </c>
      <c r="H535" s="8">
        <f>IF(Raw_SalesFact!H535="",0,Raw_SalesFact!H535)</f>
        <v>7.0000000000000007E-2</v>
      </c>
      <c r="I535" s="4" t="str">
        <f>Raw_SalesFact!I535</f>
        <v>COD</v>
      </c>
      <c r="J535" s="4">
        <f>IF(Raw_SalesFact!J535="",ROUND(F535*G535*(1-H535),2),Raw_SalesFact!J535)</f>
        <v>666.71699999999998</v>
      </c>
      <c r="K535" s="4" t="str">
        <f>IF(COUNTIF($A$2:$A535,A535)&gt;1,"Duplicate","Unique")</f>
        <v>Unique</v>
      </c>
    </row>
    <row r="536" spans="1:11" ht="15" customHeight="1" x14ac:dyDescent="0.3">
      <c r="A536" s="4" t="str">
        <f>Raw_SalesFact!A536</f>
        <v>SALE534</v>
      </c>
      <c r="B536" s="6">
        <f>Raw_SalesFact!B536</f>
        <v>45697</v>
      </c>
      <c r="C536" s="4" t="str">
        <f>Raw_SalesFact!C536</f>
        <v>CUST1201</v>
      </c>
      <c r="D536" s="4" t="str">
        <f>Raw_SalesFact!D536</f>
        <v>PROD87</v>
      </c>
      <c r="E536" s="4" t="str">
        <f>Raw_SalesFact!E536</f>
        <v>STORE9</v>
      </c>
      <c r="F536" s="4">
        <f>IF(Raw_SalesFact!F536="",ROUND(AVERAGE(Raw_SalesFact!$F$2:$F$2001),0),Raw_SalesFact!F536)</f>
        <v>1</v>
      </c>
      <c r="G536" s="4">
        <f>IF(Raw_SalesFact!G536="",ROUND(AVERAGEIF(Raw_SalesFact!$D$2:$D$2001,D536,Raw_SalesFact!$G$2:$G$2001),2),Raw_SalesFact!G536)</f>
        <v>972.06</v>
      </c>
      <c r="H536" s="8">
        <f>IF(Raw_SalesFact!H536="",0,Raw_SalesFact!H536)</f>
        <v>0.3</v>
      </c>
      <c r="I536" s="4" t="str">
        <f>Raw_SalesFact!I536</f>
        <v>COD</v>
      </c>
      <c r="J536" s="4">
        <f>IF(Raw_SalesFact!J536="",ROUND(F536*G536*(1-H536),2),Raw_SalesFact!J536)</f>
        <v>680.44200000000001</v>
      </c>
      <c r="K536" s="4" t="str">
        <f>IF(COUNTIF($A$2:$A536,A536)&gt;1,"Duplicate","Unique")</f>
        <v>Unique</v>
      </c>
    </row>
    <row r="537" spans="1:11" ht="15" customHeight="1" x14ac:dyDescent="0.3">
      <c r="A537" s="4" t="str">
        <f>Raw_SalesFact!A537</f>
        <v>SALE535</v>
      </c>
      <c r="B537" s="6">
        <f>Raw_SalesFact!B537</f>
        <v>45281</v>
      </c>
      <c r="C537" s="4" t="str">
        <f>Raw_SalesFact!C537</f>
        <v>CUST1032</v>
      </c>
      <c r="D537" s="4" t="str">
        <f>Raw_SalesFact!D537</f>
        <v>PROD16</v>
      </c>
      <c r="E537" s="4" t="str">
        <f>Raw_SalesFact!E537</f>
        <v>STORE0</v>
      </c>
      <c r="F537" s="4">
        <f>IF(Raw_SalesFact!F537="",ROUND(AVERAGE(Raw_SalesFact!$F$2:$F$2001),0),Raw_SalesFact!F537)</f>
        <v>1</v>
      </c>
      <c r="G537" s="4">
        <f>IF(Raw_SalesFact!G537="",ROUND(AVERAGEIF(Raw_SalesFact!$D$2:$D$2001,D537,Raw_SalesFact!$G$2:$G$2001),2),Raw_SalesFact!G537)</f>
        <v>791.36</v>
      </c>
      <c r="H537" s="8">
        <f>IF(Raw_SalesFact!H537="",0,Raw_SalesFact!H537)</f>
        <v>0.06</v>
      </c>
      <c r="I537" s="4" t="str">
        <f>Raw_SalesFact!I537</f>
        <v>PayPal</v>
      </c>
      <c r="J537" s="4">
        <f>IF(Raw_SalesFact!J537="",ROUND(F537*G537*(1-H537),2),Raw_SalesFact!J537)</f>
        <v>743.87840000000006</v>
      </c>
      <c r="K537" s="4" t="str">
        <f>IF(COUNTIF($A$2:$A537,A537)&gt;1,"Duplicate","Unique")</f>
        <v>Unique</v>
      </c>
    </row>
    <row r="538" spans="1:11" ht="15" customHeight="1" x14ac:dyDescent="0.3">
      <c r="A538" s="4" t="str">
        <f>Raw_SalesFact!A538</f>
        <v>SALE536</v>
      </c>
      <c r="B538" s="6">
        <f>Raw_SalesFact!B538</f>
        <v>45855</v>
      </c>
      <c r="C538" s="4" t="str">
        <f>Raw_SalesFact!C538</f>
        <v>CUST1314</v>
      </c>
      <c r="D538" s="4" t="str">
        <f>Raw_SalesFact!D538</f>
        <v>PROD64</v>
      </c>
      <c r="E538" s="4" t="str">
        <f>Raw_SalesFact!E538</f>
        <v>STORE5</v>
      </c>
      <c r="F538" s="4">
        <f>IF(Raw_SalesFact!F538="",ROUND(AVERAGE(Raw_SalesFact!$F$2:$F$2001),0),Raw_SalesFact!F538)</f>
        <v>4</v>
      </c>
      <c r="G538" s="4">
        <f>IF(Raw_SalesFact!G538="",ROUND(AVERAGEIF(Raw_SalesFact!$D$2:$D$2001,D538,Raw_SalesFact!$G$2:$G$2001),2),Raw_SalesFact!G538)</f>
        <v>839.65</v>
      </c>
      <c r="H538" s="8">
        <f>IF(Raw_SalesFact!H538="",0,Raw_SalesFact!H538)</f>
        <v>0.26</v>
      </c>
      <c r="I538" s="4" t="str">
        <f>Raw_SalesFact!I538</f>
        <v>COD</v>
      </c>
      <c r="J538" s="4">
        <f>IF(Raw_SalesFact!J538="",ROUND(F538*G538*(1-H538),2),Raw_SalesFact!J538)</f>
        <v>2485.364</v>
      </c>
      <c r="K538" s="4" t="str">
        <f>IF(COUNTIF($A$2:$A538,A538)&gt;1,"Duplicate","Unique")</f>
        <v>Unique</v>
      </c>
    </row>
    <row r="539" spans="1:11" ht="15" customHeight="1" x14ac:dyDescent="0.3">
      <c r="A539" s="4" t="str">
        <f>Raw_SalesFact!A539</f>
        <v>SALE537</v>
      </c>
      <c r="B539" s="6">
        <f>Raw_SalesFact!B539</f>
        <v>45793</v>
      </c>
      <c r="C539" s="4" t="str">
        <f>Raw_SalesFact!C539</f>
        <v>CUST1255</v>
      </c>
      <c r="D539" s="4" t="str">
        <f>Raw_SalesFact!D539</f>
        <v>PROD72</v>
      </c>
      <c r="E539" s="4" t="str">
        <f>Raw_SalesFact!E539</f>
        <v>STORE2</v>
      </c>
      <c r="F539" s="4">
        <f>IF(Raw_SalesFact!F539="",ROUND(AVERAGE(Raw_SalesFact!$F$2:$F$2001),0),Raw_SalesFact!F539)</f>
        <v>2</v>
      </c>
      <c r="G539" s="4">
        <f>IF(Raw_SalesFact!G539="",ROUND(AVERAGEIF(Raw_SalesFact!$D$2:$D$2001,D539,Raw_SalesFact!$G$2:$G$2001),2),Raw_SalesFact!G539)</f>
        <v>245.52</v>
      </c>
      <c r="H539" s="8">
        <f>IF(Raw_SalesFact!H539="",0,Raw_SalesFact!H539)</f>
        <v>0.11</v>
      </c>
      <c r="I539" s="4" t="str">
        <f>Raw_SalesFact!I539</f>
        <v>COD</v>
      </c>
      <c r="J539" s="4">
        <f>IF(Raw_SalesFact!J539="",ROUND(F539*G539*(1-H539),2),Raw_SalesFact!J539)</f>
        <v>437.0256</v>
      </c>
      <c r="K539" s="4" t="str">
        <f>IF(COUNTIF($A$2:$A539,A539)&gt;1,"Duplicate","Unique")</f>
        <v>Unique</v>
      </c>
    </row>
    <row r="540" spans="1:11" ht="15" customHeight="1" x14ac:dyDescent="0.3">
      <c r="A540" s="4" t="str">
        <f>Raw_SalesFact!A540</f>
        <v>SALE538</v>
      </c>
      <c r="B540" s="6">
        <f>Raw_SalesFact!B540</f>
        <v>45881</v>
      </c>
      <c r="C540" s="4" t="str">
        <f>Raw_SalesFact!C540</f>
        <v>CUST1388</v>
      </c>
      <c r="D540" s="4" t="str">
        <f>Raw_SalesFact!D540</f>
        <v>PROD82</v>
      </c>
      <c r="E540" s="4" t="str">
        <f>Raw_SalesFact!E540</f>
        <v>STORE8</v>
      </c>
      <c r="F540" s="4">
        <f>IF(Raw_SalesFact!F540="",ROUND(AVERAGE(Raw_SalesFact!$F$2:$F$2001),0),Raw_SalesFact!F540)</f>
        <v>3</v>
      </c>
      <c r="G540" s="4">
        <f>IF(Raw_SalesFact!G540="",ROUND(AVERAGEIF(Raw_SalesFact!$D$2:$D$2001,D540,Raw_SalesFact!$G$2:$G$2001),2),Raw_SalesFact!G540)</f>
        <v>787.91</v>
      </c>
      <c r="H540" s="8">
        <f>IF(Raw_SalesFact!H540="",0,Raw_SalesFact!H540)</f>
        <v>0.06</v>
      </c>
      <c r="I540" s="4" t="str">
        <f>Raw_SalesFact!I540</f>
        <v>PayPal</v>
      </c>
      <c r="J540" s="4">
        <f>IF(Raw_SalesFact!J540="",ROUND(F540*G540*(1-H540),2),Raw_SalesFact!J540)</f>
        <v>2221.9061999999999</v>
      </c>
      <c r="K540" s="4" t="str">
        <f>IF(COUNTIF($A$2:$A540,A540)&gt;1,"Duplicate","Unique")</f>
        <v>Unique</v>
      </c>
    </row>
    <row r="541" spans="1:11" ht="15" customHeight="1" x14ac:dyDescent="0.3">
      <c r="A541" s="4" t="str">
        <f>Raw_SalesFact!A541</f>
        <v>SALE539</v>
      </c>
      <c r="B541" s="6">
        <f>Raw_SalesFact!B541</f>
        <v>45890</v>
      </c>
      <c r="C541" s="4" t="str">
        <f>Raw_SalesFact!C541</f>
        <v>CUST1053</v>
      </c>
      <c r="D541" s="4" t="str">
        <f>Raw_SalesFact!D541</f>
        <v>PROD75</v>
      </c>
      <c r="E541" s="4" t="str">
        <f>Raw_SalesFact!E541</f>
        <v>STORE4</v>
      </c>
      <c r="F541" s="4">
        <f>IF(Raw_SalesFact!F541="",ROUND(AVERAGE(Raw_SalesFact!$F$2:$F$2001),0),Raw_SalesFact!F541)</f>
        <v>2</v>
      </c>
      <c r="G541" s="4">
        <f>IF(Raw_SalesFact!G541="",ROUND(AVERAGEIF(Raw_SalesFact!$D$2:$D$2001,D541,Raw_SalesFact!$G$2:$G$2001),2),Raw_SalesFact!G541)</f>
        <v>709.17</v>
      </c>
      <c r="H541" s="8">
        <f>IF(Raw_SalesFact!H541="",0,Raw_SalesFact!H541)</f>
        <v>0.22</v>
      </c>
      <c r="I541" s="4" t="str">
        <f>Raw_SalesFact!I541</f>
        <v>Credit Card</v>
      </c>
      <c r="J541" s="4">
        <f>IF(Raw_SalesFact!J541="",ROUND(F541*G541*(1-H541),2),Raw_SalesFact!J541)</f>
        <v>1106.3052</v>
      </c>
      <c r="K541" s="4" t="str">
        <f>IF(COUNTIF($A$2:$A541,A541)&gt;1,"Duplicate","Unique")</f>
        <v>Unique</v>
      </c>
    </row>
    <row r="542" spans="1:11" ht="15" customHeight="1" x14ac:dyDescent="0.3">
      <c r="A542" s="4" t="str">
        <f>Raw_SalesFact!A542</f>
        <v>SALE540</v>
      </c>
      <c r="B542" s="6">
        <f>Raw_SalesFact!B542</f>
        <v>45251</v>
      </c>
      <c r="C542" s="4" t="str">
        <f>Raw_SalesFact!C542</f>
        <v>CUST1235</v>
      </c>
      <c r="D542" s="4" t="str">
        <f>Raw_SalesFact!D542</f>
        <v>PROD91</v>
      </c>
      <c r="E542" s="4" t="str">
        <f>Raw_SalesFact!E542</f>
        <v>STORE7</v>
      </c>
      <c r="F542" s="4">
        <f>IF(Raw_SalesFact!F542="",ROUND(AVERAGE(Raw_SalesFact!$F$2:$F$2001),0),Raw_SalesFact!F542)</f>
        <v>2</v>
      </c>
      <c r="G542" s="4">
        <f>IF(Raw_SalesFact!G542="",ROUND(AVERAGEIF(Raw_SalesFact!$D$2:$D$2001,D542,Raw_SalesFact!$G$2:$G$2001),2),Raw_SalesFact!G542)</f>
        <v>533.91999999999996</v>
      </c>
      <c r="H542" s="8">
        <f>IF(Raw_SalesFact!H542="",0,Raw_SalesFact!H542)</f>
        <v>0.13</v>
      </c>
      <c r="I542" s="4" t="str">
        <f>Raw_SalesFact!I542</f>
        <v>Credit Card</v>
      </c>
      <c r="J542" s="4">
        <f>IF(Raw_SalesFact!J542="",ROUND(F542*G542*(1-H542),2),Raw_SalesFact!J542)</f>
        <v>929.02080000000001</v>
      </c>
      <c r="K542" s="4" t="str">
        <f>IF(COUNTIF($A$2:$A542,A542)&gt;1,"Duplicate","Unique")</f>
        <v>Unique</v>
      </c>
    </row>
    <row r="543" spans="1:11" ht="15" customHeight="1" x14ac:dyDescent="0.3">
      <c r="A543" s="4" t="str">
        <f>Raw_SalesFact!A543</f>
        <v>SALE541</v>
      </c>
      <c r="B543" s="6">
        <f>Raw_SalesFact!B543</f>
        <v>45695</v>
      </c>
      <c r="C543" s="4" t="str">
        <f>Raw_SalesFact!C543</f>
        <v>CUST1492</v>
      </c>
      <c r="D543" s="4" t="str">
        <f>Raw_SalesFact!D543</f>
        <v>PROD42</v>
      </c>
      <c r="E543" s="4" t="str">
        <f>Raw_SalesFact!E543</f>
        <v>STORE0</v>
      </c>
      <c r="F543" s="4">
        <f>IF(Raw_SalesFact!F543="",ROUND(AVERAGE(Raw_SalesFact!$F$2:$F$2001),0),Raw_SalesFact!F543)</f>
        <v>1</v>
      </c>
      <c r="G543" s="4">
        <f>IF(Raw_SalesFact!G543="",ROUND(AVERAGEIF(Raw_SalesFact!$D$2:$D$2001,D543,Raw_SalesFact!$G$2:$G$2001),2),Raw_SalesFact!G543)</f>
        <v>878.84</v>
      </c>
      <c r="H543" s="8">
        <f>IF(Raw_SalesFact!H543="",0,Raw_SalesFact!H543)</f>
        <v>0.28000000000000003</v>
      </c>
      <c r="I543" s="4" t="str">
        <f>Raw_SalesFact!I543</f>
        <v>COD</v>
      </c>
      <c r="J543" s="4">
        <f>IF(Raw_SalesFact!J543="",ROUND(F543*G543*(1-H543),2),Raw_SalesFact!J543)</f>
        <v>632.76480000000004</v>
      </c>
      <c r="K543" s="4" t="str">
        <f>IF(COUNTIF($A$2:$A543,A543)&gt;1,"Duplicate","Unique")</f>
        <v>Unique</v>
      </c>
    </row>
    <row r="544" spans="1:11" ht="15" customHeight="1" x14ac:dyDescent="0.3">
      <c r="A544" s="4" t="str">
        <f>Raw_SalesFact!A544</f>
        <v>SALE542</v>
      </c>
      <c r="B544" s="6">
        <f>Raw_SalesFact!B544</f>
        <v>45287</v>
      </c>
      <c r="C544" s="4" t="str">
        <f>Raw_SalesFact!C544</f>
        <v>CUST1204</v>
      </c>
      <c r="D544" s="4" t="str">
        <f>Raw_SalesFact!D544</f>
        <v>PROD44</v>
      </c>
      <c r="E544" s="4" t="str">
        <f>Raw_SalesFact!E544</f>
        <v>STORE16</v>
      </c>
      <c r="F544" s="4">
        <f>IF(Raw_SalesFact!F544="",ROUND(AVERAGE(Raw_SalesFact!$F$2:$F$2001),0),Raw_SalesFact!F544)</f>
        <v>1</v>
      </c>
      <c r="G544" s="4">
        <f>IF(Raw_SalesFact!G544="",ROUND(AVERAGEIF(Raw_SalesFact!$D$2:$D$2001,D544,Raw_SalesFact!$G$2:$G$2001),2),Raw_SalesFact!G544)</f>
        <v>442.36</v>
      </c>
      <c r="H544" s="8">
        <f>IF(Raw_SalesFact!H544="",0,Raw_SalesFact!H544)</f>
        <v>0.14000000000000001</v>
      </c>
      <c r="I544" s="4" t="str">
        <f>Raw_SalesFact!I544</f>
        <v>Credit Card</v>
      </c>
      <c r="J544" s="4">
        <f>IF(Raw_SalesFact!J544="",ROUND(F544*G544*(1-H544),2),Raw_SalesFact!J544)</f>
        <v>380.42959999999999</v>
      </c>
      <c r="K544" s="4" t="str">
        <f>IF(COUNTIF($A$2:$A544,A544)&gt;1,"Duplicate","Unique")</f>
        <v>Unique</v>
      </c>
    </row>
    <row r="545" spans="1:11" ht="15" customHeight="1" x14ac:dyDescent="0.3">
      <c r="A545" s="4" t="str">
        <f>Raw_SalesFact!A545</f>
        <v>SALE543</v>
      </c>
      <c r="B545" s="6">
        <f>Raw_SalesFact!B545</f>
        <v>45711</v>
      </c>
      <c r="C545" s="4" t="str">
        <f>Raw_SalesFact!C545</f>
        <v>CUST1333</v>
      </c>
      <c r="D545" s="4" t="str">
        <f>Raw_SalesFact!D545</f>
        <v>PROD35</v>
      </c>
      <c r="E545" s="4" t="str">
        <f>Raw_SalesFact!E545</f>
        <v>STORE6</v>
      </c>
      <c r="F545" s="4">
        <f>IF(Raw_SalesFact!F545="",ROUND(AVERAGE(Raw_SalesFact!$F$2:$F$2001),0),Raw_SalesFact!F545)</f>
        <v>1</v>
      </c>
      <c r="G545" s="4">
        <f>IF(Raw_SalesFact!G545="",ROUND(AVERAGEIF(Raw_SalesFact!$D$2:$D$2001,D545,Raw_SalesFact!$G$2:$G$2001),2),Raw_SalesFact!G545)</f>
        <v>763.34</v>
      </c>
      <c r="H545" s="8">
        <f>IF(Raw_SalesFact!H545="",0,Raw_SalesFact!H545)</f>
        <v>0.11</v>
      </c>
      <c r="I545" s="4" t="str">
        <f>Raw_SalesFact!I545</f>
        <v>COD</v>
      </c>
      <c r="J545" s="4">
        <f>IF(Raw_SalesFact!J545="",ROUND(F545*G545*(1-H545),2),Raw_SalesFact!J545)</f>
        <v>679.37260000000003</v>
      </c>
      <c r="K545" s="4" t="str">
        <f>IF(COUNTIF($A$2:$A545,A545)&gt;1,"Duplicate","Unique")</f>
        <v>Unique</v>
      </c>
    </row>
    <row r="546" spans="1:11" ht="15" customHeight="1" x14ac:dyDescent="0.3">
      <c r="A546" s="4" t="str">
        <f>Raw_SalesFact!A546</f>
        <v>SALE544</v>
      </c>
      <c r="B546" s="6">
        <f>Raw_SalesFact!B546</f>
        <v>45842</v>
      </c>
      <c r="C546" s="4" t="str">
        <f>Raw_SalesFact!C546</f>
        <v>CUST1166</v>
      </c>
      <c r="D546" s="4" t="str">
        <f>Raw_SalesFact!D546</f>
        <v>PROD59</v>
      </c>
      <c r="E546" s="4" t="str">
        <f>Raw_SalesFact!E546</f>
        <v>STORE18</v>
      </c>
      <c r="F546" s="4">
        <f>IF(Raw_SalesFact!F546="",ROUND(AVERAGE(Raw_SalesFact!$F$2:$F$2001),0),Raw_SalesFact!F546)</f>
        <v>3</v>
      </c>
      <c r="G546" s="4">
        <f>IF(Raw_SalesFact!G546="",ROUND(AVERAGEIF(Raw_SalesFact!$D$2:$D$2001,D546,Raw_SalesFact!$G$2:$G$2001),2),Raw_SalesFact!G546)</f>
        <v>178.22</v>
      </c>
      <c r="H546" s="8">
        <f>IF(Raw_SalesFact!H546="",0,Raw_SalesFact!H546)</f>
        <v>0.15</v>
      </c>
      <c r="I546" s="4" t="str">
        <f>Raw_SalesFact!I546</f>
        <v>COD</v>
      </c>
      <c r="J546" s="4">
        <f>IF(Raw_SalesFact!J546="",ROUND(F546*G546*(1-H546),2),Raw_SalesFact!J546)</f>
        <v>454.46100000000001</v>
      </c>
      <c r="K546" s="4" t="str">
        <f>IF(COUNTIF($A$2:$A546,A546)&gt;1,"Duplicate","Unique")</f>
        <v>Unique</v>
      </c>
    </row>
    <row r="547" spans="1:11" ht="15" customHeight="1" x14ac:dyDescent="0.3">
      <c r="A547" s="4" t="str">
        <f>Raw_SalesFact!A547</f>
        <v>SALE545</v>
      </c>
      <c r="B547" s="6">
        <f>Raw_SalesFact!B547</f>
        <v>45255</v>
      </c>
      <c r="C547" s="4" t="str">
        <f>Raw_SalesFact!C547</f>
        <v>CUST1103</v>
      </c>
      <c r="D547" s="4" t="str">
        <f>Raw_SalesFact!D547</f>
        <v>PROD26</v>
      </c>
      <c r="E547" s="4" t="str">
        <f>Raw_SalesFact!E547</f>
        <v>STORE1</v>
      </c>
      <c r="F547" s="4">
        <f>IF(Raw_SalesFact!F547="",ROUND(AVERAGE(Raw_SalesFact!$F$2:$F$2001),0),Raw_SalesFact!F547)</f>
        <v>4</v>
      </c>
      <c r="G547" s="4">
        <f>IF(Raw_SalesFact!G547="",ROUND(AVERAGEIF(Raw_SalesFact!$D$2:$D$2001,D547,Raw_SalesFact!$G$2:$G$2001),2),Raw_SalesFact!G547)</f>
        <v>90.32</v>
      </c>
      <c r="H547" s="8">
        <f>IF(Raw_SalesFact!H547="",0,Raw_SalesFact!H547)</f>
        <v>0.08</v>
      </c>
      <c r="I547" s="4" t="str">
        <f>Raw_SalesFact!I547</f>
        <v>PayPal</v>
      </c>
      <c r="J547" s="4">
        <f>IF(Raw_SalesFact!J547="",ROUND(F547*G547*(1-H547),2),Raw_SalesFact!J547)</f>
        <v>332.37759999999997</v>
      </c>
      <c r="K547" s="4" t="str">
        <f>IF(COUNTIF($A$2:$A547,A547)&gt;1,"Duplicate","Unique")</f>
        <v>Unique</v>
      </c>
    </row>
    <row r="548" spans="1:11" ht="15" customHeight="1" x14ac:dyDescent="0.3">
      <c r="A548" s="4" t="str">
        <f>Raw_SalesFact!A548</f>
        <v>SALE546</v>
      </c>
      <c r="B548" s="6">
        <f>Raw_SalesFact!B548</f>
        <v>45695</v>
      </c>
      <c r="C548" s="4" t="str">
        <f>Raw_SalesFact!C548</f>
        <v>CUST1378</v>
      </c>
      <c r="D548" s="4" t="str">
        <f>Raw_SalesFact!D548</f>
        <v>PROD10</v>
      </c>
      <c r="E548" s="4" t="str">
        <f>Raw_SalesFact!E548</f>
        <v>STORE6</v>
      </c>
      <c r="F548" s="4">
        <f>IF(Raw_SalesFact!F548="",ROUND(AVERAGE(Raw_SalesFact!$F$2:$F$2001),0),Raw_SalesFact!F548)</f>
        <v>3</v>
      </c>
      <c r="G548" s="4">
        <f>IF(Raw_SalesFact!G548="",ROUND(AVERAGEIF(Raw_SalesFact!$D$2:$D$2001,D548,Raw_SalesFact!$G$2:$G$2001),2),Raw_SalesFact!G548)</f>
        <v>370.93</v>
      </c>
      <c r="H548" s="8">
        <f>IF(Raw_SalesFact!H548="",0,Raw_SalesFact!H548)</f>
        <v>0</v>
      </c>
      <c r="I548" s="4" t="str">
        <f>Raw_SalesFact!I548</f>
        <v>Credit Card</v>
      </c>
      <c r="J548" s="4">
        <f>IF(Raw_SalesFact!J548="",ROUND(F548*G548*(1-H548),2),Raw_SalesFact!J548)</f>
        <v>1112.79</v>
      </c>
      <c r="K548" s="4" t="str">
        <f>IF(COUNTIF($A$2:$A548,A548)&gt;1,"Duplicate","Unique")</f>
        <v>Unique</v>
      </c>
    </row>
    <row r="549" spans="1:11" ht="15" customHeight="1" x14ac:dyDescent="0.3">
      <c r="A549" s="4" t="str">
        <f>Raw_SalesFact!A549</f>
        <v>SALE547</v>
      </c>
      <c r="B549" s="6">
        <f>Raw_SalesFact!B549</f>
        <v>45281</v>
      </c>
      <c r="C549" s="4" t="str">
        <f>Raw_SalesFact!C549</f>
        <v>CUST1046</v>
      </c>
      <c r="D549" s="4" t="str">
        <f>Raw_SalesFact!D549</f>
        <v>PROD23</v>
      </c>
      <c r="E549" s="4" t="str">
        <f>Raw_SalesFact!E549</f>
        <v>STORE15</v>
      </c>
      <c r="F549" s="4">
        <f>IF(Raw_SalesFact!F549="",ROUND(AVERAGE(Raw_SalesFact!$F$2:$F$2001),0),Raw_SalesFact!F549)</f>
        <v>1</v>
      </c>
      <c r="G549" s="4">
        <f>IF(Raw_SalesFact!G549="",ROUND(AVERAGEIF(Raw_SalesFact!$D$2:$D$2001,D549,Raw_SalesFact!$G$2:$G$2001),2),Raw_SalesFact!G549)</f>
        <v>352.43</v>
      </c>
      <c r="H549" s="8">
        <f>IF(Raw_SalesFact!H549="",0,Raw_SalesFact!H549)</f>
        <v>0.14000000000000001</v>
      </c>
      <c r="I549" s="4" t="str">
        <f>Raw_SalesFact!I549</f>
        <v>PayPal</v>
      </c>
      <c r="J549" s="4">
        <f>IF(Raw_SalesFact!J549="",ROUND(F549*G549*(1-H549),2),Raw_SalesFact!J549)</f>
        <v>303.08980000000003</v>
      </c>
      <c r="K549" s="4" t="str">
        <f>IF(COUNTIF($A$2:$A549,A549)&gt;1,"Duplicate","Unique")</f>
        <v>Unique</v>
      </c>
    </row>
    <row r="550" spans="1:11" ht="15" customHeight="1" x14ac:dyDescent="0.3">
      <c r="A550" s="4" t="str">
        <f>Raw_SalesFact!A550</f>
        <v>SALE548</v>
      </c>
      <c r="B550" s="6">
        <f>Raw_SalesFact!B550</f>
        <v>45295</v>
      </c>
      <c r="C550" s="4" t="str">
        <f>Raw_SalesFact!C550</f>
        <v>CUST1123</v>
      </c>
      <c r="D550" s="4" t="str">
        <f>Raw_SalesFact!D550</f>
        <v>PROD12</v>
      </c>
      <c r="E550" s="4" t="str">
        <f>Raw_SalesFact!E550</f>
        <v>STORE15</v>
      </c>
      <c r="F550" s="4">
        <f>IF(Raw_SalesFact!F550="",ROUND(AVERAGE(Raw_SalesFact!$F$2:$F$2001),0),Raw_SalesFact!F550)</f>
        <v>2</v>
      </c>
      <c r="G550" s="4">
        <f>IF(Raw_SalesFact!G550="",ROUND(AVERAGEIF(Raw_SalesFact!$D$2:$D$2001,D550,Raw_SalesFact!$G$2:$G$2001),2),Raw_SalesFact!G550)</f>
        <v>562.97</v>
      </c>
      <c r="H550" s="8">
        <f>IF(Raw_SalesFact!H550="",0,Raw_SalesFact!H550)</f>
        <v>0.2</v>
      </c>
      <c r="I550" s="4" t="str">
        <f>Raw_SalesFact!I550</f>
        <v>Credit Card</v>
      </c>
      <c r="J550" s="4">
        <f>IF(Raw_SalesFact!J550="",ROUND(F550*G550*(1-H550),2),Raw_SalesFact!J550)</f>
        <v>900.75199999999995</v>
      </c>
      <c r="K550" s="4" t="str">
        <f>IF(COUNTIF($A$2:$A550,A550)&gt;1,"Duplicate","Unique")</f>
        <v>Unique</v>
      </c>
    </row>
    <row r="551" spans="1:11" ht="15" customHeight="1" x14ac:dyDescent="0.3">
      <c r="A551" s="4" t="str">
        <f>Raw_SalesFact!A551</f>
        <v>SALE549</v>
      </c>
      <c r="B551" s="6">
        <f>Raw_SalesFact!B551</f>
        <v>45260</v>
      </c>
      <c r="C551" s="4" t="str">
        <f>Raw_SalesFact!C551</f>
        <v>CUST1157</v>
      </c>
      <c r="D551" s="4" t="str">
        <f>Raw_SalesFact!D551</f>
        <v>PROD55</v>
      </c>
      <c r="E551" s="4" t="str">
        <f>Raw_SalesFact!E551</f>
        <v>STORE7</v>
      </c>
      <c r="F551" s="4">
        <f>IF(Raw_SalesFact!F551="",ROUND(AVERAGE(Raw_SalesFact!$F$2:$F$2001),0),Raw_SalesFact!F551)</f>
        <v>1</v>
      </c>
      <c r="G551" s="4">
        <f>IF(Raw_SalesFact!G551="",ROUND(AVERAGEIF(Raw_SalesFact!$D$2:$D$2001,D551,Raw_SalesFact!$G$2:$G$2001),2),Raw_SalesFact!G551)</f>
        <v>522.85</v>
      </c>
      <c r="H551" s="8">
        <f>IF(Raw_SalesFact!H551="",0,Raw_SalesFact!H551)</f>
        <v>0.12</v>
      </c>
      <c r="I551" s="4" t="str">
        <f>Raw_SalesFact!I551</f>
        <v>PayPal</v>
      </c>
      <c r="J551" s="4">
        <f>IF(Raw_SalesFact!J551="",ROUND(F551*G551*(1-H551),2),Raw_SalesFact!J551)</f>
        <v>460.108</v>
      </c>
      <c r="K551" s="4" t="str">
        <f>IF(COUNTIF($A$2:$A551,A551)&gt;1,"Duplicate","Unique")</f>
        <v>Unique</v>
      </c>
    </row>
    <row r="552" spans="1:11" ht="15" customHeight="1" x14ac:dyDescent="0.3">
      <c r="A552" s="4" t="str">
        <f>Raw_SalesFact!A552</f>
        <v>SALE550</v>
      </c>
      <c r="B552" s="6">
        <f>Raw_SalesFact!B552</f>
        <v>45851</v>
      </c>
      <c r="C552" s="4" t="str">
        <f>Raw_SalesFact!C552</f>
        <v>CUST1349</v>
      </c>
      <c r="D552" s="4" t="str">
        <f>Raw_SalesFact!D552</f>
        <v>PROD21</v>
      </c>
      <c r="E552" s="4" t="str">
        <f>Raw_SalesFact!E552</f>
        <v>STORE16</v>
      </c>
      <c r="F552" s="4">
        <f>IF(Raw_SalesFact!F552="",ROUND(AVERAGE(Raw_SalesFact!$F$2:$F$2001),0),Raw_SalesFact!F552)</f>
        <v>4</v>
      </c>
      <c r="G552" s="4">
        <f>IF(Raw_SalesFact!G552="",ROUND(AVERAGEIF(Raw_SalesFact!$D$2:$D$2001,D552,Raw_SalesFact!$G$2:$G$2001),2),Raw_SalesFact!G552)</f>
        <v>714.89</v>
      </c>
      <c r="H552" s="8">
        <f>IF(Raw_SalesFact!H552="",0,Raw_SalesFact!H552)</f>
        <v>0.15</v>
      </c>
      <c r="I552" s="4" t="str">
        <f>Raw_SalesFact!I552</f>
        <v>Credit Card</v>
      </c>
      <c r="J552" s="4">
        <f>IF(Raw_SalesFact!J552="",ROUND(F552*G552*(1-H552),2),Raw_SalesFact!J552)</f>
        <v>2430.6260000000002</v>
      </c>
      <c r="K552" s="4" t="str">
        <f>IF(COUNTIF($A$2:$A552,A552)&gt;1,"Duplicate","Unique")</f>
        <v>Unique</v>
      </c>
    </row>
    <row r="553" spans="1:11" ht="15" customHeight="1" x14ac:dyDescent="0.3">
      <c r="A553" s="4" t="str">
        <f>Raw_SalesFact!A553</f>
        <v>SALE551</v>
      </c>
      <c r="B553" s="6">
        <f>Raw_SalesFact!B553</f>
        <v>45222</v>
      </c>
      <c r="C553" s="4" t="str">
        <f>Raw_SalesFact!C553</f>
        <v>CUST1187</v>
      </c>
      <c r="D553" s="4" t="str">
        <f>Raw_SalesFact!D553</f>
        <v>PROD43</v>
      </c>
      <c r="E553" s="4" t="str">
        <f>Raw_SalesFact!E553</f>
        <v>STORE2</v>
      </c>
      <c r="F553" s="4">
        <f>IF(Raw_SalesFact!F553="",ROUND(AVERAGE(Raw_SalesFact!$F$2:$F$2001),0),Raw_SalesFact!F553)</f>
        <v>3</v>
      </c>
      <c r="G553" s="4">
        <f>IF(Raw_SalesFact!G553="",ROUND(AVERAGEIF(Raw_SalesFact!$D$2:$D$2001,D553,Raw_SalesFact!$G$2:$G$2001),2),Raw_SalesFact!G553)</f>
        <v>137.77000000000001</v>
      </c>
      <c r="H553" s="8">
        <f>IF(Raw_SalesFact!H553="",0,Raw_SalesFact!H553)</f>
        <v>0.26</v>
      </c>
      <c r="I553" s="4" t="str">
        <f>Raw_SalesFact!I553</f>
        <v>PayPal</v>
      </c>
      <c r="J553" s="4">
        <f>IF(Raw_SalesFact!J553="",ROUND(F553*G553*(1-H553),2),Raw_SalesFact!J553)</f>
        <v>305.8494</v>
      </c>
      <c r="K553" s="4" t="str">
        <f>IF(COUNTIF($A$2:$A553,A553)&gt;1,"Duplicate","Unique")</f>
        <v>Unique</v>
      </c>
    </row>
    <row r="554" spans="1:11" ht="15" customHeight="1" x14ac:dyDescent="0.3">
      <c r="A554" s="4" t="str">
        <f>Raw_SalesFact!A554</f>
        <v>SALE552</v>
      </c>
      <c r="B554" s="6">
        <f>Raw_SalesFact!B554</f>
        <v>45940</v>
      </c>
      <c r="C554" s="4" t="str">
        <f>Raw_SalesFact!C554</f>
        <v>CUST1027</v>
      </c>
      <c r="D554" s="4" t="str">
        <f>Raw_SalesFact!D554</f>
        <v>PROD92</v>
      </c>
      <c r="E554" s="4" t="str">
        <f>Raw_SalesFact!E554</f>
        <v>STORE11</v>
      </c>
      <c r="F554" s="4">
        <f>IF(Raw_SalesFact!F554="",ROUND(AVERAGE(Raw_SalesFact!$F$2:$F$2001),0),Raw_SalesFact!F554)</f>
        <v>3</v>
      </c>
      <c r="G554" s="4">
        <f>IF(Raw_SalesFact!G554="",ROUND(AVERAGEIF(Raw_SalesFact!$D$2:$D$2001,D554,Raw_SalesFact!$G$2:$G$2001),2),Raw_SalesFact!G554)</f>
        <v>862.18</v>
      </c>
      <c r="H554" s="8">
        <f>IF(Raw_SalesFact!H554="",0,Raw_SalesFact!H554)</f>
        <v>0.22</v>
      </c>
      <c r="I554" s="4" t="str">
        <f>Raw_SalesFact!I554</f>
        <v>PayPal</v>
      </c>
      <c r="J554" s="4">
        <f>IF(Raw_SalesFact!J554="",ROUND(F554*G554*(1-H554),2),Raw_SalesFact!J554)</f>
        <v>2017.5011999999999</v>
      </c>
      <c r="K554" s="4" t="str">
        <f>IF(COUNTIF($A$2:$A554,A554)&gt;1,"Duplicate","Unique")</f>
        <v>Unique</v>
      </c>
    </row>
    <row r="555" spans="1:11" ht="15" customHeight="1" x14ac:dyDescent="0.3">
      <c r="A555" s="4" t="str">
        <f>Raw_SalesFact!A555</f>
        <v>SALE553</v>
      </c>
      <c r="B555" s="6">
        <f>Raw_SalesFact!B555</f>
        <v>45822</v>
      </c>
      <c r="C555" s="4" t="str">
        <f>Raw_SalesFact!C555</f>
        <v>CUST1057</v>
      </c>
      <c r="D555" s="4" t="str">
        <f>Raw_SalesFact!D555</f>
        <v>PROD38</v>
      </c>
      <c r="E555" s="4" t="str">
        <f>Raw_SalesFact!E555</f>
        <v>STORE14</v>
      </c>
      <c r="F555" s="4">
        <f>IF(Raw_SalesFact!F555="",ROUND(AVERAGE(Raw_SalesFact!$F$2:$F$2001),0),Raw_SalesFact!F555)</f>
        <v>2</v>
      </c>
      <c r="G555" s="4">
        <f>IF(Raw_SalesFact!G555="",ROUND(AVERAGEIF(Raw_SalesFact!$D$2:$D$2001,D555,Raw_SalesFact!$G$2:$G$2001),2),Raw_SalesFact!G555)</f>
        <v>833.64</v>
      </c>
      <c r="H555" s="8">
        <f>IF(Raw_SalesFact!H555="",0,Raw_SalesFact!H555)</f>
        <v>0.24</v>
      </c>
      <c r="I555" s="4" t="str">
        <f>Raw_SalesFact!I555</f>
        <v>PayPal</v>
      </c>
      <c r="J555" s="4">
        <f>IF(Raw_SalesFact!J555="",ROUND(F555*G555*(1-H555),2),Raw_SalesFact!J555)</f>
        <v>1267.1328000000001</v>
      </c>
      <c r="K555" s="4" t="str">
        <f>IF(COUNTIF($A$2:$A555,A555)&gt;1,"Duplicate","Unique")</f>
        <v>Unique</v>
      </c>
    </row>
    <row r="556" spans="1:11" ht="15" customHeight="1" x14ac:dyDescent="0.3">
      <c r="A556" s="4" t="str">
        <f>Raw_SalesFact!A556</f>
        <v>SALE554</v>
      </c>
      <c r="B556" s="6">
        <f>Raw_SalesFact!B556</f>
        <v>45752</v>
      </c>
      <c r="C556" s="4" t="str">
        <f>Raw_SalesFact!C556</f>
        <v>CUST1270</v>
      </c>
      <c r="D556" s="4" t="str">
        <f>Raw_SalesFact!D556</f>
        <v>PROD19</v>
      </c>
      <c r="E556" s="4" t="str">
        <f>Raw_SalesFact!E556</f>
        <v>STORE15</v>
      </c>
      <c r="F556" s="4">
        <f>IF(Raw_SalesFact!F556="",ROUND(AVERAGE(Raw_SalesFact!$F$2:$F$2001),0),Raw_SalesFact!F556)</f>
        <v>3</v>
      </c>
      <c r="G556" s="4">
        <f>IF(Raw_SalesFact!G556="",ROUND(AVERAGEIF(Raw_SalesFact!$D$2:$D$2001,D556,Raw_SalesFact!$G$2:$G$2001),2),Raw_SalesFact!G556)</f>
        <v>543.22</v>
      </c>
      <c r="H556" s="8">
        <f>IF(Raw_SalesFact!H556="",0,Raw_SalesFact!H556)</f>
        <v>0.05</v>
      </c>
      <c r="I556" s="4" t="str">
        <f>Raw_SalesFact!I556</f>
        <v>COD</v>
      </c>
      <c r="J556" s="4">
        <f>IF(Raw_SalesFact!J556="",ROUND(F556*G556*(1-H556),2),Raw_SalesFact!J556)</f>
        <v>1548.1769999999999</v>
      </c>
      <c r="K556" s="4" t="str">
        <f>IF(COUNTIF($A$2:$A556,A556)&gt;1,"Duplicate","Unique")</f>
        <v>Unique</v>
      </c>
    </row>
    <row r="557" spans="1:11" ht="15" customHeight="1" x14ac:dyDescent="0.3">
      <c r="A557" s="4" t="str">
        <f>Raw_SalesFact!A557</f>
        <v>SALE555</v>
      </c>
      <c r="B557" s="6">
        <f>Raw_SalesFact!B557</f>
        <v>45677</v>
      </c>
      <c r="C557" s="4" t="str">
        <f>Raw_SalesFact!C557</f>
        <v>CUST1278</v>
      </c>
      <c r="D557" s="4" t="str">
        <f>Raw_SalesFact!D557</f>
        <v>PROD88</v>
      </c>
      <c r="E557" s="4" t="str">
        <f>Raw_SalesFact!E557</f>
        <v>STORE2</v>
      </c>
      <c r="F557" s="4">
        <f>IF(Raw_SalesFact!F557="",ROUND(AVERAGE(Raw_SalesFact!$F$2:$F$2001),0),Raw_SalesFact!F557)</f>
        <v>3</v>
      </c>
      <c r="G557" s="4">
        <f>IF(Raw_SalesFact!G557="",ROUND(AVERAGEIF(Raw_SalesFact!$D$2:$D$2001,D557,Raw_SalesFact!$G$2:$G$2001),2),Raw_SalesFact!G557)</f>
        <v>691.02</v>
      </c>
      <c r="H557" s="8">
        <f>IF(Raw_SalesFact!H557="",0,Raw_SalesFact!H557)</f>
        <v>0.12</v>
      </c>
      <c r="I557" s="4" t="str">
        <f>Raw_SalesFact!I557</f>
        <v>COD</v>
      </c>
      <c r="J557" s="4">
        <f>IF(Raw_SalesFact!J557="",ROUND(F557*G557*(1-H557),2),Raw_SalesFact!J557)</f>
        <v>1824.2927999999999</v>
      </c>
      <c r="K557" s="4" t="str">
        <f>IF(COUNTIF($A$2:$A557,A557)&gt;1,"Duplicate","Unique")</f>
        <v>Unique</v>
      </c>
    </row>
    <row r="558" spans="1:11" ht="15" customHeight="1" x14ac:dyDescent="0.3">
      <c r="A558" s="4" t="str">
        <f>Raw_SalesFact!A558</f>
        <v>SALE556</v>
      </c>
      <c r="B558" s="6">
        <f>Raw_SalesFact!B558</f>
        <v>45253</v>
      </c>
      <c r="C558" s="4" t="str">
        <f>Raw_SalesFact!C558</f>
        <v>CUST1087</v>
      </c>
      <c r="D558" s="4" t="str">
        <f>Raw_SalesFact!D558</f>
        <v>PROD86</v>
      </c>
      <c r="E558" s="4" t="str">
        <f>Raw_SalesFact!E558</f>
        <v>STORE17</v>
      </c>
      <c r="F558" s="4">
        <f>IF(Raw_SalesFact!F558="",ROUND(AVERAGE(Raw_SalesFact!$F$2:$F$2001),0),Raw_SalesFact!F558)</f>
        <v>4</v>
      </c>
      <c r="G558" s="4">
        <f>IF(Raw_SalesFact!G558="",ROUND(AVERAGEIF(Raw_SalesFact!$D$2:$D$2001,D558,Raw_SalesFact!$G$2:$G$2001),2),Raw_SalesFact!G558)</f>
        <v>338.73</v>
      </c>
      <c r="H558" s="8">
        <f>IF(Raw_SalesFact!H558="",0,Raw_SalesFact!H558)</f>
        <v>0.18</v>
      </c>
      <c r="I558" s="4" t="str">
        <f>Raw_SalesFact!I558</f>
        <v>Credit Card</v>
      </c>
      <c r="J558" s="4">
        <f>IF(Raw_SalesFact!J558="",ROUND(F558*G558*(1-H558),2),Raw_SalesFact!J558)</f>
        <v>1111.0344</v>
      </c>
      <c r="K558" s="4" t="str">
        <f>IF(COUNTIF($A$2:$A558,A558)&gt;1,"Duplicate","Unique")</f>
        <v>Unique</v>
      </c>
    </row>
    <row r="559" spans="1:11" ht="15" customHeight="1" x14ac:dyDescent="0.3">
      <c r="A559" s="4" t="str">
        <f>Raw_SalesFact!A559</f>
        <v>SALE557</v>
      </c>
      <c r="B559" s="6">
        <f>Raw_SalesFact!B559</f>
        <v>45389</v>
      </c>
      <c r="C559" s="4" t="str">
        <f>Raw_SalesFact!C559</f>
        <v>CUST1062</v>
      </c>
      <c r="D559" s="4" t="str">
        <f>Raw_SalesFact!D559</f>
        <v>PROD84</v>
      </c>
      <c r="E559" s="4" t="str">
        <f>Raw_SalesFact!E559</f>
        <v>STORE16</v>
      </c>
      <c r="F559" s="4">
        <f>IF(Raw_SalesFact!F559="",ROUND(AVERAGE(Raw_SalesFact!$F$2:$F$2001),0),Raw_SalesFact!F559)</f>
        <v>3</v>
      </c>
      <c r="G559" s="4">
        <f>IF(Raw_SalesFact!G559="",ROUND(AVERAGEIF(Raw_SalesFact!$D$2:$D$2001,D559,Raw_SalesFact!$G$2:$G$2001),2),Raw_SalesFact!G559)</f>
        <v>366.08</v>
      </c>
      <c r="H559" s="8">
        <f>IF(Raw_SalesFact!H559="",0,Raw_SalesFact!H559)</f>
        <v>0.05</v>
      </c>
      <c r="I559" s="4" t="str">
        <f>Raw_SalesFact!I559</f>
        <v>Credit Card</v>
      </c>
      <c r="J559" s="4">
        <f>IF(Raw_SalesFact!J559="",ROUND(F559*G559*(1-H559),2),Raw_SalesFact!J559)</f>
        <v>1043.328</v>
      </c>
      <c r="K559" s="4" t="str">
        <f>IF(COUNTIF($A$2:$A559,A559)&gt;1,"Duplicate","Unique")</f>
        <v>Unique</v>
      </c>
    </row>
    <row r="560" spans="1:11" ht="15" customHeight="1" x14ac:dyDescent="0.3">
      <c r="A560" s="4" t="str">
        <f>Raw_SalesFact!A560</f>
        <v>SALE558</v>
      </c>
      <c r="B560" s="6">
        <f>Raw_SalesFact!B560</f>
        <v>45840</v>
      </c>
      <c r="C560" s="4" t="str">
        <f>Raw_SalesFact!C560</f>
        <v>CUST1105</v>
      </c>
      <c r="D560" s="4" t="str">
        <f>Raw_SalesFact!D560</f>
        <v>PROD13</v>
      </c>
      <c r="E560" s="4" t="str">
        <f>Raw_SalesFact!E560</f>
        <v>STORE13</v>
      </c>
      <c r="F560" s="4">
        <f>IF(Raw_SalesFact!F560="",ROUND(AVERAGE(Raw_SalesFact!$F$2:$F$2001),0),Raw_SalesFact!F560)</f>
        <v>4</v>
      </c>
      <c r="G560" s="4">
        <f>IF(Raw_SalesFact!G560="",ROUND(AVERAGEIF(Raw_SalesFact!$D$2:$D$2001,D560,Raw_SalesFact!$G$2:$G$2001),2),Raw_SalesFact!G560)</f>
        <v>539.48</v>
      </c>
      <c r="H560" s="8">
        <f>IF(Raw_SalesFact!H560="",0,Raw_SalesFact!H560)</f>
        <v>0.28000000000000003</v>
      </c>
      <c r="I560" s="4" t="str">
        <f>Raw_SalesFact!I560</f>
        <v>COD</v>
      </c>
      <c r="J560" s="4">
        <f>IF(Raw_SalesFact!J560="",ROUND(F560*G560*(1-H560),2),Raw_SalesFact!J560)</f>
        <v>1553.7023999999999</v>
      </c>
      <c r="K560" s="4" t="str">
        <f>IF(COUNTIF($A$2:$A560,A560)&gt;1,"Duplicate","Unique")</f>
        <v>Unique</v>
      </c>
    </row>
    <row r="561" spans="1:11" ht="15" customHeight="1" x14ac:dyDescent="0.3">
      <c r="A561" s="4" t="str">
        <f>Raw_SalesFact!A561</f>
        <v>SALE559</v>
      </c>
      <c r="B561" s="6">
        <f>Raw_SalesFact!B561</f>
        <v>45256</v>
      </c>
      <c r="C561" s="4" t="str">
        <f>Raw_SalesFact!C561</f>
        <v>CUST1389</v>
      </c>
      <c r="D561" s="4" t="str">
        <f>Raw_SalesFact!D561</f>
        <v>PROD91</v>
      </c>
      <c r="E561" s="4" t="str">
        <f>Raw_SalesFact!E561</f>
        <v>STORE16</v>
      </c>
      <c r="F561" s="4">
        <f>IF(Raw_SalesFact!F561="",ROUND(AVERAGE(Raw_SalesFact!$F$2:$F$2001),0),Raw_SalesFact!F561)</f>
        <v>1</v>
      </c>
      <c r="G561" s="4">
        <f>IF(Raw_SalesFact!G561="",ROUND(AVERAGEIF(Raw_SalesFact!$D$2:$D$2001,D561,Raw_SalesFact!$G$2:$G$2001),2),Raw_SalesFact!G561)</f>
        <v>499.59</v>
      </c>
      <c r="H561" s="8">
        <f>IF(Raw_SalesFact!H561="",0,Raw_SalesFact!H561)</f>
        <v>0.03</v>
      </c>
      <c r="I561" s="4" t="str">
        <f>Raw_SalesFact!I561</f>
        <v>COD</v>
      </c>
      <c r="J561" s="4">
        <f>IF(Raw_SalesFact!J561="",ROUND(F561*G561*(1-H561),2),Raw_SalesFact!J561)</f>
        <v>484.60230000000001</v>
      </c>
      <c r="K561" s="4" t="str">
        <f>IF(COUNTIF($A$2:$A561,A561)&gt;1,"Duplicate","Unique")</f>
        <v>Unique</v>
      </c>
    </row>
    <row r="562" spans="1:11" ht="15" customHeight="1" x14ac:dyDescent="0.3">
      <c r="A562" s="4" t="str">
        <f>Raw_SalesFact!A562</f>
        <v>SALE560</v>
      </c>
      <c r="B562" s="6">
        <f>Raw_SalesFact!B562</f>
        <v>45326</v>
      </c>
      <c r="C562" s="4" t="str">
        <f>Raw_SalesFact!C562</f>
        <v>CUST1188</v>
      </c>
      <c r="D562" s="4" t="str">
        <f>Raw_SalesFact!D562</f>
        <v>PROD30</v>
      </c>
      <c r="E562" s="4" t="str">
        <f>Raw_SalesFact!E562</f>
        <v>STORE8</v>
      </c>
      <c r="F562" s="4">
        <f>IF(Raw_SalesFact!F562="",ROUND(AVERAGE(Raw_SalesFact!$F$2:$F$2001),0),Raw_SalesFact!F562)</f>
        <v>3</v>
      </c>
      <c r="G562" s="4">
        <f>IF(Raw_SalesFact!G562="",ROUND(AVERAGEIF(Raw_SalesFact!$D$2:$D$2001,D562,Raw_SalesFact!$G$2:$G$2001),2),Raw_SalesFact!G562)</f>
        <v>330.04</v>
      </c>
      <c r="H562" s="8">
        <f>IF(Raw_SalesFact!H562="",0,Raw_SalesFact!H562)</f>
        <v>0.2</v>
      </c>
      <c r="I562" s="4" t="str">
        <f>Raw_SalesFact!I562</f>
        <v>Credit Card</v>
      </c>
      <c r="J562" s="4">
        <f>IF(Raw_SalesFact!J562="",ROUND(F562*G562*(1-H562),2),Raw_SalesFact!J562)</f>
        <v>792.096</v>
      </c>
      <c r="K562" s="4" t="str">
        <f>IF(COUNTIF($A$2:$A562,A562)&gt;1,"Duplicate","Unique")</f>
        <v>Unique</v>
      </c>
    </row>
    <row r="563" spans="1:11" ht="15" customHeight="1" x14ac:dyDescent="0.3">
      <c r="A563" s="4" t="str">
        <f>Raw_SalesFact!A563</f>
        <v>SALE561</v>
      </c>
      <c r="B563" s="6">
        <f>Raw_SalesFact!B563</f>
        <v>45459</v>
      </c>
      <c r="C563" s="4" t="str">
        <f>Raw_SalesFact!C563</f>
        <v>CUST1182</v>
      </c>
      <c r="D563" s="4" t="str">
        <f>Raw_SalesFact!D563</f>
        <v>PROD11</v>
      </c>
      <c r="E563" s="4" t="str">
        <f>Raw_SalesFact!E563</f>
        <v>STORE17</v>
      </c>
      <c r="F563" s="4">
        <f>IF(Raw_SalesFact!F563="",ROUND(AVERAGE(Raw_SalesFact!$F$2:$F$2001),0),Raw_SalesFact!F563)</f>
        <v>2</v>
      </c>
      <c r="G563" s="4">
        <f>IF(Raw_SalesFact!G563="",ROUND(AVERAGEIF(Raw_SalesFact!$D$2:$D$2001,D563,Raw_SalesFact!$G$2:$G$2001),2),Raw_SalesFact!G563)</f>
        <v>813.01</v>
      </c>
      <c r="H563" s="8">
        <f>IF(Raw_SalesFact!H563="",0,Raw_SalesFact!H563)</f>
        <v>0.06</v>
      </c>
      <c r="I563" s="4" t="str">
        <f>Raw_SalesFact!I563</f>
        <v>PayPal</v>
      </c>
      <c r="J563" s="4">
        <f>IF(Raw_SalesFact!J563="",ROUND(F563*G563*(1-H563),2),Raw_SalesFact!J563)</f>
        <v>1528.4588000000001</v>
      </c>
      <c r="K563" s="4" t="str">
        <f>IF(COUNTIF($A$2:$A563,A563)&gt;1,"Duplicate","Unique")</f>
        <v>Unique</v>
      </c>
    </row>
    <row r="564" spans="1:11" ht="15" customHeight="1" x14ac:dyDescent="0.3">
      <c r="A564" s="4" t="str">
        <f>Raw_SalesFact!A564</f>
        <v>SALE562</v>
      </c>
      <c r="B564" s="6">
        <f>Raw_SalesFact!B564</f>
        <v>45715</v>
      </c>
      <c r="C564" s="4" t="str">
        <f>Raw_SalesFact!C564</f>
        <v>CUST1026</v>
      </c>
      <c r="D564" s="4" t="str">
        <f>Raw_SalesFact!D564</f>
        <v>PROD1</v>
      </c>
      <c r="E564" s="4" t="str">
        <f>Raw_SalesFact!E564</f>
        <v>STORE2</v>
      </c>
      <c r="F564" s="4">
        <f>IF(Raw_SalesFact!F564="",ROUND(AVERAGE(Raw_SalesFact!$F$2:$F$2001),0),Raw_SalesFact!F564)</f>
        <v>4</v>
      </c>
      <c r="G564" s="4">
        <f>IF(Raw_SalesFact!G564="",ROUND(AVERAGEIF(Raw_SalesFact!$D$2:$D$2001,D564,Raw_SalesFact!$G$2:$G$2001),2),Raw_SalesFact!G564)</f>
        <v>204.8</v>
      </c>
      <c r="H564" s="8">
        <f>IF(Raw_SalesFact!H564="",0,Raw_SalesFact!H564)</f>
        <v>0.03</v>
      </c>
      <c r="I564" s="4" t="str">
        <f>Raw_SalesFact!I564</f>
        <v>PayPal</v>
      </c>
      <c r="J564" s="4">
        <f>IF(Raw_SalesFact!J564="",ROUND(F564*G564*(1-H564),2),Raw_SalesFact!J564)</f>
        <v>794.62400000000002</v>
      </c>
      <c r="K564" s="4" t="str">
        <f>IF(COUNTIF($A$2:$A564,A564)&gt;1,"Duplicate","Unique")</f>
        <v>Unique</v>
      </c>
    </row>
    <row r="565" spans="1:11" ht="15" customHeight="1" x14ac:dyDescent="0.3">
      <c r="A565" s="4" t="str">
        <f>Raw_SalesFact!A565</f>
        <v>SALE563</v>
      </c>
      <c r="B565" s="6">
        <f>Raw_SalesFact!B565</f>
        <v>45223</v>
      </c>
      <c r="C565" s="4" t="str">
        <f>Raw_SalesFact!C565</f>
        <v>CUST1011</v>
      </c>
      <c r="D565" s="4" t="str">
        <f>Raw_SalesFact!D565</f>
        <v>PROD3</v>
      </c>
      <c r="E565" s="4" t="str">
        <f>Raw_SalesFact!E565</f>
        <v>STORE3</v>
      </c>
      <c r="F565" s="4">
        <f>IF(Raw_SalesFact!F565="",ROUND(AVERAGE(Raw_SalesFact!$F$2:$F$2001),0),Raw_SalesFact!F565)</f>
        <v>3</v>
      </c>
      <c r="G565" s="4">
        <f>IF(Raw_SalesFact!G565="",ROUND(AVERAGEIF(Raw_SalesFact!$D$2:$D$2001,D565,Raw_SalesFact!$G$2:$G$2001),2),Raw_SalesFact!G565)</f>
        <v>728.32</v>
      </c>
      <c r="H565" s="8">
        <f>IF(Raw_SalesFact!H565="",0,Raw_SalesFact!H565)</f>
        <v>0.01</v>
      </c>
      <c r="I565" s="4" t="str">
        <f>Raw_SalesFact!I565</f>
        <v>Credit Card</v>
      </c>
      <c r="J565" s="4">
        <f>IF(Raw_SalesFact!J565="",ROUND(F565*G565*(1-H565),2),Raw_SalesFact!J565)</f>
        <v>2163.1104</v>
      </c>
      <c r="K565" s="4" t="str">
        <f>IF(COUNTIF($A$2:$A565,A565)&gt;1,"Duplicate","Unique")</f>
        <v>Unique</v>
      </c>
    </row>
    <row r="566" spans="1:11" ht="15" customHeight="1" x14ac:dyDescent="0.3">
      <c r="A566" s="4" t="str">
        <f>Raw_SalesFact!A566</f>
        <v>SALE564</v>
      </c>
      <c r="B566" s="6">
        <f>Raw_SalesFact!B566</f>
        <v>45507</v>
      </c>
      <c r="C566" s="4" t="str">
        <f>Raw_SalesFact!C566</f>
        <v>CUST1452</v>
      </c>
      <c r="D566" s="4" t="str">
        <f>Raw_SalesFact!D566</f>
        <v>PROD59</v>
      </c>
      <c r="E566" s="4" t="str">
        <f>Raw_SalesFact!E566</f>
        <v>STORE7</v>
      </c>
      <c r="F566" s="4">
        <f>IF(Raw_SalesFact!F566="",ROUND(AVERAGE(Raw_SalesFact!$F$2:$F$2001),0),Raw_SalesFact!F566)</f>
        <v>3</v>
      </c>
      <c r="G566" s="4">
        <f>IF(Raw_SalesFact!G566="",ROUND(AVERAGEIF(Raw_SalesFact!$D$2:$D$2001,D566,Raw_SalesFact!$G$2:$G$2001),2),Raw_SalesFact!G566)</f>
        <v>836.4</v>
      </c>
      <c r="H566" s="8">
        <f>IF(Raw_SalesFact!H566="",0,Raw_SalesFact!H566)</f>
        <v>0</v>
      </c>
      <c r="I566" s="4" t="str">
        <f>Raw_SalesFact!I566</f>
        <v>Credit Card</v>
      </c>
      <c r="J566" s="4">
        <f>IF(Raw_SalesFact!J566="",ROUND(F566*G566*(1-H566),2),Raw_SalesFact!J566)</f>
        <v>2509.1999999999998</v>
      </c>
      <c r="K566" s="4" t="str">
        <f>IF(COUNTIF($A$2:$A566,A566)&gt;1,"Duplicate","Unique")</f>
        <v>Unique</v>
      </c>
    </row>
    <row r="567" spans="1:11" ht="15" customHeight="1" x14ac:dyDescent="0.3">
      <c r="A567" s="4" t="str">
        <f>Raw_SalesFact!A567</f>
        <v>SALE565</v>
      </c>
      <c r="B567" s="6">
        <f>Raw_SalesFact!B567</f>
        <v>45843</v>
      </c>
      <c r="C567" s="4" t="str">
        <f>Raw_SalesFact!C567</f>
        <v>CUST1149</v>
      </c>
      <c r="D567" s="4" t="str">
        <f>Raw_SalesFact!D567</f>
        <v>PROD90</v>
      </c>
      <c r="E567" s="4" t="str">
        <f>Raw_SalesFact!E567</f>
        <v>STORE12</v>
      </c>
      <c r="F567" s="4">
        <f>IF(Raw_SalesFact!F567="",ROUND(AVERAGE(Raw_SalesFact!$F$2:$F$2001),0),Raw_SalesFact!F567)</f>
        <v>1</v>
      </c>
      <c r="G567" s="4">
        <f>IF(Raw_SalesFact!G567="",ROUND(AVERAGEIF(Raw_SalesFact!$D$2:$D$2001,D567,Raw_SalesFact!$G$2:$G$2001),2),Raw_SalesFact!G567)</f>
        <v>780.16</v>
      </c>
      <c r="H567" s="8">
        <f>IF(Raw_SalesFact!H567="",0,Raw_SalesFact!H567)</f>
        <v>0.02</v>
      </c>
      <c r="I567" s="4" t="str">
        <f>Raw_SalesFact!I567</f>
        <v>COD</v>
      </c>
      <c r="J567" s="4">
        <f>IF(Raw_SalesFact!J567="",ROUND(F567*G567*(1-H567),2),Raw_SalesFact!J567)</f>
        <v>764.55679999999995</v>
      </c>
      <c r="K567" s="4" t="str">
        <f>IF(COUNTIF($A$2:$A567,A567)&gt;1,"Duplicate","Unique")</f>
        <v>Unique</v>
      </c>
    </row>
    <row r="568" spans="1:11" ht="15" customHeight="1" x14ac:dyDescent="0.3">
      <c r="A568" s="4" t="str">
        <f>Raw_SalesFact!A568</f>
        <v>SALE566</v>
      </c>
      <c r="B568" s="6">
        <f>Raw_SalesFact!B568</f>
        <v>45804</v>
      </c>
      <c r="C568" s="4" t="str">
        <f>Raw_SalesFact!C568</f>
        <v>CUST1470</v>
      </c>
      <c r="D568" s="4" t="str">
        <f>Raw_SalesFact!D568</f>
        <v>PROD46</v>
      </c>
      <c r="E568" s="4" t="str">
        <f>Raw_SalesFact!E568</f>
        <v>STORE13</v>
      </c>
      <c r="F568" s="4">
        <f>IF(Raw_SalesFact!F568="",ROUND(AVERAGE(Raw_SalesFact!$F$2:$F$2001),0),Raw_SalesFact!F568)</f>
        <v>4</v>
      </c>
      <c r="G568" s="4">
        <f>IF(Raw_SalesFact!G568="",ROUND(AVERAGEIF(Raw_SalesFact!$D$2:$D$2001,D568,Raw_SalesFact!$G$2:$G$2001),2),Raw_SalesFact!G568)</f>
        <v>354.12</v>
      </c>
      <c r="H568" s="8">
        <f>IF(Raw_SalesFact!H568="",0,Raw_SalesFact!H568)</f>
        <v>0.06</v>
      </c>
      <c r="I568" s="4" t="str">
        <f>Raw_SalesFact!I568</f>
        <v>PayPal</v>
      </c>
      <c r="J568" s="4">
        <f>IF(Raw_SalesFact!J568="",ROUND(F568*G568*(1-H568),2),Raw_SalesFact!J568)</f>
        <v>1331.4911999999999</v>
      </c>
      <c r="K568" s="4" t="str">
        <f>IF(COUNTIF($A$2:$A568,A568)&gt;1,"Duplicate","Unique")</f>
        <v>Unique</v>
      </c>
    </row>
    <row r="569" spans="1:11" ht="15" customHeight="1" x14ac:dyDescent="0.3">
      <c r="A569" s="4" t="str">
        <f>Raw_SalesFact!A569</f>
        <v>SALE567</v>
      </c>
      <c r="B569" s="6">
        <f>Raw_SalesFact!B569</f>
        <v>45602</v>
      </c>
      <c r="C569" s="4" t="str">
        <f>Raw_SalesFact!C569</f>
        <v>CUST1452</v>
      </c>
      <c r="D569" s="4" t="str">
        <f>Raw_SalesFact!D569</f>
        <v>PROD63</v>
      </c>
      <c r="E569" s="4" t="str">
        <f>Raw_SalesFact!E569</f>
        <v>STORE2</v>
      </c>
      <c r="F569" s="4">
        <f>IF(Raw_SalesFact!F569="",ROUND(AVERAGE(Raw_SalesFact!$F$2:$F$2001),0),Raw_SalesFact!F569)</f>
        <v>4</v>
      </c>
      <c r="G569" s="4">
        <f>IF(Raw_SalesFact!G569="",ROUND(AVERAGEIF(Raw_SalesFact!$D$2:$D$2001,D569,Raw_SalesFact!$G$2:$G$2001),2),Raw_SalesFact!G569)</f>
        <v>282.48</v>
      </c>
      <c r="H569" s="8">
        <f>IF(Raw_SalesFact!H569="",0,Raw_SalesFact!H569)</f>
        <v>0.11</v>
      </c>
      <c r="I569" s="4" t="str">
        <f>Raw_SalesFact!I569</f>
        <v>PayPal</v>
      </c>
      <c r="J569" s="4">
        <f>IF(Raw_SalesFact!J569="",ROUND(F569*G569*(1-H569),2),Raw_SalesFact!J569)</f>
        <v>1005.6288</v>
      </c>
      <c r="K569" s="4" t="str">
        <f>IF(COUNTIF($A$2:$A569,A569)&gt;1,"Duplicate","Unique")</f>
        <v>Unique</v>
      </c>
    </row>
    <row r="570" spans="1:11" ht="15" customHeight="1" x14ac:dyDescent="0.3">
      <c r="A570" s="4" t="str">
        <f>Raw_SalesFact!A570</f>
        <v>SALE568</v>
      </c>
      <c r="B570" s="6">
        <f>Raw_SalesFact!B570</f>
        <v>45446</v>
      </c>
      <c r="C570" s="4" t="str">
        <f>Raw_SalesFact!C570</f>
        <v>CUST1328</v>
      </c>
      <c r="D570" s="4" t="str">
        <f>Raw_SalesFact!D570</f>
        <v>PROD20</v>
      </c>
      <c r="E570" s="4" t="str">
        <f>Raw_SalesFact!E570</f>
        <v>STORE6</v>
      </c>
      <c r="F570" s="4">
        <f>IF(Raw_SalesFact!F570="",ROUND(AVERAGE(Raw_SalesFact!$F$2:$F$2001),0),Raw_SalesFact!F570)</f>
        <v>2</v>
      </c>
      <c r="G570" s="4">
        <f>IF(Raw_SalesFact!G570="",ROUND(AVERAGEIF(Raw_SalesFact!$D$2:$D$2001,D570,Raw_SalesFact!$G$2:$G$2001),2),Raw_SalesFact!G570)</f>
        <v>740.68</v>
      </c>
      <c r="H570" s="8">
        <f>IF(Raw_SalesFact!H570="",0,Raw_SalesFact!H570)</f>
        <v>0.02</v>
      </c>
      <c r="I570" s="4" t="str">
        <f>Raw_SalesFact!I570</f>
        <v>PayPal</v>
      </c>
      <c r="J570" s="4">
        <f>IF(Raw_SalesFact!J570="",ROUND(F570*G570*(1-H570),2),Raw_SalesFact!J570)</f>
        <v>1451.7328</v>
      </c>
      <c r="K570" s="4" t="str">
        <f>IF(COUNTIF($A$2:$A570,A570)&gt;1,"Duplicate","Unique")</f>
        <v>Unique</v>
      </c>
    </row>
    <row r="571" spans="1:11" ht="15" customHeight="1" x14ac:dyDescent="0.3">
      <c r="A571" s="4" t="str">
        <f>Raw_SalesFact!A571</f>
        <v>SALE569</v>
      </c>
      <c r="B571" s="6">
        <f>Raw_SalesFact!B571</f>
        <v>45384</v>
      </c>
      <c r="C571" s="4" t="str">
        <f>Raw_SalesFact!C571</f>
        <v>CUST1105</v>
      </c>
      <c r="D571" s="4" t="str">
        <f>Raw_SalesFact!D571</f>
        <v>PROD56</v>
      </c>
      <c r="E571" s="4" t="str">
        <f>Raw_SalesFact!E571</f>
        <v>STORE9</v>
      </c>
      <c r="F571" s="4">
        <f>IF(Raw_SalesFact!F571="",ROUND(AVERAGE(Raw_SalesFact!$F$2:$F$2001),0),Raw_SalesFact!F571)</f>
        <v>3</v>
      </c>
      <c r="G571" s="4">
        <f>IF(Raw_SalesFact!G571="",ROUND(AVERAGEIF(Raw_SalesFact!$D$2:$D$2001,D571,Raw_SalesFact!$G$2:$G$2001),2),Raw_SalesFact!G571)</f>
        <v>600.58000000000004</v>
      </c>
      <c r="H571" s="8">
        <f>IF(Raw_SalesFact!H571="",0,Raw_SalesFact!H571)</f>
        <v>0.28999999999999998</v>
      </c>
      <c r="I571" s="4" t="str">
        <f>Raw_SalesFact!I571</f>
        <v>COD</v>
      </c>
      <c r="J571" s="4">
        <f>IF(Raw_SalesFact!J571="",ROUND(F571*G571*(1-H571),2),Raw_SalesFact!J571)</f>
        <v>1279.2354</v>
      </c>
      <c r="K571" s="4" t="str">
        <f>IF(COUNTIF($A$2:$A571,A571)&gt;1,"Duplicate","Unique")</f>
        <v>Unique</v>
      </c>
    </row>
    <row r="572" spans="1:11" ht="15" customHeight="1" x14ac:dyDescent="0.3">
      <c r="A572" s="4" t="str">
        <f>Raw_SalesFact!A572</f>
        <v>SALE570</v>
      </c>
      <c r="B572" s="6">
        <f>Raw_SalesFact!B572</f>
        <v>45348</v>
      </c>
      <c r="C572" s="4" t="str">
        <f>Raw_SalesFact!C572</f>
        <v>CUST1461</v>
      </c>
      <c r="D572" s="4" t="str">
        <f>Raw_SalesFact!D572</f>
        <v>PROD65</v>
      </c>
      <c r="E572" s="4" t="str">
        <f>Raw_SalesFact!E572</f>
        <v>STORE3</v>
      </c>
      <c r="F572" s="4">
        <f>IF(Raw_SalesFact!F572="",ROUND(AVERAGE(Raw_SalesFact!$F$2:$F$2001),0),Raw_SalesFact!F572)</f>
        <v>3</v>
      </c>
      <c r="G572" s="4">
        <f>IF(Raw_SalesFact!G572="",ROUND(AVERAGEIF(Raw_SalesFact!$D$2:$D$2001,D572,Raw_SalesFact!$G$2:$G$2001),2),Raw_SalesFact!G572)</f>
        <v>345.58</v>
      </c>
      <c r="H572" s="8">
        <f>IF(Raw_SalesFact!H572="",0,Raw_SalesFact!H572)</f>
        <v>0.22</v>
      </c>
      <c r="I572" s="4" t="str">
        <f>Raw_SalesFact!I572</f>
        <v>Credit Card</v>
      </c>
      <c r="J572" s="4">
        <f>IF(Raw_SalesFact!J572="",ROUND(F572*G572*(1-H572),2),Raw_SalesFact!J572)</f>
        <v>808.65719999999999</v>
      </c>
      <c r="K572" s="4" t="str">
        <f>IF(COUNTIF($A$2:$A572,A572)&gt;1,"Duplicate","Unique")</f>
        <v>Unique</v>
      </c>
    </row>
    <row r="573" spans="1:11" ht="15" customHeight="1" x14ac:dyDescent="0.3">
      <c r="A573" s="4" t="str">
        <f>Raw_SalesFact!A573</f>
        <v>SALE571</v>
      </c>
      <c r="B573" s="6">
        <f>Raw_SalesFact!B573</f>
        <v>45688</v>
      </c>
      <c r="C573" s="4" t="str">
        <f>Raw_SalesFact!C573</f>
        <v>CUST1284</v>
      </c>
      <c r="D573" s="4" t="str">
        <f>Raw_SalesFact!D573</f>
        <v>PROD18</v>
      </c>
      <c r="E573" s="4" t="str">
        <f>Raw_SalesFact!E573</f>
        <v>STORE11</v>
      </c>
      <c r="F573" s="4">
        <f>IF(Raw_SalesFact!F573="",ROUND(AVERAGE(Raw_SalesFact!$F$2:$F$2001),0),Raw_SalesFact!F573)</f>
        <v>1</v>
      </c>
      <c r="G573" s="4">
        <f>IF(Raw_SalesFact!G573="",ROUND(AVERAGEIF(Raw_SalesFact!$D$2:$D$2001,D573,Raw_SalesFact!$G$2:$G$2001),2),Raw_SalesFact!G573)</f>
        <v>974.52</v>
      </c>
      <c r="H573" s="8">
        <f>IF(Raw_SalesFact!H573="",0,Raw_SalesFact!H573)</f>
        <v>0.01</v>
      </c>
      <c r="I573" s="4" t="str">
        <f>Raw_SalesFact!I573</f>
        <v>PayPal</v>
      </c>
      <c r="J573" s="4">
        <f>IF(Raw_SalesFact!J573="",ROUND(F573*G573*(1-H573),2),Raw_SalesFact!J573)</f>
        <v>964.77480000000003</v>
      </c>
      <c r="K573" s="4" t="str">
        <f>IF(COUNTIF($A$2:$A573,A573)&gt;1,"Duplicate","Unique")</f>
        <v>Unique</v>
      </c>
    </row>
    <row r="574" spans="1:11" ht="15" customHeight="1" x14ac:dyDescent="0.3">
      <c r="A574" s="4" t="str">
        <f>Raw_SalesFact!A574</f>
        <v>SALE572</v>
      </c>
      <c r="B574" s="6">
        <f>Raw_SalesFact!B574</f>
        <v>45249</v>
      </c>
      <c r="C574" s="4" t="str">
        <f>Raw_SalesFact!C574</f>
        <v>CUST1040</v>
      </c>
      <c r="D574" s="4" t="str">
        <f>Raw_SalesFact!D574</f>
        <v>PROD17</v>
      </c>
      <c r="E574" s="4" t="str">
        <f>Raw_SalesFact!E574</f>
        <v>STORE1</v>
      </c>
      <c r="F574" s="4">
        <f>IF(Raw_SalesFact!F574="",ROUND(AVERAGE(Raw_SalesFact!$F$2:$F$2001),0),Raw_SalesFact!F574)</f>
        <v>3</v>
      </c>
      <c r="G574" s="4">
        <f>IF(Raw_SalesFact!G574="",ROUND(AVERAGEIF(Raw_SalesFact!$D$2:$D$2001,D574,Raw_SalesFact!$G$2:$G$2001),2),Raw_SalesFact!G574)</f>
        <v>282.33</v>
      </c>
      <c r="H574" s="8">
        <f>IF(Raw_SalesFact!H574="",0,Raw_SalesFact!H574)</f>
        <v>7.0000000000000007E-2</v>
      </c>
      <c r="I574" s="4" t="str">
        <f>Raw_SalesFact!I574</f>
        <v>Credit Card</v>
      </c>
      <c r="J574" s="4">
        <f>IF(Raw_SalesFact!J574="",ROUND(F574*G574*(1-H574),2),Raw_SalesFact!J574)</f>
        <v>787.70069999999998</v>
      </c>
      <c r="K574" s="4" t="str">
        <f>IF(COUNTIF($A$2:$A574,A574)&gt;1,"Duplicate","Unique")</f>
        <v>Unique</v>
      </c>
    </row>
    <row r="575" spans="1:11" ht="15" customHeight="1" x14ac:dyDescent="0.3">
      <c r="A575" s="4" t="str">
        <f>Raw_SalesFact!A575</f>
        <v>SALE573</v>
      </c>
      <c r="B575" s="6">
        <f>Raw_SalesFact!B575</f>
        <v>45726</v>
      </c>
      <c r="C575" s="4" t="str">
        <f>Raw_SalesFact!C575</f>
        <v>CUST1382</v>
      </c>
      <c r="D575" s="4" t="str">
        <f>Raw_SalesFact!D575</f>
        <v>PROD76</v>
      </c>
      <c r="E575" s="4" t="str">
        <f>Raw_SalesFact!E575</f>
        <v>STORE19</v>
      </c>
      <c r="F575" s="4">
        <f>IF(Raw_SalesFact!F575="",ROUND(AVERAGE(Raw_SalesFact!$F$2:$F$2001),0),Raw_SalesFact!F575)</f>
        <v>4</v>
      </c>
      <c r="G575" s="4">
        <f>IF(Raw_SalesFact!G575="",ROUND(AVERAGEIF(Raw_SalesFact!$D$2:$D$2001,D575,Raw_SalesFact!$G$2:$G$2001),2),Raw_SalesFact!G575)</f>
        <v>158.46</v>
      </c>
      <c r="H575" s="8">
        <f>IF(Raw_SalesFact!H575="",0,Raw_SalesFact!H575)</f>
        <v>0.09</v>
      </c>
      <c r="I575" s="4" t="str">
        <f>Raw_SalesFact!I575</f>
        <v>PayPal</v>
      </c>
      <c r="J575" s="4">
        <f>IF(Raw_SalesFact!J575="",ROUND(F575*G575*(1-H575),2),Raw_SalesFact!J575)</f>
        <v>576.7944</v>
      </c>
      <c r="K575" s="4" t="str">
        <f>IF(COUNTIF($A$2:$A575,A575)&gt;1,"Duplicate","Unique")</f>
        <v>Unique</v>
      </c>
    </row>
    <row r="576" spans="1:11" ht="15" customHeight="1" x14ac:dyDescent="0.3">
      <c r="A576" s="4" t="str">
        <f>Raw_SalesFact!A576</f>
        <v>SALE574</v>
      </c>
      <c r="B576" s="6">
        <f>Raw_SalesFact!B576</f>
        <v>45283</v>
      </c>
      <c r="C576" s="4" t="str">
        <f>Raw_SalesFact!C576</f>
        <v>CUST1343</v>
      </c>
      <c r="D576" s="4" t="str">
        <f>Raw_SalesFact!D576</f>
        <v>PROD55</v>
      </c>
      <c r="E576" s="4" t="str">
        <f>Raw_SalesFact!E576</f>
        <v>STORE7</v>
      </c>
      <c r="F576" s="4">
        <f>IF(Raw_SalesFact!F576="",ROUND(AVERAGE(Raw_SalesFact!$F$2:$F$2001),0),Raw_SalesFact!F576)</f>
        <v>2</v>
      </c>
      <c r="G576" s="4">
        <f>IF(Raw_SalesFact!G576="",ROUND(AVERAGEIF(Raw_SalesFact!$D$2:$D$2001,D576,Raw_SalesFact!$G$2:$G$2001),2),Raw_SalesFact!G576)</f>
        <v>778.56</v>
      </c>
      <c r="H576" s="8">
        <f>IF(Raw_SalesFact!H576="",0,Raw_SalesFact!H576)</f>
        <v>0.11</v>
      </c>
      <c r="I576" s="4" t="str">
        <f>Raw_SalesFact!I576</f>
        <v>COD</v>
      </c>
      <c r="J576" s="4">
        <f>IF(Raw_SalesFact!J576="",ROUND(F576*G576*(1-H576),2),Raw_SalesFact!J576)</f>
        <v>1385.8368</v>
      </c>
      <c r="K576" s="4" t="str">
        <f>IF(COUNTIF($A$2:$A576,A576)&gt;1,"Duplicate","Unique")</f>
        <v>Unique</v>
      </c>
    </row>
    <row r="577" spans="1:11" ht="15" customHeight="1" x14ac:dyDescent="0.3">
      <c r="A577" s="4" t="str">
        <f>Raw_SalesFact!A577</f>
        <v>SALE575</v>
      </c>
      <c r="B577" s="6">
        <f>Raw_SalesFact!B577</f>
        <v>45353</v>
      </c>
      <c r="C577" s="4" t="str">
        <f>Raw_SalesFact!C577</f>
        <v>CUST1237</v>
      </c>
      <c r="D577" s="4" t="str">
        <f>Raw_SalesFact!D577</f>
        <v>PROD50</v>
      </c>
      <c r="E577" s="4" t="str">
        <f>Raw_SalesFact!E577</f>
        <v>STORE19</v>
      </c>
      <c r="F577" s="4">
        <f>IF(Raw_SalesFact!F577="",ROUND(AVERAGE(Raw_SalesFact!$F$2:$F$2001),0),Raw_SalesFact!F577)</f>
        <v>4</v>
      </c>
      <c r="G577" s="4">
        <f>IF(Raw_SalesFact!G577="",ROUND(AVERAGEIF(Raw_SalesFact!$D$2:$D$2001,D577,Raw_SalesFact!$G$2:$G$2001),2),Raw_SalesFact!G577)</f>
        <v>280.16000000000003</v>
      </c>
      <c r="H577" s="8">
        <f>IF(Raw_SalesFact!H577="",0,Raw_SalesFact!H577)</f>
        <v>0.18</v>
      </c>
      <c r="I577" s="4" t="str">
        <f>Raw_SalesFact!I577</f>
        <v>COD</v>
      </c>
      <c r="J577" s="4">
        <f>IF(Raw_SalesFact!J577="",ROUND(F577*G577*(1-H577),2),Raw_SalesFact!J577)</f>
        <v>918.9248</v>
      </c>
      <c r="K577" s="4" t="str">
        <f>IF(COUNTIF($A$2:$A577,A577)&gt;1,"Duplicate","Unique")</f>
        <v>Unique</v>
      </c>
    </row>
    <row r="578" spans="1:11" ht="15" customHeight="1" x14ac:dyDescent="0.3">
      <c r="A578" s="4" t="str">
        <f>Raw_SalesFact!A578</f>
        <v>SALE576</v>
      </c>
      <c r="B578" s="6">
        <f>Raw_SalesFact!B578</f>
        <v>45592</v>
      </c>
      <c r="C578" s="4" t="str">
        <f>Raw_SalesFact!C578</f>
        <v>CUST1287</v>
      </c>
      <c r="D578" s="4" t="str">
        <f>Raw_SalesFact!D578</f>
        <v>PROD71</v>
      </c>
      <c r="E578" s="4" t="str">
        <f>Raw_SalesFact!E578</f>
        <v>STORE13</v>
      </c>
      <c r="F578" s="4">
        <f>IF(Raw_SalesFact!F578="",ROUND(AVERAGE(Raw_SalesFact!$F$2:$F$2001),0),Raw_SalesFact!F578)</f>
        <v>2</v>
      </c>
      <c r="G578" s="4">
        <f>IF(Raw_SalesFact!G578="",ROUND(AVERAGEIF(Raw_SalesFact!$D$2:$D$2001,D578,Raw_SalesFact!$G$2:$G$2001),2),Raw_SalesFact!G578)</f>
        <v>649.54999999999995</v>
      </c>
      <c r="H578" s="8">
        <f>IF(Raw_SalesFact!H578="",0,Raw_SalesFact!H578)</f>
        <v>0.28999999999999998</v>
      </c>
      <c r="I578" s="4" t="str">
        <f>Raw_SalesFact!I578</f>
        <v>PayPal</v>
      </c>
      <c r="J578" s="4">
        <f>IF(Raw_SalesFact!J578="",ROUND(F578*G578*(1-H578),2),Raw_SalesFact!J578)</f>
        <v>922.36099999999999</v>
      </c>
      <c r="K578" s="4" t="str">
        <f>IF(COUNTIF($A$2:$A578,A578)&gt;1,"Duplicate","Unique")</f>
        <v>Unique</v>
      </c>
    </row>
    <row r="579" spans="1:11" ht="15" customHeight="1" x14ac:dyDescent="0.3">
      <c r="A579" s="4" t="str">
        <f>Raw_SalesFact!A579</f>
        <v>SALE577</v>
      </c>
      <c r="B579" s="6">
        <f>Raw_SalesFact!B579</f>
        <v>45360</v>
      </c>
      <c r="C579" s="4" t="str">
        <f>Raw_SalesFact!C579</f>
        <v>CUST1007</v>
      </c>
      <c r="D579" s="4" t="str">
        <f>Raw_SalesFact!D579</f>
        <v>PROD88</v>
      </c>
      <c r="E579" s="4" t="str">
        <f>Raw_SalesFact!E579</f>
        <v>STORE2</v>
      </c>
      <c r="F579" s="4">
        <f>IF(Raw_SalesFact!F579="",ROUND(AVERAGE(Raw_SalesFact!$F$2:$F$2001),0),Raw_SalesFact!F579)</f>
        <v>2</v>
      </c>
      <c r="G579" s="4">
        <f>IF(Raw_SalesFact!G579="",ROUND(AVERAGEIF(Raw_SalesFact!$D$2:$D$2001,D579,Raw_SalesFact!$G$2:$G$2001),2),Raw_SalesFact!G579)</f>
        <v>994.32</v>
      </c>
      <c r="H579" s="8">
        <f>IF(Raw_SalesFact!H579="",0,Raw_SalesFact!H579)</f>
        <v>0.27</v>
      </c>
      <c r="I579" s="4" t="str">
        <f>Raw_SalesFact!I579</f>
        <v>PayPal</v>
      </c>
      <c r="J579" s="4">
        <f>IF(Raw_SalesFact!J579="",ROUND(F579*G579*(1-H579),2),Raw_SalesFact!J579)</f>
        <v>1451.7072000000001</v>
      </c>
      <c r="K579" s="4" t="str">
        <f>IF(COUNTIF($A$2:$A579,A579)&gt;1,"Duplicate","Unique")</f>
        <v>Unique</v>
      </c>
    </row>
    <row r="580" spans="1:11" ht="15" customHeight="1" x14ac:dyDescent="0.3">
      <c r="A580" s="4" t="str">
        <f>Raw_SalesFact!A580</f>
        <v>SALE578</v>
      </c>
      <c r="B580" s="6">
        <f>Raw_SalesFact!B580</f>
        <v>45649</v>
      </c>
      <c r="C580" s="4" t="str">
        <f>Raw_SalesFact!C580</f>
        <v>CUST1223</v>
      </c>
      <c r="D580" s="4" t="str">
        <f>Raw_SalesFact!D580</f>
        <v>PROD81</v>
      </c>
      <c r="E580" s="4" t="str">
        <f>Raw_SalesFact!E580</f>
        <v>STORE12</v>
      </c>
      <c r="F580" s="4">
        <f>IF(Raw_SalesFact!F580="",ROUND(AVERAGE(Raw_SalesFact!$F$2:$F$2001),0),Raw_SalesFact!F580)</f>
        <v>1</v>
      </c>
      <c r="G580" s="4">
        <f>IF(Raw_SalesFact!G580="",ROUND(AVERAGEIF(Raw_SalesFact!$D$2:$D$2001,D580,Raw_SalesFact!$G$2:$G$2001),2),Raw_SalesFact!G580)</f>
        <v>64.94</v>
      </c>
      <c r="H580" s="8">
        <f>IF(Raw_SalesFact!H580="",0,Raw_SalesFact!H580)</f>
        <v>0.21</v>
      </c>
      <c r="I580" s="4" t="str">
        <f>Raw_SalesFact!I580</f>
        <v>PayPal</v>
      </c>
      <c r="J580" s="4">
        <f>IF(Raw_SalesFact!J580="",ROUND(F580*G580*(1-H580),2),Raw_SalesFact!J580)</f>
        <v>51.302599999999998</v>
      </c>
      <c r="K580" s="4" t="str">
        <f>IF(COUNTIF($A$2:$A580,A580)&gt;1,"Duplicate","Unique")</f>
        <v>Unique</v>
      </c>
    </row>
    <row r="581" spans="1:11" ht="15" customHeight="1" x14ac:dyDescent="0.3">
      <c r="A581" s="4" t="str">
        <f>Raw_SalesFact!A581</f>
        <v>SALE579</v>
      </c>
      <c r="B581" s="6">
        <f>Raw_SalesFact!B581</f>
        <v>45709</v>
      </c>
      <c r="C581" s="4" t="str">
        <f>Raw_SalesFact!C581</f>
        <v>CUST1136</v>
      </c>
      <c r="D581" s="4" t="str">
        <f>Raw_SalesFact!D581</f>
        <v>PROD39</v>
      </c>
      <c r="E581" s="4" t="str">
        <f>Raw_SalesFact!E581</f>
        <v>STORE7</v>
      </c>
      <c r="F581" s="4">
        <f>IF(Raw_SalesFact!F581="",ROUND(AVERAGE(Raw_SalesFact!$F$2:$F$2001),0),Raw_SalesFact!F581)</f>
        <v>2</v>
      </c>
      <c r="G581" s="4">
        <f>IF(Raw_SalesFact!G581="",ROUND(AVERAGEIF(Raw_SalesFact!$D$2:$D$2001,D581,Raw_SalesFact!$G$2:$G$2001),2),Raw_SalesFact!G581)</f>
        <v>507.66</v>
      </c>
      <c r="H581" s="8">
        <f>IF(Raw_SalesFact!H581="",0,Raw_SalesFact!H581)</f>
        <v>0</v>
      </c>
      <c r="I581" s="4" t="str">
        <f>Raw_SalesFact!I581</f>
        <v>COD</v>
      </c>
      <c r="J581" s="4">
        <f>IF(Raw_SalesFact!J581="",ROUND(F581*G581*(1-H581),2),Raw_SalesFact!J581)</f>
        <v>1015.32</v>
      </c>
      <c r="K581" s="4" t="str">
        <f>IF(COUNTIF($A$2:$A581,A581)&gt;1,"Duplicate","Unique")</f>
        <v>Unique</v>
      </c>
    </row>
    <row r="582" spans="1:11" ht="15" customHeight="1" x14ac:dyDescent="0.3">
      <c r="A582" s="4" t="str">
        <f>Raw_SalesFact!A582</f>
        <v>SALE580</v>
      </c>
      <c r="B582" s="6">
        <f>Raw_SalesFact!B582</f>
        <v>45273</v>
      </c>
      <c r="C582" s="4" t="str">
        <f>Raw_SalesFact!C582</f>
        <v>CUST1242</v>
      </c>
      <c r="D582" s="4" t="str">
        <f>Raw_SalesFact!D582</f>
        <v>PROD81</v>
      </c>
      <c r="E582" s="4" t="str">
        <f>Raw_SalesFact!E582</f>
        <v>STORE4</v>
      </c>
      <c r="F582" s="4">
        <f>IF(Raw_SalesFact!F582="",ROUND(AVERAGE(Raw_SalesFact!$F$2:$F$2001),0),Raw_SalesFact!F582)</f>
        <v>4</v>
      </c>
      <c r="G582" s="4">
        <f>IF(Raw_SalesFact!G582="",ROUND(AVERAGEIF(Raw_SalesFact!$D$2:$D$2001,D582,Raw_SalesFact!$G$2:$G$2001),2),Raw_SalesFact!G582)</f>
        <v>968.27</v>
      </c>
      <c r="H582" s="8">
        <f>IF(Raw_SalesFact!H582="",0,Raw_SalesFact!H582)</f>
        <v>0.03</v>
      </c>
      <c r="I582" s="4" t="str">
        <f>Raw_SalesFact!I582</f>
        <v>PayPal</v>
      </c>
      <c r="J582" s="4">
        <f>IF(Raw_SalesFact!J582="",ROUND(F582*G582*(1-H582),2),Raw_SalesFact!J582)</f>
        <v>3756.8876</v>
      </c>
      <c r="K582" s="4" t="str">
        <f>IF(COUNTIF($A$2:$A582,A582)&gt;1,"Duplicate","Unique")</f>
        <v>Unique</v>
      </c>
    </row>
    <row r="583" spans="1:11" ht="15" customHeight="1" x14ac:dyDescent="0.3">
      <c r="A583" s="4" t="str">
        <f>Raw_SalesFact!A583</f>
        <v>SALE581</v>
      </c>
      <c r="B583" s="6">
        <f>Raw_SalesFact!B583</f>
        <v>45250</v>
      </c>
      <c r="C583" s="4" t="str">
        <f>Raw_SalesFact!C583</f>
        <v>CUST1017</v>
      </c>
      <c r="D583" s="4" t="str">
        <f>Raw_SalesFact!D583</f>
        <v>PROD88</v>
      </c>
      <c r="E583" s="4" t="str">
        <f>Raw_SalesFact!E583</f>
        <v>STORE5</v>
      </c>
      <c r="F583" s="4">
        <f>IF(Raw_SalesFact!F583="",ROUND(AVERAGE(Raw_SalesFact!$F$2:$F$2001),0),Raw_SalesFact!F583)</f>
        <v>4</v>
      </c>
      <c r="G583" s="4">
        <f>IF(Raw_SalesFact!G583="",ROUND(AVERAGEIF(Raw_SalesFact!$D$2:$D$2001,D583,Raw_SalesFact!$G$2:$G$2001),2),Raw_SalesFact!G583)</f>
        <v>510.33</v>
      </c>
      <c r="H583" s="8">
        <f>IF(Raw_SalesFact!H583="",0,Raw_SalesFact!H583)</f>
        <v>0.2</v>
      </c>
      <c r="I583" s="4" t="str">
        <f>Raw_SalesFact!I583</f>
        <v>PayPal</v>
      </c>
      <c r="J583" s="4">
        <f>IF(Raw_SalesFact!J583="",ROUND(F583*G583*(1-H583),2),Raw_SalesFact!J583)</f>
        <v>1633.056</v>
      </c>
      <c r="K583" s="4" t="str">
        <f>IF(COUNTIF($A$2:$A583,A583)&gt;1,"Duplicate","Unique")</f>
        <v>Unique</v>
      </c>
    </row>
    <row r="584" spans="1:11" ht="15" customHeight="1" x14ac:dyDescent="0.3">
      <c r="A584" s="4" t="str">
        <f>Raw_SalesFact!A584</f>
        <v>SALE582</v>
      </c>
      <c r="B584" s="6">
        <f>Raw_SalesFact!B584</f>
        <v>45539</v>
      </c>
      <c r="C584" s="4" t="str">
        <f>Raw_SalesFact!C584</f>
        <v>CUST1011</v>
      </c>
      <c r="D584" s="4" t="str">
        <f>Raw_SalesFact!D584</f>
        <v>PROD44</v>
      </c>
      <c r="E584" s="4" t="str">
        <f>Raw_SalesFact!E584</f>
        <v>STORE19</v>
      </c>
      <c r="F584" s="4">
        <f>IF(Raw_SalesFact!F584="",ROUND(AVERAGE(Raw_SalesFact!$F$2:$F$2001),0),Raw_SalesFact!F584)</f>
        <v>2</v>
      </c>
      <c r="G584" s="4">
        <f>IF(Raw_SalesFact!G584="",ROUND(AVERAGEIF(Raw_SalesFact!$D$2:$D$2001,D584,Raw_SalesFact!$G$2:$G$2001),2),Raw_SalesFact!G584)</f>
        <v>156.72999999999999</v>
      </c>
      <c r="H584" s="8">
        <f>IF(Raw_SalesFact!H584="",0,Raw_SalesFact!H584)</f>
        <v>0.18</v>
      </c>
      <c r="I584" s="4" t="str">
        <f>Raw_SalesFact!I584</f>
        <v>COD</v>
      </c>
      <c r="J584" s="4">
        <f>IF(Raw_SalesFact!J584="",ROUND(F584*G584*(1-H584),2),Raw_SalesFact!J584)</f>
        <v>257.03719999999998</v>
      </c>
      <c r="K584" s="4" t="str">
        <f>IF(COUNTIF($A$2:$A584,A584)&gt;1,"Duplicate","Unique")</f>
        <v>Unique</v>
      </c>
    </row>
    <row r="585" spans="1:11" ht="15" customHeight="1" x14ac:dyDescent="0.3">
      <c r="A585" s="4" t="str">
        <f>Raw_SalesFact!A585</f>
        <v>SALE583</v>
      </c>
      <c r="B585" s="6">
        <f>Raw_SalesFact!B585</f>
        <v>45810</v>
      </c>
      <c r="C585" s="4" t="str">
        <f>Raw_SalesFact!C585</f>
        <v>CUST1142</v>
      </c>
      <c r="D585" s="4" t="str">
        <f>Raw_SalesFact!D585</f>
        <v>PROD99</v>
      </c>
      <c r="E585" s="4" t="str">
        <f>Raw_SalesFact!E585</f>
        <v>STORE10</v>
      </c>
      <c r="F585" s="4">
        <f>IF(Raw_SalesFact!F585="",ROUND(AVERAGE(Raw_SalesFact!$F$2:$F$2001),0),Raw_SalesFact!F585)</f>
        <v>3</v>
      </c>
      <c r="G585" s="4">
        <f>IF(Raw_SalesFact!G585="",ROUND(AVERAGEIF(Raw_SalesFact!$D$2:$D$2001,D585,Raw_SalesFact!$G$2:$G$2001),2),Raw_SalesFact!G585)</f>
        <v>53.83</v>
      </c>
      <c r="H585" s="8">
        <f>IF(Raw_SalesFact!H585="",0,Raw_SalesFact!H585)</f>
        <v>0.24</v>
      </c>
      <c r="I585" s="4" t="str">
        <f>Raw_SalesFact!I585</f>
        <v>Credit Card</v>
      </c>
      <c r="J585" s="4">
        <f>IF(Raw_SalesFact!J585="",ROUND(F585*G585*(1-H585),2),Raw_SalesFact!J585)</f>
        <v>122.7324</v>
      </c>
      <c r="K585" s="4" t="str">
        <f>IF(COUNTIF($A$2:$A585,A585)&gt;1,"Duplicate","Unique")</f>
        <v>Unique</v>
      </c>
    </row>
    <row r="586" spans="1:11" ht="15" customHeight="1" x14ac:dyDescent="0.3">
      <c r="A586" s="4" t="str">
        <f>Raw_SalesFact!A586</f>
        <v>SALE584</v>
      </c>
      <c r="B586" s="6">
        <f>Raw_SalesFact!B586</f>
        <v>45350</v>
      </c>
      <c r="C586" s="4" t="str">
        <f>Raw_SalesFact!C586</f>
        <v>CUST1377</v>
      </c>
      <c r="D586" s="4" t="str">
        <f>Raw_SalesFact!D586</f>
        <v>PROD78</v>
      </c>
      <c r="E586" s="4" t="str">
        <f>Raw_SalesFact!E586</f>
        <v>STORE4</v>
      </c>
      <c r="F586" s="4">
        <f>IF(Raw_SalesFact!F586="",ROUND(AVERAGE(Raw_SalesFact!$F$2:$F$2001),0),Raw_SalesFact!F586)</f>
        <v>1</v>
      </c>
      <c r="G586" s="4">
        <f>IF(Raw_SalesFact!G586="",ROUND(AVERAGEIF(Raw_SalesFact!$D$2:$D$2001,D586,Raw_SalesFact!$G$2:$G$2001),2),Raw_SalesFact!G586)</f>
        <v>34.71</v>
      </c>
      <c r="H586" s="8">
        <f>IF(Raw_SalesFact!H586="",0,Raw_SalesFact!H586)</f>
        <v>0.1</v>
      </c>
      <c r="I586" s="4" t="str">
        <f>Raw_SalesFact!I586</f>
        <v>COD</v>
      </c>
      <c r="J586" s="4">
        <f>IF(Raw_SalesFact!J586="",ROUND(F586*G586*(1-H586),2),Raw_SalesFact!J586)</f>
        <v>31.239000000000001</v>
      </c>
      <c r="K586" s="4" t="str">
        <f>IF(COUNTIF($A$2:$A586,A586)&gt;1,"Duplicate","Unique")</f>
        <v>Unique</v>
      </c>
    </row>
    <row r="587" spans="1:11" ht="15" customHeight="1" x14ac:dyDescent="0.3">
      <c r="A587" s="4" t="str">
        <f>Raw_SalesFact!A587</f>
        <v>SALE585</v>
      </c>
      <c r="B587" s="6">
        <f>Raw_SalesFact!B587</f>
        <v>45633</v>
      </c>
      <c r="C587" s="4" t="str">
        <f>Raw_SalesFact!C587</f>
        <v>CUST1229</v>
      </c>
      <c r="D587" s="4" t="str">
        <f>Raw_SalesFact!D587</f>
        <v>PROD77</v>
      </c>
      <c r="E587" s="4" t="str">
        <f>Raw_SalesFact!E587</f>
        <v>STORE1</v>
      </c>
      <c r="F587" s="4">
        <f>IF(Raw_SalesFact!F587="",ROUND(AVERAGE(Raw_SalesFact!$F$2:$F$2001),0),Raw_SalesFact!F587)</f>
        <v>2</v>
      </c>
      <c r="G587" s="4">
        <f>IF(Raw_SalesFact!G587="",ROUND(AVERAGEIF(Raw_SalesFact!$D$2:$D$2001,D587,Raw_SalesFact!$G$2:$G$2001),2),Raw_SalesFact!G587)</f>
        <v>829.15</v>
      </c>
      <c r="H587" s="8">
        <f>IF(Raw_SalesFact!H587="",0,Raw_SalesFact!H587)</f>
        <v>0.11</v>
      </c>
      <c r="I587" s="4" t="str">
        <f>Raw_SalesFact!I587</f>
        <v>PayPal</v>
      </c>
      <c r="J587" s="4">
        <f>IF(Raw_SalesFact!J587="",ROUND(F587*G587*(1-H587),2),Raw_SalesFact!J587)</f>
        <v>1475.8869999999999</v>
      </c>
      <c r="K587" s="4" t="str">
        <f>IF(COUNTIF($A$2:$A587,A587)&gt;1,"Duplicate","Unique")</f>
        <v>Unique</v>
      </c>
    </row>
    <row r="588" spans="1:11" ht="15" customHeight="1" x14ac:dyDescent="0.3">
      <c r="A588" s="4" t="str">
        <f>Raw_SalesFact!A588</f>
        <v>SALE586</v>
      </c>
      <c r="B588" s="6">
        <f>Raw_SalesFact!B588</f>
        <v>45798</v>
      </c>
      <c r="C588" s="4" t="str">
        <f>Raw_SalesFact!C588</f>
        <v>CUST1264</v>
      </c>
      <c r="D588" s="4" t="str">
        <f>Raw_SalesFact!D588</f>
        <v>PROD98</v>
      </c>
      <c r="E588" s="4" t="str">
        <f>Raw_SalesFact!E588</f>
        <v>STORE3</v>
      </c>
      <c r="F588" s="4">
        <f>IF(Raw_SalesFact!F588="",ROUND(AVERAGE(Raw_SalesFact!$F$2:$F$2001),0),Raw_SalesFact!F588)</f>
        <v>2</v>
      </c>
      <c r="G588" s="4">
        <f>IF(Raw_SalesFact!G588="",ROUND(AVERAGEIF(Raw_SalesFact!$D$2:$D$2001,D588,Raw_SalesFact!$G$2:$G$2001),2),Raw_SalesFact!G588)</f>
        <v>481.86</v>
      </c>
      <c r="H588" s="8">
        <f>IF(Raw_SalesFact!H588="",0,Raw_SalesFact!H588)</f>
        <v>0.1</v>
      </c>
      <c r="I588" s="4" t="str">
        <f>Raw_SalesFact!I588</f>
        <v>COD</v>
      </c>
      <c r="J588" s="4">
        <f>IF(Raw_SalesFact!J588="",ROUND(F588*G588*(1-H588),2),Raw_SalesFact!J588)</f>
        <v>867.34799999999996</v>
      </c>
      <c r="K588" s="4" t="str">
        <f>IF(COUNTIF($A$2:$A588,A588)&gt;1,"Duplicate","Unique")</f>
        <v>Unique</v>
      </c>
    </row>
    <row r="589" spans="1:11" ht="15" customHeight="1" x14ac:dyDescent="0.3">
      <c r="A589" s="4" t="str">
        <f>Raw_SalesFact!A589</f>
        <v>SALE587</v>
      </c>
      <c r="B589" s="6">
        <f>Raw_SalesFact!B589</f>
        <v>45354</v>
      </c>
      <c r="C589" s="4" t="str">
        <f>Raw_SalesFact!C589</f>
        <v>CUST1147</v>
      </c>
      <c r="D589" s="4" t="str">
        <f>Raw_SalesFact!D589</f>
        <v>PROD52</v>
      </c>
      <c r="E589" s="4" t="str">
        <f>Raw_SalesFact!E589</f>
        <v>STORE7</v>
      </c>
      <c r="F589" s="4">
        <f>IF(Raw_SalesFact!F589="",ROUND(AVERAGE(Raw_SalesFact!$F$2:$F$2001),0),Raw_SalesFact!F589)</f>
        <v>4</v>
      </c>
      <c r="G589" s="4">
        <f>IF(Raw_SalesFact!G589="",ROUND(AVERAGEIF(Raw_SalesFact!$D$2:$D$2001,D589,Raw_SalesFact!$G$2:$G$2001),2),Raw_SalesFact!G589)</f>
        <v>915.17</v>
      </c>
      <c r="H589" s="8">
        <f>IF(Raw_SalesFact!H589="",0,Raw_SalesFact!H589)</f>
        <v>0.19</v>
      </c>
      <c r="I589" s="4" t="str">
        <f>Raw_SalesFact!I589</f>
        <v>COD</v>
      </c>
      <c r="J589" s="4">
        <f>IF(Raw_SalesFact!J589="",ROUND(F589*G589*(1-H589),2),Raw_SalesFact!J589)</f>
        <v>2965.1507999999999</v>
      </c>
      <c r="K589" s="4" t="str">
        <f>IF(COUNTIF($A$2:$A589,A589)&gt;1,"Duplicate","Unique")</f>
        <v>Unique</v>
      </c>
    </row>
    <row r="590" spans="1:11" ht="15" customHeight="1" x14ac:dyDescent="0.3">
      <c r="A590" s="4" t="str">
        <f>Raw_SalesFact!A590</f>
        <v>SALE588</v>
      </c>
      <c r="B590" s="6">
        <f>Raw_SalesFact!B590</f>
        <v>45357</v>
      </c>
      <c r="C590" s="4" t="str">
        <f>Raw_SalesFact!C590</f>
        <v>CUST1214</v>
      </c>
      <c r="D590" s="4" t="str">
        <f>Raw_SalesFact!D590</f>
        <v>PROD71</v>
      </c>
      <c r="E590" s="4" t="str">
        <f>Raw_SalesFact!E590</f>
        <v>STORE18</v>
      </c>
      <c r="F590" s="4">
        <f>IF(Raw_SalesFact!F590="",ROUND(AVERAGE(Raw_SalesFact!$F$2:$F$2001),0),Raw_SalesFact!F590)</f>
        <v>1</v>
      </c>
      <c r="G590" s="4">
        <f>IF(Raw_SalesFact!G590="",ROUND(AVERAGEIF(Raw_SalesFact!$D$2:$D$2001,D590,Raw_SalesFact!$G$2:$G$2001),2),Raw_SalesFact!G590)</f>
        <v>250.95</v>
      </c>
      <c r="H590" s="8">
        <f>IF(Raw_SalesFact!H590="",0,Raw_SalesFact!H590)</f>
        <v>0.03</v>
      </c>
      <c r="I590" s="4" t="str">
        <f>Raw_SalesFact!I590</f>
        <v>PayPal</v>
      </c>
      <c r="J590" s="4">
        <f>IF(Raw_SalesFact!J590="",ROUND(F590*G590*(1-H590),2),Raw_SalesFact!J590)</f>
        <v>243.42150000000001</v>
      </c>
      <c r="K590" s="4" t="str">
        <f>IF(COUNTIF($A$2:$A590,A590)&gt;1,"Duplicate","Unique")</f>
        <v>Unique</v>
      </c>
    </row>
    <row r="591" spans="1:11" ht="15" customHeight="1" x14ac:dyDescent="0.3">
      <c r="A591" s="4" t="str">
        <f>Raw_SalesFact!A591</f>
        <v>SALE589</v>
      </c>
      <c r="B591" s="6">
        <f>Raw_SalesFact!B591</f>
        <v>45257</v>
      </c>
      <c r="C591" s="4" t="str">
        <f>Raw_SalesFact!C591</f>
        <v>CUST1325</v>
      </c>
      <c r="D591" s="4" t="str">
        <f>Raw_SalesFact!D591</f>
        <v>PROD96</v>
      </c>
      <c r="E591" s="4" t="str">
        <f>Raw_SalesFact!E591</f>
        <v>STORE5</v>
      </c>
      <c r="F591" s="4">
        <f>IF(Raw_SalesFact!F591="",ROUND(AVERAGE(Raw_SalesFact!$F$2:$F$2001),0),Raw_SalesFact!F591)</f>
        <v>3</v>
      </c>
      <c r="G591" s="4">
        <f>IF(Raw_SalesFact!G591="",ROUND(AVERAGEIF(Raw_SalesFact!$D$2:$D$2001,D591,Raw_SalesFact!$G$2:$G$2001),2),Raw_SalesFact!G591)</f>
        <v>882.84</v>
      </c>
      <c r="H591" s="8">
        <f>IF(Raw_SalesFact!H591="",0,Raw_SalesFact!H591)</f>
        <v>0.1</v>
      </c>
      <c r="I591" s="4" t="str">
        <f>Raw_SalesFact!I591</f>
        <v>Credit Card</v>
      </c>
      <c r="J591" s="4">
        <f>IF(Raw_SalesFact!J591="",ROUND(F591*G591*(1-H591),2),Raw_SalesFact!J591)</f>
        <v>2383.6680000000001</v>
      </c>
      <c r="K591" s="4" t="str">
        <f>IF(COUNTIF($A$2:$A591,A591)&gt;1,"Duplicate","Unique")</f>
        <v>Unique</v>
      </c>
    </row>
    <row r="592" spans="1:11" ht="15" customHeight="1" x14ac:dyDescent="0.3">
      <c r="A592" s="4" t="str">
        <f>Raw_SalesFact!A592</f>
        <v>SALE590</v>
      </c>
      <c r="B592" s="6">
        <f>Raw_SalesFact!B592</f>
        <v>45702</v>
      </c>
      <c r="C592" s="4" t="str">
        <f>Raw_SalesFact!C592</f>
        <v>CUST1138</v>
      </c>
      <c r="D592" s="4" t="str">
        <f>Raw_SalesFact!D592</f>
        <v>PROD19</v>
      </c>
      <c r="E592" s="4" t="str">
        <f>Raw_SalesFact!E592</f>
        <v>STORE18</v>
      </c>
      <c r="F592" s="4">
        <f>IF(Raw_SalesFact!F592="",ROUND(AVERAGE(Raw_SalesFact!$F$2:$F$2001),0),Raw_SalesFact!F592)</f>
        <v>4</v>
      </c>
      <c r="G592" s="4">
        <f>IF(Raw_SalesFact!G592="",ROUND(AVERAGEIF(Raw_SalesFact!$D$2:$D$2001,D592,Raw_SalesFact!$G$2:$G$2001),2),Raw_SalesFact!G592)</f>
        <v>573.37</v>
      </c>
      <c r="H592" s="8">
        <f>IF(Raw_SalesFact!H592="",0,Raw_SalesFact!H592)</f>
        <v>0.04</v>
      </c>
      <c r="I592" s="4" t="str">
        <f>Raw_SalesFact!I592</f>
        <v>COD</v>
      </c>
      <c r="J592" s="4">
        <f>IF(Raw_SalesFact!J592="",ROUND(F592*G592*(1-H592),2),Raw_SalesFact!J592)</f>
        <v>2201.7408</v>
      </c>
      <c r="K592" s="4" t="str">
        <f>IF(COUNTIF($A$2:$A592,A592)&gt;1,"Duplicate","Unique")</f>
        <v>Unique</v>
      </c>
    </row>
    <row r="593" spans="1:11" ht="15" customHeight="1" x14ac:dyDescent="0.3">
      <c r="A593" s="4" t="str">
        <f>Raw_SalesFact!A593</f>
        <v>SALE591</v>
      </c>
      <c r="B593" s="6">
        <f>Raw_SalesFact!B593</f>
        <v>45318</v>
      </c>
      <c r="C593" s="4" t="str">
        <f>Raw_SalesFact!C593</f>
        <v>CUST1058</v>
      </c>
      <c r="D593" s="4" t="str">
        <f>Raw_SalesFact!D593</f>
        <v>PROD32</v>
      </c>
      <c r="E593" s="4" t="str">
        <f>Raw_SalesFact!E593</f>
        <v>STORE12</v>
      </c>
      <c r="F593" s="4">
        <f>IF(Raw_SalesFact!F593="",ROUND(AVERAGE(Raw_SalesFact!$F$2:$F$2001),0),Raw_SalesFact!F593)</f>
        <v>3</v>
      </c>
      <c r="G593" s="4">
        <f>IF(Raw_SalesFact!G593="",ROUND(AVERAGEIF(Raw_SalesFact!$D$2:$D$2001,D593,Raw_SalesFact!$G$2:$G$2001),2),Raw_SalesFact!G593)</f>
        <v>622.72</v>
      </c>
      <c r="H593" s="8">
        <f>IF(Raw_SalesFact!H593="",0,Raw_SalesFact!H593)</f>
        <v>0.04</v>
      </c>
      <c r="I593" s="4" t="str">
        <f>Raw_SalesFact!I593</f>
        <v>Credit Card</v>
      </c>
      <c r="J593" s="4">
        <f>IF(Raw_SalesFact!J593="",ROUND(F593*G593*(1-H593),2),Raw_SalesFact!J593)</f>
        <v>1793.4336000000001</v>
      </c>
      <c r="K593" s="4" t="str">
        <f>IF(COUNTIF($A$2:$A593,A593)&gt;1,"Duplicate","Unique")</f>
        <v>Unique</v>
      </c>
    </row>
    <row r="594" spans="1:11" ht="15" customHeight="1" x14ac:dyDescent="0.3">
      <c r="A594" s="4" t="str">
        <f>Raw_SalesFact!A594</f>
        <v>SALE592</v>
      </c>
      <c r="B594" s="6">
        <f>Raw_SalesFact!B594</f>
        <v>45943</v>
      </c>
      <c r="C594" s="4" t="str">
        <f>Raw_SalesFact!C594</f>
        <v>CUST1388</v>
      </c>
      <c r="D594" s="4" t="str">
        <f>Raw_SalesFact!D594</f>
        <v>PROD92</v>
      </c>
      <c r="E594" s="4" t="str">
        <f>Raw_SalesFact!E594</f>
        <v>STORE17</v>
      </c>
      <c r="F594" s="4">
        <f>IF(Raw_SalesFact!F594="",ROUND(AVERAGE(Raw_SalesFact!$F$2:$F$2001),0),Raw_SalesFact!F594)</f>
        <v>3</v>
      </c>
      <c r="G594" s="4">
        <f>IF(Raw_SalesFact!G594="",ROUND(AVERAGEIF(Raw_SalesFact!$D$2:$D$2001,D594,Raw_SalesFact!$G$2:$G$2001),2),Raw_SalesFact!G594)</f>
        <v>259.74</v>
      </c>
      <c r="H594" s="8">
        <f>IF(Raw_SalesFact!H594="",0,Raw_SalesFact!H594)</f>
        <v>0.24</v>
      </c>
      <c r="I594" s="4" t="str">
        <f>Raw_SalesFact!I594</f>
        <v>Credit Card</v>
      </c>
      <c r="J594" s="4">
        <f>IF(Raw_SalesFact!J594="",ROUND(F594*G594*(1-H594),2),Raw_SalesFact!J594)</f>
        <v>592.20719999999994</v>
      </c>
      <c r="K594" s="4" t="str">
        <f>IF(COUNTIF($A$2:$A594,A594)&gt;1,"Duplicate","Unique")</f>
        <v>Unique</v>
      </c>
    </row>
    <row r="595" spans="1:11" ht="15" customHeight="1" x14ac:dyDescent="0.3">
      <c r="A595" s="4" t="str">
        <f>Raw_SalesFact!A595</f>
        <v>SALE593</v>
      </c>
      <c r="B595" s="6">
        <f>Raw_SalesFact!B595</f>
        <v>45769</v>
      </c>
      <c r="C595" s="4" t="str">
        <f>Raw_SalesFact!C595</f>
        <v>CUST1054</v>
      </c>
      <c r="D595" s="4" t="str">
        <f>Raw_SalesFact!D595</f>
        <v>PROD28</v>
      </c>
      <c r="E595" s="4" t="str">
        <f>Raw_SalesFact!E595</f>
        <v>STORE13</v>
      </c>
      <c r="F595" s="4">
        <f>IF(Raw_SalesFact!F595="",ROUND(AVERAGE(Raw_SalesFact!$F$2:$F$2001),0),Raw_SalesFact!F595)</f>
        <v>4</v>
      </c>
      <c r="G595" s="4">
        <f>IF(Raw_SalesFact!G595="",ROUND(AVERAGEIF(Raw_SalesFact!$D$2:$D$2001,D595,Raw_SalesFact!$G$2:$G$2001),2),Raw_SalesFact!G595)</f>
        <v>951.09</v>
      </c>
      <c r="H595" s="8">
        <f>IF(Raw_SalesFact!H595="",0,Raw_SalesFact!H595)</f>
        <v>0.14000000000000001</v>
      </c>
      <c r="I595" s="4" t="str">
        <f>Raw_SalesFact!I595</f>
        <v>COD</v>
      </c>
      <c r="J595" s="4">
        <f>IF(Raw_SalesFact!J595="",ROUND(F595*G595*(1-H595),2),Raw_SalesFact!J595)</f>
        <v>3271.7496000000001</v>
      </c>
      <c r="K595" s="4" t="str">
        <f>IF(COUNTIF($A$2:$A595,A595)&gt;1,"Duplicate","Unique")</f>
        <v>Unique</v>
      </c>
    </row>
    <row r="596" spans="1:11" ht="15" customHeight="1" x14ac:dyDescent="0.3">
      <c r="A596" s="4" t="str">
        <f>Raw_SalesFact!A596</f>
        <v>SALE594</v>
      </c>
      <c r="B596" s="6">
        <f>Raw_SalesFact!B596</f>
        <v>45765</v>
      </c>
      <c r="C596" s="4" t="str">
        <f>Raw_SalesFact!C596</f>
        <v>CUST1199</v>
      </c>
      <c r="D596" s="4" t="str">
        <f>Raw_SalesFact!D596</f>
        <v>PROD99</v>
      </c>
      <c r="E596" s="4" t="str">
        <f>Raw_SalesFact!E596</f>
        <v>STORE2</v>
      </c>
      <c r="F596" s="4">
        <f>IF(Raw_SalesFact!F596="",ROUND(AVERAGE(Raw_SalesFact!$F$2:$F$2001),0),Raw_SalesFact!F596)</f>
        <v>1</v>
      </c>
      <c r="G596" s="4">
        <f>IF(Raw_SalesFact!G596="",ROUND(AVERAGEIF(Raw_SalesFact!$D$2:$D$2001,D596,Raw_SalesFact!$G$2:$G$2001),2),Raw_SalesFact!G596)</f>
        <v>71.709999999999994</v>
      </c>
      <c r="H596" s="8">
        <f>IF(Raw_SalesFact!H596="",0,Raw_SalesFact!H596)</f>
        <v>0.23</v>
      </c>
      <c r="I596" s="4" t="str">
        <f>Raw_SalesFact!I596</f>
        <v>COD</v>
      </c>
      <c r="J596" s="4">
        <f>IF(Raw_SalesFact!J596="",ROUND(F596*G596*(1-H596),2),Raw_SalesFact!J596)</f>
        <v>55.216700000000003</v>
      </c>
      <c r="K596" s="4" t="str">
        <f>IF(COUNTIF($A$2:$A596,A596)&gt;1,"Duplicate","Unique")</f>
        <v>Unique</v>
      </c>
    </row>
    <row r="597" spans="1:11" ht="15" customHeight="1" x14ac:dyDescent="0.3">
      <c r="A597" s="4" t="str">
        <f>Raw_SalesFact!A597</f>
        <v>SALE595</v>
      </c>
      <c r="B597" s="6">
        <f>Raw_SalesFact!B597</f>
        <v>45891</v>
      </c>
      <c r="C597" s="4" t="str">
        <f>Raw_SalesFact!C597</f>
        <v>CUST1173</v>
      </c>
      <c r="D597" s="4" t="str">
        <f>Raw_SalesFact!D597</f>
        <v>PROD20</v>
      </c>
      <c r="E597" s="4" t="str">
        <f>Raw_SalesFact!E597</f>
        <v>STORE7</v>
      </c>
      <c r="F597" s="4">
        <f>IF(Raw_SalesFact!F597="",ROUND(AVERAGE(Raw_SalesFact!$F$2:$F$2001),0),Raw_SalesFact!F597)</f>
        <v>4</v>
      </c>
      <c r="G597" s="4">
        <f>IF(Raw_SalesFact!G597="",ROUND(AVERAGEIF(Raw_SalesFact!$D$2:$D$2001,D597,Raw_SalesFact!$G$2:$G$2001),2),Raw_SalesFact!G597)</f>
        <v>894.93</v>
      </c>
      <c r="H597" s="8">
        <f>IF(Raw_SalesFact!H597="",0,Raw_SalesFact!H597)</f>
        <v>0.05</v>
      </c>
      <c r="I597" s="4" t="str">
        <f>Raw_SalesFact!I597</f>
        <v>COD</v>
      </c>
      <c r="J597" s="4">
        <f>IF(Raw_SalesFact!J597="",ROUND(F597*G597*(1-H597),2),Raw_SalesFact!J597)</f>
        <v>3400.7339999999999</v>
      </c>
      <c r="K597" s="4" t="str">
        <f>IF(COUNTIF($A$2:$A597,A597)&gt;1,"Duplicate","Unique")</f>
        <v>Unique</v>
      </c>
    </row>
    <row r="598" spans="1:11" ht="15" customHeight="1" x14ac:dyDescent="0.3">
      <c r="A598" s="4" t="str">
        <f>Raw_SalesFact!A598</f>
        <v>SALE596</v>
      </c>
      <c r="B598" s="6">
        <f>Raw_SalesFact!B598</f>
        <v>45842</v>
      </c>
      <c r="C598" s="4" t="str">
        <f>Raw_SalesFact!C598</f>
        <v>CUST1202</v>
      </c>
      <c r="D598" s="4" t="str">
        <f>Raw_SalesFact!D598</f>
        <v>PROD78</v>
      </c>
      <c r="E598" s="4" t="str">
        <f>Raw_SalesFact!E598</f>
        <v>STORE8</v>
      </c>
      <c r="F598" s="4">
        <f>IF(Raw_SalesFact!F598="",ROUND(AVERAGE(Raw_SalesFact!$F$2:$F$2001),0),Raw_SalesFact!F598)</f>
        <v>4</v>
      </c>
      <c r="G598" s="4">
        <f>IF(Raw_SalesFact!G598="",ROUND(AVERAGEIF(Raw_SalesFact!$D$2:$D$2001,D598,Raw_SalesFact!$G$2:$G$2001),2),Raw_SalesFact!G598)</f>
        <v>870.18</v>
      </c>
      <c r="H598" s="8">
        <f>IF(Raw_SalesFact!H598="",0,Raw_SalesFact!H598)</f>
        <v>0.13</v>
      </c>
      <c r="I598" s="4" t="str">
        <f>Raw_SalesFact!I598</f>
        <v>COD</v>
      </c>
      <c r="J598" s="4">
        <f>IF(Raw_SalesFact!J598="",ROUND(F598*G598*(1-H598),2),Raw_SalesFact!J598)</f>
        <v>3028.2264</v>
      </c>
      <c r="K598" s="4" t="str">
        <f>IF(COUNTIF($A$2:$A598,A598)&gt;1,"Duplicate","Unique")</f>
        <v>Unique</v>
      </c>
    </row>
    <row r="599" spans="1:11" ht="15" customHeight="1" x14ac:dyDescent="0.3">
      <c r="A599" s="4" t="str">
        <f>Raw_SalesFact!A599</f>
        <v>SALE597</v>
      </c>
      <c r="B599" s="6">
        <f>Raw_SalesFact!B599</f>
        <v>45382</v>
      </c>
      <c r="C599" s="4" t="str">
        <f>Raw_SalesFact!C599</f>
        <v>CUST1278</v>
      </c>
      <c r="D599" s="4" t="str">
        <f>Raw_SalesFact!D599</f>
        <v>PROD64</v>
      </c>
      <c r="E599" s="4" t="str">
        <f>Raw_SalesFact!E599</f>
        <v>STORE2</v>
      </c>
      <c r="F599" s="4">
        <f>IF(Raw_SalesFact!F599="",ROUND(AVERAGE(Raw_SalesFact!$F$2:$F$2001),0),Raw_SalesFact!F599)</f>
        <v>2</v>
      </c>
      <c r="G599" s="4">
        <f>IF(Raw_SalesFact!G599="",ROUND(AVERAGEIF(Raw_SalesFact!$D$2:$D$2001,D599,Raw_SalesFact!$G$2:$G$2001),2),Raw_SalesFact!G599)</f>
        <v>552.72</v>
      </c>
      <c r="H599" s="8">
        <f>IF(Raw_SalesFact!H599="",0,Raw_SalesFact!H599)</f>
        <v>0.06</v>
      </c>
      <c r="I599" s="4" t="str">
        <f>Raw_SalesFact!I599</f>
        <v>PayPal</v>
      </c>
      <c r="J599" s="4">
        <f>IF(Raw_SalesFact!J599="",ROUND(F599*G599*(1-H599),2),Raw_SalesFact!J599)</f>
        <v>1039.1135999999999</v>
      </c>
      <c r="K599" s="4" t="str">
        <f>IF(COUNTIF($A$2:$A599,A599)&gt;1,"Duplicate","Unique")</f>
        <v>Unique</v>
      </c>
    </row>
    <row r="600" spans="1:11" ht="15" customHeight="1" x14ac:dyDescent="0.3">
      <c r="A600" s="4" t="str">
        <f>Raw_SalesFact!A600</f>
        <v>SALE598</v>
      </c>
      <c r="B600" s="6">
        <f>Raw_SalesFact!B600</f>
        <v>45236</v>
      </c>
      <c r="C600" s="4" t="str">
        <f>Raw_SalesFact!C600</f>
        <v>CUST1246</v>
      </c>
      <c r="D600" s="4" t="str">
        <f>Raw_SalesFact!D600</f>
        <v>PROD39</v>
      </c>
      <c r="E600" s="4" t="str">
        <f>Raw_SalesFact!E600</f>
        <v>STORE8</v>
      </c>
      <c r="F600" s="4">
        <f>IF(Raw_SalesFact!F600="",ROUND(AVERAGE(Raw_SalesFact!$F$2:$F$2001),0),Raw_SalesFact!F600)</f>
        <v>3</v>
      </c>
      <c r="G600" s="4">
        <f>IF(Raw_SalesFact!G600="",ROUND(AVERAGEIF(Raw_SalesFact!$D$2:$D$2001,D600,Raw_SalesFact!$G$2:$G$2001),2),Raw_SalesFact!G600)</f>
        <v>700.43</v>
      </c>
      <c r="H600" s="8">
        <f>IF(Raw_SalesFact!H600="",0,Raw_SalesFact!H600)</f>
        <v>0.01</v>
      </c>
      <c r="I600" s="4" t="str">
        <f>Raw_SalesFact!I600</f>
        <v>COD</v>
      </c>
      <c r="J600" s="4">
        <f>IF(Raw_SalesFact!J600="",ROUND(F600*G600*(1-H600),2),Raw_SalesFact!J600)</f>
        <v>2080.2770999999998</v>
      </c>
      <c r="K600" s="4" t="str">
        <f>IF(COUNTIF($A$2:$A600,A600)&gt;1,"Duplicate","Unique")</f>
        <v>Unique</v>
      </c>
    </row>
    <row r="601" spans="1:11" ht="15" customHeight="1" x14ac:dyDescent="0.3">
      <c r="A601" s="4" t="str">
        <f>Raw_SalesFact!A601</f>
        <v>SALE599</v>
      </c>
      <c r="B601" s="6">
        <f>Raw_SalesFact!B601</f>
        <v>45806</v>
      </c>
      <c r="C601" s="4" t="str">
        <f>Raw_SalesFact!C601</f>
        <v>CUST1339</v>
      </c>
      <c r="D601" s="4" t="str">
        <f>Raw_SalesFact!D601</f>
        <v>PROD9</v>
      </c>
      <c r="E601" s="4" t="str">
        <f>Raw_SalesFact!E601</f>
        <v>STORE2</v>
      </c>
      <c r="F601" s="4">
        <f>IF(Raw_SalesFact!F601="",ROUND(AVERAGE(Raw_SalesFact!$F$2:$F$2001),0),Raw_SalesFact!F601)</f>
        <v>2</v>
      </c>
      <c r="G601" s="4">
        <f>IF(Raw_SalesFact!G601="",ROUND(AVERAGEIF(Raw_SalesFact!$D$2:$D$2001,D601,Raw_SalesFact!$G$2:$G$2001),2),Raw_SalesFact!G601)</f>
        <v>823.03</v>
      </c>
      <c r="H601" s="8">
        <f>IF(Raw_SalesFact!H601="",0,Raw_SalesFact!H601)</f>
        <v>0.18</v>
      </c>
      <c r="I601" s="4" t="str">
        <f>Raw_SalesFact!I601</f>
        <v>PayPal</v>
      </c>
      <c r="J601" s="4">
        <f>IF(Raw_SalesFact!J601="",ROUND(F601*G601*(1-H601),2),Raw_SalesFact!J601)</f>
        <v>1349.7692</v>
      </c>
      <c r="K601" s="4" t="str">
        <f>IF(COUNTIF($A$2:$A601,A601)&gt;1,"Duplicate","Unique")</f>
        <v>Unique</v>
      </c>
    </row>
    <row r="602" spans="1:11" ht="15" customHeight="1" x14ac:dyDescent="0.3">
      <c r="A602" s="4" t="str">
        <f>Raw_SalesFact!A602</f>
        <v>SALE600</v>
      </c>
      <c r="B602" s="6">
        <f>Raw_SalesFact!B602</f>
        <v>45401</v>
      </c>
      <c r="C602" s="4" t="str">
        <f>Raw_SalesFact!C602</f>
        <v>CUST1255</v>
      </c>
      <c r="D602" s="4" t="str">
        <f>Raw_SalesFact!D602</f>
        <v>PROD92</v>
      </c>
      <c r="E602" s="4" t="str">
        <f>Raw_SalesFact!E602</f>
        <v>STORE6</v>
      </c>
      <c r="F602" s="4">
        <f>IF(Raw_SalesFact!F602="",ROUND(AVERAGE(Raw_SalesFact!$F$2:$F$2001),0),Raw_SalesFact!F602)</f>
        <v>1</v>
      </c>
      <c r="G602" s="4">
        <f>IF(Raw_SalesFact!G602="",ROUND(AVERAGEIF(Raw_SalesFact!$D$2:$D$2001,D602,Raw_SalesFact!$G$2:$G$2001),2),Raw_SalesFact!G602)</f>
        <v>117.37</v>
      </c>
      <c r="H602" s="8">
        <f>IF(Raw_SalesFact!H602="",0,Raw_SalesFact!H602)</f>
        <v>0.21</v>
      </c>
      <c r="I602" s="4" t="str">
        <f>Raw_SalesFact!I602</f>
        <v>Credit Card</v>
      </c>
      <c r="J602" s="4">
        <f>IF(Raw_SalesFact!J602="",ROUND(F602*G602*(1-H602),2),Raw_SalesFact!J602)</f>
        <v>92.722300000000004</v>
      </c>
      <c r="K602" s="4" t="str">
        <f>IF(COUNTIF($A$2:$A602,A602)&gt;1,"Duplicate","Unique")</f>
        <v>Unique</v>
      </c>
    </row>
    <row r="603" spans="1:11" ht="15" customHeight="1" x14ac:dyDescent="0.3">
      <c r="A603" s="4" t="str">
        <f>Raw_SalesFact!A603</f>
        <v>SALE601</v>
      </c>
      <c r="B603" s="6">
        <f>Raw_SalesFact!B603</f>
        <v>45716</v>
      </c>
      <c r="C603" s="4" t="str">
        <f>Raw_SalesFact!C603</f>
        <v>CUST1104</v>
      </c>
      <c r="D603" s="4" t="str">
        <f>Raw_SalesFact!D603</f>
        <v>PROD56</v>
      </c>
      <c r="E603" s="4" t="str">
        <f>Raw_SalesFact!E603</f>
        <v>STORE1</v>
      </c>
      <c r="F603" s="4">
        <f>IF(Raw_SalesFact!F603="",ROUND(AVERAGE(Raw_SalesFact!$F$2:$F$2001),0),Raw_SalesFact!F603)</f>
        <v>4</v>
      </c>
      <c r="G603" s="4">
        <f>IF(Raw_SalesFact!G603="",ROUND(AVERAGEIF(Raw_SalesFact!$D$2:$D$2001,D603,Raw_SalesFact!$G$2:$G$2001),2),Raw_SalesFact!G603)</f>
        <v>165.37</v>
      </c>
      <c r="H603" s="8">
        <f>IF(Raw_SalesFact!H603="",0,Raw_SalesFact!H603)</f>
        <v>0.28999999999999998</v>
      </c>
      <c r="I603" s="4" t="str">
        <f>Raw_SalesFact!I603</f>
        <v>Credit Card</v>
      </c>
      <c r="J603" s="4">
        <f>IF(Raw_SalesFact!J603="",ROUND(F603*G603*(1-H603),2),Raw_SalesFact!J603)</f>
        <v>469.6508</v>
      </c>
      <c r="K603" s="4" t="str">
        <f>IF(COUNTIF($A$2:$A603,A603)&gt;1,"Duplicate","Unique")</f>
        <v>Unique</v>
      </c>
    </row>
    <row r="604" spans="1:11" ht="15" customHeight="1" x14ac:dyDescent="0.3">
      <c r="A604" s="4" t="str">
        <f>Raw_SalesFact!A604</f>
        <v>SALE602</v>
      </c>
      <c r="B604" s="6">
        <f>Raw_SalesFact!B604</f>
        <v>45718</v>
      </c>
      <c r="C604" s="4" t="str">
        <f>Raw_SalesFact!C604</f>
        <v>CUST1378</v>
      </c>
      <c r="D604" s="4" t="str">
        <f>Raw_SalesFact!D604</f>
        <v>PROD6</v>
      </c>
      <c r="E604" s="4" t="str">
        <f>Raw_SalesFact!E604</f>
        <v>STORE10</v>
      </c>
      <c r="F604" s="4">
        <f>IF(Raw_SalesFact!F604="",ROUND(AVERAGE(Raw_SalesFact!$F$2:$F$2001),0),Raw_SalesFact!F604)</f>
        <v>3</v>
      </c>
      <c r="G604" s="4">
        <f>IF(Raw_SalesFact!G604="",ROUND(AVERAGEIF(Raw_SalesFact!$D$2:$D$2001,D604,Raw_SalesFact!$G$2:$G$2001),2),Raw_SalesFact!G604)</f>
        <v>483.06</v>
      </c>
      <c r="H604" s="8">
        <f>IF(Raw_SalesFact!H604="",0,Raw_SalesFact!H604)</f>
        <v>0.05</v>
      </c>
      <c r="I604" s="4" t="str">
        <f>Raw_SalesFact!I604</f>
        <v>Credit Card</v>
      </c>
      <c r="J604" s="4">
        <f>IF(Raw_SalesFact!J604="",ROUND(F604*G604*(1-H604),2),Raw_SalesFact!J604)</f>
        <v>1376.721</v>
      </c>
      <c r="K604" s="4" t="str">
        <f>IF(COUNTIF($A$2:$A604,A604)&gt;1,"Duplicate","Unique")</f>
        <v>Unique</v>
      </c>
    </row>
    <row r="605" spans="1:11" ht="15" customHeight="1" x14ac:dyDescent="0.3">
      <c r="A605" s="4" t="str">
        <f>Raw_SalesFact!A605</f>
        <v>SALE603</v>
      </c>
      <c r="B605" s="6">
        <f>Raw_SalesFact!B605</f>
        <v>45379</v>
      </c>
      <c r="C605" s="4" t="str">
        <f>Raw_SalesFact!C605</f>
        <v>CUST1293</v>
      </c>
      <c r="D605" s="4" t="str">
        <f>Raw_SalesFact!D605</f>
        <v>PROD81</v>
      </c>
      <c r="E605" s="4" t="str">
        <f>Raw_SalesFact!E605</f>
        <v>STORE7</v>
      </c>
      <c r="F605" s="4">
        <f>IF(Raw_SalesFact!F605="",ROUND(AVERAGE(Raw_SalesFact!$F$2:$F$2001),0),Raw_SalesFact!F605)</f>
        <v>4</v>
      </c>
      <c r="G605" s="4">
        <f>IF(Raw_SalesFact!G605="",ROUND(AVERAGEIF(Raw_SalesFact!$D$2:$D$2001,D605,Raw_SalesFact!$G$2:$G$2001),2),Raw_SalesFact!G605)</f>
        <v>262.05</v>
      </c>
      <c r="H605" s="8">
        <f>IF(Raw_SalesFact!H605="",0,Raw_SalesFact!H605)</f>
        <v>0.24</v>
      </c>
      <c r="I605" s="4" t="str">
        <f>Raw_SalesFact!I605</f>
        <v>PayPal</v>
      </c>
      <c r="J605" s="4">
        <f>IF(Raw_SalesFact!J605="",ROUND(F605*G605*(1-H605),2),Raw_SalesFact!J605)</f>
        <v>796.63199999999995</v>
      </c>
      <c r="K605" s="4" t="str">
        <f>IF(COUNTIF($A$2:$A605,A605)&gt;1,"Duplicate","Unique")</f>
        <v>Unique</v>
      </c>
    </row>
    <row r="606" spans="1:11" ht="15" customHeight="1" x14ac:dyDescent="0.3">
      <c r="A606" s="4" t="str">
        <f>Raw_SalesFact!A606</f>
        <v>SALE604</v>
      </c>
      <c r="B606" s="6">
        <f>Raw_SalesFact!B606</f>
        <v>45635</v>
      </c>
      <c r="C606" s="4" t="str">
        <f>Raw_SalesFact!C606</f>
        <v>CUST1463</v>
      </c>
      <c r="D606" s="4" t="str">
        <f>Raw_SalesFact!D606</f>
        <v>PROD14</v>
      </c>
      <c r="E606" s="4" t="str">
        <f>Raw_SalesFact!E606</f>
        <v>STORE14</v>
      </c>
      <c r="F606" s="4">
        <f>IF(Raw_SalesFact!F606="",ROUND(AVERAGE(Raw_SalesFact!$F$2:$F$2001),0),Raw_SalesFact!F606)</f>
        <v>3</v>
      </c>
      <c r="G606" s="4">
        <f>IF(Raw_SalesFact!G606="",ROUND(AVERAGEIF(Raw_SalesFact!$D$2:$D$2001,D606,Raw_SalesFact!$G$2:$G$2001),2),Raw_SalesFact!G606)</f>
        <v>970.89</v>
      </c>
      <c r="H606" s="8">
        <f>IF(Raw_SalesFact!H606="",0,Raw_SalesFact!H606)</f>
        <v>0.11</v>
      </c>
      <c r="I606" s="4" t="str">
        <f>Raw_SalesFact!I606</f>
        <v>COD</v>
      </c>
      <c r="J606" s="4">
        <f>IF(Raw_SalesFact!J606="",ROUND(F606*G606*(1-H606),2),Raw_SalesFact!J606)</f>
        <v>2592.2763</v>
      </c>
      <c r="K606" s="4" t="str">
        <f>IF(COUNTIF($A$2:$A606,A606)&gt;1,"Duplicate","Unique")</f>
        <v>Unique</v>
      </c>
    </row>
    <row r="607" spans="1:11" ht="15" customHeight="1" x14ac:dyDescent="0.3">
      <c r="A607" s="4" t="str">
        <f>Raw_SalesFact!A607</f>
        <v>SALE605</v>
      </c>
      <c r="B607" s="6">
        <f>Raw_SalesFact!B607</f>
        <v>45222</v>
      </c>
      <c r="C607" s="4" t="str">
        <f>Raw_SalesFact!C607</f>
        <v>CUST1216</v>
      </c>
      <c r="D607" s="4" t="str">
        <f>Raw_SalesFact!D607</f>
        <v>PROD72</v>
      </c>
      <c r="E607" s="4" t="str">
        <f>Raw_SalesFact!E607</f>
        <v>STORE0</v>
      </c>
      <c r="F607" s="4">
        <f>IF(Raw_SalesFact!F607="",ROUND(AVERAGE(Raw_SalesFact!$F$2:$F$2001),0),Raw_SalesFact!F607)</f>
        <v>1</v>
      </c>
      <c r="G607" s="4">
        <f>IF(Raw_SalesFact!G607="",ROUND(AVERAGEIF(Raw_SalesFact!$D$2:$D$2001,D607,Raw_SalesFact!$G$2:$G$2001),2),Raw_SalesFact!G607)</f>
        <v>61.11</v>
      </c>
      <c r="H607" s="8">
        <f>IF(Raw_SalesFact!H607="",0,Raw_SalesFact!H607)</f>
        <v>0.1</v>
      </c>
      <c r="I607" s="4" t="str">
        <f>Raw_SalesFact!I607</f>
        <v>PayPal</v>
      </c>
      <c r="J607" s="4">
        <f>IF(Raw_SalesFact!J607="",ROUND(F607*G607*(1-H607),2),Raw_SalesFact!J607)</f>
        <v>54.999000000000002</v>
      </c>
      <c r="K607" s="4" t="str">
        <f>IF(COUNTIF($A$2:$A607,A607)&gt;1,"Duplicate","Unique")</f>
        <v>Unique</v>
      </c>
    </row>
    <row r="608" spans="1:11" ht="15" customHeight="1" x14ac:dyDescent="0.3">
      <c r="A608" s="4" t="str">
        <f>Raw_SalesFact!A608</f>
        <v>SALE606</v>
      </c>
      <c r="B608" s="6">
        <f>Raw_SalesFact!B608</f>
        <v>45555</v>
      </c>
      <c r="C608" s="4" t="str">
        <f>Raw_SalesFact!C608</f>
        <v>CUST1029</v>
      </c>
      <c r="D608" s="4" t="str">
        <f>Raw_SalesFact!D608</f>
        <v>PROD27</v>
      </c>
      <c r="E608" s="4" t="str">
        <f>Raw_SalesFact!E608</f>
        <v>STORE8</v>
      </c>
      <c r="F608" s="4">
        <f>IF(Raw_SalesFact!F608="",ROUND(AVERAGE(Raw_SalesFact!$F$2:$F$2001),0),Raw_SalesFact!F608)</f>
        <v>3</v>
      </c>
      <c r="G608" s="4">
        <f>IF(Raw_SalesFact!G608="",ROUND(AVERAGEIF(Raw_SalesFact!$D$2:$D$2001,D608,Raw_SalesFact!$G$2:$G$2001),2),Raw_SalesFact!G608)</f>
        <v>827.88</v>
      </c>
      <c r="H608" s="8">
        <f>IF(Raw_SalesFact!H608="",0,Raw_SalesFact!H608)</f>
        <v>0.19</v>
      </c>
      <c r="I608" s="4" t="str">
        <f>Raw_SalesFact!I608</f>
        <v>PayPal</v>
      </c>
      <c r="J608" s="4">
        <f>IF(Raw_SalesFact!J608="",ROUND(F608*G608*(1-H608),2),Raw_SalesFact!J608)</f>
        <v>2011.7483999999999</v>
      </c>
      <c r="K608" s="4" t="str">
        <f>IF(COUNTIF($A$2:$A608,A608)&gt;1,"Duplicate","Unique")</f>
        <v>Unique</v>
      </c>
    </row>
    <row r="609" spans="1:11" ht="15" customHeight="1" x14ac:dyDescent="0.3">
      <c r="A609" s="4" t="str">
        <f>Raw_SalesFact!A609</f>
        <v>SALE607</v>
      </c>
      <c r="B609" s="6">
        <f>Raw_SalesFact!B609</f>
        <v>45583</v>
      </c>
      <c r="C609" s="4" t="str">
        <f>Raw_SalesFact!C609</f>
        <v>CUST1430</v>
      </c>
      <c r="D609" s="4" t="str">
        <f>Raw_SalesFact!D609</f>
        <v>PROD87</v>
      </c>
      <c r="E609" s="4" t="str">
        <f>Raw_SalesFact!E609</f>
        <v>STORE13</v>
      </c>
      <c r="F609" s="4">
        <f>IF(Raw_SalesFact!F609="",ROUND(AVERAGE(Raw_SalesFact!$F$2:$F$2001),0),Raw_SalesFact!F609)</f>
        <v>3</v>
      </c>
      <c r="G609" s="4">
        <f>IF(Raw_SalesFact!G609="",ROUND(AVERAGEIF(Raw_SalesFact!$D$2:$D$2001,D609,Raw_SalesFact!$G$2:$G$2001),2),Raw_SalesFact!G609)</f>
        <v>926.85</v>
      </c>
      <c r="H609" s="8">
        <f>IF(Raw_SalesFact!H609="",0,Raw_SalesFact!H609)</f>
        <v>0.18</v>
      </c>
      <c r="I609" s="4" t="str">
        <f>Raw_SalesFact!I609</f>
        <v>COD</v>
      </c>
      <c r="J609" s="4">
        <f>IF(Raw_SalesFact!J609="",ROUND(F609*G609*(1-H609),2),Raw_SalesFact!J609)</f>
        <v>2280.0509999999999</v>
      </c>
      <c r="K609" s="4" t="str">
        <f>IF(COUNTIF($A$2:$A609,A609)&gt;1,"Duplicate","Unique")</f>
        <v>Unique</v>
      </c>
    </row>
    <row r="610" spans="1:11" ht="15" customHeight="1" x14ac:dyDescent="0.3">
      <c r="A610" s="4" t="str">
        <f>Raw_SalesFact!A610</f>
        <v>SALE608</v>
      </c>
      <c r="B610" s="6">
        <f>Raw_SalesFact!B610</f>
        <v>45662</v>
      </c>
      <c r="C610" s="4" t="str">
        <f>Raw_SalesFact!C610</f>
        <v>CUST1317</v>
      </c>
      <c r="D610" s="4" t="str">
        <f>Raw_SalesFact!D610</f>
        <v>PROD10</v>
      </c>
      <c r="E610" s="4" t="str">
        <f>Raw_SalesFact!E610</f>
        <v>STORE14</v>
      </c>
      <c r="F610" s="4">
        <f>IF(Raw_SalesFact!F610="",ROUND(AVERAGE(Raw_SalesFact!$F$2:$F$2001),0),Raw_SalesFact!F610)</f>
        <v>1</v>
      </c>
      <c r="G610" s="4">
        <f>IF(Raw_SalesFact!G610="",ROUND(AVERAGEIF(Raw_SalesFact!$D$2:$D$2001,D610,Raw_SalesFact!$G$2:$G$2001),2),Raw_SalesFact!G610)</f>
        <v>874.59</v>
      </c>
      <c r="H610" s="8">
        <f>IF(Raw_SalesFact!H610="",0,Raw_SalesFact!H610)</f>
        <v>0.28999999999999998</v>
      </c>
      <c r="I610" s="4" t="str">
        <f>Raw_SalesFact!I610</f>
        <v>PayPal</v>
      </c>
      <c r="J610" s="4">
        <f>IF(Raw_SalesFact!J610="",ROUND(F610*G610*(1-H610),2),Raw_SalesFact!J610)</f>
        <v>620.95889999999997</v>
      </c>
      <c r="K610" s="4" t="str">
        <f>IF(COUNTIF($A$2:$A610,A610)&gt;1,"Duplicate","Unique")</f>
        <v>Unique</v>
      </c>
    </row>
    <row r="611" spans="1:11" ht="15" customHeight="1" x14ac:dyDescent="0.3">
      <c r="A611" s="4" t="str">
        <f>Raw_SalesFact!A611</f>
        <v>SALE609</v>
      </c>
      <c r="B611" s="6">
        <f>Raw_SalesFact!B611</f>
        <v>45921</v>
      </c>
      <c r="C611" s="4" t="str">
        <f>Raw_SalesFact!C611</f>
        <v>CUST1470</v>
      </c>
      <c r="D611" s="4" t="str">
        <f>Raw_SalesFact!D611</f>
        <v>PROD15</v>
      </c>
      <c r="E611" s="4" t="str">
        <f>Raw_SalesFact!E611</f>
        <v>STORE1</v>
      </c>
      <c r="F611" s="4">
        <f>IF(Raw_SalesFact!F611="",ROUND(AVERAGE(Raw_SalesFact!$F$2:$F$2001),0),Raw_SalesFact!F611)</f>
        <v>4</v>
      </c>
      <c r="G611" s="4">
        <f>IF(Raw_SalesFact!G611="",ROUND(AVERAGEIF(Raw_SalesFact!$D$2:$D$2001,D611,Raw_SalesFact!$G$2:$G$2001),2),Raw_SalesFact!G611)</f>
        <v>479.11</v>
      </c>
      <c r="H611" s="8">
        <f>IF(Raw_SalesFact!H611="",0,Raw_SalesFact!H611)</f>
        <v>0.24</v>
      </c>
      <c r="I611" s="4" t="str">
        <f>Raw_SalesFact!I611</f>
        <v>PayPal</v>
      </c>
      <c r="J611" s="4">
        <f>IF(Raw_SalesFact!J611="",ROUND(F611*G611*(1-H611),2),Raw_SalesFact!J611)</f>
        <v>1456.4944</v>
      </c>
      <c r="K611" s="4" t="str">
        <f>IF(COUNTIF($A$2:$A611,A611)&gt;1,"Duplicate","Unique")</f>
        <v>Unique</v>
      </c>
    </row>
    <row r="612" spans="1:11" ht="15" customHeight="1" x14ac:dyDescent="0.3">
      <c r="A612" s="4" t="str">
        <f>Raw_SalesFact!A612</f>
        <v>SALE610</v>
      </c>
      <c r="B612" s="6">
        <f>Raw_SalesFact!B612</f>
        <v>45490</v>
      </c>
      <c r="C612" s="4" t="str">
        <f>Raw_SalesFact!C612</f>
        <v>CUST1213</v>
      </c>
      <c r="D612" s="4" t="str">
        <f>Raw_SalesFact!D612</f>
        <v>PROD32</v>
      </c>
      <c r="E612" s="4" t="str">
        <f>Raw_SalesFact!E612</f>
        <v>STORE17</v>
      </c>
      <c r="F612" s="4">
        <f>IF(Raw_SalesFact!F612="",ROUND(AVERAGE(Raw_SalesFact!$F$2:$F$2001),0),Raw_SalesFact!F612)</f>
        <v>3</v>
      </c>
      <c r="G612" s="4">
        <f>IF(Raw_SalesFact!G612="",ROUND(AVERAGEIF(Raw_SalesFact!$D$2:$D$2001,D612,Raw_SalesFact!$G$2:$G$2001),2),Raw_SalesFact!G612)</f>
        <v>182.91</v>
      </c>
      <c r="H612" s="8">
        <f>IF(Raw_SalesFact!H612="",0,Raw_SalesFact!H612)</f>
        <v>0.28999999999999998</v>
      </c>
      <c r="I612" s="4" t="str">
        <f>Raw_SalesFact!I612</f>
        <v>Credit Card</v>
      </c>
      <c r="J612" s="4">
        <f>IF(Raw_SalesFact!J612="",ROUND(F612*G612*(1-H612),2),Raw_SalesFact!J612)</f>
        <v>389.59829999999999</v>
      </c>
      <c r="K612" s="4" t="str">
        <f>IF(COUNTIF($A$2:$A612,A612)&gt;1,"Duplicate","Unique")</f>
        <v>Unique</v>
      </c>
    </row>
    <row r="613" spans="1:11" ht="15" customHeight="1" x14ac:dyDescent="0.3">
      <c r="A613" s="4" t="str">
        <f>Raw_SalesFact!A613</f>
        <v>SALE611</v>
      </c>
      <c r="B613" s="6">
        <f>Raw_SalesFact!B613</f>
        <v>45652</v>
      </c>
      <c r="C613" s="4" t="str">
        <f>Raw_SalesFact!C613</f>
        <v>CUST1272</v>
      </c>
      <c r="D613" s="4" t="str">
        <f>Raw_SalesFact!D613</f>
        <v>PROD34</v>
      </c>
      <c r="E613" s="4" t="str">
        <f>Raw_SalesFact!E613</f>
        <v>STORE5</v>
      </c>
      <c r="F613" s="4">
        <f>IF(Raw_SalesFact!F613="",ROUND(AVERAGE(Raw_SalesFact!$F$2:$F$2001),0),Raw_SalesFact!F613)</f>
        <v>4</v>
      </c>
      <c r="G613" s="4">
        <f>IF(Raw_SalesFact!G613="",ROUND(AVERAGEIF(Raw_SalesFact!$D$2:$D$2001,D613,Raw_SalesFact!$G$2:$G$2001),2),Raw_SalesFact!G613)</f>
        <v>745.51</v>
      </c>
      <c r="H613" s="8">
        <f>IF(Raw_SalesFact!H613="",0,Raw_SalesFact!H613)</f>
        <v>0.05</v>
      </c>
      <c r="I613" s="4" t="str">
        <f>Raw_SalesFact!I613</f>
        <v>Credit Card</v>
      </c>
      <c r="J613" s="4">
        <f>IF(Raw_SalesFact!J613="",ROUND(F613*G613*(1-H613),2),Raw_SalesFact!J613)</f>
        <v>2832.9380000000001</v>
      </c>
      <c r="K613" s="4" t="str">
        <f>IF(COUNTIF($A$2:$A613,A613)&gt;1,"Duplicate","Unique")</f>
        <v>Unique</v>
      </c>
    </row>
    <row r="614" spans="1:11" ht="15" customHeight="1" x14ac:dyDescent="0.3">
      <c r="A614" s="4" t="str">
        <f>Raw_SalesFact!A614</f>
        <v>SALE612</v>
      </c>
      <c r="B614" s="6">
        <f>Raw_SalesFact!B614</f>
        <v>45598</v>
      </c>
      <c r="C614" s="4" t="str">
        <f>Raw_SalesFact!C614</f>
        <v>CUST1481</v>
      </c>
      <c r="D614" s="4" t="str">
        <f>Raw_SalesFact!D614</f>
        <v>PROD88</v>
      </c>
      <c r="E614" s="4" t="str">
        <f>Raw_SalesFact!E614</f>
        <v>STORE15</v>
      </c>
      <c r="F614" s="4">
        <f>IF(Raw_SalesFact!F614="",ROUND(AVERAGE(Raw_SalesFact!$F$2:$F$2001),0),Raw_SalesFact!F614)</f>
        <v>3</v>
      </c>
      <c r="G614" s="4">
        <f>IF(Raw_SalesFact!G614="",ROUND(AVERAGEIF(Raw_SalesFact!$D$2:$D$2001,D614,Raw_SalesFact!$G$2:$G$2001),2),Raw_SalesFact!G614)</f>
        <v>920.61</v>
      </c>
      <c r="H614" s="8">
        <f>IF(Raw_SalesFact!H614="",0,Raw_SalesFact!H614)</f>
        <v>0.04</v>
      </c>
      <c r="I614" s="4" t="str">
        <f>Raw_SalesFact!I614</f>
        <v>Credit Card</v>
      </c>
      <c r="J614" s="4">
        <f>IF(Raw_SalesFact!J614="",ROUND(F614*G614*(1-H614),2),Raw_SalesFact!J614)</f>
        <v>2651.3568</v>
      </c>
      <c r="K614" s="4" t="str">
        <f>IF(COUNTIF($A$2:$A614,A614)&gt;1,"Duplicate","Unique")</f>
        <v>Unique</v>
      </c>
    </row>
    <row r="615" spans="1:11" ht="15" customHeight="1" x14ac:dyDescent="0.3">
      <c r="A615" s="4" t="str">
        <f>Raw_SalesFact!A615</f>
        <v>SALE613</v>
      </c>
      <c r="B615" s="6">
        <f>Raw_SalesFact!B615</f>
        <v>45772</v>
      </c>
      <c r="C615" s="4" t="str">
        <f>Raw_SalesFact!C615</f>
        <v>CUST1425</v>
      </c>
      <c r="D615" s="4" t="str">
        <f>Raw_SalesFact!D615</f>
        <v>PROD75</v>
      </c>
      <c r="E615" s="4" t="str">
        <f>Raw_SalesFact!E615</f>
        <v>STORE10</v>
      </c>
      <c r="F615" s="4">
        <f>IF(Raw_SalesFact!F615="",ROUND(AVERAGE(Raw_SalesFact!$F$2:$F$2001),0),Raw_SalesFact!F615)</f>
        <v>4</v>
      </c>
      <c r="G615" s="4">
        <f>IF(Raw_SalesFact!G615="",ROUND(AVERAGEIF(Raw_SalesFact!$D$2:$D$2001,D615,Raw_SalesFact!$G$2:$G$2001),2),Raw_SalesFact!G615)</f>
        <v>659.03</v>
      </c>
      <c r="H615" s="8">
        <f>IF(Raw_SalesFact!H615="",0,Raw_SalesFact!H615)</f>
        <v>0.15</v>
      </c>
      <c r="I615" s="4" t="str">
        <f>Raw_SalesFact!I615</f>
        <v>Credit Card</v>
      </c>
      <c r="J615" s="4">
        <f>IF(Raw_SalesFact!J615="",ROUND(F615*G615*(1-H615),2),Raw_SalesFact!J615)</f>
        <v>2240.7020000000002</v>
      </c>
      <c r="K615" s="4" t="str">
        <f>IF(COUNTIF($A$2:$A615,A615)&gt;1,"Duplicate","Unique")</f>
        <v>Unique</v>
      </c>
    </row>
    <row r="616" spans="1:11" ht="15" customHeight="1" x14ac:dyDescent="0.3">
      <c r="A616" s="4" t="str">
        <f>Raw_SalesFact!A616</f>
        <v>SALE614</v>
      </c>
      <c r="B616" s="6">
        <f>Raw_SalesFact!B616</f>
        <v>45338</v>
      </c>
      <c r="C616" s="4" t="str">
        <f>Raw_SalesFact!C616</f>
        <v>CUST1491</v>
      </c>
      <c r="D616" s="4" t="str">
        <f>Raw_SalesFact!D616</f>
        <v>PROD9</v>
      </c>
      <c r="E616" s="4" t="str">
        <f>Raw_SalesFact!E616</f>
        <v>STORE2</v>
      </c>
      <c r="F616" s="4">
        <f>IF(Raw_SalesFact!F616="",ROUND(AVERAGE(Raw_SalesFact!$F$2:$F$2001),0),Raw_SalesFact!F616)</f>
        <v>1</v>
      </c>
      <c r="G616" s="4">
        <f>IF(Raw_SalesFact!G616="",ROUND(AVERAGEIF(Raw_SalesFact!$D$2:$D$2001,D616,Raw_SalesFact!$G$2:$G$2001),2),Raw_SalesFact!G616)</f>
        <v>312.91000000000003</v>
      </c>
      <c r="H616" s="8">
        <f>IF(Raw_SalesFact!H616="",0,Raw_SalesFact!H616)</f>
        <v>0.12</v>
      </c>
      <c r="I616" s="4" t="str">
        <f>Raw_SalesFact!I616</f>
        <v>PayPal</v>
      </c>
      <c r="J616" s="4">
        <f>IF(Raw_SalesFact!J616="",ROUND(F616*G616*(1-H616),2),Raw_SalesFact!J616)</f>
        <v>275.36079999999998</v>
      </c>
      <c r="K616" s="4" t="str">
        <f>IF(COUNTIF($A$2:$A616,A616)&gt;1,"Duplicate","Unique")</f>
        <v>Unique</v>
      </c>
    </row>
    <row r="617" spans="1:11" ht="15" customHeight="1" x14ac:dyDescent="0.3">
      <c r="A617" s="4" t="str">
        <f>Raw_SalesFact!A617</f>
        <v>SALE615</v>
      </c>
      <c r="B617" s="6">
        <f>Raw_SalesFact!B617</f>
        <v>45524</v>
      </c>
      <c r="C617" s="4" t="str">
        <f>Raw_SalesFact!C617</f>
        <v>CUST1228</v>
      </c>
      <c r="D617" s="4" t="str">
        <f>Raw_SalesFact!D617</f>
        <v>PROD12</v>
      </c>
      <c r="E617" s="4" t="str">
        <f>Raw_SalesFact!E617</f>
        <v>STORE18</v>
      </c>
      <c r="F617" s="4">
        <f>IF(Raw_SalesFact!F617="",ROUND(AVERAGE(Raw_SalesFact!$F$2:$F$2001),0),Raw_SalesFact!F617)</f>
        <v>4</v>
      </c>
      <c r="G617" s="4">
        <f>IF(Raw_SalesFact!G617="",ROUND(AVERAGEIF(Raw_SalesFact!$D$2:$D$2001,D617,Raw_SalesFact!$G$2:$G$2001),2),Raw_SalesFact!G617)</f>
        <v>705.64</v>
      </c>
      <c r="H617" s="8">
        <f>IF(Raw_SalesFact!H617="",0,Raw_SalesFact!H617)</f>
        <v>0.11</v>
      </c>
      <c r="I617" s="4" t="str">
        <f>Raw_SalesFact!I617</f>
        <v>PayPal</v>
      </c>
      <c r="J617" s="4">
        <f>IF(Raw_SalesFact!J617="",ROUND(F617*G617*(1-H617),2),Raw_SalesFact!J617)</f>
        <v>2512.0783999999999</v>
      </c>
      <c r="K617" s="4" t="str">
        <f>IF(COUNTIF($A$2:$A617,A617)&gt;1,"Duplicate","Unique")</f>
        <v>Unique</v>
      </c>
    </row>
    <row r="618" spans="1:11" ht="15" customHeight="1" x14ac:dyDescent="0.3">
      <c r="A618" s="4" t="str">
        <f>Raw_SalesFact!A618</f>
        <v>SALE616</v>
      </c>
      <c r="B618" s="6">
        <f>Raw_SalesFact!B618</f>
        <v>45497</v>
      </c>
      <c r="C618" s="4" t="str">
        <f>Raw_SalesFact!C618</f>
        <v>CUST1144</v>
      </c>
      <c r="D618" s="4" t="str">
        <f>Raw_SalesFact!D618</f>
        <v>PROD9</v>
      </c>
      <c r="E618" s="4" t="str">
        <f>Raw_SalesFact!E618</f>
        <v>STORE10</v>
      </c>
      <c r="F618" s="4">
        <f>IF(Raw_SalesFact!F618="",ROUND(AVERAGE(Raw_SalesFact!$F$2:$F$2001),0),Raw_SalesFact!F618)</f>
        <v>4</v>
      </c>
      <c r="G618" s="4">
        <f>IF(Raw_SalesFact!G618="",ROUND(AVERAGEIF(Raw_SalesFact!$D$2:$D$2001,D618,Raw_SalesFact!$G$2:$G$2001),2),Raw_SalesFact!G618)</f>
        <v>386.41</v>
      </c>
      <c r="H618" s="8">
        <f>IF(Raw_SalesFact!H618="",0,Raw_SalesFact!H618)</f>
        <v>0.13</v>
      </c>
      <c r="I618" s="4" t="str">
        <f>Raw_SalesFact!I618</f>
        <v>COD</v>
      </c>
      <c r="J618" s="4">
        <f>IF(Raw_SalesFact!J618="",ROUND(F618*G618*(1-H618),2),Raw_SalesFact!J618)</f>
        <v>1344.7067999999999</v>
      </c>
      <c r="K618" s="4" t="str">
        <f>IF(COUNTIF($A$2:$A618,A618)&gt;1,"Duplicate","Unique")</f>
        <v>Unique</v>
      </c>
    </row>
    <row r="619" spans="1:11" ht="15" customHeight="1" x14ac:dyDescent="0.3">
      <c r="A619" s="4" t="str">
        <f>Raw_SalesFact!A619</f>
        <v>SALE617</v>
      </c>
      <c r="B619" s="6">
        <f>Raw_SalesFact!B619</f>
        <v>45534</v>
      </c>
      <c r="C619" s="4" t="str">
        <f>Raw_SalesFact!C619</f>
        <v>CUST1029</v>
      </c>
      <c r="D619" s="4" t="str">
        <f>Raw_SalesFact!D619</f>
        <v>PROD94</v>
      </c>
      <c r="E619" s="4" t="str">
        <f>Raw_SalesFact!E619</f>
        <v>STORE11</v>
      </c>
      <c r="F619" s="4">
        <f>IF(Raw_SalesFact!F619="",ROUND(AVERAGE(Raw_SalesFact!$F$2:$F$2001),0),Raw_SalesFact!F619)</f>
        <v>3</v>
      </c>
      <c r="G619" s="4">
        <f>IF(Raw_SalesFact!G619="",ROUND(AVERAGEIF(Raw_SalesFact!$D$2:$D$2001,D619,Raw_SalesFact!$G$2:$G$2001),2),Raw_SalesFact!G619)</f>
        <v>265.89</v>
      </c>
      <c r="H619" s="8">
        <f>IF(Raw_SalesFact!H619="",0,Raw_SalesFact!H619)</f>
        <v>0.08</v>
      </c>
      <c r="I619" s="4" t="str">
        <f>Raw_SalesFact!I619</f>
        <v>COD</v>
      </c>
      <c r="J619" s="4">
        <f>IF(Raw_SalesFact!J619="",ROUND(F619*G619*(1-H619),2),Raw_SalesFact!J619)</f>
        <v>733.85640000000001</v>
      </c>
      <c r="K619" s="4" t="str">
        <f>IF(COUNTIF($A$2:$A619,A619)&gt;1,"Duplicate","Unique")</f>
        <v>Unique</v>
      </c>
    </row>
    <row r="620" spans="1:11" ht="15" customHeight="1" x14ac:dyDescent="0.3">
      <c r="A620" s="4" t="str">
        <f>Raw_SalesFact!A620</f>
        <v>SALE618</v>
      </c>
      <c r="B620" s="6">
        <f>Raw_SalesFact!B620</f>
        <v>45925</v>
      </c>
      <c r="C620" s="4" t="str">
        <f>Raw_SalesFact!C620</f>
        <v>CUST1075</v>
      </c>
      <c r="D620" s="4" t="str">
        <f>Raw_SalesFact!D620</f>
        <v>PROD30</v>
      </c>
      <c r="E620" s="4" t="str">
        <f>Raw_SalesFact!E620</f>
        <v>STORE16</v>
      </c>
      <c r="F620" s="4">
        <f>IF(Raw_SalesFact!F620="",ROUND(AVERAGE(Raw_SalesFact!$F$2:$F$2001),0),Raw_SalesFact!F620)</f>
        <v>1</v>
      </c>
      <c r="G620" s="4">
        <f>IF(Raw_SalesFact!G620="",ROUND(AVERAGEIF(Raw_SalesFact!$D$2:$D$2001,D620,Raw_SalesFact!$G$2:$G$2001),2),Raw_SalesFact!G620)</f>
        <v>703.16</v>
      </c>
      <c r="H620" s="8">
        <f>IF(Raw_SalesFact!H620="",0,Raw_SalesFact!H620)</f>
        <v>0.28999999999999998</v>
      </c>
      <c r="I620" s="4" t="str">
        <f>Raw_SalesFact!I620</f>
        <v>Credit Card</v>
      </c>
      <c r="J620" s="4">
        <f>IF(Raw_SalesFact!J620="",ROUND(F620*G620*(1-H620),2),Raw_SalesFact!J620)</f>
        <v>499.24360000000001</v>
      </c>
      <c r="K620" s="4" t="str">
        <f>IF(COUNTIF($A$2:$A620,A620)&gt;1,"Duplicate","Unique")</f>
        <v>Unique</v>
      </c>
    </row>
    <row r="621" spans="1:11" ht="15" customHeight="1" x14ac:dyDescent="0.3">
      <c r="A621" s="4" t="str">
        <f>Raw_SalesFact!A621</f>
        <v>SALE619</v>
      </c>
      <c r="B621" s="6">
        <f>Raw_SalesFact!B621</f>
        <v>45765</v>
      </c>
      <c r="C621" s="4" t="str">
        <f>Raw_SalesFact!C621</f>
        <v>CUST1471</v>
      </c>
      <c r="D621" s="4" t="str">
        <f>Raw_SalesFact!D621</f>
        <v>PROD97</v>
      </c>
      <c r="E621" s="4" t="str">
        <f>Raw_SalesFact!E621</f>
        <v>STORE13</v>
      </c>
      <c r="F621" s="4">
        <f>IF(Raw_SalesFact!F621="",ROUND(AVERAGE(Raw_SalesFact!$F$2:$F$2001),0),Raw_SalesFact!F621)</f>
        <v>2</v>
      </c>
      <c r="G621" s="4">
        <f>IF(Raw_SalesFact!G621="",ROUND(AVERAGEIF(Raw_SalesFact!$D$2:$D$2001,D621,Raw_SalesFact!$G$2:$G$2001),2),Raw_SalesFact!G621)</f>
        <v>394.5</v>
      </c>
      <c r="H621" s="8">
        <f>IF(Raw_SalesFact!H621="",0,Raw_SalesFact!H621)</f>
        <v>0.28999999999999998</v>
      </c>
      <c r="I621" s="4" t="str">
        <f>Raw_SalesFact!I621</f>
        <v>COD</v>
      </c>
      <c r="J621" s="4">
        <f>IF(Raw_SalesFact!J621="",ROUND(F621*G621*(1-H621),2),Raw_SalesFact!J621)</f>
        <v>560.19000000000005</v>
      </c>
      <c r="K621" s="4" t="str">
        <f>IF(COUNTIF($A$2:$A621,A621)&gt;1,"Duplicate","Unique")</f>
        <v>Unique</v>
      </c>
    </row>
    <row r="622" spans="1:11" ht="15" customHeight="1" x14ac:dyDescent="0.3">
      <c r="A622" s="4" t="str">
        <f>Raw_SalesFact!A622</f>
        <v>SALE620</v>
      </c>
      <c r="B622" s="6">
        <f>Raw_SalesFact!B622</f>
        <v>45882</v>
      </c>
      <c r="C622" s="4" t="str">
        <f>Raw_SalesFact!C622</f>
        <v>CUST1117</v>
      </c>
      <c r="D622" s="4" t="str">
        <f>Raw_SalesFact!D622</f>
        <v>PROD97</v>
      </c>
      <c r="E622" s="4" t="str">
        <f>Raw_SalesFact!E622</f>
        <v>STORE7</v>
      </c>
      <c r="F622" s="4">
        <f>IF(Raw_SalesFact!F622="",ROUND(AVERAGE(Raw_SalesFact!$F$2:$F$2001),0),Raw_SalesFact!F622)</f>
        <v>3</v>
      </c>
      <c r="G622" s="4">
        <f>IF(Raw_SalesFact!G622="",ROUND(AVERAGEIF(Raw_SalesFact!$D$2:$D$2001,D622,Raw_SalesFact!$G$2:$G$2001),2),Raw_SalesFact!G622)</f>
        <v>411.25</v>
      </c>
      <c r="H622" s="8">
        <f>IF(Raw_SalesFact!H622="",0,Raw_SalesFact!H622)</f>
        <v>0.05</v>
      </c>
      <c r="I622" s="4" t="str">
        <f>Raw_SalesFact!I622</f>
        <v>Credit Card</v>
      </c>
      <c r="J622" s="4">
        <f>IF(Raw_SalesFact!J622="",ROUND(F622*G622*(1-H622),2),Raw_SalesFact!J622)</f>
        <v>1172.0625</v>
      </c>
      <c r="K622" s="4" t="str">
        <f>IF(COUNTIF($A$2:$A622,A622)&gt;1,"Duplicate","Unique")</f>
        <v>Unique</v>
      </c>
    </row>
    <row r="623" spans="1:11" ht="15" customHeight="1" x14ac:dyDescent="0.3">
      <c r="A623" s="4" t="str">
        <f>Raw_SalesFact!A623</f>
        <v>SALE621</v>
      </c>
      <c r="B623" s="6">
        <f>Raw_SalesFact!B623</f>
        <v>45923</v>
      </c>
      <c r="C623" s="4" t="str">
        <f>Raw_SalesFact!C623</f>
        <v>CUST1353</v>
      </c>
      <c r="D623" s="4" t="str">
        <f>Raw_SalesFact!D623</f>
        <v>PROD48</v>
      </c>
      <c r="E623" s="4" t="str">
        <f>Raw_SalesFact!E623</f>
        <v>STORE2</v>
      </c>
      <c r="F623" s="4">
        <f>IF(Raw_SalesFact!F623="",ROUND(AVERAGE(Raw_SalesFact!$F$2:$F$2001),0),Raw_SalesFact!F623)</f>
        <v>4</v>
      </c>
      <c r="G623" s="4">
        <f>IF(Raw_SalesFact!G623="",ROUND(AVERAGEIF(Raw_SalesFact!$D$2:$D$2001,D623,Raw_SalesFact!$G$2:$G$2001),2),Raw_SalesFact!G623)</f>
        <v>395.45</v>
      </c>
      <c r="H623" s="8">
        <f>IF(Raw_SalesFact!H623="",0,Raw_SalesFact!H623)</f>
        <v>0.01</v>
      </c>
      <c r="I623" s="4" t="str">
        <f>Raw_SalesFact!I623</f>
        <v>Credit Card</v>
      </c>
      <c r="J623" s="4">
        <f>IF(Raw_SalesFact!J623="",ROUND(F623*G623*(1-H623),2),Raw_SalesFact!J623)</f>
        <v>1565.982</v>
      </c>
      <c r="K623" s="4" t="str">
        <f>IF(COUNTIF($A$2:$A623,A623)&gt;1,"Duplicate","Unique")</f>
        <v>Unique</v>
      </c>
    </row>
    <row r="624" spans="1:11" ht="15" customHeight="1" x14ac:dyDescent="0.3">
      <c r="A624" s="4" t="str">
        <f>Raw_SalesFact!A624</f>
        <v>SALE622</v>
      </c>
      <c r="B624" s="6">
        <f>Raw_SalesFact!B624</f>
        <v>45421</v>
      </c>
      <c r="C624" s="4" t="str">
        <f>Raw_SalesFact!C624</f>
        <v>CUST1036</v>
      </c>
      <c r="D624" s="4" t="str">
        <f>Raw_SalesFact!D624</f>
        <v>PROD90</v>
      </c>
      <c r="E624" s="4" t="str">
        <f>Raw_SalesFact!E624</f>
        <v>STORE5</v>
      </c>
      <c r="F624" s="4">
        <f>IF(Raw_SalesFact!F624="",ROUND(AVERAGE(Raw_SalesFact!$F$2:$F$2001),0),Raw_SalesFact!F624)</f>
        <v>2</v>
      </c>
      <c r="G624" s="4">
        <f>IF(Raw_SalesFact!G624="",ROUND(AVERAGEIF(Raw_SalesFact!$D$2:$D$2001,D624,Raw_SalesFact!$G$2:$G$2001),2),Raw_SalesFact!G624)</f>
        <v>678.98</v>
      </c>
      <c r="H624" s="8">
        <f>IF(Raw_SalesFact!H624="",0,Raw_SalesFact!H624)</f>
        <v>0.23</v>
      </c>
      <c r="I624" s="4" t="str">
        <f>Raw_SalesFact!I624</f>
        <v>Credit Card</v>
      </c>
      <c r="J624" s="4">
        <f>IF(Raw_SalesFact!J624="",ROUND(F624*G624*(1-H624),2),Raw_SalesFact!J624)</f>
        <v>1045.6292000000001</v>
      </c>
      <c r="K624" s="4" t="str">
        <f>IF(COUNTIF($A$2:$A624,A624)&gt;1,"Duplicate","Unique")</f>
        <v>Unique</v>
      </c>
    </row>
    <row r="625" spans="1:11" ht="15" customHeight="1" x14ac:dyDescent="0.3">
      <c r="A625" s="4" t="str">
        <f>Raw_SalesFact!A625</f>
        <v>SALE623</v>
      </c>
      <c r="B625" s="6">
        <f>Raw_SalesFact!B625</f>
        <v>45608</v>
      </c>
      <c r="C625" s="4" t="str">
        <f>Raw_SalesFact!C625</f>
        <v>CUST1072</v>
      </c>
      <c r="D625" s="4" t="str">
        <f>Raw_SalesFact!D625</f>
        <v>PROD27</v>
      </c>
      <c r="E625" s="4" t="str">
        <f>Raw_SalesFact!E625</f>
        <v>STORE14</v>
      </c>
      <c r="F625" s="4">
        <f>IF(Raw_SalesFact!F625="",ROUND(AVERAGE(Raw_SalesFact!$F$2:$F$2001),0),Raw_SalesFact!F625)</f>
        <v>4</v>
      </c>
      <c r="G625" s="4">
        <f>IF(Raw_SalesFact!G625="",ROUND(AVERAGEIF(Raw_SalesFact!$D$2:$D$2001,D625,Raw_SalesFact!$G$2:$G$2001),2),Raw_SalesFact!G625)</f>
        <v>757.71</v>
      </c>
      <c r="H625" s="8">
        <f>IF(Raw_SalesFact!H625="",0,Raw_SalesFact!H625)</f>
        <v>0.26</v>
      </c>
      <c r="I625" s="4" t="str">
        <f>Raw_SalesFact!I625</f>
        <v>COD</v>
      </c>
      <c r="J625" s="4">
        <f>IF(Raw_SalesFact!J625="",ROUND(F625*G625*(1-H625),2),Raw_SalesFact!J625)</f>
        <v>2242.8216000000002</v>
      </c>
      <c r="K625" s="4" t="str">
        <f>IF(COUNTIF($A$2:$A625,A625)&gt;1,"Duplicate","Unique")</f>
        <v>Unique</v>
      </c>
    </row>
    <row r="626" spans="1:11" ht="15" customHeight="1" x14ac:dyDescent="0.3">
      <c r="A626" s="4" t="str">
        <f>Raw_SalesFact!A626</f>
        <v>SALE624</v>
      </c>
      <c r="B626" s="6">
        <f>Raw_SalesFact!B626</f>
        <v>45644</v>
      </c>
      <c r="C626" s="4" t="str">
        <f>Raw_SalesFact!C626</f>
        <v>CUST1059</v>
      </c>
      <c r="D626" s="4" t="str">
        <f>Raw_SalesFact!D626</f>
        <v>PROD94</v>
      </c>
      <c r="E626" s="4" t="str">
        <f>Raw_SalesFact!E626</f>
        <v>STORE4</v>
      </c>
      <c r="F626" s="4">
        <f>IF(Raw_SalesFact!F626="",ROUND(AVERAGE(Raw_SalesFact!$F$2:$F$2001),0),Raw_SalesFact!F626)</f>
        <v>1</v>
      </c>
      <c r="G626" s="4">
        <f>IF(Raw_SalesFact!G626="",ROUND(AVERAGEIF(Raw_SalesFact!$D$2:$D$2001,D626,Raw_SalesFact!$G$2:$G$2001),2),Raw_SalesFact!G626)</f>
        <v>647.86</v>
      </c>
      <c r="H626" s="8">
        <f>IF(Raw_SalesFact!H626="",0,Raw_SalesFact!H626)</f>
        <v>0.05</v>
      </c>
      <c r="I626" s="4" t="str">
        <f>Raw_SalesFact!I626</f>
        <v>COD</v>
      </c>
      <c r="J626" s="4">
        <f>IF(Raw_SalesFact!J626="",ROUND(F626*G626*(1-H626),2),Raw_SalesFact!J626)</f>
        <v>615.46699999999998</v>
      </c>
      <c r="K626" s="4" t="str">
        <f>IF(COUNTIF($A$2:$A626,A626)&gt;1,"Duplicate","Unique")</f>
        <v>Unique</v>
      </c>
    </row>
    <row r="627" spans="1:11" ht="15" customHeight="1" x14ac:dyDescent="0.3">
      <c r="A627" s="4" t="str">
        <f>Raw_SalesFact!A627</f>
        <v>SALE625</v>
      </c>
      <c r="B627" s="6">
        <f>Raw_SalesFact!B627</f>
        <v>45517</v>
      </c>
      <c r="C627" s="4" t="str">
        <f>Raw_SalesFact!C627</f>
        <v>CUST1135</v>
      </c>
      <c r="D627" s="4" t="str">
        <f>Raw_SalesFact!D627</f>
        <v>PROD12</v>
      </c>
      <c r="E627" s="4" t="str">
        <f>Raw_SalesFact!E627</f>
        <v>STORE6</v>
      </c>
      <c r="F627" s="4">
        <f>IF(Raw_SalesFact!F627="",ROUND(AVERAGE(Raw_SalesFact!$F$2:$F$2001),0),Raw_SalesFact!F627)</f>
        <v>2</v>
      </c>
      <c r="G627" s="4">
        <f>IF(Raw_SalesFact!G627="",ROUND(AVERAGEIF(Raw_SalesFact!$D$2:$D$2001,D627,Raw_SalesFact!$G$2:$G$2001),2),Raw_SalesFact!G627)</f>
        <v>179.64</v>
      </c>
      <c r="H627" s="8">
        <f>IF(Raw_SalesFact!H627="",0,Raw_SalesFact!H627)</f>
        <v>0.1</v>
      </c>
      <c r="I627" s="4" t="str">
        <f>Raw_SalesFact!I627</f>
        <v>PayPal</v>
      </c>
      <c r="J627" s="4">
        <f>IF(Raw_SalesFact!J627="",ROUND(F627*G627*(1-H627),2),Raw_SalesFact!J627)</f>
        <v>323.35199999999998</v>
      </c>
      <c r="K627" s="4" t="str">
        <f>IF(COUNTIF($A$2:$A627,A627)&gt;1,"Duplicate","Unique")</f>
        <v>Unique</v>
      </c>
    </row>
    <row r="628" spans="1:11" ht="15" customHeight="1" x14ac:dyDescent="0.3">
      <c r="A628" s="4" t="str">
        <f>Raw_SalesFact!A628</f>
        <v>SALE626</v>
      </c>
      <c r="B628" s="6">
        <f>Raw_SalesFact!B628</f>
        <v>45545</v>
      </c>
      <c r="C628" s="4" t="str">
        <f>Raw_SalesFact!C628</f>
        <v>CUST1396</v>
      </c>
      <c r="D628" s="4" t="str">
        <f>Raw_SalesFact!D628</f>
        <v>PROD62</v>
      </c>
      <c r="E628" s="4" t="str">
        <f>Raw_SalesFact!E628</f>
        <v>STORE4</v>
      </c>
      <c r="F628" s="4">
        <f>IF(Raw_SalesFact!F628="",ROUND(AVERAGE(Raw_SalesFact!$F$2:$F$2001),0),Raw_SalesFact!F628)</f>
        <v>3</v>
      </c>
      <c r="G628" s="4">
        <f>IF(Raw_SalesFact!G628="",ROUND(AVERAGEIF(Raw_SalesFact!$D$2:$D$2001,D628,Raw_SalesFact!$G$2:$G$2001),2),Raw_SalesFact!G628)</f>
        <v>392.65</v>
      </c>
      <c r="H628" s="8">
        <f>IF(Raw_SalesFact!H628="",0,Raw_SalesFact!H628)</f>
        <v>0.17</v>
      </c>
      <c r="I628" s="4" t="str">
        <f>Raw_SalesFact!I628</f>
        <v>PayPal</v>
      </c>
      <c r="J628" s="4">
        <f>IF(Raw_SalesFact!J628="",ROUND(F628*G628*(1-H628),2),Raw_SalesFact!J628)</f>
        <v>977.69849999999997</v>
      </c>
      <c r="K628" s="4" t="str">
        <f>IF(COUNTIF($A$2:$A628,A628)&gt;1,"Duplicate","Unique")</f>
        <v>Unique</v>
      </c>
    </row>
    <row r="629" spans="1:11" ht="15" customHeight="1" x14ac:dyDescent="0.3">
      <c r="A629" s="4" t="str">
        <f>Raw_SalesFact!A629</f>
        <v>SALE627</v>
      </c>
      <c r="B629" s="6">
        <f>Raw_SalesFact!B629</f>
        <v>45547</v>
      </c>
      <c r="C629" s="4" t="str">
        <f>Raw_SalesFact!C629</f>
        <v>CUST1176</v>
      </c>
      <c r="D629" s="4" t="str">
        <f>Raw_SalesFact!D629</f>
        <v>PROD91</v>
      </c>
      <c r="E629" s="4" t="str">
        <f>Raw_SalesFact!E629</f>
        <v>STORE16</v>
      </c>
      <c r="F629" s="4">
        <f>IF(Raw_SalesFact!F629="",ROUND(AVERAGE(Raw_SalesFact!$F$2:$F$2001),0),Raw_SalesFact!F629)</f>
        <v>4</v>
      </c>
      <c r="G629" s="4">
        <f>IF(Raw_SalesFact!G629="",ROUND(AVERAGEIF(Raw_SalesFact!$D$2:$D$2001,D629,Raw_SalesFact!$G$2:$G$2001),2),Raw_SalesFact!G629)</f>
        <v>969.55</v>
      </c>
      <c r="H629" s="8">
        <f>IF(Raw_SalesFact!H629="",0,Raw_SalesFact!H629)</f>
        <v>0.09</v>
      </c>
      <c r="I629" s="4" t="str">
        <f>Raw_SalesFact!I629</f>
        <v>COD</v>
      </c>
      <c r="J629" s="4">
        <f>IF(Raw_SalesFact!J629="",ROUND(F629*G629*(1-H629),2),Raw_SalesFact!J629)</f>
        <v>3529.1619999999998</v>
      </c>
      <c r="K629" s="4" t="str">
        <f>IF(COUNTIF($A$2:$A629,A629)&gt;1,"Duplicate","Unique")</f>
        <v>Unique</v>
      </c>
    </row>
    <row r="630" spans="1:11" ht="15" customHeight="1" x14ac:dyDescent="0.3">
      <c r="A630" s="4" t="str">
        <f>Raw_SalesFact!A630</f>
        <v>SALE628</v>
      </c>
      <c r="B630" s="6">
        <f>Raw_SalesFact!B630</f>
        <v>45433</v>
      </c>
      <c r="C630" s="4" t="str">
        <f>Raw_SalesFact!C630</f>
        <v>CUST1462</v>
      </c>
      <c r="D630" s="4" t="str">
        <f>Raw_SalesFact!D630</f>
        <v>PROD74</v>
      </c>
      <c r="E630" s="4" t="str">
        <f>Raw_SalesFact!E630</f>
        <v>STORE12</v>
      </c>
      <c r="F630" s="4">
        <f>IF(Raw_SalesFact!F630="",ROUND(AVERAGE(Raw_SalesFact!$F$2:$F$2001),0),Raw_SalesFact!F630)</f>
        <v>3</v>
      </c>
      <c r="G630" s="4">
        <f>IF(Raw_SalesFact!G630="",ROUND(AVERAGEIF(Raw_SalesFact!$D$2:$D$2001,D630,Raw_SalesFact!$G$2:$G$2001),2),Raw_SalesFact!G630)</f>
        <v>322.94</v>
      </c>
      <c r="H630" s="8">
        <f>IF(Raw_SalesFact!H630="",0,Raw_SalesFact!H630)</f>
        <v>0.01</v>
      </c>
      <c r="I630" s="4" t="str">
        <f>Raw_SalesFact!I630</f>
        <v>Credit Card</v>
      </c>
      <c r="J630" s="4">
        <f>IF(Raw_SalesFact!J630="",ROUND(F630*G630*(1-H630),2),Raw_SalesFact!J630)</f>
        <v>959.1318</v>
      </c>
      <c r="K630" s="4" t="str">
        <f>IF(COUNTIF($A$2:$A630,A630)&gt;1,"Duplicate","Unique")</f>
        <v>Unique</v>
      </c>
    </row>
    <row r="631" spans="1:11" ht="15" customHeight="1" x14ac:dyDescent="0.3">
      <c r="A631" s="4" t="str">
        <f>Raw_SalesFact!A631</f>
        <v>SALE629</v>
      </c>
      <c r="B631" s="6">
        <f>Raw_SalesFact!B631</f>
        <v>45792</v>
      </c>
      <c r="C631" s="4" t="str">
        <f>Raw_SalesFact!C631</f>
        <v>CUST1362</v>
      </c>
      <c r="D631" s="4" t="str">
        <f>Raw_SalesFact!D631</f>
        <v>PROD83</v>
      </c>
      <c r="E631" s="4" t="str">
        <f>Raw_SalesFact!E631</f>
        <v>STORE0</v>
      </c>
      <c r="F631" s="4">
        <f>IF(Raw_SalesFact!F631="",ROUND(AVERAGE(Raw_SalesFact!$F$2:$F$2001),0),Raw_SalesFact!F631)</f>
        <v>1</v>
      </c>
      <c r="G631" s="4">
        <f>IF(Raw_SalesFact!G631="",ROUND(AVERAGEIF(Raw_SalesFact!$D$2:$D$2001,D631,Raw_SalesFact!$G$2:$G$2001),2),Raw_SalesFact!G631)</f>
        <v>92.83</v>
      </c>
      <c r="H631" s="8">
        <f>IF(Raw_SalesFact!H631="",0,Raw_SalesFact!H631)</f>
        <v>0.26</v>
      </c>
      <c r="I631" s="4" t="str">
        <f>Raw_SalesFact!I631</f>
        <v>PayPal</v>
      </c>
      <c r="J631" s="4">
        <f>IF(Raw_SalesFact!J631="",ROUND(F631*G631*(1-H631),2),Raw_SalesFact!J631)</f>
        <v>68.694199999999995</v>
      </c>
      <c r="K631" s="4" t="str">
        <f>IF(COUNTIF($A$2:$A631,A631)&gt;1,"Duplicate","Unique")</f>
        <v>Unique</v>
      </c>
    </row>
    <row r="632" spans="1:11" ht="15" customHeight="1" x14ac:dyDescent="0.3">
      <c r="A632" s="4" t="str">
        <f>Raw_SalesFact!A632</f>
        <v>SALE630</v>
      </c>
      <c r="B632" s="6">
        <f>Raw_SalesFact!B632</f>
        <v>45804</v>
      </c>
      <c r="C632" s="4" t="str">
        <f>Raw_SalesFact!C632</f>
        <v>CUST1420</v>
      </c>
      <c r="D632" s="4" t="str">
        <f>Raw_SalesFact!D632</f>
        <v>PROD8</v>
      </c>
      <c r="E632" s="4" t="str">
        <f>Raw_SalesFact!E632</f>
        <v>STORE3</v>
      </c>
      <c r="F632" s="4">
        <f>IF(Raw_SalesFact!F632="",ROUND(AVERAGE(Raw_SalesFact!$F$2:$F$2001),0),Raw_SalesFact!F632)</f>
        <v>4</v>
      </c>
      <c r="G632" s="4">
        <f>IF(Raw_SalesFact!G632="",ROUND(AVERAGEIF(Raw_SalesFact!$D$2:$D$2001,D632,Raw_SalesFact!$G$2:$G$2001),2),Raw_SalesFact!G632)</f>
        <v>432.29</v>
      </c>
      <c r="H632" s="8">
        <f>IF(Raw_SalesFact!H632="",0,Raw_SalesFact!H632)</f>
        <v>0.16</v>
      </c>
      <c r="I632" s="4" t="str">
        <f>Raw_SalesFact!I632</f>
        <v>COD</v>
      </c>
      <c r="J632" s="4">
        <f>IF(Raw_SalesFact!J632="",ROUND(F632*G632*(1-H632),2),Raw_SalesFact!J632)</f>
        <v>1452.4944</v>
      </c>
      <c r="K632" s="4" t="str">
        <f>IF(COUNTIF($A$2:$A632,A632)&gt;1,"Duplicate","Unique")</f>
        <v>Unique</v>
      </c>
    </row>
    <row r="633" spans="1:11" ht="15" customHeight="1" x14ac:dyDescent="0.3">
      <c r="A633" s="4" t="str">
        <f>Raw_SalesFact!A633</f>
        <v>SALE631</v>
      </c>
      <c r="B633" s="6">
        <f>Raw_SalesFact!B633</f>
        <v>45311</v>
      </c>
      <c r="C633" s="4" t="str">
        <f>Raw_SalesFact!C633</f>
        <v>CUST1080</v>
      </c>
      <c r="D633" s="4" t="str">
        <f>Raw_SalesFact!D633</f>
        <v>PROD39</v>
      </c>
      <c r="E633" s="4" t="str">
        <f>Raw_SalesFact!E633</f>
        <v>STORE13</v>
      </c>
      <c r="F633" s="4">
        <f>IF(Raw_SalesFact!F633="",ROUND(AVERAGE(Raw_SalesFact!$F$2:$F$2001),0),Raw_SalesFact!F633)</f>
        <v>2</v>
      </c>
      <c r="G633" s="4">
        <f>IF(Raw_SalesFact!G633="",ROUND(AVERAGEIF(Raw_SalesFact!$D$2:$D$2001,D633,Raw_SalesFact!$G$2:$G$2001),2),Raw_SalesFact!G633)</f>
        <v>925.78</v>
      </c>
      <c r="H633" s="8">
        <f>IF(Raw_SalesFact!H633="",0,Raw_SalesFact!H633)</f>
        <v>0.14000000000000001</v>
      </c>
      <c r="I633" s="4" t="str">
        <f>Raw_SalesFact!I633</f>
        <v>COD</v>
      </c>
      <c r="J633" s="4">
        <f>IF(Raw_SalesFact!J633="",ROUND(F633*G633*(1-H633),2),Raw_SalesFact!J633)</f>
        <v>1592.3416</v>
      </c>
      <c r="K633" s="4" t="str">
        <f>IF(COUNTIF($A$2:$A633,A633)&gt;1,"Duplicate","Unique")</f>
        <v>Unique</v>
      </c>
    </row>
    <row r="634" spans="1:11" ht="15" customHeight="1" x14ac:dyDescent="0.3">
      <c r="A634" s="4" t="str">
        <f>Raw_SalesFact!A634</f>
        <v>SALE632</v>
      </c>
      <c r="B634" s="6">
        <f>Raw_SalesFact!B634</f>
        <v>45605</v>
      </c>
      <c r="C634" s="4" t="str">
        <f>Raw_SalesFact!C634</f>
        <v>CUST1477</v>
      </c>
      <c r="D634" s="4" t="str">
        <f>Raw_SalesFact!D634</f>
        <v>PROD25</v>
      </c>
      <c r="E634" s="4" t="str">
        <f>Raw_SalesFact!E634</f>
        <v>STORE11</v>
      </c>
      <c r="F634" s="4">
        <f>IF(Raw_SalesFact!F634="",ROUND(AVERAGE(Raw_SalesFact!$F$2:$F$2001),0),Raw_SalesFact!F634)</f>
        <v>2</v>
      </c>
      <c r="G634" s="4">
        <f>IF(Raw_SalesFact!G634="",ROUND(AVERAGEIF(Raw_SalesFact!$D$2:$D$2001,D634,Raw_SalesFact!$G$2:$G$2001),2),Raw_SalesFact!G634)</f>
        <v>151.47</v>
      </c>
      <c r="H634" s="8">
        <f>IF(Raw_SalesFact!H634="",0,Raw_SalesFact!H634)</f>
        <v>0.21</v>
      </c>
      <c r="I634" s="4" t="str">
        <f>Raw_SalesFact!I634</f>
        <v>PayPal</v>
      </c>
      <c r="J634" s="4">
        <f>IF(Raw_SalesFact!J634="",ROUND(F634*G634*(1-H634),2),Raw_SalesFact!J634)</f>
        <v>239.32259999999999</v>
      </c>
      <c r="K634" s="4" t="str">
        <f>IF(COUNTIF($A$2:$A634,A634)&gt;1,"Duplicate","Unique")</f>
        <v>Unique</v>
      </c>
    </row>
    <row r="635" spans="1:11" ht="15" customHeight="1" x14ac:dyDescent="0.3">
      <c r="A635" s="4" t="str">
        <f>Raw_SalesFact!A635</f>
        <v>SALE633</v>
      </c>
      <c r="B635" s="6">
        <f>Raw_SalesFact!B635</f>
        <v>45338</v>
      </c>
      <c r="C635" s="4" t="str">
        <f>Raw_SalesFact!C635</f>
        <v>CUST1449</v>
      </c>
      <c r="D635" s="4" t="str">
        <f>Raw_SalesFact!D635</f>
        <v>PROD83</v>
      </c>
      <c r="E635" s="4" t="str">
        <f>Raw_SalesFact!E635</f>
        <v>STORE10</v>
      </c>
      <c r="F635" s="4">
        <f>IF(Raw_SalesFact!F635="",ROUND(AVERAGE(Raw_SalesFact!$F$2:$F$2001),0),Raw_SalesFact!F635)</f>
        <v>1</v>
      </c>
      <c r="G635" s="4">
        <f>IF(Raw_SalesFact!G635="",ROUND(AVERAGEIF(Raw_SalesFact!$D$2:$D$2001,D635,Raw_SalesFact!$G$2:$G$2001),2),Raw_SalesFact!G635)</f>
        <v>343.05</v>
      </c>
      <c r="H635" s="8">
        <f>IF(Raw_SalesFact!H635="",0,Raw_SalesFact!H635)</f>
        <v>0.28000000000000003</v>
      </c>
      <c r="I635" s="4" t="str">
        <f>Raw_SalesFact!I635</f>
        <v>PayPal</v>
      </c>
      <c r="J635" s="4">
        <f>IF(Raw_SalesFact!J635="",ROUND(F635*G635*(1-H635),2),Raw_SalesFact!J635)</f>
        <v>246.99600000000001</v>
      </c>
      <c r="K635" s="4" t="str">
        <f>IF(COUNTIF($A$2:$A635,A635)&gt;1,"Duplicate","Unique")</f>
        <v>Unique</v>
      </c>
    </row>
    <row r="636" spans="1:11" ht="15" customHeight="1" x14ac:dyDescent="0.3">
      <c r="A636" s="4" t="str">
        <f>Raw_SalesFact!A636</f>
        <v>SALE634</v>
      </c>
      <c r="B636" s="6">
        <f>Raw_SalesFact!B636</f>
        <v>45642</v>
      </c>
      <c r="C636" s="4" t="str">
        <f>Raw_SalesFact!C636</f>
        <v>CUST1066</v>
      </c>
      <c r="D636" s="4" t="str">
        <f>Raw_SalesFact!D636</f>
        <v>PROD17</v>
      </c>
      <c r="E636" s="4" t="str">
        <f>Raw_SalesFact!E636</f>
        <v>STORE4</v>
      </c>
      <c r="F636" s="4">
        <f>IF(Raw_SalesFact!F636="",ROUND(AVERAGE(Raw_SalesFact!$F$2:$F$2001),0),Raw_SalesFact!F636)</f>
        <v>1</v>
      </c>
      <c r="G636" s="4">
        <f>IF(Raw_SalesFact!G636="",ROUND(AVERAGEIF(Raw_SalesFact!$D$2:$D$2001,D636,Raw_SalesFact!$G$2:$G$2001),2),Raw_SalesFact!G636)</f>
        <v>373.06</v>
      </c>
      <c r="H636" s="8">
        <f>IF(Raw_SalesFact!H636="",0,Raw_SalesFact!H636)</f>
        <v>0.11</v>
      </c>
      <c r="I636" s="4" t="str">
        <f>Raw_SalesFact!I636</f>
        <v>PayPal</v>
      </c>
      <c r="J636" s="4">
        <f>IF(Raw_SalesFact!J636="",ROUND(F636*G636*(1-H636),2),Raw_SalesFact!J636)</f>
        <v>332.02339999999998</v>
      </c>
      <c r="K636" s="4" t="str">
        <f>IF(COUNTIF($A$2:$A636,A636)&gt;1,"Duplicate","Unique")</f>
        <v>Unique</v>
      </c>
    </row>
    <row r="637" spans="1:11" ht="15" customHeight="1" x14ac:dyDescent="0.3">
      <c r="A637" s="4" t="str">
        <f>Raw_SalesFact!A637</f>
        <v>SALE635</v>
      </c>
      <c r="B637" s="6">
        <f>Raw_SalesFact!B637</f>
        <v>45693</v>
      </c>
      <c r="C637" s="4" t="str">
        <f>Raw_SalesFact!C637</f>
        <v>CUST1411</v>
      </c>
      <c r="D637" s="4" t="str">
        <f>Raw_SalesFact!D637</f>
        <v>PROD18</v>
      </c>
      <c r="E637" s="4" t="str">
        <f>Raw_SalesFact!E637</f>
        <v>STORE15</v>
      </c>
      <c r="F637" s="4">
        <f>IF(Raw_SalesFact!F637="",ROUND(AVERAGE(Raw_SalesFact!$F$2:$F$2001),0),Raw_SalesFact!F637)</f>
        <v>1</v>
      </c>
      <c r="G637" s="4">
        <f>IF(Raw_SalesFact!G637="",ROUND(AVERAGEIF(Raw_SalesFact!$D$2:$D$2001,D637,Raw_SalesFact!$G$2:$G$2001),2),Raw_SalesFact!G637)</f>
        <v>124.98</v>
      </c>
      <c r="H637" s="8">
        <f>IF(Raw_SalesFact!H637="",0,Raw_SalesFact!H637)</f>
        <v>7.0000000000000007E-2</v>
      </c>
      <c r="I637" s="4" t="str">
        <f>Raw_SalesFact!I637</f>
        <v>COD</v>
      </c>
      <c r="J637" s="4">
        <f>IF(Raw_SalesFact!J637="",ROUND(F637*G637*(1-H637),2),Raw_SalesFact!J637)</f>
        <v>116.23139999999999</v>
      </c>
      <c r="K637" s="4" t="str">
        <f>IF(COUNTIF($A$2:$A637,A637)&gt;1,"Duplicate","Unique")</f>
        <v>Unique</v>
      </c>
    </row>
    <row r="638" spans="1:11" ht="15" customHeight="1" x14ac:dyDescent="0.3">
      <c r="A638" s="4" t="str">
        <f>Raw_SalesFact!A638</f>
        <v>SALE636</v>
      </c>
      <c r="B638" s="6">
        <f>Raw_SalesFact!B638</f>
        <v>45763</v>
      </c>
      <c r="C638" s="4" t="str">
        <f>Raw_SalesFact!C638</f>
        <v>CUST1272</v>
      </c>
      <c r="D638" s="4" t="str">
        <f>Raw_SalesFact!D638</f>
        <v>PROD73</v>
      </c>
      <c r="E638" s="4" t="str">
        <f>Raw_SalesFact!E638</f>
        <v>STORE19</v>
      </c>
      <c r="F638" s="4">
        <f>IF(Raw_SalesFact!F638="",ROUND(AVERAGE(Raw_SalesFact!$F$2:$F$2001),0),Raw_SalesFact!F638)</f>
        <v>4</v>
      </c>
      <c r="G638" s="4">
        <f>IF(Raw_SalesFact!G638="",ROUND(AVERAGEIF(Raw_SalesFact!$D$2:$D$2001,D638,Raw_SalesFact!$G$2:$G$2001),2),Raw_SalesFact!G638)</f>
        <v>221.49</v>
      </c>
      <c r="H638" s="8">
        <f>IF(Raw_SalesFact!H638="",0,Raw_SalesFact!H638)</f>
        <v>0.26</v>
      </c>
      <c r="I638" s="4" t="str">
        <f>Raw_SalesFact!I638</f>
        <v>PayPal</v>
      </c>
      <c r="J638" s="4">
        <f>IF(Raw_SalesFact!J638="",ROUND(F638*G638*(1-H638),2),Raw_SalesFact!J638)</f>
        <v>655.61040000000003</v>
      </c>
      <c r="K638" s="4" t="str">
        <f>IF(COUNTIF($A$2:$A638,A638)&gt;1,"Duplicate","Unique")</f>
        <v>Unique</v>
      </c>
    </row>
    <row r="639" spans="1:11" ht="15" customHeight="1" x14ac:dyDescent="0.3">
      <c r="A639" s="4" t="str">
        <f>Raw_SalesFact!A639</f>
        <v>SALE637</v>
      </c>
      <c r="B639" s="6">
        <f>Raw_SalesFact!B639</f>
        <v>45572</v>
      </c>
      <c r="C639" s="4" t="str">
        <f>Raw_SalesFact!C639</f>
        <v>CUST1170</v>
      </c>
      <c r="D639" s="4" t="str">
        <f>Raw_SalesFact!D639</f>
        <v>PROD23</v>
      </c>
      <c r="E639" s="4" t="str">
        <f>Raw_SalesFact!E639</f>
        <v>STORE15</v>
      </c>
      <c r="F639" s="4">
        <f>IF(Raw_SalesFact!F639="",ROUND(AVERAGE(Raw_SalesFact!$F$2:$F$2001),0),Raw_SalesFact!F639)</f>
        <v>1</v>
      </c>
      <c r="G639" s="4">
        <f>IF(Raw_SalesFact!G639="",ROUND(AVERAGEIF(Raw_SalesFact!$D$2:$D$2001,D639,Raw_SalesFact!$G$2:$G$2001),2),Raw_SalesFact!G639)</f>
        <v>563.32000000000005</v>
      </c>
      <c r="H639" s="8">
        <f>IF(Raw_SalesFact!H639="",0,Raw_SalesFact!H639)</f>
        <v>0.01</v>
      </c>
      <c r="I639" s="4" t="str">
        <f>Raw_SalesFact!I639</f>
        <v>PayPal</v>
      </c>
      <c r="J639" s="4">
        <f>IF(Raw_SalesFact!J639="",ROUND(F639*G639*(1-H639),2),Raw_SalesFact!J639)</f>
        <v>557.68679999999995</v>
      </c>
      <c r="K639" s="4" t="str">
        <f>IF(COUNTIF($A$2:$A639,A639)&gt;1,"Duplicate","Unique")</f>
        <v>Unique</v>
      </c>
    </row>
    <row r="640" spans="1:11" ht="15" customHeight="1" x14ac:dyDescent="0.3">
      <c r="A640" s="4" t="str">
        <f>Raw_SalesFact!A640</f>
        <v>SALE638</v>
      </c>
      <c r="B640" s="6">
        <f>Raw_SalesFact!B640</f>
        <v>45338</v>
      </c>
      <c r="C640" s="4" t="str">
        <f>Raw_SalesFact!C640</f>
        <v>CUST1390</v>
      </c>
      <c r="D640" s="4" t="str">
        <f>Raw_SalesFact!D640</f>
        <v>PROD11</v>
      </c>
      <c r="E640" s="4" t="str">
        <f>Raw_SalesFact!E640</f>
        <v>STORE0</v>
      </c>
      <c r="F640" s="4">
        <f>IF(Raw_SalesFact!F640="",ROUND(AVERAGE(Raw_SalesFact!$F$2:$F$2001),0),Raw_SalesFact!F640)</f>
        <v>1</v>
      </c>
      <c r="G640" s="4">
        <f>IF(Raw_SalesFact!G640="",ROUND(AVERAGEIF(Raw_SalesFact!$D$2:$D$2001,D640,Raw_SalesFact!$G$2:$G$2001),2),Raw_SalesFact!G640)</f>
        <v>362.93</v>
      </c>
      <c r="H640" s="8">
        <f>IF(Raw_SalesFact!H640="",0,Raw_SalesFact!H640)</f>
        <v>0.27</v>
      </c>
      <c r="I640" s="4" t="str">
        <f>Raw_SalesFact!I640</f>
        <v>Credit Card</v>
      </c>
      <c r="J640" s="4">
        <f>IF(Raw_SalesFact!J640="",ROUND(F640*G640*(1-H640),2),Raw_SalesFact!J640)</f>
        <v>264.93889999999999</v>
      </c>
      <c r="K640" s="4" t="str">
        <f>IF(COUNTIF($A$2:$A640,A640)&gt;1,"Duplicate","Unique")</f>
        <v>Unique</v>
      </c>
    </row>
    <row r="641" spans="1:11" ht="15" customHeight="1" x14ac:dyDescent="0.3">
      <c r="A641" s="4" t="str">
        <f>Raw_SalesFact!A641</f>
        <v>SALE639</v>
      </c>
      <c r="B641" s="6">
        <f>Raw_SalesFact!B641</f>
        <v>45373</v>
      </c>
      <c r="C641" s="4" t="str">
        <f>Raw_SalesFact!C641</f>
        <v>CUST1336</v>
      </c>
      <c r="D641" s="4" t="str">
        <f>Raw_SalesFact!D641</f>
        <v>PROD11</v>
      </c>
      <c r="E641" s="4" t="str">
        <f>Raw_SalesFact!E641</f>
        <v>STORE15</v>
      </c>
      <c r="F641" s="4">
        <f>IF(Raw_SalesFact!F641="",ROUND(AVERAGE(Raw_SalesFact!$F$2:$F$2001),0),Raw_SalesFact!F641)</f>
        <v>4</v>
      </c>
      <c r="G641" s="4">
        <f>IF(Raw_SalesFact!G641="",ROUND(AVERAGEIF(Raw_SalesFact!$D$2:$D$2001,D641,Raw_SalesFact!$G$2:$G$2001),2),Raw_SalesFact!G641)</f>
        <v>369.22</v>
      </c>
      <c r="H641" s="8">
        <f>IF(Raw_SalesFact!H641="",0,Raw_SalesFact!H641)</f>
        <v>0.18</v>
      </c>
      <c r="I641" s="4" t="str">
        <f>Raw_SalesFact!I641</f>
        <v>COD</v>
      </c>
      <c r="J641" s="4">
        <f>IF(Raw_SalesFact!J641="",ROUND(F641*G641*(1-H641),2),Raw_SalesFact!J641)</f>
        <v>1211.0416</v>
      </c>
      <c r="K641" s="4" t="str">
        <f>IF(COUNTIF($A$2:$A641,A641)&gt;1,"Duplicate","Unique")</f>
        <v>Unique</v>
      </c>
    </row>
    <row r="642" spans="1:11" ht="15" customHeight="1" x14ac:dyDescent="0.3">
      <c r="A642" s="4" t="str">
        <f>Raw_SalesFact!A642</f>
        <v>SALE640</v>
      </c>
      <c r="B642" s="6">
        <f>Raw_SalesFact!B642</f>
        <v>45590</v>
      </c>
      <c r="C642" s="4" t="str">
        <f>Raw_SalesFact!C642</f>
        <v>CUST1410</v>
      </c>
      <c r="D642" s="4" t="str">
        <f>Raw_SalesFact!D642</f>
        <v>PROD96</v>
      </c>
      <c r="E642" s="4" t="str">
        <f>Raw_SalesFact!E642</f>
        <v>STORE14</v>
      </c>
      <c r="F642" s="4">
        <f>IF(Raw_SalesFact!F642="",ROUND(AVERAGE(Raw_SalesFact!$F$2:$F$2001),0),Raw_SalesFact!F642)</f>
        <v>3</v>
      </c>
      <c r="G642" s="4">
        <f>IF(Raw_SalesFact!G642="",ROUND(AVERAGEIF(Raw_SalesFact!$D$2:$D$2001,D642,Raw_SalesFact!$G$2:$G$2001),2),Raw_SalesFact!G642)</f>
        <v>950.83</v>
      </c>
      <c r="H642" s="8">
        <f>IF(Raw_SalesFact!H642="",0,Raw_SalesFact!H642)</f>
        <v>0.06</v>
      </c>
      <c r="I642" s="4" t="str">
        <f>Raw_SalesFact!I642</f>
        <v>PayPal</v>
      </c>
      <c r="J642" s="4">
        <f>IF(Raw_SalesFact!J642="",ROUND(F642*G642*(1-H642),2),Raw_SalesFact!J642)</f>
        <v>2681.3406</v>
      </c>
      <c r="K642" s="4" t="str">
        <f>IF(COUNTIF($A$2:$A642,A642)&gt;1,"Duplicate","Unique")</f>
        <v>Unique</v>
      </c>
    </row>
    <row r="643" spans="1:11" ht="15" customHeight="1" x14ac:dyDescent="0.3">
      <c r="A643" s="4" t="str">
        <f>Raw_SalesFact!A643</f>
        <v>SALE641</v>
      </c>
      <c r="B643" s="6">
        <f>Raw_SalesFact!B643</f>
        <v>45365</v>
      </c>
      <c r="C643" s="4" t="str">
        <f>Raw_SalesFact!C643</f>
        <v>CUST1143</v>
      </c>
      <c r="D643" s="4" t="str">
        <f>Raw_SalesFact!D643</f>
        <v>PROD37</v>
      </c>
      <c r="E643" s="4" t="str">
        <f>Raw_SalesFact!E643</f>
        <v>STORE13</v>
      </c>
      <c r="F643" s="4">
        <f>IF(Raw_SalesFact!F643="",ROUND(AVERAGE(Raw_SalesFact!$F$2:$F$2001),0),Raw_SalesFact!F643)</f>
        <v>3</v>
      </c>
      <c r="G643" s="4">
        <f>IF(Raw_SalesFact!G643="",ROUND(AVERAGEIF(Raw_SalesFact!$D$2:$D$2001,D643,Raw_SalesFact!$G$2:$G$2001),2),Raw_SalesFact!G643)</f>
        <v>338.79</v>
      </c>
      <c r="H643" s="8">
        <f>IF(Raw_SalesFact!H643="",0,Raw_SalesFact!H643)</f>
        <v>0.01</v>
      </c>
      <c r="I643" s="4" t="str">
        <f>Raw_SalesFact!I643</f>
        <v>Credit Card</v>
      </c>
      <c r="J643" s="4">
        <f>IF(Raw_SalesFact!J643="",ROUND(F643*G643*(1-H643),2),Raw_SalesFact!J643)</f>
        <v>1006.2063000000001</v>
      </c>
      <c r="K643" s="4" t="str">
        <f>IF(COUNTIF($A$2:$A643,A643)&gt;1,"Duplicate","Unique")</f>
        <v>Unique</v>
      </c>
    </row>
    <row r="644" spans="1:11" ht="15" customHeight="1" x14ac:dyDescent="0.3">
      <c r="A644" s="4" t="str">
        <f>Raw_SalesFact!A644</f>
        <v>SALE642</v>
      </c>
      <c r="B644" s="6">
        <f>Raw_SalesFact!B644</f>
        <v>45711</v>
      </c>
      <c r="C644" s="4" t="str">
        <f>Raw_SalesFact!C644</f>
        <v>CUST1146</v>
      </c>
      <c r="D644" s="4" t="str">
        <f>Raw_SalesFact!D644</f>
        <v>PROD90</v>
      </c>
      <c r="E644" s="4" t="str">
        <f>Raw_SalesFact!E644</f>
        <v>STORE1</v>
      </c>
      <c r="F644" s="4">
        <f>IF(Raw_SalesFact!F644="",ROUND(AVERAGE(Raw_SalesFact!$F$2:$F$2001),0),Raw_SalesFact!F644)</f>
        <v>3</v>
      </c>
      <c r="G644" s="4">
        <f>IF(Raw_SalesFact!G644="",ROUND(AVERAGEIF(Raw_SalesFact!$D$2:$D$2001,D644,Raw_SalesFact!$G$2:$G$2001),2),Raw_SalesFact!G644)</f>
        <v>853.32</v>
      </c>
      <c r="H644" s="8">
        <f>IF(Raw_SalesFact!H644="",0,Raw_SalesFact!H644)</f>
        <v>7.0000000000000007E-2</v>
      </c>
      <c r="I644" s="4" t="str">
        <f>Raw_SalesFact!I644</f>
        <v>COD</v>
      </c>
      <c r="J644" s="4">
        <f>IF(Raw_SalesFact!J644="",ROUND(F644*G644*(1-H644),2),Raw_SalesFact!J644)</f>
        <v>2380.7628</v>
      </c>
      <c r="K644" s="4" t="str">
        <f>IF(COUNTIF($A$2:$A644,A644)&gt;1,"Duplicate","Unique")</f>
        <v>Unique</v>
      </c>
    </row>
    <row r="645" spans="1:11" ht="15" customHeight="1" x14ac:dyDescent="0.3">
      <c r="A645" s="4" t="str">
        <f>Raw_SalesFact!A645</f>
        <v>SALE643</v>
      </c>
      <c r="B645" s="6">
        <f>Raw_SalesFact!B645</f>
        <v>45586</v>
      </c>
      <c r="C645" s="4" t="str">
        <f>Raw_SalesFact!C645</f>
        <v>CUST1149</v>
      </c>
      <c r="D645" s="4" t="str">
        <f>Raw_SalesFact!D645</f>
        <v>PROD76</v>
      </c>
      <c r="E645" s="4" t="str">
        <f>Raw_SalesFact!E645</f>
        <v>STORE6</v>
      </c>
      <c r="F645" s="4">
        <f>IF(Raw_SalesFact!F645="",ROUND(AVERAGE(Raw_SalesFact!$F$2:$F$2001),0),Raw_SalesFact!F645)</f>
        <v>3</v>
      </c>
      <c r="G645" s="4">
        <f>IF(Raw_SalesFact!G645="",ROUND(AVERAGEIF(Raw_SalesFact!$D$2:$D$2001,D645,Raw_SalesFact!$G$2:$G$2001),2),Raw_SalesFact!G645)</f>
        <v>89.78</v>
      </c>
      <c r="H645" s="8">
        <f>IF(Raw_SalesFact!H645="",0,Raw_SalesFact!H645)</f>
        <v>0.2</v>
      </c>
      <c r="I645" s="4" t="str">
        <f>Raw_SalesFact!I645</f>
        <v>COD</v>
      </c>
      <c r="J645" s="4">
        <f>IF(Raw_SalesFact!J645="",ROUND(F645*G645*(1-H645),2),Raw_SalesFact!J645)</f>
        <v>215.47200000000001</v>
      </c>
      <c r="K645" s="4" t="str">
        <f>IF(COUNTIF($A$2:$A645,A645)&gt;1,"Duplicate","Unique")</f>
        <v>Unique</v>
      </c>
    </row>
    <row r="646" spans="1:11" ht="15" customHeight="1" x14ac:dyDescent="0.3">
      <c r="A646" s="4" t="str">
        <f>Raw_SalesFact!A646</f>
        <v>SALE644</v>
      </c>
      <c r="B646" s="6">
        <f>Raw_SalesFact!B646</f>
        <v>45334</v>
      </c>
      <c r="C646" s="4" t="str">
        <f>Raw_SalesFact!C646</f>
        <v>CUST1191</v>
      </c>
      <c r="D646" s="4" t="str">
        <f>Raw_SalesFact!D646</f>
        <v>PROD55</v>
      </c>
      <c r="E646" s="4" t="str">
        <f>Raw_SalesFact!E646</f>
        <v>STORE1</v>
      </c>
      <c r="F646" s="4">
        <f>IF(Raw_SalesFact!F646="",ROUND(AVERAGE(Raw_SalesFact!$F$2:$F$2001),0),Raw_SalesFact!F646)</f>
        <v>1</v>
      </c>
      <c r="G646" s="4">
        <f>IF(Raw_SalesFact!G646="",ROUND(AVERAGEIF(Raw_SalesFact!$D$2:$D$2001,D646,Raw_SalesFact!$G$2:$G$2001),2),Raw_SalesFact!G646)</f>
        <v>172.04</v>
      </c>
      <c r="H646" s="8">
        <f>IF(Raw_SalesFact!H646="",0,Raw_SalesFact!H646)</f>
        <v>0.04</v>
      </c>
      <c r="I646" s="4" t="str">
        <f>Raw_SalesFact!I646</f>
        <v>PayPal</v>
      </c>
      <c r="J646" s="4">
        <f>IF(Raw_SalesFact!J646="",ROUND(F646*G646*(1-H646),2),Raw_SalesFact!J646)</f>
        <v>165.1584</v>
      </c>
      <c r="K646" s="4" t="str">
        <f>IF(COUNTIF($A$2:$A646,A646)&gt;1,"Duplicate","Unique")</f>
        <v>Unique</v>
      </c>
    </row>
    <row r="647" spans="1:11" ht="15" customHeight="1" x14ac:dyDescent="0.3">
      <c r="A647" s="4" t="str">
        <f>Raw_SalesFact!A647</f>
        <v>SALE645</v>
      </c>
      <c r="B647" s="6">
        <f>Raw_SalesFact!B647</f>
        <v>45333</v>
      </c>
      <c r="C647" s="4" t="str">
        <f>Raw_SalesFact!C647</f>
        <v>CUST1467</v>
      </c>
      <c r="D647" s="4" t="str">
        <f>Raw_SalesFact!D647</f>
        <v>PROD54</v>
      </c>
      <c r="E647" s="4" t="str">
        <f>Raw_SalesFact!E647</f>
        <v>STORE1</v>
      </c>
      <c r="F647" s="4">
        <f>IF(Raw_SalesFact!F647="",ROUND(AVERAGE(Raw_SalesFact!$F$2:$F$2001),0),Raw_SalesFact!F647)</f>
        <v>1</v>
      </c>
      <c r="G647" s="4">
        <f>IF(Raw_SalesFact!G647="",ROUND(AVERAGEIF(Raw_SalesFact!$D$2:$D$2001,D647,Raw_SalesFact!$G$2:$G$2001),2),Raw_SalesFact!G647)</f>
        <v>389.2</v>
      </c>
      <c r="H647" s="8">
        <f>IF(Raw_SalesFact!H647="",0,Raw_SalesFact!H647)</f>
        <v>0.05</v>
      </c>
      <c r="I647" s="4" t="str">
        <f>Raw_SalesFact!I647</f>
        <v>Credit Card</v>
      </c>
      <c r="J647" s="4">
        <f>IF(Raw_SalesFact!J647="",ROUND(F647*G647*(1-H647),2),Raw_SalesFact!J647)</f>
        <v>369.74</v>
      </c>
      <c r="K647" s="4" t="str">
        <f>IF(COUNTIF($A$2:$A647,A647)&gt;1,"Duplicate","Unique")</f>
        <v>Unique</v>
      </c>
    </row>
    <row r="648" spans="1:11" ht="15" customHeight="1" x14ac:dyDescent="0.3">
      <c r="A648" s="4" t="str">
        <f>Raw_SalesFact!A648</f>
        <v>SALE646</v>
      </c>
      <c r="B648" s="6">
        <f>Raw_SalesFact!B648</f>
        <v>45778</v>
      </c>
      <c r="C648" s="4" t="str">
        <f>Raw_SalesFact!C648</f>
        <v>CUST1461</v>
      </c>
      <c r="D648" s="4" t="str">
        <f>Raw_SalesFact!D648</f>
        <v>PROD77</v>
      </c>
      <c r="E648" s="4" t="str">
        <f>Raw_SalesFact!E648</f>
        <v>STORE13</v>
      </c>
      <c r="F648" s="4">
        <f>IF(Raw_SalesFact!F648="",ROUND(AVERAGE(Raw_SalesFact!$F$2:$F$2001),0),Raw_SalesFact!F648)</f>
        <v>3</v>
      </c>
      <c r="G648" s="4">
        <f>IF(Raw_SalesFact!G648="",ROUND(AVERAGEIF(Raw_SalesFact!$D$2:$D$2001,D648,Raw_SalesFact!$G$2:$G$2001),2),Raw_SalesFact!G648)</f>
        <v>865.96</v>
      </c>
      <c r="H648" s="8">
        <f>IF(Raw_SalesFact!H648="",0,Raw_SalesFact!H648)</f>
        <v>0.12</v>
      </c>
      <c r="I648" s="4" t="str">
        <f>Raw_SalesFact!I648</f>
        <v>PayPal</v>
      </c>
      <c r="J648" s="4">
        <f>IF(Raw_SalesFact!J648="",ROUND(F648*G648*(1-H648),2),Raw_SalesFact!J648)</f>
        <v>2286.1343999999999</v>
      </c>
      <c r="K648" s="4" t="str">
        <f>IF(COUNTIF($A$2:$A648,A648)&gt;1,"Duplicate","Unique")</f>
        <v>Unique</v>
      </c>
    </row>
    <row r="649" spans="1:11" ht="15" customHeight="1" x14ac:dyDescent="0.3">
      <c r="A649" s="4" t="str">
        <f>Raw_SalesFact!A649</f>
        <v>SALE647</v>
      </c>
      <c r="B649" s="6">
        <f>Raw_SalesFact!B649</f>
        <v>45592</v>
      </c>
      <c r="C649" s="4" t="str">
        <f>Raw_SalesFact!C649</f>
        <v>CUST1169</v>
      </c>
      <c r="D649" s="4" t="str">
        <f>Raw_SalesFact!D649</f>
        <v>PROD19</v>
      </c>
      <c r="E649" s="4" t="str">
        <f>Raw_SalesFact!E649</f>
        <v>STORE1</v>
      </c>
      <c r="F649" s="4">
        <f>IF(Raw_SalesFact!F649="",ROUND(AVERAGE(Raw_SalesFact!$F$2:$F$2001),0),Raw_SalesFact!F649)</f>
        <v>3</v>
      </c>
      <c r="G649" s="4">
        <f>IF(Raw_SalesFact!G649="",ROUND(AVERAGEIF(Raw_SalesFact!$D$2:$D$2001,D649,Raw_SalesFact!$G$2:$G$2001),2),Raw_SalesFact!G649)</f>
        <v>79.95</v>
      </c>
      <c r="H649" s="8">
        <f>IF(Raw_SalesFact!H649="",0,Raw_SalesFact!H649)</f>
        <v>0.2</v>
      </c>
      <c r="I649" s="4" t="str">
        <f>Raw_SalesFact!I649</f>
        <v>COD</v>
      </c>
      <c r="J649" s="4">
        <f>IF(Raw_SalesFact!J649="",ROUND(F649*G649*(1-H649),2),Raw_SalesFact!J649)</f>
        <v>191.88</v>
      </c>
      <c r="K649" s="4" t="str">
        <f>IF(COUNTIF($A$2:$A649,A649)&gt;1,"Duplicate","Unique")</f>
        <v>Unique</v>
      </c>
    </row>
    <row r="650" spans="1:11" ht="15" customHeight="1" x14ac:dyDescent="0.3">
      <c r="A650" s="4" t="str">
        <f>Raw_SalesFact!A650</f>
        <v>SALE648</v>
      </c>
      <c r="B650" s="6">
        <f>Raw_SalesFact!B650</f>
        <v>45259</v>
      </c>
      <c r="C650" s="4" t="str">
        <f>Raw_SalesFact!C650</f>
        <v>CUST1381</v>
      </c>
      <c r="D650" s="4" t="str">
        <f>Raw_SalesFact!D650</f>
        <v>PROD26</v>
      </c>
      <c r="E650" s="4" t="str">
        <f>Raw_SalesFact!E650</f>
        <v>STORE7</v>
      </c>
      <c r="F650" s="4">
        <f>IF(Raw_SalesFact!F650="",ROUND(AVERAGE(Raw_SalesFact!$F$2:$F$2001),0),Raw_SalesFact!F650)</f>
        <v>1</v>
      </c>
      <c r="G650" s="4">
        <f>IF(Raw_SalesFact!G650="",ROUND(AVERAGEIF(Raw_SalesFact!$D$2:$D$2001,D650,Raw_SalesFact!$G$2:$G$2001),2),Raw_SalesFact!G650)</f>
        <v>566.5</v>
      </c>
      <c r="H650" s="8">
        <f>IF(Raw_SalesFact!H650="",0,Raw_SalesFact!H650)</f>
        <v>0.25</v>
      </c>
      <c r="I650" s="4" t="str">
        <f>Raw_SalesFact!I650</f>
        <v>COD</v>
      </c>
      <c r="J650" s="4">
        <f>IF(Raw_SalesFact!J650="",ROUND(F650*G650*(1-H650),2),Raw_SalesFact!J650)</f>
        <v>424.875</v>
      </c>
      <c r="K650" s="4" t="str">
        <f>IF(COUNTIF($A$2:$A650,A650)&gt;1,"Duplicate","Unique")</f>
        <v>Unique</v>
      </c>
    </row>
    <row r="651" spans="1:11" ht="15" customHeight="1" x14ac:dyDescent="0.3">
      <c r="A651" s="4" t="str">
        <f>Raw_SalesFact!A651</f>
        <v>SALE649</v>
      </c>
      <c r="B651" s="6">
        <f>Raw_SalesFact!B651</f>
        <v>45801</v>
      </c>
      <c r="C651" s="4" t="str">
        <f>Raw_SalesFact!C651</f>
        <v>CUST1402</v>
      </c>
      <c r="D651" s="4" t="str">
        <f>Raw_SalesFact!D651</f>
        <v>PROD21</v>
      </c>
      <c r="E651" s="4" t="str">
        <f>Raw_SalesFact!E651</f>
        <v>STORE0</v>
      </c>
      <c r="F651" s="4">
        <f>IF(Raw_SalesFact!F651="",ROUND(AVERAGE(Raw_SalesFact!$F$2:$F$2001),0),Raw_SalesFact!F651)</f>
        <v>2</v>
      </c>
      <c r="G651" s="4">
        <f>IF(Raw_SalesFact!G651="",ROUND(AVERAGEIF(Raw_SalesFact!$D$2:$D$2001,D651,Raw_SalesFact!$G$2:$G$2001),2),Raw_SalesFact!G651)</f>
        <v>347.95</v>
      </c>
      <c r="H651" s="8">
        <f>IF(Raw_SalesFact!H651="",0,Raw_SalesFact!H651)</f>
        <v>0.13</v>
      </c>
      <c r="I651" s="4" t="str">
        <f>Raw_SalesFact!I651</f>
        <v>COD</v>
      </c>
      <c r="J651" s="4">
        <f>IF(Raw_SalesFact!J651="",ROUND(F651*G651*(1-H651),2),Raw_SalesFact!J651)</f>
        <v>605.43299999999999</v>
      </c>
      <c r="K651" s="4" t="str">
        <f>IF(COUNTIF($A$2:$A651,A651)&gt;1,"Duplicate","Unique")</f>
        <v>Unique</v>
      </c>
    </row>
    <row r="652" spans="1:11" ht="15" customHeight="1" x14ac:dyDescent="0.3">
      <c r="A652" s="4" t="str">
        <f>Raw_SalesFact!A652</f>
        <v>SALE650</v>
      </c>
      <c r="B652" s="6">
        <f>Raw_SalesFact!B652</f>
        <v>45347</v>
      </c>
      <c r="C652" s="4" t="str">
        <f>Raw_SalesFact!C652</f>
        <v>CUST1209</v>
      </c>
      <c r="D652" s="4" t="str">
        <f>Raw_SalesFact!D652</f>
        <v>PROD58</v>
      </c>
      <c r="E652" s="4" t="str">
        <f>Raw_SalesFact!E652</f>
        <v>STORE3</v>
      </c>
      <c r="F652" s="4">
        <f>IF(Raw_SalesFact!F652="",ROUND(AVERAGE(Raw_SalesFact!$F$2:$F$2001),0),Raw_SalesFact!F652)</f>
        <v>2</v>
      </c>
      <c r="G652" s="4">
        <f>IF(Raw_SalesFact!G652="",ROUND(AVERAGEIF(Raw_SalesFact!$D$2:$D$2001,D652,Raw_SalesFact!$G$2:$G$2001),2),Raw_SalesFact!G652)</f>
        <v>250.83</v>
      </c>
      <c r="H652" s="8">
        <f>IF(Raw_SalesFact!H652="",0,Raw_SalesFact!H652)</f>
        <v>0.15</v>
      </c>
      <c r="I652" s="4" t="str">
        <f>Raw_SalesFact!I652</f>
        <v>PayPal</v>
      </c>
      <c r="J652" s="4">
        <f>IF(Raw_SalesFact!J652="",ROUND(F652*G652*(1-H652),2),Raw_SalesFact!J652)</f>
        <v>426.411</v>
      </c>
      <c r="K652" s="4" t="str">
        <f>IF(COUNTIF($A$2:$A652,A652)&gt;1,"Duplicate","Unique")</f>
        <v>Unique</v>
      </c>
    </row>
    <row r="653" spans="1:11" ht="15" customHeight="1" x14ac:dyDescent="0.3">
      <c r="A653" s="4" t="str">
        <f>Raw_SalesFact!A653</f>
        <v>SALE651</v>
      </c>
      <c r="B653" s="6">
        <f>Raw_SalesFact!B653</f>
        <v>45721</v>
      </c>
      <c r="C653" s="4" t="str">
        <f>Raw_SalesFact!C653</f>
        <v>CUST1149</v>
      </c>
      <c r="D653" s="4" t="str">
        <f>Raw_SalesFact!D653</f>
        <v>PROD71</v>
      </c>
      <c r="E653" s="4" t="str">
        <f>Raw_SalesFact!E653</f>
        <v>STORE1</v>
      </c>
      <c r="F653" s="4">
        <f>IF(Raw_SalesFact!F653="",ROUND(AVERAGE(Raw_SalesFact!$F$2:$F$2001),0),Raw_SalesFact!F653)</f>
        <v>1</v>
      </c>
      <c r="G653" s="4">
        <f>IF(Raw_SalesFact!G653="",ROUND(AVERAGEIF(Raw_SalesFact!$D$2:$D$2001,D653,Raw_SalesFact!$G$2:$G$2001),2),Raw_SalesFact!G653)</f>
        <v>888.05</v>
      </c>
      <c r="H653" s="8">
        <f>IF(Raw_SalesFact!H653="",0,Raw_SalesFact!H653)</f>
        <v>0.2</v>
      </c>
      <c r="I653" s="4" t="str">
        <f>Raw_SalesFact!I653</f>
        <v>PayPal</v>
      </c>
      <c r="J653" s="4">
        <f>IF(Raw_SalesFact!J653="",ROUND(F653*G653*(1-H653),2),Raw_SalesFact!J653)</f>
        <v>710.44</v>
      </c>
      <c r="K653" s="4" t="str">
        <f>IF(COUNTIF($A$2:$A653,A653)&gt;1,"Duplicate","Unique")</f>
        <v>Unique</v>
      </c>
    </row>
    <row r="654" spans="1:11" ht="15" customHeight="1" x14ac:dyDescent="0.3">
      <c r="A654" s="4" t="str">
        <f>Raw_SalesFact!A654</f>
        <v>SALE652</v>
      </c>
      <c r="B654" s="6">
        <f>Raw_SalesFact!B654</f>
        <v>45531</v>
      </c>
      <c r="C654" s="4" t="str">
        <f>Raw_SalesFact!C654</f>
        <v>CUST1006</v>
      </c>
      <c r="D654" s="4" t="str">
        <f>Raw_SalesFact!D654</f>
        <v>PROD39</v>
      </c>
      <c r="E654" s="4" t="str">
        <f>Raw_SalesFact!E654</f>
        <v>STORE18</v>
      </c>
      <c r="F654" s="4">
        <f>IF(Raw_SalesFact!F654="",ROUND(AVERAGE(Raw_SalesFact!$F$2:$F$2001),0),Raw_SalesFact!F654)</f>
        <v>2</v>
      </c>
      <c r="G654" s="4">
        <f>IF(Raw_SalesFact!G654="",ROUND(AVERAGEIF(Raw_SalesFact!$D$2:$D$2001,D654,Raw_SalesFact!$G$2:$G$2001),2),Raw_SalesFact!G654)</f>
        <v>673.02</v>
      </c>
      <c r="H654" s="8">
        <f>IF(Raw_SalesFact!H654="",0,Raw_SalesFact!H654)</f>
        <v>0.11</v>
      </c>
      <c r="I654" s="4" t="str">
        <f>Raw_SalesFact!I654</f>
        <v>PayPal</v>
      </c>
      <c r="J654" s="4">
        <f>IF(Raw_SalesFact!J654="",ROUND(F654*G654*(1-H654),2),Raw_SalesFact!J654)</f>
        <v>1197.9756</v>
      </c>
      <c r="K654" s="4" t="str">
        <f>IF(COUNTIF($A$2:$A654,A654)&gt;1,"Duplicate","Unique")</f>
        <v>Unique</v>
      </c>
    </row>
    <row r="655" spans="1:11" ht="15" customHeight="1" x14ac:dyDescent="0.3">
      <c r="A655" s="4" t="str">
        <f>Raw_SalesFact!A655</f>
        <v>SALE653</v>
      </c>
      <c r="B655" s="6">
        <f>Raw_SalesFact!B655</f>
        <v>45332</v>
      </c>
      <c r="C655" s="4" t="str">
        <f>Raw_SalesFact!C655</f>
        <v>CUST1440</v>
      </c>
      <c r="D655" s="4" t="str">
        <f>Raw_SalesFact!D655</f>
        <v>PROD64</v>
      </c>
      <c r="E655" s="4" t="str">
        <f>Raw_SalesFact!E655</f>
        <v>STORE3</v>
      </c>
      <c r="F655" s="4">
        <f>IF(Raw_SalesFact!F655="",ROUND(AVERAGE(Raw_SalesFact!$F$2:$F$2001),0),Raw_SalesFact!F655)</f>
        <v>2</v>
      </c>
      <c r="G655" s="4">
        <f>IF(Raw_SalesFact!G655="",ROUND(AVERAGEIF(Raw_SalesFact!$D$2:$D$2001,D655,Raw_SalesFact!$G$2:$G$2001),2),Raw_SalesFact!G655)</f>
        <v>492.62</v>
      </c>
      <c r="H655" s="8">
        <f>IF(Raw_SalesFact!H655="",0,Raw_SalesFact!H655)</f>
        <v>0.26</v>
      </c>
      <c r="I655" s="4" t="str">
        <f>Raw_SalesFact!I655</f>
        <v>COD</v>
      </c>
      <c r="J655" s="4">
        <f>IF(Raw_SalesFact!J655="",ROUND(F655*G655*(1-H655),2),Raw_SalesFact!J655)</f>
        <v>729.07759999999996</v>
      </c>
      <c r="K655" s="4" t="str">
        <f>IF(COUNTIF($A$2:$A655,A655)&gt;1,"Duplicate","Unique")</f>
        <v>Unique</v>
      </c>
    </row>
    <row r="656" spans="1:11" ht="15" customHeight="1" x14ac:dyDescent="0.3">
      <c r="A656" s="4" t="str">
        <f>Raw_SalesFact!A656</f>
        <v>SALE654</v>
      </c>
      <c r="B656" s="6">
        <f>Raw_SalesFact!B656</f>
        <v>45344</v>
      </c>
      <c r="C656" s="4" t="str">
        <f>Raw_SalesFact!C656</f>
        <v>CUST1376</v>
      </c>
      <c r="D656" s="4" t="str">
        <f>Raw_SalesFact!D656</f>
        <v>PROD85</v>
      </c>
      <c r="E656" s="4" t="str">
        <f>Raw_SalesFact!E656</f>
        <v>STORE3</v>
      </c>
      <c r="F656" s="4">
        <f>IF(Raw_SalesFact!F656="",ROUND(AVERAGE(Raw_SalesFact!$F$2:$F$2001),0),Raw_SalesFact!F656)</f>
        <v>4</v>
      </c>
      <c r="G656" s="4">
        <f>IF(Raw_SalesFact!G656="",ROUND(AVERAGEIF(Raw_SalesFact!$D$2:$D$2001,D656,Raw_SalesFact!$G$2:$G$2001),2),Raw_SalesFact!G656)</f>
        <v>986.93</v>
      </c>
      <c r="H656" s="8">
        <f>IF(Raw_SalesFact!H656="",0,Raw_SalesFact!H656)</f>
        <v>0.01</v>
      </c>
      <c r="I656" s="4" t="str">
        <f>Raw_SalesFact!I656</f>
        <v>Credit Card</v>
      </c>
      <c r="J656" s="4">
        <f>IF(Raw_SalesFact!J656="",ROUND(F656*G656*(1-H656),2),Raw_SalesFact!J656)</f>
        <v>3908.2428</v>
      </c>
      <c r="K656" s="4" t="str">
        <f>IF(COUNTIF($A$2:$A656,A656)&gt;1,"Duplicate","Unique")</f>
        <v>Unique</v>
      </c>
    </row>
    <row r="657" spans="1:11" ht="15" customHeight="1" x14ac:dyDescent="0.3">
      <c r="A657" s="4" t="str">
        <f>Raw_SalesFact!A657</f>
        <v>SALE655</v>
      </c>
      <c r="B657" s="6">
        <f>Raw_SalesFact!B657</f>
        <v>45388</v>
      </c>
      <c r="C657" s="4" t="str">
        <f>Raw_SalesFact!C657</f>
        <v>CUST1479</v>
      </c>
      <c r="D657" s="4" t="str">
        <f>Raw_SalesFact!D657</f>
        <v>PROD22</v>
      </c>
      <c r="E657" s="4" t="str">
        <f>Raw_SalesFact!E657</f>
        <v>STORE12</v>
      </c>
      <c r="F657" s="4">
        <f>IF(Raw_SalesFact!F657="",ROUND(AVERAGE(Raw_SalesFact!$F$2:$F$2001),0),Raw_SalesFact!F657)</f>
        <v>4</v>
      </c>
      <c r="G657" s="4">
        <f>IF(Raw_SalesFact!G657="",ROUND(AVERAGEIF(Raw_SalesFact!$D$2:$D$2001,D657,Raw_SalesFact!$G$2:$G$2001),2),Raw_SalesFact!G657)</f>
        <v>411.68</v>
      </c>
      <c r="H657" s="8">
        <f>IF(Raw_SalesFact!H657="",0,Raw_SalesFact!H657)</f>
        <v>0.06</v>
      </c>
      <c r="I657" s="4" t="str">
        <f>Raw_SalesFact!I657</f>
        <v>PayPal</v>
      </c>
      <c r="J657" s="4">
        <f>IF(Raw_SalesFact!J657="",ROUND(F657*G657*(1-H657),2),Raw_SalesFact!J657)</f>
        <v>1547.9168</v>
      </c>
      <c r="K657" s="4" t="str">
        <f>IF(COUNTIF($A$2:$A657,A657)&gt;1,"Duplicate","Unique")</f>
        <v>Unique</v>
      </c>
    </row>
    <row r="658" spans="1:11" ht="15" customHeight="1" x14ac:dyDescent="0.3">
      <c r="A658" s="4" t="str">
        <f>Raw_SalesFact!A658</f>
        <v>SALE656</v>
      </c>
      <c r="B658" s="6">
        <f>Raw_SalesFact!B658</f>
        <v>45397</v>
      </c>
      <c r="C658" s="4" t="str">
        <f>Raw_SalesFact!C658</f>
        <v>CUST1219</v>
      </c>
      <c r="D658" s="4" t="str">
        <f>Raw_SalesFact!D658</f>
        <v>PROD36</v>
      </c>
      <c r="E658" s="4" t="str">
        <f>Raw_SalesFact!E658</f>
        <v>STORE17</v>
      </c>
      <c r="F658" s="4">
        <f>IF(Raw_SalesFact!F658="",ROUND(AVERAGE(Raw_SalesFact!$F$2:$F$2001),0),Raw_SalesFact!F658)</f>
        <v>2</v>
      </c>
      <c r="G658" s="4">
        <f>IF(Raw_SalesFact!G658="",ROUND(AVERAGEIF(Raw_SalesFact!$D$2:$D$2001,D658,Raw_SalesFact!$G$2:$G$2001),2),Raw_SalesFact!G658)</f>
        <v>637.55999999999995</v>
      </c>
      <c r="H658" s="8">
        <f>IF(Raw_SalesFact!H658="",0,Raw_SalesFact!H658)</f>
        <v>0.05</v>
      </c>
      <c r="I658" s="4" t="str">
        <f>Raw_SalesFact!I658</f>
        <v>COD</v>
      </c>
      <c r="J658" s="4">
        <f>IF(Raw_SalesFact!J658="",ROUND(F658*G658*(1-H658),2),Raw_SalesFact!J658)</f>
        <v>1211.364</v>
      </c>
      <c r="K658" s="4" t="str">
        <f>IF(COUNTIF($A$2:$A658,A658)&gt;1,"Duplicate","Unique")</f>
        <v>Unique</v>
      </c>
    </row>
    <row r="659" spans="1:11" ht="15" customHeight="1" x14ac:dyDescent="0.3">
      <c r="A659" s="4" t="str">
        <f>Raw_SalesFact!A659</f>
        <v>SALE657</v>
      </c>
      <c r="B659" s="6">
        <f>Raw_SalesFact!B659</f>
        <v>45633</v>
      </c>
      <c r="C659" s="4" t="str">
        <f>Raw_SalesFact!C659</f>
        <v>CUST1014</v>
      </c>
      <c r="D659" s="4" t="str">
        <f>Raw_SalesFact!D659</f>
        <v>PROD13</v>
      </c>
      <c r="E659" s="4" t="str">
        <f>Raw_SalesFact!E659</f>
        <v>STORE3</v>
      </c>
      <c r="F659" s="4">
        <f>IF(Raw_SalesFact!F659="",ROUND(AVERAGE(Raw_SalesFact!$F$2:$F$2001),0),Raw_SalesFact!F659)</f>
        <v>3</v>
      </c>
      <c r="G659" s="4">
        <f>IF(Raw_SalesFact!G659="",ROUND(AVERAGEIF(Raw_SalesFact!$D$2:$D$2001,D659,Raw_SalesFact!$G$2:$G$2001),2),Raw_SalesFact!G659)</f>
        <v>706.87</v>
      </c>
      <c r="H659" s="8">
        <f>IF(Raw_SalesFact!H659="",0,Raw_SalesFact!H659)</f>
        <v>0.27</v>
      </c>
      <c r="I659" s="4" t="str">
        <f>Raw_SalesFact!I659</f>
        <v>Credit Card</v>
      </c>
      <c r="J659" s="4">
        <f>IF(Raw_SalesFact!J659="",ROUND(F659*G659*(1-H659),2),Raw_SalesFact!J659)</f>
        <v>1548.0453</v>
      </c>
      <c r="K659" s="4" t="str">
        <f>IF(COUNTIF($A$2:$A659,A659)&gt;1,"Duplicate","Unique")</f>
        <v>Unique</v>
      </c>
    </row>
    <row r="660" spans="1:11" ht="15" customHeight="1" x14ac:dyDescent="0.3">
      <c r="A660" s="4" t="str">
        <f>Raw_SalesFact!A660</f>
        <v>SALE658</v>
      </c>
      <c r="B660" s="6">
        <f>Raw_SalesFact!B660</f>
        <v>45629</v>
      </c>
      <c r="C660" s="4" t="str">
        <f>Raw_SalesFact!C660</f>
        <v>CUST1055</v>
      </c>
      <c r="D660" s="4" t="str">
        <f>Raw_SalesFact!D660</f>
        <v>PROD15</v>
      </c>
      <c r="E660" s="4" t="str">
        <f>Raw_SalesFact!E660</f>
        <v>STORE6</v>
      </c>
      <c r="F660" s="4">
        <f>IF(Raw_SalesFact!F660="",ROUND(AVERAGE(Raw_SalesFact!$F$2:$F$2001),0),Raw_SalesFact!F660)</f>
        <v>2</v>
      </c>
      <c r="G660" s="4">
        <f>IF(Raw_SalesFact!G660="",ROUND(AVERAGEIF(Raw_SalesFact!$D$2:$D$2001,D660,Raw_SalesFact!$G$2:$G$2001),2),Raw_SalesFact!G660)</f>
        <v>884.48</v>
      </c>
      <c r="H660" s="8">
        <f>IF(Raw_SalesFact!H660="",0,Raw_SalesFact!H660)</f>
        <v>0</v>
      </c>
      <c r="I660" s="4" t="str">
        <f>Raw_SalesFact!I660</f>
        <v>COD</v>
      </c>
      <c r="J660" s="4">
        <f>IF(Raw_SalesFact!J660="",ROUND(F660*G660*(1-H660),2),Raw_SalesFact!J660)</f>
        <v>1768.96</v>
      </c>
      <c r="K660" s="4" t="str">
        <f>IF(COUNTIF($A$2:$A660,A660)&gt;1,"Duplicate","Unique")</f>
        <v>Unique</v>
      </c>
    </row>
    <row r="661" spans="1:11" ht="15" customHeight="1" x14ac:dyDescent="0.3">
      <c r="A661" s="4" t="str">
        <f>Raw_SalesFact!A661</f>
        <v>SALE659</v>
      </c>
      <c r="B661" s="6">
        <f>Raw_SalesFact!B661</f>
        <v>45291</v>
      </c>
      <c r="C661" s="4" t="str">
        <f>Raw_SalesFact!C661</f>
        <v>CUST1047</v>
      </c>
      <c r="D661" s="4" t="str">
        <f>Raw_SalesFact!D661</f>
        <v>PROD92</v>
      </c>
      <c r="E661" s="4" t="str">
        <f>Raw_SalesFact!E661</f>
        <v>STORE4</v>
      </c>
      <c r="F661" s="4">
        <f>IF(Raw_SalesFact!F661="",ROUND(AVERAGE(Raw_SalesFact!$F$2:$F$2001),0),Raw_SalesFact!F661)</f>
        <v>3</v>
      </c>
      <c r="G661" s="4">
        <f>IF(Raw_SalesFact!G661="",ROUND(AVERAGEIF(Raw_SalesFact!$D$2:$D$2001,D661,Raw_SalesFact!$G$2:$G$2001),2),Raw_SalesFact!G661)</f>
        <v>718.23</v>
      </c>
      <c r="H661" s="8">
        <f>IF(Raw_SalesFact!H661="",0,Raw_SalesFact!H661)</f>
        <v>0.19</v>
      </c>
      <c r="I661" s="4" t="str">
        <f>Raw_SalesFact!I661</f>
        <v>PayPal</v>
      </c>
      <c r="J661" s="4">
        <f>IF(Raw_SalesFact!J661="",ROUND(F661*G661*(1-H661),2),Raw_SalesFact!J661)</f>
        <v>1745.2989</v>
      </c>
      <c r="K661" s="4" t="str">
        <f>IF(COUNTIF($A$2:$A661,A661)&gt;1,"Duplicate","Unique")</f>
        <v>Unique</v>
      </c>
    </row>
    <row r="662" spans="1:11" ht="15" customHeight="1" x14ac:dyDescent="0.3">
      <c r="A662" s="4" t="str">
        <f>Raw_SalesFact!A662</f>
        <v>SALE660</v>
      </c>
      <c r="B662" s="6">
        <f>Raw_SalesFact!B662</f>
        <v>45914</v>
      </c>
      <c r="C662" s="4" t="str">
        <f>Raw_SalesFact!C662</f>
        <v>CUST1180</v>
      </c>
      <c r="D662" s="4" t="str">
        <f>Raw_SalesFact!D662</f>
        <v>PROD90</v>
      </c>
      <c r="E662" s="4" t="str">
        <f>Raw_SalesFact!E662</f>
        <v>STORE18</v>
      </c>
      <c r="F662" s="4">
        <f>IF(Raw_SalesFact!F662="",ROUND(AVERAGE(Raw_SalesFact!$F$2:$F$2001),0),Raw_SalesFact!F662)</f>
        <v>3</v>
      </c>
      <c r="G662" s="4">
        <f>IF(Raw_SalesFact!G662="",ROUND(AVERAGEIF(Raw_SalesFact!$D$2:$D$2001,D662,Raw_SalesFact!$G$2:$G$2001),2),Raw_SalesFact!G662)</f>
        <v>107.44</v>
      </c>
      <c r="H662" s="8">
        <f>IF(Raw_SalesFact!H662="",0,Raw_SalesFact!H662)</f>
        <v>0.27</v>
      </c>
      <c r="I662" s="4" t="str">
        <f>Raw_SalesFact!I662</f>
        <v>PayPal</v>
      </c>
      <c r="J662" s="4">
        <f>IF(Raw_SalesFact!J662="",ROUND(F662*G662*(1-H662),2),Raw_SalesFact!J662)</f>
        <v>235.2936</v>
      </c>
      <c r="K662" s="4" t="str">
        <f>IF(COUNTIF($A$2:$A662,A662)&gt;1,"Duplicate","Unique")</f>
        <v>Unique</v>
      </c>
    </row>
    <row r="663" spans="1:11" ht="15" customHeight="1" x14ac:dyDescent="0.3">
      <c r="A663" s="4" t="str">
        <f>Raw_SalesFact!A663</f>
        <v>SALE661</v>
      </c>
      <c r="B663" s="6">
        <f>Raw_SalesFact!B663</f>
        <v>45673</v>
      </c>
      <c r="C663" s="4" t="str">
        <f>Raw_SalesFact!C663</f>
        <v>CUST1056</v>
      </c>
      <c r="D663" s="4" t="str">
        <f>Raw_SalesFact!D663</f>
        <v>PROD46</v>
      </c>
      <c r="E663" s="4" t="str">
        <f>Raw_SalesFact!E663</f>
        <v>STORE3</v>
      </c>
      <c r="F663" s="4">
        <f>IF(Raw_SalesFact!F663="",ROUND(AVERAGE(Raw_SalesFact!$F$2:$F$2001),0),Raw_SalesFact!F663)</f>
        <v>4</v>
      </c>
      <c r="G663" s="4">
        <f>IF(Raw_SalesFact!G663="",ROUND(AVERAGEIF(Raw_SalesFact!$D$2:$D$2001,D663,Raw_SalesFact!$G$2:$G$2001),2),Raw_SalesFact!G663)</f>
        <v>608.97</v>
      </c>
      <c r="H663" s="8">
        <f>IF(Raw_SalesFact!H663="",0,Raw_SalesFact!H663)</f>
        <v>0.14000000000000001</v>
      </c>
      <c r="I663" s="4" t="str">
        <f>Raw_SalesFact!I663</f>
        <v>COD</v>
      </c>
      <c r="J663" s="4">
        <f>IF(Raw_SalesFact!J663="",ROUND(F663*G663*(1-H663),2),Raw_SalesFact!J663)</f>
        <v>2094.8568</v>
      </c>
      <c r="K663" s="4" t="str">
        <f>IF(COUNTIF($A$2:$A663,A663)&gt;1,"Duplicate","Unique")</f>
        <v>Unique</v>
      </c>
    </row>
    <row r="664" spans="1:11" ht="15" customHeight="1" x14ac:dyDescent="0.3">
      <c r="A664" s="4" t="str">
        <f>Raw_SalesFact!A664</f>
        <v>SALE662</v>
      </c>
      <c r="B664" s="6">
        <f>Raw_SalesFact!B664</f>
        <v>45689</v>
      </c>
      <c r="C664" s="4" t="str">
        <f>Raw_SalesFact!C664</f>
        <v>CUST1354</v>
      </c>
      <c r="D664" s="4" t="str">
        <f>Raw_SalesFact!D664</f>
        <v>PROD61</v>
      </c>
      <c r="E664" s="4" t="str">
        <f>Raw_SalesFact!E664</f>
        <v>STORE6</v>
      </c>
      <c r="F664" s="4">
        <f>IF(Raw_SalesFact!F664="",ROUND(AVERAGE(Raw_SalesFact!$F$2:$F$2001),0),Raw_SalesFact!F664)</f>
        <v>3</v>
      </c>
      <c r="G664" s="4">
        <f>IF(Raw_SalesFact!G664="",ROUND(AVERAGEIF(Raw_SalesFact!$D$2:$D$2001,D664,Raw_SalesFact!$G$2:$G$2001),2),Raw_SalesFact!G664)</f>
        <v>260.45999999999998</v>
      </c>
      <c r="H664" s="8">
        <f>IF(Raw_SalesFact!H664="",0,Raw_SalesFact!H664)</f>
        <v>0.09</v>
      </c>
      <c r="I664" s="4" t="str">
        <f>Raw_SalesFact!I664</f>
        <v>Credit Card</v>
      </c>
      <c r="J664" s="4">
        <f>IF(Raw_SalesFact!J664="",ROUND(F664*G664*(1-H664),2),Raw_SalesFact!J664)</f>
        <v>711.05579999999998</v>
      </c>
      <c r="K664" s="4" t="str">
        <f>IF(COUNTIF($A$2:$A664,A664)&gt;1,"Duplicate","Unique")</f>
        <v>Unique</v>
      </c>
    </row>
    <row r="665" spans="1:11" ht="15" customHeight="1" x14ac:dyDescent="0.3">
      <c r="A665" s="4" t="str">
        <f>Raw_SalesFact!A665</f>
        <v>SALE663</v>
      </c>
      <c r="B665" s="6">
        <f>Raw_SalesFact!B665</f>
        <v>45646</v>
      </c>
      <c r="C665" s="4" t="str">
        <f>Raw_SalesFact!C665</f>
        <v>CUST1123</v>
      </c>
      <c r="D665" s="4" t="str">
        <f>Raw_SalesFact!D665</f>
        <v>PROD22</v>
      </c>
      <c r="E665" s="4" t="str">
        <f>Raw_SalesFact!E665</f>
        <v>STORE6</v>
      </c>
      <c r="F665" s="4">
        <f>IF(Raw_SalesFact!F665="",ROUND(AVERAGE(Raw_SalesFact!$F$2:$F$2001),0),Raw_SalesFact!F665)</f>
        <v>1</v>
      </c>
      <c r="G665" s="4">
        <f>IF(Raw_SalesFact!G665="",ROUND(AVERAGEIF(Raw_SalesFact!$D$2:$D$2001,D665,Raw_SalesFact!$G$2:$G$2001),2),Raw_SalesFact!G665)</f>
        <v>747.03</v>
      </c>
      <c r="H665" s="8">
        <f>IF(Raw_SalesFact!H665="",0,Raw_SalesFact!H665)</f>
        <v>0.01</v>
      </c>
      <c r="I665" s="4" t="str">
        <f>Raw_SalesFact!I665</f>
        <v>Credit Card</v>
      </c>
      <c r="J665" s="4">
        <f>IF(Raw_SalesFact!J665="",ROUND(F665*G665*(1-H665),2),Raw_SalesFact!J665)</f>
        <v>739.55970000000002</v>
      </c>
      <c r="K665" s="4" t="str">
        <f>IF(COUNTIF($A$2:$A665,A665)&gt;1,"Duplicate","Unique")</f>
        <v>Unique</v>
      </c>
    </row>
    <row r="666" spans="1:11" ht="15" customHeight="1" x14ac:dyDescent="0.3">
      <c r="A666" s="4" t="str">
        <f>Raw_SalesFact!A666</f>
        <v>SALE664</v>
      </c>
      <c r="B666" s="6">
        <f>Raw_SalesFact!B666</f>
        <v>45475</v>
      </c>
      <c r="C666" s="4" t="str">
        <f>Raw_SalesFact!C666</f>
        <v>CUST1404</v>
      </c>
      <c r="D666" s="4" t="str">
        <f>Raw_SalesFact!D666</f>
        <v>PROD16</v>
      </c>
      <c r="E666" s="4" t="str">
        <f>Raw_SalesFact!E666</f>
        <v>STORE8</v>
      </c>
      <c r="F666" s="4">
        <f>IF(Raw_SalesFact!F666="",ROUND(AVERAGE(Raw_SalesFact!$F$2:$F$2001),0),Raw_SalesFact!F666)</f>
        <v>4</v>
      </c>
      <c r="G666" s="4">
        <f>IF(Raw_SalesFact!G666="",ROUND(AVERAGEIF(Raw_SalesFact!$D$2:$D$2001,D666,Raw_SalesFact!$G$2:$G$2001),2),Raw_SalesFact!G666)</f>
        <v>700.88</v>
      </c>
      <c r="H666" s="8">
        <f>IF(Raw_SalesFact!H666="",0,Raw_SalesFact!H666)</f>
        <v>0.23</v>
      </c>
      <c r="I666" s="4" t="str">
        <f>Raw_SalesFact!I666</f>
        <v>PayPal</v>
      </c>
      <c r="J666" s="4">
        <f>IF(Raw_SalesFact!J666="",ROUND(F666*G666*(1-H666),2),Raw_SalesFact!J666)</f>
        <v>2158.7103999999999</v>
      </c>
      <c r="K666" s="4" t="str">
        <f>IF(COUNTIF($A$2:$A666,A666)&gt;1,"Duplicate","Unique")</f>
        <v>Unique</v>
      </c>
    </row>
    <row r="667" spans="1:11" ht="15" customHeight="1" x14ac:dyDescent="0.3">
      <c r="A667" s="4" t="str">
        <f>Raw_SalesFact!A667</f>
        <v>SALE665</v>
      </c>
      <c r="B667" s="6">
        <f>Raw_SalesFact!B667</f>
        <v>45781</v>
      </c>
      <c r="C667" s="4" t="str">
        <f>Raw_SalesFact!C667</f>
        <v>CUST1048</v>
      </c>
      <c r="D667" s="4" t="str">
        <f>Raw_SalesFact!D667</f>
        <v>PROD95</v>
      </c>
      <c r="E667" s="4" t="str">
        <f>Raw_SalesFact!E667</f>
        <v>STORE14</v>
      </c>
      <c r="F667" s="4">
        <f>IF(Raw_SalesFact!F667="",ROUND(AVERAGE(Raw_SalesFact!$F$2:$F$2001),0),Raw_SalesFact!F667)</f>
        <v>4</v>
      </c>
      <c r="G667" s="4">
        <f>IF(Raw_SalesFact!G667="",ROUND(AVERAGEIF(Raw_SalesFact!$D$2:$D$2001,D667,Raw_SalesFact!$G$2:$G$2001),2),Raw_SalesFact!G667)</f>
        <v>20.09</v>
      </c>
      <c r="H667" s="8">
        <f>IF(Raw_SalesFact!H667="",0,Raw_SalesFact!H667)</f>
        <v>0.16</v>
      </c>
      <c r="I667" s="4" t="str">
        <f>Raw_SalesFact!I667</f>
        <v>PayPal</v>
      </c>
      <c r="J667" s="4">
        <f>IF(Raw_SalesFact!J667="",ROUND(F667*G667*(1-H667),2),Raw_SalesFact!J667)</f>
        <v>67.502399999999994</v>
      </c>
      <c r="K667" s="4" t="str">
        <f>IF(COUNTIF($A$2:$A667,A667)&gt;1,"Duplicate","Unique")</f>
        <v>Unique</v>
      </c>
    </row>
    <row r="668" spans="1:11" ht="15" customHeight="1" x14ac:dyDescent="0.3">
      <c r="A668" s="4" t="str">
        <f>Raw_SalesFact!A668</f>
        <v>SALE666</v>
      </c>
      <c r="B668" s="6">
        <f>Raw_SalesFact!B668</f>
        <v>45654</v>
      </c>
      <c r="C668" s="4" t="str">
        <f>Raw_SalesFact!C668</f>
        <v>CUST1062</v>
      </c>
      <c r="D668" s="4" t="str">
        <f>Raw_SalesFact!D668</f>
        <v>PROD37</v>
      </c>
      <c r="E668" s="4" t="str">
        <f>Raw_SalesFact!E668</f>
        <v>STORE11</v>
      </c>
      <c r="F668" s="4">
        <f>IF(Raw_SalesFact!F668="",ROUND(AVERAGE(Raw_SalesFact!$F$2:$F$2001),0),Raw_SalesFact!F668)</f>
        <v>3</v>
      </c>
      <c r="G668" s="4">
        <f>IF(Raw_SalesFact!G668="",ROUND(AVERAGEIF(Raw_SalesFact!$D$2:$D$2001,D668,Raw_SalesFact!$G$2:$G$2001),2),Raw_SalesFact!G668)</f>
        <v>917.64</v>
      </c>
      <c r="H668" s="8">
        <f>IF(Raw_SalesFact!H668="",0,Raw_SalesFact!H668)</f>
        <v>0.24</v>
      </c>
      <c r="I668" s="4" t="str">
        <f>Raw_SalesFact!I668</f>
        <v>PayPal</v>
      </c>
      <c r="J668" s="4">
        <f>IF(Raw_SalesFact!J668="",ROUND(F668*G668*(1-H668),2),Raw_SalesFact!J668)</f>
        <v>2092.2192</v>
      </c>
      <c r="K668" s="4" t="str">
        <f>IF(COUNTIF($A$2:$A668,A668)&gt;1,"Duplicate","Unique")</f>
        <v>Unique</v>
      </c>
    </row>
    <row r="669" spans="1:11" ht="15" customHeight="1" x14ac:dyDescent="0.3">
      <c r="A669" s="4" t="str">
        <f>Raw_SalesFact!A669</f>
        <v>SALE667</v>
      </c>
      <c r="B669" s="6">
        <f>Raw_SalesFact!B669</f>
        <v>45594</v>
      </c>
      <c r="C669" s="4" t="str">
        <f>Raw_SalesFact!C669</f>
        <v>CUST1051</v>
      </c>
      <c r="D669" s="4" t="str">
        <f>Raw_SalesFact!D669</f>
        <v>PROD21</v>
      </c>
      <c r="E669" s="4" t="str">
        <f>Raw_SalesFact!E669</f>
        <v>STORE0</v>
      </c>
      <c r="F669" s="4">
        <f>IF(Raw_SalesFact!F669="",ROUND(AVERAGE(Raw_SalesFact!$F$2:$F$2001),0),Raw_SalesFact!F669)</f>
        <v>1</v>
      </c>
      <c r="G669" s="4">
        <f>IF(Raw_SalesFact!G669="",ROUND(AVERAGEIF(Raw_SalesFact!$D$2:$D$2001,D669,Raw_SalesFact!$G$2:$G$2001),2),Raw_SalesFact!G669)</f>
        <v>242.08</v>
      </c>
      <c r="H669" s="8">
        <f>IF(Raw_SalesFact!H669="",0,Raw_SalesFact!H669)</f>
        <v>0.18</v>
      </c>
      <c r="I669" s="4" t="str">
        <f>Raw_SalesFact!I669</f>
        <v>PayPal</v>
      </c>
      <c r="J669" s="4">
        <f>IF(Raw_SalesFact!J669="",ROUND(F669*G669*(1-H669),2),Raw_SalesFact!J669)</f>
        <v>198.50559999999999</v>
      </c>
      <c r="K669" s="4" t="str">
        <f>IF(COUNTIF($A$2:$A669,A669)&gt;1,"Duplicate","Unique")</f>
        <v>Unique</v>
      </c>
    </row>
    <row r="670" spans="1:11" ht="15" customHeight="1" x14ac:dyDescent="0.3">
      <c r="A670" s="4" t="str">
        <f>Raw_SalesFact!A670</f>
        <v>SALE668</v>
      </c>
      <c r="B670" s="6">
        <f>Raw_SalesFact!B670</f>
        <v>45581</v>
      </c>
      <c r="C670" s="4" t="str">
        <f>Raw_SalesFact!C670</f>
        <v>CUST1057</v>
      </c>
      <c r="D670" s="4" t="str">
        <f>Raw_SalesFact!D670</f>
        <v>PROD63</v>
      </c>
      <c r="E670" s="4" t="str">
        <f>Raw_SalesFact!E670</f>
        <v>STORE7</v>
      </c>
      <c r="F670" s="4">
        <f>IF(Raw_SalesFact!F670="",ROUND(AVERAGE(Raw_SalesFact!$F$2:$F$2001),0),Raw_SalesFact!F670)</f>
        <v>1</v>
      </c>
      <c r="G670" s="4">
        <f>IF(Raw_SalesFact!G670="",ROUND(AVERAGEIF(Raw_SalesFact!$D$2:$D$2001,D670,Raw_SalesFact!$G$2:$G$2001),2),Raw_SalesFact!G670)</f>
        <v>536.67999999999995</v>
      </c>
      <c r="H670" s="8">
        <f>IF(Raw_SalesFact!H670="",0,Raw_SalesFact!H670)</f>
        <v>0.27</v>
      </c>
      <c r="I670" s="4" t="str">
        <f>Raw_SalesFact!I670</f>
        <v>Credit Card</v>
      </c>
      <c r="J670" s="4">
        <f>IF(Raw_SalesFact!J670="",ROUND(F670*G670*(1-H670),2),Raw_SalesFact!J670)</f>
        <v>391.77640000000002</v>
      </c>
      <c r="K670" s="4" t="str">
        <f>IF(COUNTIF($A$2:$A670,A670)&gt;1,"Duplicate","Unique")</f>
        <v>Unique</v>
      </c>
    </row>
    <row r="671" spans="1:11" ht="15" customHeight="1" x14ac:dyDescent="0.3">
      <c r="A671" s="4" t="str">
        <f>Raw_SalesFact!A671</f>
        <v>SALE669</v>
      </c>
      <c r="B671" s="6">
        <f>Raw_SalesFact!B671</f>
        <v>45748</v>
      </c>
      <c r="C671" s="4" t="str">
        <f>Raw_SalesFact!C671</f>
        <v>CUST1094</v>
      </c>
      <c r="D671" s="4" t="str">
        <f>Raw_SalesFact!D671</f>
        <v>PROD29</v>
      </c>
      <c r="E671" s="4" t="str">
        <f>Raw_SalesFact!E671</f>
        <v>STORE4</v>
      </c>
      <c r="F671" s="4">
        <f>IF(Raw_SalesFact!F671="",ROUND(AVERAGE(Raw_SalesFact!$F$2:$F$2001),0),Raw_SalesFact!F671)</f>
        <v>2</v>
      </c>
      <c r="G671" s="4">
        <f>IF(Raw_SalesFact!G671="",ROUND(AVERAGEIF(Raw_SalesFact!$D$2:$D$2001,D671,Raw_SalesFact!$G$2:$G$2001),2),Raw_SalesFact!G671)</f>
        <v>145.18</v>
      </c>
      <c r="H671" s="8">
        <f>IF(Raw_SalesFact!H671="",0,Raw_SalesFact!H671)</f>
        <v>0.26</v>
      </c>
      <c r="I671" s="4" t="str">
        <f>Raw_SalesFact!I671</f>
        <v>PayPal</v>
      </c>
      <c r="J671" s="4">
        <f>IF(Raw_SalesFact!J671="",ROUND(F671*G671*(1-H671),2),Raw_SalesFact!J671)</f>
        <v>214.8664</v>
      </c>
      <c r="K671" s="4" t="str">
        <f>IF(COUNTIF($A$2:$A671,A671)&gt;1,"Duplicate","Unique")</f>
        <v>Unique</v>
      </c>
    </row>
    <row r="672" spans="1:11" ht="15" customHeight="1" x14ac:dyDescent="0.3">
      <c r="A672" s="4" t="str">
        <f>Raw_SalesFact!A672</f>
        <v>SALE670</v>
      </c>
      <c r="B672" s="6">
        <f>Raw_SalesFact!B672</f>
        <v>45369</v>
      </c>
      <c r="C672" s="4" t="str">
        <f>Raw_SalesFact!C672</f>
        <v>CUST1221</v>
      </c>
      <c r="D672" s="4" t="str">
        <f>Raw_SalesFact!D672</f>
        <v>PROD67</v>
      </c>
      <c r="E672" s="4" t="str">
        <f>Raw_SalesFact!E672</f>
        <v>STORE4</v>
      </c>
      <c r="F672" s="4">
        <f>IF(Raw_SalesFact!F672="",ROUND(AVERAGE(Raw_SalesFact!$F$2:$F$2001),0),Raw_SalesFact!F672)</f>
        <v>2</v>
      </c>
      <c r="G672" s="4">
        <f>IF(Raw_SalesFact!G672="",ROUND(AVERAGEIF(Raw_SalesFact!$D$2:$D$2001,D672,Raw_SalesFact!$G$2:$G$2001),2),Raw_SalesFact!G672)</f>
        <v>132.77000000000001</v>
      </c>
      <c r="H672" s="8">
        <f>IF(Raw_SalesFact!H672="",0,Raw_SalesFact!H672)</f>
        <v>0.13</v>
      </c>
      <c r="I672" s="4" t="str">
        <f>Raw_SalesFact!I672</f>
        <v>COD</v>
      </c>
      <c r="J672" s="4">
        <f>IF(Raw_SalesFact!J672="",ROUND(F672*G672*(1-H672),2),Raw_SalesFact!J672)</f>
        <v>231.0198</v>
      </c>
      <c r="K672" s="4" t="str">
        <f>IF(COUNTIF($A$2:$A672,A672)&gt;1,"Duplicate","Unique")</f>
        <v>Unique</v>
      </c>
    </row>
    <row r="673" spans="1:11" ht="15" customHeight="1" x14ac:dyDescent="0.3">
      <c r="A673" s="4" t="str">
        <f>Raw_SalesFact!A673</f>
        <v>SALE671</v>
      </c>
      <c r="B673" s="6">
        <f>Raw_SalesFact!B673</f>
        <v>45701</v>
      </c>
      <c r="C673" s="4" t="str">
        <f>Raw_SalesFact!C673</f>
        <v>CUST1013</v>
      </c>
      <c r="D673" s="4" t="str">
        <f>Raw_SalesFact!D673</f>
        <v>PROD41</v>
      </c>
      <c r="E673" s="4" t="str">
        <f>Raw_SalesFact!E673</f>
        <v>STORE9</v>
      </c>
      <c r="F673" s="4">
        <f>IF(Raw_SalesFact!F673="",ROUND(AVERAGE(Raw_SalesFact!$F$2:$F$2001),0),Raw_SalesFact!F673)</f>
        <v>4</v>
      </c>
      <c r="G673" s="4">
        <f>IF(Raw_SalesFact!G673="",ROUND(AVERAGEIF(Raw_SalesFact!$D$2:$D$2001,D673,Raw_SalesFact!$G$2:$G$2001),2),Raw_SalesFact!G673)</f>
        <v>682.11</v>
      </c>
      <c r="H673" s="8">
        <f>IF(Raw_SalesFact!H673="",0,Raw_SalesFact!H673)</f>
        <v>0.14000000000000001</v>
      </c>
      <c r="I673" s="4" t="str">
        <f>Raw_SalesFact!I673</f>
        <v>Credit Card</v>
      </c>
      <c r="J673" s="4">
        <f>IF(Raw_SalesFact!J673="",ROUND(F673*G673*(1-H673),2),Raw_SalesFact!J673)</f>
        <v>2346.4584</v>
      </c>
      <c r="K673" s="4" t="str">
        <f>IF(COUNTIF($A$2:$A673,A673)&gt;1,"Duplicate","Unique")</f>
        <v>Unique</v>
      </c>
    </row>
    <row r="674" spans="1:11" ht="15" customHeight="1" x14ac:dyDescent="0.3">
      <c r="A674" s="4" t="str">
        <f>Raw_SalesFact!A674</f>
        <v>SALE672</v>
      </c>
      <c r="B674" s="6">
        <f>Raw_SalesFact!B674</f>
        <v>45510</v>
      </c>
      <c r="C674" s="4" t="str">
        <f>Raw_SalesFact!C674</f>
        <v>CUST1486</v>
      </c>
      <c r="D674" s="4" t="str">
        <f>Raw_SalesFact!D674</f>
        <v>PROD40</v>
      </c>
      <c r="E674" s="4" t="str">
        <f>Raw_SalesFact!E674</f>
        <v>STORE17</v>
      </c>
      <c r="F674" s="4">
        <f>IF(Raw_SalesFact!F674="",ROUND(AVERAGE(Raw_SalesFact!$F$2:$F$2001),0),Raw_SalesFact!F674)</f>
        <v>4</v>
      </c>
      <c r="G674" s="4">
        <f>IF(Raw_SalesFact!G674="",ROUND(AVERAGEIF(Raw_SalesFact!$D$2:$D$2001,D674,Raw_SalesFact!$G$2:$G$2001),2),Raw_SalesFact!G674)</f>
        <v>502.95</v>
      </c>
      <c r="H674" s="8">
        <f>IF(Raw_SalesFact!H674="",0,Raw_SalesFact!H674)</f>
        <v>0.14000000000000001</v>
      </c>
      <c r="I674" s="4" t="str">
        <f>Raw_SalesFact!I674</f>
        <v>COD</v>
      </c>
      <c r="J674" s="4">
        <f>IF(Raw_SalesFact!J674="",ROUND(F674*G674*(1-H674),2),Raw_SalesFact!J674)</f>
        <v>1730.1479999999999</v>
      </c>
      <c r="K674" s="4" t="str">
        <f>IF(COUNTIF($A$2:$A674,A674)&gt;1,"Duplicate","Unique")</f>
        <v>Unique</v>
      </c>
    </row>
    <row r="675" spans="1:11" ht="15" customHeight="1" x14ac:dyDescent="0.3">
      <c r="A675" s="4" t="str">
        <f>Raw_SalesFact!A675</f>
        <v>SALE673</v>
      </c>
      <c r="B675" s="6">
        <f>Raw_SalesFact!B675</f>
        <v>45538</v>
      </c>
      <c r="C675" s="4" t="str">
        <f>Raw_SalesFact!C675</f>
        <v>CUST1234</v>
      </c>
      <c r="D675" s="4" t="str">
        <f>Raw_SalesFact!D675</f>
        <v>PROD37</v>
      </c>
      <c r="E675" s="4" t="str">
        <f>Raw_SalesFact!E675</f>
        <v>STORE16</v>
      </c>
      <c r="F675" s="4">
        <f>IF(Raw_SalesFact!F675="",ROUND(AVERAGE(Raw_SalesFact!$F$2:$F$2001),0),Raw_SalesFact!F675)</f>
        <v>2</v>
      </c>
      <c r="G675" s="4">
        <f>IF(Raw_SalesFact!G675="",ROUND(AVERAGEIF(Raw_SalesFact!$D$2:$D$2001,D675,Raw_SalesFact!$G$2:$G$2001),2),Raw_SalesFact!G675)</f>
        <v>472.08</v>
      </c>
      <c r="H675" s="8">
        <f>IF(Raw_SalesFact!H675="",0,Raw_SalesFact!H675)</f>
        <v>7.0000000000000007E-2</v>
      </c>
      <c r="I675" s="4" t="str">
        <f>Raw_SalesFact!I675</f>
        <v>Credit Card</v>
      </c>
      <c r="J675" s="4">
        <f>IF(Raw_SalesFact!J675="",ROUND(F675*G675*(1-H675),2),Raw_SalesFact!J675)</f>
        <v>878.06880000000001</v>
      </c>
      <c r="K675" s="4" t="str">
        <f>IF(COUNTIF($A$2:$A675,A675)&gt;1,"Duplicate","Unique")</f>
        <v>Unique</v>
      </c>
    </row>
    <row r="676" spans="1:11" ht="15" customHeight="1" x14ac:dyDescent="0.3">
      <c r="A676" s="4" t="str">
        <f>Raw_SalesFact!A676</f>
        <v>SALE674</v>
      </c>
      <c r="B676" s="6">
        <f>Raw_SalesFact!B676</f>
        <v>45665</v>
      </c>
      <c r="C676" s="4" t="str">
        <f>Raw_SalesFact!C676</f>
        <v>CUST1473</v>
      </c>
      <c r="D676" s="4" t="str">
        <f>Raw_SalesFact!D676</f>
        <v>PROD57</v>
      </c>
      <c r="E676" s="4" t="str">
        <f>Raw_SalesFact!E676</f>
        <v>STORE17</v>
      </c>
      <c r="F676" s="4">
        <f>IF(Raw_SalesFact!F676="",ROUND(AVERAGE(Raw_SalesFact!$F$2:$F$2001),0),Raw_SalesFact!F676)</f>
        <v>2</v>
      </c>
      <c r="G676" s="4">
        <f>IF(Raw_SalesFact!G676="",ROUND(AVERAGEIF(Raw_SalesFact!$D$2:$D$2001,D676,Raw_SalesFact!$G$2:$G$2001),2),Raw_SalesFact!G676)</f>
        <v>218.11</v>
      </c>
      <c r="H676" s="8">
        <f>IF(Raw_SalesFact!H676="",0,Raw_SalesFact!H676)</f>
        <v>0.02</v>
      </c>
      <c r="I676" s="4" t="str">
        <f>Raw_SalesFact!I676</f>
        <v>COD</v>
      </c>
      <c r="J676" s="4">
        <f>IF(Raw_SalesFact!J676="",ROUND(F676*G676*(1-H676),2),Raw_SalesFact!J676)</f>
        <v>427.49560000000002</v>
      </c>
      <c r="K676" s="4" t="str">
        <f>IF(COUNTIF($A$2:$A676,A676)&gt;1,"Duplicate","Unique")</f>
        <v>Unique</v>
      </c>
    </row>
    <row r="677" spans="1:11" ht="15" customHeight="1" x14ac:dyDescent="0.3">
      <c r="A677" s="4" t="str">
        <f>Raw_SalesFact!A677</f>
        <v>SALE675</v>
      </c>
      <c r="B677" s="6">
        <f>Raw_SalesFact!B677</f>
        <v>45859</v>
      </c>
      <c r="C677" s="4" t="str">
        <f>Raw_SalesFact!C677</f>
        <v>CUST1057</v>
      </c>
      <c r="D677" s="4" t="str">
        <f>Raw_SalesFact!D677</f>
        <v>PROD1</v>
      </c>
      <c r="E677" s="4" t="str">
        <f>Raw_SalesFact!E677</f>
        <v>STORE6</v>
      </c>
      <c r="F677" s="4">
        <f>IF(Raw_SalesFact!F677="",ROUND(AVERAGE(Raw_SalesFact!$F$2:$F$2001),0),Raw_SalesFact!F677)</f>
        <v>4</v>
      </c>
      <c r="G677" s="4">
        <f>IF(Raw_SalesFact!G677="",ROUND(AVERAGEIF(Raw_SalesFact!$D$2:$D$2001,D677,Raw_SalesFact!$G$2:$G$2001),2),Raw_SalesFact!G677)</f>
        <v>845.58</v>
      </c>
      <c r="H677" s="8">
        <f>IF(Raw_SalesFact!H677="",0,Raw_SalesFact!H677)</f>
        <v>0.06</v>
      </c>
      <c r="I677" s="4" t="str">
        <f>Raw_SalesFact!I677</f>
        <v>PayPal</v>
      </c>
      <c r="J677" s="4">
        <f>IF(Raw_SalesFact!J677="",ROUND(F677*G677*(1-H677),2),Raw_SalesFact!J677)</f>
        <v>3179.3807999999999</v>
      </c>
      <c r="K677" s="4" t="str">
        <f>IF(COUNTIF($A$2:$A677,A677)&gt;1,"Duplicate","Unique")</f>
        <v>Unique</v>
      </c>
    </row>
    <row r="678" spans="1:11" ht="15" customHeight="1" x14ac:dyDescent="0.3">
      <c r="A678" s="4" t="str">
        <f>Raw_SalesFact!A678</f>
        <v>SALE676</v>
      </c>
      <c r="B678" s="6">
        <f>Raw_SalesFact!B678</f>
        <v>45255</v>
      </c>
      <c r="C678" s="4" t="str">
        <f>Raw_SalesFact!C678</f>
        <v>CUST1128</v>
      </c>
      <c r="D678" s="4" t="str">
        <f>Raw_SalesFact!D678</f>
        <v>PROD80</v>
      </c>
      <c r="E678" s="4" t="str">
        <f>Raw_SalesFact!E678</f>
        <v>STORE2</v>
      </c>
      <c r="F678" s="4">
        <f>IF(Raw_SalesFact!F678="",ROUND(AVERAGE(Raw_SalesFact!$F$2:$F$2001),0),Raw_SalesFact!F678)</f>
        <v>2</v>
      </c>
      <c r="G678" s="4">
        <f>IF(Raw_SalesFact!G678="",ROUND(AVERAGEIF(Raw_SalesFact!$D$2:$D$2001,D678,Raw_SalesFact!$G$2:$G$2001),2),Raw_SalesFact!G678)</f>
        <v>111.28</v>
      </c>
      <c r="H678" s="8">
        <f>IF(Raw_SalesFact!H678="",0,Raw_SalesFact!H678)</f>
        <v>0.14000000000000001</v>
      </c>
      <c r="I678" s="4" t="str">
        <f>Raw_SalesFact!I678</f>
        <v>Credit Card</v>
      </c>
      <c r="J678" s="4">
        <f>IF(Raw_SalesFact!J678="",ROUND(F678*G678*(1-H678),2),Raw_SalesFact!J678)</f>
        <v>191.4016</v>
      </c>
      <c r="K678" s="4" t="str">
        <f>IF(COUNTIF($A$2:$A678,A678)&gt;1,"Duplicate","Unique")</f>
        <v>Unique</v>
      </c>
    </row>
    <row r="679" spans="1:11" ht="15" customHeight="1" x14ac:dyDescent="0.3">
      <c r="A679" s="4" t="str">
        <f>Raw_SalesFact!A679</f>
        <v>SALE677</v>
      </c>
      <c r="B679" s="6">
        <f>Raw_SalesFact!B679</f>
        <v>45842</v>
      </c>
      <c r="C679" s="4" t="str">
        <f>Raw_SalesFact!C679</f>
        <v>CUST1177</v>
      </c>
      <c r="D679" s="4" t="str">
        <f>Raw_SalesFact!D679</f>
        <v>PROD59</v>
      </c>
      <c r="E679" s="4" t="str">
        <f>Raw_SalesFact!E679</f>
        <v>STORE14</v>
      </c>
      <c r="F679" s="4">
        <f>IF(Raw_SalesFact!F679="",ROUND(AVERAGE(Raw_SalesFact!$F$2:$F$2001),0),Raw_SalesFact!F679)</f>
        <v>2</v>
      </c>
      <c r="G679" s="4">
        <f>IF(Raw_SalesFact!G679="",ROUND(AVERAGEIF(Raw_SalesFact!$D$2:$D$2001,D679,Raw_SalesFact!$G$2:$G$2001),2),Raw_SalesFact!G679)</f>
        <v>37.21</v>
      </c>
      <c r="H679" s="8">
        <f>IF(Raw_SalesFact!H679="",0,Raw_SalesFact!H679)</f>
        <v>0.19</v>
      </c>
      <c r="I679" s="4" t="str">
        <f>Raw_SalesFact!I679</f>
        <v>Credit Card</v>
      </c>
      <c r="J679" s="4">
        <f>IF(Raw_SalesFact!J679="",ROUND(F679*G679*(1-H679),2),Raw_SalesFact!J679)</f>
        <v>60.280200000000001</v>
      </c>
      <c r="K679" s="4" t="str">
        <f>IF(COUNTIF($A$2:$A679,A679)&gt;1,"Duplicate","Unique")</f>
        <v>Unique</v>
      </c>
    </row>
    <row r="680" spans="1:11" ht="15" customHeight="1" x14ac:dyDescent="0.3">
      <c r="A680" s="4" t="str">
        <f>Raw_SalesFact!A680</f>
        <v>SALE678</v>
      </c>
      <c r="B680" s="6">
        <f>Raw_SalesFact!B680</f>
        <v>45220</v>
      </c>
      <c r="C680" s="4" t="str">
        <f>Raw_SalesFact!C680</f>
        <v>CUST1417</v>
      </c>
      <c r="D680" s="4" t="str">
        <f>Raw_SalesFact!D680</f>
        <v>PROD62</v>
      </c>
      <c r="E680" s="4" t="str">
        <f>Raw_SalesFact!E680</f>
        <v>STORE13</v>
      </c>
      <c r="F680" s="4">
        <f>IF(Raw_SalesFact!F680="",ROUND(AVERAGE(Raw_SalesFact!$F$2:$F$2001),0),Raw_SalesFact!F680)</f>
        <v>1</v>
      </c>
      <c r="G680" s="4">
        <f>IF(Raw_SalesFact!G680="",ROUND(AVERAGEIF(Raw_SalesFact!$D$2:$D$2001,D680,Raw_SalesFact!$G$2:$G$2001),2),Raw_SalesFact!G680)</f>
        <v>331.73</v>
      </c>
      <c r="H680" s="8">
        <f>IF(Raw_SalesFact!H680="",0,Raw_SalesFact!H680)</f>
        <v>0.04</v>
      </c>
      <c r="I680" s="4" t="str">
        <f>Raw_SalesFact!I680</f>
        <v>Credit Card</v>
      </c>
      <c r="J680" s="4">
        <f>IF(Raw_SalesFact!J680="",ROUND(F680*G680*(1-H680),2),Raw_SalesFact!J680)</f>
        <v>318.46080000000001</v>
      </c>
      <c r="K680" s="4" t="str">
        <f>IF(COUNTIF($A$2:$A680,A680)&gt;1,"Duplicate","Unique")</f>
        <v>Unique</v>
      </c>
    </row>
    <row r="681" spans="1:11" ht="15" customHeight="1" x14ac:dyDescent="0.3">
      <c r="A681" s="4" t="str">
        <f>Raw_SalesFact!A681</f>
        <v>SALE679</v>
      </c>
      <c r="B681" s="6">
        <f>Raw_SalesFact!B681</f>
        <v>45273</v>
      </c>
      <c r="C681" s="4" t="str">
        <f>Raw_SalesFact!C681</f>
        <v>CUST1364</v>
      </c>
      <c r="D681" s="4" t="str">
        <f>Raw_SalesFact!D681</f>
        <v>PROD70</v>
      </c>
      <c r="E681" s="4" t="str">
        <f>Raw_SalesFact!E681</f>
        <v>STORE12</v>
      </c>
      <c r="F681" s="4">
        <f>IF(Raw_SalesFact!F681="",ROUND(AVERAGE(Raw_SalesFact!$F$2:$F$2001),0),Raw_SalesFact!F681)</f>
        <v>3</v>
      </c>
      <c r="G681" s="4">
        <f>IF(Raw_SalesFact!G681="",ROUND(AVERAGEIF(Raw_SalesFact!$D$2:$D$2001,D681,Raw_SalesFact!$G$2:$G$2001),2),Raw_SalesFact!G681)</f>
        <v>306.70999999999998</v>
      </c>
      <c r="H681" s="8">
        <f>IF(Raw_SalesFact!H681="",0,Raw_SalesFact!H681)</f>
        <v>0.09</v>
      </c>
      <c r="I681" s="4" t="str">
        <f>Raw_SalesFact!I681</f>
        <v>PayPal</v>
      </c>
      <c r="J681" s="4">
        <f>IF(Raw_SalesFact!J681="",ROUND(F681*G681*(1-H681),2),Raw_SalesFact!J681)</f>
        <v>837.31830000000002</v>
      </c>
      <c r="K681" s="4" t="str">
        <f>IF(COUNTIF($A$2:$A681,A681)&gt;1,"Duplicate","Unique")</f>
        <v>Unique</v>
      </c>
    </row>
    <row r="682" spans="1:11" ht="15" customHeight="1" x14ac:dyDescent="0.3">
      <c r="A682" s="4" t="str">
        <f>Raw_SalesFact!A682</f>
        <v>SALE680</v>
      </c>
      <c r="B682" s="6">
        <f>Raw_SalesFact!B682</f>
        <v>45456</v>
      </c>
      <c r="C682" s="4" t="str">
        <f>Raw_SalesFact!C682</f>
        <v>CUST1270</v>
      </c>
      <c r="D682" s="4" t="str">
        <f>Raw_SalesFact!D682</f>
        <v>PROD25</v>
      </c>
      <c r="E682" s="4" t="str">
        <f>Raw_SalesFact!E682</f>
        <v>STORE6</v>
      </c>
      <c r="F682" s="4">
        <f>IF(Raw_SalesFact!F682="",ROUND(AVERAGE(Raw_SalesFact!$F$2:$F$2001),0),Raw_SalesFact!F682)</f>
        <v>4</v>
      </c>
      <c r="G682" s="4">
        <f>IF(Raw_SalesFact!G682="",ROUND(AVERAGEIF(Raw_SalesFact!$D$2:$D$2001,D682,Raw_SalesFact!$G$2:$G$2001),2),Raw_SalesFact!G682)</f>
        <v>484.92</v>
      </c>
      <c r="H682" s="8">
        <f>IF(Raw_SalesFact!H682="",0,Raw_SalesFact!H682)</f>
        <v>0.28000000000000003</v>
      </c>
      <c r="I682" s="4" t="str">
        <f>Raw_SalesFact!I682</f>
        <v>PayPal</v>
      </c>
      <c r="J682" s="4">
        <f>IF(Raw_SalesFact!J682="",ROUND(F682*G682*(1-H682),2),Raw_SalesFact!J682)</f>
        <v>1396.5696</v>
      </c>
      <c r="K682" s="4" t="str">
        <f>IF(COUNTIF($A$2:$A682,A682)&gt;1,"Duplicate","Unique")</f>
        <v>Unique</v>
      </c>
    </row>
    <row r="683" spans="1:11" ht="15" customHeight="1" x14ac:dyDescent="0.3">
      <c r="A683" s="4" t="str">
        <f>Raw_SalesFact!A683</f>
        <v>SALE681</v>
      </c>
      <c r="B683" s="6">
        <f>Raw_SalesFact!B683</f>
        <v>45292</v>
      </c>
      <c r="C683" s="4" t="str">
        <f>Raw_SalesFact!C683</f>
        <v>CUST1043</v>
      </c>
      <c r="D683" s="4" t="str">
        <f>Raw_SalesFact!D683</f>
        <v>PROD50</v>
      </c>
      <c r="E683" s="4" t="str">
        <f>Raw_SalesFact!E683</f>
        <v>STORE5</v>
      </c>
      <c r="F683" s="4">
        <f>IF(Raw_SalesFact!F683="",ROUND(AVERAGE(Raw_SalesFact!$F$2:$F$2001),0),Raw_SalesFact!F683)</f>
        <v>2</v>
      </c>
      <c r="G683" s="4">
        <f>IF(Raw_SalesFact!G683="",ROUND(AVERAGEIF(Raw_SalesFact!$D$2:$D$2001,D683,Raw_SalesFact!$G$2:$G$2001),2),Raw_SalesFact!G683)</f>
        <v>42.04</v>
      </c>
      <c r="H683" s="8">
        <f>IF(Raw_SalesFact!H683="",0,Raw_SalesFact!H683)</f>
        <v>7.0000000000000007E-2</v>
      </c>
      <c r="I683" s="4" t="str">
        <f>Raw_SalesFact!I683</f>
        <v>Credit Card</v>
      </c>
      <c r="J683" s="4">
        <f>IF(Raw_SalesFact!J683="",ROUND(F683*G683*(1-H683),2),Raw_SalesFact!J683)</f>
        <v>78.194400000000002</v>
      </c>
      <c r="K683" s="4" t="str">
        <f>IF(COUNTIF($A$2:$A683,A683)&gt;1,"Duplicate","Unique")</f>
        <v>Unique</v>
      </c>
    </row>
    <row r="684" spans="1:11" ht="15" customHeight="1" x14ac:dyDescent="0.3">
      <c r="A684" s="4" t="str">
        <f>Raw_SalesFact!A684</f>
        <v>SALE682</v>
      </c>
      <c r="B684" s="6">
        <f>Raw_SalesFact!B684</f>
        <v>45278</v>
      </c>
      <c r="C684" s="4" t="str">
        <f>Raw_SalesFact!C684</f>
        <v>CUST1281</v>
      </c>
      <c r="D684" s="4" t="str">
        <f>Raw_SalesFact!D684</f>
        <v>PROD55</v>
      </c>
      <c r="E684" s="4" t="str">
        <f>Raw_SalesFact!E684</f>
        <v>STORE6</v>
      </c>
      <c r="F684" s="4">
        <f>IF(Raw_SalesFact!F684="",ROUND(AVERAGE(Raw_SalesFact!$F$2:$F$2001),0),Raw_SalesFact!F684)</f>
        <v>3</v>
      </c>
      <c r="G684" s="4">
        <f>IF(Raw_SalesFact!G684="",ROUND(AVERAGEIF(Raw_SalesFact!$D$2:$D$2001,D684,Raw_SalesFact!$G$2:$G$2001),2),Raw_SalesFact!G684)</f>
        <v>599.48</v>
      </c>
      <c r="H684" s="8">
        <f>IF(Raw_SalesFact!H684="",0,Raw_SalesFact!H684)</f>
        <v>0.22</v>
      </c>
      <c r="I684" s="4" t="str">
        <f>Raw_SalesFact!I684</f>
        <v>PayPal</v>
      </c>
      <c r="J684" s="4">
        <f>IF(Raw_SalesFact!J684="",ROUND(F684*G684*(1-H684),2),Raw_SalesFact!J684)</f>
        <v>1402.7832000000001</v>
      </c>
      <c r="K684" s="4" t="str">
        <f>IF(COUNTIF($A$2:$A684,A684)&gt;1,"Duplicate","Unique")</f>
        <v>Unique</v>
      </c>
    </row>
    <row r="685" spans="1:11" ht="15" customHeight="1" x14ac:dyDescent="0.3">
      <c r="A685" s="4" t="str">
        <f>Raw_SalesFact!A685</f>
        <v>SALE683</v>
      </c>
      <c r="B685" s="6">
        <f>Raw_SalesFact!B685</f>
        <v>45232</v>
      </c>
      <c r="C685" s="4" t="str">
        <f>Raw_SalesFact!C685</f>
        <v>CUST1357</v>
      </c>
      <c r="D685" s="4" t="str">
        <f>Raw_SalesFact!D685</f>
        <v>PROD17</v>
      </c>
      <c r="E685" s="4" t="str">
        <f>Raw_SalesFact!E685</f>
        <v>STORE1</v>
      </c>
      <c r="F685" s="4">
        <f>IF(Raw_SalesFact!F685="",ROUND(AVERAGE(Raw_SalesFact!$F$2:$F$2001),0),Raw_SalesFact!F685)</f>
        <v>3</v>
      </c>
      <c r="G685" s="4">
        <f>IF(Raw_SalesFact!G685="",ROUND(AVERAGEIF(Raw_SalesFact!$D$2:$D$2001,D685,Raw_SalesFact!$G$2:$G$2001),2),Raw_SalesFact!G685)</f>
        <v>401.42</v>
      </c>
      <c r="H685" s="8">
        <f>IF(Raw_SalesFact!H685="",0,Raw_SalesFact!H685)</f>
        <v>0.01</v>
      </c>
      <c r="I685" s="4" t="str">
        <f>Raw_SalesFact!I685</f>
        <v>COD</v>
      </c>
      <c r="J685" s="4">
        <f>IF(Raw_SalesFact!J685="",ROUND(F685*G685*(1-H685),2),Raw_SalesFact!J685)</f>
        <v>1192.2174</v>
      </c>
      <c r="K685" s="4" t="str">
        <f>IF(COUNTIF($A$2:$A685,A685)&gt;1,"Duplicate","Unique")</f>
        <v>Unique</v>
      </c>
    </row>
    <row r="686" spans="1:11" ht="15" customHeight="1" x14ac:dyDescent="0.3">
      <c r="A686" s="4" t="str">
        <f>Raw_SalesFact!A686</f>
        <v>SALE684</v>
      </c>
      <c r="B686" s="6">
        <f>Raw_SalesFact!B686</f>
        <v>45907</v>
      </c>
      <c r="C686" s="4" t="str">
        <f>Raw_SalesFact!C686</f>
        <v>CUST1192</v>
      </c>
      <c r="D686" s="4" t="str">
        <f>Raw_SalesFact!D686</f>
        <v>PROD46</v>
      </c>
      <c r="E686" s="4" t="str">
        <f>Raw_SalesFact!E686</f>
        <v>STORE8</v>
      </c>
      <c r="F686" s="4">
        <f>IF(Raw_SalesFact!F686="",ROUND(AVERAGE(Raw_SalesFact!$F$2:$F$2001),0),Raw_SalesFact!F686)</f>
        <v>4</v>
      </c>
      <c r="G686" s="4">
        <f>IF(Raw_SalesFact!G686="",ROUND(AVERAGEIF(Raw_SalesFact!$D$2:$D$2001,D686,Raw_SalesFact!$G$2:$G$2001),2),Raw_SalesFact!G686)</f>
        <v>442.54</v>
      </c>
      <c r="H686" s="8">
        <f>IF(Raw_SalesFact!H686="",0,Raw_SalesFact!H686)</f>
        <v>0.06</v>
      </c>
      <c r="I686" s="4" t="str">
        <f>Raw_SalesFact!I686</f>
        <v>Credit Card</v>
      </c>
      <c r="J686" s="4">
        <f>IF(Raw_SalesFact!J686="",ROUND(F686*G686*(1-H686),2),Raw_SalesFact!J686)</f>
        <v>1663.9503999999999</v>
      </c>
      <c r="K686" s="4" t="str">
        <f>IF(COUNTIF($A$2:$A686,A686)&gt;1,"Duplicate","Unique")</f>
        <v>Unique</v>
      </c>
    </row>
    <row r="687" spans="1:11" ht="15" customHeight="1" x14ac:dyDescent="0.3">
      <c r="A687" s="4" t="str">
        <f>Raw_SalesFact!A687</f>
        <v>SALE685</v>
      </c>
      <c r="B687" s="6">
        <f>Raw_SalesFact!B687</f>
        <v>45270</v>
      </c>
      <c r="C687" s="4" t="str">
        <f>Raw_SalesFact!C687</f>
        <v>CUST1456</v>
      </c>
      <c r="D687" s="4" t="str">
        <f>Raw_SalesFact!D687</f>
        <v>PROD88</v>
      </c>
      <c r="E687" s="4" t="str">
        <f>Raw_SalesFact!E687</f>
        <v>STORE13</v>
      </c>
      <c r="F687" s="4">
        <f>IF(Raw_SalesFact!F687="",ROUND(AVERAGE(Raw_SalesFact!$F$2:$F$2001),0),Raw_SalesFact!F687)</f>
        <v>4</v>
      </c>
      <c r="G687" s="4">
        <f>IF(Raw_SalesFact!G687="",ROUND(AVERAGEIF(Raw_SalesFact!$D$2:$D$2001,D687,Raw_SalesFact!$G$2:$G$2001),2),Raw_SalesFact!G687)</f>
        <v>451.41</v>
      </c>
      <c r="H687" s="8">
        <f>IF(Raw_SalesFact!H687="",0,Raw_SalesFact!H687)</f>
        <v>0.06</v>
      </c>
      <c r="I687" s="4" t="str">
        <f>Raw_SalesFact!I687</f>
        <v>PayPal</v>
      </c>
      <c r="J687" s="4">
        <f>IF(Raw_SalesFact!J687="",ROUND(F687*G687*(1-H687),2),Raw_SalesFact!J687)</f>
        <v>1697.3016</v>
      </c>
      <c r="K687" s="4" t="str">
        <f>IF(COUNTIF($A$2:$A687,A687)&gt;1,"Duplicate","Unique")</f>
        <v>Unique</v>
      </c>
    </row>
    <row r="688" spans="1:11" ht="15" customHeight="1" x14ac:dyDescent="0.3">
      <c r="A688" s="4" t="str">
        <f>Raw_SalesFact!A688</f>
        <v>SALE686</v>
      </c>
      <c r="B688" s="6">
        <f>Raw_SalesFact!B688</f>
        <v>45942</v>
      </c>
      <c r="C688" s="4" t="str">
        <f>Raw_SalesFact!C688</f>
        <v>CUST1265</v>
      </c>
      <c r="D688" s="4" t="str">
        <f>Raw_SalesFact!D688</f>
        <v>PROD91</v>
      </c>
      <c r="E688" s="4" t="str">
        <f>Raw_SalesFact!E688</f>
        <v>STORE9</v>
      </c>
      <c r="F688" s="4">
        <f>IF(Raw_SalesFact!F688="",ROUND(AVERAGE(Raw_SalesFact!$F$2:$F$2001),0),Raw_SalesFact!F688)</f>
        <v>4</v>
      </c>
      <c r="G688" s="4">
        <f>IF(Raw_SalesFact!G688="",ROUND(AVERAGEIF(Raw_SalesFact!$D$2:$D$2001,D688,Raw_SalesFact!$G$2:$G$2001),2),Raw_SalesFact!G688)</f>
        <v>547.21</v>
      </c>
      <c r="H688" s="8">
        <f>IF(Raw_SalesFact!H688="",0,Raw_SalesFact!H688)</f>
        <v>0.25</v>
      </c>
      <c r="I688" s="4" t="str">
        <f>Raw_SalesFact!I688</f>
        <v>Credit Card</v>
      </c>
      <c r="J688" s="4">
        <f>IF(Raw_SalesFact!J688="",ROUND(F688*G688*(1-H688),2),Raw_SalesFact!J688)</f>
        <v>1641.63</v>
      </c>
      <c r="K688" s="4" t="str">
        <f>IF(COUNTIF($A$2:$A688,A688)&gt;1,"Duplicate","Unique")</f>
        <v>Unique</v>
      </c>
    </row>
    <row r="689" spans="1:11" ht="15" customHeight="1" x14ac:dyDescent="0.3">
      <c r="A689" s="4" t="str">
        <f>Raw_SalesFact!A689</f>
        <v>SALE687</v>
      </c>
      <c r="B689" s="6">
        <f>Raw_SalesFact!B689</f>
        <v>45750</v>
      </c>
      <c r="C689" s="4" t="str">
        <f>Raw_SalesFact!C689</f>
        <v>CUST1203</v>
      </c>
      <c r="D689" s="4" t="str">
        <f>Raw_SalesFact!D689</f>
        <v>PROD87</v>
      </c>
      <c r="E689" s="4" t="str">
        <f>Raw_SalesFact!E689</f>
        <v>STORE4</v>
      </c>
      <c r="F689" s="4">
        <f>IF(Raw_SalesFact!F689="",ROUND(AVERAGE(Raw_SalesFact!$F$2:$F$2001),0),Raw_SalesFact!F689)</f>
        <v>1</v>
      </c>
      <c r="G689" s="4">
        <f>IF(Raw_SalesFact!G689="",ROUND(AVERAGEIF(Raw_SalesFact!$D$2:$D$2001,D689,Raw_SalesFact!$G$2:$G$2001),2),Raw_SalesFact!G689)</f>
        <v>979.28</v>
      </c>
      <c r="H689" s="8">
        <f>IF(Raw_SalesFact!H689="",0,Raw_SalesFact!H689)</f>
        <v>0.2</v>
      </c>
      <c r="I689" s="4" t="str">
        <f>Raw_SalesFact!I689</f>
        <v>PayPal</v>
      </c>
      <c r="J689" s="4">
        <f>IF(Raw_SalesFact!J689="",ROUND(F689*G689*(1-H689),2),Raw_SalesFact!J689)</f>
        <v>783.42399999999998</v>
      </c>
      <c r="K689" s="4" t="str">
        <f>IF(COUNTIF($A$2:$A689,A689)&gt;1,"Duplicate","Unique")</f>
        <v>Unique</v>
      </c>
    </row>
    <row r="690" spans="1:11" ht="15" customHeight="1" x14ac:dyDescent="0.3">
      <c r="A690" s="4" t="str">
        <f>Raw_SalesFact!A690</f>
        <v>SALE688</v>
      </c>
      <c r="B690" s="6">
        <f>Raw_SalesFact!B690</f>
        <v>45300</v>
      </c>
      <c r="C690" s="4" t="str">
        <f>Raw_SalesFact!C690</f>
        <v>CUST1464</v>
      </c>
      <c r="D690" s="4" t="str">
        <f>Raw_SalesFact!D690</f>
        <v>PROD56</v>
      </c>
      <c r="E690" s="4" t="str">
        <f>Raw_SalesFact!E690</f>
        <v>STORE7</v>
      </c>
      <c r="F690" s="4">
        <f>IF(Raw_SalesFact!F690="",ROUND(AVERAGE(Raw_SalesFact!$F$2:$F$2001),0),Raw_SalesFact!F690)</f>
        <v>4</v>
      </c>
      <c r="G690" s="4">
        <f>IF(Raw_SalesFact!G690="",ROUND(AVERAGEIF(Raw_SalesFact!$D$2:$D$2001,D690,Raw_SalesFact!$G$2:$G$2001),2),Raw_SalesFact!G690)</f>
        <v>263.58999999999997</v>
      </c>
      <c r="H690" s="8">
        <f>IF(Raw_SalesFact!H690="",0,Raw_SalesFact!H690)</f>
        <v>0.04</v>
      </c>
      <c r="I690" s="4" t="str">
        <f>Raw_SalesFact!I690</f>
        <v>Credit Card</v>
      </c>
      <c r="J690" s="4">
        <f>IF(Raw_SalesFact!J690="",ROUND(F690*G690*(1-H690),2),Raw_SalesFact!J690)</f>
        <v>1012.1856</v>
      </c>
      <c r="K690" s="4" t="str">
        <f>IF(COUNTIF($A$2:$A690,A690)&gt;1,"Duplicate","Unique")</f>
        <v>Unique</v>
      </c>
    </row>
    <row r="691" spans="1:11" ht="15" customHeight="1" x14ac:dyDescent="0.3">
      <c r="A691" s="4" t="str">
        <f>Raw_SalesFact!A691</f>
        <v>SALE689</v>
      </c>
      <c r="B691" s="6">
        <f>Raw_SalesFact!B691</f>
        <v>45876</v>
      </c>
      <c r="C691" s="4" t="str">
        <f>Raw_SalesFact!C691</f>
        <v>CUST1002</v>
      </c>
      <c r="D691" s="4" t="str">
        <f>Raw_SalesFact!D691</f>
        <v>PROD54</v>
      </c>
      <c r="E691" s="4" t="str">
        <f>Raw_SalesFact!E691</f>
        <v>STORE5</v>
      </c>
      <c r="F691" s="4">
        <f>IF(Raw_SalesFact!F691="",ROUND(AVERAGE(Raw_SalesFact!$F$2:$F$2001),0),Raw_SalesFact!F691)</f>
        <v>1</v>
      </c>
      <c r="G691" s="4">
        <f>IF(Raw_SalesFact!G691="",ROUND(AVERAGEIF(Raw_SalesFact!$D$2:$D$2001,D691,Raw_SalesFact!$G$2:$G$2001),2),Raw_SalesFact!G691)</f>
        <v>692.75</v>
      </c>
      <c r="H691" s="8">
        <f>IF(Raw_SalesFact!H691="",0,Raw_SalesFact!H691)</f>
        <v>0.11</v>
      </c>
      <c r="I691" s="4" t="str">
        <f>Raw_SalesFact!I691</f>
        <v>COD</v>
      </c>
      <c r="J691" s="4">
        <f>IF(Raw_SalesFact!J691="",ROUND(F691*G691*(1-H691),2),Raw_SalesFact!J691)</f>
        <v>616.54750000000001</v>
      </c>
      <c r="K691" s="4" t="str">
        <f>IF(COUNTIF($A$2:$A691,A691)&gt;1,"Duplicate","Unique")</f>
        <v>Unique</v>
      </c>
    </row>
    <row r="692" spans="1:11" ht="15" customHeight="1" x14ac:dyDescent="0.3">
      <c r="A692" s="4" t="str">
        <f>Raw_SalesFact!A692</f>
        <v>SALE690</v>
      </c>
      <c r="B692" s="6">
        <f>Raw_SalesFact!B692</f>
        <v>45301</v>
      </c>
      <c r="C692" s="4" t="str">
        <f>Raw_SalesFact!C692</f>
        <v>CUST1163</v>
      </c>
      <c r="D692" s="4" t="str">
        <f>Raw_SalesFact!D692</f>
        <v>PROD63</v>
      </c>
      <c r="E692" s="4" t="str">
        <f>Raw_SalesFact!E692</f>
        <v>STORE3</v>
      </c>
      <c r="F692" s="4">
        <f>IF(Raw_SalesFact!F692="",ROUND(AVERAGE(Raw_SalesFact!$F$2:$F$2001),0),Raw_SalesFact!F692)</f>
        <v>3</v>
      </c>
      <c r="G692" s="4">
        <f>IF(Raw_SalesFact!G692="",ROUND(AVERAGEIF(Raw_SalesFact!$D$2:$D$2001,D692,Raw_SalesFact!$G$2:$G$2001),2),Raw_SalesFact!G692)</f>
        <v>142.83000000000001</v>
      </c>
      <c r="H692" s="8">
        <f>IF(Raw_SalesFact!H692="",0,Raw_SalesFact!H692)</f>
        <v>0.01</v>
      </c>
      <c r="I692" s="4" t="str">
        <f>Raw_SalesFact!I692</f>
        <v>Credit Card</v>
      </c>
      <c r="J692" s="4">
        <f>IF(Raw_SalesFact!J692="",ROUND(F692*G692*(1-H692),2),Raw_SalesFact!J692)</f>
        <v>424.20510000000002</v>
      </c>
      <c r="K692" s="4" t="str">
        <f>IF(COUNTIF($A$2:$A692,A692)&gt;1,"Duplicate","Unique")</f>
        <v>Unique</v>
      </c>
    </row>
    <row r="693" spans="1:11" ht="15" customHeight="1" x14ac:dyDescent="0.3">
      <c r="A693" s="4" t="str">
        <f>Raw_SalesFact!A693</f>
        <v>SALE691</v>
      </c>
      <c r="B693" s="6">
        <f>Raw_SalesFact!B693</f>
        <v>45857</v>
      </c>
      <c r="C693" s="4" t="str">
        <f>Raw_SalesFact!C693</f>
        <v>CUST1124</v>
      </c>
      <c r="D693" s="4" t="str">
        <f>Raw_SalesFact!D693</f>
        <v>PROD22</v>
      </c>
      <c r="E693" s="4" t="str">
        <f>Raw_SalesFact!E693</f>
        <v>STORE2</v>
      </c>
      <c r="F693" s="4">
        <f>IF(Raw_SalesFact!F693="",ROUND(AVERAGE(Raw_SalesFact!$F$2:$F$2001),0),Raw_SalesFact!F693)</f>
        <v>2</v>
      </c>
      <c r="G693" s="4">
        <f>IF(Raw_SalesFact!G693="",ROUND(AVERAGEIF(Raw_SalesFact!$D$2:$D$2001,D693,Raw_SalesFact!$G$2:$G$2001),2),Raw_SalesFact!G693)</f>
        <v>419.25</v>
      </c>
      <c r="H693" s="8">
        <f>IF(Raw_SalesFact!H693="",0,Raw_SalesFact!H693)</f>
        <v>0.17</v>
      </c>
      <c r="I693" s="4" t="str">
        <f>Raw_SalesFact!I693</f>
        <v>PayPal</v>
      </c>
      <c r="J693" s="4">
        <f>IF(Raw_SalesFact!J693="",ROUND(F693*G693*(1-H693),2),Raw_SalesFact!J693)</f>
        <v>695.95500000000004</v>
      </c>
      <c r="K693" s="4" t="str">
        <f>IF(COUNTIF($A$2:$A693,A693)&gt;1,"Duplicate","Unique")</f>
        <v>Unique</v>
      </c>
    </row>
    <row r="694" spans="1:11" ht="15" customHeight="1" x14ac:dyDescent="0.3">
      <c r="A694" s="4" t="str">
        <f>Raw_SalesFact!A694</f>
        <v>SALE692</v>
      </c>
      <c r="B694" s="6">
        <f>Raw_SalesFact!B694</f>
        <v>45650</v>
      </c>
      <c r="C694" s="4" t="str">
        <f>Raw_SalesFact!C694</f>
        <v>CUST1240</v>
      </c>
      <c r="D694" s="4" t="str">
        <f>Raw_SalesFact!D694</f>
        <v>PROD26</v>
      </c>
      <c r="E694" s="4" t="str">
        <f>Raw_SalesFact!E694</f>
        <v>STORE19</v>
      </c>
      <c r="F694" s="4">
        <f>IF(Raw_SalesFact!F694="",ROUND(AVERAGE(Raw_SalesFact!$F$2:$F$2001),0),Raw_SalesFact!F694)</f>
        <v>2</v>
      </c>
      <c r="G694" s="4">
        <f>IF(Raw_SalesFact!G694="",ROUND(AVERAGEIF(Raw_SalesFact!$D$2:$D$2001,D694,Raw_SalesFact!$G$2:$G$2001),2),Raw_SalesFact!G694)</f>
        <v>800.84</v>
      </c>
      <c r="H694" s="8">
        <f>IF(Raw_SalesFact!H694="",0,Raw_SalesFact!H694)</f>
        <v>0.27</v>
      </c>
      <c r="I694" s="4" t="str">
        <f>Raw_SalesFact!I694</f>
        <v>COD</v>
      </c>
      <c r="J694" s="4">
        <f>IF(Raw_SalesFact!J694="",ROUND(F694*G694*(1-H694),2),Raw_SalesFact!J694)</f>
        <v>1169.2264</v>
      </c>
      <c r="K694" s="4" t="str">
        <f>IF(COUNTIF($A$2:$A694,A694)&gt;1,"Duplicate","Unique")</f>
        <v>Unique</v>
      </c>
    </row>
    <row r="695" spans="1:11" ht="15" customHeight="1" x14ac:dyDescent="0.3">
      <c r="A695" s="4" t="str">
        <f>Raw_SalesFact!A695</f>
        <v>SALE693</v>
      </c>
      <c r="B695" s="6">
        <f>Raw_SalesFact!B695</f>
        <v>45520</v>
      </c>
      <c r="C695" s="4" t="str">
        <f>Raw_SalesFact!C695</f>
        <v>CUST1001</v>
      </c>
      <c r="D695" s="4" t="str">
        <f>Raw_SalesFact!D695</f>
        <v>PROD48</v>
      </c>
      <c r="E695" s="4" t="str">
        <f>Raw_SalesFact!E695</f>
        <v>STORE2</v>
      </c>
      <c r="F695" s="4">
        <f>IF(Raw_SalesFact!F695="",ROUND(AVERAGE(Raw_SalesFact!$F$2:$F$2001),0),Raw_SalesFact!F695)</f>
        <v>1</v>
      </c>
      <c r="G695" s="4">
        <f>IF(Raw_SalesFact!G695="",ROUND(AVERAGEIF(Raw_SalesFact!$D$2:$D$2001,D695,Raw_SalesFact!$G$2:$G$2001),2),Raw_SalesFact!G695)</f>
        <v>301.24</v>
      </c>
      <c r="H695" s="8">
        <f>IF(Raw_SalesFact!H695="",0,Raw_SalesFact!H695)</f>
        <v>0.11</v>
      </c>
      <c r="I695" s="4" t="str">
        <f>Raw_SalesFact!I695</f>
        <v>PayPal</v>
      </c>
      <c r="J695" s="4">
        <f>IF(Raw_SalesFact!J695="",ROUND(F695*G695*(1-H695),2),Raw_SalesFact!J695)</f>
        <v>268.10359999999997</v>
      </c>
      <c r="K695" s="4" t="str">
        <f>IF(COUNTIF($A$2:$A695,A695)&gt;1,"Duplicate","Unique")</f>
        <v>Unique</v>
      </c>
    </row>
    <row r="696" spans="1:11" ht="15" customHeight="1" x14ac:dyDescent="0.3">
      <c r="A696" s="4" t="str">
        <f>Raw_SalesFact!A696</f>
        <v>SALE694</v>
      </c>
      <c r="B696" s="6">
        <f>Raw_SalesFact!B696</f>
        <v>45497</v>
      </c>
      <c r="C696" s="4" t="str">
        <f>Raw_SalesFact!C696</f>
        <v>CUST1288</v>
      </c>
      <c r="D696" s="4" t="str">
        <f>Raw_SalesFact!D696</f>
        <v>PROD85</v>
      </c>
      <c r="E696" s="4" t="str">
        <f>Raw_SalesFact!E696</f>
        <v>STORE5</v>
      </c>
      <c r="F696" s="4">
        <f>IF(Raw_SalesFact!F696="",ROUND(AVERAGE(Raw_SalesFact!$F$2:$F$2001),0),Raw_SalesFact!F696)</f>
        <v>2</v>
      </c>
      <c r="G696" s="4">
        <f>IF(Raw_SalesFact!G696="",ROUND(AVERAGEIF(Raw_SalesFact!$D$2:$D$2001,D696,Raw_SalesFact!$G$2:$G$2001),2),Raw_SalesFact!G696)</f>
        <v>701.49</v>
      </c>
      <c r="H696" s="8">
        <f>IF(Raw_SalesFact!H696="",0,Raw_SalesFact!H696)</f>
        <v>0.09</v>
      </c>
      <c r="I696" s="4" t="str">
        <f>Raw_SalesFact!I696</f>
        <v>PayPal</v>
      </c>
      <c r="J696" s="4">
        <f>IF(Raw_SalesFact!J696="",ROUND(F696*G696*(1-H696),2),Raw_SalesFact!J696)</f>
        <v>1276.7118</v>
      </c>
      <c r="K696" s="4" t="str">
        <f>IF(COUNTIF($A$2:$A696,A696)&gt;1,"Duplicate","Unique")</f>
        <v>Unique</v>
      </c>
    </row>
    <row r="697" spans="1:11" ht="15" customHeight="1" x14ac:dyDescent="0.3">
      <c r="A697" s="4" t="str">
        <f>Raw_SalesFact!A697</f>
        <v>SALE695</v>
      </c>
      <c r="B697" s="6">
        <f>Raw_SalesFact!B697</f>
        <v>45615</v>
      </c>
      <c r="C697" s="4" t="str">
        <f>Raw_SalesFact!C697</f>
        <v>CUST1351</v>
      </c>
      <c r="D697" s="4" t="str">
        <f>Raw_SalesFact!D697</f>
        <v>PROD26</v>
      </c>
      <c r="E697" s="4" t="str">
        <f>Raw_SalesFact!E697</f>
        <v>STORE10</v>
      </c>
      <c r="F697" s="4">
        <f>IF(Raw_SalesFact!F697="",ROUND(AVERAGE(Raw_SalesFact!$F$2:$F$2001),0),Raw_SalesFact!F697)</f>
        <v>4</v>
      </c>
      <c r="G697" s="4">
        <f>IF(Raw_SalesFact!G697="",ROUND(AVERAGEIF(Raw_SalesFact!$D$2:$D$2001,D697,Raw_SalesFact!$G$2:$G$2001),2),Raw_SalesFact!G697)</f>
        <v>413.48</v>
      </c>
      <c r="H697" s="8">
        <f>IF(Raw_SalesFact!H697="",0,Raw_SalesFact!H697)</f>
        <v>0.02</v>
      </c>
      <c r="I697" s="4" t="str">
        <f>Raw_SalesFact!I697</f>
        <v>PayPal</v>
      </c>
      <c r="J697" s="4">
        <f>IF(Raw_SalesFact!J697="",ROUND(F697*G697*(1-H697),2),Raw_SalesFact!J697)</f>
        <v>1620.8416</v>
      </c>
      <c r="K697" s="4" t="str">
        <f>IF(COUNTIF($A$2:$A697,A697)&gt;1,"Duplicate","Unique")</f>
        <v>Unique</v>
      </c>
    </row>
    <row r="698" spans="1:11" ht="15" customHeight="1" x14ac:dyDescent="0.3">
      <c r="A698" s="4" t="str">
        <f>Raw_SalesFact!A698</f>
        <v>SALE696</v>
      </c>
      <c r="B698" s="6">
        <f>Raw_SalesFact!B698</f>
        <v>45365</v>
      </c>
      <c r="C698" s="4" t="str">
        <f>Raw_SalesFact!C698</f>
        <v>CUST1197</v>
      </c>
      <c r="D698" s="4" t="str">
        <f>Raw_SalesFact!D698</f>
        <v>PROD8</v>
      </c>
      <c r="E698" s="4" t="str">
        <f>Raw_SalesFact!E698</f>
        <v>STORE1</v>
      </c>
      <c r="F698" s="4">
        <f>IF(Raw_SalesFact!F698="",ROUND(AVERAGE(Raw_SalesFact!$F$2:$F$2001),0),Raw_SalesFact!F698)</f>
        <v>4</v>
      </c>
      <c r="G698" s="4">
        <f>IF(Raw_SalesFact!G698="",ROUND(AVERAGEIF(Raw_SalesFact!$D$2:$D$2001,D698,Raw_SalesFact!$G$2:$G$2001),2),Raw_SalesFact!G698)</f>
        <v>167.83</v>
      </c>
      <c r="H698" s="8">
        <f>IF(Raw_SalesFact!H698="",0,Raw_SalesFact!H698)</f>
        <v>0.15</v>
      </c>
      <c r="I698" s="4" t="str">
        <f>Raw_SalesFact!I698</f>
        <v>Credit Card</v>
      </c>
      <c r="J698" s="4">
        <f>IF(Raw_SalesFact!J698="",ROUND(F698*G698*(1-H698),2),Raw_SalesFact!J698)</f>
        <v>570.62199999999996</v>
      </c>
      <c r="K698" s="4" t="str">
        <f>IF(COUNTIF($A$2:$A698,A698)&gt;1,"Duplicate","Unique")</f>
        <v>Unique</v>
      </c>
    </row>
    <row r="699" spans="1:11" ht="15" customHeight="1" x14ac:dyDescent="0.3">
      <c r="A699" s="4" t="str">
        <f>Raw_SalesFact!A699</f>
        <v>SALE697</v>
      </c>
      <c r="B699" s="6">
        <f>Raw_SalesFact!B699</f>
        <v>45832</v>
      </c>
      <c r="C699" s="4" t="str">
        <f>Raw_SalesFact!C699</f>
        <v>CUST1139</v>
      </c>
      <c r="D699" s="4" t="str">
        <f>Raw_SalesFact!D699</f>
        <v>PROD15</v>
      </c>
      <c r="E699" s="4" t="str">
        <f>Raw_SalesFact!E699</f>
        <v>STORE18</v>
      </c>
      <c r="F699" s="4">
        <f>IF(Raw_SalesFact!F699="",ROUND(AVERAGE(Raw_SalesFact!$F$2:$F$2001),0),Raw_SalesFact!F699)</f>
        <v>2</v>
      </c>
      <c r="G699" s="4">
        <f>IF(Raw_SalesFact!G699="",ROUND(AVERAGEIF(Raw_SalesFact!$D$2:$D$2001,D699,Raw_SalesFact!$G$2:$G$2001),2),Raw_SalesFact!G699)</f>
        <v>669.12</v>
      </c>
      <c r="H699" s="8">
        <f>IF(Raw_SalesFact!H699="",0,Raw_SalesFact!H699)</f>
        <v>0.22</v>
      </c>
      <c r="I699" s="4" t="str">
        <f>Raw_SalesFact!I699</f>
        <v>Credit Card</v>
      </c>
      <c r="J699" s="4">
        <f>IF(Raw_SalesFact!J699="",ROUND(F699*G699*(1-H699),2),Raw_SalesFact!J699)</f>
        <v>1043.8271999999999</v>
      </c>
      <c r="K699" s="4" t="str">
        <f>IF(COUNTIF($A$2:$A699,A699)&gt;1,"Duplicate","Unique")</f>
        <v>Unique</v>
      </c>
    </row>
    <row r="700" spans="1:11" ht="15" customHeight="1" x14ac:dyDescent="0.3">
      <c r="A700" s="4" t="str">
        <f>Raw_SalesFact!A700</f>
        <v>SALE698</v>
      </c>
      <c r="B700" s="6">
        <f>Raw_SalesFact!B700</f>
        <v>45530</v>
      </c>
      <c r="C700" s="4" t="str">
        <f>Raw_SalesFact!C700</f>
        <v>CUST1039</v>
      </c>
      <c r="D700" s="4" t="str">
        <f>Raw_SalesFact!D700</f>
        <v>PROD37</v>
      </c>
      <c r="E700" s="4" t="str">
        <f>Raw_SalesFact!E700</f>
        <v>STORE7</v>
      </c>
      <c r="F700" s="4">
        <f>IF(Raw_SalesFact!F700="",ROUND(AVERAGE(Raw_SalesFact!$F$2:$F$2001),0),Raw_SalesFact!F700)</f>
        <v>3</v>
      </c>
      <c r="G700" s="4">
        <f>IF(Raw_SalesFact!G700="",ROUND(AVERAGEIF(Raw_SalesFact!$D$2:$D$2001,D700,Raw_SalesFact!$G$2:$G$2001),2),Raw_SalesFact!G700)</f>
        <v>346.77</v>
      </c>
      <c r="H700" s="8">
        <f>IF(Raw_SalesFact!H700="",0,Raw_SalesFact!H700)</f>
        <v>0.18</v>
      </c>
      <c r="I700" s="4" t="str">
        <f>Raw_SalesFact!I700</f>
        <v>PayPal</v>
      </c>
      <c r="J700" s="4">
        <f>IF(Raw_SalesFact!J700="",ROUND(F700*G700*(1-H700),2),Raw_SalesFact!J700)</f>
        <v>853.05420000000004</v>
      </c>
      <c r="K700" s="4" t="str">
        <f>IF(COUNTIF($A$2:$A700,A700)&gt;1,"Duplicate","Unique")</f>
        <v>Unique</v>
      </c>
    </row>
    <row r="701" spans="1:11" ht="15" customHeight="1" x14ac:dyDescent="0.3">
      <c r="A701" s="4" t="str">
        <f>Raw_SalesFact!A701</f>
        <v>SALE699</v>
      </c>
      <c r="B701" s="6">
        <f>Raw_SalesFact!B701</f>
        <v>45939</v>
      </c>
      <c r="C701" s="4" t="str">
        <f>Raw_SalesFact!C701</f>
        <v>CUST1059</v>
      </c>
      <c r="D701" s="4" t="str">
        <f>Raw_SalesFact!D701</f>
        <v>PROD23</v>
      </c>
      <c r="E701" s="4" t="str">
        <f>Raw_SalesFact!E701</f>
        <v>STORE19</v>
      </c>
      <c r="F701" s="4">
        <f>IF(Raw_SalesFact!F701="",ROUND(AVERAGE(Raw_SalesFact!$F$2:$F$2001),0),Raw_SalesFact!F701)</f>
        <v>3</v>
      </c>
      <c r="G701" s="4">
        <f>IF(Raw_SalesFact!G701="",ROUND(AVERAGEIF(Raw_SalesFact!$D$2:$D$2001,D701,Raw_SalesFact!$G$2:$G$2001),2),Raw_SalesFact!G701)</f>
        <v>648.33000000000004</v>
      </c>
      <c r="H701" s="8">
        <f>IF(Raw_SalesFact!H701="",0,Raw_SalesFact!H701)</f>
        <v>0.2</v>
      </c>
      <c r="I701" s="4" t="str">
        <f>Raw_SalesFact!I701</f>
        <v>COD</v>
      </c>
      <c r="J701" s="4">
        <f>IF(Raw_SalesFact!J701="",ROUND(F701*G701*(1-H701),2),Raw_SalesFact!J701)</f>
        <v>1555.992</v>
      </c>
      <c r="K701" s="4" t="str">
        <f>IF(COUNTIF($A$2:$A701,A701)&gt;1,"Duplicate","Unique")</f>
        <v>Unique</v>
      </c>
    </row>
    <row r="702" spans="1:11" ht="15" customHeight="1" x14ac:dyDescent="0.3">
      <c r="A702" s="4" t="str">
        <f>Raw_SalesFact!A702</f>
        <v>SALE700</v>
      </c>
      <c r="B702" s="6">
        <f>Raw_SalesFact!B702</f>
        <v>45401</v>
      </c>
      <c r="C702" s="4" t="str">
        <f>Raw_SalesFact!C702</f>
        <v>CUST1285</v>
      </c>
      <c r="D702" s="4" t="str">
        <f>Raw_SalesFact!D702</f>
        <v>PROD6</v>
      </c>
      <c r="E702" s="4" t="str">
        <f>Raw_SalesFact!E702</f>
        <v>STORE2</v>
      </c>
      <c r="F702" s="4">
        <f>IF(Raw_SalesFact!F702="",ROUND(AVERAGE(Raw_SalesFact!$F$2:$F$2001),0),Raw_SalesFact!F702)</f>
        <v>4</v>
      </c>
      <c r="G702" s="4">
        <f>IF(Raw_SalesFact!G702="",ROUND(AVERAGEIF(Raw_SalesFact!$D$2:$D$2001,D702,Raw_SalesFact!$G$2:$G$2001),2),Raw_SalesFact!G702)</f>
        <v>254.94</v>
      </c>
      <c r="H702" s="8">
        <f>IF(Raw_SalesFact!H702="",0,Raw_SalesFact!H702)</f>
        <v>0.06</v>
      </c>
      <c r="I702" s="4" t="str">
        <f>Raw_SalesFact!I702</f>
        <v>PayPal</v>
      </c>
      <c r="J702" s="4">
        <f>IF(Raw_SalesFact!J702="",ROUND(F702*G702*(1-H702),2),Raw_SalesFact!J702)</f>
        <v>958.57439999999997</v>
      </c>
      <c r="K702" s="4" t="str">
        <f>IF(COUNTIF($A$2:$A702,A702)&gt;1,"Duplicate","Unique")</f>
        <v>Unique</v>
      </c>
    </row>
    <row r="703" spans="1:11" ht="15" customHeight="1" x14ac:dyDescent="0.3">
      <c r="A703" s="4" t="str">
        <f>Raw_SalesFact!A703</f>
        <v>SALE701</v>
      </c>
      <c r="B703" s="6">
        <f>Raw_SalesFact!B703</f>
        <v>45420</v>
      </c>
      <c r="C703" s="4" t="str">
        <f>Raw_SalesFact!C703</f>
        <v>CUST1338</v>
      </c>
      <c r="D703" s="4" t="str">
        <f>Raw_SalesFact!D703</f>
        <v>PROD81</v>
      </c>
      <c r="E703" s="4" t="str">
        <f>Raw_SalesFact!E703</f>
        <v>STORE4</v>
      </c>
      <c r="F703" s="4">
        <f>IF(Raw_SalesFact!F703="",ROUND(AVERAGE(Raw_SalesFact!$F$2:$F$2001),0),Raw_SalesFact!F703)</f>
        <v>1</v>
      </c>
      <c r="G703" s="4">
        <f>IF(Raw_SalesFact!G703="",ROUND(AVERAGEIF(Raw_SalesFact!$D$2:$D$2001,D703,Raw_SalesFact!$G$2:$G$2001),2),Raw_SalesFact!G703)</f>
        <v>445.5</v>
      </c>
      <c r="H703" s="8">
        <f>IF(Raw_SalesFact!H703="",0,Raw_SalesFact!H703)</f>
        <v>0.28000000000000003</v>
      </c>
      <c r="I703" s="4" t="str">
        <f>Raw_SalesFact!I703</f>
        <v>Credit Card</v>
      </c>
      <c r="J703" s="4">
        <f>IF(Raw_SalesFact!J703="",ROUND(F703*G703*(1-H703),2),Raw_SalesFact!J703)</f>
        <v>320.76</v>
      </c>
      <c r="K703" s="4" t="str">
        <f>IF(COUNTIF($A$2:$A703,A703)&gt;1,"Duplicate","Unique")</f>
        <v>Unique</v>
      </c>
    </row>
    <row r="704" spans="1:11" ht="15" customHeight="1" x14ac:dyDescent="0.3">
      <c r="A704" s="4" t="str">
        <f>Raw_SalesFact!A704</f>
        <v>SALE702</v>
      </c>
      <c r="B704" s="6">
        <f>Raw_SalesFact!B704</f>
        <v>45459</v>
      </c>
      <c r="C704" s="4" t="str">
        <f>Raw_SalesFact!C704</f>
        <v>CUST1221</v>
      </c>
      <c r="D704" s="4" t="str">
        <f>Raw_SalesFact!D704</f>
        <v>PROD90</v>
      </c>
      <c r="E704" s="4" t="str">
        <f>Raw_SalesFact!E704</f>
        <v>STORE4</v>
      </c>
      <c r="F704" s="4">
        <f>IF(Raw_SalesFact!F704="",ROUND(AVERAGE(Raw_SalesFact!$F$2:$F$2001),0),Raw_SalesFact!F704)</f>
        <v>1</v>
      </c>
      <c r="G704" s="4">
        <f>IF(Raw_SalesFact!G704="",ROUND(AVERAGEIF(Raw_SalesFact!$D$2:$D$2001,D704,Raw_SalesFact!$G$2:$G$2001),2),Raw_SalesFact!G704)</f>
        <v>900.94</v>
      </c>
      <c r="H704" s="8">
        <f>IF(Raw_SalesFact!H704="",0,Raw_SalesFact!H704)</f>
        <v>0.1</v>
      </c>
      <c r="I704" s="4" t="str">
        <f>Raw_SalesFact!I704</f>
        <v>Credit Card</v>
      </c>
      <c r="J704" s="4">
        <f>IF(Raw_SalesFact!J704="",ROUND(F704*G704*(1-H704),2),Raw_SalesFact!J704)</f>
        <v>810.846</v>
      </c>
      <c r="K704" s="4" t="str">
        <f>IF(COUNTIF($A$2:$A704,A704)&gt;1,"Duplicate","Unique")</f>
        <v>Unique</v>
      </c>
    </row>
    <row r="705" spans="1:11" ht="15" customHeight="1" x14ac:dyDescent="0.3">
      <c r="A705" s="4" t="str">
        <f>Raw_SalesFact!A705</f>
        <v>SALE703</v>
      </c>
      <c r="B705" s="6">
        <f>Raw_SalesFact!B705</f>
        <v>45429</v>
      </c>
      <c r="C705" s="4" t="str">
        <f>Raw_SalesFact!C705</f>
        <v>CUST1196</v>
      </c>
      <c r="D705" s="4" t="str">
        <f>Raw_SalesFact!D705</f>
        <v>PROD15</v>
      </c>
      <c r="E705" s="4" t="str">
        <f>Raw_SalesFact!E705</f>
        <v>STORE16</v>
      </c>
      <c r="F705" s="4">
        <f>IF(Raw_SalesFact!F705="",ROUND(AVERAGE(Raw_SalesFact!$F$2:$F$2001),0),Raw_SalesFact!F705)</f>
        <v>3</v>
      </c>
      <c r="G705" s="4">
        <f>IF(Raw_SalesFact!G705="",ROUND(AVERAGEIF(Raw_SalesFact!$D$2:$D$2001,D705,Raw_SalesFact!$G$2:$G$2001),2),Raw_SalesFact!G705)</f>
        <v>262.69</v>
      </c>
      <c r="H705" s="8">
        <f>IF(Raw_SalesFact!H705="",0,Raw_SalesFact!H705)</f>
        <v>0.04</v>
      </c>
      <c r="I705" s="4" t="str">
        <f>Raw_SalesFact!I705</f>
        <v>PayPal</v>
      </c>
      <c r="J705" s="4">
        <f>IF(Raw_SalesFact!J705="",ROUND(F705*G705*(1-H705),2),Raw_SalesFact!J705)</f>
        <v>756.54719999999998</v>
      </c>
      <c r="K705" s="4" t="str">
        <f>IF(COUNTIF($A$2:$A705,A705)&gt;1,"Duplicate","Unique")</f>
        <v>Unique</v>
      </c>
    </row>
    <row r="706" spans="1:11" ht="15" customHeight="1" x14ac:dyDescent="0.3">
      <c r="A706" s="4" t="str">
        <f>Raw_SalesFact!A706</f>
        <v>SALE704</v>
      </c>
      <c r="B706" s="6">
        <f>Raw_SalesFact!B706</f>
        <v>45386</v>
      </c>
      <c r="C706" s="4" t="str">
        <f>Raw_SalesFact!C706</f>
        <v>CUST1482</v>
      </c>
      <c r="D706" s="4" t="str">
        <f>Raw_SalesFact!D706</f>
        <v>PROD68</v>
      </c>
      <c r="E706" s="4" t="str">
        <f>Raw_SalesFact!E706</f>
        <v>STORE2</v>
      </c>
      <c r="F706" s="4">
        <f>IF(Raw_SalesFact!F706="",ROUND(AVERAGE(Raw_SalesFact!$F$2:$F$2001),0),Raw_SalesFact!F706)</f>
        <v>3</v>
      </c>
      <c r="G706" s="4">
        <f>IF(Raw_SalesFact!G706="",ROUND(AVERAGEIF(Raw_SalesFact!$D$2:$D$2001,D706,Raw_SalesFact!$G$2:$G$2001),2),Raw_SalesFact!G706)</f>
        <v>212.72</v>
      </c>
      <c r="H706" s="8">
        <f>IF(Raw_SalesFact!H706="",0,Raw_SalesFact!H706)</f>
        <v>0.22</v>
      </c>
      <c r="I706" s="4" t="str">
        <f>Raw_SalesFact!I706</f>
        <v>PayPal</v>
      </c>
      <c r="J706" s="4">
        <f>IF(Raw_SalesFact!J706="",ROUND(F706*G706*(1-H706),2),Raw_SalesFact!J706)</f>
        <v>497.76479999999998</v>
      </c>
      <c r="K706" s="4" t="str">
        <f>IF(COUNTIF($A$2:$A706,A706)&gt;1,"Duplicate","Unique")</f>
        <v>Unique</v>
      </c>
    </row>
    <row r="707" spans="1:11" ht="15" customHeight="1" x14ac:dyDescent="0.3">
      <c r="A707" s="4" t="str">
        <f>Raw_SalesFact!A707</f>
        <v>SALE705</v>
      </c>
      <c r="B707" s="6">
        <f>Raw_SalesFact!B707</f>
        <v>45803</v>
      </c>
      <c r="C707" s="4" t="str">
        <f>Raw_SalesFact!C707</f>
        <v>CUST1151</v>
      </c>
      <c r="D707" s="4" t="str">
        <f>Raw_SalesFact!D707</f>
        <v>PROD24</v>
      </c>
      <c r="E707" s="4" t="str">
        <f>Raw_SalesFact!E707</f>
        <v>STORE18</v>
      </c>
      <c r="F707" s="4">
        <f>IF(Raw_SalesFact!F707="",ROUND(AVERAGE(Raw_SalesFact!$F$2:$F$2001),0),Raw_SalesFact!F707)</f>
        <v>4</v>
      </c>
      <c r="G707" s="4">
        <f>IF(Raw_SalesFact!G707="",ROUND(AVERAGEIF(Raw_SalesFact!$D$2:$D$2001,D707,Raw_SalesFact!$G$2:$G$2001),2),Raw_SalesFact!G707)</f>
        <v>757.9</v>
      </c>
      <c r="H707" s="8">
        <f>IF(Raw_SalesFact!H707="",0,Raw_SalesFact!H707)</f>
        <v>0.22</v>
      </c>
      <c r="I707" s="4" t="str">
        <f>Raw_SalesFact!I707</f>
        <v>PayPal</v>
      </c>
      <c r="J707" s="4">
        <f>IF(Raw_SalesFact!J707="",ROUND(F707*G707*(1-H707),2),Raw_SalesFact!J707)</f>
        <v>2364.6480000000001</v>
      </c>
      <c r="K707" s="4" t="str">
        <f>IF(COUNTIF($A$2:$A707,A707)&gt;1,"Duplicate","Unique")</f>
        <v>Unique</v>
      </c>
    </row>
    <row r="708" spans="1:11" ht="15" customHeight="1" x14ac:dyDescent="0.3">
      <c r="A708" s="4" t="str">
        <f>Raw_SalesFact!A708</f>
        <v>SALE706</v>
      </c>
      <c r="B708" s="6">
        <f>Raw_SalesFact!B708</f>
        <v>45346</v>
      </c>
      <c r="C708" s="4" t="str">
        <f>Raw_SalesFact!C708</f>
        <v>CUST1017</v>
      </c>
      <c r="D708" s="4" t="str">
        <f>Raw_SalesFact!D708</f>
        <v>PROD80</v>
      </c>
      <c r="E708" s="4" t="str">
        <f>Raw_SalesFact!E708</f>
        <v>STORE17</v>
      </c>
      <c r="F708" s="4">
        <f>IF(Raw_SalesFact!F708="",ROUND(AVERAGE(Raw_SalesFact!$F$2:$F$2001),0),Raw_SalesFact!F708)</f>
        <v>1</v>
      </c>
      <c r="G708" s="4">
        <f>IF(Raw_SalesFact!G708="",ROUND(AVERAGEIF(Raw_SalesFact!$D$2:$D$2001,D708,Raw_SalesFact!$G$2:$G$2001),2),Raw_SalesFact!G708)</f>
        <v>846.04</v>
      </c>
      <c r="H708" s="8">
        <f>IF(Raw_SalesFact!H708="",0,Raw_SalesFact!H708)</f>
        <v>0.08</v>
      </c>
      <c r="I708" s="4" t="str">
        <f>Raw_SalesFact!I708</f>
        <v>PayPal</v>
      </c>
      <c r="J708" s="4">
        <f>IF(Raw_SalesFact!J708="",ROUND(F708*G708*(1-H708),2),Raw_SalesFact!J708)</f>
        <v>778.35680000000002</v>
      </c>
      <c r="K708" s="4" t="str">
        <f>IF(COUNTIF($A$2:$A708,A708)&gt;1,"Duplicate","Unique")</f>
        <v>Unique</v>
      </c>
    </row>
    <row r="709" spans="1:11" ht="15" customHeight="1" x14ac:dyDescent="0.3">
      <c r="A709" s="4" t="str">
        <f>Raw_SalesFact!A709</f>
        <v>SALE707</v>
      </c>
      <c r="B709" s="6">
        <f>Raw_SalesFact!B709</f>
        <v>45267</v>
      </c>
      <c r="C709" s="4" t="str">
        <f>Raw_SalesFact!C709</f>
        <v>CUST1159</v>
      </c>
      <c r="D709" s="4" t="str">
        <f>Raw_SalesFact!D709</f>
        <v>PROD38</v>
      </c>
      <c r="E709" s="4" t="str">
        <f>Raw_SalesFact!E709</f>
        <v>STORE7</v>
      </c>
      <c r="F709" s="4">
        <f>IF(Raw_SalesFact!F709="",ROUND(AVERAGE(Raw_SalesFact!$F$2:$F$2001),0),Raw_SalesFact!F709)</f>
        <v>3</v>
      </c>
      <c r="G709" s="4">
        <f>IF(Raw_SalesFact!G709="",ROUND(AVERAGEIF(Raw_SalesFact!$D$2:$D$2001,D709,Raw_SalesFact!$G$2:$G$2001),2),Raw_SalesFact!G709)</f>
        <v>179.7</v>
      </c>
      <c r="H709" s="8">
        <f>IF(Raw_SalesFact!H709="",0,Raw_SalesFact!H709)</f>
        <v>0.17</v>
      </c>
      <c r="I709" s="4" t="str">
        <f>Raw_SalesFact!I709</f>
        <v>COD</v>
      </c>
      <c r="J709" s="4">
        <f>IF(Raw_SalesFact!J709="",ROUND(F709*G709*(1-H709),2),Raw_SalesFact!J709)</f>
        <v>447.45299999999997</v>
      </c>
      <c r="K709" s="4" t="str">
        <f>IF(COUNTIF($A$2:$A709,A709)&gt;1,"Duplicate","Unique")</f>
        <v>Unique</v>
      </c>
    </row>
    <row r="710" spans="1:11" ht="15" customHeight="1" x14ac:dyDescent="0.3">
      <c r="A710" s="4" t="str">
        <f>Raw_SalesFact!A710</f>
        <v>SALE708</v>
      </c>
      <c r="B710" s="6">
        <f>Raw_SalesFact!B710</f>
        <v>45572</v>
      </c>
      <c r="C710" s="4" t="str">
        <f>Raw_SalesFact!C710</f>
        <v>CUST1446</v>
      </c>
      <c r="D710" s="4" t="str">
        <f>Raw_SalesFact!D710</f>
        <v>PROD31</v>
      </c>
      <c r="E710" s="4" t="str">
        <f>Raw_SalesFact!E710</f>
        <v>STORE4</v>
      </c>
      <c r="F710" s="4">
        <f>IF(Raw_SalesFact!F710="",ROUND(AVERAGE(Raw_SalesFact!$F$2:$F$2001),0),Raw_SalesFact!F710)</f>
        <v>4</v>
      </c>
      <c r="G710" s="4">
        <f>IF(Raw_SalesFact!G710="",ROUND(AVERAGEIF(Raw_SalesFact!$D$2:$D$2001,D710,Raw_SalesFact!$G$2:$G$2001),2),Raw_SalesFact!G710)</f>
        <v>681.08</v>
      </c>
      <c r="H710" s="8">
        <f>IF(Raw_SalesFact!H710="",0,Raw_SalesFact!H710)</f>
        <v>0</v>
      </c>
      <c r="I710" s="4" t="str">
        <f>Raw_SalesFact!I710</f>
        <v>PayPal</v>
      </c>
      <c r="J710" s="4">
        <f>IF(Raw_SalesFact!J710="",ROUND(F710*G710*(1-H710),2),Raw_SalesFact!J710)</f>
        <v>2724.32</v>
      </c>
      <c r="K710" s="4" t="str">
        <f>IF(COUNTIF($A$2:$A710,A710)&gt;1,"Duplicate","Unique")</f>
        <v>Unique</v>
      </c>
    </row>
    <row r="711" spans="1:11" ht="15" customHeight="1" x14ac:dyDescent="0.3">
      <c r="A711" s="4" t="str">
        <f>Raw_SalesFact!A711</f>
        <v>SALE709</v>
      </c>
      <c r="B711" s="6">
        <f>Raw_SalesFact!B711</f>
        <v>45252</v>
      </c>
      <c r="C711" s="4" t="str">
        <f>Raw_SalesFact!C711</f>
        <v>CUST1403</v>
      </c>
      <c r="D711" s="4" t="str">
        <f>Raw_SalesFact!D711</f>
        <v>PROD4</v>
      </c>
      <c r="E711" s="4" t="str">
        <f>Raw_SalesFact!E711</f>
        <v>STORE7</v>
      </c>
      <c r="F711" s="4">
        <f>IF(Raw_SalesFact!F711="",ROUND(AVERAGE(Raw_SalesFact!$F$2:$F$2001),0),Raw_SalesFact!F711)</f>
        <v>4</v>
      </c>
      <c r="G711" s="4">
        <f>IF(Raw_SalesFact!G711="",ROUND(AVERAGEIF(Raw_SalesFact!$D$2:$D$2001,D711,Raw_SalesFact!$G$2:$G$2001),2),Raw_SalesFact!G711)</f>
        <v>723.44</v>
      </c>
      <c r="H711" s="8">
        <f>IF(Raw_SalesFact!H711="",0,Raw_SalesFact!H711)</f>
        <v>0.14000000000000001</v>
      </c>
      <c r="I711" s="4" t="str">
        <f>Raw_SalesFact!I711</f>
        <v>PayPal</v>
      </c>
      <c r="J711" s="4">
        <f>IF(Raw_SalesFact!J711="",ROUND(F711*G711*(1-H711),2),Raw_SalesFact!J711)</f>
        <v>2488.6336000000001</v>
      </c>
      <c r="K711" s="4" t="str">
        <f>IF(COUNTIF($A$2:$A711,A711)&gt;1,"Duplicate","Unique")</f>
        <v>Unique</v>
      </c>
    </row>
    <row r="712" spans="1:11" ht="15" customHeight="1" x14ac:dyDescent="0.3">
      <c r="A712" s="4" t="str">
        <f>Raw_SalesFact!A712</f>
        <v>SALE710</v>
      </c>
      <c r="B712" s="6">
        <f>Raw_SalesFact!B712</f>
        <v>45939</v>
      </c>
      <c r="C712" s="4" t="str">
        <f>Raw_SalesFact!C712</f>
        <v>CUST1126</v>
      </c>
      <c r="D712" s="4" t="str">
        <f>Raw_SalesFact!D712</f>
        <v>PROD31</v>
      </c>
      <c r="E712" s="4" t="str">
        <f>Raw_SalesFact!E712</f>
        <v>STORE14</v>
      </c>
      <c r="F712" s="4">
        <f>IF(Raw_SalesFact!F712="",ROUND(AVERAGE(Raw_SalesFact!$F$2:$F$2001),0),Raw_SalesFact!F712)</f>
        <v>4</v>
      </c>
      <c r="G712" s="4">
        <f>IF(Raw_SalesFact!G712="",ROUND(AVERAGEIF(Raw_SalesFact!$D$2:$D$2001,D712,Raw_SalesFact!$G$2:$G$2001),2),Raw_SalesFact!G712)</f>
        <v>471.89</v>
      </c>
      <c r="H712" s="8">
        <f>IF(Raw_SalesFact!H712="",0,Raw_SalesFact!H712)</f>
        <v>0.12</v>
      </c>
      <c r="I712" s="4" t="str">
        <f>Raw_SalesFact!I712</f>
        <v>COD</v>
      </c>
      <c r="J712" s="4">
        <f>IF(Raw_SalesFact!J712="",ROUND(F712*G712*(1-H712),2),Raw_SalesFact!J712)</f>
        <v>1661.0527999999999</v>
      </c>
      <c r="K712" s="4" t="str">
        <f>IF(COUNTIF($A$2:$A712,A712)&gt;1,"Duplicate","Unique")</f>
        <v>Unique</v>
      </c>
    </row>
    <row r="713" spans="1:11" ht="15" customHeight="1" x14ac:dyDescent="0.3">
      <c r="A713" s="4" t="str">
        <f>Raw_SalesFact!A713</f>
        <v>SALE711</v>
      </c>
      <c r="B713" s="6">
        <f>Raw_SalesFact!B713</f>
        <v>45559</v>
      </c>
      <c r="C713" s="4" t="str">
        <f>Raw_SalesFact!C713</f>
        <v>CUST1366</v>
      </c>
      <c r="D713" s="4" t="str">
        <f>Raw_SalesFact!D713</f>
        <v>PROD71</v>
      </c>
      <c r="E713" s="4" t="str">
        <f>Raw_SalesFact!E713</f>
        <v>STORE17</v>
      </c>
      <c r="F713" s="4">
        <f>IF(Raw_SalesFact!F713="",ROUND(AVERAGE(Raw_SalesFact!$F$2:$F$2001),0),Raw_SalesFact!F713)</f>
        <v>1</v>
      </c>
      <c r="G713" s="4">
        <f>IF(Raw_SalesFact!G713="",ROUND(AVERAGEIF(Raw_SalesFact!$D$2:$D$2001,D713,Raw_SalesFact!$G$2:$G$2001),2),Raw_SalesFact!G713)</f>
        <v>613.17999999999995</v>
      </c>
      <c r="H713" s="8">
        <f>IF(Raw_SalesFact!H713="",0,Raw_SalesFact!H713)</f>
        <v>0.14000000000000001</v>
      </c>
      <c r="I713" s="4" t="str">
        <f>Raw_SalesFact!I713</f>
        <v>COD</v>
      </c>
      <c r="J713" s="4">
        <f>IF(Raw_SalesFact!J713="",ROUND(F713*G713*(1-H713),2),Raw_SalesFact!J713)</f>
        <v>527.33479999999997</v>
      </c>
      <c r="K713" s="4" t="str">
        <f>IF(COUNTIF($A$2:$A713,A713)&gt;1,"Duplicate","Unique")</f>
        <v>Unique</v>
      </c>
    </row>
    <row r="714" spans="1:11" ht="15" customHeight="1" x14ac:dyDescent="0.3">
      <c r="A714" s="4" t="str">
        <f>Raw_SalesFact!A714</f>
        <v>SALE712</v>
      </c>
      <c r="B714" s="6">
        <f>Raw_SalesFact!B714</f>
        <v>45229</v>
      </c>
      <c r="C714" s="4" t="str">
        <f>Raw_SalesFact!C714</f>
        <v>CUST1051</v>
      </c>
      <c r="D714" s="4" t="str">
        <f>Raw_SalesFact!D714</f>
        <v>PROD43</v>
      </c>
      <c r="E714" s="4" t="str">
        <f>Raw_SalesFact!E714</f>
        <v>STORE4</v>
      </c>
      <c r="F714" s="4">
        <f>IF(Raw_SalesFact!F714="",ROUND(AVERAGE(Raw_SalesFact!$F$2:$F$2001),0),Raw_SalesFact!F714)</f>
        <v>1</v>
      </c>
      <c r="G714" s="4">
        <f>IF(Raw_SalesFact!G714="",ROUND(AVERAGEIF(Raw_SalesFact!$D$2:$D$2001,D714,Raw_SalesFact!$G$2:$G$2001),2),Raw_SalesFact!G714)</f>
        <v>651.30999999999995</v>
      </c>
      <c r="H714" s="8">
        <f>IF(Raw_SalesFact!H714="",0,Raw_SalesFact!H714)</f>
        <v>0.24</v>
      </c>
      <c r="I714" s="4" t="str">
        <f>Raw_SalesFact!I714</f>
        <v>PayPal</v>
      </c>
      <c r="J714" s="4">
        <f>IF(Raw_SalesFact!J714="",ROUND(F714*G714*(1-H714),2),Raw_SalesFact!J714)</f>
        <v>494.99560000000002</v>
      </c>
      <c r="K714" s="4" t="str">
        <f>IF(COUNTIF($A$2:$A714,A714)&gt;1,"Duplicate","Unique")</f>
        <v>Unique</v>
      </c>
    </row>
    <row r="715" spans="1:11" ht="15" customHeight="1" x14ac:dyDescent="0.3">
      <c r="A715" s="4" t="str">
        <f>Raw_SalesFact!A715</f>
        <v>SALE713</v>
      </c>
      <c r="B715" s="6">
        <f>Raw_SalesFact!B715</f>
        <v>45333</v>
      </c>
      <c r="C715" s="4" t="str">
        <f>Raw_SalesFact!C715</f>
        <v>CUST1024</v>
      </c>
      <c r="D715" s="4" t="str">
        <f>Raw_SalesFact!D715</f>
        <v>PROD3</v>
      </c>
      <c r="E715" s="4" t="str">
        <f>Raw_SalesFact!E715</f>
        <v>STORE6</v>
      </c>
      <c r="F715" s="4">
        <f>IF(Raw_SalesFact!F715="",ROUND(AVERAGE(Raw_SalesFact!$F$2:$F$2001),0),Raw_SalesFact!F715)</f>
        <v>2</v>
      </c>
      <c r="G715" s="4">
        <f>IF(Raw_SalesFact!G715="",ROUND(AVERAGEIF(Raw_SalesFact!$D$2:$D$2001,D715,Raw_SalesFact!$G$2:$G$2001),2),Raw_SalesFact!G715)</f>
        <v>635.14</v>
      </c>
      <c r="H715" s="8">
        <f>IF(Raw_SalesFact!H715="",0,Raw_SalesFact!H715)</f>
        <v>0.1</v>
      </c>
      <c r="I715" s="4" t="str">
        <f>Raw_SalesFact!I715</f>
        <v>COD</v>
      </c>
      <c r="J715" s="4">
        <f>IF(Raw_SalesFact!J715="",ROUND(F715*G715*(1-H715),2),Raw_SalesFact!J715)</f>
        <v>1143.252</v>
      </c>
      <c r="K715" s="4" t="str">
        <f>IF(COUNTIF($A$2:$A715,A715)&gt;1,"Duplicate","Unique")</f>
        <v>Unique</v>
      </c>
    </row>
    <row r="716" spans="1:11" ht="15" customHeight="1" x14ac:dyDescent="0.3">
      <c r="A716" s="4" t="str">
        <f>Raw_SalesFact!A716</f>
        <v>SALE714</v>
      </c>
      <c r="B716" s="6">
        <f>Raw_SalesFact!B716</f>
        <v>45752</v>
      </c>
      <c r="C716" s="4" t="str">
        <f>Raw_SalesFact!C716</f>
        <v>CUST1380</v>
      </c>
      <c r="D716" s="4" t="str">
        <f>Raw_SalesFact!D716</f>
        <v>PROD98</v>
      </c>
      <c r="E716" s="4" t="str">
        <f>Raw_SalesFact!E716</f>
        <v>STORE14</v>
      </c>
      <c r="F716" s="4">
        <f>IF(Raw_SalesFact!F716="",ROUND(AVERAGE(Raw_SalesFact!$F$2:$F$2001),0),Raw_SalesFact!F716)</f>
        <v>4</v>
      </c>
      <c r="G716" s="4">
        <f>IF(Raw_SalesFact!G716="",ROUND(AVERAGEIF(Raw_SalesFact!$D$2:$D$2001,D716,Raw_SalesFact!$G$2:$G$2001),2),Raw_SalesFact!G716)</f>
        <v>912.61</v>
      </c>
      <c r="H716" s="8">
        <f>IF(Raw_SalesFact!H716="",0,Raw_SalesFact!H716)</f>
        <v>0.14000000000000001</v>
      </c>
      <c r="I716" s="4" t="str">
        <f>Raw_SalesFact!I716</f>
        <v>Credit Card</v>
      </c>
      <c r="J716" s="4">
        <f>IF(Raw_SalesFact!J716="",ROUND(F716*G716*(1-H716),2),Raw_SalesFact!J716)</f>
        <v>3139.3784000000001</v>
      </c>
      <c r="K716" s="4" t="str">
        <f>IF(COUNTIF($A$2:$A716,A716)&gt;1,"Duplicate","Unique")</f>
        <v>Unique</v>
      </c>
    </row>
    <row r="717" spans="1:11" ht="15" customHeight="1" x14ac:dyDescent="0.3">
      <c r="A717" s="4" t="str">
        <f>Raw_SalesFact!A717</f>
        <v>SALE715</v>
      </c>
      <c r="B717" s="6">
        <f>Raw_SalesFact!B717</f>
        <v>45795</v>
      </c>
      <c r="C717" s="4" t="str">
        <f>Raw_SalesFact!C717</f>
        <v>CUST1274</v>
      </c>
      <c r="D717" s="4" t="str">
        <f>Raw_SalesFact!D717</f>
        <v>PROD47</v>
      </c>
      <c r="E717" s="4" t="str">
        <f>Raw_SalesFact!E717</f>
        <v>STORE7</v>
      </c>
      <c r="F717" s="4">
        <f>IF(Raw_SalesFact!F717="",ROUND(AVERAGE(Raw_SalesFact!$F$2:$F$2001),0),Raw_SalesFact!F717)</f>
        <v>3</v>
      </c>
      <c r="G717" s="4">
        <f>IF(Raw_SalesFact!G717="",ROUND(AVERAGEIF(Raw_SalesFact!$D$2:$D$2001,D717,Raw_SalesFact!$G$2:$G$2001),2),Raw_SalesFact!G717)</f>
        <v>79.77</v>
      </c>
      <c r="H717" s="8">
        <f>IF(Raw_SalesFact!H717="",0,Raw_SalesFact!H717)</f>
        <v>0.09</v>
      </c>
      <c r="I717" s="4" t="str">
        <f>Raw_SalesFact!I717</f>
        <v>Credit Card</v>
      </c>
      <c r="J717" s="4">
        <f>IF(Raw_SalesFact!J717="",ROUND(F717*G717*(1-H717),2),Raw_SalesFact!J717)</f>
        <v>217.77209999999999</v>
      </c>
      <c r="K717" s="4" t="str">
        <f>IF(COUNTIF($A$2:$A717,A717)&gt;1,"Duplicate","Unique")</f>
        <v>Unique</v>
      </c>
    </row>
    <row r="718" spans="1:11" ht="15" customHeight="1" x14ac:dyDescent="0.3">
      <c r="A718" s="4" t="str">
        <f>Raw_SalesFact!A718</f>
        <v>SALE716</v>
      </c>
      <c r="B718" s="6">
        <f>Raw_SalesFact!B718</f>
        <v>45755</v>
      </c>
      <c r="C718" s="4" t="str">
        <f>Raw_SalesFact!C718</f>
        <v>CUST1277</v>
      </c>
      <c r="D718" s="4" t="str">
        <f>Raw_SalesFact!D718</f>
        <v>PROD94</v>
      </c>
      <c r="E718" s="4" t="str">
        <f>Raw_SalesFact!E718</f>
        <v>STORE15</v>
      </c>
      <c r="F718" s="4">
        <f>IF(Raw_SalesFact!F718="",ROUND(AVERAGE(Raw_SalesFact!$F$2:$F$2001),0),Raw_SalesFact!F718)</f>
        <v>4</v>
      </c>
      <c r="G718" s="4">
        <f>IF(Raw_SalesFact!G718="",ROUND(AVERAGEIF(Raw_SalesFact!$D$2:$D$2001,D718,Raw_SalesFact!$G$2:$G$2001),2),Raw_SalesFact!G718)</f>
        <v>603.52</v>
      </c>
      <c r="H718" s="8">
        <f>IF(Raw_SalesFact!H718="",0,Raw_SalesFact!H718)</f>
        <v>0.25</v>
      </c>
      <c r="I718" s="4" t="str">
        <f>Raw_SalesFact!I718</f>
        <v>Credit Card</v>
      </c>
      <c r="J718" s="4">
        <f>IF(Raw_SalesFact!J718="",ROUND(F718*G718*(1-H718),2),Raw_SalesFact!J718)</f>
        <v>1810.56</v>
      </c>
      <c r="K718" s="4" t="str">
        <f>IF(COUNTIF($A$2:$A718,A718)&gt;1,"Duplicate","Unique")</f>
        <v>Unique</v>
      </c>
    </row>
    <row r="719" spans="1:11" ht="15" customHeight="1" x14ac:dyDescent="0.3">
      <c r="A719" s="4" t="str">
        <f>Raw_SalesFact!A719</f>
        <v>SALE717</v>
      </c>
      <c r="B719" s="6">
        <f>Raw_SalesFact!B719</f>
        <v>45625</v>
      </c>
      <c r="C719" s="4" t="str">
        <f>Raw_SalesFact!C719</f>
        <v>CUST1077</v>
      </c>
      <c r="D719" s="4" t="str">
        <f>Raw_SalesFact!D719</f>
        <v>PROD77</v>
      </c>
      <c r="E719" s="4" t="str">
        <f>Raw_SalesFact!E719</f>
        <v>STORE12</v>
      </c>
      <c r="F719" s="4">
        <f>IF(Raw_SalesFact!F719="",ROUND(AVERAGE(Raw_SalesFact!$F$2:$F$2001),0),Raw_SalesFact!F719)</f>
        <v>4</v>
      </c>
      <c r="G719" s="4">
        <f>IF(Raw_SalesFact!G719="",ROUND(AVERAGEIF(Raw_SalesFact!$D$2:$D$2001,D719,Raw_SalesFact!$G$2:$G$2001),2),Raw_SalesFact!G719)</f>
        <v>453.12</v>
      </c>
      <c r="H719" s="8">
        <f>IF(Raw_SalesFact!H719="",0,Raw_SalesFact!H719)</f>
        <v>0.23</v>
      </c>
      <c r="I719" s="4" t="str">
        <f>Raw_SalesFact!I719</f>
        <v>COD</v>
      </c>
      <c r="J719" s="4">
        <f>IF(Raw_SalesFact!J719="",ROUND(F719*G719*(1-H719),2),Raw_SalesFact!J719)</f>
        <v>1395.6096</v>
      </c>
      <c r="K719" s="4" t="str">
        <f>IF(COUNTIF($A$2:$A719,A719)&gt;1,"Duplicate","Unique")</f>
        <v>Unique</v>
      </c>
    </row>
    <row r="720" spans="1:11" ht="15" customHeight="1" x14ac:dyDescent="0.3">
      <c r="A720" s="4" t="str">
        <f>Raw_SalesFact!A720</f>
        <v>SALE718</v>
      </c>
      <c r="B720" s="6">
        <f>Raw_SalesFact!B720</f>
        <v>45656</v>
      </c>
      <c r="C720" s="4" t="str">
        <f>Raw_SalesFact!C720</f>
        <v>CUST1497</v>
      </c>
      <c r="D720" s="4" t="str">
        <f>Raw_SalesFact!D720</f>
        <v>PROD33</v>
      </c>
      <c r="E720" s="4" t="str">
        <f>Raw_SalesFact!E720</f>
        <v>STORE9</v>
      </c>
      <c r="F720" s="4">
        <f>IF(Raw_SalesFact!F720="",ROUND(AVERAGE(Raw_SalesFact!$F$2:$F$2001),0),Raw_SalesFact!F720)</f>
        <v>2</v>
      </c>
      <c r="G720" s="4">
        <f>IF(Raw_SalesFact!G720="",ROUND(AVERAGEIF(Raw_SalesFact!$D$2:$D$2001,D720,Raw_SalesFact!$G$2:$G$2001),2),Raw_SalesFact!G720)</f>
        <v>974.35</v>
      </c>
      <c r="H720" s="8">
        <f>IF(Raw_SalesFact!H720="",0,Raw_SalesFact!H720)</f>
        <v>0.15</v>
      </c>
      <c r="I720" s="4" t="str">
        <f>Raw_SalesFact!I720</f>
        <v>Credit Card</v>
      </c>
      <c r="J720" s="4">
        <f>IF(Raw_SalesFact!J720="",ROUND(F720*G720*(1-H720),2),Raw_SalesFact!J720)</f>
        <v>1656.395</v>
      </c>
      <c r="K720" s="4" t="str">
        <f>IF(COUNTIF($A$2:$A720,A720)&gt;1,"Duplicate","Unique")</f>
        <v>Unique</v>
      </c>
    </row>
    <row r="721" spans="1:11" ht="15" customHeight="1" x14ac:dyDescent="0.3">
      <c r="A721" s="4" t="str">
        <f>Raw_SalesFact!A721</f>
        <v>SALE719</v>
      </c>
      <c r="B721" s="6">
        <f>Raw_SalesFact!B721</f>
        <v>45824</v>
      </c>
      <c r="C721" s="4" t="str">
        <f>Raw_SalesFact!C721</f>
        <v>CUST1476</v>
      </c>
      <c r="D721" s="4" t="str">
        <f>Raw_SalesFact!D721</f>
        <v>PROD95</v>
      </c>
      <c r="E721" s="4" t="str">
        <f>Raw_SalesFact!E721</f>
        <v>STORE17</v>
      </c>
      <c r="F721" s="4">
        <f>IF(Raw_SalesFact!F721="",ROUND(AVERAGE(Raw_SalesFact!$F$2:$F$2001),0),Raw_SalesFact!F721)</f>
        <v>4</v>
      </c>
      <c r="G721" s="4">
        <f>IF(Raw_SalesFact!G721="",ROUND(AVERAGEIF(Raw_SalesFact!$D$2:$D$2001,D721,Raw_SalesFact!$G$2:$G$2001),2),Raw_SalesFact!G721)</f>
        <v>52.35</v>
      </c>
      <c r="H721" s="8">
        <f>IF(Raw_SalesFact!H721="",0,Raw_SalesFact!H721)</f>
        <v>0.23</v>
      </c>
      <c r="I721" s="4" t="str">
        <f>Raw_SalesFact!I721</f>
        <v>COD</v>
      </c>
      <c r="J721" s="4">
        <f>IF(Raw_SalesFact!J721="",ROUND(F721*G721*(1-H721),2),Raw_SalesFact!J721)</f>
        <v>161.238</v>
      </c>
      <c r="K721" s="4" t="str">
        <f>IF(COUNTIF($A$2:$A721,A721)&gt;1,"Duplicate","Unique")</f>
        <v>Unique</v>
      </c>
    </row>
    <row r="722" spans="1:11" ht="15" customHeight="1" x14ac:dyDescent="0.3">
      <c r="A722" s="4" t="str">
        <f>Raw_SalesFact!A722</f>
        <v>SALE720</v>
      </c>
      <c r="B722" s="6">
        <f>Raw_SalesFact!B722</f>
        <v>45824</v>
      </c>
      <c r="C722" s="4" t="str">
        <f>Raw_SalesFact!C722</f>
        <v>CUST1370</v>
      </c>
      <c r="D722" s="4" t="str">
        <f>Raw_SalesFact!D722</f>
        <v>PROD65</v>
      </c>
      <c r="E722" s="4" t="str">
        <f>Raw_SalesFact!E722</f>
        <v>STORE17</v>
      </c>
      <c r="F722" s="4">
        <f>IF(Raw_SalesFact!F722="",ROUND(AVERAGE(Raw_SalesFact!$F$2:$F$2001),0),Raw_SalesFact!F722)</f>
        <v>3</v>
      </c>
      <c r="G722" s="4">
        <f>IF(Raw_SalesFact!G722="",ROUND(AVERAGEIF(Raw_SalesFact!$D$2:$D$2001,D722,Raw_SalesFact!$G$2:$G$2001),2),Raw_SalesFact!G722)</f>
        <v>681.58</v>
      </c>
      <c r="H722" s="8">
        <f>IF(Raw_SalesFact!H722="",0,Raw_SalesFact!H722)</f>
        <v>0.23</v>
      </c>
      <c r="I722" s="4" t="str">
        <f>Raw_SalesFact!I722</f>
        <v>Credit Card</v>
      </c>
      <c r="J722" s="4">
        <f>IF(Raw_SalesFact!J722="",ROUND(F722*G722*(1-H722),2),Raw_SalesFact!J722)</f>
        <v>1574.4498000000001</v>
      </c>
      <c r="K722" s="4" t="str">
        <f>IF(COUNTIF($A$2:$A722,A722)&gt;1,"Duplicate","Unique")</f>
        <v>Unique</v>
      </c>
    </row>
    <row r="723" spans="1:11" ht="15" customHeight="1" x14ac:dyDescent="0.3">
      <c r="A723" s="4" t="str">
        <f>Raw_SalesFact!A723</f>
        <v>SALE721</v>
      </c>
      <c r="B723" s="6">
        <f>Raw_SalesFact!B723</f>
        <v>45384</v>
      </c>
      <c r="C723" s="4" t="str">
        <f>Raw_SalesFact!C723</f>
        <v>CUST1177</v>
      </c>
      <c r="D723" s="4" t="str">
        <f>Raw_SalesFact!D723</f>
        <v>PROD83</v>
      </c>
      <c r="E723" s="4" t="str">
        <f>Raw_SalesFact!E723</f>
        <v>STORE15</v>
      </c>
      <c r="F723" s="4">
        <f>IF(Raw_SalesFact!F723="",ROUND(AVERAGE(Raw_SalesFact!$F$2:$F$2001),0),Raw_SalesFact!F723)</f>
        <v>3</v>
      </c>
      <c r="G723" s="4">
        <f>IF(Raw_SalesFact!G723="",ROUND(AVERAGEIF(Raw_SalesFact!$D$2:$D$2001,D723,Raw_SalesFact!$G$2:$G$2001),2),Raw_SalesFact!G723)</f>
        <v>71.23</v>
      </c>
      <c r="H723" s="8">
        <f>IF(Raw_SalesFact!H723="",0,Raw_SalesFact!H723)</f>
        <v>0.03</v>
      </c>
      <c r="I723" s="4" t="str">
        <f>Raw_SalesFact!I723</f>
        <v>Credit Card</v>
      </c>
      <c r="J723" s="4">
        <f>IF(Raw_SalesFact!J723="",ROUND(F723*G723*(1-H723),2),Raw_SalesFact!J723)</f>
        <v>207.27930000000001</v>
      </c>
      <c r="K723" s="4" t="str">
        <f>IF(COUNTIF($A$2:$A723,A723)&gt;1,"Duplicate","Unique")</f>
        <v>Unique</v>
      </c>
    </row>
    <row r="724" spans="1:11" ht="15" customHeight="1" x14ac:dyDescent="0.3">
      <c r="A724" s="4" t="str">
        <f>Raw_SalesFact!A724</f>
        <v>SALE722</v>
      </c>
      <c r="B724" s="6">
        <f>Raw_SalesFact!B724</f>
        <v>45379</v>
      </c>
      <c r="C724" s="4" t="str">
        <f>Raw_SalesFact!C724</f>
        <v>CUST1241</v>
      </c>
      <c r="D724" s="4" t="str">
        <f>Raw_SalesFact!D724</f>
        <v>PROD15</v>
      </c>
      <c r="E724" s="4" t="str">
        <f>Raw_SalesFact!E724</f>
        <v>STORE14</v>
      </c>
      <c r="F724" s="4">
        <f>IF(Raw_SalesFact!F724="",ROUND(AVERAGE(Raw_SalesFact!$F$2:$F$2001),0),Raw_SalesFact!F724)</f>
        <v>1</v>
      </c>
      <c r="G724" s="4">
        <f>IF(Raw_SalesFact!G724="",ROUND(AVERAGEIF(Raw_SalesFact!$D$2:$D$2001,D724,Raw_SalesFact!$G$2:$G$2001),2),Raw_SalesFact!G724)</f>
        <v>31.36</v>
      </c>
      <c r="H724" s="8">
        <f>IF(Raw_SalesFact!H724="",0,Raw_SalesFact!H724)</f>
        <v>0.21</v>
      </c>
      <c r="I724" s="4" t="str">
        <f>Raw_SalesFact!I724</f>
        <v>COD</v>
      </c>
      <c r="J724" s="4">
        <f>IF(Raw_SalesFact!J724="",ROUND(F724*G724*(1-H724),2),Raw_SalesFact!J724)</f>
        <v>24.7744</v>
      </c>
      <c r="K724" s="4" t="str">
        <f>IF(COUNTIF($A$2:$A724,A724)&gt;1,"Duplicate","Unique")</f>
        <v>Unique</v>
      </c>
    </row>
    <row r="725" spans="1:11" ht="15" customHeight="1" x14ac:dyDescent="0.3">
      <c r="A725" s="4" t="str">
        <f>Raw_SalesFact!A725</f>
        <v>SALE723</v>
      </c>
      <c r="B725" s="6">
        <f>Raw_SalesFact!B725</f>
        <v>45674</v>
      </c>
      <c r="C725" s="4" t="str">
        <f>Raw_SalesFact!C725</f>
        <v>CUST1341</v>
      </c>
      <c r="D725" s="4" t="str">
        <f>Raw_SalesFact!D725</f>
        <v>PROD41</v>
      </c>
      <c r="E725" s="4" t="str">
        <f>Raw_SalesFact!E725</f>
        <v>STORE13</v>
      </c>
      <c r="F725" s="4">
        <f>IF(Raw_SalesFact!F725="",ROUND(AVERAGE(Raw_SalesFact!$F$2:$F$2001),0),Raw_SalesFact!F725)</f>
        <v>2</v>
      </c>
      <c r="G725" s="4">
        <f>IF(Raw_SalesFact!G725="",ROUND(AVERAGEIF(Raw_SalesFact!$D$2:$D$2001,D725,Raw_SalesFact!$G$2:$G$2001),2),Raw_SalesFact!G725)</f>
        <v>555.54999999999995</v>
      </c>
      <c r="H725" s="8">
        <f>IF(Raw_SalesFact!H725="",0,Raw_SalesFact!H725)</f>
        <v>0.14000000000000001</v>
      </c>
      <c r="I725" s="4" t="str">
        <f>Raw_SalesFact!I725</f>
        <v>Credit Card</v>
      </c>
      <c r="J725" s="4">
        <f>IF(Raw_SalesFact!J725="",ROUND(F725*G725*(1-H725),2),Raw_SalesFact!J725)</f>
        <v>955.54600000000005</v>
      </c>
      <c r="K725" s="4" t="str">
        <f>IF(COUNTIF($A$2:$A725,A725)&gt;1,"Duplicate","Unique")</f>
        <v>Unique</v>
      </c>
    </row>
    <row r="726" spans="1:11" ht="15" customHeight="1" x14ac:dyDescent="0.3">
      <c r="A726" s="4" t="str">
        <f>Raw_SalesFact!A726</f>
        <v>SALE724</v>
      </c>
      <c r="B726" s="6">
        <f>Raw_SalesFact!B726</f>
        <v>45760</v>
      </c>
      <c r="C726" s="4" t="str">
        <f>Raw_SalesFact!C726</f>
        <v>CUST1251</v>
      </c>
      <c r="D726" s="4" t="str">
        <f>Raw_SalesFact!D726</f>
        <v>PROD66</v>
      </c>
      <c r="E726" s="4" t="str">
        <f>Raw_SalesFact!E726</f>
        <v>STORE16</v>
      </c>
      <c r="F726" s="4">
        <f>IF(Raw_SalesFact!F726="",ROUND(AVERAGE(Raw_SalesFact!$F$2:$F$2001),0),Raw_SalesFact!F726)</f>
        <v>4</v>
      </c>
      <c r="G726" s="4">
        <f>IF(Raw_SalesFact!G726="",ROUND(AVERAGEIF(Raw_SalesFact!$D$2:$D$2001,D726,Raw_SalesFact!$G$2:$G$2001),2),Raw_SalesFact!G726)</f>
        <v>805.99</v>
      </c>
      <c r="H726" s="8">
        <f>IF(Raw_SalesFact!H726="",0,Raw_SalesFact!H726)</f>
        <v>0.06</v>
      </c>
      <c r="I726" s="4" t="str">
        <f>Raw_SalesFact!I726</f>
        <v>Credit Card</v>
      </c>
      <c r="J726" s="4">
        <f>IF(Raw_SalesFact!J726="",ROUND(F726*G726*(1-H726),2),Raw_SalesFact!J726)</f>
        <v>3030.5223999999998</v>
      </c>
      <c r="K726" s="4" t="str">
        <f>IF(COUNTIF($A$2:$A726,A726)&gt;1,"Duplicate","Unique")</f>
        <v>Unique</v>
      </c>
    </row>
    <row r="727" spans="1:11" ht="15" customHeight="1" x14ac:dyDescent="0.3">
      <c r="A727" s="4" t="str">
        <f>Raw_SalesFact!A727</f>
        <v>SALE725</v>
      </c>
      <c r="B727" s="6">
        <f>Raw_SalesFact!B727</f>
        <v>45474</v>
      </c>
      <c r="C727" s="4" t="str">
        <f>Raw_SalesFact!C727</f>
        <v>CUST1388</v>
      </c>
      <c r="D727" s="4" t="str">
        <f>Raw_SalesFact!D727</f>
        <v>PROD71</v>
      </c>
      <c r="E727" s="4" t="str">
        <f>Raw_SalesFact!E727</f>
        <v>STORE1</v>
      </c>
      <c r="F727" s="4">
        <f>IF(Raw_SalesFact!F727="",ROUND(AVERAGE(Raw_SalesFact!$F$2:$F$2001),0),Raw_SalesFact!F727)</f>
        <v>1</v>
      </c>
      <c r="G727" s="4">
        <f>IF(Raw_SalesFact!G727="",ROUND(AVERAGEIF(Raw_SalesFact!$D$2:$D$2001,D727,Raw_SalesFact!$G$2:$G$2001),2),Raw_SalesFact!G727)</f>
        <v>506.55</v>
      </c>
      <c r="H727" s="8">
        <f>IF(Raw_SalesFact!H727="",0,Raw_SalesFact!H727)</f>
        <v>0.28000000000000003</v>
      </c>
      <c r="I727" s="4" t="str">
        <f>Raw_SalesFact!I727</f>
        <v>Credit Card</v>
      </c>
      <c r="J727" s="4">
        <f>IF(Raw_SalesFact!J727="",ROUND(F727*G727*(1-H727),2),Raw_SalesFact!J727)</f>
        <v>364.71600000000001</v>
      </c>
      <c r="K727" s="4" t="str">
        <f>IF(COUNTIF($A$2:$A727,A727)&gt;1,"Duplicate","Unique")</f>
        <v>Unique</v>
      </c>
    </row>
    <row r="728" spans="1:11" ht="15" customHeight="1" x14ac:dyDescent="0.3">
      <c r="A728" s="4" t="str">
        <f>Raw_SalesFact!A728</f>
        <v>SALE726</v>
      </c>
      <c r="B728" s="6">
        <f>Raw_SalesFact!B728</f>
        <v>45640</v>
      </c>
      <c r="C728" s="4" t="str">
        <f>Raw_SalesFact!C728</f>
        <v>CUST1130</v>
      </c>
      <c r="D728" s="4" t="str">
        <f>Raw_SalesFact!D728</f>
        <v>PROD41</v>
      </c>
      <c r="E728" s="4" t="str">
        <f>Raw_SalesFact!E728</f>
        <v>STORE11</v>
      </c>
      <c r="F728" s="4">
        <f>IF(Raw_SalesFact!F728="",ROUND(AVERAGE(Raw_SalesFact!$F$2:$F$2001),0),Raw_SalesFact!F728)</f>
        <v>3</v>
      </c>
      <c r="G728" s="4">
        <f>IF(Raw_SalesFact!G728="",ROUND(AVERAGEIF(Raw_SalesFact!$D$2:$D$2001,D728,Raw_SalesFact!$G$2:$G$2001),2),Raw_SalesFact!G728)</f>
        <v>28.69</v>
      </c>
      <c r="H728" s="8">
        <f>IF(Raw_SalesFact!H728="",0,Raw_SalesFact!H728)</f>
        <v>0.02</v>
      </c>
      <c r="I728" s="4" t="str">
        <f>Raw_SalesFact!I728</f>
        <v>Credit Card</v>
      </c>
      <c r="J728" s="4">
        <f>IF(Raw_SalesFact!J728="",ROUND(F728*G728*(1-H728),2),Raw_SalesFact!J728)</f>
        <v>84.348600000000005</v>
      </c>
      <c r="K728" s="4" t="str">
        <f>IF(COUNTIF($A$2:$A728,A728)&gt;1,"Duplicate","Unique")</f>
        <v>Unique</v>
      </c>
    </row>
    <row r="729" spans="1:11" ht="15" customHeight="1" x14ac:dyDescent="0.3">
      <c r="A729" s="4" t="str">
        <f>Raw_SalesFact!A729</f>
        <v>SALE727</v>
      </c>
      <c r="B729" s="6">
        <f>Raw_SalesFact!B729</f>
        <v>45253</v>
      </c>
      <c r="C729" s="4" t="str">
        <f>Raw_SalesFact!C729</f>
        <v>CUST1387</v>
      </c>
      <c r="D729" s="4" t="str">
        <f>Raw_SalesFact!D729</f>
        <v>PROD76</v>
      </c>
      <c r="E729" s="4" t="str">
        <f>Raw_SalesFact!E729</f>
        <v>STORE4</v>
      </c>
      <c r="F729" s="4">
        <f>IF(Raw_SalesFact!F729="",ROUND(AVERAGE(Raw_SalesFact!$F$2:$F$2001),0),Raw_SalesFact!F729)</f>
        <v>1</v>
      </c>
      <c r="G729" s="4">
        <f>IF(Raw_SalesFact!G729="",ROUND(AVERAGEIF(Raw_SalesFact!$D$2:$D$2001,D729,Raw_SalesFact!$G$2:$G$2001),2),Raw_SalesFact!G729)</f>
        <v>106.07</v>
      </c>
      <c r="H729" s="8">
        <f>IF(Raw_SalesFact!H729="",0,Raw_SalesFact!H729)</f>
        <v>0.23</v>
      </c>
      <c r="I729" s="4" t="str">
        <f>Raw_SalesFact!I729</f>
        <v>COD</v>
      </c>
      <c r="J729" s="4">
        <f>IF(Raw_SalesFact!J729="",ROUND(F729*G729*(1-H729),2),Raw_SalesFact!J729)</f>
        <v>81.673900000000003</v>
      </c>
      <c r="K729" s="4" t="str">
        <f>IF(COUNTIF($A$2:$A729,A729)&gt;1,"Duplicate","Unique")</f>
        <v>Unique</v>
      </c>
    </row>
    <row r="730" spans="1:11" ht="15" customHeight="1" x14ac:dyDescent="0.3">
      <c r="A730" s="4" t="str">
        <f>Raw_SalesFact!A730</f>
        <v>SALE728</v>
      </c>
      <c r="B730" s="6">
        <f>Raw_SalesFact!B730</f>
        <v>45225</v>
      </c>
      <c r="C730" s="4" t="str">
        <f>Raw_SalesFact!C730</f>
        <v>CUST1260</v>
      </c>
      <c r="D730" s="4" t="str">
        <f>Raw_SalesFact!D730</f>
        <v>PROD91</v>
      </c>
      <c r="E730" s="4" t="str">
        <f>Raw_SalesFact!E730</f>
        <v>STORE0</v>
      </c>
      <c r="F730" s="4">
        <f>IF(Raw_SalesFact!F730="",ROUND(AVERAGE(Raw_SalesFact!$F$2:$F$2001),0),Raw_SalesFact!F730)</f>
        <v>4</v>
      </c>
      <c r="G730" s="4">
        <f>IF(Raw_SalesFact!G730="",ROUND(AVERAGEIF(Raw_SalesFact!$D$2:$D$2001,D730,Raw_SalesFact!$G$2:$G$2001),2),Raw_SalesFact!G730)</f>
        <v>289.77</v>
      </c>
      <c r="H730" s="8">
        <f>IF(Raw_SalesFact!H730="",0,Raw_SalesFact!H730)</f>
        <v>0.06</v>
      </c>
      <c r="I730" s="4" t="str">
        <f>Raw_SalesFact!I730</f>
        <v>PayPal</v>
      </c>
      <c r="J730" s="4">
        <f>IF(Raw_SalesFact!J730="",ROUND(F730*G730*(1-H730),2),Raw_SalesFact!J730)</f>
        <v>1089.5352</v>
      </c>
      <c r="K730" s="4" t="str">
        <f>IF(COUNTIF($A$2:$A730,A730)&gt;1,"Duplicate","Unique")</f>
        <v>Unique</v>
      </c>
    </row>
    <row r="731" spans="1:11" ht="15" customHeight="1" x14ac:dyDescent="0.3">
      <c r="A731" s="4" t="str">
        <f>Raw_SalesFact!A731</f>
        <v>SALE729</v>
      </c>
      <c r="B731" s="6">
        <f>Raw_SalesFact!B731</f>
        <v>45263</v>
      </c>
      <c r="C731" s="4" t="str">
        <f>Raw_SalesFact!C731</f>
        <v>CUST1156</v>
      </c>
      <c r="D731" s="4" t="str">
        <f>Raw_SalesFact!D731</f>
        <v>PROD83</v>
      </c>
      <c r="E731" s="4" t="str">
        <f>Raw_SalesFact!E731</f>
        <v>STORE18</v>
      </c>
      <c r="F731" s="4">
        <f>IF(Raw_SalesFact!F731="",ROUND(AVERAGE(Raw_SalesFact!$F$2:$F$2001),0),Raw_SalesFact!F731)</f>
        <v>2</v>
      </c>
      <c r="G731" s="4">
        <f>IF(Raw_SalesFact!G731="",ROUND(AVERAGEIF(Raw_SalesFact!$D$2:$D$2001,D731,Raw_SalesFact!$G$2:$G$2001),2),Raw_SalesFact!G731)</f>
        <v>354.26</v>
      </c>
      <c r="H731" s="8">
        <f>IF(Raw_SalesFact!H731="",0,Raw_SalesFact!H731)</f>
        <v>0.01</v>
      </c>
      <c r="I731" s="4" t="str">
        <f>Raw_SalesFact!I731</f>
        <v>COD</v>
      </c>
      <c r="J731" s="4">
        <f>IF(Raw_SalesFact!J731="",ROUND(F731*G731*(1-H731),2),Raw_SalesFact!J731)</f>
        <v>701.4348</v>
      </c>
      <c r="K731" s="4" t="str">
        <f>IF(COUNTIF($A$2:$A731,A731)&gt;1,"Duplicate","Unique")</f>
        <v>Unique</v>
      </c>
    </row>
    <row r="732" spans="1:11" ht="15" customHeight="1" x14ac:dyDescent="0.3">
      <c r="A732" s="4" t="str">
        <f>Raw_SalesFact!A732</f>
        <v>SALE730</v>
      </c>
      <c r="B732" s="6">
        <f>Raw_SalesFact!B732</f>
        <v>45554</v>
      </c>
      <c r="C732" s="4" t="str">
        <f>Raw_SalesFact!C732</f>
        <v>CUST1385</v>
      </c>
      <c r="D732" s="4" t="str">
        <f>Raw_SalesFact!D732</f>
        <v>PROD68</v>
      </c>
      <c r="E732" s="4" t="str">
        <f>Raw_SalesFact!E732</f>
        <v>STORE14</v>
      </c>
      <c r="F732" s="4">
        <f>IF(Raw_SalesFact!F732="",ROUND(AVERAGE(Raw_SalesFact!$F$2:$F$2001),0),Raw_SalesFact!F732)</f>
        <v>1</v>
      </c>
      <c r="G732" s="4">
        <f>IF(Raw_SalesFact!G732="",ROUND(AVERAGEIF(Raw_SalesFact!$D$2:$D$2001,D732,Raw_SalesFact!$G$2:$G$2001),2),Raw_SalesFact!G732)</f>
        <v>522.72</v>
      </c>
      <c r="H732" s="8">
        <f>IF(Raw_SalesFact!H732="",0,Raw_SalesFact!H732)</f>
        <v>0.25</v>
      </c>
      <c r="I732" s="4" t="str">
        <f>Raw_SalesFact!I732</f>
        <v>PayPal</v>
      </c>
      <c r="J732" s="4">
        <f>IF(Raw_SalesFact!J732="",ROUND(F732*G732*(1-H732),2),Raw_SalesFact!J732)</f>
        <v>392.04</v>
      </c>
      <c r="K732" s="4" t="str">
        <f>IF(COUNTIF($A$2:$A732,A732)&gt;1,"Duplicate","Unique")</f>
        <v>Unique</v>
      </c>
    </row>
    <row r="733" spans="1:11" ht="15" customHeight="1" x14ac:dyDescent="0.3">
      <c r="A733" s="4" t="str">
        <f>Raw_SalesFact!A733</f>
        <v>SALE731</v>
      </c>
      <c r="B733" s="6">
        <f>Raw_SalesFact!B733</f>
        <v>45569</v>
      </c>
      <c r="C733" s="4" t="str">
        <f>Raw_SalesFact!C733</f>
        <v>CUST1057</v>
      </c>
      <c r="D733" s="4" t="str">
        <f>Raw_SalesFact!D733</f>
        <v>PROD5</v>
      </c>
      <c r="E733" s="4" t="str">
        <f>Raw_SalesFact!E733</f>
        <v>STORE9</v>
      </c>
      <c r="F733" s="4">
        <f>IF(Raw_SalesFact!F733="",ROUND(AVERAGE(Raw_SalesFact!$F$2:$F$2001),0),Raw_SalesFact!F733)</f>
        <v>3</v>
      </c>
      <c r="G733" s="4">
        <f>IF(Raw_SalesFact!G733="",ROUND(AVERAGEIF(Raw_SalesFact!$D$2:$D$2001,D733,Raw_SalesFact!$G$2:$G$2001),2),Raw_SalesFact!G733)</f>
        <v>966.02</v>
      </c>
      <c r="H733" s="8">
        <f>IF(Raw_SalesFact!H733="",0,Raw_SalesFact!H733)</f>
        <v>0.03</v>
      </c>
      <c r="I733" s="4" t="str">
        <f>Raw_SalesFact!I733</f>
        <v>COD</v>
      </c>
      <c r="J733" s="4">
        <f>IF(Raw_SalesFact!J733="",ROUND(F733*G733*(1-H733),2),Raw_SalesFact!J733)</f>
        <v>2811.1181999999999</v>
      </c>
      <c r="K733" s="4" t="str">
        <f>IF(COUNTIF($A$2:$A733,A733)&gt;1,"Duplicate","Unique")</f>
        <v>Unique</v>
      </c>
    </row>
    <row r="734" spans="1:11" ht="15" customHeight="1" x14ac:dyDescent="0.3">
      <c r="A734" s="4" t="str">
        <f>Raw_SalesFact!A734</f>
        <v>SALE732</v>
      </c>
      <c r="B734" s="6">
        <f>Raw_SalesFact!B734</f>
        <v>45217</v>
      </c>
      <c r="C734" s="4" t="str">
        <f>Raw_SalesFact!C734</f>
        <v>CUST1224</v>
      </c>
      <c r="D734" s="4" t="str">
        <f>Raw_SalesFact!D734</f>
        <v>PROD50</v>
      </c>
      <c r="E734" s="4" t="str">
        <f>Raw_SalesFact!E734</f>
        <v>STORE17</v>
      </c>
      <c r="F734" s="4">
        <f>IF(Raw_SalesFact!F734="",ROUND(AVERAGE(Raw_SalesFact!$F$2:$F$2001),0),Raw_SalesFact!F734)</f>
        <v>1</v>
      </c>
      <c r="G734" s="4">
        <f>IF(Raw_SalesFact!G734="",ROUND(AVERAGEIF(Raw_SalesFact!$D$2:$D$2001,D734,Raw_SalesFact!$G$2:$G$2001),2),Raw_SalesFact!G734)</f>
        <v>498.61</v>
      </c>
      <c r="H734" s="8">
        <f>IF(Raw_SalesFact!H734="",0,Raw_SalesFact!H734)</f>
        <v>0.04</v>
      </c>
      <c r="I734" s="4" t="str">
        <f>Raw_SalesFact!I734</f>
        <v>PayPal</v>
      </c>
      <c r="J734" s="4">
        <f>IF(Raw_SalesFact!J734="",ROUND(F734*G734*(1-H734),2),Raw_SalesFact!J734)</f>
        <v>478.66559999999998</v>
      </c>
      <c r="K734" s="4" t="str">
        <f>IF(COUNTIF($A$2:$A734,A734)&gt;1,"Duplicate","Unique")</f>
        <v>Unique</v>
      </c>
    </row>
    <row r="735" spans="1:11" ht="15" customHeight="1" x14ac:dyDescent="0.3">
      <c r="A735" s="4" t="str">
        <f>Raw_SalesFact!A735</f>
        <v>SALE733</v>
      </c>
      <c r="B735" s="6">
        <f>Raw_SalesFact!B735</f>
        <v>45783</v>
      </c>
      <c r="C735" s="4" t="str">
        <f>Raw_SalesFact!C735</f>
        <v>CUST1330</v>
      </c>
      <c r="D735" s="4" t="str">
        <f>Raw_SalesFact!D735</f>
        <v>PROD42</v>
      </c>
      <c r="E735" s="4" t="str">
        <f>Raw_SalesFact!E735</f>
        <v>STORE6</v>
      </c>
      <c r="F735" s="4">
        <f>IF(Raw_SalesFact!F735="",ROUND(AVERAGE(Raw_SalesFact!$F$2:$F$2001),0),Raw_SalesFact!F735)</f>
        <v>4</v>
      </c>
      <c r="G735" s="4">
        <f>IF(Raw_SalesFact!G735="",ROUND(AVERAGEIF(Raw_SalesFact!$D$2:$D$2001,D735,Raw_SalesFact!$G$2:$G$2001),2),Raw_SalesFact!G735)</f>
        <v>758.27</v>
      </c>
      <c r="H735" s="8">
        <f>IF(Raw_SalesFact!H735="",0,Raw_SalesFact!H735)</f>
        <v>0.05</v>
      </c>
      <c r="I735" s="4" t="str">
        <f>Raw_SalesFact!I735</f>
        <v>PayPal</v>
      </c>
      <c r="J735" s="4">
        <f>IF(Raw_SalesFact!J735="",ROUND(F735*G735*(1-H735),2),Raw_SalesFact!J735)</f>
        <v>2881.4259999999999</v>
      </c>
      <c r="K735" s="4" t="str">
        <f>IF(COUNTIF($A$2:$A735,A735)&gt;1,"Duplicate","Unique")</f>
        <v>Unique</v>
      </c>
    </row>
    <row r="736" spans="1:11" ht="15" customHeight="1" x14ac:dyDescent="0.3">
      <c r="A736" s="4" t="str">
        <f>Raw_SalesFact!A736</f>
        <v>SALE734</v>
      </c>
      <c r="B736" s="6">
        <f>Raw_SalesFact!B736</f>
        <v>45371</v>
      </c>
      <c r="C736" s="4" t="str">
        <f>Raw_SalesFact!C736</f>
        <v>CUST1198</v>
      </c>
      <c r="D736" s="4" t="str">
        <f>Raw_SalesFact!D736</f>
        <v>PROD3</v>
      </c>
      <c r="E736" s="4" t="str">
        <f>Raw_SalesFact!E736</f>
        <v>STORE2</v>
      </c>
      <c r="F736" s="4">
        <f>IF(Raw_SalesFact!F736="",ROUND(AVERAGE(Raw_SalesFact!$F$2:$F$2001),0),Raw_SalesFact!F736)</f>
        <v>2</v>
      </c>
      <c r="G736" s="4">
        <f>IF(Raw_SalesFact!G736="",ROUND(AVERAGEIF(Raw_SalesFact!$D$2:$D$2001,D736,Raw_SalesFact!$G$2:$G$2001),2),Raw_SalesFact!G736)</f>
        <v>371.03</v>
      </c>
      <c r="H736" s="8">
        <f>IF(Raw_SalesFact!H736="",0,Raw_SalesFact!H736)</f>
        <v>0.23</v>
      </c>
      <c r="I736" s="4" t="str">
        <f>Raw_SalesFact!I736</f>
        <v>PayPal</v>
      </c>
      <c r="J736" s="4">
        <f>IF(Raw_SalesFact!J736="",ROUND(F736*G736*(1-H736),2),Raw_SalesFact!J736)</f>
        <v>571.38620000000003</v>
      </c>
      <c r="K736" s="4" t="str">
        <f>IF(COUNTIF($A$2:$A736,A736)&gt;1,"Duplicate","Unique")</f>
        <v>Unique</v>
      </c>
    </row>
    <row r="737" spans="1:11" ht="15" customHeight="1" x14ac:dyDescent="0.3">
      <c r="A737" s="4" t="str">
        <f>Raw_SalesFact!A737</f>
        <v>SALE735</v>
      </c>
      <c r="B737" s="6">
        <f>Raw_SalesFact!B737</f>
        <v>45453</v>
      </c>
      <c r="C737" s="4" t="str">
        <f>Raw_SalesFact!C737</f>
        <v>CUST1355</v>
      </c>
      <c r="D737" s="4" t="str">
        <f>Raw_SalesFact!D737</f>
        <v>PROD91</v>
      </c>
      <c r="E737" s="4" t="str">
        <f>Raw_SalesFact!E737</f>
        <v>STORE17</v>
      </c>
      <c r="F737" s="4">
        <f>IF(Raw_SalesFact!F737="",ROUND(AVERAGE(Raw_SalesFact!$F$2:$F$2001),0),Raw_SalesFact!F737)</f>
        <v>1</v>
      </c>
      <c r="G737" s="4">
        <f>IF(Raw_SalesFact!G737="",ROUND(AVERAGEIF(Raw_SalesFact!$D$2:$D$2001,D737,Raw_SalesFact!$G$2:$G$2001),2),Raw_SalesFact!G737)</f>
        <v>230.32</v>
      </c>
      <c r="H737" s="8">
        <f>IF(Raw_SalesFact!H737="",0,Raw_SalesFact!H737)</f>
        <v>0.05</v>
      </c>
      <c r="I737" s="4" t="str">
        <f>Raw_SalesFact!I737</f>
        <v>COD</v>
      </c>
      <c r="J737" s="4">
        <f>IF(Raw_SalesFact!J737="",ROUND(F737*G737*(1-H737),2),Raw_SalesFact!J737)</f>
        <v>218.804</v>
      </c>
      <c r="K737" s="4" t="str">
        <f>IF(COUNTIF($A$2:$A737,A737)&gt;1,"Duplicate","Unique")</f>
        <v>Unique</v>
      </c>
    </row>
    <row r="738" spans="1:11" ht="15" customHeight="1" x14ac:dyDescent="0.3">
      <c r="A738" s="4" t="str">
        <f>Raw_SalesFact!A738</f>
        <v>SALE736</v>
      </c>
      <c r="B738" s="6">
        <f>Raw_SalesFact!B738</f>
        <v>45526</v>
      </c>
      <c r="C738" s="4" t="str">
        <f>Raw_SalesFact!C738</f>
        <v>CUST1342</v>
      </c>
      <c r="D738" s="4" t="str">
        <f>Raw_SalesFact!D738</f>
        <v>PROD61</v>
      </c>
      <c r="E738" s="4" t="str">
        <f>Raw_SalesFact!E738</f>
        <v>STORE6</v>
      </c>
      <c r="F738" s="4">
        <f>IF(Raw_SalesFact!F738="",ROUND(AVERAGE(Raw_SalesFact!$F$2:$F$2001),0),Raw_SalesFact!F738)</f>
        <v>2</v>
      </c>
      <c r="G738" s="4">
        <f>IF(Raw_SalesFact!G738="",ROUND(AVERAGEIF(Raw_SalesFact!$D$2:$D$2001,D738,Raw_SalesFact!$G$2:$G$2001),2),Raw_SalesFact!G738)</f>
        <v>985.43</v>
      </c>
      <c r="H738" s="8">
        <f>IF(Raw_SalesFact!H738="",0,Raw_SalesFact!H738)</f>
        <v>0.28000000000000003</v>
      </c>
      <c r="I738" s="4" t="str">
        <f>Raw_SalesFact!I738</f>
        <v>COD</v>
      </c>
      <c r="J738" s="4">
        <f>IF(Raw_SalesFact!J738="",ROUND(F738*G738*(1-H738),2),Raw_SalesFact!J738)</f>
        <v>1419.0192</v>
      </c>
      <c r="K738" s="4" t="str">
        <f>IF(COUNTIF($A$2:$A738,A738)&gt;1,"Duplicate","Unique")</f>
        <v>Unique</v>
      </c>
    </row>
    <row r="739" spans="1:11" ht="15" customHeight="1" x14ac:dyDescent="0.3">
      <c r="A739" s="4" t="str">
        <f>Raw_SalesFact!A739</f>
        <v>SALE737</v>
      </c>
      <c r="B739" s="6">
        <f>Raw_SalesFact!B739</f>
        <v>45756</v>
      </c>
      <c r="C739" s="4" t="str">
        <f>Raw_SalesFact!C739</f>
        <v>CUST1422</v>
      </c>
      <c r="D739" s="4" t="str">
        <f>Raw_SalesFact!D739</f>
        <v>PROD9</v>
      </c>
      <c r="E739" s="4" t="str">
        <f>Raw_SalesFact!E739</f>
        <v>STORE4</v>
      </c>
      <c r="F739" s="4">
        <f>IF(Raw_SalesFact!F739="",ROUND(AVERAGE(Raw_SalesFact!$F$2:$F$2001),0),Raw_SalesFact!F739)</f>
        <v>2</v>
      </c>
      <c r="G739" s="4">
        <f>IF(Raw_SalesFact!G739="",ROUND(AVERAGEIF(Raw_SalesFact!$D$2:$D$2001,D739,Raw_SalesFact!$G$2:$G$2001),2),Raw_SalesFact!G739)</f>
        <v>492.5</v>
      </c>
      <c r="H739" s="8">
        <f>IF(Raw_SalesFact!H739="",0,Raw_SalesFact!H739)</f>
        <v>0.3</v>
      </c>
      <c r="I739" s="4" t="str">
        <f>Raw_SalesFact!I739</f>
        <v>PayPal</v>
      </c>
      <c r="J739" s="4">
        <f>IF(Raw_SalesFact!J739="",ROUND(F739*G739*(1-H739),2),Raw_SalesFact!J739)</f>
        <v>689.5</v>
      </c>
      <c r="K739" s="4" t="str">
        <f>IF(COUNTIF($A$2:$A739,A739)&gt;1,"Duplicate","Unique")</f>
        <v>Unique</v>
      </c>
    </row>
    <row r="740" spans="1:11" ht="15" customHeight="1" x14ac:dyDescent="0.3">
      <c r="A740" s="4" t="str">
        <f>Raw_SalesFact!A740</f>
        <v>SALE738</v>
      </c>
      <c r="B740" s="6">
        <f>Raw_SalesFact!B740</f>
        <v>45657</v>
      </c>
      <c r="C740" s="4" t="str">
        <f>Raw_SalesFact!C740</f>
        <v>CUST1364</v>
      </c>
      <c r="D740" s="4" t="str">
        <f>Raw_SalesFact!D740</f>
        <v>PROD46</v>
      </c>
      <c r="E740" s="4" t="str">
        <f>Raw_SalesFact!E740</f>
        <v>STORE11</v>
      </c>
      <c r="F740" s="4">
        <f>IF(Raw_SalesFact!F740="",ROUND(AVERAGE(Raw_SalesFact!$F$2:$F$2001),0),Raw_SalesFact!F740)</f>
        <v>2</v>
      </c>
      <c r="G740" s="4">
        <f>IF(Raw_SalesFact!G740="",ROUND(AVERAGEIF(Raw_SalesFact!$D$2:$D$2001,D740,Raw_SalesFact!$G$2:$G$2001),2),Raw_SalesFact!G740)</f>
        <v>213.69</v>
      </c>
      <c r="H740" s="8">
        <f>IF(Raw_SalesFact!H740="",0,Raw_SalesFact!H740)</f>
        <v>0.28000000000000003</v>
      </c>
      <c r="I740" s="4" t="str">
        <f>Raw_SalesFact!I740</f>
        <v>PayPal</v>
      </c>
      <c r="J740" s="4">
        <f>IF(Raw_SalesFact!J740="",ROUND(F740*G740*(1-H740),2),Raw_SalesFact!J740)</f>
        <v>307.71359999999999</v>
      </c>
      <c r="K740" s="4" t="str">
        <f>IF(COUNTIF($A$2:$A740,A740)&gt;1,"Duplicate","Unique")</f>
        <v>Unique</v>
      </c>
    </row>
    <row r="741" spans="1:11" ht="15" customHeight="1" x14ac:dyDescent="0.3">
      <c r="A741" s="4" t="str">
        <f>Raw_SalesFact!A741</f>
        <v>SALE739</v>
      </c>
      <c r="B741" s="6">
        <f>Raw_SalesFact!B741</f>
        <v>45716</v>
      </c>
      <c r="C741" s="4" t="str">
        <f>Raw_SalesFact!C741</f>
        <v>CUST1065</v>
      </c>
      <c r="D741" s="4" t="str">
        <f>Raw_SalesFact!D741</f>
        <v>PROD20</v>
      </c>
      <c r="E741" s="4" t="str">
        <f>Raw_SalesFact!E741</f>
        <v>STORE8</v>
      </c>
      <c r="F741" s="4">
        <f>IF(Raw_SalesFact!F741="",ROUND(AVERAGE(Raw_SalesFact!$F$2:$F$2001),0),Raw_SalesFact!F741)</f>
        <v>4</v>
      </c>
      <c r="G741" s="4">
        <f>IF(Raw_SalesFact!G741="",ROUND(AVERAGEIF(Raw_SalesFact!$D$2:$D$2001,D741,Raw_SalesFact!$G$2:$G$2001),2),Raw_SalesFact!G741)</f>
        <v>618.83000000000004</v>
      </c>
      <c r="H741" s="8">
        <f>IF(Raw_SalesFact!H741="",0,Raw_SalesFact!H741)</f>
        <v>0.08</v>
      </c>
      <c r="I741" s="4" t="str">
        <f>Raw_SalesFact!I741</f>
        <v>PayPal</v>
      </c>
      <c r="J741" s="4">
        <f>IF(Raw_SalesFact!J741="",ROUND(F741*G741*(1-H741),2),Raw_SalesFact!J741)</f>
        <v>2277.2944000000002</v>
      </c>
      <c r="K741" s="4" t="str">
        <f>IF(COUNTIF($A$2:$A741,A741)&gt;1,"Duplicate","Unique")</f>
        <v>Unique</v>
      </c>
    </row>
    <row r="742" spans="1:11" ht="15" customHeight="1" x14ac:dyDescent="0.3">
      <c r="A742" s="4" t="str">
        <f>Raw_SalesFact!A742</f>
        <v>SALE740</v>
      </c>
      <c r="B742" s="6">
        <f>Raw_SalesFact!B742</f>
        <v>45313</v>
      </c>
      <c r="C742" s="4" t="str">
        <f>Raw_SalesFact!C742</f>
        <v>CUST1093</v>
      </c>
      <c r="D742" s="4" t="str">
        <f>Raw_SalesFact!D742</f>
        <v>PROD59</v>
      </c>
      <c r="E742" s="4" t="str">
        <f>Raw_SalesFact!E742</f>
        <v>STORE11</v>
      </c>
      <c r="F742" s="4">
        <f>IF(Raw_SalesFact!F742="",ROUND(AVERAGE(Raw_SalesFact!$F$2:$F$2001),0),Raw_SalesFact!F742)</f>
        <v>2</v>
      </c>
      <c r="G742" s="4">
        <f>IF(Raw_SalesFact!G742="",ROUND(AVERAGEIF(Raw_SalesFact!$D$2:$D$2001,D742,Raw_SalesFact!$G$2:$G$2001),2),Raw_SalesFact!G742)</f>
        <v>81.16</v>
      </c>
      <c r="H742" s="8">
        <f>IF(Raw_SalesFact!H742="",0,Raw_SalesFact!H742)</f>
        <v>0.16</v>
      </c>
      <c r="I742" s="4" t="str">
        <f>Raw_SalesFact!I742</f>
        <v>PayPal</v>
      </c>
      <c r="J742" s="4">
        <f>IF(Raw_SalesFact!J742="",ROUND(F742*G742*(1-H742),2),Raw_SalesFact!J742)</f>
        <v>136.34880000000001</v>
      </c>
      <c r="K742" s="4" t="str">
        <f>IF(COUNTIF($A$2:$A742,A742)&gt;1,"Duplicate","Unique")</f>
        <v>Unique</v>
      </c>
    </row>
    <row r="743" spans="1:11" ht="15" customHeight="1" x14ac:dyDescent="0.3">
      <c r="A743" s="4" t="str">
        <f>Raw_SalesFact!A743</f>
        <v>SALE741</v>
      </c>
      <c r="B743" s="6">
        <f>Raw_SalesFact!B743</f>
        <v>45372</v>
      </c>
      <c r="C743" s="4" t="str">
        <f>Raw_SalesFact!C743</f>
        <v>CUST1002</v>
      </c>
      <c r="D743" s="4" t="str">
        <f>Raw_SalesFact!D743</f>
        <v>PROD86</v>
      </c>
      <c r="E743" s="4" t="str">
        <f>Raw_SalesFact!E743</f>
        <v>STORE9</v>
      </c>
      <c r="F743" s="4">
        <f>IF(Raw_SalesFact!F743="",ROUND(AVERAGE(Raw_SalesFact!$F$2:$F$2001),0),Raw_SalesFact!F743)</f>
        <v>1</v>
      </c>
      <c r="G743" s="4">
        <f>IF(Raw_SalesFact!G743="",ROUND(AVERAGEIF(Raw_SalesFact!$D$2:$D$2001,D743,Raw_SalesFact!$G$2:$G$2001),2),Raw_SalesFact!G743)</f>
        <v>431.69</v>
      </c>
      <c r="H743" s="8">
        <f>IF(Raw_SalesFact!H743="",0,Raw_SalesFact!H743)</f>
        <v>0.09</v>
      </c>
      <c r="I743" s="4" t="str">
        <f>Raw_SalesFact!I743</f>
        <v>Credit Card</v>
      </c>
      <c r="J743" s="4">
        <f>IF(Raw_SalesFact!J743="",ROUND(F743*G743*(1-H743),2),Raw_SalesFact!J743)</f>
        <v>392.83789999999999</v>
      </c>
      <c r="K743" s="4" t="str">
        <f>IF(COUNTIF($A$2:$A743,A743)&gt;1,"Duplicate","Unique")</f>
        <v>Unique</v>
      </c>
    </row>
    <row r="744" spans="1:11" ht="15" customHeight="1" x14ac:dyDescent="0.3">
      <c r="A744" s="4" t="str">
        <f>Raw_SalesFact!A744</f>
        <v>SALE742</v>
      </c>
      <c r="B744" s="6">
        <f>Raw_SalesFact!B744</f>
        <v>45648</v>
      </c>
      <c r="C744" s="4" t="str">
        <f>Raw_SalesFact!C744</f>
        <v>CUST1405</v>
      </c>
      <c r="D744" s="4" t="str">
        <f>Raw_SalesFact!D744</f>
        <v>PROD18</v>
      </c>
      <c r="E744" s="4" t="str">
        <f>Raw_SalesFact!E744</f>
        <v>STORE5</v>
      </c>
      <c r="F744" s="4">
        <f>IF(Raw_SalesFact!F744="",ROUND(AVERAGE(Raw_SalesFact!$F$2:$F$2001),0),Raw_SalesFact!F744)</f>
        <v>3</v>
      </c>
      <c r="G744" s="4">
        <f>IF(Raw_SalesFact!G744="",ROUND(AVERAGEIF(Raw_SalesFact!$D$2:$D$2001,D744,Raw_SalesFact!$G$2:$G$2001),2),Raw_SalesFact!G744)</f>
        <v>438.65</v>
      </c>
      <c r="H744" s="8">
        <f>IF(Raw_SalesFact!H744="",0,Raw_SalesFact!H744)</f>
        <v>0.28999999999999998</v>
      </c>
      <c r="I744" s="4" t="str">
        <f>Raw_SalesFact!I744</f>
        <v>PayPal</v>
      </c>
      <c r="J744" s="4">
        <f>IF(Raw_SalesFact!J744="",ROUND(F744*G744*(1-H744),2),Raw_SalesFact!J744)</f>
        <v>934.32449999999994</v>
      </c>
      <c r="K744" s="4" t="str">
        <f>IF(COUNTIF($A$2:$A744,A744)&gt;1,"Duplicate","Unique")</f>
        <v>Unique</v>
      </c>
    </row>
    <row r="745" spans="1:11" ht="15" customHeight="1" x14ac:dyDescent="0.3">
      <c r="A745" s="4" t="str">
        <f>Raw_SalesFact!A745</f>
        <v>SALE743</v>
      </c>
      <c r="B745" s="6">
        <f>Raw_SalesFact!B745</f>
        <v>45384</v>
      </c>
      <c r="C745" s="4" t="str">
        <f>Raw_SalesFact!C745</f>
        <v>CUST1172</v>
      </c>
      <c r="D745" s="4" t="str">
        <f>Raw_SalesFact!D745</f>
        <v>PROD79</v>
      </c>
      <c r="E745" s="4" t="str">
        <f>Raw_SalesFact!E745</f>
        <v>STORE3</v>
      </c>
      <c r="F745" s="4">
        <f>IF(Raw_SalesFact!F745="",ROUND(AVERAGE(Raw_SalesFact!$F$2:$F$2001),0),Raw_SalesFact!F745)</f>
        <v>3</v>
      </c>
      <c r="G745" s="4">
        <f>IF(Raw_SalesFact!G745="",ROUND(AVERAGEIF(Raw_SalesFact!$D$2:$D$2001,D745,Raw_SalesFact!$G$2:$G$2001),2),Raw_SalesFact!G745)</f>
        <v>339.41</v>
      </c>
      <c r="H745" s="8">
        <f>IF(Raw_SalesFact!H745="",0,Raw_SalesFact!H745)</f>
        <v>0.26</v>
      </c>
      <c r="I745" s="4" t="str">
        <f>Raw_SalesFact!I745</f>
        <v>Credit Card</v>
      </c>
      <c r="J745" s="4">
        <f>IF(Raw_SalesFact!J745="",ROUND(F745*G745*(1-H745),2),Raw_SalesFact!J745)</f>
        <v>753.49019999999996</v>
      </c>
      <c r="K745" s="4" t="str">
        <f>IF(COUNTIF($A$2:$A745,A745)&gt;1,"Duplicate","Unique")</f>
        <v>Unique</v>
      </c>
    </row>
    <row r="746" spans="1:11" ht="15" customHeight="1" x14ac:dyDescent="0.3">
      <c r="A746" s="4" t="str">
        <f>Raw_SalesFact!A746</f>
        <v>SALE744</v>
      </c>
      <c r="B746" s="6">
        <f>Raw_SalesFact!B746</f>
        <v>45687</v>
      </c>
      <c r="C746" s="4" t="str">
        <f>Raw_SalesFact!C746</f>
        <v>CUST1470</v>
      </c>
      <c r="D746" s="4" t="str">
        <f>Raw_SalesFact!D746</f>
        <v>PROD79</v>
      </c>
      <c r="E746" s="4" t="str">
        <f>Raw_SalesFact!E746</f>
        <v>STORE9</v>
      </c>
      <c r="F746" s="4">
        <f>IF(Raw_SalesFact!F746="",ROUND(AVERAGE(Raw_SalesFact!$F$2:$F$2001),0),Raw_SalesFact!F746)</f>
        <v>4</v>
      </c>
      <c r="G746" s="4">
        <f>IF(Raw_SalesFact!G746="",ROUND(AVERAGEIF(Raw_SalesFact!$D$2:$D$2001,D746,Raw_SalesFact!$G$2:$G$2001),2),Raw_SalesFact!G746)</f>
        <v>848.47</v>
      </c>
      <c r="H746" s="8">
        <f>IF(Raw_SalesFact!H746="",0,Raw_SalesFact!H746)</f>
        <v>0.21</v>
      </c>
      <c r="I746" s="4" t="str">
        <f>Raw_SalesFact!I746</f>
        <v>COD</v>
      </c>
      <c r="J746" s="4">
        <f>IF(Raw_SalesFact!J746="",ROUND(F746*G746*(1-H746),2),Raw_SalesFact!J746)</f>
        <v>2681.1651999999999</v>
      </c>
      <c r="K746" s="4" t="str">
        <f>IF(COUNTIF($A$2:$A746,A746)&gt;1,"Duplicate","Unique")</f>
        <v>Unique</v>
      </c>
    </row>
    <row r="747" spans="1:11" ht="15" customHeight="1" x14ac:dyDescent="0.3">
      <c r="A747" s="4" t="str">
        <f>Raw_SalesFact!A747</f>
        <v>SALE745</v>
      </c>
      <c r="B747" s="6">
        <f>Raw_SalesFact!B747</f>
        <v>45747</v>
      </c>
      <c r="C747" s="4" t="str">
        <f>Raw_SalesFact!C747</f>
        <v>CUST1192</v>
      </c>
      <c r="D747" s="4" t="str">
        <f>Raw_SalesFact!D747</f>
        <v>PROD67</v>
      </c>
      <c r="E747" s="4" t="str">
        <f>Raw_SalesFact!E747</f>
        <v>STORE8</v>
      </c>
      <c r="F747" s="4">
        <f>IF(Raw_SalesFact!F747="",ROUND(AVERAGE(Raw_SalesFact!$F$2:$F$2001),0),Raw_SalesFact!F747)</f>
        <v>1</v>
      </c>
      <c r="G747" s="4">
        <f>IF(Raw_SalesFact!G747="",ROUND(AVERAGEIF(Raw_SalesFact!$D$2:$D$2001,D747,Raw_SalesFact!$G$2:$G$2001),2),Raw_SalesFact!G747)</f>
        <v>664.87</v>
      </c>
      <c r="H747" s="8">
        <f>IF(Raw_SalesFact!H747="",0,Raw_SalesFact!H747)</f>
        <v>0.08</v>
      </c>
      <c r="I747" s="4" t="str">
        <f>Raw_SalesFact!I747</f>
        <v>PayPal</v>
      </c>
      <c r="J747" s="4">
        <f>IF(Raw_SalesFact!J747="",ROUND(F747*G747*(1-H747),2),Raw_SalesFact!J747)</f>
        <v>611.68039999999996</v>
      </c>
      <c r="K747" s="4" t="str">
        <f>IF(COUNTIF($A$2:$A747,A747)&gt;1,"Duplicate","Unique")</f>
        <v>Unique</v>
      </c>
    </row>
    <row r="748" spans="1:11" ht="15" customHeight="1" x14ac:dyDescent="0.3">
      <c r="A748" s="4" t="str">
        <f>Raw_SalesFact!A748</f>
        <v>SALE746</v>
      </c>
      <c r="B748" s="6">
        <f>Raw_SalesFact!B748</f>
        <v>45687</v>
      </c>
      <c r="C748" s="4" t="str">
        <f>Raw_SalesFact!C748</f>
        <v>CUST1099</v>
      </c>
      <c r="D748" s="4" t="str">
        <f>Raw_SalesFact!D748</f>
        <v>PROD24</v>
      </c>
      <c r="E748" s="4" t="str">
        <f>Raw_SalesFact!E748</f>
        <v>STORE7</v>
      </c>
      <c r="F748" s="4">
        <f>IF(Raw_SalesFact!F748="",ROUND(AVERAGE(Raw_SalesFact!$F$2:$F$2001),0),Raw_SalesFact!F748)</f>
        <v>1</v>
      </c>
      <c r="G748" s="4">
        <f>IF(Raw_SalesFact!G748="",ROUND(AVERAGEIF(Raw_SalesFact!$D$2:$D$2001,D748,Raw_SalesFact!$G$2:$G$2001),2),Raw_SalesFact!G748)</f>
        <v>412.11</v>
      </c>
      <c r="H748" s="8">
        <f>IF(Raw_SalesFact!H748="",0,Raw_SalesFact!H748)</f>
        <v>0.23</v>
      </c>
      <c r="I748" s="4" t="str">
        <f>Raw_SalesFact!I748</f>
        <v>PayPal</v>
      </c>
      <c r="J748" s="4">
        <f>IF(Raw_SalesFact!J748="",ROUND(F748*G748*(1-H748),2),Raw_SalesFact!J748)</f>
        <v>317.32470000000001</v>
      </c>
      <c r="K748" s="4" t="str">
        <f>IF(COUNTIF($A$2:$A748,A748)&gt;1,"Duplicate","Unique")</f>
        <v>Unique</v>
      </c>
    </row>
    <row r="749" spans="1:11" ht="15" customHeight="1" x14ac:dyDescent="0.3">
      <c r="A749" s="4" t="str">
        <f>Raw_SalesFact!A749</f>
        <v>SALE747</v>
      </c>
      <c r="B749" s="6">
        <f>Raw_SalesFact!B749</f>
        <v>45916</v>
      </c>
      <c r="C749" s="4" t="str">
        <f>Raw_SalesFact!C749</f>
        <v>CUST1122</v>
      </c>
      <c r="D749" s="4" t="str">
        <f>Raw_SalesFact!D749</f>
        <v>PROD94</v>
      </c>
      <c r="E749" s="4" t="str">
        <f>Raw_SalesFact!E749</f>
        <v>STORE1</v>
      </c>
      <c r="F749" s="4">
        <f>IF(Raw_SalesFact!F749="",ROUND(AVERAGE(Raw_SalesFact!$F$2:$F$2001),0),Raw_SalesFact!F749)</f>
        <v>1</v>
      </c>
      <c r="G749" s="4">
        <f>IF(Raw_SalesFact!G749="",ROUND(AVERAGEIF(Raw_SalesFact!$D$2:$D$2001,D749,Raw_SalesFact!$G$2:$G$2001),2),Raw_SalesFact!G749)</f>
        <v>126.09</v>
      </c>
      <c r="H749" s="8">
        <f>IF(Raw_SalesFact!H749="",0,Raw_SalesFact!H749)</f>
        <v>0.05</v>
      </c>
      <c r="I749" s="4" t="str">
        <f>Raw_SalesFact!I749</f>
        <v>COD</v>
      </c>
      <c r="J749" s="4">
        <f>IF(Raw_SalesFact!J749="",ROUND(F749*G749*(1-H749),2),Raw_SalesFact!J749)</f>
        <v>119.7855</v>
      </c>
      <c r="K749" s="4" t="str">
        <f>IF(COUNTIF($A$2:$A749,A749)&gt;1,"Duplicate","Unique")</f>
        <v>Unique</v>
      </c>
    </row>
    <row r="750" spans="1:11" ht="15" customHeight="1" x14ac:dyDescent="0.3">
      <c r="A750" s="4" t="str">
        <f>Raw_SalesFact!A750</f>
        <v>SALE748</v>
      </c>
      <c r="B750" s="6">
        <f>Raw_SalesFact!B750</f>
        <v>45917</v>
      </c>
      <c r="C750" s="4" t="str">
        <f>Raw_SalesFact!C750</f>
        <v>CUST1198</v>
      </c>
      <c r="D750" s="4" t="str">
        <f>Raw_SalesFact!D750</f>
        <v>PROD67</v>
      </c>
      <c r="E750" s="4" t="str">
        <f>Raw_SalesFact!E750</f>
        <v>STORE10</v>
      </c>
      <c r="F750" s="4">
        <f>IF(Raw_SalesFact!F750="",ROUND(AVERAGE(Raw_SalesFact!$F$2:$F$2001),0),Raw_SalesFact!F750)</f>
        <v>4</v>
      </c>
      <c r="G750" s="4">
        <f>IF(Raw_SalesFact!G750="",ROUND(AVERAGEIF(Raw_SalesFact!$D$2:$D$2001,D750,Raw_SalesFact!$G$2:$G$2001),2),Raw_SalesFact!G750)</f>
        <v>602.39</v>
      </c>
      <c r="H750" s="8">
        <f>IF(Raw_SalesFact!H750="",0,Raw_SalesFact!H750)</f>
        <v>0.19</v>
      </c>
      <c r="I750" s="4" t="str">
        <f>Raw_SalesFact!I750</f>
        <v>COD</v>
      </c>
      <c r="J750" s="4">
        <f>IF(Raw_SalesFact!J750="",ROUND(F750*G750*(1-H750),2),Raw_SalesFact!J750)</f>
        <v>1951.7436</v>
      </c>
      <c r="K750" s="4" t="str">
        <f>IF(COUNTIF($A$2:$A750,A750)&gt;1,"Duplicate","Unique")</f>
        <v>Unique</v>
      </c>
    </row>
    <row r="751" spans="1:11" ht="15" customHeight="1" x14ac:dyDescent="0.3">
      <c r="A751" s="4" t="str">
        <f>Raw_SalesFact!A751</f>
        <v>SALE749</v>
      </c>
      <c r="B751" s="6">
        <f>Raw_SalesFact!B751</f>
        <v>45941</v>
      </c>
      <c r="C751" s="4" t="str">
        <f>Raw_SalesFact!C751</f>
        <v>CUST1325</v>
      </c>
      <c r="D751" s="4" t="str">
        <f>Raw_SalesFact!D751</f>
        <v>PROD82</v>
      </c>
      <c r="E751" s="4" t="str">
        <f>Raw_SalesFact!E751</f>
        <v>STORE3</v>
      </c>
      <c r="F751" s="4">
        <f>IF(Raw_SalesFact!F751="",ROUND(AVERAGE(Raw_SalesFact!$F$2:$F$2001),0),Raw_SalesFact!F751)</f>
        <v>3</v>
      </c>
      <c r="G751" s="4">
        <f>IF(Raw_SalesFact!G751="",ROUND(AVERAGEIF(Raw_SalesFact!$D$2:$D$2001,D751,Raw_SalesFact!$G$2:$G$2001),2),Raw_SalesFact!G751)</f>
        <v>447.69</v>
      </c>
      <c r="H751" s="8">
        <f>IF(Raw_SalesFact!H751="",0,Raw_SalesFact!H751)</f>
        <v>0.02</v>
      </c>
      <c r="I751" s="4" t="str">
        <f>Raw_SalesFact!I751</f>
        <v>COD</v>
      </c>
      <c r="J751" s="4">
        <f>IF(Raw_SalesFact!J751="",ROUND(F751*G751*(1-H751),2),Raw_SalesFact!J751)</f>
        <v>1316.2085999999999</v>
      </c>
      <c r="K751" s="4" t="str">
        <f>IF(COUNTIF($A$2:$A751,A751)&gt;1,"Duplicate","Unique")</f>
        <v>Unique</v>
      </c>
    </row>
    <row r="752" spans="1:11" ht="15" customHeight="1" x14ac:dyDescent="0.3">
      <c r="A752" s="4" t="str">
        <f>Raw_SalesFact!A752</f>
        <v>SALE750</v>
      </c>
      <c r="B752" s="6">
        <f>Raw_SalesFact!B752</f>
        <v>45778</v>
      </c>
      <c r="C752" s="4" t="str">
        <f>Raw_SalesFact!C752</f>
        <v>CUST1248</v>
      </c>
      <c r="D752" s="4" t="str">
        <f>Raw_SalesFact!D752</f>
        <v>PROD34</v>
      </c>
      <c r="E752" s="4" t="str">
        <f>Raw_SalesFact!E752</f>
        <v>STORE3</v>
      </c>
      <c r="F752" s="4">
        <f>IF(Raw_SalesFact!F752="",ROUND(AVERAGE(Raw_SalesFact!$F$2:$F$2001),0),Raw_SalesFact!F752)</f>
        <v>3</v>
      </c>
      <c r="G752" s="4">
        <f>IF(Raw_SalesFact!G752="",ROUND(AVERAGEIF(Raw_SalesFact!$D$2:$D$2001,D752,Raw_SalesFact!$G$2:$G$2001),2),Raw_SalesFact!G752)</f>
        <v>35.159999999999997</v>
      </c>
      <c r="H752" s="8">
        <f>IF(Raw_SalesFact!H752="",0,Raw_SalesFact!H752)</f>
        <v>0.04</v>
      </c>
      <c r="I752" s="4" t="str">
        <f>Raw_SalesFact!I752</f>
        <v>COD</v>
      </c>
      <c r="J752" s="4">
        <f>IF(Raw_SalesFact!J752="",ROUND(F752*G752*(1-H752),2),Raw_SalesFact!J752)</f>
        <v>101.2608</v>
      </c>
      <c r="K752" s="4" t="str">
        <f>IF(COUNTIF($A$2:$A752,A752)&gt;1,"Duplicate","Unique")</f>
        <v>Unique</v>
      </c>
    </row>
    <row r="753" spans="1:11" ht="15" customHeight="1" x14ac:dyDescent="0.3">
      <c r="A753" s="4" t="str">
        <f>Raw_SalesFact!A753</f>
        <v>SALE751</v>
      </c>
      <c r="B753" s="6">
        <f>Raw_SalesFact!B753</f>
        <v>45740</v>
      </c>
      <c r="C753" s="4" t="str">
        <f>Raw_SalesFact!C753</f>
        <v>CUST1330</v>
      </c>
      <c r="D753" s="4" t="str">
        <f>Raw_SalesFact!D753</f>
        <v>PROD72</v>
      </c>
      <c r="E753" s="4" t="str">
        <f>Raw_SalesFact!E753</f>
        <v>STORE11</v>
      </c>
      <c r="F753" s="4">
        <f>IF(Raw_SalesFact!F753="",ROUND(AVERAGE(Raw_SalesFact!$F$2:$F$2001),0),Raw_SalesFact!F753)</f>
        <v>2</v>
      </c>
      <c r="G753" s="4">
        <f>IF(Raw_SalesFact!G753="",ROUND(AVERAGEIF(Raw_SalesFact!$D$2:$D$2001,D753,Raw_SalesFact!$G$2:$G$2001),2),Raw_SalesFact!G753)</f>
        <v>838.59</v>
      </c>
      <c r="H753" s="8">
        <f>IF(Raw_SalesFact!H753="",0,Raw_SalesFact!H753)</f>
        <v>0.18</v>
      </c>
      <c r="I753" s="4" t="str">
        <f>Raw_SalesFact!I753</f>
        <v>COD</v>
      </c>
      <c r="J753" s="4">
        <f>IF(Raw_SalesFact!J753="",ROUND(F753*G753*(1-H753),2),Raw_SalesFact!J753)</f>
        <v>1375.2876000000001</v>
      </c>
      <c r="K753" s="4" t="str">
        <f>IF(COUNTIF($A$2:$A753,A753)&gt;1,"Duplicate","Unique")</f>
        <v>Unique</v>
      </c>
    </row>
    <row r="754" spans="1:11" ht="15" customHeight="1" x14ac:dyDescent="0.3">
      <c r="A754" s="4" t="str">
        <f>Raw_SalesFact!A754</f>
        <v>SALE752</v>
      </c>
      <c r="B754" s="6">
        <f>Raw_SalesFact!B754</f>
        <v>45598</v>
      </c>
      <c r="C754" s="4" t="str">
        <f>Raw_SalesFact!C754</f>
        <v>CUST1089</v>
      </c>
      <c r="D754" s="4" t="str">
        <f>Raw_SalesFact!D754</f>
        <v>PROD59</v>
      </c>
      <c r="E754" s="4" t="str">
        <f>Raw_SalesFact!E754</f>
        <v>STORE6</v>
      </c>
      <c r="F754" s="4">
        <f>IF(Raw_SalesFact!F754="",ROUND(AVERAGE(Raw_SalesFact!$F$2:$F$2001),0),Raw_SalesFact!F754)</f>
        <v>4</v>
      </c>
      <c r="G754" s="4">
        <f>IF(Raw_SalesFact!G754="",ROUND(AVERAGEIF(Raw_SalesFact!$D$2:$D$2001,D754,Raw_SalesFact!$G$2:$G$2001),2),Raw_SalesFact!G754)</f>
        <v>867.94</v>
      </c>
      <c r="H754" s="8">
        <f>IF(Raw_SalesFact!H754="",0,Raw_SalesFact!H754)</f>
        <v>0.26</v>
      </c>
      <c r="I754" s="4" t="str">
        <f>Raw_SalesFact!I754</f>
        <v>PayPal</v>
      </c>
      <c r="J754" s="4">
        <f>IF(Raw_SalesFact!J754="",ROUND(F754*G754*(1-H754),2),Raw_SalesFact!J754)</f>
        <v>2569.1024000000002</v>
      </c>
      <c r="K754" s="4" t="str">
        <f>IF(COUNTIF($A$2:$A754,A754)&gt;1,"Duplicate","Unique")</f>
        <v>Unique</v>
      </c>
    </row>
    <row r="755" spans="1:11" ht="15" customHeight="1" x14ac:dyDescent="0.3">
      <c r="A755" s="4" t="str">
        <f>Raw_SalesFact!A755</f>
        <v>SALE753</v>
      </c>
      <c r="B755" s="6">
        <f>Raw_SalesFact!B755</f>
        <v>45591</v>
      </c>
      <c r="C755" s="4" t="str">
        <f>Raw_SalesFact!C755</f>
        <v>CUST1196</v>
      </c>
      <c r="D755" s="4" t="str">
        <f>Raw_SalesFact!D755</f>
        <v>PROD39</v>
      </c>
      <c r="E755" s="4" t="str">
        <f>Raw_SalesFact!E755</f>
        <v>STORE17</v>
      </c>
      <c r="F755" s="4">
        <f>IF(Raw_SalesFact!F755="",ROUND(AVERAGE(Raw_SalesFact!$F$2:$F$2001),0),Raw_SalesFact!F755)</f>
        <v>1</v>
      </c>
      <c r="G755" s="4">
        <f>IF(Raw_SalesFact!G755="",ROUND(AVERAGEIF(Raw_SalesFact!$D$2:$D$2001,D755,Raw_SalesFact!$G$2:$G$2001),2),Raw_SalesFact!G755)</f>
        <v>623.88</v>
      </c>
      <c r="H755" s="8">
        <f>IF(Raw_SalesFact!H755="",0,Raw_SalesFact!H755)</f>
        <v>0.25</v>
      </c>
      <c r="I755" s="4" t="str">
        <f>Raw_SalesFact!I755</f>
        <v>Credit Card</v>
      </c>
      <c r="J755" s="4">
        <f>IF(Raw_SalesFact!J755="",ROUND(F755*G755*(1-H755),2),Raw_SalesFact!J755)</f>
        <v>467.91</v>
      </c>
      <c r="K755" s="4" t="str">
        <f>IF(COUNTIF($A$2:$A755,A755)&gt;1,"Duplicate","Unique")</f>
        <v>Unique</v>
      </c>
    </row>
    <row r="756" spans="1:11" ht="15" customHeight="1" x14ac:dyDescent="0.3">
      <c r="A756" s="4" t="str">
        <f>Raw_SalesFact!A756</f>
        <v>SALE754</v>
      </c>
      <c r="B756" s="6">
        <f>Raw_SalesFact!B756</f>
        <v>45546</v>
      </c>
      <c r="C756" s="4" t="str">
        <f>Raw_SalesFact!C756</f>
        <v>CUST1177</v>
      </c>
      <c r="D756" s="4" t="str">
        <f>Raw_SalesFact!D756</f>
        <v>PROD42</v>
      </c>
      <c r="E756" s="4" t="str">
        <f>Raw_SalesFact!E756</f>
        <v>STORE14</v>
      </c>
      <c r="F756" s="4">
        <f>IF(Raw_SalesFact!F756="",ROUND(AVERAGE(Raw_SalesFact!$F$2:$F$2001),0),Raw_SalesFact!F756)</f>
        <v>2</v>
      </c>
      <c r="G756" s="4">
        <f>IF(Raw_SalesFact!G756="",ROUND(AVERAGEIF(Raw_SalesFact!$D$2:$D$2001,D756,Raw_SalesFact!$G$2:$G$2001),2),Raw_SalesFact!G756)</f>
        <v>567.95000000000005</v>
      </c>
      <c r="H756" s="8">
        <f>IF(Raw_SalesFact!H756="",0,Raw_SalesFact!H756)</f>
        <v>0.12</v>
      </c>
      <c r="I756" s="4" t="str">
        <f>Raw_SalesFact!I756</f>
        <v>PayPal</v>
      </c>
      <c r="J756" s="4">
        <f>IF(Raw_SalesFact!J756="",ROUND(F756*G756*(1-H756),2),Raw_SalesFact!J756)</f>
        <v>999.59199999999998</v>
      </c>
      <c r="K756" s="4" t="str">
        <f>IF(COUNTIF($A$2:$A756,A756)&gt;1,"Duplicate","Unique")</f>
        <v>Unique</v>
      </c>
    </row>
    <row r="757" spans="1:11" ht="15" customHeight="1" x14ac:dyDescent="0.3">
      <c r="A757" s="4" t="str">
        <f>Raw_SalesFact!A757</f>
        <v>SALE755</v>
      </c>
      <c r="B757" s="6">
        <f>Raw_SalesFact!B757</f>
        <v>45483</v>
      </c>
      <c r="C757" s="4" t="str">
        <f>Raw_SalesFact!C757</f>
        <v>CUST1323</v>
      </c>
      <c r="D757" s="4" t="str">
        <f>Raw_SalesFact!D757</f>
        <v>PROD31</v>
      </c>
      <c r="E757" s="4" t="str">
        <f>Raw_SalesFact!E757</f>
        <v>STORE18</v>
      </c>
      <c r="F757" s="4">
        <f>IF(Raw_SalesFact!F757="",ROUND(AVERAGE(Raw_SalesFact!$F$2:$F$2001),0),Raw_SalesFact!F757)</f>
        <v>2</v>
      </c>
      <c r="G757" s="4">
        <f>IF(Raw_SalesFact!G757="",ROUND(AVERAGEIF(Raw_SalesFact!$D$2:$D$2001,D757,Raw_SalesFact!$G$2:$G$2001),2),Raw_SalesFact!G757)</f>
        <v>671.69</v>
      </c>
      <c r="H757" s="8">
        <f>IF(Raw_SalesFact!H757="",0,Raw_SalesFact!H757)</f>
        <v>0.19</v>
      </c>
      <c r="I757" s="4" t="str">
        <f>Raw_SalesFact!I757</f>
        <v>Credit Card</v>
      </c>
      <c r="J757" s="4">
        <f>IF(Raw_SalesFact!J757="",ROUND(F757*G757*(1-H757),2),Raw_SalesFact!J757)</f>
        <v>1088.1378</v>
      </c>
      <c r="K757" s="4" t="str">
        <f>IF(COUNTIF($A$2:$A757,A757)&gt;1,"Duplicate","Unique")</f>
        <v>Unique</v>
      </c>
    </row>
    <row r="758" spans="1:11" ht="15" customHeight="1" x14ac:dyDescent="0.3">
      <c r="A758" s="4" t="str">
        <f>Raw_SalesFact!A758</f>
        <v>SALE756</v>
      </c>
      <c r="B758" s="6">
        <f>Raw_SalesFact!B758</f>
        <v>45786</v>
      </c>
      <c r="C758" s="4" t="str">
        <f>Raw_SalesFact!C758</f>
        <v>CUST1206</v>
      </c>
      <c r="D758" s="4" t="str">
        <f>Raw_SalesFact!D758</f>
        <v>PROD6</v>
      </c>
      <c r="E758" s="4" t="str">
        <f>Raw_SalesFact!E758</f>
        <v>STORE7</v>
      </c>
      <c r="F758" s="4">
        <f>IF(Raw_SalesFact!F758="",ROUND(AVERAGE(Raw_SalesFact!$F$2:$F$2001),0),Raw_SalesFact!F758)</f>
        <v>2</v>
      </c>
      <c r="G758" s="4">
        <f>IF(Raw_SalesFact!G758="",ROUND(AVERAGEIF(Raw_SalesFact!$D$2:$D$2001,D758,Raw_SalesFact!$G$2:$G$2001),2),Raw_SalesFact!G758)</f>
        <v>257.95999999999998</v>
      </c>
      <c r="H758" s="8">
        <f>IF(Raw_SalesFact!H758="",0,Raw_SalesFact!H758)</f>
        <v>0.21</v>
      </c>
      <c r="I758" s="4" t="str">
        <f>Raw_SalesFact!I758</f>
        <v>PayPal</v>
      </c>
      <c r="J758" s="4">
        <f>IF(Raw_SalesFact!J758="",ROUND(F758*G758*(1-H758),2),Raw_SalesFact!J758)</f>
        <v>407.57679999999999</v>
      </c>
      <c r="K758" s="4" t="str">
        <f>IF(COUNTIF($A$2:$A758,A758)&gt;1,"Duplicate","Unique")</f>
        <v>Unique</v>
      </c>
    </row>
    <row r="759" spans="1:11" ht="15" customHeight="1" x14ac:dyDescent="0.3">
      <c r="A759" s="4" t="str">
        <f>Raw_SalesFact!A759</f>
        <v>SALE757</v>
      </c>
      <c r="B759" s="6">
        <f>Raw_SalesFact!B759</f>
        <v>45475</v>
      </c>
      <c r="C759" s="4" t="str">
        <f>Raw_SalesFact!C759</f>
        <v>CUST1204</v>
      </c>
      <c r="D759" s="4" t="str">
        <f>Raw_SalesFact!D759</f>
        <v>PROD98</v>
      </c>
      <c r="E759" s="4" t="str">
        <f>Raw_SalesFact!E759</f>
        <v>STORE19</v>
      </c>
      <c r="F759" s="4">
        <f>IF(Raw_SalesFact!F759="",ROUND(AVERAGE(Raw_SalesFact!$F$2:$F$2001),0),Raw_SalesFact!F759)</f>
        <v>4</v>
      </c>
      <c r="G759" s="4">
        <f>IF(Raw_SalesFact!G759="",ROUND(AVERAGEIF(Raw_SalesFact!$D$2:$D$2001,D759,Raw_SalesFact!$G$2:$G$2001),2),Raw_SalesFact!G759)</f>
        <v>281.48</v>
      </c>
      <c r="H759" s="8">
        <f>IF(Raw_SalesFact!H759="",0,Raw_SalesFact!H759)</f>
        <v>0.27</v>
      </c>
      <c r="I759" s="4" t="str">
        <f>Raw_SalesFact!I759</f>
        <v>PayPal</v>
      </c>
      <c r="J759" s="4">
        <f>IF(Raw_SalesFact!J759="",ROUND(F759*G759*(1-H759),2),Raw_SalesFact!J759)</f>
        <v>821.92160000000001</v>
      </c>
      <c r="K759" s="4" t="str">
        <f>IF(COUNTIF($A$2:$A759,A759)&gt;1,"Duplicate","Unique")</f>
        <v>Unique</v>
      </c>
    </row>
    <row r="760" spans="1:11" ht="15" customHeight="1" x14ac:dyDescent="0.3">
      <c r="A760" s="4" t="str">
        <f>Raw_SalesFact!A760</f>
        <v>SALE758</v>
      </c>
      <c r="B760" s="6">
        <f>Raw_SalesFact!B760</f>
        <v>45470</v>
      </c>
      <c r="C760" s="4" t="str">
        <f>Raw_SalesFact!C760</f>
        <v>CUST1316</v>
      </c>
      <c r="D760" s="4" t="str">
        <f>Raw_SalesFact!D760</f>
        <v>PROD20</v>
      </c>
      <c r="E760" s="4" t="str">
        <f>Raw_SalesFact!E760</f>
        <v>STORE11</v>
      </c>
      <c r="F760" s="4">
        <f>IF(Raw_SalesFact!F760="",ROUND(AVERAGE(Raw_SalesFact!$F$2:$F$2001),0),Raw_SalesFact!F760)</f>
        <v>1</v>
      </c>
      <c r="G760" s="4">
        <f>IF(Raw_SalesFact!G760="",ROUND(AVERAGEIF(Raw_SalesFact!$D$2:$D$2001,D760,Raw_SalesFact!$G$2:$G$2001),2),Raw_SalesFact!G760)</f>
        <v>202.13</v>
      </c>
      <c r="H760" s="8">
        <f>IF(Raw_SalesFact!H760="",0,Raw_SalesFact!H760)</f>
        <v>0.13</v>
      </c>
      <c r="I760" s="4" t="str">
        <f>Raw_SalesFact!I760</f>
        <v>COD</v>
      </c>
      <c r="J760" s="4">
        <f>IF(Raw_SalesFact!J760="",ROUND(F760*G760*(1-H760),2),Raw_SalesFact!J760)</f>
        <v>175.85310000000001</v>
      </c>
      <c r="K760" s="4" t="str">
        <f>IF(COUNTIF($A$2:$A760,A760)&gt;1,"Duplicate","Unique")</f>
        <v>Unique</v>
      </c>
    </row>
    <row r="761" spans="1:11" ht="15" customHeight="1" x14ac:dyDescent="0.3">
      <c r="A761" s="4" t="str">
        <f>Raw_SalesFact!A761</f>
        <v>SALE759</v>
      </c>
      <c r="B761" s="6">
        <f>Raw_SalesFact!B761</f>
        <v>45243</v>
      </c>
      <c r="C761" s="4" t="str">
        <f>Raw_SalesFact!C761</f>
        <v>CUST1271</v>
      </c>
      <c r="D761" s="4" t="str">
        <f>Raw_SalesFact!D761</f>
        <v>PROD74</v>
      </c>
      <c r="E761" s="4" t="str">
        <f>Raw_SalesFact!E761</f>
        <v>STORE5</v>
      </c>
      <c r="F761" s="4">
        <f>IF(Raw_SalesFact!F761="",ROUND(AVERAGE(Raw_SalesFact!$F$2:$F$2001),0),Raw_SalesFact!F761)</f>
        <v>1</v>
      </c>
      <c r="G761" s="4">
        <f>IF(Raw_SalesFact!G761="",ROUND(AVERAGEIF(Raw_SalesFact!$D$2:$D$2001,D761,Raw_SalesFact!$G$2:$G$2001),2),Raw_SalesFact!G761)</f>
        <v>370.66</v>
      </c>
      <c r="H761" s="8">
        <f>IF(Raw_SalesFact!H761="",0,Raw_SalesFact!H761)</f>
        <v>0.01</v>
      </c>
      <c r="I761" s="4" t="str">
        <f>Raw_SalesFact!I761</f>
        <v>PayPal</v>
      </c>
      <c r="J761" s="4">
        <f>IF(Raw_SalesFact!J761="",ROUND(F761*G761*(1-H761),2),Raw_SalesFact!J761)</f>
        <v>366.95339999999999</v>
      </c>
      <c r="K761" s="4" t="str">
        <f>IF(COUNTIF($A$2:$A761,A761)&gt;1,"Duplicate","Unique")</f>
        <v>Unique</v>
      </c>
    </row>
    <row r="762" spans="1:11" ht="15" customHeight="1" x14ac:dyDescent="0.3">
      <c r="A762" s="4" t="str">
        <f>Raw_SalesFact!A762</f>
        <v>SALE760</v>
      </c>
      <c r="B762" s="6">
        <f>Raw_SalesFact!B762</f>
        <v>45341</v>
      </c>
      <c r="C762" s="4" t="str">
        <f>Raw_SalesFact!C762</f>
        <v>CUST1005</v>
      </c>
      <c r="D762" s="4" t="str">
        <f>Raw_SalesFact!D762</f>
        <v>PROD61</v>
      </c>
      <c r="E762" s="4" t="str">
        <f>Raw_SalesFact!E762</f>
        <v>STORE12</v>
      </c>
      <c r="F762" s="4">
        <f>IF(Raw_SalesFact!F762="",ROUND(AVERAGE(Raw_SalesFact!$F$2:$F$2001),0),Raw_SalesFact!F762)</f>
        <v>4</v>
      </c>
      <c r="G762" s="4">
        <f>IF(Raw_SalesFact!G762="",ROUND(AVERAGEIF(Raw_SalesFact!$D$2:$D$2001,D762,Raw_SalesFact!$G$2:$G$2001),2),Raw_SalesFact!G762)</f>
        <v>731.53</v>
      </c>
      <c r="H762" s="8">
        <f>IF(Raw_SalesFact!H762="",0,Raw_SalesFact!H762)</f>
        <v>0.12</v>
      </c>
      <c r="I762" s="4" t="str">
        <f>Raw_SalesFact!I762</f>
        <v>Credit Card</v>
      </c>
      <c r="J762" s="4">
        <f>IF(Raw_SalesFact!J762="",ROUND(F762*G762*(1-H762),2),Raw_SalesFact!J762)</f>
        <v>2574.9856</v>
      </c>
      <c r="K762" s="4" t="str">
        <f>IF(COUNTIF($A$2:$A762,A762)&gt;1,"Duplicate","Unique")</f>
        <v>Unique</v>
      </c>
    </row>
    <row r="763" spans="1:11" ht="15" customHeight="1" x14ac:dyDescent="0.3">
      <c r="A763" s="4" t="str">
        <f>Raw_SalesFact!A763</f>
        <v>SALE761</v>
      </c>
      <c r="B763" s="6">
        <f>Raw_SalesFact!B763</f>
        <v>45371</v>
      </c>
      <c r="C763" s="4" t="str">
        <f>Raw_SalesFact!C763</f>
        <v>CUST1165</v>
      </c>
      <c r="D763" s="4" t="str">
        <f>Raw_SalesFact!D763</f>
        <v>PROD78</v>
      </c>
      <c r="E763" s="4" t="str">
        <f>Raw_SalesFact!E763</f>
        <v>STORE1</v>
      </c>
      <c r="F763" s="4">
        <f>IF(Raw_SalesFact!F763="",ROUND(AVERAGE(Raw_SalesFact!$F$2:$F$2001),0),Raw_SalesFact!F763)</f>
        <v>3</v>
      </c>
      <c r="G763" s="4">
        <f>IF(Raw_SalesFact!G763="",ROUND(AVERAGEIF(Raw_SalesFact!$D$2:$D$2001,D763,Raw_SalesFact!$G$2:$G$2001),2),Raw_SalesFact!G763)</f>
        <v>468.25</v>
      </c>
      <c r="H763" s="8">
        <f>IF(Raw_SalesFact!H763="",0,Raw_SalesFact!H763)</f>
        <v>7.0000000000000007E-2</v>
      </c>
      <c r="I763" s="4" t="str">
        <f>Raw_SalesFact!I763</f>
        <v>PayPal</v>
      </c>
      <c r="J763" s="4">
        <f>IF(Raw_SalesFact!J763="",ROUND(F763*G763*(1-H763),2),Raw_SalesFact!J763)</f>
        <v>1306.4175</v>
      </c>
      <c r="K763" s="4" t="str">
        <f>IF(COUNTIF($A$2:$A763,A763)&gt;1,"Duplicate","Unique")</f>
        <v>Unique</v>
      </c>
    </row>
    <row r="764" spans="1:11" ht="15" customHeight="1" x14ac:dyDescent="0.3">
      <c r="A764" s="4" t="str">
        <f>Raw_SalesFact!A764</f>
        <v>SALE762</v>
      </c>
      <c r="B764" s="6">
        <f>Raw_SalesFact!B764</f>
        <v>45360</v>
      </c>
      <c r="C764" s="4" t="str">
        <f>Raw_SalesFact!C764</f>
        <v>CUST1001</v>
      </c>
      <c r="D764" s="4" t="str">
        <f>Raw_SalesFact!D764</f>
        <v>PROD67</v>
      </c>
      <c r="E764" s="4" t="str">
        <f>Raw_SalesFact!E764</f>
        <v>STORE0</v>
      </c>
      <c r="F764" s="4">
        <f>IF(Raw_SalesFact!F764="",ROUND(AVERAGE(Raw_SalesFact!$F$2:$F$2001),0),Raw_SalesFact!F764)</f>
        <v>1</v>
      </c>
      <c r="G764" s="4">
        <f>IF(Raw_SalesFact!G764="",ROUND(AVERAGEIF(Raw_SalesFact!$D$2:$D$2001,D764,Raw_SalesFact!$G$2:$G$2001),2),Raw_SalesFact!G764)</f>
        <v>928.72</v>
      </c>
      <c r="H764" s="8">
        <f>IF(Raw_SalesFact!H764="",0,Raw_SalesFact!H764)</f>
        <v>0.1</v>
      </c>
      <c r="I764" s="4" t="str">
        <f>Raw_SalesFact!I764</f>
        <v>COD</v>
      </c>
      <c r="J764" s="4">
        <f>IF(Raw_SalesFact!J764="",ROUND(F764*G764*(1-H764),2),Raw_SalesFact!J764)</f>
        <v>835.84799999999996</v>
      </c>
      <c r="K764" s="4" t="str">
        <f>IF(COUNTIF($A$2:$A764,A764)&gt;1,"Duplicate","Unique")</f>
        <v>Unique</v>
      </c>
    </row>
    <row r="765" spans="1:11" ht="15" customHeight="1" x14ac:dyDescent="0.3">
      <c r="A765" s="4" t="str">
        <f>Raw_SalesFact!A765</f>
        <v>SALE763</v>
      </c>
      <c r="B765" s="6">
        <f>Raw_SalesFact!B765</f>
        <v>45499</v>
      </c>
      <c r="C765" s="4" t="str">
        <f>Raw_SalesFact!C765</f>
        <v>CUST1101</v>
      </c>
      <c r="D765" s="4" t="str">
        <f>Raw_SalesFact!D765</f>
        <v>PROD4</v>
      </c>
      <c r="E765" s="4" t="str">
        <f>Raw_SalesFact!E765</f>
        <v>STORE18</v>
      </c>
      <c r="F765" s="4">
        <f>IF(Raw_SalesFact!F765="",ROUND(AVERAGE(Raw_SalesFact!$F$2:$F$2001),0),Raw_SalesFact!F765)</f>
        <v>3</v>
      </c>
      <c r="G765" s="4">
        <f>IF(Raw_SalesFact!G765="",ROUND(AVERAGEIF(Raw_SalesFact!$D$2:$D$2001,D765,Raw_SalesFact!$G$2:$G$2001),2),Raw_SalesFact!G765)</f>
        <v>217.22</v>
      </c>
      <c r="H765" s="8">
        <f>IF(Raw_SalesFact!H765="",0,Raw_SalesFact!H765)</f>
        <v>0.06</v>
      </c>
      <c r="I765" s="4" t="str">
        <f>Raw_SalesFact!I765</f>
        <v>PayPal</v>
      </c>
      <c r="J765" s="4">
        <f>IF(Raw_SalesFact!J765="",ROUND(F765*G765*(1-H765),2),Raw_SalesFact!J765)</f>
        <v>612.56039999999996</v>
      </c>
      <c r="K765" s="4" t="str">
        <f>IF(COUNTIF($A$2:$A765,A765)&gt;1,"Duplicate","Unique")</f>
        <v>Unique</v>
      </c>
    </row>
    <row r="766" spans="1:11" ht="15" customHeight="1" x14ac:dyDescent="0.3">
      <c r="A766" s="4" t="str">
        <f>Raw_SalesFact!A766</f>
        <v>SALE764</v>
      </c>
      <c r="B766" s="6">
        <f>Raw_SalesFact!B766</f>
        <v>45745</v>
      </c>
      <c r="C766" s="4" t="str">
        <f>Raw_SalesFact!C766</f>
        <v>CUST1405</v>
      </c>
      <c r="D766" s="4" t="str">
        <f>Raw_SalesFact!D766</f>
        <v>PROD24</v>
      </c>
      <c r="E766" s="4" t="str">
        <f>Raw_SalesFact!E766</f>
        <v>STORE3</v>
      </c>
      <c r="F766" s="4">
        <f>IF(Raw_SalesFact!F766="",ROUND(AVERAGE(Raw_SalesFact!$F$2:$F$2001),0),Raw_SalesFact!F766)</f>
        <v>1</v>
      </c>
      <c r="G766" s="4">
        <f>IF(Raw_SalesFact!G766="",ROUND(AVERAGEIF(Raw_SalesFact!$D$2:$D$2001,D766,Raw_SalesFact!$G$2:$G$2001),2),Raw_SalesFact!G766)</f>
        <v>387.99</v>
      </c>
      <c r="H766" s="8">
        <f>IF(Raw_SalesFact!H766="",0,Raw_SalesFact!H766)</f>
        <v>0.3</v>
      </c>
      <c r="I766" s="4" t="str">
        <f>Raw_SalesFact!I766</f>
        <v>Credit Card</v>
      </c>
      <c r="J766" s="4">
        <f>IF(Raw_SalesFact!J766="",ROUND(F766*G766*(1-H766),2),Raw_SalesFact!J766)</f>
        <v>271.59300000000002</v>
      </c>
      <c r="K766" s="4" t="str">
        <f>IF(COUNTIF($A$2:$A766,A766)&gt;1,"Duplicate","Unique")</f>
        <v>Unique</v>
      </c>
    </row>
    <row r="767" spans="1:11" ht="15" customHeight="1" x14ac:dyDescent="0.3">
      <c r="A767" s="4" t="str">
        <f>Raw_SalesFact!A767</f>
        <v>SALE765</v>
      </c>
      <c r="B767" s="6">
        <f>Raw_SalesFact!B767</f>
        <v>45718</v>
      </c>
      <c r="C767" s="4" t="str">
        <f>Raw_SalesFact!C767</f>
        <v>CUST1476</v>
      </c>
      <c r="D767" s="4" t="str">
        <f>Raw_SalesFact!D767</f>
        <v>PROD18</v>
      </c>
      <c r="E767" s="4" t="str">
        <f>Raw_SalesFact!E767</f>
        <v>STORE6</v>
      </c>
      <c r="F767" s="4">
        <f>IF(Raw_SalesFact!F767="",ROUND(AVERAGE(Raw_SalesFact!$F$2:$F$2001),0),Raw_SalesFact!F767)</f>
        <v>4</v>
      </c>
      <c r="G767" s="4">
        <f>IF(Raw_SalesFact!G767="",ROUND(AVERAGEIF(Raw_SalesFact!$D$2:$D$2001,D767,Raw_SalesFact!$G$2:$G$2001),2),Raw_SalesFact!G767)</f>
        <v>186.24</v>
      </c>
      <c r="H767" s="8">
        <f>IF(Raw_SalesFact!H767="",0,Raw_SalesFact!H767)</f>
        <v>0.23</v>
      </c>
      <c r="I767" s="4" t="str">
        <f>Raw_SalesFact!I767</f>
        <v>Credit Card</v>
      </c>
      <c r="J767" s="4">
        <f>IF(Raw_SalesFact!J767="",ROUND(F767*G767*(1-H767),2),Raw_SalesFact!J767)</f>
        <v>573.61919999999998</v>
      </c>
      <c r="K767" s="4" t="str">
        <f>IF(COUNTIF($A$2:$A767,A767)&gt;1,"Duplicate","Unique")</f>
        <v>Unique</v>
      </c>
    </row>
    <row r="768" spans="1:11" ht="15" customHeight="1" x14ac:dyDescent="0.3">
      <c r="A768" s="4" t="str">
        <f>Raw_SalesFact!A768</f>
        <v>SALE766</v>
      </c>
      <c r="B768" s="6">
        <f>Raw_SalesFact!B768</f>
        <v>45454</v>
      </c>
      <c r="C768" s="4" t="str">
        <f>Raw_SalesFact!C768</f>
        <v>CUST1296</v>
      </c>
      <c r="D768" s="4" t="str">
        <f>Raw_SalesFact!D768</f>
        <v>PROD40</v>
      </c>
      <c r="E768" s="4" t="str">
        <f>Raw_SalesFact!E768</f>
        <v>STORE8</v>
      </c>
      <c r="F768" s="4">
        <f>IF(Raw_SalesFact!F768="",ROUND(AVERAGE(Raw_SalesFact!$F$2:$F$2001),0),Raw_SalesFact!F768)</f>
        <v>4</v>
      </c>
      <c r="G768" s="4">
        <f>IF(Raw_SalesFact!G768="",ROUND(AVERAGEIF(Raw_SalesFact!$D$2:$D$2001,D768,Raw_SalesFact!$G$2:$G$2001),2),Raw_SalesFact!G768)</f>
        <v>609.05999999999995</v>
      </c>
      <c r="H768" s="8">
        <f>IF(Raw_SalesFact!H768="",0,Raw_SalesFact!H768)</f>
        <v>0.22</v>
      </c>
      <c r="I768" s="4" t="str">
        <f>Raw_SalesFact!I768</f>
        <v>COD</v>
      </c>
      <c r="J768" s="4">
        <f>IF(Raw_SalesFact!J768="",ROUND(F768*G768*(1-H768),2),Raw_SalesFact!J768)</f>
        <v>1900.2672</v>
      </c>
      <c r="K768" s="4" t="str">
        <f>IF(COUNTIF($A$2:$A768,A768)&gt;1,"Duplicate","Unique")</f>
        <v>Unique</v>
      </c>
    </row>
    <row r="769" spans="1:11" ht="15" customHeight="1" x14ac:dyDescent="0.3">
      <c r="A769" s="4" t="str">
        <f>Raw_SalesFact!A769</f>
        <v>SALE767</v>
      </c>
      <c r="B769" s="6">
        <f>Raw_SalesFact!B769</f>
        <v>45434</v>
      </c>
      <c r="C769" s="4" t="str">
        <f>Raw_SalesFact!C769</f>
        <v>CUST1437</v>
      </c>
      <c r="D769" s="4" t="str">
        <f>Raw_SalesFact!D769</f>
        <v>PROD33</v>
      </c>
      <c r="E769" s="4" t="str">
        <f>Raw_SalesFact!E769</f>
        <v>STORE11</v>
      </c>
      <c r="F769" s="4">
        <f>IF(Raw_SalesFact!F769="",ROUND(AVERAGE(Raw_SalesFact!$F$2:$F$2001),0),Raw_SalesFact!F769)</f>
        <v>1</v>
      </c>
      <c r="G769" s="4">
        <f>IF(Raw_SalesFact!G769="",ROUND(AVERAGEIF(Raw_SalesFact!$D$2:$D$2001,D769,Raw_SalesFact!$G$2:$G$2001),2),Raw_SalesFact!G769)</f>
        <v>827.91</v>
      </c>
      <c r="H769" s="8">
        <f>IF(Raw_SalesFact!H769="",0,Raw_SalesFact!H769)</f>
        <v>0.21</v>
      </c>
      <c r="I769" s="4" t="str">
        <f>Raw_SalesFact!I769</f>
        <v>PayPal</v>
      </c>
      <c r="J769" s="4">
        <f>IF(Raw_SalesFact!J769="",ROUND(F769*G769*(1-H769),2),Raw_SalesFact!J769)</f>
        <v>654.0489</v>
      </c>
      <c r="K769" s="4" t="str">
        <f>IF(COUNTIF($A$2:$A769,A769)&gt;1,"Duplicate","Unique")</f>
        <v>Unique</v>
      </c>
    </row>
    <row r="770" spans="1:11" ht="15" customHeight="1" x14ac:dyDescent="0.3">
      <c r="A770" s="4" t="str">
        <f>Raw_SalesFact!A770</f>
        <v>SALE768</v>
      </c>
      <c r="B770" s="6">
        <f>Raw_SalesFact!B770</f>
        <v>45486</v>
      </c>
      <c r="C770" s="4" t="str">
        <f>Raw_SalesFact!C770</f>
        <v>CUST1176</v>
      </c>
      <c r="D770" s="4" t="str">
        <f>Raw_SalesFact!D770</f>
        <v>PROD83</v>
      </c>
      <c r="E770" s="4" t="str">
        <f>Raw_SalesFact!E770</f>
        <v>STORE0</v>
      </c>
      <c r="F770" s="4">
        <f>IF(Raw_SalesFact!F770="",ROUND(AVERAGE(Raw_SalesFact!$F$2:$F$2001),0),Raw_SalesFact!F770)</f>
        <v>1</v>
      </c>
      <c r="G770" s="4">
        <f>IF(Raw_SalesFact!G770="",ROUND(AVERAGEIF(Raw_SalesFact!$D$2:$D$2001,D770,Raw_SalesFact!$G$2:$G$2001),2),Raw_SalesFact!G770)</f>
        <v>303.79000000000002</v>
      </c>
      <c r="H770" s="8">
        <f>IF(Raw_SalesFact!H770="",0,Raw_SalesFact!H770)</f>
        <v>0.24</v>
      </c>
      <c r="I770" s="4" t="str">
        <f>Raw_SalesFact!I770</f>
        <v>PayPal</v>
      </c>
      <c r="J770" s="4">
        <f>IF(Raw_SalesFact!J770="",ROUND(F770*G770*(1-H770),2),Raw_SalesFact!J770)</f>
        <v>230.88040000000001</v>
      </c>
      <c r="K770" s="4" t="str">
        <f>IF(COUNTIF($A$2:$A770,A770)&gt;1,"Duplicate","Unique")</f>
        <v>Unique</v>
      </c>
    </row>
    <row r="771" spans="1:11" ht="15" customHeight="1" x14ac:dyDescent="0.3">
      <c r="A771" s="4" t="str">
        <f>Raw_SalesFact!A771</f>
        <v>SALE769</v>
      </c>
      <c r="B771" s="6">
        <f>Raw_SalesFact!B771</f>
        <v>45902</v>
      </c>
      <c r="C771" s="4" t="str">
        <f>Raw_SalesFact!C771</f>
        <v>CUST1104</v>
      </c>
      <c r="D771" s="4" t="str">
        <f>Raw_SalesFact!D771</f>
        <v>PROD37</v>
      </c>
      <c r="E771" s="4" t="str">
        <f>Raw_SalesFact!E771</f>
        <v>STORE6</v>
      </c>
      <c r="F771" s="4">
        <f>IF(Raw_SalesFact!F771="",ROUND(AVERAGE(Raw_SalesFact!$F$2:$F$2001),0),Raw_SalesFact!F771)</f>
        <v>2</v>
      </c>
      <c r="G771" s="4">
        <f>IF(Raw_SalesFact!G771="",ROUND(AVERAGEIF(Raw_SalesFact!$D$2:$D$2001,D771,Raw_SalesFact!$G$2:$G$2001),2),Raw_SalesFact!G771)</f>
        <v>365.91</v>
      </c>
      <c r="H771" s="8">
        <f>IF(Raw_SalesFact!H771="",0,Raw_SalesFact!H771)</f>
        <v>0.14000000000000001</v>
      </c>
      <c r="I771" s="4" t="str">
        <f>Raw_SalesFact!I771</f>
        <v>COD</v>
      </c>
      <c r="J771" s="4">
        <f>IF(Raw_SalesFact!J771="",ROUND(F771*G771*(1-H771),2),Raw_SalesFact!J771)</f>
        <v>629.36519999999996</v>
      </c>
      <c r="K771" s="4" t="str">
        <f>IF(COUNTIF($A$2:$A771,A771)&gt;1,"Duplicate","Unique")</f>
        <v>Unique</v>
      </c>
    </row>
    <row r="772" spans="1:11" ht="15" customHeight="1" x14ac:dyDescent="0.3">
      <c r="A772" s="4" t="str">
        <f>Raw_SalesFact!A772</f>
        <v>SALE770</v>
      </c>
      <c r="B772" s="6">
        <f>Raw_SalesFact!B772</f>
        <v>45762</v>
      </c>
      <c r="C772" s="4" t="str">
        <f>Raw_SalesFact!C772</f>
        <v>CUST1069</v>
      </c>
      <c r="D772" s="4" t="str">
        <f>Raw_SalesFact!D772</f>
        <v>PROD25</v>
      </c>
      <c r="E772" s="4" t="str">
        <f>Raw_SalesFact!E772</f>
        <v>STORE17</v>
      </c>
      <c r="F772" s="4">
        <f>IF(Raw_SalesFact!F772="",ROUND(AVERAGE(Raw_SalesFact!$F$2:$F$2001),0),Raw_SalesFact!F772)</f>
        <v>3</v>
      </c>
      <c r="G772" s="4">
        <f>IF(Raw_SalesFact!G772="",ROUND(AVERAGEIF(Raw_SalesFact!$D$2:$D$2001,D772,Raw_SalesFact!$G$2:$G$2001),2),Raw_SalesFact!G772)</f>
        <v>852.72</v>
      </c>
      <c r="H772" s="8">
        <f>IF(Raw_SalesFact!H772="",0,Raw_SalesFact!H772)</f>
        <v>0.16</v>
      </c>
      <c r="I772" s="4" t="str">
        <f>Raw_SalesFact!I772</f>
        <v>Credit Card</v>
      </c>
      <c r="J772" s="4">
        <f>IF(Raw_SalesFact!J772="",ROUND(F772*G772*(1-H772),2),Raw_SalesFact!J772)</f>
        <v>2148.8544000000002</v>
      </c>
      <c r="K772" s="4" t="str">
        <f>IF(COUNTIF($A$2:$A772,A772)&gt;1,"Duplicate","Unique")</f>
        <v>Unique</v>
      </c>
    </row>
    <row r="773" spans="1:11" ht="15" customHeight="1" x14ac:dyDescent="0.3">
      <c r="A773" s="4" t="str">
        <f>Raw_SalesFact!A773</f>
        <v>SALE771</v>
      </c>
      <c r="B773" s="6">
        <f>Raw_SalesFact!B773</f>
        <v>45752</v>
      </c>
      <c r="C773" s="4" t="str">
        <f>Raw_SalesFact!C773</f>
        <v>CUST1247</v>
      </c>
      <c r="D773" s="4" t="str">
        <f>Raw_SalesFact!D773</f>
        <v>PROD10</v>
      </c>
      <c r="E773" s="4" t="str">
        <f>Raw_SalesFact!E773</f>
        <v>STORE4</v>
      </c>
      <c r="F773" s="4">
        <f>IF(Raw_SalesFact!F773="",ROUND(AVERAGE(Raw_SalesFact!$F$2:$F$2001),0),Raw_SalesFact!F773)</f>
        <v>1</v>
      </c>
      <c r="G773" s="4">
        <f>IF(Raw_SalesFact!G773="",ROUND(AVERAGEIF(Raw_SalesFact!$D$2:$D$2001,D773,Raw_SalesFact!$G$2:$G$2001),2),Raw_SalesFact!G773)</f>
        <v>768.25</v>
      </c>
      <c r="H773" s="8">
        <f>IF(Raw_SalesFact!H773="",0,Raw_SalesFact!H773)</f>
        <v>0.18</v>
      </c>
      <c r="I773" s="4" t="str">
        <f>Raw_SalesFact!I773</f>
        <v>Credit Card</v>
      </c>
      <c r="J773" s="4">
        <f>IF(Raw_SalesFact!J773="",ROUND(F773*G773*(1-H773),2),Raw_SalesFact!J773)</f>
        <v>629.96500000000003</v>
      </c>
      <c r="K773" s="4" t="str">
        <f>IF(COUNTIF($A$2:$A773,A773)&gt;1,"Duplicate","Unique")</f>
        <v>Unique</v>
      </c>
    </row>
    <row r="774" spans="1:11" ht="15" customHeight="1" x14ac:dyDescent="0.3">
      <c r="A774" s="4" t="str">
        <f>Raw_SalesFact!A774</f>
        <v>SALE772</v>
      </c>
      <c r="B774" s="6">
        <f>Raw_SalesFact!B774</f>
        <v>45254</v>
      </c>
      <c r="C774" s="4" t="str">
        <f>Raw_SalesFact!C774</f>
        <v>CUST1350</v>
      </c>
      <c r="D774" s="4" t="str">
        <f>Raw_SalesFact!D774</f>
        <v>PROD92</v>
      </c>
      <c r="E774" s="4" t="str">
        <f>Raw_SalesFact!E774</f>
        <v>STORE19</v>
      </c>
      <c r="F774" s="4">
        <f>IF(Raw_SalesFact!F774="",ROUND(AVERAGE(Raw_SalesFact!$F$2:$F$2001),0),Raw_SalesFact!F774)</f>
        <v>2</v>
      </c>
      <c r="G774" s="4">
        <f>IF(Raw_SalesFact!G774="",ROUND(AVERAGEIF(Raw_SalesFact!$D$2:$D$2001,D774,Raw_SalesFact!$G$2:$G$2001),2),Raw_SalesFact!G774)</f>
        <v>318.62</v>
      </c>
      <c r="H774" s="8">
        <f>IF(Raw_SalesFact!H774="",0,Raw_SalesFact!H774)</f>
        <v>0.02</v>
      </c>
      <c r="I774" s="4" t="str">
        <f>Raw_SalesFact!I774</f>
        <v>COD</v>
      </c>
      <c r="J774" s="4">
        <f>IF(Raw_SalesFact!J774="",ROUND(F774*G774*(1-H774),2),Raw_SalesFact!J774)</f>
        <v>624.49519999999995</v>
      </c>
      <c r="K774" s="4" t="str">
        <f>IF(COUNTIF($A$2:$A774,A774)&gt;1,"Duplicate","Unique")</f>
        <v>Unique</v>
      </c>
    </row>
    <row r="775" spans="1:11" ht="15" customHeight="1" x14ac:dyDescent="0.3">
      <c r="A775" s="4" t="str">
        <f>Raw_SalesFact!A775</f>
        <v>SALE773</v>
      </c>
      <c r="B775" s="6">
        <f>Raw_SalesFact!B775</f>
        <v>45683</v>
      </c>
      <c r="C775" s="4" t="str">
        <f>Raw_SalesFact!C775</f>
        <v>CUST1049</v>
      </c>
      <c r="D775" s="4" t="str">
        <f>Raw_SalesFact!D775</f>
        <v>PROD76</v>
      </c>
      <c r="E775" s="4" t="str">
        <f>Raw_SalesFact!E775</f>
        <v>STORE2</v>
      </c>
      <c r="F775" s="4">
        <f>IF(Raw_SalesFact!F775="",ROUND(AVERAGE(Raw_SalesFact!$F$2:$F$2001),0),Raw_SalesFact!F775)</f>
        <v>4</v>
      </c>
      <c r="G775" s="4">
        <f>IF(Raw_SalesFact!G775="",ROUND(AVERAGEIF(Raw_SalesFact!$D$2:$D$2001,D775,Raw_SalesFact!$G$2:$G$2001),2),Raw_SalesFact!G775)</f>
        <v>402.11</v>
      </c>
      <c r="H775" s="8">
        <f>IF(Raw_SalesFact!H775="",0,Raw_SalesFact!H775)</f>
        <v>0.14000000000000001</v>
      </c>
      <c r="I775" s="4" t="str">
        <f>Raw_SalesFact!I775</f>
        <v>PayPal</v>
      </c>
      <c r="J775" s="4">
        <f>IF(Raw_SalesFact!J775="",ROUND(F775*G775*(1-H775),2),Raw_SalesFact!J775)</f>
        <v>1383.2583999999999</v>
      </c>
      <c r="K775" s="4" t="str">
        <f>IF(COUNTIF($A$2:$A775,A775)&gt;1,"Duplicate","Unique")</f>
        <v>Unique</v>
      </c>
    </row>
    <row r="776" spans="1:11" ht="15" customHeight="1" x14ac:dyDescent="0.3">
      <c r="A776" s="4" t="str">
        <f>Raw_SalesFact!A776</f>
        <v>SALE774</v>
      </c>
      <c r="B776" s="6">
        <f>Raw_SalesFact!B776</f>
        <v>45804</v>
      </c>
      <c r="C776" s="4" t="str">
        <f>Raw_SalesFact!C776</f>
        <v>CUST1408</v>
      </c>
      <c r="D776" s="4" t="str">
        <f>Raw_SalesFact!D776</f>
        <v>PROD84</v>
      </c>
      <c r="E776" s="4" t="str">
        <f>Raw_SalesFact!E776</f>
        <v>STORE17</v>
      </c>
      <c r="F776" s="4">
        <f>IF(Raw_SalesFact!F776="",ROUND(AVERAGE(Raw_SalesFact!$F$2:$F$2001),0),Raw_SalesFact!F776)</f>
        <v>3</v>
      </c>
      <c r="G776" s="4">
        <f>IF(Raw_SalesFact!G776="",ROUND(AVERAGEIF(Raw_SalesFact!$D$2:$D$2001,D776,Raw_SalesFact!$G$2:$G$2001),2),Raw_SalesFact!G776)</f>
        <v>846.31</v>
      </c>
      <c r="H776" s="8">
        <f>IF(Raw_SalesFact!H776="",0,Raw_SalesFact!H776)</f>
        <v>0.18</v>
      </c>
      <c r="I776" s="4" t="str">
        <f>Raw_SalesFact!I776</f>
        <v>COD</v>
      </c>
      <c r="J776" s="4">
        <f>IF(Raw_SalesFact!J776="",ROUND(F776*G776*(1-H776),2),Raw_SalesFact!J776)</f>
        <v>2081.9225999999999</v>
      </c>
      <c r="K776" s="4" t="str">
        <f>IF(COUNTIF($A$2:$A776,A776)&gt;1,"Duplicate","Unique")</f>
        <v>Unique</v>
      </c>
    </row>
    <row r="777" spans="1:11" ht="15" customHeight="1" x14ac:dyDescent="0.3">
      <c r="A777" s="4" t="str">
        <f>Raw_SalesFact!A777</f>
        <v>SALE775</v>
      </c>
      <c r="B777" s="6">
        <f>Raw_SalesFact!B777</f>
        <v>45821</v>
      </c>
      <c r="C777" s="4" t="str">
        <f>Raw_SalesFact!C777</f>
        <v>CUST1168</v>
      </c>
      <c r="D777" s="4" t="str">
        <f>Raw_SalesFact!D777</f>
        <v>PROD94</v>
      </c>
      <c r="E777" s="4" t="str">
        <f>Raw_SalesFact!E777</f>
        <v>STORE14</v>
      </c>
      <c r="F777" s="4">
        <f>IF(Raw_SalesFact!F777="",ROUND(AVERAGE(Raw_SalesFact!$F$2:$F$2001),0),Raw_SalesFact!F777)</f>
        <v>1</v>
      </c>
      <c r="G777" s="4">
        <f>IF(Raw_SalesFact!G777="",ROUND(AVERAGEIF(Raw_SalesFact!$D$2:$D$2001,D777,Raw_SalesFact!$G$2:$G$2001),2),Raw_SalesFact!G777)</f>
        <v>269.94</v>
      </c>
      <c r="H777" s="8">
        <f>IF(Raw_SalesFact!H777="",0,Raw_SalesFact!H777)</f>
        <v>7.0000000000000007E-2</v>
      </c>
      <c r="I777" s="4" t="str">
        <f>Raw_SalesFact!I777</f>
        <v>COD</v>
      </c>
      <c r="J777" s="4">
        <f>IF(Raw_SalesFact!J777="",ROUND(F777*G777*(1-H777),2),Raw_SalesFact!J777)</f>
        <v>251.04419999999999</v>
      </c>
      <c r="K777" s="4" t="str">
        <f>IF(COUNTIF($A$2:$A777,A777)&gt;1,"Duplicate","Unique")</f>
        <v>Unique</v>
      </c>
    </row>
    <row r="778" spans="1:11" ht="15" customHeight="1" x14ac:dyDescent="0.3">
      <c r="A778" s="4" t="str">
        <f>Raw_SalesFact!A778</f>
        <v>SALE776</v>
      </c>
      <c r="B778" s="6">
        <f>Raw_SalesFact!B778</f>
        <v>45472</v>
      </c>
      <c r="C778" s="4" t="str">
        <f>Raw_SalesFact!C778</f>
        <v>CUST1241</v>
      </c>
      <c r="D778" s="4" t="str">
        <f>Raw_SalesFact!D778</f>
        <v>PROD20</v>
      </c>
      <c r="E778" s="4" t="str">
        <f>Raw_SalesFact!E778</f>
        <v>STORE4</v>
      </c>
      <c r="F778" s="4">
        <f>IF(Raw_SalesFact!F778="",ROUND(AVERAGE(Raw_SalesFact!$F$2:$F$2001),0),Raw_SalesFact!F778)</f>
        <v>3</v>
      </c>
      <c r="G778" s="4">
        <f>IF(Raw_SalesFact!G778="",ROUND(AVERAGEIF(Raw_SalesFact!$D$2:$D$2001,D778,Raw_SalesFact!$G$2:$G$2001),2),Raw_SalesFact!G778)</f>
        <v>909.25</v>
      </c>
      <c r="H778" s="8">
        <f>IF(Raw_SalesFact!H778="",0,Raw_SalesFact!H778)</f>
        <v>0.28999999999999998</v>
      </c>
      <c r="I778" s="4" t="str">
        <f>Raw_SalesFact!I778</f>
        <v>COD</v>
      </c>
      <c r="J778" s="4">
        <f>IF(Raw_SalesFact!J778="",ROUND(F778*G778*(1-H778),2),Raw_SalesFact!J778)</f>
        <v>1936.7025000000001</v>
      </c>
      <c r="K778" s="4" t="str">
        <f>IF(COUNTIF($A$2:$A778,A778)&gt;1,"Duplicate","Unique")</f>
        <v>Unique</v>
      </c>
    </row>
    <row r="779" spans="1:11" ht="15" customHeight="1" x14ac:dyDescent="0.3">
      <c r="A779" s="4" t="str">
        <f>Raw_SalesFact!A779</f>
        <v>SALE777</v>
      </c>
      <c r="B779" s="6">
        <f>Raw_SalesFact!B779</f>
        <v>45331</v>
      </c>
      <c r="C779" s="4" t="str">
        <f>Raw_SalesFact!C779</f>
        <v>CUST1363</v>
      </c>
      <c r="D779" s="4" t="str">
        <f>Raw_SalesFact!D779</f>
        <v>PROD91</v>
      </c>
      <c r="E779" s="4" t="str">
        <f>Raw_SalesFact!E779</f>
        <v>STORE12</v>
      </c>
      <c r="F779" s="4">
        <f>IF(Raw_SalesFact!F779="",ROUND(AVERAGE(Raw_SalesFact!$F$2:$F$2001),0),Raw_SalesFact!F779)</f>
        <v>2</v>
      </c>
      <c r="G779" s="4">
        <f>IF(Raw_SalesFact!G779="",ROUND(AVERAGEIF(Raw_SalesFact!$D$2:$D$2001,D779,Raw_SalesFact!$G$2:$G$2001),2),Raw_SalesFact!G779)</f>
        <v>229.81</v>
      </c>
      <c r="H779" s="8">
        <f>IF(Raw_SalesFact!H779="",0,Raw_SalesFact!H779)</f>
        <v>0.21</v>
      </c>
      <c r="I779" s="4" t="str">
        <f>Raw_SalesFact!I779</f>
        <v>COD</v>
      </c>
      <c r="J779" s="4">
        <f>IF(Raw_SalesFact!J779="",ROUND(F779*G779*(1-H779),2),Raw_SalesFact!J779)</f>
        <v>363.09980000000002</v>
      </c>
      <c r="K779" s="4" t="str">
        <f>IF(COUNTIF($A$2:$A779,A779)&gt;1,"Duplicate","Unique")</f>
        <v>Unique</v>
      </c>
    </row>
    <row r="780" spans="1:11" ht="15" customHeight="1" x14ac:dyDescent="0.3">
      <c r="A780" s="4" t="str">
        <f>Raw_SalesFact!A780</f>
        <v>SALE778</v>
      </c>
      <c r="B780" s="6">
        <f>Raw_SalesFact!B780</f>
        <v>45451</v>
      </c>
      <c r="C780" s="4" t="str">
        <f>Raw_SalesFact!C780</f>
        <v>CUST1037</v>
      </c>
      <c r="D780" s="4" t="str">
        <f>Raw_SalesFact!D780</f>
        <v>PROD78</v>
      </c>
      <c r="E780" s="4" t="str">
        <f>Raw_SalesFact!E780</f>
        <v>STORE15</v>
      </c>
      <c r="F780" s="4">
        <f>IF(Raw_SalesFact!F780="",ROUND(AVERAGE(Raw_SalesFact!$F$2:$F$2001),0),Raw_SalesFact!F780)</f>
        <v>3</v>
      </c>
      <c r="G780" s="4">
        <f>IF(Raw_SalesFact!G780="",ROUND(AVERAGEIF(Raw_SalesFact!$D$2:$D$2001,D780,Raw_SalesFact!$G$2:$G$2001),2),Raw_SalesFact!G780)</f>
        <v>442.36</v>
      </c>
      <c r="H780" s="8">
        <f>IF(Raw_SalesFact!H780="",0,Raw_SalesFact!H780)</f>
        <v>0.06</v>
      </c>
      <c r="I780" s="4" t="str">
        <f>Raw_SalesFact!I780</f>
        <v>PayPal</v>
      </c>
      <c r="J780" s="4">
        <f>IF(Raw_SalesFact!J780="",ROUND(F780*G780*(1-H780),2),Raw_SalesFact!J780)</f>
        <v>1247.4552000000001</v>
      </c>
      <c r="K780" s="4" t="str">
        <f>IF(COUNTIF($A$2:$A780,A780)&gt;1,"Duplicate","Unique")</f>
        <v>Unique</v>
      </c>
    </row>
    <row r="781" spans="1:11" ht="15" customHeight="1" x14ac:dyDescent="0.3">
      <c r="A781" s="4" t="str">
        <f>Raw_SalesFact!A781</f>
        <v>SALE779</v>
      </c>
      <c r="B781" s="6">
        <f>Raw_SalesFact!B781</f>
        <v>45386</v>
      </c>
      <c r="C781" s="4" t="str">
        <f>Raw_SalesFact!C781</f>
        <v>CUST1239</v>
      </c>
      <c r="D781" s="4" t="str">
        <f>Raw_SalesFact!D781</f>
        <v>PROD86</v>
      </c>
      <c r="E781" s="4" t="str">
        <f>Raw_SalesFact!E781</f>
        <v>STORE3</v>
      </c>
      <c r="F781" s="4">
        <f>IF(Raw_SalesFact!F781="",ROUND(AVERAGE(Raw_SalesFact!$F$2:$F$2001),0),Raw_SalesFact!F781)</f>
        <v>3</v>
      </c>
      <c r="G781" s="4">
        <f>IF(Raw_SalesFact!G781="",ROUND(AVERAGEIF(Raw_SalesFact!$D$2:$D$2001,D781,Raw_SalesFact!$G$2:$G$2001),2),Raw_SalesFact!G781)</f>
        <v>413.74</v>
      </c>
      <c r="H781" s="8">
        <f>IF(Raw_SalesFact!H781="",0,Raw_SalesFact!H781)</f>
        <v>0.01</v>
      </c>
      <c r="I781" s="4" t="str">
        <f>Raw_SalesFact!I781</f>
        <v>Credit Card</v>
      </c>
      <c r="J781" s="4">
        <f>IF(Raw_SalesFact!J781="",ROUND(F781*G781*(1-H781),2),Raw_SalesFact!J781)</f>
        <v>1228.8078</v>
      </c>
      <c r="K781" s="4" t="str">
        <f>IF(COUNTIF($A$2:$A781,A781)&gt;1,"Duplicate","Unique")</f>
        <v>Unique</v>
      </c>
    </row>
    <row r="782" spans="1:11" ht="15" customHeight="1" x14ac:dyDescent="0.3">
      <c r="A782" s="4" t="str">
        <f>Raw_SalesFact!A782</f>
        <v>SALE780</v>
      </c>
      <c r="B782" s="6">
        <f>Raw_SalesFact!B782</f>
        <v>45477</v>
      </c>
      <c r="C782" s="4" t="str">
        <f>Raw_SalesFact!C782</f>
        <v>CUST1496</v>
      </c>
      <c r="D782" s="4" t="str">
        <f>Raw_SalesFact!D782</f>
        <v>PROD89</v>
      </c>
      <c r="E782" s="4" t="str">
        <f>Raw_SalesFact!E782</f>
        <v>STORE14</v>
      </c>
      <c r="F782" s="4">
        <f>IF(Raw_SalesFact!F782="",ROUND(AVERAGE(Raw_SalesFact!$F$2:$F$2001),0),Raw_SalesFact!F782)</f>
        <v>4</v>
      </c>
      <c r="G782" s="4">
        <f>IF(Raw_SalesFact!G782="",ROUND(AVERAGEIF(Raw_SalesFact!$D$2:$D$2001,D782,Raw_SalesFact!$G$2:$G$2001),2),Raw_SalesFact!G782)</f>
        <v>79.75</v>
      </c>
      <c r="H782" s="8">
        <f>IF(Raw_SalesFact!H782="",0,Raw_SalesFact!H782)</f>
        <v>0.18</v>
      </c>
      <c r="I782" s="4" t="str">
        <f>Raw_SalesFact!I782</f>
        <v>PayPal</v>
      </c>
      <c r="J782" s="4">
        <f>IF(Raw_SalesFact!J782="",ROUND(F782*G782*(1-H782),2),Raw_SalesFact!J782)</f>
        <v>261.58</v>
      </c>
      <c r="K782" s="4" t="str">
        <f>IF(COUNTIF($A$2:$A782,A782)&gt;1,"Duplicate","Unique")</f>
        <v>Unique</v>
      </c>
    </row>
    <row r="783" spans="1:11" ht="15" customHeight="1" x14ac:dyDescent="0.3">
      <c r="A783" s="4" t="str">
        <f>Raw_SalesFact!A783</f>
        <v>SALE781</v>
      </c>
      <c r="B783" s="6">
        <f>Raw_SalesFact!B783</f>
        <v>45433</v>
      </c>
      <c r="C783" s="4" t="str">
        <f>Raw_SalesFact!C783</f>
        <v>CUST1495</v>
      </c>
      <c r="D783" s="4" t="str">
        <f>Raw_SalesFact!D783</f>
        <v>PROD40</v>
      </c>
      <c r="E783" s="4" t="str">
        <f>Raw_SalesFact!E783</f>
        <v>STORE12</v>
      </c>
      <c r="F783" s="4">
        <f>IF(Raw_SalesFact!F783="",ROUND(AVERAGE(Raw_SalesFact!$F$2:$F$2001),0),Raw_SalesFact!F783)</f>
        <v>4</v>
      </c>
      <c r="G783" s="4">
        <f>IF(Raw_SalesFact!G783="",ROUND(AVERAGEIF(Raw_SalesFact!$D$2:$D$2001,D783,Raw_SalesFact!$G$2:$G$2001),2),Raw_SalesFact!G783)</f>
        <v>95.06</v>
      </c>
      <c r="H783" s="8">
        <f>IF(Raw_SalesFact!H783="",0,Raw_SalesFact!H783)</f>
        <v>0.03</v>
      </c>
      <c r="I783" s="4" t="str">
        <f>Raw_SalesFact!I783</f>
        <v>Credit Card</v>
      </c>
      <c r="J783" s="4">
        <f>IF(Raw_SalesFact!J783="",ROUND(F783*G783*(1-H783),2),Raw_SalesFact!J783)</f>
        <v>368.83280000000002</v>
      </c>
      <c r="K783" s="4" t="str">
        <f>IF(COUNTIF($A$2:$A783,A783)&gt;1,"Duplicate","Unique")</f>
        <v>Unique</v>
      </c>
    </row>
    <row r="784" spans="1:11" ht="15" customHeight="1" x14ac:dyDescent="0.3">
      <c r="A784" s="4" t="str">
        <f>Raw_SalesFact!A784</f>
        <v>SALE782</v>
      </c>
      <c r="B784" s="6">
        <f>Raw_SalesFact!B784</f>
        <v>45759</v>
      </c>
      <c r="C784" s="4" t="str">
        <f>Raw_SalesFact!C784</f>
        <v>CUST1416</v>
      </c>
      <c r="D784" s="4" t="str">
        <f>Raw_SalesFact!D784</f>
        <v>PROD98</v>
      </c>
      <c r="E784" s="4" t="str">
        <f>Raw_SalesFact!E784</f>
        <v>STORE7</v>
      </c>
      <c r="F784" s="4">
        <f>IF(Raw_SalesFact!F784="",ROUND(AVERAGE(Raw_SalesFact!$F$2:$F$2001),0),Raw_SalesFact!F784)</f>
        <v>4</v>
      </c>
      <c r="G784" s="4">
        <f>IF(Raw_SalesFact!G784="",ROUND(AVERAGEIF(Raw_SalesFact!$D$2:$D$2001,D784,Raw_SalesFact!$G$2:$G$2001),2),Raw_SalesFact!G784)</f>
        <v>107.08</v>
      </c>
      <c r="H784" s="8">
        <f>IF(Raw_SalesFact!H784="",0,Raw_SalesFact!H784)</f>
        <v>0.27</v>
      </c>
      <c r="I784" s="4" t="str">
        <f>Raw_SalesFact!I784</f>
        <v>COD</v>
      </c>
      <c r="J784" s="4">
        <f>IF(Raw_SalesFact!J784="",ROUND(F784*G784*(1-H784),2),Raw_SalesFact!J784)</f>
        <v>312.67360000000002</v>
      </c>
      <c r="K784" s="4" t="str">
        <f>IF(COUNTIF($A$2:$A784,A784)&gt;1,"Duplicate","Unique")</f>
        <v>Unique</v>
      </c>
    </row>
    <row r="785" spans="1:11" ht="15" customHeight="1" x14ac:dyDescent="0.3">
      <c r="A785" s="4" t="str">
        <f>Raw_SalesFact!A785</f>
        <v>SALE783</v>
      </c>
      <c r="B785" s="6">
        <f>Raw_SalesFact!B785</f>
        <v>45794</v>
      </c>
      <c r="C785" s="4" t="str">
        <f>Raw_SalesFact!C785</f>
        <v>CUST1474</v>
      </c>
      <c r="D785" s="4" t="str">
        <f>Raw_SalesFact!D785</f>
        <v>PROD99</v>
      </c>
      <c r="E785" s="4" t="str">
        <f>Raw_SalesFact!E785</f>
        <v>STORE18</v>
      </c>
      <c r="F785" s="4">
        <f>IF(Raw_SalesFact!F785="",ROUND(AVERAGE(Raw_SalesFact!$F$2:$F$2001),0),Raw_SalesFact!F785)</f>
        <v>1</v>
      </c>
      <c r="G785" s="4">
        <f>IF(Raw_SalesFact!G785="",ROUND(AVERAGEIF(Raw_SalesFact!$D$2:$D$2001,D785,Raw_SalesFact!$G$2:$G$2001),2),Raw_SalesFact!G785)</f>
        <v>873.18</v>
      </c>
      <c r="H785" s="8">
        <f>IF(Raw_SalesFact!H785="",0,Raw_SalesFact!H785)</f>
        <v>0.03</v>
      </c>
      <c r="I785" s="4" t="str">
        <f>Raw_SalesFact!I785</f>
        <v>COD</v>
      </c>
      <c r="J785" s="4">
        <f>IF(Raw_SalesFact!J785="",ROUND(F785*G785*(1-H785),2),Raw_SalesFact!J785)</f>
        <v>846.9846</v>
      </c>
      <c r="K785" s="4" t="str">
        <f>IF(COUNTIF($A$2:$A785,A785)&gt;1,"Duplicate","Unique")</f>
        <v>Unique</v>
      </c>
    </row>
    <row r="786" spans="1:11" ht="15" customHeight="1" x14ac:dyDescent="0.3">
      <c r="A786" s="4" t="str">
        <f>Raw_SalesFact!A786</f>
        <v>SALE784</v>
      </c>
      <c r="B786" s="6">
        <f>Raw_SalesFact!B786</f>
        <v>45764</v>
      </c>
      <c r="C786" s="4" t="str">
        <f>Raw_SalesFact!C786</f>
        <v>CUST1377</v>
      </c>
      <c r="D786" s="4" t="str">
        <f>Raw_SalesFact!D786</f>
        <v>PROD70</v>
      </c>
      <c r="E786" s="4" t="str">
        <f>Raw_SalesFact!E786</f>
        <v>STORE18</v>
      </c>
      <c r="F786" s="4">
        <f>IF(Raw_SalesFact!F786="",ROUND(AVERAGE(Raw_SalesFact!$F$2:$F$2001),0),Raw_SalesFact!F786)</f>
        <v>1</v>
      </c>
      <c r="G786" s="4">
        <f>IF(Raw_SalesFact!G786="",ROUND(AVERAGEIF(Raw_SalesFact!$D$2:$D$2001,D786,Raw_SalesFact!$G$2:$G$2001),2),Raw_SalesFact!G786)</f>
        <v>914.75</v>
      </c>
      <c r="H786" s="8">
        <f>IF(Raw_SalesFact!H786="",0,Raw_SalesFact!H786)</f>
        <v>0.1</v>
      </c>
      <c r="I786" s="4" t="str">
        <f>Raw_SalesFact!I786</f>
        <v>COD</v>
      </c>
      <c r="J786" s="4">
        <f>IF(Raw_SalesFact!J786="",ROUND(F786*G786*(1-H786),2),Raw_SalesFact!J786)</f>
        <v>823.27499999999998</v>
      </c>
      <c r="K786" s="4" t="str">
        <f>IF(COUNTIF($A$2:$A786,A786)&gt;1,"Duplicate","Unique")</f>
        <v>Unique</v>
      </c>
    </row>
    <row r="787" spans="1:11" ht="15" customHeight="1" x14ac:dyDescent="0.3">
      <c r="A787" s="4" t="str">
        <f>Raw_SalesFact!A787</f>
        <v>SALE785</v>
      </c>
      <c r="B787" s="6">
        <f>Raw_SalesFact!B787</f>
        <v>45279</v>
      </c>
      <c r="C787" s="4" t="str">
        <f>Raw_SalesFact!C787</f>
        <v>CUST1049</v>
      </c>
      <c r="D787" s="4" t="str">
        <f>Raw_SalesFact!D787</f>
        <v>PROD73</v>
      </c>
      <c r="E787" s="4" t="str">
        <f>Raw_SalesFact!E787</f>
        <v>STORE13</v>
      </c>
      <c r="F787" s="4">
        <f>IF(Raw_SalesFact!F787="",ROUND(AVERAGE(Raw_SalesFact!$F$2:$F$2001),0),Raw_SalesFact!F787)</f>
        <v>4</v>
      </c>
      <c r="G787" s="4">
        <f>IF(Raw_SalesFact!G787="",ROUND(AVERAGEIF(Raw_SalesFact!$D$2:$D$2001,D787,Raw_SalesFact!$G$2:$G$2001),2),Raw_SalesFact!G787)</f>
        <v>457.33</v>
      </c>
      <c r="H787" s="8">
        <f>IF(Raw_SalesFact!H787="",0,Raw_SalesFact!H787)</f>
        <v>0.1</v>
      </c>
      <c r="I787" s="4" t="str">
        <f>Raw_SalesFact!I787</f>
        <v>Credit Card</v>
      </c>
      <c r="J787" s="4">
        <f>IF(Raw_SalesFact!J787="",ROUND(F787*G787*(1-H787),2),Raw_SalesFact!J787)</f>
        <v>1646.3879999999999</v>
      </c>
      <c r="K787" s="4" t="str">
        <f>IF(COUNTIF($A$2:$A787,A787)&gt;1,"Duplicate","Unique")</f>
        <v>Unique</v>
      </c>
    </row>
    <row r="788" spans="1:11" ht="15" customHeight="1" x14ac:dyDescent="0.3">
      <c r="A788" s="4" t="str">
        <f>Raw_SalesFact!A788</f>
        <v>SALE786</v>
      </c>
      <c r="B788" s="6">
        <f>Raw_SalesFact!B788</f>
        <v>45602</v>
      </c>
      <c r="C788" s="4" t="str">
        <f>Raw_SalesFact!C788</f>
        <v>CUST1292</v>
      </c>
      <c r="D788" s="4" t="str">
        <f>Raw_SalesFact!D788</f>
        <v>PROD99</v>
      </c>
      <c r="E788" s="4" t="str">
        <f>Raw_SalesFact!E788</f>
        <v>STORE3</v>
      </c>
      <c r="F788" s="4">
        <f>IF(Raw_SalesFact!F788="",ROUND(AVERAGE(Raw_SalesFact!$F$2:$F$2001),0),Raw_SalesFact!F788)</f>
        <v>3</v>
      </c>
      <c r="G788" s="4">
        <f>IF(Raw_SalesFact!G788="",ROUND(AVERAGEIF(Raw_SalesFact!$D$2:$D$2001,D788,Raw_SalesFact!$G$2:$G$2001),2),Raw_SalesFact!G788)</f>
        <v>761.88</v>
      </c>
      <c r="H788" s="8">
        <f>IF(Raw_SalesFact!H788="",0,Raw_SalesFact!H788)</f>
        <v>0.23</v>
      </c>
      <c r="I788" s="4" t="str">
        <f>Raw_SalesFact!I788</f>
        <v>PayPal</v>
      </c>
      <c r="J788" s="4">
        <f>IF(Raw_SalesFact!J788="",ROUND(F788*G788*(1-H788),2),Raw_SalesFact!J788)</f>
        <v>1759.9428</v>
      </c>
      <c r="K788" s="4" t="str">
        <f>IF(COUNTIF($A$2:$A788,A788)&gt;1,"Duplicate","Unique")</f>
        <v>Unique</v>
      </c>
    </row>
    <row r="789" spans="1:11" ht="15" customHeight="1" x14ac:dyDescent="0.3">
      <c r="A789" s="4" t="str">
        <f>Raw_SalesFact!A789</f>
        <v>SALE787</v>
      </c>
      <c r="B789" s="6">
        <f>Raw_SalesFact!B789</f>
        <v>45793</v>
      </c>
      <c r="C789" s="4" t="str">
        <f>Raw_SalesFact!C789</f>
        <v>CUST1177</v>
      </c>
      <c r="D789" s="4" t="str">
        <f>Raw_SalesFact!D789</f>
        <v>PROD37</v>
      </c>
      <c r="E789" s="4" t="str">
        <f>Raw_SalesFact!E789</f>
        <v>STORE19</v>
      </c>
      <c r="F789" s="4">
        <f>IF(Raw_SalesFact!F789="",ROUND(AVERAGE(Raw_SalesFact!$F$2:$F$2001),0),Raw_SalesFact!F789)</f>
        <v>4</v>
      </c>
      <c r="G789" s="4">
        <f>IF(Raw_SalesFact!G789="",ROUND(AVERAGEIF(Raw_SalesFact!$D$2:$D$2001,D789,Raw_SalesFact!$G$2:$G$2001),2),Raw_SalesFact!G789)</f>
        <v>122.87</v>
      </c>
      <c r="H789" s="8">
        <f>IF(Raw_SalesFact!H789="",0,Raw_SalesFact!H789)</f>
        <v>0.13</v>
      </c>
      <c r="I789" s="4" t="str">
        <f>Raw_SalesFact!I789</f>
        <v>Credit Card</v>
      </c>
      <c r="J789" s="4">
        <f>IF(Raw_SalesFact!J789="",ROUND(F789*G789*(1-H789),2),Raw_SalesFact!J789)</f>
        <v>427.58760000000001</v>
      </c>
      <c r="K789" s="4" t="str">
        <f>IF(COUNTIF($A$2:$A789,A789)&gt;1,"Duplicate","Unique")</f>
        <v>Unique</v>
      </c>
    </row>
    <row r="790" spans="1:11" ht="15" customHeight="1" x14ac:dyDescent="0.3">
      <c r="A790" s="4" t="str">
        <f>Raw_SalesFact!A790</f>
        <v>SALE788</v>
      </c>
      <c r="B790" s="6">
        <f>Raw_SalesFact!B790</f>
        <v>45778</v>
      </c>
      <c r="C790" s="4" t="str">
        <f>Raw_SalesFact!C790</f>
        <v>CUST1475</v>
      </c>
      <c r="D790" s="4" t="str">
        <f>Raw_SalesFact!D790</f>
        <v>PROD73</v>
      </c>
      <c r="E790" s="4" t="str">
        <f>Raw_SalesFact!E790</f>
        <v>STORE4</v>
      </c>
      <c r="F790" s="4">
        <f>IF(Raw_SalesFact!F790="",ROUND(AVERAGE(Raw_SalesFact!$F$2:$F$2001),0),Raw_SalesFact!F790)</f>
        <v>4</v>
      </c>
      <c r="G790" s="4">
        <f>IF(Raw_SalesFact!G790="",ROUND(AVERAGEIF(Raw_SalesFact!$D$2:$D$2001,D790,Raw_SalesFact!$G$2:$G$2001),2),Raw_SalesFact!G790)</f>
        <v>753</v>
      </c>
      <c r="H790" s="8">
        <f>IF(Raw_SalesFact!H790="",0,Raw_SalesFact!H790)</f>
        <v>0.28000000000000003</v>
      </c>
      <c r="I790" s="4" t="str">
        <f>Raw_SalesFact!I790</f>
        <v>COD</v>
      </c>
      <c r="J790" s="4">
        <f>IF(Raw_SalesFact!J790="",ROUND(F790*G790*(1-H790),2),Raw_SalesFact!J790)</f>
        <v>2168.64</v>
      </c>
      <c r="K790" s="4" t="str">
        <f>IF(COUNTIF($A$2:$A790,A790)&gt;1,"Duplicate","Unique")</f>
        <v>Unique</v>
      </c>
    </row>
    <row r="791" spans="1:11" ht="15" customHeight="1" x14ac:dyDescent="0.3">
      <c r="A791" s="4" t="str">
        <f>Raw_SalesFact!A791</f>
        <v>SALE789</v>
      </c>
      <c r="B791" s="6">
        <f>Raw_SalesFact!B791</f>
        <v>45325</v>
      </c>
      <c r="C791" s="4" t="str">
        <f>Raw_SalesFact!C791</f>
        <v>CUST1370</v>
      </c>
      <c r="D791" s="4" t="str">
        <f>Raw_SalesFact!D791</f>
        <v>PROD5</v>
      </c>
      <c r="E791" s="4" t="str">
        <f>Raw_SalesFact!E791</f>
        <v>STORE5</v>
      </c>
      <c r="F791" s="4">
        <f>IF(Raw_SalesFact!F791="",ROUND(AVERAGE(Raw_SalesFact!$F$2:$F$2001),0),Raw_SalesFact!F791)</f>
        <v>2</v>
      </c>
      <c r="G791" s="4">
        <f>IF(Raw_SalesFact!G791="",ROUND(AVERAGEIF(Raw_SalesFact!$D$2:$D$2001,D791,Raw_SalesFact!$G$2:$G$2001),2),Raw_SalesFact!G791)</f>
        <v>788.05</v>
      </c>
      <c r="H791" s="8">
        <f>IF(Raw_SalesFact!H791="",0,Raw_SalesFact!H791)</f>
        <v>0.21</v>
      </c>
      <c r="I791" s="4" t="str">
        <f>Raw_SalesFact!I791</f>
        <v>Credit Card</v>
      </c>
      <c r="J791" s="4">
        <f>IF(Raw_SalesFact!J791="",ROUND(F791*G791*(1-H791),2),Raw_SalesFact!J791)</f>
        <v>1245.1189999999999</v>
      </c>
      <c r="K791" s="4" t="str">
        <f>IF(COUNTIF($A$2:$A791,A791)&gt;1,"Duplicate","Unique")</f>
        <v>Unique</v>
      </c>
    </row>
    <row r="792" spans="1:11" ht="15" customHeight="1" x14ac:dyDescent="0.3">
      <c r="A792" s="4" t="str">
        <f>Raw_SalesFact!A792</f>
        <v>SALE790</v>
      </c>
      <c r="B792" s="6">
        <f>Raw_SalesFact!B792</f>
        <v>45875</v>
      </c>
      <c r="C792" s="4" t="str">
        <f>Raw_SalesFact!C792</f>
        <v>CUST1462</v>
      </c>
      <c r="D792" s="4" t="str">
        <f>Raw_SalesFact!D792</f>
        <v>PROD82</v>
      </c>
      <c r="E792" s="4" t="str">
        <f>Raw_SalesFact!E792</f>
        <v>STORE10</v>
      </c>
      <c r="F792" s="4">
        <f>IF(Raw_SalesFact!F792="",ROUND(AVERAGE(Raw_SalesFact!$F$2:$F$2001),0),Raw_SalesFact!F792)</f>
        <v>2</v>
      </c>
      <c r="G792" s="4">
        <f>IF(Raw_SalesFact!G792="",ROUND(AVERAGEIF(Raw_SalesFact!$D$2:$D$2001,D792,Raw_SalesFact!$G$2:$G$2001),2),Raw_SalesFact!G792)</f>
        <v>807.1</v>
      </c>
      <c r="H792" s="8">
        <f>IF(Raw_SalesFact!H792="",0,Raw_SalesFact!H792)</f>
        <v>0.28999999999999998</v>
      </c>
      <c r="I792" s="4" t="str">
        <f>Raw_SalesFact!I792</f>
        <v>Credit Card</v>
      </c>
      <c r="J792" s="4">
        <f>IF(Raw_SalesFact!J792="",ROUND(F792*G792*(1-H792),2),Raw_SalesFact!J792)</f>
        <v>1146.0820000000001</v>
      </c>
      <c r="K792" s="4" t="str">
        <f>IF(COUNTIF($A$2:$A792,A792)&gt;1,"Duplicate","Unique")</f>
        <v>Unique</v>
      </c>
    </row>
    <row r="793" spans="1:11" ht="15" customHeight="1" x14ac:dyDescent="0.3">
      <c r="A793" s="4" t="str">
        <f>Raw_SalesFact!A793</f>
        <v>SALE791</v>
      </c>
      <c r="B793" s="6">
        <f>Raw_SalesFact!B793</f>
        <v>45320</v>
      </c>
      <c r="C793" s="4" t="str">
        <f>Raw_SalesFact!C793</f>
        <v>CUST1134</v>
      </c>
      <c r="D793" s="4" t="str">
        <f>Raw_SalesFact!D793</f>
        <v>PROD8</v>
      </c>
      <c r="E793" s="4" t="str">
        <f>Raw_SalesFact!E793</f>
        <v>STORE1</v>
      </c>
      <c r="F793" s="4">
        <f>IF(Raw_SalesFact!F793="",ROUND(AVERAGE(Raw_SalesFact!$F$2:$F$2001),0),Raw_SalesFact!F793)</f>
        <v>2</v>
      </c>
      <c r="G793" s="4">
        <f>IF(Raw_SalesFact!G793="",ROUND(AVERAGEIF(Raw_SalesFact!$D$2:$D$2001,D793,Raw_SalesFact!$G$2:$G$2001),2),Raw_SalesFact!G793)</f>
        <v>443.09</v>
      </c>
      <c r="H793" s="8">
        <f>IF(Raw_SalesFact!H793="",0,Raw_SalesFact!H793)</f>
        <v>0.02</v>
      </c>
      <c r="I793" s="4" t="str">
        <f>Raw_SalesFact!I793</f>
        <v>PayPal</v>
      </c>
      <c r="J793" s="4">
        <f>IF(Raw_SalesFact!J793="",ROUND(F793*G793*(1-H793),2),Raw_SalesFact!J793)</f>
        <v>868.45640000000003</v>
      </c>
      <c r="K793" s="4" t="str">
        <f>IF(COUNTIF($A$2:$A793,A793)&gt;1,"Duplicate","Unique")</f>
        <v>Unique</v>
      </c>
    </row>
    <row r="794" spans="1:11" ht="15" customHeight="1" x14ac:dyDescent="0.3">
      <c r="A794" s="4" t="str">
        <f>Raw_SalesFact!A794</f>
        <v>SALE792</v>
      </c>
      <c r="B794" s="6">
        <f>Raw_SalesFact!B794</f>
        <v>45870</v>
      </c>
      <c r="C794" s="4" t="str">
        <f>Raw_SalesFact!C794</f>
        <v>CUST1468</v>
      </c>
      <c r="D794" s="4" t="str">
        <f>Raw_SalesFact!D794</f>
        <v>PROD19</v>
      </c>
      <c r="E794" s="4" t="str">
        <f>Raw_SalesFact!E794</f>
        <v>STORE15</v>
      </c>
      <c r="F794" s="4">
        <f>IF(Raw_SalesFact!F794="",ROUND(AVERAGE(Raw_SalesFact!$F$2:$F$2001),0),Raw_SalesFact!F794)</f>
        <v>1</v>
      </c>
      <c r="G794" s="4">
        <f>IF(Raw_SalesFact!G794="",ROUND(AVERAGEIF(Raw_SalesFact!$D$2:$D$2001,D794,Raw_SalesFact!$G$2:$G$2001),2),Raw_SalesFact!G794)</f>
        <v>512.16</v>
      </c>
      <c r="H794" s="8">
        <f>IF(Raw_SalesFact!H794="",0,Raw_SalesFact!H794)</f>
        <v>0.02</v>
      </c>
      <c r="I794" s="4" t="str">
        <f>Raw_SalesFact!I794</f>
        <v>COD</v>
      </c>
      <c r="J794" s="4">
        <f>IF(Raw_SalesFact!J794="",ROUND(F794*G794*(1-H794),2),Raw_SalesFact!J794)</f>
        <v>501.91680000000002</v>
      </c>
      <c r="K794" s="4" t="str">
        <f>IF(COUNTIF($A$2:$A794,A794)&gt;1,"Duplicate","Unique")</f>
        <v>Unique</v>
      </c>
    </row>
    <row r="795" spans="1:11" ht="15" customHeight="1" x14ac:dyDescent="0.3">
      <c r="A795" s="4" t="str">
        <f>Raw_SalesFact!A795</f>
        <v>SALE793</v>
      </c>
      <c r="B795" s="6">
        <f>Raw_SalesFact!B795</f>
        <v>45577</v>
      </c>
      <c r="C795" s="4" t="str">
        <f>Raw_SalesFact!C795</f>
        <v>CUST1208</v>
      </c>
      <c r="D795" s="4" t="str">
        <f>Raw_SalesFact!D795</f>
        <v>PROD41</v>
      </c>
      <c r="E795" s="4" t="str">
        <f>Raw_SalesFact!E795</f>
        <v>STORE18</v>
      </c>
      <c r="F795" s="4">
        <f>IF(Raw_SalesFact!F795="",ROUND(AVERAGE(Raw_SalesFact!$F$2:$F$2001),0),Raw_SalesFact!F795)</f>
        <v>2</v>
      </c>
      <c r="G795" s="4">
        <f>IF(Raw_SalesFact!G795="",ROUND(AVERAGEIF(Raw_SalesFact!$D$2:$D$2001,D795,Raw_SalesFact!$G$2:$G$2001),2),Raw_SalesFact!G795)</f>
        <v>602.54999999999995</v>
      </c>
      <c r="H795" s="8">
        <f>IF(Raw_SalesFact!H795="",0,Raw_SalesFact!H795)</f>
        <v>0.23</v>
      </c>
      <c r="I795" s="4" t="str">
        <f>Raw_SalesFact!I795</f>
        <v>COD</v>
      </c>
      <c r="J795" s="4">
        <f>IF(Raw_SalesFact!J795="",ROUND(F795*G795*(1-H795),2),Raw_SalesFact!J795)</f>
        <v>927.92700000000002</v>
      </c>
      <c r="K795" s="4" t="str">
        <f>IF(COUNTIF($A$2:$A795,A795)&gt;1,"Duplicate","Unique")</f>
        <v>Unique</v>
      </c>
    </row>
    <row r="796" spans="1:11" ht="15" customHeight="1" x14ac:dyDescent="0.3">
      <c r="A796" s="4" t="str">
        <f>Raw_SalesFact!A796</f>
        <v>SALE794</v>
      </c>
      <c r="B796" s="6">
        <f>Raw_SalesFact!B796</f>
        <v>45745</v>
      </c>
      <c r="C796" s="4" t="str">
        <f>Raw_SalesFact!C796</f>
        <v>CUST1164</v>
      </c>
      <c r="D796" s="4" t="str">
        <f>Raw_SalesFact!D796</f>
        <v>PROD42</v>
      </c>
      <c r="E796" s="4" t="str">
        <f>Raw_SalesFact!E796</f>
        <v>STORE0</v>
      </c>
      <c r="F796" s="4">
        <f>IF(Raw_SalesFact!F796="",ROUND(AVERAGE(Raw_SalesFact!$F$2:$F$2001),0),Raw_SalesFact!F796)</f>
        <v>3</v>
      </c>
      <c r="G796" s="4">
        <f>IF(Raw_SalesFact!G796="",ROUND(AVERAGEIF(Raw_SalesFact!$D$2:$D$2001,D796,Raw_SalesFact!$G$2:$G$2001),2),Raw_SalesFact!G796)</f>
        <v>846.19</v>
      </c>
      <c r="H796" s="8">
        <f>IF(Raw_SalesFact!H796="",0,Raw_SalesFact!H796)</f>
        <v>0.09</v>
      </c>
      <c r="I796" s="4" t="str">
        <f>Raw_SalesFact!I796</f>
        <v>COD</v>
      </c>
      <c r="J796" s="4">
        <f>IF(Raw_SalesFact!J796="",ROUND(F796*G796*(1-H796),2),Raw_SalesFact!J796)</f>
        <v>2310.0987</v>
      </c>
      <c r="K796" s="4" t="str">
        <f>IF(COUNTIF($A$2:$A796,A796)&gt;1,"Duplicate","Unique")</f>
        <v>Unique</v>
      </c>
    </row>
    <row r="797" spans="1:11" ht="15" customHeight="1" x14ac:dyDescent="0.3">
      <c r="A797" s="4" t="str">
        <f>Raw_SalesFact!A797</f>
        <v>SALE795</v>
      </c>
      <c r="B797" s="6">
        <f>Raw_SalesFact!B797</f>
        <v>45772</v>
      </c>
      <c r="C797" s="4" t="str">
        <f>Raw_SalesFact!C797</f>
        <v>CUST1326</v>
      </c>
      <c r="D797" s="4" t="str">
        <f>Raw_SalesFact!D797</f>
        <v>PROD69</v>
      </c>
      <c r="E797" s="4" t="str">
        <f>Raw_SalesFact!E797</f>
        <v>STORE8</v>
      </c>
      <c r="F797" s="4">
        <f>IF(Raw_SalesFact!F797="",ROUND(AVERAGE(Raw_SalesFact!$F$2:$F$2001),0),Raw_SalesFact!F797)</f>
        <v>1</v>
      </c>
      <c r="G797" s="4">
        <f>IF(Raw_SalesFact!G797="",ROUND(AVERAGEIF(Raw_SalesFact!$D$2:$D$2001,D797,Raw_SalesFact!$G$2:$G$2001),2),Raw_SalesFact!G797)</f>
        <v>506.73</v>
      </c>
      <c r="H797" s="8">
        <f>IF(Raw_SalesFact!H797="",0,Raw_SalesFact!H797)</f>
        <v>0.28999999999999998</v>
      </c>
      <c r="I797" s="4" t="str">
        <f>Raw_SalesFact!I797</f>
        <v>Credit Card</v>
      </c>
      <c r="J797" s="4">
        <f>IF(Raw_SalesFact!J797="",ROUND(F797*G797*(1-H797),2),Raw_SalesFact!J797)</f>
        <v>359.7783</v>
      </c>
      <c r="K797" s="4" t="str">
        <f>IF(COUNTIF($A$2:$A797,A797)&gt;1,"Duplicate","Unique")</f>
        <v>Unique</v>
      </c>
    </row>
    <row r="798" spans="1:11" ht="15" customHeight="1" x14ac:dyDescent="0.3">
      <c r="A798" s="4" t="str">
        <f>Raw_SalesFact!A798</f>
        <v>SALE796</v>
      </c>
      <c r="B798" s="6">
        <f>Raw_SalesFact!B798</f>
        <v>45299</v>
      </c>
      <c r="C798" s="4" t="str">
        <f>Raw_SalesFact!C798</f>
        <v>CUST1052</v>
      </c>
      <c r="D798" s="4" t="str">
        <f>Raw_SalesFact!D798</f>
        <v>PROD51</v>
      </c>
      <c r="E798" s="4" t="str">
        <f>Raw_SalesFact!E798</f>
        <v>STORE16</v>
      </c>
      <c r="F798" s="4">
        <f>IF(Raw_SalesFact!F798="",ROUND(AVERAGE(Raw_SalesFact!$F$2:$F$2001),0),Raw_SalesFact!F798)</f>
        <v>1</v>
      </c>
      <c r="G798" s="4">
        <f>IF(Raw_SalesFact!G798="",ROUND(AVERAGEIF(Raw_SalesFact!$D$2:$D$2001,D798,Raw_SalesFact!$G$2:$G$2001),2),Raw_SalesFact!G798)</f>
        <v>408.66</v>
      </c>
      <c r="H798" s="8">
        <f>IF(Raw_SalesFact!H798="",0,Raw_SalesFact!H798)</f>
        <v>0.13</v>
      </c>
      <c r="I798" s="4" t="str">
        <f>Raw_SalesFact!I798</f>
        <v>COD</v>
      </c>
      <c r="J798" s="4">
        <f>IF(Raw_SalesFact!J798="",ROUND(F798*G798*(1-H798),2),Raw_SalesFact!J798)</f>
        <v>355.5342</v>
      </c>
      <c r="K798" s="4" t="str">
        <f>IF(COUNTIF($A$2:$A798,A798)&gt;1,"Duplicate","Unique")</f>
        <v>Unique</v>
      </c>
    </row>
    <row r="799" spans="1:11" ht="15" customHeight="1" x14ac:dyDescent="0.3">
      <c r="A799" s="4" t="str">
        <f>Raw_SalesFact!A799</f>
        <v>SALE797</v>
      </c>
      <c r="B799" s="6">
        <f>Raw_SalesFact!B799</f>
        <v>45447</v>
      </c>
      <c r="C799" s="4" t="str">
        <f>Raw_SalesFact!C799</f>
        <v>CUST1110</v>
      </c>
      <c r="D799" s="4" t="str">
        <f>Raw_SalesFact!D799</f>
        <v>PROD8</v>
      </c>
      <c r="E799" s="4" t="str">
        <f>Raw_SalesFact!E799</f>
        <v>STORE17</v>
      </c>
      <c r="F799" s="4">
        <f>IF(Raw_SalesFact!F799="",ROUND(AVERAGE(Raw_SalesFact!$F$2:$F$2001),0),Raw_SalesFact!F799)</f>
        <v>3</v>
      </c>
      <c r="G799" s="4">
        <f>IF(Raw_SalesFact!G799="",ROUND(AVERAGEIF(Raw_SalesFact!$D$2:$D$2001,D799,Raw_SalesFact!$G$2:$G$2001),2),Raw_SalesFact!G799)</f>
        <v>170.48</v>
      </c>
      <c r="H799" s="8">
        <f>IF(Raw_SalesFact!H799="",0,Raw_SalesFact!H799)</f>
        <v>0.06</v>
      </c>
      <c r="I799" s="4" t="str">
        <f>Raw_SalesFact!I799</f>
        <v>COD</v>
      </c>
      <c r="J799" s="4">
        <f>IF(Raw_SalesFact!J799="",ROUND(F799*G799*(1-H799),2),Raw_SalesFact!J799)</f>
        <v>480.75360000000001</v>
      </c>
      <c r="K799" s="4" t="str">
        <f>IF(COUNTIF($A$2:$A799,A799)&gt;1,"Duplicate","Unique")</f>
        <v>Unique</v>
      </c>
    </row>
    <row r="800" spans="1:11" ht="15" customHeight="1" x14ac:dyDescent="0.3">
      <c r="A800" s="4" t="str">
        <f>Raw_SalesFact!A800</f>
        <v>SALE798</v>
      </c>
      <c r="B800" s="6">
        <f>Raw_SalesFact!B800</f>
        <v>45717</v>
      </c>
      <c r="C800" s="4" t="str">
        <f>Raw_SalesFact!C800</f>
        <v>CUST1097</v>
      </c>
      <c r="D800" s="4" t="str">
        <f>Raw_SalesFact!D800</f>
        <v>PROD18</v>
      </c>
      <c r="E800" s="4" t="str">
        <f>Raw_SalesFact!E800</f>
        <v>STORE9</v>
      </c>
      <c r="F800" s="4">
        <f>IF(Raw_SalesFact!F800="",ROUND(AVERAGE(Raw_SalesFact!$F$2:$F$2001),0),Raw_SalesFact!F800)</f>
        <v>1</v>
      </c>
      <c r="G800" s="4">
        <f>IF(Raw_SalesFact!G800="",ROUND(AVERAGEIF(Raw_SalesFact!$D$2:$D$2001,D800,Raw_SalesFact!$G$2:$G$2001),2),Raw_SalesFact!G800)</f>
        <v>423.48</v>
      </c>
      <c r="H800" s="8">
        <f>IF(Raw_SalesFact!H800="",0,Raw_SalesFact!H800)</f>
        <v>0.18</v>
      </c>
      <c r="I800" s="4" t="str">
        <f>Raw_SalesFact!I800</f>
        <v>PayPal</v>
      </c>
      <c r="J800" s="4">
        <f>IF(Raw_SalesFact!J800="",ROUND(F800*G800*(1-H800),2),Raw_SalesFact!J800)</f>
        <v>347.25360000000001</v>
      </c>
      <c r="K800" s="4" t="str">
        <f>IF(COUNTIF($A$2:$A800,A800)&gt;1,"Duplicate","Unique")</f>
        <v>Unique</v>
      </c>
    </row>
    <row r="801" spans="1:11" ht="15" customHeight="1" x14ac:dyDescent="0.3">
      <c r="A801" s="4" t="str">
        <f>Raw_SalesFact!A801</f>
        <v>SALE799</v>
      </c>
      <c r="B801" s="6">
        <f>Raw_SalesFact!B801</f>
        <v>45213</v>
      </c>
      <c r="C801" s="4" t="str">
        <f>Raw_SalesFact!C801</f>
        <v>CUST1235</v>
      </c>
      <c r="D801" s="4" t="str">
        <f>Raw_SalesFact!D801</f>
        <v>PROD92</v>
      </c>
      <c r="E801" s="4" t="str">
        <f>Raw_SalesFact!E801</f>
        <v>STORE11</v>
      </c>
      <c r="F801" s="4">
        <f>IF(Raw_SalesFact!F801="",ROUND(AVERAGE(Raw_SalesFact!$F$2:$F$2001),0),Raw_SalesFact!F801)</f>
        <v>4</v>
      </c>
      <c r="G801" s="4">
        <f>IF(Raw_SalesFact!G801="",ROUND(AVERAGEIF(Raw_SalesFact!$D$2:$D$2001,D801,Raw_SalesFact!$G$2:$G$2001),2),Raw_SalesFact!G801)</f>
        <v>23.57</v>
      </c>
      <c r="H801" s="8">
        <f>IF(Raw_SalesFact!H801="",0,Raw_SalesFact!H801)</f>
        <v>0.1</v>
      </c>
      <c r="I801" s="4" t="str">
        <f>Raw_SalesFact!I801</f>
        <v>Credit Card</v>
      </c>
      <c r="J801" s="4">
        <f>IF(Raw_SalesFact!J801="",ROUND(F801*G801*(1-H801),2),Raw_SalesFact!J801)</f>
        <v>84.852000000000004</v>
      </c>
      <c r="K801" s="4" t="str">
        <f>IF(COUNTIF($A$2:$A801,A801)&gt;1,"Duplicate","Unique")</f>
        <v>Unique</v>
      </c>
    </row>
    <row r="802" spans="1:11" ht="15" customHeight="1" x14ac:dyDescent="0.3">
      <c r="A802" s="4" t="str">
        <f>Raw_SalesFact!A802</f>
        <v>SALE800</v>
      </c>
      <c r="B802" s="6">
        <f>Raw_SalesFact!B802</f>
        <v>45837</v>
      </c>
      <c r="C802" s="4" t="str">
        <f>Raw_SalesFact!C802</f>
        <v>CUST1381</v>
      </c>
      <c r="D802" s="4" t="str">
        <f>Raw_SalesFact!D802</f>
        <v>PROD42</v>
      </c>
      <c r="E802" s="4" t="str">
        <f>Raw_SalesFact!E802</f>
        <v>STORE18</v>
      </c>
      <c r="F802" s="4">
        <f>IF(Raw_SalesFact!F802="",ROUND(AVERAGE(Raw_SalesFact!$F$2:$F$2001),0),Raw_SalesFact!F802)</f>
        <v>2</v>
      </c>
      <c r="G802" s="4">
        <f>IF(Raw_SalesFact!G802="",ROUND(AVERAGEIF(Raw_SalesFact!$D$2:$D$2001,D802,Raw_SalesFact!$G$2:$G$2001),2),Raw_SalesFact!G802)</f>
        <v>953.26</v>
      </c>
      <c r="H802" s="8">
        <f>IF(Raw_SalesFact!H802="",0,Raw_SalesFact!H802)</f>
        <v>0.1</v>
      </c>
      <c r="I802" s="4" t="str">
        <f>Raw_SalesFact!I802</f>
        <v>COD</v>
      </c>
      <c r="J802" s="4">
        <f>IF(Raw_SalesFact!J802="",ROUND(F802*G802*(1-H802),2),Raw_SalesFact!J802)</f>
        <v>1715.8679999999999</v>
      </c>
      <c r="K802" s="4" t="str">
        <f>IF(COUNTIF($A$2:$A802,A802)&gt;1,"Duplicate","Unique")</f>
        <v>Unique</v>
      </c>
    </row>
    <row r="803" spans="1:11" ht="15" customHeight="1" x14ac:dyDescent="0.3">
      <c r="A803" s="4" t="str">
        <f>Raw_SalesFact!A803</f>
        <v>SALE801</v>
      </c>
      <c r="B803" s="6">
        <f>Raw_SalesFact!B803</f>
        <v>45277</v>
      </c>
      <c r="C803" s="4" t="str">
        <f>Raw_SalesFact!C803</f>
        <v>CUST1347</v>
      </c>
      <c r="D803" s="4" t="str">
        <f>Raw_SalesFact!D803</f>
        <v>PROD73</v>
      </c>
      <c r="E803" s="4" t="str">
        <f>Raw_SalesFact!E803</f>
        <v>STORE7</v>
      </c>
      <c r="F803" s="4">
        <f>IF(Raw_SalesFact!F803="",ROUND(AVERAGE(Raw_SalesFact!$F$2:$F$2001),0),Raw_SalesFact!F803)</f>
        <v>3</v>
      </c>
      <c r="G803" s="4">
        <f>IF(Raw_SalesFact!G803="",ROUND(AVERAGEIF(Raw_SalesFact!$D$2:$D$2001,D803,Raw_SalesFact!$G$2:$G$2001),2),Raw_SalesFact!G803)</f>
        <v>405.13</v>
      </c>
      <c r="H803" s="8">
        <f>IF(Raw_SalesFact!H803="",0,Raw_SalesFact!H803)</f>
        <v>0.14000000000000001</v>
      </c>
      <c r="I803" s="4" t="str">
        <f>Raw_SalesFact!I803</f>
        <v>COD</v>
      </c>
      <c r="J803" s="4">
        <f>IF(Raw_SalesFact!J803="",ROUND(F803*G803*(1-H803),2),Raw_SalesFact!J803)</f>
        <v>1045.2354</v>
      </c>
      <c r="K803" s="4" t="str">
        <f>IF(COUNTIF($A$2:$A803,A803)&gt;1,"Duplicate","Unique")</f>
        <v>Unique</v>
      </c>
    </row>
    <row r="804" spans="1:11" ht="15" customHeight="1" x14ac:dyDescent="0.3">
      <c r="A804" s="4" t="str">
        <f>Raw_SalesFact!A804</f>
        <v>SALE802</v>
      </c>
      <c r="B804" s="6">
        <f>Raw_SalesFact!B804</f>
        <v>45248</v>
      </c>
      <c r="C804" s="4" t="str">
        <f>Raw_SalesFact!C804</f>
        <v>CUST1339</v>
      </c>
      <c r="D804" s="4" t="str">
        <f>Raw_SalesFact!D804</f>
        <v>PROD2</v>
      </c>
      <c r="E804" s="4" t="str">
        <f>Raw_SalesFact!E804</f>
        <v>STORE4</v>
      </c>
      <c r="F804" s="4">
        <f>IF(Raw_SalesFact!F804="",ROUND(AVERAGE(Raw_SalesFact!$F$2:$F$2001),0),Raw_SalesFact!F804)</f>
        <v>2</v>
      </c>
      <c r="G804" s="4">
        <f>IF(Raw_SalesFact!G804="",ROUND(AVERAGEIF(Raw_SalesFact!$D$2:$D$2001,D804,Raw_SalesFact!$G$2:$G$2001),2),Raw_SalesFact!G804)</f>
        <v>333.83</v>
      </c>
      <c r="H804" s="8">
        <f>IF(Raw_SalesFact!H804="",0,Raw_SalesFact!H804)</f>
        <v>0.26</v>
      </c>
      <c r="I804" s="4" t="str">
        <f>Raw_SalesFact!I804</f>
        <v>PayPal</v>
      </c>
      <c r="J804" s="4">
        <f>IF(Raw_SalesFact!J804="",ROUND(F804*G804*(1-H804),2),Raw_SalesFact!J804)</f>
        <v>494.0684</v>
      </c>
      <c r="K804" s="4" t="str">
        <f>IF(COUNTIF($A$2:$A804,A804)&gt;1,"Duplicate","Unique")</f>
        <v>Unique</v>
      </c>
    </row>
    <row r="805" spans="1:11" ht="15" customHeight="1" x14ac:dyDescent="0.3">
      <c r="A805" s="4" t="str">
        <f>Raw_SalesFact!A805</f>
        <v>SALE803</v>
      </c>
      <c r="B805" s="6">
        <f>Raw_SalesFact!B805</f>
        <v>45741</v>
      </c>
      <c r="C805" s="4" t="str">
        <f>Raw_SalesFact!C805</f>
        <v>CUST1333</v>
      </c>
      <c r="D805" s="4" t="str">
        <f>Raw_SalesFact!D805</f>
        <v>PROD91</v>
      </c>
      <c r="E805" s="4" t="str">
        <f>Raw_SalesFact!E805</f>
        <v>STORE3</v>
      </c>
      <c r="F805" s="4">
        <f>IF(Raw_SalesFact!F805="",ROUND(AVERAGE(Raw_SalesFact!$F$2:$F$2001),0),Raw_SalesFact!F805)</f>
        <v>2</v>
      </c>
      <c r="G805" s="4">
        <f>IF(Raw_SalesFact!G805="",ROUND(AVERAGEIF(Raw_SalesFact!$D$2:$D$2001,D805,Raw_SalesFact!$G$2:$G$2001),2),Raw_SalesFact!G805)</f>
        <v>727.18</v>
      </c>
      <c r="H805" s="8">
        <f>IF(Raw_SalesFact!H805="",0,Raw_SalesFact!H805)</f>
        <v>0.22</v>
      </c>
      <c r="I805" s="4" t="str">
        <f>Raw_SalesFact!I805</f>
        <v>PayPal</v>
      </c>
      <c r="J805" s="4">
        <f>IF(Raw_SalesFact!J805="",ROUND(F805*G805*(1-H805),2),Raw_SalesFact!J805)</f>
        <v>1134.4007999999999</v>
      </c>
      <c r="K805" s="4" t="str">
        <f>IF(COUNTIF($A$2:$A805,A805)&gt;1,"Duplicate","Unique")</f>
        <v>Unique</v>
      </c>
    </row>
    <row r="806" spans="1:11" ht="15" customHeight="1" x14ac:dyDescent="0.3">
      <c r="A806" s="4" t="str">
        <f>Raw_SalesFact!A806</f>
        <v>SALE804</v>
      </c>
      <c r="B806" s="6">
        <f>Raw_SalesFact!B806</f>
        <v>45778</v>
      </c>
      <c r="C806" s="4" t="str">
        <f>Raw_SalesFact!C806</f>
        <v>CUST1306</v>
      </c>
      <c r="D806" s="4" t="str">
        <f>Raw_SalesFact!D806</f>
        <v>PROD5</v>
      </c>
      <c r="E806" s="4" t="str">
        <f>Raw_SalesFact!E806</f>
        <v>STORE10</v>
      </c>
      <c r="F806" s="4">
        <f>IF(Raw_SalesFact!F806="",ROUND(AVERAGE(Raw_SalesFact!$F$2:$F$2001),0),Raw_SalesFact!F806)</f>
        <v>2</v>
      </c>
      <c r="G806" s="4">
        <f>IF(Raw_SalesFact!G806="",ROUND(AVERAGEIF(Raw_SalesFact!$D$2:$D$2001,D806,Raw_SalesFact!$G$2:$G$2001),2),Raw_SalesFact!G806)</f>
        <v>516.02</v>
      </c>
      <c r="H806" s="8">
        <f>IF(Raw_SalesFact!H806="",0,Raw_SalesFact!H806)</f>
        <v>0.19</v>
      </c>
      <c r="I806" s="4" t="str">
        <f>Raw_SalesFact!I806</f>
        <v>COD</v>
      </c>
      <c r="J806" s="4">
        <f>IF(Raw_SalesFact!J806="",ROUND(F806*G806*(1-H806),2),Raw_SalesFact!J806)</f>
        <v>835.95240000000001</v>
      </c>
      <c r="K806" s="4" t="str">
        <f>IF(COUNTIF($A$2:$A806,A806)&gt;1,"Duplicate","Unique")</f>
        <v>Unique</v>
      </c>
    </row>
    <row r="807" spans="1:11" ht="15" customHeight="1" x14ac:dyDescent="0.3">
      <c r="A807" s="4" t="str">
        <f>Raw_SalesFact!A807</f>
        <v>SALE805</v>
      </c>
      <c r="B807" s="6">
        <f>Raw_SalesFact!B807</f>
        <v>45361</v>
      </c>
      <c r="C807" s="4" t="str">
        <f>Raw_SalesFact!C807</f>
        <v>CUST1294</v>
      </c>
      <c r="D807" s="4" t="str">
        <f>Raw_SalesFact!D807</f>
        <v>PROD42</v>
      </c>
      <c r="E807" s="4" t="str">
        <f>Raw_SalesFact!E807</f>
        <v>STORE11</v>
      </c>
      <c r="F807" s="4">
        <f>IF(Raw_SalesFact!F807="",ROUND(AVERAGE(Raw_SalesFact!$F$2:$F$2001),0),Raw_SalesFact!F807)</f>
        <v>2</v>
      </c>
      <c r="G807" s="4">
        <f>IF(Raw_SalesFact!G807="",ROUND(AVERAGEIF(Raw_SalesFact!$D$2:$D$2001,D807,Raw_SalesFact!$G$2:$G$2001),2),Raw_SalesFact!G807)</f>
        <v>705.61</v>
      </c>
      <c r="H807" s="8">
        <f>IF(Raw_SalesFact!H807="",0,Raw_SalesFact!H807)</f>
        <v>0.28000000000000003</v>
      </c>
      <c r="I807" s="4" t="str">
        <f>Raw_SalesFact!I807</f>
        <v>Credit Card</v>
      </c>
      <c r="J807" s="4">
        <f>IF(Raw_SalesFact!J807="",ROUND(F807*G807*(1-H807),2),Raw_SalesFact!J807)</f>
        <v>1016.0784</v>
      </c>
      <c r="K807" s="4" t="str">
        <f>IF(COUNTIF($A$2:$A807,A807)&gt;1,"Duplicate","Unique")</f>
        <v>Unique</v>
      </c>
    </row>
    <row r="808" spans="1:11" ht="15" customHeight="1" x14ac:dyDescent="0.3">
      <c r="A808" s="4" t="str">
        <f>Raw_SalesFact!A808</f>
        <v>SALE806</v>
      </c>
      <c r="B808" s="6">
        <f>Raw_SalesFact!B808</f>
        <v>45414</v>
      </c>
      <c r="C808" s="4" t="str">
        <f>Raw_SalesFact!C808</f>
        <v>CUST1275</v>
      </c>
      <c r="D808" s="4" t="str">
        <f>Raw_SalesFact!D808</f>
        <v>PROD84</v>
      </c>
      <c r="E808" s="4" t="str">
        <f>Raw_SalesFact!E808</f>
        <v>STORE8</v>
      </c>
      <c r="F808" s="4">
        <f>IF(Raw_SalesFact!F808="",ROUND(AVERAGE(Raw_SalesFact!$F$2:$F$2001),0),Raw_SalesFact!F808)</f>
        <v>3</v>
      </c>
      <c r="G808" s="4">
        <f>IF(Raw_SalesFact!G808="",ROUND(AVERAGEIF(Raw_SalesFact!$D$2:$D$2001,D808,Raw_SalesFact!$G$2:$G$2001),2),Raw_SalesFact!G808)</f>
        <v>654.47</v>
      </c>
      <c r="H808" s="8">
        <f>IF(Raw_SalesFact!H808="",0,Raw_SalesFact!H808)</f>
        <v>0.18</v>
      </c>
      <c r="I808" s="4" t="str">
        <f>Raw_SalesFact!I808</f>
        <v>COD</v>
      </c>
      <c r="J808" s="4">
        <f>IF(Raw_SalesFact!J808="",ROUND(F808*G808*(1-H808),2),Raw_SalesFact!J808)</f>
        <v>1609.9962</v>
      </c>
      <c r="K808" s="4" t="str">
        <f>IF(COUNTIF($A$2:$A808,A808)&gt;1,"Duplicate","Unique")</f>
        <v>Unique</v>
      </c>
    </row>
    <row r="809" spans="1:11" ht="15" customHeight="1" x14ac:dyDescent="0.3">
      <c r="A809" s="4" t="str">
        <f>Raw_SalesFact!A809</f>
        <v>SALE807</v>
      </c>
      <c r="B809" s="6">
        <f>Raw_SalesFact!B809</f>
        <v>45734</v>
      </c>
      <c r="C809" s="4" t="str">
        <f>Raw_SalesFact!C809</f>
        <v>CUST1171</v>
      </c>
      <c r="D809" s="4" t="str">
        <f>Raw_SalesFact!D809</f>
        <v>PROD88</v>
      </c>
      <c r="E809" s="4" t="str">
        <f>Raw_SalesFact!E809</f>
        <v>STORE15</v>
      </c>
      <c r="F809" s="4">
        <f>IF(Raw_SalesFact!F809="",ROUND(AVERAGE(Raw_SalesFact!$F$2:$F$2001),0),Raw_SalesFact!F809)</f>
        <v>2</v>
      </c>
      <c r="G809" s="4">
        <f>IF(Raw_SalesFact!G809="",ROUND(AVERAGEIF(Raw_SalesFact!$D$2:$D$2001,D809,Raw_SalesFact!$G$2:$G$2001),2),Raw_SalesFact!G809)</f>
        <v>315.27</v>
      </c>
      <c r="H809" s="8">
        <f>IF(Raw_SalesFact!H809="",0,Raw_SalesFact!H809)</f>
        <v>0.23</v>
      </c>
      <c r="I809" s="4" t="str">
        <f>Raw_SalesFact!I809</f>
        <v>Credit Card</v>
      </c>
      <c r="J809" s="4">
        <f>IF(Raw_SalesFact!J809="",ROUND(F809*G809*(1-H809),2),Raw_SalesFact!J809)</f>
        <v>485.51580000000001</v>
      </c>
      <c r="K809" s="4" t="str">
        <f>IF(COUNTIF($A$2:$A809,A809)&gt;1,"Duplicate","Unique")</f>
        <v>Unique</v>
      </c>
    </row>
    <row r="810" spans="1:11" ht="15" customHeight="1" x14ac:dyDescent="0.3">
      <c r="A810" s="4" t="str">
        <f>Raw_SalesFact!A810</f>
        <v>SALE808</v>
      </c>
      <c r="B810" s="6">
        <f>Raw_SalesFact!B810</f>
        <v>45623</v>
      </c>
      <c r="C810" s="4" t="str">
        <f>Raw_SalesFact!C810</f>
        <v>CUST1222</v>
      </c>
      <c r="D810" s="4" t="str">
        <f>Raw_SalesFact!D810</f>
        <v>PROD28</v>
      </c>
      <c r="E810" s="4" t="str">
        <f>Raw_SalesFact!E810</f>
        <v>STORE2</v>
      </c>
      <c r="F810" s="4">
        <f>IF(Raw_SalesFact!F810="",ROUND(AVERAGE(Raw_SalesFact!$F$2:$F$2001),0),Raw_SalesFact!F810)</f>
        <v>1</v>
      </c>
      <c r="G810" s="4">
        <f>IF(Raw_SalesFact!G810="",ROUND(AVERAGEIF(Raw_SalesFact!$D$2:$D$2001,D810,Raw_SalesFact!$G$2:$G$2001),2),Raw_SalesFact!G810)</f>
        <v>974.47</v>
      </c>
      <c r="H810" s="8">
        <f>IF(Raw_SalesFact!H810="",0,Raw_SalesFact!H810)</f>
        <v>0.05</v>
      </c>
      <c r="I810" s="4" t="str">
        <f>Raw_SalesFact!I810</f>
        <v>Credit Card</v>
      </c>
      <c r="J810" s="4">
        <f>IF(Raw_SalesFact!J810="",ROUND(F810*G810*(1-H810),2),Raw_SalesFact!J810)</f>
        <v>925.74649999999997</v>
      </c>
      <c r="K810" s="4" t="str">
        <f>IF(COUNTIF($A$2:$A810,A810)&gt;1,"Duplicate","Unique")</f>
        <v>Unique</v>
      </c>
    </row>
    <row r="811" spans="1:11" ht="15" customHeight="1" x14ac:dyDescent="0.3">
      <c r="A811" s="4" t="str">
        <f>Raw_SalesFact!A811</f>
        <v>SALE809</v>
      </c>
      <c r="B811" s="6">
        <f>Raw_SalesFact!B811</f>
        <v>45340</v>
      </c>
      <c r="C811" s="4" t="str">
        <f>Raw_SalesFact!C811</f>
        <v>CUST1067</v>
      </c>
      <c r="D811" s="4" t="str">
        <f>Raw_SalesFact!D811</f>
        <v>PROD2</v>
      </c>
      <c r="E811" s="4" t="str">
        <f>Raw_SalesFact!E811</f>
        <v>STORE4</v>
      </c>
      <c r="F811" s="4">
        <f>IF(Raw_SalesFact!F811="",ROUND(AVERAGE(Raw_SalesFact!$F$2:$F$2001),0),Raw_SalesFact!F811)</f>
        <v>2</v>
      </c>
      <c r="G811" s="4">
        <f>IF(Raw_SalesFact!G811="",ROUND(AVERAGEIF(Raw_SalesFact!$D$2:$D$2001,D811,Raw_SalesFact!$G$2:$G$2001),2),Raw_SalesFact!G811)</f>
        <v>803.3</v>
      </c>
      <c r="H811" s="8">
        <f>IF(Raw_SalesFact!H811="",0,Raw_SalesFact!H811)</f>
        <v>0.17</v>
      </c>
      <c r="I811" s="4" t="str">
        <f>Raw_SalesFact!I811</f>
        <v>Credit Card</v>
      </c>
      <c r="J811" s="4">
        <f>IF(Raw_SalesFact!J811="",ROUND(F811*G811*(1-H811),2),Raw_SalesFact!J811)</f>
        <v>1333.4780000000001</v>
      </c>
      <c r="K811" s="4" t="str">
        <f>IF(COUNTIF($A$2:$A811,A811)&gt;1,"Duplicate","Unique")</f>
        <v>Unique</v>
      </c>
    </row>
    <row r="812" spans="1:11" ht="15" customHeight="1" x14ac:dyDescent="0.3">
      <c r="A812" s="4" t="str">
        <f>Raw_SalesFact!A812</f>
        <v>SALE810</v>
      </c>
      <c r="B812" s="6">
        <f>Raw_SalesFact!B812</f>
        <v>45447</v>
      </c>
      <c r="C812" s="4" t="str">
        <f>Raw_SalesFact!C812</f>
        <v>CUST1013</v>
      </c>
      <c r="D812" s="4" t="str">
        <f>Raw_SalesFact!D812</f>
        <v>PROD2</v>
      </c>
      <c r="E812" s="4" t="str">
        <f>Raw_SalesFact!E812</f>
        <v>STORE10</v>
      </c>
      <c r="F812" s="4">
        <f>IF(Raw_SalesFact!F812="",ROUND(AVERAGE(Raw_SalesFact!$F$2:$F$2001),0),Raw_SalesFact!F812)</f>
        <v>4</v>
      </c>
      <c r="G812" s="4">
        <f>IF(Raw_SalesFact!G812="",ROUND(AVERAGEIF(Raw_SalesFact!$D$2:$D$2001,D812,Raw_SalesFact!$G$2:$G$2001),2),Raw_SalesFact!G812)</f>
        <v>863.87</v>
      </c>
      <c r="H812" s="8">
        <f>IF(Raw_SalesFact!H812="",0,Raw_SalesFact!H812)</f>
        <v>0.21</v>
      </c>
      <c r="I812" s="4" t="str">
        <f>Raw_SalesFact!I812</f>
        <v>COD</v>
      </c>
      <c r="J812" s="4">
        <f>IF(Raw_SalesFact!J812="",ROUND(F812*G812*(1-H812),2),Raw_SalesFact!J812)</f>
        <v>2729.8292000000001</v>
      </c>
      <c r="K812" s="4" t="str">
        <f>IF(COUNTIF($A$2:$A812,A812)&gt;1,"Duplicate","Unique")</f>
        <v>Unique</v>
      </c>
    </row>
    <row r="813" spans="1:11" ht="15" customHeight="1" x14ac:dyDescent="0.3">
      <c r="A813" s="4" t="str">
        <f>Raw_SalesFact!A813</f>
        <v>SALE811</v>
      </c>
      <c r="B813" s="6">
        <f>Raw_SalesFact!B813</f>
        <v>45513</v>
      </c>
      <c r="C813" s="4" t="str">
        <f>Raw_SalesFact!C813</f>
        <v>CUST1469</v>
      </c>
      <c r="D813" s="4" t="str">
        <f>Raw_SalesFact!D813</f>
        <v>PROD80</v>
      </c>
      <c r="E813" s="4" t="str">
        <f>Raw_SalesFact!E813</f>
        <v>STORE18</v>
      </c>
      <c r="F813" s="4">
        <f>IF(Raw_SalesFact!F813="",ROUND(AVERAGE(Raw_SalesFact!$F$2:$F$2001),0),Raw_SalesFact!F813)</f>
        <v>1</v>
      </c>
      <c r="G813" s="4">
        <f>IF(Raw_SalesFact!G813="",ROUND(AVERAGEIF(Raw_SalesFact!$D$2:$D$2001,D813,Raw_SalesFact!$G$2:$G$2001),2),Raw_SalesFact!G813)</f>
        <v>450.11</v>
      </c>
      <c r="H813" s="8">
        <f>IF(Raw_SalesFact!H813="",0,Raw_SalesFact!H813)</f>
        <v>0.17</v>
      </c>
      <c r="I813" s="4" t="str">
        <f>Raw_SalesFact!I813</f>
        <v>Credit Card</v>
      </c>
      <c r="J813" s="4">
        <f>IF(Raw_SalesFact!J813="",ROUND(F813*G813*(1-H813),2),Raw_SalesFact!J813)</f>
        <v>373.59129999999999</v>
      </c>
      <c r="K813" s="4" t="str">
        <f>IF(COUNTIF($A$2:$A813,A813)&gt;1,"Duplicate","Unique")</f>
        <v>Unique</v>
      </c>
    </row>
    <row r="814" spans="1:11" ht="15" customHeight="1" x14ac:dyDescent="0.3">
      <c r="A814" s="4" t="str">
        <f>Raw_SalesFact!A814</f>
        <v>SALE812</v>
      </c>
      <c r="B814" s="6">
        <f>Raw_SalesFact!B814</f>
        <v>45486</v>
      </c>
      <c r="C814" s="4" t="str">
        <f>Raw_SalesFact!C814</f>
        <v>CUST1230</v>
      </c>
      <c r="D814" s="4" t="str">
        <f>Raw_SalesFact!D814</f>
        <v>PROD68</v>
      </c>
      <c r="E814" s="4" t="str">
        <f>Raw_SalesFact!E814</f>
        <v>STORE13</v>
      </c>
      <c r="F814" s="4">
        <f>IF(Raw_SalesFact!F814="",ROUND(AVERAGE(Raw_SalesFact!$F$2:$F$2001),0),Raw_SalesFact!F814)</f>
        <v>1</v>
      </c>
      <c r="G814" s="4">
        <f>IF(Raw_SalesFact!G814="",ROUND(AVERAGEIF(Raw_SalesFact!$D$2:$D$2001,D814,Raw_SalesFact!$G$2:$G$2001),2),Raw_SalesFact!G814)</f>
        <v>289.82</v>
      </c>
      <c r="H814" s="8">
        <f>IF(Raw_SalesFact!H814="",0,Raw_SalesFact!H814)</f>
        <v>0.18</v>
      </c>
      <c r="I814" s="4" t="str">
        <f>Raw_SalesFact!I814</f>
        <v>COD</v>
      </c>
      <c r="J814" s="4">
        <f>IF(Raw_SalesFact!J814="",ROUND(F814*G814*(1-H814),2),Raw_SalesFact!J814)</f>
        <v>237.6524</v>
      </c>
      <c r="K814" s="4" t="str">
        <f>IF(COUNTIF($A$2:$A814,A814)&gt;1,"Duplicate","Unique")</f>
        <v>Unique</v>
      </c>
    </row>
    <row r="815" spans="1:11" ht="15" customHeight="1" x14ac:dyDescent="0.3">
      <c r="A815" s="4" t="str">
        <f>Raw_SalesFact!A815</f>
        <v>SALE813</v>
      </c>
      <c r="B815" s="6">
        <f>Raw_SalesFact!B815</f>
        <v>45890</v>
      </c>
      <c r="C815" s="4" t="str">
        <f>Raw_SalesFact!C815</f>
        <v>CUST1334</v>
      </c>
      <c r="D815" s="4" t="str">
        <f>Raw_SalesFact!D815</f>
        <v>PROD54</v>
      </c>
      <c r="E815" s="4" t="str">
        <f>Raw_SalesFact!E815</f>
        <v>STORE10</v>
      </c>
      <c r="F815" s="4">
        <f>IF(Raw_SalesFact!F815="",ROUND(AVERAGE(Raw_SalesFact!$F$2:$F$2001),0),Raw_SalesFact!F815)</f>
        <v>4</v>
      </c>
      <c r="G815" s="4">
        <f>IF(Raw_SalesFact!G815="",ROUND(AVERAGEIF(Raw_SalesFact!$D$2:$D$2001,D815,Raw_SalesFact!$G$2:$G$2001),2),Raw_SalesFact!G815)</f>
        <v>250.64</v>
      </c>
      <c r="H815" s="8">
        <f>IF(Raw_SalesFact!H815="",0,Raw_SalesFact!H815)</f>
        <v>0.1</v>
      </c>
      <c r="I815" s="4" t="str">
        <f>Raw_SalesFact!I815</f>
        <v>PayPal</v>
      </c>
      <c r="J815" s="4">
        <f>IF(Raw_SalesFact!J815="",ROUND(F815*G815*(1-H815),2),Raw_SalesFact!J815)</f>
        <v>902.30399999999997</v>
      </c>
      <c r="K815" s="4" t="str">
        <f>IF(COUNTIF($A$2:$A815,A815)&gt;1,"Duplicate","Unique")</f>
        <v>Unique</v>
      </c>
    </row>
    <row r="816" spans="1:11" ht="15" customHeight="1" x14ac:dyDescent="0.3">
      <c r="A816" s="4" t="str">
        <f>Raw_SalesFact!A816</f>
        <v>SALE814</v>
      </c>
      <c r="B816" s="6">
        <f>Raw_SalesFact!B816</f>
        <v>45876</v>
      </c>
      <c r="C816" s="4" t="str">
        <f>Raw_SalesFact!C816</f>
        <v>CUST1287</v>
      </c>
      <c r="D816" s="4" t="str">
        <f>Raw_SalesFact!D816</f>
        <v>PROD69</v>
      </c>
      <c r="E816" s="4" t="str">
        <f>Raw_SalesFact!E816</f>
        <v>STORE19</v>
      </c>
      <c r="F816" s="4">
        <f>IF(Raw_SalesFact!F816="",ROUND(AVERAGE(Raw_SalesFact!$F$2:$F$2001),0),Raw_SalesFact!F816)</f>
        <v>4</v>
      </c>
      <c r="G816" s="4">
        <f>IF(Raw_SalesFact!G816="",ROUND(AVERAGEIF(Raw_SalesFact!$D$2:$D$2001,D816,Raw_SalesFact!$G$2:$G$2001),2),Raw_SalesFact!G816)</f>
        <v>373.49</v>
      </c>
      <c r="H816" s="8">
        <f>IF(Raw_SalesFact!H816="",0,Raw_SalesFact!H816)</f>
        <v>0.16</v>
      </c>
      <c r="I816" s="4" t="str">
        <f>Raw_SalesFact!I816</f>
        <v>COD</v>
      </c>
      <c r="J816" s="4">
        <f>IF(Raw_SalesFact!J816="",ROUND(F816*G816*(1-H816),2),Raw_SalesFact!J816)</f>
        <v>1254.9264000000001</v>
      </c>
      <c r="K816" s="4" t="str">
        <f>IF(COUNTIF($A$2:$A816,A816)&gt;1,"Duplicate","Unique")</f>
        <v>Unique</v>
      </c>
    </row>
    <row r="817" spans="1:11" ht="15" customHeight="1" x14ac:dyDescent="0.3">
      <c r="A817" s="4" t="str">
        <f>Raw_SalesFact!A817</f>
        <v>SALE815</v>
      </c>
      <c r="B817" s="6">
        <f>Raw_SalesFact!B817</f>
        <v>45398</v>
      </c>
      <c r="C817" s="4" t="str">
        <f>Raw_SalesFact!C817</f>
        <v>CUST1066</v>
      </c>
      <c r="D817" s="4" t="str">
        <f>Raw_SalesFact!D817</f>
        <v>PROD3</v>
      </c>
      <c r="E817" s="4" t="str">
        <f>Raw_SalesFact!E817</f>
        <v>STORE9</v>
      </c>
      <c r="F817" s="4">
        <f>IF(Raw_SalesFact!F817="",ROUND(AVERAGE(Raw_SalesFact!$F$2:$F$2001),0),Raw_SalesFact!F817)</f>
        <v>4</v>
      </c>
      <c r="G817" s="4">
        <f>IF(Raw_SalesFact!G817="",ROUND(AVERAGEIF(Raw_SalesFact!$D$2:$D$2001,D817,Raw_SalesFact!$G$2:$G$2001),2),Raw_SalesFact!G817)</f>
        <v>348.91</v>
      </c>
      <c r="H817" s="8">
        <f>IF(Raw_SalesFact!H817="",0,Raw_SalesFact!H817)</f>
        <v>0.18</v>
      </c>
      <c r="I817" s="4" t="str">
        <f>Raw_SalesFact!I817</f>
        <v>PayPal</v>
      </c>
      <c r="J817" s="4">
        <f>IF(Raw_SalesFact!J817="",ROUND(F817*G817*(1-H817),2),Raw_SalesFact!J817)</f>
        <v>1144.4248</v>
      </c>
      <c r="K817" s="4" t="str">
        <f>IF(COUNTIF($A$2:$A817,A817)&gt;1,"Duplicate","Unique")</f>
        <v>Unique</v>
      </c>
    </row>
    <row r="818" spans="1:11" ht="15" customHeight="1" x14ac:dyDescent="0.3">
      <c r="A818" s="4" t="str">
        <f>Raw_SalesFact!A818</f>
        <v>SALE816</v>
      </c>
      <c r="B818" s="6">
        <f>Raw_SalesFact!B818</f>
        <v>45390</v>
      </c>
      <c r="C818" s="4" t="str">
        <f>Raw_SalesFact!C818</f>
        <v>CUST1110</v>
      </c>
      <c r="D818" s="4" t="str">
        <f>Raw_SalesFact!D818</f>
        <v>PROD94</v>
      </c>
      <c r="E818" s="4" t="str">
        <f>Raw_SalesFact!E818</f>
        <v>STORE17</v>
      </c>
      <c r="F818" s="4">
        <f>IF(Raw_SalesFact!F818="",ROUND(AVERAGE(Raw_SalesFact!$F$2:$F$2001),0),Raw_SalesFact!F818)</f>
        <v>4</v>
      </c>
      <c r="G818" s="4">
        <f>IF(Raw_SalesFact!G818="",ROUND(AVERAGEIF(Raw_SalesFact!$D$2:$D$2001,D818,Raw_SalesFact!$G$2:$G$2001),2),Raw_SalesFact!G818)</f>
        <v>212.96</v>
      </c>
      <c r="H818" s="8">
        <f>IF(Raw_SalesFact!H818="",0,Raw_SalesFact!H818)</f>
        <v>0.17</v>
      </c>
      <c r="I818" s="4" t="str">
        <f>Raw_SalesFact!I818</f>
        <v>Credit Card</v>
      </c>
      <c r="J818" s="4">
        <f>IF(Raw_SalesFact!J818="",ROUND(F818*G818*(1-H818),2),Raw_SalesFact!J818)</f>
        <v>707.02719999999999</v>
      </c>
      <c r="K818" s="4" t="str">
        <f>IF(COUNTIF($A$2:$A818,A818)&gt;1,"Duplicate","Unique")</f>
        <v>Unique</v>
      </c>
    </row>
    <row r="819" spans="1:11" ht="15" customHeight="1" x14ac:dyDescent="0.3">
      <c r="A819" s="4" t="str">
        <f>Raw_SalesFact!A819</f>
        <v>SALE817</v>
      </c>
      <c r="B819" s="6">
        <f>Raw_SalesFact!B819</f>
        <v>45406</v>
      </c>
      <c r="C819" s="4" t="str">
        <f>Raw_SalesFact!C819</f>
        <v>CUST1190</v>
      </c>
      <c r="D819" s="4" t="str">
        <f>Raw_SalesFact!D819</f>
        <v>PROD27</v>
      </c>
      <c r="E819" s="4" t="str">
        <f>Raw_SalesFact!E819</f>
        <v>STORE19</v>
      </c>
      <c r="F819" s="4">
        <f>IF(Raw_SalesFact!F819="",ROUND(AVERAGE(Raw_SalesFact!$F$2:$F$2001),0),Raw_SalesFact!F819)</f>
        <v>3</v>
      </c>
      <c r="G819" s="4">
        <f>IF(Raw_SalesFact!G819="",ROUND(AVERAGEIF(Raw_SalesFact!$D$2:$D$2001,D819,Raw_SalesFact!$G$2:$G$2001),2),Raw_SalesFact!G819)</f>
        <v>871.34</v>
      </c>
      <c r="H819" s="8">
        <f>IF(Raw_SalesFact!H819="",0,Raw_SalesFact!H819)</f>
        <v>0.11</v>
      </c>
      <c r="I819" s="4" t="str">
        <f>Raw_SalesFact!I819</f>
        <v>COD</v>
      </c>
      <c r="J819" s="4">
        <f>IF(Raw_SalesFact!J819="",ROUND(F819*G819*(1-H819),2),Raw_SalesFact!J819)</f>
        <v>2326.4778000000001</v>
      </c>
      <c r="K819" s="4" t="str">
        <f>IF(COUNTIF($A$2:$A819,A819)&gt;1,"Duplicate","Unique")</f>
        <v>Unique</v>
      </c>
    </row>
    <row r="820" spans="1:11" ht="15" customHeight="1" x14ac:dyDescent="0.3">
      <c r="A820" s="4" t="str">
        <f>Raw_SalesFact!A820</f>
        <v>SALE818</v>
      </c>
      <c r="B820" s="6">
        <f>Raw_SalesFact!B820</f>
        <v>45844</v>
      </c>
      <c r="C820" s="4" t="str">
        <f>Raw_SalesFact!C820</f>
        <v>CUST1100</v>
      </c>
      <c r="D820" s="4" t="str">
        <f>Raw_SalesFact!D820</f>
        <v>PROD94</v>
      </c>
      <c r="E820" s="4" t="str">
        <f>Raw_SalesFact!E820</f>
        <v>STORE0</v>
      </c>
      <c r="F820" s="4">
        <f>IF(Raw_SalesFact!F820="",ROUND(AVERAGE(Raw_SalesFact!$F$2:$F$2001),0),Raw_SalesFact!F820)</f>
        <v>2</v>
      </c>
      <c r="G820" s="4">
        <f>IF(Raw_SalesFact!G820="",ROUND(AVERAGEIF(Raw_SalesFact!$D$2:$D$2001,D820,Raw_SalesFact!$G$2:$G$2001),2),Raw_SalesFact!G820)</f>
        <v>698.94</v>
      </c>
      <c r="H820" s="8">
        <f>IF(Raw_SalesFact!H820="",0,Raw_SalesFact!H820)</f>
        <v>0.06</v>
      </c>
      <c r="I820" s="4" t="str">
        <f>Raw_SalesFact!I820</f>
        <v>Credit Card</v>
      </c>
      <c r="J820" s="4">
        <f>IF(Raw_SalesFact!J820="",ROUND(F820*G820*(1-H820),2),Raw_SalesFact!J820)</f>
        <v>1314.0072</v>
      </c>
      <c r="K820" s="4" t="str">
        <f>IF(COUNTIF($A$2:$A820,A820)&gt;1,"Duplicate","Unique")</f>
        <v>Unique</v>
      </c>
    </row>
    <row r="821" spans="1:11" ht="15" customHeight="1" x14ac:dyDescent="0.3">
      <c r="A821" s="4" t="str">
        <f>Raw_SalesFact!A821</f>
        <v>SALE819</v>
      </c>
      <c r="B821" s="6">
        <f>Raw_SalesFact!B821</f>
        <v>45697</v>
      </c>
      <c r="C821" s="4" t="str">
        <f>Raw_SalesFact!C821</f>
        <v>CUST1316</v>
      </c>
      <c r="D821" s="4" t="str">
        <f>Raw_SalesFact!D821</f>
        <v>PROD74</v>
      </c>
      <c r="E821" s="4" t="str">
        <f>Raw_SalesFact!E821</f>
        <v>STORE0</v>
      </c>
      <c r="F821" s="4">
        <f>IF(Raw_SalesFact!F821="",ROUND(AVERAGE(Raw_SalesFact!$F$2:$F$2001),0),Raw_SalesFact!F821)</f>
        <v>1</v>
      </c>
      <c r="G821" s="4">
        <f>IF(Raw_SalesFact!G821="",ROUND(AVERAGEIF(Raw_SalesFact!$D$2:$D$2001,D821,Raw_SalesFact!$G$2:$G$2001),2),Raw_SalesFact!G821)</f>
        <v>719.94</v>
      </c>
      <c r="H821" s="8">
        <f>IF(Raw_SalesFact!H821="",0,Raw_SalesFact!H821)</f>
        <v>0.23</v>
      </c>
      <c r="I821" s="4" t="str">
        <f>Raw_SalesFact!I821</f>
        <v>COD</v>
      </c>
      <c r="J821" s="4">
        <f>IF(Raw_SalesFact!J821="",ROUND(F821*G821*(1-H821),2),Raw_SalesFact!J821)</f>
        <v>554.35379999999998</v>
      </c>
      <c r="K821" s="4" t="str">
        <f>IF(COUNTIF($A$2:$A821,A821)&gt;1,"Duplicate","Unique")</f>
        <v>Unique</v>
      </c>
    </row>
    <row r="822" spans="1:11" ht="15" customHeight="1" x14ac:dyDescent="0.3">
      <c r="A822" s="4" t="str">
        <f>Raw_SalesFact!A822</f>
        <v>SALE820</v>
      </c>
      <c r="B822" s="6">
        <f>Raw_SalesFact!B822</f>
        <v>45607</v>
      </c>
      <c r="C822" s="4" t="str">
        <f>Raw_SalesFact!C822</f>
        <v>CUST1006</v>
      </c>
      <c r="D822" s="4" t="str">
        <f>Raw_SalesFact!D822</f>
        <v>PROD28</v>
      </c>
      <c r="E822" s="4" t="str">
        <f>Raw_SalesFact!E822</f>
        <v>STORE4</v>
      </c>
      <c r="F822" s="4">
        <f>IF(Raw_SalesFact!F822="",ROUND(AVERAGE(Raw_SalesFact!$F$2:$F$2001),0),Raw_SalesFact!F822)</f>
        <v>2</v>
      </c>
      <c r="G822" s="4">
        <f>IF(Raw_SalesFact!G822="",ROUND(AVERAGEIF(Raw_SalesFact!$D$2:$D$2001,D822,Raw_SalesFact!$G$2:$G$2001),2),Raw_SalesFact!G822)</f>
        <v>278.16000000000003</v>
      </c>
      <c r="H822" s="8">
        <f>IF(Raw_SalesFact!H822="",0,Raw_SalesFact!H822)</f>
        <v>0.22</v>
      </c>
      <c r="I822" s="4" t="str">
        <f>Raw_SalesFact!I822</f>
        <v>PayPal</v>
      </c>
      <c r="J822" s="4">
        <f>IF(Raw_SalesFact!J822="",ROUND(F822*G822*(1-H822),2),Raw_SalesFact!J822)</f>
        <v>433.92959999999999</v>
      </c>
      <c r="K822" s="4" t="str">
        <f>IF(COUNTIF($A$2:$A822,A822)&gt;1,"Duplicate","Unique")</f>
        <v>Unique</v>
      </c>
    </row>
    <row r="823" spans="1:11" ht="15" customHeight="1" x14ac:dyDescent="0.3">
      <c r="A823" s="4" t="str">
        <f>Raw_SalesFact!A823</f>
        <v>SALE821</v>
      </c>
      <c r="B823" s="6">
        <f>Raw_SalesFact!B823</f>
        <v>45307</v>
      </c>
      <c r="C823" s="4" t="str">
        <f>Raw_SalesFact!C823</f>
        <v>CUST1053</v>
      </c>
      <c r="D823" s="4" t="str">
        <f>Raw_SalesFact!D823</f>
        <v>PROD49</v>
      </c>
      <c r="E823" s="4" t="str">
        <f>Raw_SalesFact!E823</f>
        <v>STORE5</v>
      </c>
      <c r="F823" s="4">
        <f>IF(Raw_SalesFact!F823="",ROUND(AVERAGE(Raw_SalesFact!$F$2:$F$2001),0),Raw_SalesFact!F823)</f>
        <v>1</v>
      </c>
      <c r="G823" s="4">
        <f>IF(Raw_SalesFact!G823="",ROUND(AVERAGEIF(Raw_SalesFact!$D$2:$D$2001,D823,Raw_SalesFact!$G$2:$G$2001),2),Raw_SalesFact!G823)</f>
        <v>678.9</v>
      </c>
      <c r="H823" s="8">
        <f>IF(Raw_SalesFact!H823="",0,Raw_SalesFact!H823)</f>
        <v>0.17</v>
      </c>
      <c r="I823" s="4" t="str">
        <f>Raw_SalesFact!I823</f>
        <v>Credit Card</v>
      </c>
      <c r="J823" s="4">
        <f>IF(Raw_SalesFact!J823="",ROUND(F823*G823*(1-H823),2),Raw_SalesFact!J823)</f>
        <v>563.48699999999997</v>
      </c>
      <c r="K823" s="4" t="str">
        <f>IF(COUNTIF($A$2:$A823,A823)&gt;1,"Duplicate","Unique")</f>
        <v>Unique</v>
      </c>
    </row>
    <row r="824" spans="1:11" ht="15" customHeight="1" x14ac:dyDescent="0.3">
      <c r="A824" s="4" t="str">
        <f>Raw_SalesFact!A824</f>
        <v>SALE822</v>
      </c>
      <c r="B824" s="6">
        <f>Raw_SalesFact!B824</f>
        <v>45520</v>
      </c>
      <c r="C824" s="4" t="str">
        <f>Raw_SalesFact!C824</f>
        <v>CUST1015</v>
      </c>
      <c r="D824" s="4" t="str">
        <f>Raw_SalesFact!D824</f>
        <v>PROD25</v>
      </c>
      <c r="E824" s="4" t="str">
        <f>Raw_SalesFact!E824</f>
        <v>STORE15</v>
      </c>
      <c r="F824" s="4">
        <f>IF(Raw_SalesFact!F824="",ROUND(AVERAGE(Raw_SalesFact!$F$2:$F$2001),0),Raw_SalesFact!F824)</f>
        <v>4</v>
      </c>
      <c r="G824" s="4">
        <f>IF(Raw_SalesFact!G824="",ROUND(AVERAGEIF(Raw_SalesFact!$D$2:$D$2001,D824,Raw_SalesFact!$G$2:$G$2001),2),Raw_SalesFact!G824)</f>
        <v>94.13</v>
      </c>
      <c r="H824" s="8">
        <f>IF(Raw_SalesFact!H824="",0,Raw_SalesFact!H824)</f>
        <v>0.15</v>
      </c>
      <c r="I824" s="4" t="str">
        <f>Raw_SalesFact!I824</f>
        <v>Credit Card</v>
      </c>
      <c r="J824" s="4">
        <f>IF(Raw_SalesFact!J824="",ROUND(F824*G824*(1-H824),2),Raw_SalesFact!J824)</f>
        <v>320.04199999999997</v>
      </c>
      <c r="K824" s="4" t="str">
        <f>IF(COUNTIF($A$2:$A824,A824)&gt;1,"Duplicate","Unique")</f>
        <v>Unique</v>
      </c>
    </row>
    <row r="825" spans="1:11" ht="15" customHeight="1" x14ac:dyDescent="0.3">
      <c r="A825" s="4" t="str">
        <f>Raw_SalesFact!A825</f>
        <v>SALE823</v>
      </c>
      <c r="B825" s="6">
        <f>Raw_SalesFact!B825</f>
        <v>45933</v>
      </c>
      <c r="C825" s="4" t="str">
        <f>Raw_SalesFact!C825</f>
        <v>CUST1441</v>
      </c>
      <c r="D825" s="4" t="str">
        <f>Raw_SalesFact!D825</f>
        <v>PROD44</v>
      </c>
      <c r="E825" s="4" t="str">
        <f>Raw_SalesFact!E825</f>
        <v>STORE1</v>
      </c>
      <c r="F825" s="4">
        <f>IF(Raw_SalesFact!F825="",ROUND(AVERAGE(Raw_SalesFact!$F$2:$F$2001),0),Raw_SalesFact!F825)</f>
        <v>4</v>
      </c>
      <c r="G825" s="4">
        <f>IF(Raw_SalesFact!G825="",ROUND(AVERAGEIF(Raw_SalesFact!$D$2:$D$2001,D825,Raw_SalesFact!$G$2:$G$2001),2),Raw_SalesFact!G825)</f>
        <v>415.02</v>
      </c>
      <c r="H825" s="8">
        <f>IF(Raw_SalesFact!H825="",0,Raw_SalesFact!H825)</f>
        <v>0.01</v>
      </c>
      <c r="I825" s="4" t="str">
        <f>Raw_SalesFact!I825</f>
        <v>PayPal</v>
      </c>
      <c r="J825" s="4">
        <f>IF(Raw_SalesFact!J825="",ROUND(F825*G825*(1-H825),2),Raw_SalesFact!J825)</f>
        <v>1643.4792</v>
      </c>
      <c r="K825" s="4" t="str">
        <f>IF(COUNTIF($A$2:$A825,A825)&gt;1,"Duplicate","Unique")</f>
        <v>Unique</v>
      </c>
    </row>
    <row r="826" spans="1:11" ht="15" customHeight="1" x14ac:dyDescent="0.3">
      <c r="A826" s="4" t="str">
        <f>Raw_SalesFact!A826</f>
        <v>SALE824</v>
      </c>
      <c r="B826" s="6">
        <f>Raw_SalesFact!B826</f>
        <v>45841</v>
      </c>
      <c r="C826" s="4" t="str">
        <f>Raw_SalesFact!C826</f>
        <v>CUST1051</v>
      </c>
      <c r="D826" s="4" t="str">
        <f>Raw_SalesFact!D826</f>
        <v>PROD11</v>
      </c>
      <c r="E826" s="4" t="str">
        <f>Raw_SalesFact!E826</f>
        <v>STORE4</v>
      </c>
      <c r="F826" s="4">
        <f>IF(Raw_SalesFact!F826="",ROUND(AVERAGE(Raw_SalesFact!$F$2:$F$2001),0),Raw_SalesFact!F826)</f>
        <v>4</v>
      </c>
      <c r="G826" s="4">
        <f>IF(Raw_SalesFact!G826="",ROUND(AVERAGEIF(Raw_SalesFact!$D$2:$D$2001,D826,Raw_SalesFact!$G$2:$G$2001),2),Raw_SalesFact!G826)</f>
        <v>780.07</v>
      </c>
      <c r="H826" s="8">
        <f>IF(Raw_SalesFact!H826="",0,Raw_SalesFact!H826)</f>
        <v>0.03</v>
      </c>
      <c r="I826" s="4" t="str">
        <f>Raw_SalesFact!I826</f>
        <v>Credit Card</v>
      </c>
      <c r="J826" s="4">
        <f>IF(Raw_SalesFact!J826="",ROUND(F826*G826*(1-H826),2),Raw_SalesFact!J826)</f>
        <v>3026.6716000000001</v>
      </c>
      <c r="K826" s="4" t="str">
        <f>IF(COUNTIF($A$2:$A826,A826)&gt;1,"Duplicate","Unique")</f>
        <v>Unique</v>
      </c>
    </row>
    <row r="827" spans="1:11" ht="15" customHeight="1" x14ac:dyDescent="0.3">
      <c r="A827" s="4" t="str">
        <f>Raw_SalesFact!A827</f>
        <v>SALE825</v>
      </c>
      <c r="B827" s="6">
        <f>Raw_SalesFact!B827</f>
        <v>45877</v>
      </c>
      <c r="C827" s="4" t="str">
        <f>Raw_SalesFact!C827</f>
        <v>CUST1428</v>
      </c>
      <c r="D827" s="4" t="str">
        <f>Raw_SalesFact!D827</f>
        <v>PROD37</v>
      </c>
      <c r="E827" s="4" t="str">
        <f>Raw_SalesFact!E827</f>
        <v>STORE15</v>
      </c>
      <c r="F827" s="4">
        <f>IF(Raw_SalesFact!F827="",ROUND(AVERAGE(Raw_SalesFact!$F$2:$F$2001),0),Raw_SalesFact!F827)</f>
        <v>4</v>
      </c>
      <c r="G827" s="4">
        <f>IF(Raw_SalesFact!G827="",ROUND(AVERAGEIF(Raw_SalesFact!$D$2:$D$2001,D827,Raw_SalesFact!$G$2:$G$2001),2),Raw_SalesFact!G827)</f>
        <v>184.57</v>
      </c>
      <c r="H827" s="8">
        <f>IF(Raw_SalesFact!H827="",0,Raw_SalesFact!H827)</f>
        <v>0.28000000000000003</v>
      </c>
      <c r="I827" s="4" t="str">
        <f>Raw_SalesFact!I827</f>
        <v>Credit Card</v>
      </c>
      <c r="J827" s="4">
        <f>IF(Raw_SalesFact!J827="",ROUND(F827*G827*(1-H827),2),Raw_SalesFact!J827)</f>
        <v>531.5616</v>
      </c>
      <c r="K827" s="4" t="str">
        <f>IF(COUNTIF($A$2:$A827,A827)&gt;1,"Duplicate","Unique")</f>
        <v>Unique</v>
      </c>
    </row>
    <row r="828" spans="1:11" ht="15" customHeight="1" x14ac:dyDescent="0.3">
      <c r="A828" s="4" t="str">
        <f>Raw_SalesFact!A828</f>
        <v>SALE826</v>
      </c>
      <c r="B828" s="6">
        <f>Raw_SalesFact!B828</f>
        <v>45532</v>
      </c>
      <c r="C828" s="4" t="str">
        <f>Raw_SalesFact!C828</f>
        <v>CUST1287</v>
      </c>
      <c r="D828" s="4" t="str">
        <f>Raw_SalesFact!D828</f>
        <v>PROD65</v>
      </c>
      <c r="E828" s="4" t="str">
        <f>Raw_SalesFact!E828</f>
        <v>STORE4</v>
      </c>
      <c r="F828" s="4">
        <f>IF(Raw_SalesFact!F828="",ROUND(AVERAGE(Raw_SalesFact!$F$2:$F$2001),0),Raw_SalesFact!F828)</f>
        <v>4</v>
      </c>
      <c r="G828" s="4">
        <f>IF(Raw_SalesFact!G828="",ROUND(AVERAGEIF(Raw_SalesFact!$D$2:$D$2001,D828,Raw_SalesFact!$G$2:$G$2001),2),Raw_SalesFact!G828)</f>
        <v>277.58</v>
      </c>
      <c r="H828" s="8">
        <f>IF(Raw_SalesFact!H828="",0,Raw_SalesFact!H828)</f>
        <v>0.22</v>
      </c>
      <c r="I828" s="4" t="str">
        <f>Raw_SalesFact!I828</f>
        <v>PayPal</v>
      </c>
      <c r="J828" s="4">
        <f>IF(Raw_SalesFact!J828="",ROUND(F828*G828*(1-H828),2),Raw_SalesFact!J828)</f>
        <v>866.04960000000005</v>
      </c>
      <c r="K828" s="4" t="str">
        <f>IF(COUNTIF($A$2:$A828,A828)&gt;1,"Duplicate","Unique")</f>
        <v>Unique</v>
      </c>
    </row>
    <row r="829" spans="1:11" ht="15" customHeight="1" x14ac:dyDescent="0.3">
      <c r="A829" s="4" t="str">
        <f>Raw_SalesFact!A829</f>
        <v>SALE827</v>
      </c>
      <c r="B829" s="6">
        <f>Raw_SalesFact!B829</f>
        <v>45734</v>
      </c>
      <c r="C829" s="4" t="str">
        <f>Raw_SalesFact!C829</f>
        <v>CUST1104</v>
      </c>
      <c r="D829" s="4" t="str">
        <f>Raw_SalesFact!D829</f>
        <v>PROD31</v>
      </c>
      <c r="E829" s="4" t="str">
        <f>Raw_SalesFact!E829</f>
        <v>STORE3</v>
      </c>
      <c r="F829" s="4">
        <f>IF(Raw_SalesFact!F829="",ROUND(AVERAGE(Raw_SalesFact!$F$2:$F$2001),0),Raw_SalesFact!F829)</f>
        <v>1</v>
      </c>
      <c r="G829" s="4">
        <f>IF(Raw_SalesFact!G829="",ROUND(AVERAGEIF(Raw_SalesFact!$D$2:$D$2001,D829,Raw_SalesFact!$G$2:$G$2001),2),Raw_SalesFact!G829)</f>
        <v>36.799999999999997</v>
      </c>
      <c r="H829" s="8">
        <f>IF(Raw_SalesFact!H829="",0,Raw_SalesFact!H829)</f>
        <v>0.18</v>
      </c>
      <c r="I829" s="4" t="str">
        <f>Raw_SalesFact!I829</f>
        <v>Credit Card</v>
      </c>
      <c r="J829" s="4">
        <f>IF(Raw_SalesFact!J829="",ROUND(F829*G829*(1-H829),2),Raw_SalesFact!J829)</f>
        <v>30.175999999999998</v>
      </c>
      <c r="K829" s="4" t="str">
        <f>IF(COUNTIF($A$2:$A829,A829)&gt;1,"Duplicate","Unique")</f>
        <v>Unique</v>
      </c>
    </row>
    <row r="830" spans="1:11" ht="15" customHeight="1" x14ac:dyDescent="0.3">
      <c r="A830" s="4" t="str">
        <f>Raw_SalesFact!A830</f>
        <v>SALE828</v>
      </c>
      <c r="B830" s="6">
        <f>Raw_SalesFact!B830</f>
        <v>45809</v>
      </c>
      <c r="C830" s="4" t="str">
        <f>Raw_SalesFact!C830</f>
        <v>CUST1356</v>
      </c>
      <c r="D830" s="4" t="str">
        <f>Raw_SalesFact!D830</f>
        <v>PROD88</v>
      </c>
      <c r="E830" s="4" t="str">
        <f>Raw_SalesFact!E830</f>
        <v>STORE6</v>
      </c>
      <c r="F830" s="4">
        <f>IF(Raw_SalesFact!F830="",ROUND(AVERAGE(Raw_SalesFact!$F$2:$F$2001),0),Raw_SalesFact!F830)</f>
        <v>1</v>
      </c>
      <c r="G830" s="4">
        <f>IF(Raw_SalesFact!G830="",ROUND(AVERAGEIF(Raw_SalesFact!$D$2:$D$2001,D830,Raw_SalesFact!$G$2:$G$2001),2),Raw_SalesFact!G830)</f>
        <v>539.37</v>
      </c>
      <c r="H830" s="8">
        <f>IF(Raw_SalesFact!H830="",0,Raw_SalesFact!H830)</f>
        <v>0.14000000000000001</v>
      </c>
      <c r="I830" s="4" t="str">
        <f>Raw_SalesFact!I830</f>
        <v>Credit Card</v>
      </c>
      <c r="J830" s="4">
        <f>IF(Raw_SalesFact!J830="",ROUND(F830*G830*(1-H830),2),Raw_SalesFact!J830)</f>
        <v>463.85820000000001</v>
      </c>
      <c r="K830" s="4" t="str">
        <f>IF(COUNTIF($A$2:$A830,A830)&gt;1,"Duplicate","Unique")</f>
        <v>Unique</v>
      </c>
    </row>
    <row r="831" spans="1:11" ht="15" customHeight="1" x14ac:dyDescent="0.3">
      <c r="A831" s="4" t="str">
        <f>Raw_SalesFact!A831</f>
        <v>SALE829</v>
      </c>
      <c r="B831" s="6">
        <f>Raw_SalesFact!B831</f>
        <v>45760</v>
      </c>
      <c r="C831" s="4" t="str">
        <f>Raw_SalesFact!C831</f>
        <v>CUST1089</v>
      </c>
      <c r="D831" s="4" t="str">
        <f>Raw_SalesFact!D831</f>
        <v>PROD20</v>
      </c>
      <c r="E831" s="4" t="str">
        <f>Raw_SalesFact!E831</f>
        <v>STORE18</v>
      </c>
      <c r="F831" s="4">
        <f>IF(Raw_SalesFact!F831="",ROUND(AVERAGE(Raw_SalesFact!$F$2:$F$2001),0),Raw_SalesFact!F831)</f>
        <v>1</v>
      </c>
      <c r="G831" s="4">
        <f>IF(Raw_SalesFact!G831="",ROUND(AVERAGEIF(Raw_SalesFact!$D$2:$D$2001,D831,Raw_SalesFact!$G$2:$G$2001),2),Raw_SalesFact!G831)</f>
        <v>27.83</v>
      </c>
      <c r="H831" s="8">
        <f>IF(Raw_SalesFact!H831="",0,Raw_SalesFact!H831)</f>
        <v>0.3</v>
      </c>
      <c r="I831" s="4" t="str">
        <f>Raw_SalesFact!I831</f>
        <v>PayPal</v>
      </c>
      <c r="J831" s="4">
        <f>IF(Raw_SalesFact!J831="",ROUND(F831*G831*(1-H831),2),Raw_SalesFact!J831)</f>
        <v>19.481000000000002</v>
      </c>
      <c r="K831" s="4" t="str">
        <f>IF(COUNTIF($A$2:$A831,A831)&gt;1,"Duplicate","Unique")</f>
        <v>Unique</v>
      </c>
    </row>
    <row r="832" spans="1:11" ht="15" customHeight="1" x14ac:dyDescent="0.3">
      <c r="A832" s="4" t="str">
        <f>Raw_SalesFact!A832</f>
        <v>SALE830</v>
      </c>
      <c r="B832" s="6">
        <f>Raw_SalesFact!B832</f>
        <v>45456</v>
      </c>
      <c r="C832" s="4" t="str">
        <f>Raw_SalesFact!C832</f>
        <v>CUST1283</v>
      </c>
      <c r="D832" s="4" t="str">
        <f>Raw_SalesFact!D832</f>
        <v>PROD70</v>
      </c>
      <c r="E832" s="4" t="str">
        <f>Raw_SalesFact!E832</f>
        <v>STORE4</v>
      </c>
      <c r="F832" s="4">
        <f>IF(Raw_SalesFact!F832="",ROUND(AVERAGE(Raw_SalesFact!$F$2:$F$2001),0),Raw_SalesFact!F832)</f>
        <v>3</v>
      </c>
      <c r="G832" s="4">
        <f>IF(Raw_SalesFact!G832="",ROUND(AVERAGEIF(Raw_SalesFact!$D$2:$D$2001,D832,Raw_SalesFact!$G$2:$G$2001),2),Raw_SalesFact!G832)</f>
        <v>698.72</v>
      </c>
      <c r="H832" s="8">
        <f>IF(Raw_SalesFact!H832="",0,Raw_SalesFact!H832)</f>
        <v>0.28000000000000003</v>
      </c>
      <c r="I832" s="4" t="str">
        <f>Raw_SalesFact!I832</f>
        <v>COD</v>
      </c>
      <c r="J832" s="4">
        <f>IF(Raw_SalesFact!J832="",ROUND(F832*G832*(1-H832),2),Raw_SalesFact!J832)</f>
        <v>1509.2352000000001</v>
      </c>
      <c r="K832" s="4" t="str">
        <f>IF(COUNTIF($A$2:$A832,A832)&gt;1,"Duplicate","Unique")</f>
        <v>Unique</v>
      </c>
    </row>
    <row r="833" spans="1:11" ht="15" customHeight="1" x14ac:dyDescent="0.3">
      <c r="A833" s="4" t="str">
        <f>Raw_SalesFact!A833</f>
        <v>SALE831</v>
      </c>
      <c r="B833" s="6">
        <f>Raw_SalesFact!B833</f>
        <v>45698</v>
      </c>
      <c r="C833" s="4" t="str">
        <f>Raw_SalesFact!C833</f>
        <v>CUST1012</v>
      </c>
      <c r="D833" s="4" t="str">
        <f>Raw_SalesFact!D833</f>
        <v>PROD76</v>
      </c>
      <c r="E833" s="4" t="str">
        <f>Raw_SalesFact!E833</f>
        <v>STORE13</v>
      </c>
      <c r="F833" s="4">
        <f>IF(Raw_SalesFact!F833="",ROUND(AVERAGE(Raw_SalesFact!$F$2:$F$2001),0),Raw_SalesFact!F833)</f>
        <v>4</v>
      </c>
      <c r="G833" s="4">
        <f>IF(Raw_SalesFact!G833="",ROUND(AVERAGEIF(Raw_SalesFact!$D$2:$D$2001,D833,Raw_SalesFact!$G$2:$G$2001),2),Raw_SalesFact!G833)</f>
        <v>528.23</v>
      </c>
      <c r="H833" s="8">
        <f>IF(Raw_SalesFact!H833="",0,Raw_SalesFact!H833)</f>
        <v>0.15</v>
      </c>
      <c r="I833" s="4" t="str">
        <f>Raw_SalesFact!I833</f>
        <v>COD</v>
      </c>
      <c r="J833" s="4">
        <f>IF(Raw_SalesFact!J833="",ROUND(F833*G833*(1-H833),2),Raw_SalesFact!J833)</f>
        <v>1795.982</v>
      </c>
      <c r="K833" s="4" t="str">
        <f>IF(COUNTIF($A$2:$A833,A833)&gt;1,"Duplicate","Unique")</f>
        <v>Unique</v>
      </c>
    </row>
    <row r="834" spans="1:11" ht="15" customHeight="1" x14ac:dyDescent="0.3">
      <c r="A834" s="4" t="str">
        <f>Raw_SalesFact!A834</f>
        <v>SALE832</v>
      </c>
      <c r="B834" s="6">
        <f>Raw_SalesFact!B834</f>
        <v>45548</v>
      </c>
      <c r="C834" s="4" t="str">
        <f>Raw_SalesFact!C834</f>
        <v>CUST1492</v>
      </c>
      <c r="D834" s="4" t="str">
        <f>Raw_SalesFact!D834</f>
        <v>PROD46</v>
      </c>
      <c r="E834" s="4" t="str">
        <f>Raw_SalesFact!E834</f>
        <v>STORE16</v>
      </c>
      <c r="F834" s="4">
        <f>IF(Raw_SalesFact!F834="",ROUND(AVERAGE(Raw_SalesFact!$F$2:$F$2001),0),Raw_SalesFact!F834)</f>
        <v>2</v>
      </c>
      <c r="G834" s="4">
        <f>IF(Raw_SalesFact!G834="",ROUND(AVERAGEIF(Raw_SalesFact!$D$2:$D$2001,D834,Raw_SalesFact!$G$2:$G$2001),2),Raw_SalesFact!G834)</f>
        <v>780.9</v>
      </c>
      <c r="H834" s="8">
        <f>IF(Raw_SalesFact!H834="",0,Raw_SalesFact!H834)</f>
        <v>0.24</v>
      </c>
      <c r="I834" s="4" t="str">
        <f>Raw_SalesFact!I834</f>
        <v>PayPal</v>
      </c>
      <c r="J834" s="4">
        <f>IF(Raw_SalesFact!J834="",ROUND(F834*G834*(1-H834),2),Raw_SalesFact!J834)</f>
        <v>1186.9680000000001</v>
      </c>
      <c r="K834" s="4" t="str">
        <f>IF(COUNTIF($A$2:$A834,A834)&gt;1,"Duplicate","Unique")</f>
        <v>Unique</v>
      </c>
    </row>
    <row r="835" spans="1:11" ht="15" customHeight="1" x14ac:dyDescent="0.3">
      <c r="A835" s="4" t="str">
        <f>Raw_SalesFact!A835</f>
        <v>SALE833</v>
      </c>
      <c r="B835" s="6">
        <f>Raw_SalesFact!B835</f>
        <v>45236</v>
      </c>
      <c r="C835" s="4" t="str">
        <f>Raw_SalesFact!C835</f>
        <v>CUST1180</v>
      </c>
      <c r="D835" s="4" t="str">
        <f>Raw_SalesFact!D835</f>
        <v>PROD21</v>
      </c>
      <c r="E835" s="4" t="str">
        <f>Raw_SalesFact!E835</f>
        <v>STORE14</v>
      </c>
      <c r="F835" s="4">
        <f>IF(Raw_SalesFact!F835="",ROUND(AVERAGE(Raw_SalesFact!$F$2:$F$2001),0),Raw_SalesFact!F835)</f>
        <v>1</v>
      </c>
      <c r="G835" s="4">
        <f>IF(Raw_SalesFact!G835="",ROUND(AVERAGEIF(Raw_SalesFact!$D$2:$D$2001,D835,Raw_SalesFact!$G$2:$G$2001),2),Raw_SalesFact!G835)</f>
        <v>977.97</v>
      </c>
      <c r="H835" s="8">
        <f>IF(Raw_SalesFact!H835="",0,Raw_SalesFact!H835)</f>
        <v>0.06</v>
      </c>
      <c r="I835" s="4" t="str">
        <f>Raw_SalesFact!I835</f>
        <v>COD</v>
      </c>
      <c r="J835" s="4">
        <f>IF(Raw_SalesFact!J835="",ROUND(F835*G835*(1-H835),2),Raw_SalesFact!J835)</f>
        <v>919.29179999999997</v>
      </c>
      <c r="K835" s="4" t="str">
        <f>IF(COUNTIF($A$2:$A835,A835)&gt;1,"Duplicate","Unique")</f>
        <v>Unique</v>
      </c>
    </row>
    <row r="836" spans="1:11" ht="15" customHeight="1" x14ac:dyDescent="0.3">
      <c r="A836" s="4" t="str">
        <f>Raw_SalesFact!A836</f>
        <v>SALE834</v>
      </c>
      <c r="B836" s="6">
        <f>Raw_SalesFact!B836</f>
        <v>45310</v>
      </c>
      <c r="C836" s="4" t="str">
        <f>Raw_SalesFact!C836</f>
        <v>CUST1369</v>
      </c>
      <c r="D836" s="4" t="str">
        <f>Raw_SalesFact!D836</f>
        <v>PROD83</v>
      </c>
      <c r="E836" s="4" t="str">
        <f>Raw_SalesFact!E836</f>
        <v>STORE12</v>
      </c>
      <c r="F836" s="4">
        <f>IF(Raw_SalesFact!F836="",ROUND(AVERAGE(Raw_SalesFact!$F$2:$F$2001),0),Raw_SalesFact!F836)</f>
        <v>4</v>
      </c>
      <c r="G836" s="4">
        <f>IF(Raw_SalesFact!G836="",ROUND(AVERAGEIF(Raw_SalesFact!$D$2:$D$2001,D836,Raw_SalesFact!$G$2:$G$2001),2),Raw_SalesFact!G836)</f>
        <v>354.65</v>
      </c>
      <c r="H836" s="8">
        <f>IF(Raw_SalesFact!H836="",0,Raw_SalesFact!H836)</f>
        <v>0.19</v>
      </c>
      <c r="I836" s="4" t="str">
        <f>Raw_SalesFact!I836</f>
        <v>Credit Card</v>
      </c>
      <c r="J836" s="4">
        <f>IF(Raw_SalesFact!J836="",ROUND(F836*G836*(1-H836),2),Raw_SalesFact!J836)</f>
        <v>1149.066</v>
      </c>
      <c r="K836" s="4" t="str">
        <f>IF(COUNTIF($A$2:$A836,A836)&gt;1,"Duplicate","Unique")</f>
        <v>Unique</v>
      </c>
    </row>
    <row r="837" spans="1:11" ht="15" customHeight="1" x14ac:dyDescent="0.3">
      <c r="A837" s="4" t="str">
        <f>Raw_SalesFact!A837</f>
        <v>SALE835</v>
      </c>
      <c r="B837" s="6">
        <f>Raw_SalesFact!B837</f>
        <v>45376</v>
      </c>
      <c r="C837" s="4" t="str">
        <f>Raw_SalesFact!C837</f>
        <v>CUST1283</v>
      </c>
      <c r="D837" s="4" t="str">
        <f>Raw_SalesFact!D837</f>
        <v>PROD68</v>
      </c>
      <c r="E837" s="4" t="str">
        <f>Raw_SalesFact!E837</f>
        <v>STORE19</v>
      </c>
      <c r="F837" s="4">
        <f>IF(Raw_SalesFact!F837="",ROUND(AVERAGE(Raw_SalesFact!$F$2:$F$2001),0),Raw_SalesFact!F837)</f>
        <v>1</v>
      </c>
      <c r="G837" s="4">
        <f>IF(Raw_SalesFact!G837="",ROUND(AVERAGEIF(Raw_SalesFact!$D$2:$D$2001,D837,Raw_SalesFact!$G$2:$G$2001),2),Raw_SalesFact!G837)</f>
        <v>671.62</v>
      </c>
      <c r="H837" s="8">
        <f>IF(Raw_SalesFact!H837="",0,Raw_SalesFact!H837)</f>
        <v>0.09</v>
      </c>
      <c r="I837" s="4" t="str">
        <f>Raw_SalesFact!I837</f>
        <v>COD</v>
      </c>
      <c r="J837" s="4">
        <f>IF(Raw_SalesFact!J837="",ROUND(F837*G837*(1-H837),2),Raw_SalesFact!J837)</f>
        <v>611.17420000000004</v>
      </c>
      <c r="K837" s="4" t="str">
        <f>IF(COUNTIF($A$2:$A837,A837)&gt;1,"Duplicate","Unique")</f>
        <v>Unique</v>
      </c>
    </row>
    <row r="838" spans="1:11" ht="15" customHeight="1" x14ac:dyDescent="0.3">
      <c r="A838" s="4" t="str">
        <f>Raw_SalesFact!A838</f>
        <v>SALE836</v>
      </c>
      <c r="B838" s="6">
        <f>Raw_SalesFact!B838</f>
        <v>45914</v>
      </c>
      <c r="C838" s="4" t="str">
        <f>Raw_SalesFact!C838</f>
        <v>CUST1317</v>
      </c>
      <c r="D838" s="4" t="str">
        <f>Raw_SalesFact!D838</f>
        <v>PROD82</v>
      </c>
      <c r="E838" s="4" t="str">
        <f>Raw_SalesFact!E838</f>
        <v>STORE3</v>
      </c>
      <c r="F838" s="4">
        <f>IF(Raw_SalesFact!F838="",ROUND(AVERAGE(Raw_SalesFact!$F$2:$F$2001),0),Raw_SalesFact!F838)</f>
        <v>1</v>
      </c>
      <c r="G838" s="4">
        <f>IF(Raw_SalesFact!G838="",ROUND(AVERAGEIF(Raw_SalesFact!$D$2:$D$2001,D838,Raw_SalesFact!$G$2:$G$2001),2),Raw_SalesFact!G838)</f>
        <v>867.32</v>
      </c>
      <c r="H838" s="8">
        <f>IF(Raw_SalesFact!H838="",0,Raw_SalesFact!H838)</f>
        <v>0.28999999999999998</v>
      </c>
      <c r="I838" s="4" t="str">
        <f>Raw_SalesFact!I838</f>
        <v>PayPal</v>
      </c>
      <c r="J838" s="4">
        <f>IF(Raw_SalesFact!J838="",ROUND(F838*G838*(1-H838),2),Raw_SalesFact!J838)</f>
        <v>615.79719999999998</v>
      </c>
      <c r="K838" s="4" t="str">
        <f>IF(COUNTIF($A$2:$A838,A838)&gt;1,"Duplicate","Unique")</f>
        <v>Unique</v>
      </c>
    </row>
    <row r="839" spans="1:11" ht="15" customHeight="1" x14ac:dyDescent="0.3">
      <c r="A839" s="4" t="str">
        <f>Raw_SalesFact!A839</f>
        <v>SALE837</v>
      </c>
      <c r="B839" s="6">
        <f>Raw_SalesFact!B839</f>
        <v>45336</v>
      </c>
      <c r="C839" s="4" t="str">
        <f>Raw_SalesFact!C839</f>
        <v>CUST1081</v>
      </c>
      <c r="D839" s="4" t="str">
        <f>Raw_SalesFact!D839</f>
        <v>PROD10</v>
      </c>
      <c r="E839" s="4" t="str">
        <f>Raw_SalesFact!E839</f>
        <v>STORE12</v>
      </c>
      <c r="F839" s="4">
        <f>IF(Raw_SalesFact!F839="",ROUND(AVERAGE(Raw_SalesFact!$F$2:$F$2001),0),Raw_SalesFact!F839)</f>
        <v>3</v>
      </c>
      <c r="G839" s="4">
        <f>IF(Raw_SalesFact!G839="",ROUND(AVERAGEIF(Raw_SalesFact!$D$2:$D$2001,D839,Raw_SalesFact!$G$2:$G$2001),2),Raw_SalesFact!G839)</f>
        <v>240.27</v>
      </c>
      <c r="H839" s="8">
        <f>IF(Raw_SalesFact!H839="",0,Raw_SalesFact!H839)</f>
        <v>0.15</v>
      </c>
      <c r="I839" s="4" t="str">
        <f>Raw_SalesFact!I839</f>
        <v>PayPal</v>
      </c>
      <c r="J839" s="4">
        <f>IF(Raw_SalesFact!J839="",ROUND(F839*G839*(1-H839),2),Raw_SalesFact!J839)</f>
        <v>612.68849999999998</v>
      </c>
      <c r="K839" s="4" t="str">
        <f>IF(COUNTIF($A$2:$A839,A839)&gt;1,"Duplicate","Unique")</f>
        <v>Unique</v>
      </c>
    </row>
    <row r="840" spans="1:11" ht="15" customHeight="1" x14ac:dyDescent="0.3">
      <c r="A840" s="4" t="str">
        <f>Raw_SalesFact!A840</f>
        <v>SALE838</v>
      </c>
      <c r="B840" s="6">
        <f>Raw_SalesFact!B840</f>
        <v>45728</v>
      </c>
      <c r="C840" s="4" t="str">
        <f>Raw_SalesFact!C840</f>
        <v>CUST1075</v>
      </c>
      <c r="D840" s="4" t="str">
        <f>Raw_SalesFact!D840</f>
        <v>PROD28</v>
      </c>
      <c r="E840" s="4" t="str">
        <f>Raw_SalesFact!E840</f>
        <v>STORE16</v>
      </c>
      <c r="F840" s="4">
        <f>IF(Raw_SalesFact!F840="",ROUND(AVERAGE(Raw_SalesFact!$F$2:$F$2001),0),Raw_SalesFact!F840)</f>
        <v>2</v>
      </c>
      <c r="G840" s="4">
        <f>IF(Raw_SalesFact!G840="",ROUND(AVERAGEIF(Raw_SalesFact!$D$2:$D$2001,D840,Raw_SalesFact!$G$2:$G$2001),2),Raw_SalesFact!G840)</f>
        <v>619.12</v>
      </c>
      <c r="H840" s="8">
        <f>IF(Raw_SalesFact!H840="",0,Raw_SalesFact!H840)</f>
        <v>0.28000000000000003</v>
      </c>
      <c r="I840" s="4" t="str">
        <f>Raw_SalesFact!I840</f>
        <v>COD</v>
      </c>
      <c r="J840" s="4">
        <f>IF(Raw_SalesFact!J840="",ROUND(F840*G840*(1-H840),2),Raw_SalesFact!J840)</f>
        <v>891.53279999999995</v>
      </c>
      <c r="K840" s="4" t="str">
        <f>IF(COUNTIF($A$2:$A840,A840)&gt;1,"Duplicate","Unique")</f>
        <v>Unique</v>
      </c>
    </row>
    <row r="841" spans="1:11" ht="15" customHeight="1" x14ac:dyDescent="0.3">
      <c r="A841" s="4" t="str">
        <f>Raw_SalesFact!A841</f>
        <v>SALE839</v>
      </c>
      <c r="B841" s="6">
        <f>Raw_SalesFact!B841</f>
        <v>45755</v>
      </c>
      <c r="C841" s="4" t="str">
        <f>Raw_SalesFact!C841</f>
        <v>CUST1213</v>
      </c>
      <c r="D841" s="4" t="str">
        <f>Raw_SalesFact!D841</f>
        <v>PROD87</v>
      </c>
      <c r="E841" s="4" t="str">
        <f>Raw_SalesFact!E841</f>
        <v>STORE0</v>
      </c>
      <c r="F841" s="4">
        <f>IF(Raw_SalesFact!F841="",ROUND(AVERAGE(Raw_SalesFact!$F$2:$F$2001),0),Raw_SalesFact!F841)</f>
        <v>3</v>
      </c>
      <c r="G841" s="4">
        <f>IF(Raw_SalesFact!G841="",ROUND(AVERAGEIF(Raw_SalesFact!$D$2:$D$2001,D841,Raw_SalesFact!$G$2:$G$2001),2),Raw_SalesFact!G841)</f>
        <v>693.42</v>
      </c>
      <c r="H841" s="8">
        <f>IF(Raw_SalesFact!H841="",0,Raw_SalesFact!H841)</f>
        <v>0.08</v>
      </c>
      <c r="I841" s="4" t="str">
        <f>Raw_SalesFact!I841</f>
        <v>PayPal</v>
      </c>
      <c r="J841" s="4">
        <f>IF(Raw_SalesFact!J841="",ROUND(F841*G841*(1-H841),2),Raw_SalesFact!J841)</f>
        <v>1913.8391999999999</v>
      </c>
      <c r="K841" s="4" t="str">
        <f>IF(COUNTIF($A$2:$A841,A841)&gt;1,"Duplicate","Unique")</f>
        <v>Unique</v>
      </c>
    </row>
    <row r="842" spans="1:11" ht="15" customHeight="1" x14ac:dyDescent="0.3">
      <c r="A842" s="4" t="str">
        <f>Raw_SalesFact!A842</f>
        <v>SALE840</v>
      </c>
      <c r="B842" s="6">
        <f>Raw_SalesFact!B842</f>
        <v>45695</v>
      </c>
      <c r="C842" s="4" t="str">
        <f>Raw_SalesFact!C842</f>
        <v>CUST1108</v>
      </c>
      <c r="D842" s="4" t="str">
        <f>Raw_SalesFact!D842</f>
        <v>PROD48</v>
      </c>
      <c r="E842" s="4" t="str">
        <f>Raw_SalesFact!E842</f>
        <v>STORE10</v>
      </c>
      <c r="F842" s="4">
        <f>IF(Raw_SalesFact!F842="",ROUND(AVERAGE(Raw_SalesFact!$F$2:$F$2001),0),Raw_SalesFact!F842)</f>
        <v>4</v>
      </c>
      <c r="G842" s="4">
        <f>IF(Raw_SalesFact!G842="",ROUND(AVERAGEIF(Raw_SalesFact!$D$2:$D$2001,D842,Raw_SalesFact!$G$2:$G$2001),2),Raw_SalesFact!G842)</f>
        <v>751.63</v>
      </c>
      <c r="H842" s="8">
        <f>IF(Raw_SalesFact!H842="",0,Raw_SalesFact!H842)</f>
        <v>0.28000000000000003</v>
      </c>
      <c r="I842" s="4" t="str">
        <f>Raw_SalesFact!I842</f>
        <v>COD</v>
      </c>
      <c r="J842" s="4">
        <f>IF(Raw_SalesFact!J842="",ROUND(F842*G842*(1-H842),2),Raw_SalesFact!J842)</f>
        <v>2164.6943999999999</v>
      </c>
      <c r="K842" s="4" t="str">
        <f>IF(COUNTIF($A$2:$A842,A842)&gt;1,"Duplicate","Unique")</f>
        <v>Unique</v>
      </c>
    </row>
    <row r="843" spans="1:11" ht="15" customHeight="1" x14ac:dyDescent="0.3">
      <c r="A843" s="4" t="str">
        <f>Raw_SalesFact!A843</f>
        <v>SALE841</v>
      </c>
      <c r="B843" s="6">
        <f>Raw_SalesFact!B843</f>
        <v>45380</v>
      </c>
      <c r="C843" s="4" t="str">
        <f>Raw_SalesFact!C843</f>
        <v>CUST1110</v>
      </c>
      <c r="D843" s="4" t="str">
        <f>Raw_SalesFact!D843</f>
        <v>PROD31</v>
      </c>
      <c r="E843" s="4" t="str">
        <f>Raw_SalesFact!E843</f>
        <v>STORE15</v>
      </c>
      <c r="F843" s="4">
        <f>IF(Raw_SalesFact!F843="",ROUND(AVERAGE(Raw_SalesFact!$F$2:$F$2001),0),Raw_SalesFact!F843)</f>
        <v>3</v>
      </c>
      <c r="G843" s="4">
        <f>IF(Raw_SalesFact!G843="",ROUND(AVERAGEIF(Raw_SalesFact!$D$2:$D$2001,D843,Raw_SalesFact!$G$2:$G$2001),2),Raw_SalesFact!G843)</f>
        <v>108.14</v>
      </c>
      <c r="H843" s="8">
        <f>IF(Raw_SalesFact!H843="",0,Raw_SalesFact!H843)</f>
        <v>0.19</v>
      </c>
      <c r="I843" s="4" t="str">
        <f>Raw_SalesFact!I843</f>
        <v>COD</v>
      </c>
      <c r="J843" s="4">
        <f>IF(Raw_SalesFact!J843="",ROUND(F843*G843*(1-H843),2),Raw_SalesFact!J843)</f>
        <v>262.78019999999998</v>
      </c>
      <c r="K843" s="4" t="str">
        <f>IF(COUNTIF($A$2:$A843,A843)&gt;1,"Duplicate","Unique")</f>
        <v>Unique</v>
      </c>
    </row>
    <row r="844" spans="1:11" ht="15" customHeight="1" x14ac:dyDescent="0.3">
      <c r="A844" s="4" t="str">
        <f>Raw_SalesFact!A844</f>
        <v>SALE842</v>
      </c>
      <c r="B844" s="6">
        <f>Raw_SalesFact!B844</f>
        <v>45446</v>
      </c>
      <c r="C844" s="4" t="str">
        <f>Raw_SalesFact!C844</f>
        <v>CUST1256</v>
      </c>
      <c r="D844" s="4" t="str">
        <f>Raw_SalesFact!D844</f>
        <v>PROD27</v>
      </c>
      <c r="E844" s="4" t="str">
        <f>Raw_SalesFact!E844</f>
        <v>STORE4</v>
      </c>
      <c r="F844" s="4">
        <f>IF(Raw_SalesFact!F844="",ROUND(AVERAGE(Raw_SalesFact!$F$2:$F$2001),0),Raw_SalesFact!F844)</f>
        <v>1</v>
      </c>
      <c r="G844" s="4">
        <f>IF(Raw_SalesFact!G844="",ROUND(AVERAGEIF(Raw_SalesFact!$D$2:$D$2001,D844,Raw_SalesFact!$G$2:$G$2001),2),Raw_SalesFact!G844)</f>
        <v>964.11</v>
      </c>
      <c r="H844" s="8">
        <f>IF(Raw_SalesFact!H844="",0,Raw_SalesFact!H844)</f>
        <v>0.17</v>
      </c>
      <c r="I844" s="4" t="str">
        <f>Raw_SalesFact!I844</f>
        <v>COD</v>
      </c>
      <c r="J844" s="4">
        <f>IF(Raw_SalesFact!J844="",ROUND(F844*G844*(1-H844),2),Raw_SalesFact!J844)</f>
        <v>800.21130000000005</v>
      </c>
      <c r="K844" s="4" t="str">
        <f>IF(COUNTIF($A$2:$A844,A844)&gt;1,"Duplicate","Unique")</f>
        <v>Unique</v>
      </c>
    </row>
    <row r="845" spans="1:11" ht="15" customHeight="1" x14ac:dyDescent="0.3">
      <c r="A845" s="4" t="str">
        <f>Raw_SalesFact!A845</f>
        <v>SALE843</v>
      </c>
      <c r="B845" s="6">
        <f>Raw_SalesFact!B845</f>
        <v>45525</v>
      </c>
      <c r="C845" s="4" t="str">
        <f>Raw_SalesFact!C845</f>
        <v>CUST1131</v>
      </c>
      <c r="D845" s="4" t="str">
        <f>Raw_SalesFact!D845</f>
        <v>PROD19</v>
      </c>
      <c r="E845" s="4" t="str">
        <f>Raw_SalesFact!E845</f>
        <v>STORE0</v>
      </c>
      <c r="F845" s="4">
        <f>IF(Raw_SalesFact!F845="",ROUND(AVERAGE(Raw_SalesFact!$F$2:$F$2001),0),Raw_SalesFact!F845)</f>
        <v>1</v>
      </c>
      <c r="G845" s="4">
        <f>IF(Raw_SalesFact!G845="",ROUND(AVERAGEIF(Raw_SalesFact!$D$2:$D$2001,D845,Raw_SalesFact!$G$2:$G$2001),2),Raw_SalesFact!G845)</f>
        <v>346.2</v>
      </c>
      <c r="H845" s="8">
        <f>IF(Raw_SalesFact!H845="",0,Raw_SalesFact!H845)</f>
        <v>0.28999999999999998</v>
      </c>
      <c r="I845" s="4" t="str">
        <f>Raw_SalesFact!I845</f>
        <v>Credit Card</v>
      </c>
      <c r="J845" s="4">
        <f>IF(Raw_SalesFact!J845="",ROUND(F845*G845*(1-H845),2),Raw_SalesFact!J845)</f>
        <v>245.80199999999999</v>
      </c>
      <c r="K845" s="4" t="str">
        <f>IF(COUNTIF($A$2:$A845,A845)&gt;1,"Duplicate","Unique")</f>
        <v>Unique</v>
      </c>
    </row>
    <row r="846" spans="1:11" ht="15" customHeight="1" x14ac:dyDescent="0.3">
      <c r="A846" s="4" t="str">
        <f>Raw_SalesFact!A846</f>
        <v>SALE844</v>
      </c>
      <c r="B846" s="6">
        <f>Raw_SalesFact!B846</f>
        <v>45527</v>
      </c>
      <c r="C846" s="4" t="str">
        <f>Raw_SalesFact!C846</f>
        <v>CUST1457</v>
      </c>
      <c r="D846" s="4" t="str">
        <f>Raw_SalesFact!D846</f>
        <v>PROD43</v>
      </c>
      <c r="E846" s="4" t="str">
        <f>Raw_SalesFact!E846</f>
        <v>STORE15</v>
      </c>
      <c r="F846" s="4">
        <f>IF(Raw_SalesFact!F846="",ROUND(AVERAGE(Raw_SalesFact!$F$2:$F$2001),0),Raw_SalesFact!F846)</f>
        <v>3</v>
      </c>
      <c r="G846" s="4">
        <f>IF(Raw_SalesFact!G846="",ROUND(AVERAGEIF(Raw_SalesFact!$D$2:$D$2001,D846,Raw_SalesFact!$G$2:$G$2001),2),Raw_SalesFact!G846)</f>
        <v>791.75</v>
      </c>
      <c r="H846" s="8">
        <f>IF(Raw_SalesFact!H846="",0,Raw_SalesFact!H846)</f>
        <v>0.28999999999999998</v>
      </c>
      <c r="I846" s="4" t="str">
        <f>Raw_SalesFact!I846</f>
        <v>Credit Card</v>
      </c>
      <c r="J846" s="4">
        <f>IF(Raw_SalesFact!J846="",ROUND(F846*G846*(1-H846),2),Raw_SalesFact!J846)</f>
        <v>1686.4275</v>
      </c>
      <c r="K846" s="4" t="str">
        <f>IF(COUNTIF($A$2:$A846,A846)&gt;1,"Duplicate","Unique")</f>
        <v>Unique</v>
      </c>
    </row>
    <row r="847" spans="1:11" ht="15" customHeight="1" x14ac:dyDescent="0.3">
      <c r="A847" s="4" t="str">
        <f>Raw_SalesFact!A847</f>
        <v>SALE845</v>
      </c>
      <c r="B847" s="6">
        <f>Raw_SalesFact!B847</f>
        <v>45265</v>
      </c>
      <c r="C847" s="4" t="str">
        <f>Raw_SalesFact!C847</f>
        <v>CUST1319</v>
      </c>
      <c r="D847" s="4" t="str">
        <f>Raw_SalesFact!D847</f>
        <v>PROD39</v>
      </c>
      <c r="E847" s="4" t="str">
        <f>Raw_SalesFact!E847</f>
        <v>STORE13</v>
      </c>
      <c r="F847" s="4">
        <f>IF(Raw_SalesFact!F847="",ROUND(AVERAGE(Raw_SalesFact!$F$2:$F$2001),0),Raw_SalesFact!F847)</f>
        <v>1</v>
      </c>
      <c r="G847" s="4">
        <f>IF(Raw_SalesFact!G847="",ROUND(AVERAGEIF(Raw_SalesFact!$D$2:$D$2001,D847,Raw_SalesFact!$G$2:$G$2001),2),Raw_SalesFact!G847)</f>
        <v>529.84</v>
      </c>
      <c r="H847" s="8">
        <f>IF(Raw_SalesFact!H847="",0,Raw_SalesFact!H847)</f>
        <v>0.13</v>
      </c>
      <c r="I847" s="4" t="str">
        <f>Raw_SalesFact!I847</f>
        <v>PayPal</v>
      </c>
      <c r="J847" s="4">
        <f>IF(Raw_SalesFact!J847="",ROUND(F847*G847*(1-H847),2),Raw_SalesFact!J847)</f>
        <v>460.96080000000001</v>
      </c>
      <c r="K847" s="4" t="str">
        <f>IF(COUNTIF($A$2:$A847,A847)&gt;1,"Duplicate","Unique")</f>
        <v>Unique</v>
      </c>
    </row>
    <row r="848" spans="1:11" ht="15" customHeight="1" x14ac:dyDescent="0.3">
      <c r="A848" s="4" t="str">
        <f>Raw_SalesFact!A848</f>
        <v>SALE846</v>
      </c>
      <c r="B848" s="6">
        <f>Raw_SalesFact!B848</f>
        <v>45936</v>
      </c>
      <c r="C848" s="4" t="str">
        <f>Raw_SalesFact!C848</f>
        <v>CUST1471</v>
      </c>
      <c r="D848" s="4" t="str">
        <f>Raw_SalesFact!D848</f>
        <v>PROD54</v>
      </c>
      <c r="E848" s="4" t="str">
        <f>Raw_SalesFact!E848</f>
        <v>STORE3</v>
      </c>
      <c r="F848" s="4">
        <f>IF(Raw_SalesFact!F848="",ROUND(AVERAGE(Raw_SalesFact!$F$2:$F$2001),0),Raw_SalesFact!F848)</f>
        <v>3</v>
      </c>
      <c r="G848" s="4">
        <f>IF(Raw_SalesFact!G848="",ROUND(AVERAGEIF(Raw_SalesFact!$D$2:$D$2001,D848,Raw_SalesFact!$G$2:$G$2001),2),Raw_SalesFact!G848)</f>
        <v>582.57000000000005</v>
      </c>
      <c r="H848" s="8">
        <f>IF(Raw_SalesFact!H848="",0,Raw_SalesFact!H848)</f>
        <v>0.11</v>
      </c>
      <c r="I848" s="4" t="str">
        <f>Raw_SalesFact!I848</f>
        <v>PayPal</v>
      </c>
      <c r="J848" s="4">
        <f>IF(Raw_SalesFact!J848="",ROUND(F848*G848*(1-H848),2),Raw_SalesFact!J848)</f>
        <v>1555.4619</v>
      </c>
      <c r="K848" s="4" t="str">
        <f>IF(COUNTIF($A$2:$A848,A848)&gt;1,"Duplicate","Unique")</f>
        <v>Unique</v>
      </c>
    </row>
    <row r="849" spans="1:11" ht="15" customHeight="1" x14ac:dyDescent="0.3">
      <c r="A849" s="4" t="str">
        <f>Raw_SalesFact!A849</f>
        <v>SALE847</v>
      </c>
      <c r="B849" s="6">
        <f>Raw_SalesFact!B849</f>
        <v>45242</v>
      </c>
      <c r="C849" s="4" t="str">
        <f>Raw_SalesFact!C849</f>
        <v>CUST1211</v>
      </c>
      <c r="D849" s="4" t="str">
        <f>Raw_SalesFact!D849</f>
        <v>PROD95</v>
      </c>
      <c r="E849" s="4" t="str">
        <f>Raw_SalesFact!E849</f>
        <v>STORE17</v>
      </c>
      <c r="F849" s="4">
        <f>IF(Raw_SalesFact!F849="",ROUND(AVERAGE(Raw_SalesFact!$F$2:$F$2001),0),Raw_SalesFact!F849)</f>
        <v>1</v>
      </c>
      <c r="G849" s="4">
        <f>IF(Raw_SalesFact!G849="",ROUND(AVERAGEIF(Raw_SalesFact!$D$2:$D$2001,D849,Raw_SalesFact!$G$2:$G$2001),2),Raw_SalesFact!G849)</f>
        <v>219.81</v>
      </c>
      <c r="H849" s="8">
        <f>IF(Raw_SalesFact!H849="",0,Raw_SalesFact!H849)</f>
        <v>0.22</v>
      </c>
      <c r="I849" s="4" t="str">
        <f>Raw_SalesFact!I849</f>
        <v>COD</v>
      </c>
      <c r="J849" s="4">
        <f>IF(Raw_SalesFact!J849="",ROUND(F849*G849*(1-H849),2),Raw_SalesFact!J849)</f>
        <v>171.45179999999999</v>
      </c>
      <c r="K849" s="4" t="str">
        <f>IF(COUNTIF($A$2:$A849,A849)&gt;1,"Duplicate","Unique")</f>
        <v>Unique</v>
      </c>
    </row>
    <row r="850" spans="1:11" ht="15" customHeight="1" x14ac:dyDescent="0.3">
      <c r="A850" s="4" t="str">
        <f>Raw_SalesFact!A850</f>
        <v>SALE848</v>
      </c>
      <c r="B850" s="6">
        <f>Raw_SalesFact!B850</f>
        <v>45437</v>
      </c>
      <c r="C850" s="4" t="str">
        <f>Raw_SalesFact!C850</f>
        <v>CUST1497</v>
      </c>
      <c r="D850" s="4" t="str">
        <f>Raw_SalesFact!D850</f>
        <v>PROD70</v>
      </c>
      <c r="E850" s="4" t="str">
        <f>Raw_SalesFact!E850</f>
        <v>STORE18</v>
      </c>
      <c r="F850" s="4">
        <f>IF(Raw_SalesFact!F850="",ROUND(AVERAGE(Raw_SalesFact!$F$2:$F$2001),0),Raw_SalesFact!F850)</f>
        <v>4</v>
      </c>
      <c r="G850" s="4">
        <f>IF(Raw_SalesFact!G850="",ROUND(AVERAGEIF(Raw_SalesFact!$D$2:$D$2001,D850,Raw_SalesFact!$G$2:$G$2001),2),Raw_SalesFact!G850)</f>
        <v>883.31</v>
      </c>
      <c r="H850" s="8">
        <f>IF(Raw_SalesFact!H850="",0,Raw_SalesFact!H850)</f>
        <v>0.27</v>
      </c>
      <c r="I850" s="4" t="str">
        <f>Raw_SalesFact!I850</f>
        <v>Credit Card</v>
      </c>
      <c r="J850" s="4">
        <f>IF(Raw_SalesFact!J850="",ROUND(F850*G850*(1-H850),2),Raw_SalesFact!J850)</f>
        <v>2579.2651999999998</v>
      </c>
      <c r="K850" s="4" t="str">
        <f>IF(COUNTIF($A$2:$A850,A850)&gt;1,"Duplicate","Unique")</f>
        <v>Unique</v>
      </c>
    </row>
    <row r="851" spans="1:11" ht="15" customHeight="1" x14ac:dyDescent="0.3">
      <c r="A851" s="4" t="str">
        <f>Raw_SalesFact!A851</f>
        <v>SALE849</v>
      </c>
      <c r="B851" s="6">
        <f>Raw_SalesFact!B851</f>
        <v>45627</v>
      </c>
      <c r="C851" s="4" t="str">
        <f>Raw_SalesFact!C851</f>
        <v>CUST1234</v>
      </c>
      <c r="D851" s="4" t="str">
        <f>Raw_SalesFact!D851</f>
        <v>PROD17</v>
      </c>
      <c r="E851" s="4" t="str">
        <f>Raw_SalesFact!E851</f>
        <v>STORE14</v>
      </c>
      <c r="F851" s="4">
        <f>IF(Raw_SalesFact!F851="",ROUND(AVERAGE(Raw_SalesFact!$F$2:$F$2001),0),Raw_SalesFact!F851)</f>
        <v>4</v>
      </c>
      <c r="G851" s="4">
        <f>IF(Raw_SalesFact!G851="",ROUND(AVERAGEIF(Raw_SalesFact!$D$2:$D$2001,D851,Raw_SalesFact!$G$2:$G$2001),2),Raw_SalesFact!G851)</f>
        <v>329.06</v>
      </c>
      <c r="H851" s="8">
        <f>IF(Raw_SalesFact!H851="",0,Raw_SalesFact!H851)</f>
        <v>0.04</v>
      </c>
      <c r="I851" s="4" t="str">
        <f>Raw_SalesFact!I851</f>
        <v>COD</v>
      </c>
      <c r="J851" s="4">
        <f>IF(Raw_SalesFact!J851="",ROUND(F851*G851*(1-H851),2),Raw_SalesFact!J851)</f>
        <v>1263.5904</v>
      </c>
      <c r="K851" s="4" t="str">
        <f>IF(COUNTIF($A$2:$A851,A851)&gt;1,"Duplicate","Unique")</f>
        <v>Unique</v>
      </c>
    </row>
    <row r="852" spans="1:11" ht="15" customHeight="1" x14ac:dyDescent="0.3">
      <c r="A852" s="4" t="str">
        <f>Raw_SalesFact!A852</f>
        <v>SALE850</v>
      </c>
      <c r="B852" s="6">
        <f>Raw_SalesFact!B852</f>
        <v>45678</v>
      </c>
      <c r="C852" s="4" t="str">
        <f>Raw_SalesFact!C852</f>
        <v>CUST1105</v>
      </c>
      <c r="D852" s="4" t="str">
        <f>Raw_SalesFact!D852</f>
        <v>PROD68</v>
      </c>
      <c r="E852" s="4" t="str">
        <f>Raw_SalesFact!E852</f>
        <v>STORE11</v>
      </c>
      <c r="F852" s="4">
        <f>IF(Raw_SalesFact!F852="",ROUND(AVERAGE(Raw_SalesFact!$F$2:$F$2001),0),Raw_SalesFact!F852)</f>
        <v>1</v>
      </c>
      <c r="G852" s="4">
        <f>IF(Raw_SalesFact!G852="",ROUND(AVERAGEIF(Raw_SalesFact!$D$2:$D$2001,D852,Raw_SalesFact!$G$2:$G$2001),2),Raw_SalesFact!G852)</f>
        <v>935.78</v>
      </c>
      <c r="H852" s="8">
        <f>IF(Raw_SalesFact!H852="",0,Raw_SalesFact!H852)</f>
        <v>0.03</v>
      </c>
      <c r="I852" s="4" t="str">
        <f>Raw_SalesFact!I852</f>
        <v>PayPal</v>
      </c>
      <c r="J852" s="4">
        <f>IF(Raw_SalesFact!J852="",ROUND(F852*G852*(1-H852),2),Raw_SalesFact!J852)</f>
        <v>907.70659999999998</v>
      </c>
      <c r="K852" s="4" t="str">
        <f>IF(COUNTIF($A$2:$A852,A852)&gt;1,"Duplicate","Unique")</f>
        <v>Unique</v>
      </c>
    </row>
    <row r="853" spans="1:11" ht="15" customHeight="1" x14ac:dyDescent="0.3">
      <c r="A853" s="4" t="str">
        <f>Raw_SalesFact!A853</f>
        <v>SALE851</v>
      </c>
      <c r="B853" s="6">
        <f>Raw_SalesFact!B853</f>
        <v>45484</v>
      </c>
      <c r="C853" s="4" t="str">
        <f>Raw_SalesFact!C853</f>
        <v>CUST1320</v>
      </c>
      <c r="D853" s="4" t="str">
        <f>Raw_SalesFact!D853</f>
        <v>PROD60</v>
      </c>
      <c r="E853" s="4" t="str">
        <f>Raw_SalesFact!E853</f>
        <v>STORE10</v>
      </c>
      <c r="F853" s="4">
        <f>IF(Raw_SalesFact!F853="",ROUND(AVERAGE(Raw_SalesFact!$F$2:$F$2001),0),Raw_SalesFact!F853)</f>
        <v>4</v>
      </c>
      <c r="G853" s="4">
        <f>IF(Raw_SalesFact!G853="",ROUND(AVERAGEIF(Raw_SalesFact!$D$2:$D$2001,D853,Raw_SalesFact!$G$2:$G$2001),2),Raw_SalesFact!G853)</f>
        <v>597.79999999999995</v>
      </c>
      <c r="H853" s="8">
        <f>IF(Raw_SalesFact!H853="",0,Raw_SalesFact!H853)</f>
        <v>0.2</v>
      </c>
      <c r="I853" s="4" t="str">
        <f>Raw_SalesFact!I853</f>
        <v>Credit Card</v>
      </c>
      <c r="J853" s="4">
        <f>IF(Raw_SalesFact!J853="",ROUND(F853*G853*(1-H853),2),Raw_SalesFact!J853)</f>
        <v>1912.96</v>
      </c>
      <c r="K853" s="4" t="str">
        <f>IF(COUNTIF($A$2:$A853,A853)&gt;1,"Duplicate","Unique")</f>
        <v>Unique</v>
      </c>
    </row>
    <row r="854" spans="1:11" ht="15" customHeight="1" x14ac:dyDescent="0.3">
      <c r="A854" s="4" t="str">
        <f>Raw_SalesFact!A854</f>
        <v>SALE852</v>
      </c>
      <c r="B854" s="6">
        <f>Raw_SalesFact!B854</f>
        <v>45700</v>
      </c>
      <c r="C854" s="4" t="str">
        <f>Raw_SalesFact!C854</f>
        <v>CUST1259</v>
      </c>
      <c r="D854" s="4" t="str">
        <f>Raw_SalesFact!D854</f>
        <v>PROD13</v>
      </c>
      <c r="E854" s="4" t="str">
        <f>Raw_SalesFact!E854</f>
        <v>STORE18</v>
      </c>
      <c r="F854" s="4">
        <f>IF(Raw_SalesFact!F854="",ROUND(AVERAGE(Raw_SalesFact!$F$2:$F$2001),0),Raw_SalesFact!F854)</f>
        <v>4</v>
      </c>
      <c r="G854" s="4">
        <f>IF(Raw_SalesFact!G854="",ROUND(AVERAGEIF(Raw_SalesFact!$D$2:$D$2001,D854,Raw_SalesFact!$G$2:$G$2001),2),Raw_SalesFact!G854)</f>
        <v>266.98</v>
      </c>
      <c r="H854" s="8">
        <f>IF(Raw_SalesFact!H854="",0,Raw_SalesFact!H854)</f>
        <v>0.16</v>
      </c>
      <c r="I854" s="4" t="str">
        <f>Raw_SalesFact!I854</f>
        <v>Credit Card</v>
      </c>
      <c r="J854" s="4">
        <f>IF(Raw_SalesFact!J854="",ROUND(F854*G854*(1-H854),2),Raw_SalesFact!J854)</f>
        <v>897.05280000000005</v>
      </c>
      <c r="K854" s="4" t="str">
        <f>IF(COUNTIF($A$2:$A854,A854)&gt;1,"Duplicate","Unique")</f>
        <v>Unique</v>
      </c>
    </row>
    <row r="855" spans="1:11" ht="15" customHeight="1" x14ac:dyDescent="0.3">
      <c r="A855" s="4" t="str">
        <f>Raw_SalesFact!A855</f>
        <v>SALE853</v>
      </c>
      <c r="B855" s="6">
        <f>Raw_SalesFact!B855</f>
        <v>45873</v>
      </c>
      <c r="C855" s="4" t="str">
        <f>Raw_SalesFact!C855</f>
        <v>CUST1407</v>
      </c>
      <c r="D855" s="4" t="str">
        <f>Raw_SalesFact!D855</f>
        <v>PROD70</v>
      </c>
      <c r="E855" s="4" t="str">
        <f>Raw_SalesFact!E855</f>
        <v>STORE15</v>
      </c>
      <c r="F855" s="4">
        <f>IF(Raw_SalesFact!F855="",ROUND(AVERAGE(Raw_SalesFact!$F$2:$F$2001),0),Raw_SalesFact!F855)</f>
        <v>3</v>
      </c>
      <c r="G855" s="4">
        <f>IF(Raw_SalesFact!G855="",ROUND(AVERAGEIF(Raw_SalesFact!$D$2:$D$2001,D855,Raw_SalesFact!$G$2:$G$2001),2),Raw_SalesFact!G855)</f>
        <v>360.18</v>
      </c>
      <c r="H855" s="8">
        <f>IF(Raw_SalesFact!H855="",0,Raw_SalesFact!H855)</f>
        <v>0.03</v>
      </c>
      <c r="I855" s="4" t="str">
        <f>Raw_SalesFact!I855</f>
        <v>Credit Card</v>
      </c>
      <c r="J855" s="4">
        <f>IF(Raw_SalesFact!J855="",ROUND(F855*G855*(1-H855),2),Raw_SalesFact!J855)</f>
        <v>1048.1238000000001</v>
      </c>
      <c r="K855" s="4" t="str">
        <f>IF(COUNTIF($A$2:$A855,A855)&gt;1,"Duplicate","Unique")</f>
        <v>Unique</v>
      </c>
    </row>
    <row r="856" spans="1:11" ht="15" customHeight="1" x14ac:dyDescent="0.3">
      <c r="A856" s="4" t="str">
        <f>Raw_SalesFact!A856</f>
        <v>SALE854</v>
      </c>
      <c r="B856" s="6">
        <f>Raw_SalesFact!B856</f>
        <v>45860</v>
      </c>
      <c r="C856" s="4" t="str">
        <f>Raw_SalesFact!C856</f>
        <v>CUST1363</v>
      </c>
      <c r="D856" s="4" t="str">
        <f>Raw_SalesFact!D856</f>
        <v>PROD56</v>
      </c>
      <c r="E856" s="4" t="str">
        <f>Raw_SalesFact!E856</f>
        <v>STORE0</v>
      </c>
      <c r="F856" s="4">
        <f>IF(Raw_SalesFact!F856="",ROUND(AVERAGE(Raw_SalesFact!$F$2:$F$2001),0),Raw_SalesFact!F856)</f>
        <v>3</v>
      </c>
      <c r="G856" s="4">
        <f>IF(Raw_SalesFact!G856="",ROUND(AVERAGEIF(Raw_SalesFact!$D$2:$D$2001,D856,Raw_SalesFact!$G$2:$G$2001),2),Raw_SalesFact!G856)</f>
        <v>247.41</v>
      </c>
      <c r="H856" s="8">
        <f>IF(Raw_SalesFact!H856="",0,Raw_SalesFact!H856)</f>
        <v>0.05</v>
      </c>
      <c r="I856" s="4" t="str">
        <f>Raw_SalesFact!I856</f>
        <v>COD</v>
      </c>
      <c r="J856" s="4">
        <f>IF(Raw_SalesFact!J856="",ROUND(F856*G856*(1-H856),2),Raw_SalesFact!J856)</f>
        <v>705.11850000000004</v>
      </c>
      <c r="K856" s="4" t="str">
        <f>IF(COUNTIF($A$2:$A856,A856)&gt;1,"Duplicate","Unique")</f>
        <v>Unique</v>
      </c>
    </row>
    <row r="857" spans="1:11" ht="15" customHeight="1" x14ac:dyDescent="0.3">
      <c r="A857" s="4" t="str">
        <f>Raw_SalesFact!A857</f>
        <v>SALE855</v>
      </c>
      <c r="B857" s="6">
        <f>Raw_SalesFact!B857</f>
        <v>45235</v>
      </c>
      <c r="C857" s="4" t="str">
        <f>Raw_SalesFact!C857</f>
        <v>CUST1078</v>
      </c>
      <c r="D857" s="4" t="str">
        <f>Raw_SalesFact!D857</f>
        <v>PROD45</v>
      </c>
      <c r="E857" s="4" t="str">
        <f>Raw_SalesFact!E857</f>
        <v>STORE15</v>
      </c>
      <c r="F857" s="4">
        <f>IF(Raw_SalesFact!F857="",ROUND(AVERAGE(Raw_SalesFact!$F$2:$F$2001),0),Raw_SalesFact!F857)</f>
        <v>3</v>
      </c>
      <c r="G857" s="4">
        <f>IF(Raw_SalesFact!G857="",ROUND(AVERAGEIF(Raw_SalesFact!$D$2:$D$2001,D857,Raw_SalesFact!$G$2:$G$2001),2),Raw_SalesFact!G857)</f>
        <v>674.66</v>
      </c>
      <c r="H857" s="8">
        <f>IF(Raw_SalesFact!H857="",0,Raw_SalesFact!H857)</f>
        <v>0.23</v>
      </c>
      <c r="I857" s="4" t="str">
        <f>Raw_SalesFact!I857</f>
        <v>Credit Card</v>
      </c>
      <c r="J857" s="4">
        <f>IF(Raw_SalesFact!J857="",ROUND(F857*G857*(1-H857),2),Raw_SalesFact!J857)</f>
        <v>1558.4646</v>
      </c>
      <c r="K857" s="4" t="str">
        <f>IF(COUNTIF($A$2:$A857,A857)&gt;1,"Duplicate","Unique")</f>
        <v>Unique</v>
      </c>
    </row>
    <row r="858" spans="1:11" ht="15" customHeight="1" x14ac:dyDescent="0.3">
      <c r="A858" s="4" t="str">
        <f>Raw_SalesFact!A858</f>
        <v>SALE856</v>
      </c>
      <c r="B858" s="6">
        <f>Raw_SalesFact!B858</f>
        <v>45874</v>
      </c>
      <c r="C858" s="4" t="str">
        <f>Raw_SalesFact!C858</f>
        <v>CUST1415</v>
      </c>
      <c r="D858" s="4" t="str">
        <f>Raw_SalesFact!D858</f>
        <v>PROD42</v>
      </c>
      <c r="E858" s="4" t="str">
        <f>Raw_SalesFact!E858</f>
        <v>STORE4</v>
      </c>
      <c r="F858" s="4">
        <f>IF(Raw_SalesFact!F858="",ROUND(AVERAGE(Raw_SalesFact!$F$2:$F$2001),0),Raw_SalesFact!F858)</f>
        <v>1</v>
      </c>
      <c r="G858" s="4">
        <f>IF(Raw_SalesFact!G858="",ROUND(AVERAGEIF(Raw_SalesFact!$D$2:$D$2001,D858,Raw_SalesFact!$G$2:$G$2001),2),Raw_SalesFact!G858)</f>
        <v>913.98</v>
      </c>
      <c r="H858" s="8">
        <f>IF(Raw_SalesFact!H858="",0,Raw_SalesFact!H858)</f>
        <v>0.27</v>
      </c>
      <c r="I858" s="4" t="str">
        <f>Raw_SalesFact!I858</f>
        <v>PayPal</v>
      </c>
      <c r="J858" s="4">
        <f>IF(Raw_SalesFact!J858="",ROUND(F858*G858*(1-H858),2),Raw_SalesFact!J858)</f>
        <v>667.20540000000005</v>
      </c>
      <c r="K858" s="4" t="str">
        <f>IF(COUNTIF($A$2:$A858,A858)&gt;1,"Duplicate","Unique")</f>
        <v>Unique</v>
      </c>
    </row>
    <row r="859" spans="1:11" ht="15" customHeight="1" x14ac:dyDescent="0.3">
      <c r="A859" s="4" t="str">
        <f>Raw_SalesFact!A859</f>
        <v>SALE857</v>
      </c>
      <c r="B859" s="6">
        <f>Raw_SalesFact!B859</f>
        <v>45769</v>
      </c>
      <c r="C859" s="4" t="str">
        <f>Raw_SalesFact!C859</f>
        <v>CUST1314</v>
      </c>
      <c r="D859" s="4" t="str">
        <f>Raw_SalesFact!D859</f>
        <v>PROD93</v>
      </c>
      <c r="E859" s="4" t="str">
        <f>Raw_SalesFact!E859</f>
        <v>STORE10</v>
      </c>
      <c r="F859" s="4">
        <f>IF(Raw_SalesFact!F859="",ROUND(AVERAGE(Raw_SalesFact!$F$2:$F$2001),0),Raw_SalesFact!F859)</f>
        <v>4</v>
      </c>
      <c r="G859" s="4">
        <f>IF(Raw_SalesFact!G859="",ROUND(AVERAGEIF(Raw_SalesFact!$D$2:$D$2001,D859,Raw_SalesFact!$G$2:$G$2001),2),Raw_SalesFact!G859)</f>
        <v>370.5</v>
      </c>
      <c r="H859" s="8">
        <f>IF(Raw_SalesFact!H859="",0,Raw_SalesFact!H859)</f>
        <v>0.13</v>
      </c>
      <c r="I859" s="4" t="str">
        <f>Raw_SalesFact!I859</f>
        <v>PayPal</v>
      </c>
      <c r="J859" s="4">
        <f>IF(Raw_SalesFact!J859="",ROUND(F859*G859*(1-H859),2),Raw_SalesFact!J859)</f>
        <v>1289.3399999999999</v>
      </c>
      <c r="K859" s="4" t="str">
        <f>IF(COUNTIF($A$2:$A859,A859)&gt;1,"Duplicate","Unique")</f>
        <v>Unique</v>
      </c>
    </row>
    <row r="860" spans="1:11" ht="15" customHeight="1" x14ac:dyDescent="0.3">
      <c r="A860" s="4" t="str">
        <f>Raw_SalesFact!A860</f>
        <v>SALE858</v>
      </c>
      <c r="B860" s="6">
        <f>Raw_SalesFact!B860</f>
        <v>45619</v>
      </c>
      <c r="C860" s="4" t="str">
        <f>Raw_SalesFact!C860</f>
        <v>CUST1358</v>
      </c>
      <c r="D860" s="4" t="str">
        <f>Raw_SalesFact!D860</f>
        <v>PROD72</v>
      </c>
      <c r="E860" s="4" t="str">
        <f>Raw_SalesFact!E860</f>
        <v>STORE13</v>
      </c>
      <c r="F860" s="4">
        <f>IF(Raw_SalesFact!F860="",ROUND(AVERAGE(Raw_SalesFact!$F$2:$F$2001),0),Raw_SalesFact!F860)</f>
        <v>1</v>
      </c>
      <c r="G860" s="4">
        <f>IF(Raw_SalesFact!G860="",ROUND(AVERAGEIF(Raw_SalesFact!$D$2:$D$2001,D860,Raw_SalesFact!$G$2:$G$2001),2),Raw_SalesFact!G860)</f>
        <v>735.1</v>
      </c>
      <c r="H860" s="8">
        <f>IF(Raw_SalesFact!H860="",0,Raw_SalesFact!H860)</f>
        <v>0.1</v>
      </c>
      <c r="I860" s="4" t="str">
        <f>Raw_SalesFact!I860</f>
        <v>PayPal</v>
      </c>
      <c r="J860" s="4">
        <f>IF(Raw_SalesFact!J860="",ROUND(F860*G860*(1-H860),2),Raw_SalesFact!J860)</f>
        <v>661.59</v>
      </c>
      <c r="K860" s="4" t="str">
        <f>IF(COUNTIF($A$2:$A860,A860)&gt;1,"Duplicate","Unique")</f>
        <v>Unique</v>
      </c>
    </row>
    <row r="861" spans="1:11" ht="15" customHeight="1" x14ac:dyDescent="0.3">
      <c r="A861" s="4" t="str">
        <f>Raw_SalesFact!A861</f>
        <v>SALE859</v>
      </c>
      <c r="B861" s="6">
        <f>Raw_SalesFact!B861</f>
        <v>45614</v>
      </c>
      <c r="C861" s="4" t="str">
        <f>Raw_SalesFact!C861</f>
        <v>CUST1135</v>
      </c>
      <c r="D861" s="4" t="str">
        <f>Raw_SalesFact!D861</f>
        <v>PROD79</v>
      </c>
      <c r="E861" s="4" t="str">
        <f>Raw_SalesFact!E861</f>
        <v>STORE2</v>
      </c>
      <c r="F861" s="4">
        <f>IF(Raw_SalesFact!F861="",ROUND(AVERAGE(Raw_SalesFact!$F$2:$F$2001),0),Raw_SalesFact!F861)</f>
        <v>3</v>
      </c>
      <c r="G861" s="4">
        <f>IF(Raw_SalesFact!G861="",ROUND(AVERAGEIF(Raw_SalesFact!$D$2:$D$2001,D861,Raw_SalesFact!$G$2:$G$2001),2),Raw_SalesFact!G861)</f>
        <v>448.55</v>
      </c>
      <c r="H861" s="8">
        <f>IF(Raw_SalesFact!H861="",0,Raw_SalesFact!H861)</f>
        <v>0.05</v>
      </c>
      <c r="I861" s="4" t="str">
        <f>Raw_SalesFact!I861</f>
        <v>Credit Card</v>
      </c>
      <c r="J861" s="4">
        <f>IF(Raw_SalesFact!J861="",ROUND(F861*G861*(1-H861),2),Raw_SalesFact!J861)</f>
        <v>1278.3675000000001</v>
      </c>
      <c r="K861" s="4" t="str">
        <f>IF(COUNTIF($A$2:$A861,A861)&gt;1,"Duplicate","Unique")</f>
        <v>Unique</v>
      </c>
    </row>
    <row r="862" spans="1:11" ht="15" customHeight="1" x14ac:dyDescent="0.3">
      <c r="A862" s="4" t="str">
        <f>Raw_SalesFact!A862</f>
        <v>SALE860</v>
      </c>
      <c r="B862" s="6">
        <f>Raw_SalesFact!B862</f>
        <v>45691</v>
      </c>
      <c r="C862" s="4" t="str">
        <f>Raw_SalesFact!C862</f>
        <v>CUST1059</v>
      </c>
      <c r="D862" s="4" t="str">
        <f>Raw_SalesFact!D862</f>
        <v>PROD84</v>
      </c>
      <c r="E862" s="4" t="str">
        <f>Raw_SalesFact!E862</f>
        <v>STORE13</v>
      </c>
      <c r="F862" s="4">
        <f>IF(Raw_SalesFact!F862="",ROUND(AVERAGE(Raw_SalesFact!$F$2:$F$2001),0),Raw_SalesFact!F862)</f>
        <v>3</v>
      </c>
      <c r="G862" s="4">
        <f>IF(Raw_SalesFact!G862="",ROUND(AVERAGEIF(Raw_SalesFact!$D$2:$D$2001,D862,Raw_SalesFact!$G$2:$G$2001),2),Raw_SalesFact!G862)</f>
        <v>904.96</v>
      </c>
      <c r="H862" s="8">
        <f>IF(Raw_SalesFact!H862="",0,Raw_SalesFact!H862)</f>
        <v>7.0000000000000007E-2</v>
      </c>
      <c r="I862" s="4" t="str">
        <f>Raw_SalesFact!I862</f>
        <v>COD</v>
      </c>
      <c r="J862" s="4">
        <f>IF(Raw_SalesFact!J862="",ROUND(F862*G862*(1-H862),2),Raw_SalesFact!J862)</f>
        <v>2524.8384000000001</v>
      </c>
      <c r="K862" s="4" t="str">
        <f>IF(COUNTIF($A$2:$A862,A862)&gt;1,"Duplicate","Unique")</f>
        <v>Unique</v>
      </c>
    </row>
    <row r="863" spans="1:11" ht="15" customHeight="1" x14ac:dyDescent="0.3">
      <c r="A863" s="4" t="str">
        <f>Raw_SalesFact!A863</f>
        <v>SALE861</v>
      </c>
      <c r="B863" s="6">
        <f>Raw_SalesFact!B863</f>
        <v>45608</v>
      </c>
      <c r="C863" s="4" t="str">
        <f>Raw_SalesFact!C863</f>
        <v>CUST1380</v>
      </c>
      <c r="D863" s="4" t="str">
        <f>Raw_SalesFact!D863</f>
        <v>PROD68</v>
      </c>
      <c r="E863" s="4" t="str">
        <f>Raw_SalesFact!E863</f>
        <v>STORE13</v>
      </c>
      <c r="F863" s="4">
        <f>IF(Raw_SalesFact!F863="",ROUND(AVERAGE(Raw_SalesFact!$F$2:$F$2001),0),Raw_SalesFact!F863)</f>
        <v>4</v>
      </c>
      <c r="G863" s="4">
        <f>IF(Raw_SalesFact!G863="",ROUND(AVERAGEIF(Raw_SalesFact!$D$2:$D$2001,D863,Raw_SalesFact!$G$2:$G$2001),2),Raw_SalesFact!G863)</f>
        <v>408.72</v>
      </c>
      <c r="H863" s="8">
        <f>IF(Raw_SalesFact!H863="",0,Raw_SalesFact!H863)</f>
        <v>0.16</v>
      </c>
      <c r="I863" s="4" t="str">
        <f>Raw_SalesFact!I863</f>
        <v>COD</v>
      </c>
      <c r="J863" s="4">
        <f>IF(Raw_SalesFact!J863="",ROUND(F863*G863*(1-H863),2),Raw_SalesFact!J863)</f>
        <v>1373.2991999999999</v>
      </c>
      <c r="K863" s="4" t="str">
        <f>IF(COUNTIF($A$2:$A863,A863)&gt;1,"Duplicate","Unique")</f>
        <v>Unique</v>
      </c>
    </row>
    <row r="864" spans="1:11" ht="15" customHeight="1" x14ac:dyDescent="0.3">
      <c r="A864" s="4" t="str">
        <f>Raw_SalesFact!A864</f>
        <v>SALE862</v>
      </c>
      <c r="B864" s="6">
        <f>Raw_SalesFact!B864</f>
        <v>45412</v>
      </c>
      <c r="C864" s="4" t="str">
        <f>Raw_SalesFact!C864</f>
        <v>CUST1282</v>
      </c>
      <c r="D864" s="4" t="str">
        <f>Raw_SalesFact!D864</f>
        <v>PROD71</v>
      </c>
      <c r="E864" s="4" t="str">
        <f>Raw_SalesFact!E864</f>
        <v>STORE3</v>
      </c>
      <c r="F864" s="4">
        <f>IF(Raw_SalesFact!F864="",ROUND(AVERAGE(Raw_SalesFact!$F$2:$F$2001),0),Raw_SalesFact!F864)</f>
        <v>4</v>
      </c>
      <c r="G864" s="4">
        <f>IF(Raw_SalesFact!G864="",ROUND(AVERAGEIF(Raw_SalesFact!$D$2:$D$2001,D864,Raw_SalesFact!$G$2:$G$2001),2),Raw_SalesFact!G864)</f>
        <v>770.65</v>
      </c>
      <c r="H864" s="8">
        <f>IF(Raw_SalesFact!H864="",0,Raw_SalesFact!H864)</f>
        <v>0.27</v>
      </c>
      <c r="I864" s="4" t="str">
        <f>Raw_SalesFact!I864</f>
        <v>Credit Card</v>
      </c>
      <c r="J864" s="4">
        <f>IF(Raw_SalesFact!J864="",ROUND(F864*G864*(1-H864),2),Raw_SalesFact!J864)</f>
        <v>2250.2979999999998</v>
      </c>
      <c r="K864" s="4" t="str">
        <f>IF(COUNTIF($A$2:$A864,A864)&gt;1,"Duplicate","Unique")</f>
        <v>Unique</v>
      </c>
    </row>
    <row r="865" spans="1:11" ht="15" customHeight="1" x14ac:dyDescent="0.3">
      <c r="A865" s="4" t="str">
        <f>Raw_SalesFact!A865</f>
        <v>SALE863</v>
      </c>
      <c r="B865" s="6">
        <f>Raw_SalesFact!B865</f>
        <v>45767</v>
      </c>
      <c r="C865" s="4" t="str">
        <f>Raw_SalesFact!C865</f>
        <v>CUST1203</v>
      </c>
      <c r="D865" s="4" t="str">
        <f>Raw_SalesFact!D865</f>
        <v>PROD30</v>
      </c>
      <c r="E865" s="4" t="str">
        <f>Raw_SalesFact!E865</f>
        <v>STORE6</v>
      </c>
      <c r="F865" s="4">
        <f>IF(Raw_SalesFact!F865="",ROUND(AVERAGE(Raw_SalesFact!$F$2:$F$2001),0),Raw_SalesFact!F865)</f>
        <v>1</v>
      </c>
      <c r="G865" s="4">
        <f>IF(Raw_SalesFact!G865="",ROUND(AVERAGEIF(Raw_SalesFact!$D$2:$D$2001,D865,Raw_SalesFact!$G$2:$G$2001),2),Raw_SalesFact!G865)</f>
        <v>649.22</v>
      </c>
      <c r="H865" s="8">
        <f>IF(Raw_SalesFact!H865="",0,Raw_SalesFact!H865)</f>
        <v>0.03</v>
      </c>
      <c r="I865" s="4" t="str">
        <f>Raw_SalesFact!I865</f>
        <v>COD</v>
      </c>
      <c r="J865" s="4">
        <f>IF(Raw_SalesFact!J865="",ROUND(F865*G865*(1-H865),2),Raw_SalesFact!J865)</f>
        <v>629.74339999999995</v>
      </c>
      <c r="K865" s="4" t="str">
        <f>IF(COUNTIF($A$2:$A865,A865)&gt;1,"Duplicate","Unique")</f>
        <v>Unique</v>
      </c>
    </row>
    <row r="866" spans="1:11" ht="15" customHeight="1" x14ac:dyDescent="0.3">
      <c r="A866" s="4" t="str">
        <f>Raw_SalesFact!A866</f>
        <v>SALE864</v>
      </c>
      <c r="B866" s="6">
        <f>Raw_SalesFact!B866</f>
        <v>45428</v>
      </c>
      <c r="C866" s="4" t="str">
        <f>Raw_SalesFact!C866</f>
        <v>CUST1348</v>
      </c>
      <c r="D866" s="4" t="str">
        <f>Raw_SalesFact!D866</f>
        <v>PROD33</v>
      </c>
      <c r="E866" s="4" t="str">
        <f>Raw_SalesFact!E866</f>
        <v>STORE10</v>
      </c>
      <c r="F866" s="4">
        <f>IF(Raw_SalesFact!F866="",ROUND(AVERAGE(Raw_SalesFact!$F$2:$F$2001),0),Raw_SalesFact!F866)</f>
        <v>2</v>
      </c>
      <c r="G866" s="4">
        <f>IF(Raw_SalesFact!G866="",ROUND(AVERAGEIF(Raw_SalesFact!$D$2:$D$2001,D866,Raw_SalesFact!$G$2:$G$2001),2),Raw_SalesFact!G866)</f>
        <v>379.78</v>
      </c>
      <c r="H866" s="8">
        <f>IF(Raw_SalesFact!H866="",0,Raw_SalesFact!H866)</f>
        <v>0.2</v>
      </c>
      <c r="I866" s="4" t="str">
        <f>Raw_SalesFact!I866</f>
        <v>Credit Card</v>
      </c>
      <c r="J866" s="4">
        <f>IF(Raw_SalesFact!J866="",ROUND(F866*G866*(1-H866),2),Raw_SalesFact!J866)</f>
        <v>607.64800000000002</v>
      </c>
      <c r="K866" s="4" t="str">
        <f>IF(COUNTIF($A$2:$A866,A866)&gt;1,"Duplicate","Unique")</f>
        <v>Unique</v>
      </c>
    </row>
    <row r="867" spans="1:11" ht="15" customHeight="1" x14ac:dyDescent="0.3">
      <c r="A867" s="4" t="str">
        <f>Raw_SalesFact!A867</f>
        <v>SALE865</v>
      </c>
      <c r="B867" s="6">
        <f>Raw_SalesFact!B867</f>
        <v>45770</v>
      </c>
      <c r="C867" s="4" t="str">
        <f>Raw_SalesFact!C867</f>
        <v>CUST1248</v>
      </c>
      <c r="D867" s="4" t="str">
        <f>Raw_SalesFact!D867</f>
        <v>PROD43</v>
      </c>
      <c r="E867" s="4" t="str">
        <f>Raw_SalesFact!E867</f>
        <v>STORE8</v>
      </c>
      <c r="F867" s="4">
        <f>IF(Raw_SalesFact!F867="",ROUND(AVERAGE(Raw_SalesFact!$F$2:$F$2001),0),Raw_SalesFact!F867)</f>
        <v>3</v>
      </c>
      <c r="G867" s="4">
        <f>IF(Raw_SalesFact!G867="",ROUND(AVERAGEIF(Raw_SalesFact!$D$2:$D$2001,D867,Raw_SalesFact!$G$2:$G$2001),2),Raw_SalesFact!G867)</f>
        <v>924.15</v>
      </c>
      <c r="H867" s="8">
        <f>IF(Raw_SalesFact!H867="",0,Raw_SalesFact!H867)</f>
        <v>0.1</v>
      </c>
      <c r="I867" s="4" t="str">
        <f>Raw_SalesFact!I867</f>
        <v>PayPal</v>
      </c>
      <c r="J867" s="4">
        <f>IF(Raw_SalesFact!J867="",ROUND(F867*G867*(1-H867),2),Raw_SalesFact!J867)</f>
        <v>2495.2049999999999</v>
      </c>
      <c r="K867" s="4" t="str">
        <f>IF(COUNTIF($A$2:$A867,A867)&gt;1,"Duplicate","Unique")</f>
        <v>Unique</v>
      </c>
    </row>
    <row r="868" spans="1:11" ht="15" customHeight="1" x14ac:dyDescent="0.3">
      <c r="A868" s="4" t="str">
        <f>Raw_SalesFact!A868</f>
        <v>SALE866</v>
      </c>
      <c r="B868" s="6">
        <f>Raw_SalesFact!B868</f>
        <v>45571</v>
      </c>
      <c r="C868" s="4" t="str">
        <f>Raw_SalesFact!C868</f>
        <v>CUST1469</v>
      </c>
      <c r="D868" s="4" t="str">
        <f>Raw_SalesFact!D868</f>
        <v>PROD45</v>
      </c>
      <c r="E868" s="4" t="str">
        <f>Raw_SalesFact!E868</f>
        <v>STORE17</v>
      </c>
      <c r="F868" s="4">
        <f>IF(Raw_SalesFact!F868="",ROUND(AVERAGE(Raw_SalesFact!$F$2:$F$2001),0),Raw_SalesFact!F868)</f>
        <v>3</v>
      </c>
      <c r="G868" s="4">
        <f>IF(Raw_SalesFact!G868="",ROUND(AVERAGEIF(Raw_SalesFact!$D$2:$D$2001,D868,Raw_SalesFact!$G$2:$G$2001),2),Raw_SalesFact!G868)</f>
        <v>144.66999999999999</v>
      </c>
      <c r="H868" s="8">
        <f>IF(Raw_SalesFact!H868="",0,Raw_SalesFact!H868)</f>
        <v>0.28999999999999998</v>
      </c>
      <c r="I868" s="4" t="str">
        <f>Raw_SalesFact!I868</f>
        <v>COD</v>
      </c>
      <c r="J868" s="4">
        <f>IF(Raw_SalesFact!J868="",ROUND(F868*G868*(1-H868),2),Raw_SalesFact!J868)</f>
        <v>308.14710000000002</v>
      </c>
      <c r="K868" s="4" t="str">
        <f>IF(COUNTIF($A$2:$A868,A868)&gt;1,"Duplicate","Unique")</f>
        <v>Unique</v>
      </c>
    </row>
    <row r="869" spans="1:11" ht="15" customHeight="1" x14ac:dyDescent="0.3">
      <c r="A869" s="4" t="str">
        <f>Raw_SalesFact!A869</f>
        <v>SALE867</v>
      </c>
      <c r="B869" s="6">
        <f>Raw_SalesFact!B869</f>
        <v>45700</v>
      </c>
      <c r="C869" s="4" t="str">
        <f>Raw_SalesFact!C869</f>
        <v>CUST1121</v>
      </c>
      <c r="D869" s="4" t="str">
        <f>Raw_SalesFact!D869</f>
        <v>PROD33</v>
      </c>
      <c r="E869" s="4" t="str">
        <f>Raw_SalesFact!E869</f>
        <v>STORE15</v>
      </c>
      <c r="F869" s="4">
        <f>IF(Raw_SalesFact!F869="",ROUND(AVERAGE(Raw_SalesFact!$F$2:$F$2001),0),Raw_SalesFact!F869)</f>
        <v>2</v>
      </c>
      <c r="G869" s="4">
        <f>IF(Raw_SalesFact!G869="",ROUND(AVERAGEIF(Raw_SalesFact!$D$2:$D$2001,D869,Raw_SalesFact!$G$2:$G$2001),2),Raw_SalesFact!G869)</f>
        <v>667.17</v>
      </c>
      <c r="H869" s="8">
        <f>IF(Raw_SalesFact!H869="",0,Raw_SalesFact!H869)</f>
        <v>0.1</v>
      </c>
      <c r="I869" s="4" t="str">
        <f>Raw_SalesFact!I869</f>
        <v>PayPal</v>
      </c>
      <c r="J869" s="4">
        <f>IF(Raw_SalesFact!J869="",ROUND(F869*G869*(1-H869),2),Raw_SalesFact!J869)</f>
        <v>1200.9059999999999</v>
      </c>
      <c r="K869" s="4" t="str">
        <f>IF(COUNTIF($A$2:$A869,A869)&gt;1,"Duplicate","Unique")</f>
        <v>Unique</v>
      </c>
    </row>
    <row r="870" spans="1:11" ht="15" customHeight="1" x14ac:dyDescent="0.3">
      <c r="A870" s="4" t="str">
        <f>Raw_SalesFact!A870</f>
        <v>SALE868</v>
      </c>
      <c r="B870" s="6">
        <f>Raw_SalesFact!B870</f>
        <v>45382</v>
      </c>
      <c r="C870" s="4" t="str">
        <f>Raw_SalesFact!C870</f>
        <v>CUST1402</v>
      </c>
      <c r="D870" s="4" t="str">
        <f>Raw_SalesFact!D870</f>
        <v>PROD66</v>
      </c>
      <c r="E870" s="4" t="str">
        <f>Raw_SalesFact!E870</f>
        <v>STORE3</v>
      </c>
      <c r="F870" s="4">
        <f>IF(Raw_SalesFact!F870="",ROUND(AVERAGE(Raw_SalesFact!$F$2:$F$2001),0),Raw_SalesFact!F870)</f>
        <v>1</v>
      </c>
      <c r="G870" s="4">
        <f>IF(Raw_SalesFact!G870="",ROUND(AVERAGEIF(Raw_SalesFact!$D$2:$D$2001,D870,Raw_SalesFact!$G$2:$G$2001),2),Raw_SalesFact!G870)</f>
        <v>984.6</v>
      </c>
      <c r="H870" s="8">
        <f>IF(Raw_SalesFact!H870="",0,Raw_SalesFact!H870)</f>
        <v>0.22</v>
      </c>
      <c r="I870" s="4" t="str">
        <f>Raw_SalesFact!I870</f>
        <v>Credit Card</v>
      </c>
      <c r="J870" s="4">
        <f>IF(Raw_SalesFact!J870="",ROUND(F870*G870*(1-H870),2),Raw_SalesFact!J870)</f>
        <v>767.98800000000006</v>
      </c>
      <c r="K870" s="4" t="str">
        <f>IF(COUNTIF($A$2:$A870,A870)&gt;1,"Duplicate","Unique")</f>
        <v>Unique</v>
      </c>
    </row>
    <row r="871" spans="1:11" ht="15" customHeight="1" x14ac:dyDescent="0.3">
      <c r="A871" s="4" t="str">
        <f>Raw_SalesFact!A871</f>
        <v>SALE869</v>
      </c>
      <c r="B871" s="6">
        <f>Raw_SalesFact!B871</f>
        <v>45260</v>
      </c>
      <c r="C871" s="4" t="str">
        <f>Raw_SalesFact!C871</f>
        <v>CUST1279</v>
      </c>
      <c r="D871" s="4" t="str">
        <f>Raw_SalesFact!D871</f>
        <v>PROD13</v>
      </c>
      <c r="E871" s="4" t="str">
        <f>Raw_SalesFact!E871</f>
        <v>STORE8</v>
      </c>
      <c r="F871" s="4">
        <f>IF(Raw_SalesFact!F871="",ROUND(AVERAGE(Raw_SalesFact!$F$2:$F$2001),0),Raw_SalesFact!F871)</f>
        <v>1</v>
      </c>
      <c r="G871" s="4">
        <f>IF(Raw_SalesFact!G871="",ROUND(AVERAGEIF(Raw_SalesFact!$D$2:$D$2001,D871,Raw_SalesFact!$G$2:$G$2001),2),Raw_SalesFact!G871)</f>
        <v>139.29</v>
      </c>
      <c r="H871" s="8">
        <f>IF(Raw_SalesFact!H871="",0,Raw_SalesFact!H871)</f>
        <v>0</v>
      </c>
      <c r="I871" s="4" t="str">
        <f>Raw_SalesFact!I871</f>
        <v>Credit Card</v>
      </c>
      <c r="J871" s="4">
        <f>IF(Raw_SalesFact!J871="",ROUND(F871*G871*(1-H871),2),Raw_SalesFact!J871)</f>
        <v>139.29</v>
      </c>
      <c r="K871" s="4" t="str">
        <f>IF(COUNTIF($A$2:$A871,A871)&gt;1,"Duplicate","Unique")</f>
        <v>Unique</v>
      </c>
    </row>
    <row r="872" spans="1:11" ht="15" customHeight="1" x14ac:dyDescent="0.3">
      <c r="A872" s="4" t="str">
        <f>Raw_SalesFact!A872</f>
        <v>SALE870</v>
      </c>
      <c r="B872" s="6">
        <f>Raw_SalesFact!B872</f>
        <v>45702</v>
      </c>
      <c r="C872" s="4" t="str">
        <f>Raw_SalesFact!C872</f>
        <v>CUST1033</v>
      </c>
      <c r="D872" s="4" t="str">
        <f>Raw_SalesFact!D872</f>
        <v>PROD16</v>
      </c>
      <c r="E872" s="4" t="str">
        <f>Raw_SalesFact!E872</f>
        <v>STORE8</v>
      </c>
      <c r="F872" s="4">
        <f>IF(Raw_SalesFact!F872="",ROUND(AVERAGE(Raw_SalesFact!$F$2:$F$2001),0),Raw_SalesFact!F872)</f>
        <v>3</v>
      </c>
      <c r="G872" s="4">
        <f>IF(Raw_SalesFact!G872="",ROUND(AVERAGEIF(Raw_SalesFact!$D$2:$D$2001,D872,Raw_SalesFact!$G$2:$G$2001),2),Raw_SalesFact!G872)</f>
        <v>459.57</v>
      </c>
      <c r="H872" s="8">
        <f>IF(Raw_SalesFact!H872="",0,Raw_SalesFact!H872)</f>
        <v>0.1</v>
      </c>
      <c r="I872" s="4" t="str">
        <f>Raw_SalesFact!I872</f>
        <v>COD</v>
      </c>
      <c r="J872" s="4">
        <f>IF(Raw_SalesFact!J872="",ROUND(F872*G872*(1-H872),2),Raw_SalesFact!J872)</f>
        <v>1240.8389999999999</v>
      </c>
      <c r="K872" s="4" t="str">
        <f>IF(COUNTIF($A$2:$A872,A872)&gt;1,"Duplicate","Unique")</f>
        <v>Unique</v>
      </c>
    </row>
    <row r="873" spans="1:11" ht="15" customHeight="1" x14ac:dyDescent="0.3">
      <c r="A873" s="4" t="str">
        <f>Raw_SalesFact!A873</f>
        <v>SALE871</v>
      </c>
      <c r="B873" s="6">
        <f>Raw_SalesFact!B873</f>
        <v>45302</v>
      </c>
      <c r="C873" s="4" t="str">
        <f>Raw_SalesFact!C873</f>
        <v>CUST1066</v>
      </c>
      <c r="D873" s="4" t="str">
        <f>Raw_SalesFact!D873</f>
        <v>PROD40</v>
      </c>
      <c r="E873" s="4" t="str">
        <f>Raw_SalesFact!E873</f>
        <v>STORE15</v>
      </c>
      <c r="F873" s="4">
        <f>IF(Raw_SalesFact!F873="",ROUND(AVERAGE(Raw_SalesFact!$F$2:$F$2001),0),Raw_SalesFact!F873)</f>
        <v>1</v>
      </c>
      <c r="G873" s="4">
        <f>IF(Raw_SalesFact!G873="",ROUND(AVERAGEIF(Raw_SalesFact!$D$2:$D$2001,D873,Raw_SalesFact!$G$2:$G$2001),2),Raw_SalesFact!G873)</f>
        <v>517.82000000000005</v>
      </c>
      <c r="H873" s="8">
        <f>IF(Raw_SalesFact!H873="",0,Raw_SalesFact!H873)</f>
        <v>0.28999999999999998</v>
      </c>
      <c r="I873" s="4" t="str">
        <f>Raw_SalesFact!I873</f>
        <v>Credit Card</v>
      </c>
      <c r="J873" s="4">
        <f>IF(Raw_SalesFact!J873="",ROUND(F873*G873*(1-H873),2),Raw_SalesFact!J873)</f>
        <v>367.65219999999999</v>
      </c>
      <c r="K873" s="4" t="str">
        <f>IF(COUNTIF($A$2:$A873,A873)&gt;1,"Duplicate","Unique")</f>
        <v>Unique</v>
      </c>
    </row>
    <row r="874" spans="1:11" ht="15" customHeight="1" x14ac:dyDescent="0.3">
      <c r="A874" s="4" t="str">
        <f>Raw_SalesFact!A874</f>
        <v>SALE872</v>
      </c>
      <c r="B874" s="6">
        <f>Raw_SalesFact!B874</f>
        <v>45653</v>
      </c>
      <c r="C874" s="4" t="str">
        <f>Raw_SalesFact!C874</f>
        <v>CUST1379</v>
      </c>
      <c r="D874" s="4" t="str">
        <f>Raw_SalesFact!D874</f>
        <v>PROD76</v>
      </c>
      <c r="E874" s="4" t="str">
        <f>Raw_SalesFact!E874</f>
        <v>STORE6</v>
      </c>
      <c r="F874" s="4">
        <f>IF(Raw_SalesFact!F874="",ROUND(AVERAGE(Raw_SalesFact!$F$2:$F$2001),0),Raw_SalesFact!F874)</f>
        <v>4</v>
      </c>
      <c r="G874" s="4">
        <f>IF(Raw_SalesFact!G874="",ROUND(AVERAGEIF(Raw_SalesFact!$D$2:$D$2001,D874,Raw_SalesFact!$G$2:$G$2001),2),Raw_SalesFact!G874)</f>
        <v>282.45</v>
      </c>
      <c r="H874" s="8">
        <f>IF(Raw_SalesFact!H874="",0,Raw_SalesFact!H874)</f>
        <v>0.28999999999999998</v>
      </c>
      <c r="I874" s="4" t="str">
        <f>Raw_SalesFact!I874</f>
        <v>COD</v>
      </c>
      <c r="J874" s="4">
        <f>IF(Raw_SalesFact!J874="",ROUND(F874*G874*(1-H874),2),Raw_SalesFact!J874)</f>
        <v>802.15800000000002</v>
      </c>
      <c r="K874" s="4" t="str">
        <f>IF(COUNTIF($A$2:$A874,A874)&gt;1,"Duplicate","Unique")</f>
        <v>Unique</v>
      </c>
    </row>
    <row r="875" spans="1:11" ht="15" customHeight="1" x14ac:dyDescent="0.3">
      <c r="A875" s="4" t="str">
        <f>Raw_SalesFact!A875</f>
        <v>SALE873</v>
      </c>
      <c r="B875" s="6">
        <f>Raw_SalesFact!B875</f>
        <v>45250</v>
      </c>
      <c r="C875" s="4" t="str">
        <f>Raw_SalesFact!C875</f>
        <v>CUST1455</v>
      </c>
      <c r="D875" s="4" t="str">
        <f>Raw_SalesFact!D875</f>
        <v>PROD87</v>
      </c>
      <c r="E875" s="4" t="str">
        <f>Raw_SalesFact!E875</f>
        <v>STORE7</v>
      </c>
      <c r="F875" s="4">
        <f>IF(Raw_SalesFact!F875="",ROUND(AVERAGE(Raw_SalesFact!$F$2:$F$2001),0),Raw_SalesFact!F875)</f>
        <v>2</v>
      </c>
      <c r="G875" s="4">
        <f>IF(Raw_SalesFact!G875="",ROUND(AVERAGEIF(Raw_SalesFact!$D$2:$D$2001,D875,Raw_SalesFact!$G$2:$G$2001),2),Raw_SalesFact!G875)</f>
        <v>386.46</v>
      </c>
      <c r="H875" s="8">
        <f>IF(Raw_SalesFact!H875="",0,Raw_SalesFact!H875)</f>
        <v>0.23</v>
      </c>
      <c r="I875" s="4" t="str">
        <f>Raw_SalesFact!I875</f>
        <v>COD</v>
      </c>
      <c r="J875" s="4">
        <f>IF(Raw_SalesFact!J875="",ROUND(F875*G875*(1-H875),2),Raw_SalesFact!J875)</f>
        <v>595.14840000000004</v>
      </c>
      <c r="K875" s="4" t="str">
        <f>IF(COUNTIF($A$2:$A875,A875)&gt;1,"Duplicate","Unique")</f>
        <v>Unique</v>
      </c>
    </row>
    <row r="876" spans="1:11" ht="15" customHeight="1" x14ac:dyDescent="0.3">
      <c r="A876" s="4" t="str">
        <f>Raw_SalesFact!A876</f>
        <v>SALE874</v>
      </c>
      <c r="B876" s="6">
        <f>Raw_SalesFact!B876</f>
        <v>45661</v>
      </c>
      <c r="C876" s="4" t="str">
        <f>Raw_SalesFact!C876</f>
        <v>CUST1195</v>
      </c>
      <c r="D876" s="4" t="str">
        <f>Raw_SalesFact!D876</f>
        <v>PROD19</v>
      </c>
      <c r="E876" s="4" t="str">
        <f>Raw_SalesFact!E876</f>
        <v>STORE3</v>
      </c>
      <c r="F876" s="4">
        <f>IF(Raw_SalesFact!F876="",ROUND(AVERAGE(Raw_SalesFact!$F$2:$F$2001),0),Raw_SalesFact!F876)</f>
        <v>1</v>
      </c>
      <c r="G876" s="4">
        <f>IF(Raw_SalesFact!G876="",ROUND(AVERAGEIF(Raw_SalesFact!$D$2:$D$2001,D876,Raw_SalesFact!$G$2:$G$2001),2),Raw_SalesFact!G876)</f>
        <v>270.45</v>
      </c>
      <c r="H876" s="8">
        <f>IF(Raw_SalesFact!H876="",0,Raw_SalesFact!H876)</f>
        <v>0.15</v>
      </c>
      <c r="I876" s="4" t="str">
        <f>Raw_SalesFact!I876</f>
        <v>COD</v>
      </c>
      <c r="J876" s="4">
        <f>IF(Raw_SalesFact!J876="",ROUND(F876*G876*(1-H876),2),Raw_SalesFact!J876)</f>
        <v>229.88249999999999</v>
      </c>
      <c r="K876" s="4" t="str">
        <f>IF(COUNTIF($A$2:$A876,A876)&gt;1,"Duplicate","Unique")</f>
        <v>Unique</v>
      </c>
    </row>
    <row r="877" spans="1:11" ht="15" customHeight="1" x14ac:dyDescent="0.3">
      <c r="A877" s="4" t="str">
        <f>Raw_SalesFact!A877</f>
        <v>SALE875</v>
      </c>
      <c r="B877" s="6">
        <f>Raw_SalesFact!B877</f>
        <v>45493</v>
      </c>
      <c r="C877" s="4" t="str">
        <f>Raw_SalesFact!C877</f>
        <v>CUST1041</v>
      </c>
      <c r="D877" s="4" t="str">
        <f>Raw_SalesFact!D877</f>
        <v>PROD76</v>
      </c>
      <c r="E877" s="4" t="str">
        <f>Raw_SalesFact!E877</f>
        <v>STORE10</v>
      </c>
      <c r="F877" s="4">
        <f>IF(Raw_SalesFact!F877="",ROUND(AVERAGE(Raw_SalesFact!$F$2:$F$2001),0),Raw_SalesFact!F877)</f>
        <v>4</v>
      </c>
      <c r="G877" s="4">
        <f>IF(Raw_SalesFact!G877="",ROUND(AVERAGEIF(Raw_SalesFact!$D$2:$D$2001,D877,Raw_SalesFact!$G$2:$G$2001),2),Raw_SalesFact!G877)</f>
        <v>762.94</v>
      </c>
      <c r="H877" s="8">
        <f>IF(Raw_SalesFact!H877="",0,Raw_SalesFact!H877)</f>
        <v>0.09</v>
      </c>
      <c r="I877" s="4" t="str">
        <f>Raw_SalesFact!I877</f>
        <v>COD</v>
      </c>
      <c r="J877" s="4">
        <f>IF(Raw_SalesFact!J877="",ROUND(F877*G877*(1-H877),2),Raw_SalesFact!J877)</f>
        <v>2777.1016</v>
      </c>
      <c r="K877" s="4" t="str">
        <f>IF(COUNTIF($A$2:$A877,A877)&gt;1,"Duplicate","Unique")</f>
        <v>Unique</v>
      </c>
    </row>
    <row r="878" spans="1:11" ht="15" customHeight="1" x14ac:dyDescent="0.3">
      <c r="A878" s="4" t="str">
        <f>Raw_SalesFact!A878</f>
        <v>SALE876</v>
      </c>
      <c r="B878" s="6">
        <f>Raw_SalesFact!B878</f>
        <v>45242</v>
      </c>
      <c r="C878" s="4" t="str">
        <f>Raw_SalesFact!C878</f>
        <v>CUST1494</v>
      </c>
      <c r="D878" s="4" t="str">
        <f>Raw_SalesFact!D878</f>
        <v>PROD41</v>
      </c>
      <c r="E878" s="4" t="str">
        <f>Raw_SalesFact!E878</f>
        <v>STORE13</v>
      </c>
      <c r="F878" s="4">
        <f>IF(Raw_SalesFact!F878="",ROUND(AVERAGE(Raw_SalesFact!$F$2:$F$2001),0),Raw_SalesFact!F878)</f>
        <v>1</v>
      </c>
      <c r="G878" s="4">
        <f>IF(Raw_SalesFact!G878="",ROUND(AVERAGEIF(Raw_SalesFact!$D$2:$D$2001,D878,Raw_SalesFact!$G$2:$G$2001),2),Raw_SalesFact!G878)</f>
        <v>409.03</v>
      </c>
      <c r="H878" s="8">
        <f>IF(Raw_SalesFact!H878="",0,Raw_SalesFact!H878)</f>
        <v>0.25</v>
      </c>
      <c r="I878" s="4" t="str">
        <f>Raw_SalesFact!I878</f>
        <v>COD</v>
      </c>
      <c r="J878" s="4">
        <f>IF(Raw_SalesFact!J878="",ROUND(F878*G878*(1-H878),2),Raw_SalesFact!J878)</f>
        <v>306.77249999999998</v>
      </c>
      <c r="K878" s="4" t="str">
        <f>IF(COUNTIF($A$2:$A878,A878)&gt;1,"Duplicate","Unique")</f>
        <v>Unique</v>
      </c>
    </row>
    <row r="879" spans="1:11" ht="15" customHeight="1" x14ac:dyDescent="0.3">
      <c r="A879" s="4" t="str">
        <f>Raw_SalesFact!A879</f>
        <v>SALE877</v>
      </c>
      <c r="B879" s="6">
        <f>Raw_SalesFact!B879</f>
        <v>45411</v>
      </c>
      <c r="C879" s="4" t="str">
        <f>Raw_SalesFact!C879</f>
        <v>CUST1219</v>
      </c>
      <c r="D879" s="4" t="str">
        <f>Raw_SalesFact!D879</f>
        <v>PROD96</v>
      </c>
      <c r="E879" s="4" t="str">
        <f>Raw_SalesFact!E879</f>
        <v>STORE18</v>
      </c>
      <c r="F879" s="4">
        <f>IF(Raw_SalesFact!F879="",ROUND(AVERAGE(Raw_SalesFact!$F$2:$F$2001),0),Raw_SalesFact!F879)</f>
        <v>2</v>
      </c>
      <c r="G879" s="4">
        <f>IF(Raw_SalesFact!G879="",ROUND(AVERAGEIF(Raw_SalesFact!$D$2:$D$2001,D879,Raw_SalesFact!$G$2:$G$2001),2),Raw_SalesFact!G879)</f>
        <v>891.13</v>
      </c>
      <c r="H879" s="8">
        <f>IF(Raw_SalesFact!H879="",0,Raw_SalesFact!H879)</f>
        <v>0.13</v>
      </c>
      <c r="I879" s="4" t="str">
        <f>Raw_SalesFact!I879</f>
        <v>Credit Card</v>
      </c>
      <c r="J879" s="4">
        <f>IF(Raw_SalesFact!J879="",ROUND(F879*G879*(1-H879),2),Raw_SalesFact!J879)</f>
        <v>1550.5662</v>
      </c>
      <c r="K879" s="4" t="str">
        <f>IF(COUNTIF($A$2:$A879,A879)&gt;1,"Duplicate","Unique")</f>
        <v>Unique</v>
      </c>
    </row>
    <row r="880" spans="1:11" ht="15" customHeight="1" x14ac:dyDescent="0.3">
      <c r="A880" s="4" t="str">
        <f>Raw_SalesFact!A880</f>
        <v>SALE878</v>
      </c>
      <c r="B880" s="6">
        <f>Raw_SalesFact!B880</f>
        <v>45593</v>
      </c>
      <c r="C880" s="4" t="str">
        <f>Raw_SalesFact!C880</f>
        <v>CUST1032</v>
      </c>
      <c r="D880" s="4" t="str">
        <f>Raw_SalesFact!D880</f>
        <v>PROD92</v>
      </c>
      <c r="E880" s="4" t="str">
        <f>Raw_SalesFact!E880</f>
        <v>STORE16</v>
      </c>
      <c r="F880" s="4">
        <f>IF(Raw_SalesFact!F880="",ROUND(AVERAGE(Raw_SalesFact!$F$2:$F$2001),0),Raw_SalesFact!F880)</f>
        <v>1</v>
      </c>
      <c r="G880" s="4">
        <f>IF(Raw_SalesFact!G880="",ROUND(AVERAGEIF(Raw_SalesFact!$D$2:$D$2001,D880,Raw_SalesFact!$G$2:$G$2001),2),Raw_SalesFact!G880)</f>
        <v>553.38</v>
      </c>
      <c r="H880" s="8">
        <f>IF(Raw_SalesFact!H880="",0,Raw_SalesFact!H880)</f>
        <v>0.21</v>
      </c>
      <c r="I880" s="4" t="str">
        <f>Raw_SalesFact!I880</f>
        <v>PayPal</v>
      </c>
      <c r="J880" s="4">
        <f>IF(Raw_SalesFact!J880="",ROUND(F880*G880*(1-H880),2),Raw_SalesFact!J880)</f>
        <v>437.17020000000002</v>
      </c>
      <c r="K880" s="4" t="str">
        <f>IF(COUNTIF($A$2:$A880,A880)&gt;1,"Duplicate","Unique")</f>
        <v>Unique</v>
      </c>
    </row>
    <row r="881" spans="1:11" ht="15" customHeight="1" x14ac:dyDescent="0.3">
      <c r="A881" s="4" t="str">
        <f>Raw_SalesFact!A881</f>
        <v>SALE879</v>
      </c>
      <c r="B881" s="6">
        <f>Raw_SalesFact!B881</f>
        <v>45281</v>
      </c>
      <c r="C881" s="4" t="str">
        <f>Raw_SalesFact!C881</f>
        <v>CUST1160</v>
      </c>
      <c r="D881" s="4" t="str">
        <f>Raw_SalesFact!D881</f>
        <v>PROD85</v>
      </c>
      <c r="E881" s="4" t="str">
        <f>Raw_SalesFact!E881</f>
        <v>STORE13</v>
      </c>
      <c r="F881" s="4">
        <f>IF(Raw_SalesFact!F881="",ROUND(AVERAGE(Raw_SalesFact!$F$2:$F$2001),0),Raw_SalesFact!F881)</f>
        <v>2</v>
      </c>
      <c r="G881" s="4">
        <f>IF(Raw_SalesFact!G881="",ROUND(AVERAGEIF(Raw_SalesFact!$D$2:$D$2001,D881,Raw_SalesFact!$G$2:$G$2001),2),Raw_SalesFact!G881)</f>
        <v>652.29999999999995</v>
      </c>
      <c r="H881" s="8">
        <f>IF(Raw_SalesFact!H881="",0,Raw_SalesFact!H881)</f>
        <v>0.16</v>
      </c>
      <c r="I881" s="4" t="str">
        <f>Raw_SalesFact!I881</f>
        <v>COD</v>
      </c>
      <c r="J881" s="4">
        <f>IF(Raw_SalesFact!J881="",ROUND(F881*G881*(1-H881),2),Raw_SalesFact!J881)</f>
        <v>1095.864</v>
      </c>
      <c r="K881" s="4" t="str">
        <f>IF(COUNTIF($A$2:$A881,A881)&gt;1,"Duplicate","Unique")</f>
        <v>Unique</v>
      </c>
    </row>
    <row r="882" spans="1:11" ht="15" customHeight="1" x14ac:dyDescent="0.3">
      <c r="A882" s="4" t="str">
        <f>Raw_SalesFact!A882</f>
        <v>SALE880</v>
      </c>
      <c r="B882" s="6">
        <f>Raw_SalesFact!B882</f>
        <v>45575</v>
      </c>
      <c r="C882" s="4" t="str">
        <f>Raw_SalesFact!C882</f>
        <v>CUST1122</v>
      </c>
      <c r="D882" s="4" t="str">
        <f>Raw_SalesFact!D882</f>
        <v>PROD42</v>
      </c>
      <c r="E882" s="4" t="str">
        <f>Raw_SalesFact!E882</f>
        <v>STORE9</v>
      </c>
      <c r="F882" s="4">
        <f>IF(Raw_SalesFact!F882="",ROUND(AVERAGE(Raw_SalesFact!$F$2:$F$2001),0),Raw_SalesFact!F882)</f>
        <v>4</v>
      </c>
      <c r="G882" s="4">
        <f>IF(Raw_SalesFact!G882="",ROUND(AVERAGEIF(Raw_SalesFact!$D$2:$D$2001,D882,Raw_SalesFact!$G$2:$G$2001),2),Raw_SalesFact!G882)</f>
        <v>194.36</v>
      </c>
      <c r="H882" s="8">
        <f>IF(Raw_SalesFact!H882="",0,Raw_SalesFact!H882)</f>
        <v>0.18</v>
      </c>
      <c r="I882" s="4" t="str">
        <f>Raw_SalesFact!I882</f>
        <v>COD</v>
      </c>
      <c r="J882" s="4">
        <f>IF(Raw_SalesFact!J882="",ROUND(F882*G882*(1-H882),2),Raw_SalesFact!J882)</f>
        <v>637.50080000000003</v>
      </c>
      <c r="K882" s="4" t="str">
        <f>IF(COUNTIF($A$2:$A882,A882)&gt;1,"Duplicate","Unique")</f>
        <v>Unique</v>
      </c>
    </row>
    <row r="883" spans="1:11" ht="15" customHeight="1" x14ac:dyDescent="0.3">
      <c r="A883" s="4" t="str">
        <f>Raw_SalesFact!A883</f>
        <v>SALE881</v>
      </c>
      <c r="B883" s="6">
        <f>Raw_SalesFact!B883</f>
        <v>45660</v>
      </c>
      <c r="C883" s="4" t="str">
        <f>Raw_SalesFact!C883</f>
        <v>CUST1153</v>
      </c>
      <c r="D883" s="4" t="str">
        <f>Raw_SalesFact!D883</f>
        <v>PROD92</v>
      </c>
      <c r="E883" s="4" t="str">
        <f>Raw_SalesFact!E883</f>
        <v>STORE1</v>
      </c>
      <c r="F883" s="4">
        <f>IF(Raw_SalesFact!F883="",ROUND(AVERAGE(Raw_SalesFact!$F$2:$F$2001),0),Raw_SalesFact!F883)</f>
        <v>3</v>
      </c>
      <c r="G883" s="4">
        <f>IF(Raw_SalesFact!G883="",ROUND(AVERAGEIF(Raw_SalesFact!$D$2:$D$2001,D883,Raw_SalesFact!$G$2:$G$2001),2),Raw_SalesFact!G883)</f>
        <v>476.37</v>
      </c>
      <c r="H883" s="8">
        <f>IF(Raw_SalesFact!H883="",0,Raw_SalesFact!H883)</f>
        <v>0.21</v>
      </c>
      <c r="I883" s="4" t="str">
        <f>Raw_SalesFact!I883</f>
        <v>COD</v>
      </c>
      <c r="J883" s="4">
        <f>IF(Raw_SalesFact!J883="",ROUND(F883*G883*(1-H883),2),Raw_SalesFact!J883)</f>
        <v>1128.9969000000001</v>
      </c>
      <c r="K883" s="4" t="str">
        <f>IF(COUNTIF($A$2:$A883,A883)&gt;1,"Duplicate","Unique")</f>
        <v>Unique</v>
      </c>
    </row>
    <row r="884" spans="1:11" ht="15" customHeight="1" x14ac:dyDescent="0.3">
      <c r="A884" s="4" t="str">
        <f>Raw_SalesFact!A884</f>
        <v>SALE882</v>
      </c>
      <c r="B884" s="6">
        <f>Raw_SalesFact!B884</f>
        <v>45360</v>
      </c>
      <c r="C884" s="4" t="str">
        <f>Raw_SalesFact!C884</f>
        <v>CUST1365</v>
      </c>
      <c r="D884" s="4" t="str">
        <f>Raw_SalesFact!D884</f>
        <v>PROD40</v>
      </c>
      <c r="E884" s="4" t="str">
        <f>Raw_SalesFact!E884</f>
        <v>STORE5</v>
      </c>
      <c r="F884" s="4">
        <f>IF(Raw_SalesFact!F884="",ROUND(AVERAGE(Raw_SalesFact!$F$2:$F$2001),0),Raw_SalesFact!F884)</f>
        <v>3</v>
      </c>
      <c r="G884" s="4">
        <f>IF(Raw_SalesFact!G884="",ROUND(AVERAGEIF(Raw_SalesFact!$D$2:$D$2001,D884,Raw_SalesFact!$G$2:$G$2001),2),Raw_SalesFact!G884)</f>
        <v>174.57</v>
      </c>
      <c r="H884" s="8">
        <f>IF(Raw_SalesFact!H884="",0,Raw_SalesFact!H884)</f>
        <v>0</v>
      </c>
      <c r="I884" s="4" t="str">
        <f>Raw_SalesFact!I884</f>
        <v>PayPal</v>
      </c>
      <c r="J884" s="4">
        <f>IF(Raw_SalesFact!J884="",ROUND(F884*G884*(1-H884),2),Raw_SalesFact!J884)</f>
        <v>523.71</v>
      </c>
      <c r="K884" s="4" t="str">
        <f>IF(COUNTIF($A$2:$A884,A884)&gt;1,"Duplicate","Unique")</f>
        <v>Unique</v>
      </c>
    </row>
    <row r="885" spans="1:11" ht="15" customHeight="1" x14ac:dyDescent="0.3">
      <c r="A885" s="4" t="str">
        <f>Raw_SalesFact!A885</f>
        <v>SALE883</v>
      </c>
      <c r="B885" s="6">
        <f>Raw_SalesFact!B885</f>
        <v>45526</v>
      </c>
      <c r="C885" s="4" t="str">
        <f>Raw_SalesFact!C885</f>
        <v>CUST1119</v>
      </c>
      <c r="D885" s="4" t="str">
        <f>Raw_SalesFact!D885</f>
        <v>PROD85</v>
      </c>
      <c r="E885" s="4" t="str">
        <f>Raw_SalesFact!E885</f>
        <v>STORE0</v>
      </c>
      <c r="F885" s="4">
        <f>IF(Raw_SalesFact!F885="",ROUND(AVERAGE(Raw_SalesFact!$F$2:$F$2001),0),Raw_SalesFact!F885)</f>
        <v>3</v>
      </c>
      <c r="G885" s="4">
        <f>IF(Raw_SalesFact!G885="",ROUND(AVERAGEIF(Raw_SalesFact!$D$2:$D$2001,D885,Raw_SalesFact!$G$2:$G$2001),2),Raw_SalesFact!G885)</f>
        <v>762</v>
      </c>
      <c r="H885" s="8">
        <f>IF(Raw_SalesFact!H885="",0,Raw_SalesFact!H885)</f>
        <v>0.02</v>
      </c>
      <c r="I885" s="4" t="str">
        <f>Raw_SalesFact!I885</f>
        <v>PayPal</v>
      </c>
      <c r="J885" s="4">
        <f>IF(Raw_SalesFact!J885="",ROUND(F885*G885*(1-H885),2),Raw_SalesFact!J885)</f>
        <v>2240.2800000000002</v>
      </c>
      <c r="K885" s="4" t="str">
        <f>IF(COUNTIF($A$2:$A885,A885)&gt;1,"Duplicate","Unique")</f>
        <v>Unique</v>
      </c>
    </row>
    <row r="886" spans="1:11" ht="15" customHeight="1" x14ac:dyDescent="0.3">
      <c r="A886" s="4" t="str">
        <f>Raw_SalesFact!A886</f>
        <v>SALE884</v>
      </c>
      <c r="B886" s="6">
        <f>Raw_SalesFact!B886</f>
        <v>45395</v>
      </c>
      <c r="C886" s="4" t="str">
        <f>Raw_SalesFact!C886</f>
        <v>CUST1425</v>
      </c>
      <c r="D886" s="4" t="str">
        <f>Raw_SalesFact!D886</f>
        <v>PROD72</v>
      </c>
      <c r="E886" s="4" t="str">
        <f>Raw_SalesFact!E886</f>
        <v>STORE19</v>
      </c>
      <c r="F886" s="4">
        <f>IF(Raw_SalesFact!F886="",ROUND(AVERAGE(Raw_SalesFact!$F$2:$F$2001),0),Raw_SalesFact!F886)</f>
        <v>1</v>
      </c>
      <c r="G886" s="4">
        <f>IF(Raw_SalesFact!G886="",ROUND(AVERAGEIF(Raw_SalesFact!$D$2:$D$2001,D886,Raw_SalesFact!$G$2:$G$2001),2),Raw_SalesFact!G886)</f>
        <v>44.08</v>
      </c>
      <c r="H886" s="8">
        <f>IF(Raw_SalesFact!H886="",0,Raw_SalesFact!H886)</f>
        <v>0.05</v>
      </c>
      <c r="I886" s="4" t="str">
        <f>Raw_SalesFact!I886</f>
        <v>Credit Card</v>
      </c>
      <c r="J886" s="4">
        <f>IF(Raw_SalesFact!J886="",ROUND(F886*G886*(1-H886),2),Raw_SalesFact!J886)</f>
        <v>41.875999999999998</v>
      </c>
      <c r="K886" s="4" t="str">
        <f>IF(COUNTIF($A$2:$A886,A886)&gt;1,"Duplicate","Unique")</f>
        <v>Unique</v>
      </c>
    </row>
    <row r="887" spans="1:11" ht="15" customHeight="1" x14ac:dyDescent="0.3">
      <c r="A887" s="4" t="str">
        <f>Raw_SalesFact!A887</f>
        <v>SALE885</v>
      </c>
      <c r="B887" s="6">
        <f>Raw_SalesFact!B887</f>
        <v>45466</v>
      </c>
      <c r="C887" s="4" t="str">
        <f>Raw_SalesFact!C887</f>
        <v>CUST1495</v>
      </c>
      <c r="D887" s="4" t="str">
        <f>Raw_SalesFact!D887</f>
        <v>PROD59</v>
      </c>
      <c r="E887" s="4" t="str">
        <f>Raw_SalesFact!E887</f>
        <v>STORE13</v>
      </c>
      <c r="F887" s="4">
        <f>IF(Raw_SalesFact!F887="",ROUND(AVERAGE(Raw_SalesFact!$F$2:$F$2001),0),Raw_SalesFact!F887)</f>
        <v>1</v>
      </c>
      <c r="G887" s="4">
        <f>IF(Raw_SalesFact!G887="",ROUND(AVERAGEIF(Raw_SalesFact!$D$2:$D$2001,D887,Raw_SalesFact!$G$2:$G$2001),2),Raw_SalesFact!G887)</f>
        <v>992.37</v>
      </c>
      <c r="H887" s="8">
        <f>IF(Raw_SalesFact!H887="",0,Raw_SalesFact!H887)</f>
        <v>0.24</v>
      </c>
      <c r="I887" s="4" t="str">
        <f>Raw_SalesFact!I887</f>
        <v>COD</v>
      </c>
      <c r="J887" s="4">
        <f>IF(Raw_SalesFact!J887="",ROUND(F887*G887*(1-H887),2),Raw_SalesFact!J887)</f>
        <v>754.20119999999997</v>
      </c>
      <c r="K887" s="4" t="str">
        <f>IF(COUNTIF($A$2:$A887,A887)&gt;1,"Duplicate","Unique")</f>
        <v>Unique</v>
      </c>
    </row>
    <row r="888" spans="1:11" ht="15" customHeight="1" x14ac:dyDescent="0.3">
      <c r="A888" s="4" t="str">
        <f>Raw_SalesFact!A888</f>
        <v>SALE886</v>
      </c>
      <c r="B888" s="6">
        <f>Raw_SalesFact!B888</f>
        <v>45876</v>
      </c>
      <c r="C888" s="4" t="str">
        <f>Raw_SalesFact!C888</f>
        <v>CUST1201</v>
      </c>
      <c r="D888" s="4" t="str">
        <f>Raw_SalesFact!D888</f>
        <v>PROD31</v>
      </c>
      <c r="E888" s="4" t="str">
        <f>Raw_SalesFact!E888</f>
        <v>STORE10</v>
      </c>
      <c r="F888" s="4">
        <f>IF(Raw_SalesFact!F888="",ROUND(AVERAGE(Raw_SalesFact!$F$2:$F$2001),0),Raw_SalesFact!F888)</f>
        <v>3</v>
      </c>
      <c r="G888" s="4">
        <f>IF(Raw_SalesFact!G888="",ROUND(AVERAGEIF(Raw_SalesFact!$D$2:$D$2001,D888,Raw_SalesFact!$G$2:$G$2001),2),Raw_SalesFact!G888)</f>
        <v>465.4</v>
      </c>
      <c r="H888" s="8">
        <f>IF(Raw_SalesFact!H888="",0,Raw_SalesFact!H888)</f>
        <v>0.28999999999999998</v>
      </c>
      <c r="I888" s="4" t="str">
        <f>Raw_SalesFact!I888</f>
        <v>COD</v>
      </c>
      <c r="J888" s="4">
        <f>IF(Raw_SalesFact!J888="",ROUND(F888*G888*(1-H888),2),Raw_SalesFact!J888)</f>
        <v>991.30200000000002</v>
      </c>
      <c r="K888" s="4" t="str">
        <f>IF(COUNTIF($A$2:$A888,A888)&gt;1,"Duplicate","Unique")</f>
        <v>Unique</v>
      </c>
    </row>
    <row r="889" spans="1:11" ht="15" customHeight="1" x14ac:dyDescent="0.3">
      <c r="A889" s="4" t="str">
        <f>Raw_SalesFact!A889</f>
        <v>SALE887</v>
      </c>
      <c r="B889" s="6">
        <f>Raw_SalesFact!B889</f>
        <v>45724</v>
      </c>
      <c r="C889" s="4" t="str">
        <f>Raw_SalesFact!C889</f>
        <v>CUST1337</v>
      </c>
      <c r="D889" s="4" t="str">
        <f>Raw_SalesFact!D889</f>
        <v>PROD16</v>
      </c>
      <c r="E889" s="4" t="str">
        <f>Raw_SalesFact!E889</f>
        <v>STORE10</v>
      </c>
      <c r="F889" s="4">
        <f>IF(Raw_SalesFact!F889="",ROUND(AVERAGE(Raw_SalesFact!$F$2:$F$2001),0),Raw_SalesFact!F889)</f>
        <v>2</v>
      </c>
      <c r="G889" s="4">
        <f>IF(Raw_SalesFact!G889="",ROUND(AVERAGEIF(Raw_SalesFact!$D$2:$D$2001,D889,Raw_SalesFact!$G$2:$G$2001),2),Raw_SalesFact!G889)</f>
        <v>693.61</v>
      </c>
      <c r="H889" s="8">
        <f>IF(Raw_SalesFact!H889="",0,Raw_SalesFact!H889)</f>
        <v>0.15</v>
      </c>
      <c r="I889" s="4" t="str">
        <f>Raw_SalesFact!I889</f>
        <v>PayPal</v>
      </c>
      <c r="J889" s="4">
        <f>IF(Raw_SalesFact!J889="",ROUND(F889*G889*(1-H889),2),Raw_SalesFact!J889)</f>
        <v>1179.1369999999999</v>
      </c>
      <c r="K889" s="4" t="str">
        <f>IF(COUNTIF($A$2:$A889,A889)&gt;1,"Duplicate","Unique")</f>
        <v>Unique</v>
      </c>
    </row>
    <row r="890" spans="1:11" ht="15" customHeight="1" x14ac:dyDescent="0.3">
      <c r="A890" s="4" t="str">
        <f>Raw_SalesFact!A890</f>
        <v>SALE888</v>
      </c>
      <c r="B890" s="6">
        <f>Raw_SalesFact!B890</f>
        <v>45801</v>
      </c>
      <c r="C890" s="4" t="str">
        <f>Raw_SalesFact!C890</f>
        <v>CUST1465</v>
      </c>
      <c r="D890" s="4" t="str">
        <f>Raw_SalesFact!D890</f>
        <v>PROD67</v>
      </c>
      <c r="E890" s="4" t="str">
        <f>Raw_SalesFact!E890</f>
        <v>STORE8</v>
      </c>
      <c r="F890" s="4">
        <f>IF(Raw_SalesFact!F890="",ROUND(AVERAGE(Raw_SalesFact!$F$2:$F$2001),0),Raw_SalesFact!F890)</f>
        <v>2</v>
      </c>
      <c r="G890" s="4">
        <f>IF(Raw_SalesFact!G890="",ROUND(AVERAGEIF(Raw_SalesFact!$D$2:$D$2001,D890,Raw_SalesFact!$G$2:$G$2001),2),Raw_SalesFact!G890)</f>
        <v>995.11</v>
      </c>
      <c r="H890" s="8">
        <f>IF(Raw_SalesFact!H890="",0,Raw_SalesFact!H890)</f>
        <v>0.13</v>
      </c>
      <c r="I890" s="4" t="str">
        <f>Raw_SalesFact!I890</f>
        <v>PayPal</v>
      </c>
      <c r="J890" s="4">
        <f>IF(Raw_SalesFact!J890="",ROUND(F890*G890*(1-H890),2),Raw_SalesFact!J890)</f>
        <v>1731.4914000000001</v>
      </c>
      <c r="K890" s="4" t="str">
        <f>IF(COUNTIF($A$2:$A890,A890)&gt;1,"Duplicate","Unique")</f>
        <v>Unique</v>
      </c>
    </row>
    <row r="891" spans="1:11" ht="15" customHeight="1" x14ac:dyDescent="0.3">
      <c r="A891" s="4" t="str">
        <f>Raw_SalesFact!A891</f>
        <v>SALE889</v>
      </c>
      <c r="B891" s="6">
        <f>Raw_SalesFact!B891</f>
        <v>45749</v>
      </c>
      <c r="C891" s="4" t="str">
        <f>Raw_SalesFact!C891</f>
        <v>CUST1381</v>
      </c>
      <c r="D891" s="4" t="str">
        <f>Raw_SalesFact!D891</f>
        <v>PROD23</v>
      </c>
      <c r="E891" s="4" t="str">
        <f>Raw_SalesFact!E891</f>
        <v>STORE4</v>
      </c>
      <c r="F891" s="4">
        <f>IF(Raw_SalesFact!F891="",ROUND(AVERAGE(Raw_SalesFact!$F$2:$F$2001),0),Raw_SalesFact!F891)</f>
        <v>3</v>
      </c>
      <c r="G891" s="4">
        <f>IF(Raw_SalesFact!G891="",ROUND(AVERAGEIF(Raw_SalesFact!$D$2:$D$2001,D891,Raw_SalesFact!$G$2:$G$2001),2),Raw_SalesFact!G891)</f>
        <v>70.97</v>
      </c>
      <c r="H891" s="8">
        <f>IF(Raw_SalesFact!H891="",0,Raw_SalesFact!H891)</f>
        <v>0.06</v>
      </c>
      <c r="I891" s="4" t="str">
        <f>Raw_SalesFact!I891</f>
        <v>COD</v>
      </c>
      <c r="J891" s="4">
        <f>IF(Raw_SalesFact!J891="",ROUND(F891*G891*(1-H891),2),Raw_SalesFact!J891)</f>
        <v>200.1354</v>
      </c>
      <c r="K891" s="4" t="str">
        <f>IF(COUNTIF($A$2:$A891,A891)&gt;1,"Duplicate","Unique")</f>
        <v>Unique</v>
      </c>
    </row>
    <row r="892" spans="1:11" ht="15" customHeight="1" x14ac:dyDescent="0.3">
      <c r="A892" s="4" t="str">
        <f>Raw_SalesFact!A892</f>
        <v>SALE890</v>
      </c>
      <c r="B892" s="6">
        <f>Raw_SalesFact!B892</f>
        <v>45325</v>
      </c>
      <c r="C892" s="4" t="str">
        <f>Raw_SalesFact!C892</f>
        <v>CUST1113</v>
      </c>
      <c r="D892" s="4" t="str">
        <f>Raw_SalesFact!D892</f>
        <v>PROD83</v>
      </c>
      <c r="E892" s="4" t="str">
        <f>Raw_SalesFact!E892</f>
        <v>STORE9</v>
      </c>
      <c r="F892" s="4">
        <f>IF(Raw_SalesFact!F892="",ROUND(AVERAGE(Raw_SalesFact!$F$2:$F$2001),0),Raw_SalesFact!F892)</f>
        <v>3</v>
      </c>
      <c r="G892" s="4">
        <f>IF(Raw_SalesFact!G892="",ROUND(AVERAGEIF(Raw_SalesFact!$D$2:$D$2001,D892,Raw_SalesFact!$G$2:$G$2001),2),Raw_SalesFact!G892)</f>
        <v>470.42</v>
      </c>
      <c r="H892" s="8">
        <f>IF(Raw_SalesFact!H892="",0,Raw_SalesFact!H892)</f>
        <v>0.16</v>
      </c>
      <c r="I892" s="4" t="str">
        <f>Raw_SalesFact!I892</f>
        <v>Credit Card</v>
      </c>
      <c r="J892" s="4">
        <f>IF(Raw_SalesFact!J892="",ROUND(F892*G892*(1-H892),2),Raw_SalesFact!J892)</f>
        <v>1185.4584</v>
      </c>
      <c r="K892" s="4" t="str">
        <f>IF(COUNTIF($A$2:$A892,A892)&gt;1,"Duplicate","Unique")</f>
        <v>Unique</v>
      </c>
    </row>
    <row r="893" spans="1:11" ht="15" customHeight="1" x14ac:dyDescent="0.3">
      <c r="A893" s="4" t="str">
        <f>Raw_SalesFact!A893</f>
        <v>SALE891</v>
      </c>
      <c r="B893" s="6">
        <f>Raw_SalesFact!B893</f>
        <v>45932</v>
      </c>
      <c r="C893" s="4" t="str">
        <f>Raw_SalesFact!C893</f>
        <v>CUST1314</v>
      </c>
      <c r="D893" s="4" t="str">
        <f>Raw_SalesFact!D893</f>
        <v>PROD86</v>
      </c>
      <c r="E893" s="4" t="str">
        <f>Raw_SalesFact!E893</f>
        <v>STORE16</v>
      </c>
      <c r="F893" s="4">
        <f>IF(Raw_SalesFact!F893="",ROUND(AVERAGE(Raw_SalesFact!$F$2:$F$2001),0),Raw_SalesFact!F893)</f>
        <v>2</v>
      </c>
      <c r="G893" s="4">
        <f>IF(Raw_SalesFact!G893="",ROUND(AVERAGEIF(Raw_SalesFact!$D$2:$D$2001,D893,Raw_SalesFact!$G$2:$G$2001),2),Raw_SalesFact!G893)</f>
        <v>215.59</v>
      </c>
      <c r="H893" s="8">
        <f>IF(Raw_SalesFact!H893="",0,Raw_SalesFact!H893)</f>
        <v>0.18</v>
      </c>
      <c r="I893" s="4" t="str">
        <f>Raw_SalesFact!I893</f>
        <v>Credit Card</v>
      </c>
      <c r="J893" s="4">
        <f>IF(Raw_SalesFact!J893="",ROUND(F893*G893*(1-H893),2),Raw_SalesFact!J893)</f>
        <v>353.56760000000003</v>
      </c>
      <c r="K893" s="4" t="str">
        <f>IF(COUNTIF($A$2:$A893,A893)&gt;1,"Duplicate","Unique")</f>
        <v>Unique</v>
      </c>
    </row>
    <row r="894" spans="1:11" ht="15" customHeight="1" x14ac:dyDescent="0.3">
      <c r="A894" s="4" t="str">
        <f>Raw_SalesFact!A894</f>
        <v>SALE892</v>
      </c>
      <c r="B894" s="6">
        <f>Raw_SalesFact!B894</f>
        <v>45895</v>
      </c>
      <c r="C894" s="4" t="str">
        <f>Raw_SalesFact!C894</f>
        <v>CUST1239</v>
      </c>
      <c r="D894" s="4" t="str">
        <f>Raw_SalesFact!D894</f>
        <v>PROD92</v>
      </c>
      <c r="E894" s="4" t="str">
        <f>Raw_SalesFact!E894</f>
        <v>STORE0</v>
      </c>
      <c r="F894" s="4">
        <f>IF(Raw_SalesFact!F894="",ROUND(AVERAGE(Raw_SalesFact!$F$2:$F$2001),0),Raw_SalesFact!F894)</f>
        <v>1</v>
      </c>
      <c r="G894" s="4">
        <f>IF(Raw_SalesFact!G894="",ROUND(AVERAGEIF(Raw_SalesFact!$D$2:$D$2001,D894,Raw_SalesFact!$G$2:$G$2001),2),Raw_SalesFact!G894)</f>
        <v>533.79999999999995</v>
      </c>
      <c r="H894" s="8">
        <f>IF(Raw_SalesFact!H894="",0,Raw_SalesFact!H894)</f>
        <v>0.27</v>
      </c>
      <c r="I894" s="4" t="str">
        <f>Raw_SalesFact!I894</f>
        <v>COD</v>
      </c>
      <c r="J894" s="4">
        <f>IF(Raw_SalesFact!J894="",ROUND(F894*G894*(1-H894),2),Raw_SalesFact!J894)</f>
        <v>389.67399999999998</v>
      </c>
      <c r="K894" s="4" t="str">
        <f>IF(COUNTIF($A$2:$A894,A894)&gt;1,"Duplicate","Unique")</f>
        <v>Unique</v>
      </c>
    </row>
    <row r="895" spans="1:11" ht="15" customHeight="1" x14ac:dyDescent="0.3">
      <c r="A895" s="4" t="str">
        <f>Raw_SalesFact!A895</f>
        <v>SALE893</v>
      </c>
      <c r="B895" s="6">
        <f>Raw_SalesFact!B895</f>
        <v>45614</v>
      </c>
      <c r="C895" s="4" t="str">
        <f>Raw_SalesFact!C895</f>
        <v>CUST1093</v>
      </c>
      <c r="D895" s="4" t="str">
        <f>Raw_SalesFact!D895</f>
        <v>PROD32</v>
      </c>
      <c r="E895" s="4" t="str">
        <f>Raw_SalesFact!E895</f>
        <v>STORE3</v>
      </c>
      <c r="F895" s="4">
        <f>IF(Raw_SalesFact!F895="",ROUND(AVERAGE(Raw_SalesFact!$F$2:$F$2001),0),Raw_SalesFact!F895)</f>
        <v>2</v>
      </c>
      <c r="G895" s="4">
        <f>IF(Raw_SalesFact!G895="",ROUND(AVERAGEIF(Raw_SalesFact!$D$2:$D$2001,D895,Raw_SalesFact!$G$2:$G$2001),2),Raw_SalesFact!G895)</f>
        <v>732.67</v>
      </c>
      <c r="H895" s="8">
        <f>IF(Raw_SalesFact!H895="",0,Raw_SalesFact!H895)</f>
        <v>0.24</v>
      </c>
      <c r="I895" s="4" t="str">
        <f>Raw_SalesFact!I895</f>
        <v>PayPal</v>
      </c>
      <c r="J895" s="4">
        <f>IF(Raw_SalesFact!J895="",ROUND(F895*G895*(1-H895),2),Raw_SalesFact!J895)</f>
        <v>1113.6584</v>
      </c>
      <c r="K895" s="4" t="str">
        <f>IF(COUNTIF($A$2:$A895,A895)&gt;1,"Duplicate","Unique")</f>
        <v>Unique</v>
      </c>
    </row>
    <row r="896" spans="1:11" ht="15" customHeight="1" x14ac:dyDescent="0.3">
      <c r="A896" s="4" t="str">
        <f>Raw_SalesFact!A896</f>
        <v>SALE894</v>
      </c>
      <c r="B896" s="6">
        <f>Raw_SalesFact!B896</f>
        <v>45247</v>
      </c>
      <c r="C896" s="4" t="str">
        <f>Raw_SalesFact!C896</f>
        <v>CUST1489</v>
      </c>
      <c r="D896" s="4" t="str">
        <f>Raw_SalesFact!D896</f>
        <v>PROD60</v>
      </c>
      <c r="E896" s="4" t="str">
        <f>Raw_SalesFact!E896</f>
        <v>STORE13</v>
      </c>
      <c r="F896" s="4">
        <f>IF(Raw_SalesFact!F896="",ROUND(AVERAGE(Raw_SalesFact!$F$2:$F$2001),0),Raw_SalesFact!F896)</f>
        <v>4</v>
      </c>
      <c r="G896" s="4">
        <f>IF(Raw_SalesFact!G896="",ROUND(AVERAGEIF(Raw_SalesFact!$D$2:$D$2001,D896,Raw_SalesFact!$G$2:$G$2001),2),Raw_SalesFact!G896)</f>
        <v>106.48</v>
      </c>
      <c r="H896" s="8">
        <f>IF(Raw_SalesFact!H896="",0,Raw_SalesFact!H896)</f>
        <v>0.1</v>
      </c>
      <c r="I896" s="4" t="str">
        <f>Raw_SalesFact!I896</f>
        <v>COD</v>
      </c>
      <c r="J896" s="4">
        <f>IF(Raw_SalesFact!J896="",ROUND(F896*G896*(1-H896),2),Raw_SalesFact!J896)</f>
        <v>383.32799999999997</v>
      </c>
      <c r="K896" s="4" t="str">
        <f>IF(COUNTIF($A$2:$A896,A896)&gt;1,"Duplicate","Unique")</f>
        <v>Unique</v>
      </c>
    </row>
    <row r="897" spans="1:11" ht="15" customHeight="1" x14ac:dyDescent="0.3">
      <c r="A897" s="4" t="str">
        <f>Raw_SalesFact!A897</f>
        <v>SALE895</v>
      </c>
      <c r="B897" s="6">
        <f>Raw_SalesFact!B897</f>
        <v>45696</v>
      </c>
      <c r="C897" s="4" t="str">
        <f>Raw_SalesFact!C897</f>
        <v>CUST1105</v>
      </c>
      <c r="D897" s="4" t="str">
        <f>Raw_SalesFact!D897</f>
        <v>PROD57</v>
      </c>
      <c r="E897" s="4" t="str">
        <f>Raw_SalesFact!E897</f>
        <v>STORE3</v>
      </c>
      <c r="F897" s="4">
        <f>IF(Raw_SalesFact!F897="",ROUND(AVERAGE(Raw_SalesFact!$F$2:$F$2001),0),Raw_SalesFact!F897)</f>
        <v>1</v>
      </c>
      <c r="G897" s="4">
        <f>IF(Raw_SalesFact!G897="",ROUND(AVERAGEIF(Raw_SalesFact!$D$2:$D$2001,D897,Raw_SalesFact!$G$2:$G$2001),2),Raw_SalesFact!G897)</f>
        <v>38.950000000000003</v>
      </c>
      <c r="H897" s="8">
        <f>IF(Raw_SalesFact!H897="",0,Raw_SalesFact!H897)</f>
        <v>0.28000000000000003</v>
      </c>
      <c r="I897" s="4" t="str">
        <f>Raw_SalesFact!I897</f>
        <v>Credit Card</v>
      </c>
      <c r="J897" s="4">
        <f>IF(Raw_SalesFact!J897="",ROUND(F897*G897*(1-H897),2),Raw_SalesFact!J897)</f>
        <v>28.044</v>
      </c>
      <c r="K897" s="4" t="str">
        <f>IF(COUNTIF($A$2:$A897,A897)&gt;1,"Duplicate","Unique")</f>
        <v>Unique</v>
      </c>
    </row>
    <row r="898" spans="1:11" ht="15" customHeight="1" x14ac:dyDescent="0.3">
      <c r="A898" s="4" t="str">
        <f>Raw_SalesFact!A898</f>
        <v>SALE896</v>
      </c>
      <c r="B898" s="6">
        <f>Raw_SalesFact!B898</f>
        <v>45294</v>
      </c>
      <c r="C898" s="4" t="str">
        <f>Raw_SalesFact!C898</f>
        <v>CUST1431</v>
      </c>
      <c r="D898" s="4" t="str">
        <f>Raw_SalesFact!D898</f>
        <v>PROD96</v>
      </c>
      <c r="E898" s="4" t="str">
        <f>Raw_SalesFact!E898</f>
        <v>STORE16</v>
      </c>
      <c r="F898" s="4">
        <f>IF(Raw_SalesFact!F898="",ROUND(AVERAGE(Raw_SalesFact!$F$2:$F$2001),0),Raw_SalesFact!F898)</f>
        <v>1</v>
      </c>
      <c r="G898" s="4">
        <f>IF(Raw_SalesFact!G898="",ROUND(AVERAGEIF(Raw_SalesFact!$D$2:$D$2001,D898,Raw_SalesFact!$G$2:$G$2001),2),Raw_SalesFact!G898)</f>
        <v>835.17</v>
      </c>
      <c r="H898" s="8">
        <f>IF(Raw_SalesFact!H898="",0,Raw_SalesFact!H898)</f>
        <v>0.02</v>
      </c>
      <c r="I898" s="4" t="str">
        <f>Raw_SalesFact!I898</f>
        <v>COD</v>
      </c>
      <c r="J898" s="4">
        <f>IF(Raw_SalesFact!J898="",ROUND(F898*G898*(1-H898),2),Raw_SalesFact!J898)</f>
        <v>818.46659999999997</v>
      </c>
      <c r="K898" s="4" t="str">
        <f>IF(COUNTIF($A$2:$A898,A898)&gt;1,"Duplicate","Unique")</f>
        <v>Unique</v>
      </c>
    </row>
    <row r="899" spans="1:11" ht="15" customHeight="1" x14ac:dyDescent="0.3">
      <c r="A899" s="4" t="str">
        <f>Raw_SalesFact!A899</f>
        <v>SALE897</v>
      </c>
      <c r="B899" s="6">
        <f>Raw_SalesFact!B899</f>
        <v>45389</v>
      </c>
      <c r="C899" s="4" t="str">
        <f>Raw_SalesFact!C899</f>
        <v>CUST1134</v>
      </c>
      <c r="D899" s="4" t="str">
        <f>Raw_SalesFact!D899</f>
        <v>PROD83</v>
      </c>
      <c r="E899" s="4" t="str">
        <f>Raw_SalesFact!E899</f>
        <v>STORE3</v>
      </c>
      <c r="F899" s="4">
        <f>IF(Raw_SalesFact!F899="",ROUND(AVERAGE(Raw_SalesFact!$F$2:$F$2001),0),Raw_SalesFact!F899)</f>
        <v>1</v>
      </c>
      <c r="G899" s="4">
        <f>IF(Raw_SalesFact!G899="",ROUND(AVERAGEIF(Raw_SalesFact!$D$2:$D$2001,D899,Raw_SalesFact!$G$2:$G$2001),2),Raw_SalesFact!G899)</f>
        <v>113.07</v>
      </c>
      <c r="H899" s="8">
        <f>IF(Raw_SalesFact!H899="",0,Raw_SalesFact!H899)</f>
        <v>0.24</v>
      </c>
      <c r="I899" s="4" t="str">
        <f>Raw_SalesFact!I899</f>
        <v>Credit Card</v>
      </c>
      <c r="J899" s="4">
        <f>IF(Raw_SalesFact!J899="",ROUND(F899*G899*(1-H899),2),Raw_SalesFact!J899)</f>
        <v>85.933199999999999</v>
      </c>
      <c r="K899" s="4" t="str">
        <f>IF(COUNTIF($A$2:$A899,A899)&gt;1,"Duplicate","Unique")</f>
        <v>Unique</v>
      </c>
    </row>
    <row r="900" spans="1:11" ht="15" customHeight="1" x14ac:dyDescent="0.3">
      <c r="A900" s="4" t="str">
        <f>Raw_SalesFact!A900</f>
        <v>SALE898</v>
      </c>
      <c r="B900" s="6">
        <f>Raw_SalesFact!B900</f>
        <v>45930</v>
      </c>
      <c r="C900" s="4" t="str">
        <f>Raw_SalesFact!C900</f>
        <v>CUST1466</v>
      </c>
      <c r="D900" s="4" t="str">
        <f>Raw_SalesFact!D900</f>
        <v>PROD94</v>
      </c>
      <c r="E900" s="4" t="str">
        <f>Raw_SalesFact!E900</f>
        <v>STORE12</v>
      </c>
      <c r="F900" s="4">
        <f>IF(Raw_SalesFact!F900="",ROUND(AVERAGE(Raw_SalesFact!$F$2:$F$2001),0),Raw_SalesFact!F900)</f>
        <v>2</v>
      </c>
      <c r="G900" s="4">
        <f>IF(Raw_SalesFact!G900="",ROUND(AVERAGEIF(Raw_SalesFact!$D$2:$D$2001,D900,Raw_SalesFact!$G$2:$G$2001),2),Raw_SalesFact!G900)</f>
        <v>451.33</v>
      </c>
      <c r="H900" s="8">
        <f>IF(Raw_SalesFact!H900="",0,Raw_SalesFact!H900)</f>
        <v>0.23</v>
      </c>
      <c r="I900" s="4" t="str">
        <f>Raw_SalesFact!I900</f>
        <v>COD</v>
      </c>
      <c r="J900" s="4">
        <f>IF(Raw_SalesFact!J900="",ROUND(F900*G900*(1-H900),2),Raw_SalesFact!J900)</f>
        <v>695.04819999999995</v>
      </c>
      <c r="K900" s="4" t="str">
        <f>IF(COUNTIF($A$2:$A900,A900)&gt;1,"Duplicate","Unique")</f>
        <v>Unique</v>
      </c>
    </row>
    <row r="901" spans="1:11" ht="15" customHeight="1" x14ac:dyDescent="0.3">
      <c r="A901" s="4" t="str">
        <f>Raw_SalesFact!A901</f>
        <v>SALE899</v>
      </c>
      <c r="B901" s="6">
        <f>Raw_SalesFact!B901</f>
        <v>45456</v>
      </c>
      <c r="C901" s="4" t="str">
        <f>Raw_SalesFact!C901</f>
        <v>CUST1372</v>
      </c>
      <c r="D901" s="4" t="str">
        <f>Raw_SalesFact!D901</f>
        <v>PROD86</v>
      </c>
      <c r="E901" s="4" t="str">
        <f>Raw_SalesFact!E901</f>
        <v>STORE6</v>
      </c>
      <c r="F901" s="4">
        <f>IF(Raw_SalesFact!F901="",ROUND(AVERAGE(Raw_SalesFact!$F$2:$F$2001),0),Raw_SalesFact!F901)</f>
        <v>3</v>
      </c>
      <c r="G901" s="4">
        <f>IF(Raw_SalesFact!G901="",ROUND(AVERAGEIF(Raw_SalesFact!$D$2:$D$2001,D901,Raw_SalesFact!$G$2:$G$2001),2),Raw_SalesFact!G901)</f>
        <v>619.80999999999995</v>
      </c>
      <c r="H901" s="8">
        <f>IF(Raw_SalesFact!H901="",0,Raw_SalesFact!H901)</f>
        <v>0.16</v>
      </c>
      <c r="I901" s="4" t="str">
        <f>Raw_SalesFact!I901</f>
        <v>COD</v>
      </c>
      <c r="J901" s="4">
        <f>IF(Raw_SalesFact!J901="",ROUND(F901*G901*(1-H901),2),Raw_SalesFact!J901)</f>
        <v>1561.9212</v>
      </c>
      <c r="K901" s="4" t="str">
        <f>IF(COUNTIF($A$2:$A901,A901)&gt;1,"Duplicate","Unique")</f>
        <v>Unique</v>
      </c>
    </row>
    <row r="902" spans="1:11" ht="15" customHeight="1" x14ac:dyDescent="0.3">
      <c r="A902" s="4" t="str">
        <f>Raw_SalesFact!A902</f>
        <v>SALE900</v>
      </c>
      <c r="B902" s="6">
        <f>Raw_SalesFact!B902</f>
        <v>45713</v>
      </c>
      <c r="C902" s="4" t="str">
        <f>Raw_SalesFact!C902</f>
        <v>CUST1108</v>
      </c>
      <c r="D902" s="4" t="str">
        <f>Raw_SalesFact!D902</f>
        <v>PROD62</v>
      </c>
      <c r="E902" s="4" t="str">
        <f>Raw_SalesFact!E902</f>
        <v>STORE7</v>
      </c>
      <c r="F902" s="4">
        <f>IF(Raw_SalesFact!F902="",ROUND(AVERAGE(Raw_SalesFact!$F$2:$F$2001),0),Raw_SalesFact!F902)</f>
        <v>4</v>
      </c>
      <c r="G902" s="4">
        <f>IF(Raw_SalesFact!G902="",ROUND(AVERAGEIF(Raw_SalesFact!$D$2:$D$2001,D902,Raw_SalesFact!$G$2:$G$2001),2),Raw_SalesFact!G902)</f>
        <v>46.97</v>
      </c>
      <c r="H902" s="8">
        <f>IF(Raw_SalesFact!H902="",0,Raw_SalesFact!H902)</f>
        <v>0.26</v>
      </c>
      <c r="I902" s="4" t="str">
        <f>Raw_SalesFact!I902</f>
        <v>PayPal</v>
      </c>
      <c r="J902" s="4">
        <f>IF(Raw_SalesFact!J902="",ROUND(F902*G902*(1-H902),2),Raw_SalesFact!J902)</f>
        <v>139.03120000000001</v>
      </c>
      <c r="K902" s="4" t="str">
        <f>IF(COUNTIF($A$2:$A902,A902)&gt;1,"Duplicate","Unique")</f>
        <v>Unique</v>
      </c>
    </row>
    <row r="903" spans="1:11" ht="15" customHeight="1" x14ac:dyDescent="0.3">
      <c r="A903" s="4" t="str">
        <f>Raw_SalesFact!A903</f>
        <v>SALE901</v>
      </c>
      <c r="B903" s="6">
        <f>Raw_SalesFact!B903</f>
        <v>45784</v>
      </c>
      <c r="C903" s="4" t="str">
        <f>Raw_SalesFact!C903</f>
        <v>CUST1184</v>
      </c>
      <c r="D903" s="4" t="str">
        <f>Raw_SalesFact!D903</f>
        <v>PROD46</v>
      </c>
      <c r="E903" s="4" t="str">
        <f>Raw_SalesFact!E903</f>
        <v>STORE2</v>
      </c>
      <c r="F903" s="4">
        <f>IF(Raw_SalesFact!F903="",ROUND(AVERAGE(Raw_SalesFact!$F$2:$F$2001),0),Raw_SalesFact!F903)</f>
        <v>2</v>
      </c>
      <c r="G903" s="4">
        <f>IF(Raw_SalesFact!G903="",ROUND(AVERAGEIF(Raw_SalesFact!$D$2:$D$2001,D903,Raw_SalesFact!$G$2:$G$2001),2),Raw_SalesFact!G903)</f>
        <v>71.48</v>
      </c>
      <c r="H903" s="8">
        <f>IF(Raw_SalesFact!H903="",0,Raw_SalesFact!H903)</f>
        <v>0.14000000000000001</v>
      </c>
      <c r="I903" s="4" t="str">
        <f>Raw_SalesFact!I903</f>
        <v>COD</v>
      </c>
      <c r="J903" s="4">
        <f>IF(Raw_SalesFact!J903="",ROUND(F903*G903*(1-H903),2),Raw_SalesFact!J903)</f>
        <v>122.9456</v>
      </c>
      <c r="K903" s="4" t="str">
        <f>IF(COUNTIF($A$2:$A903,A903)&gt;1,"Duplicate","Unique")</f>
        <v>Unique</v>
      </c>
    </row>
    <row r="904" spans="1:11" ht="15" customHeight="1" x14ac:dyDescent="0.3">
      <c r="A904" s="4" t="str">
        <f>Raw_SalesFact!A904</f>
        <v>SALE902</v>
      </c>
      <c r="B904" s="6">
        <f>Raw_SalesFact!B904</f>
        <v>45812</v>
      </c>
      <c r="C904" s="4" t="str">
        <f>Raw_SalesFact!C904</f>
        <v>CUST1000</v>
      </c>
      <c r="D904" s="4" t="str">
        <f>Raw_SalesFact!D904</f>
        <v>PROD56</v>
      </c>
      <c r="E904" s="4" t="str">
        <f>Raw_SalesFact!E904</f>
        <v>STORE19</v>
      </c>
      <c r="F904" s="4">
        <f>IF(Raw_SalesFact!F904="",ROUND(AVERAGE(Raw_SalesFact!$F$2:$F$2001),0),Raw_SalesFact!F904)</f>
        <v>2</v>
      </c>
      <c r="G904" s="4">
        <f>IF(Raw_SalesFact!G904="",ROUND(AVERAGEIF(Raw_SalesFact!$D$2:$D$2001,D904,Raw_SalesFact!$G$2:$G$2001),2),Raw_SalesFact!G904)</f>
        <v>404.08</v>
      </c>
      <c r="H904" s="8">
        <f>IF(Raw_SalesFact!H904="",0,Raw_SalesFact!H904)</f>
        <v>7.0000000000000007E-2</v>
      </c>
      <c r="I904" s="4" t="str">
        <f>Raw_SalesFact!I904</f>
        <v>Credit Card</v>
      </c>
      <c r="J904" s="4">
        <f>IF(Raw_SalesFact!J904="",ROUND(F904*G904*(1-H904),2),Raw_SalesFact!J904)</f>
        <v>751.58879999999999</v>
      </c>
      <c r="K904" s="4" t="str">
        <f>IF(COUNTIF($A$2:$A904,A904)&gt;1,"Duplicate","Unique")</f>
        <v>Unique</v>
      </c>
    </row>
    <row r="905" spans="1:11" ht="15" customHeight="1" x14ac:dyDescent="0.3">
      <c r="A905" s="4" t="str">
        <f>Raw_SalesFact!A905</f>
        <v>SALE903</v>
      </c>
      <c r="B905" s="6">
        <f>Raw_SalesFact!B905</f>
        <v>45653</v>
      </c>
      <c r="C905" s="4" t="str">
        <f>Raw_SalesFact!C905</f>
        <v>CUST1264</v>
      </c>
      <c r="D905" s="4" t="str">
        <f>Raw_SalesFact!D905</f>
        <v>PROD17</v>
      </c>
      <c r="E905" s="4" t="str">
        <f>Raw_SalesFact!E905</f>
        <v>STORE16</v>
      </c>
      <c r="F905" s="4">
        <f>IF(Raw_SalesFact!F905="",ROUND(AVERAGE(Raw_SalesFact!$F$2:$F$2001),0),Raw_SalesFact!F905)</f>
        <v>1</v>
      </c>
      <c r="G905" s="4">
        <f>IF(Raw_SalesFact!G905="",ROUND(AVERAGEIF(Raw_SalesFact!$D$2:$D$2001,D905,Raw_SalesFact!$G$2:$G$2001),2),Raw_SalesFact!G905)</f>
        <v>519.91</v>
      </c>
      <c r="H905" s="8">
        <f>IF(Raw_SalesFact!H905="",0,Raw_SalesFact!H905)</f>
        <v>0.05</v>
      </c>
      <c r="I905" s="4" t="str">
        <f>Raw_SalesFact!I905</f>
        <v>COD</v>
      </c>
      <c r="J905" s="4">
        <f>IF(Raw_SalesFact!J905="",ROUND(F905*G905*(1-H905),2),Raw_SalesFact!J905)</f>
        <v>493.91449999999998</v>
      </c>
      <c r="K905" s="4" t="str">
        <f>IF(COUNTIF($A$2:$A905,A905)&gt;1,"Duplicate","Unique")</f>
        <v>Unique</v>
      </c>
    </row>
    <row r="906" spans="1:11" ht="15" customHeight="1" x14ac:dyDescent="0.3">
      <c r="A906" s="4" t="str">
        <f>Raw_SalesFact!A906</f>
        <v>SALE904</v>
      </c>
      <c r="B906" s="6">
        <f>Raw_SalesFact!B906</f>
        <v>45672</v>
      </c>
      <c r="C906" s="4" t="str">
        <f>Raw_SalesFact!C906</f>
        <v>CUST1145</v>
      </c>
      <c r="D906" s="4" t="str">
        <f>Raw_SalesFact!D906</f>
        <v>PROD48</v>
      </c>
      <c r="E906" s="4" t="str">
        <f>Raw_SalesFact!E906</f>
        <v>STORE13</v>
      </c>
      <c r="F906" s="4">
        <f>IF(Raw_SalesFact!F906="",ROUND(AVERAGE(Raw_SalesFact!$F$2:$F$2001),0),Raw_SalesFact!F906)</f>
        <v>3</v>
      </c>
      <c r="G906" s="4">
        <f>IF(Raw_SalesFact!G906="",ROUND(AVERAGEIF(Raw_SalesFact!$D$2:$D$2001,D906,Raw_SalesFact!$G$2:$G$2001),2),Raw_SalesFact!G906)</f>
        <v>566.16</v>
      </c>
      <c r="H906" s="8">
        <f>IF(Raw_SalesFact!H906="",0,Raw_SalesFact!H906)</f>
        <v>0.05</v>
      </c>
      <c r="I906" s="4" t="str">
        <f>Raw_SalesFact!I906</f>
        <v>PayPal</v>
      </c>
      <c r="J906" s="4">
        <f>IF(Raw_SalesFact!J906="",ROUND(F906*G906*(1-H906),2),Raw_SalesFact!J906)</f>
        <v>1613.556</v>
      </c>
      <c r="K906" s="4" t="str">
        <f>IF(COUNTIF($A$2:$A906,A906)&gt;1,"Duplicate","Unique")</f>
        <v>Unique</v>
      </c>
    </row>
    <row r="907" spans="1:11" ht="15" customHeight="1" x14ac:dyDescent="0.3">
      <c r="A907" s="4" t="str">
        <f>Raw_SalesFact!A907</f>
        <v>SALE905</v>
      </c>
      <c r="B907" s="6">
        <f>Raw_SalesFact!B907</f>
        <v>45799</v>
      </c>
      <c r="C907" s="4" t="str">
        <f>Raw_SalesFact!C907</f>
        <v>CUST1392</v>
      </c>
      <c r="D907" s="4" t="str">
        <f>Raw_SalesFact!D907</f>
        <v>PROD52</v>
      </c>
      <c r="E907" s="4" t="str">
        <f>Raw_SalesFact!E907</f>
        <v>STORE10</v>
      </c>
      <c r="F907" s="4">
        <f>IF(Raw_SalesFact!F907="",ROUND(AVERAGE(Raw_SalesFact!$F$2:$F$2001),0),Raw_SalesFact!F907)</f>
        <v>2</v>
      </c>
      <c r="G907" s="4">
        <f>IF(Raw_SalesFact!G907="",ROUND(AVERAGEIF(Raw_SalesFact!$D$2:$D$2001,D907,Raw_SalesFact!$G$2:$G$2001),2),Raw_SalesFact!G907)</f>
        <v>295.12</v>
      </c>
      <c r="H907" s="8">
        <f>IF(Raw_SalesFact!H907="",0,Raw_SalesFact!H907)</f>
        <v>0.09</v>
      </c>
      <c r="I907" s="4" t="str">
        <f>Raw_SalesFact!I907</f>
        <v>COD</v>
      </c>
      <c r="J907" s="4">
        <f>IF(Raw_SalesFact!J907="",ROUND(F907*G907*(1-H907),2),Raw_SalesFact!J907)</f>
        <v>537.11839999999995</v>
      </c>
      <c r="K907" s="4" t="str">
        <f>IF(COUNTIF($A$2:$A907,A907)&gt;1,"Duplicate","Unique")</f>
        <v>Unique</v>
      </c>
    </row>
    <row r="908" spans="1:11" ht="15" customHeight="1" x14ac:dyDescent="0.3">
      <c r="A908" s="4" t="str">
        <f>Raw_SalesFact!A908</f>
        <v>SALE906</v>
      </c>
      <c r="B908" s="6">
        <f>Raw_SalesFact!B908</f>
        <v>45848</v>
      </c>
      <c r="C908" s="4" t="str">
        <f>Raw_SalesFact!C908</f>
        <v>CUST1109</v>
      </c>
      <c r="D908" s="4" t="str">
        <f>Raw_SalesFact!D908</f>
        <v>PROD34</v>
      </c>
      <c r="E908" s="4" t="str">
        <f>Raw_SalesFact!E908</f>
        <v>STORE11</v>
      </c>
      <c r="F908" s="4">
        <f>IF(Raw_SalesFact!F908="",ROUND(AVERAGE(Raw_SalesFact!$F$2:$F$2001),0),Raw_SalesFact!F908)</f>
        <v>2</v>
      </c>
      <c r="G908" s="4">
        <f>IF(Raw_SalesFact!G908="",ROUND(AVERAGEIF(Raw_SalesFact!$D$2:$D$2001,D908,Raw_SalesFact!$G$2:$G$2001),2),Raw_SalesFact!G908)</f>
        <v>414.18</v>
      </c>
      <c r="H908" s="8">
        <f>IF(Raw_SalesFact!H908="",0,Raw_SalesFact!H908)</f>
        <v>0.25</v>
      </c>
      <c r="I908" s="4" t="str">
        <f>Raw_SalesFact!I908</f>
        <v>PayPal</v>
      </c>
      <c r="J908" s="4">
        <f>IF(Raw_SalesFact!J908="",ROUND(F908*G908*(1-H908),2),Raw_SalesFact!J908)</f>
        <v>621.27</v>
      </c>
      <c r="K908" s="4" t="str">
        <f>IF(COUNTIF($A$2:$A908,A908)&gt;1,"Duplicate","Unique")</f>
        <v>Unique</v>
      </c>
    </row>
    <row r="909" spans="1:11" ht="15" customHeight="1" x14ac:dyDescent="0.3">
      <c r="A909" s="4" t="str">
        <f>Raw_SalesFact!A909</f>
        <v>SALE907</v>
      </c>
      <c r="B909" s="6">
        <f>Raw_SalesFact!B909</f>
        <v>45918</v>
      </c>
      <c r="C909" s="4" t="str">
        <f>Raw_SalesFact!C909</f>
        <v>CUST1268</v>
      </c>
      <c r="D909" s="4" t="str">
        <f>Raw_SalesFact!D909</f>
        <v>PROD58</v>
      </c>
      <c r="E909" s="4" t="str">
        <f>Raw_SalesFact!E909</f>
        <v>STORE8</v>
      </c>
      <c r="F909" s="4">
        <f>IF(Raw_SalesFact!F909="",ROUND(AVERAGE(Raw_SalesFact!$F$2:$F$2001),0),Raw_SalesFact!F909)</f>
        <v>2</v>
      </c>
      <c r="G909" s="4">
        <f>IF(Raw_SalesFact!G909="",ROUND(AVERAGEIF(Raw_SalesFact!$D$2:$D$2001,D909,Raw_SalesFact!$G$2:$G$2001),2),Raw_SalesFact!G909)</f>
        <v>433.75</v>
      </c>
      <c r="H909" s="8">
        <f>IF(Raw_SalesFact!H909="",0,Raw_SalesFact!H909)</f>
        <v>0</v>
      </c>
      <c r="I909" s="4" t="str">
        <f>Raw_SalesFact!I909</f>
        <v>Credit Card</v>
      </c>
      <c r="J909" s="4">
        <f>IF(Raw_SalesFact!J909="",ROUND(F909*G909*(1-H909),2),Raw_SalesFact!J909)</f>
        <v>867.5</v>
      </c>
      <c r="K909" s="4" t="str">
        <f>IF(COUNTIF($A$2:$A909,A909)&gt;1,"Duplicate","Unique")</f>
        <v>Unique</v>
      </c>
    </row>
    <row r="910" spans="1:11" ht="15" customHeight="1" x14ac:dyDescent="0.3">
      <c r="A910" s="4" t="str">
        <f>Raw_SalesFact!A910</f>
        <v>SALE908</v>
      </c>
      <c r="B910" s="6">
        <f>Raw_SalesFact!B910</f>
        <v>45288</v>
      </c>
      <c r="C910" s="4" t="str">
        <f>Raw_SalesFact!C910</f>
        <v>CUST1281</v>
      </c>
      <c r="D910" s="4" t="str">
        <f>Raw_SalesFact!D910</f>
        <v>PROD85</v>
      </c>
      <c r="E910" s="4" t="str">
        <f>Raw_SalesFact!E910</f>
        <v>STORE19</v>
      </c>
      <c r="F910" s="4">
        <f>IF(Raw_SalesFact!F910="",ROUND(AVERAGE(Raw_SalesFact!$F$2:$F$2001),0),Raw_SalesFact!F910)</f>
        <v>3</v>
      </c>
      <c r="G910" s="4">
        <f>IF(Raw_SalesFact!G910="",ROUND(AVERAGEIF(Raw_SalesFact!$D$2:$D$2001,D910,Raw_SalesFact!$G$2:$G$2001),2),Raw_SalesFact!G910)</f>
        <v>104.33</v>
      </c>
      <c r="H910" s="8">
        <f>IF(Raw_SalesFact!H910="",0,Raw_SalesFact!H910)</f>
        <v>0.13</v>
      </c>
      <c r="I910" s="4" t="str">
        <f>Raw_SalesFact!I910</f>
        <v>COD</v>
      </c>
      <c r="J910" s="4">
        <f>IF(Raw_SalesFact!J910="",ROUND(F910*G910*(1-H910),2),Raw_SalesFact!J910)</f>
        <v>272.30130000000003</v>
      </c>
      <c r="K910" s="4" t="str">
        <f>IF(COUNTIF($A$2:$A910,A910)&gt;1,"Duplicate","Unique")</f>
        <v>Unique</v>
      </c>
    </row>
    <row r="911" spans="1:11" ht="15" customHeight="1" x14ac:dyDescent="0.3">
      <c r="A911" s="4" t="str">
        <f>Raw_SalesFact!A911</f>
        <v>SALE909</v>
      </c>
      <c r="B911" s="6">
        <f>Raw_SalesFact!B911</f>
        <v>45477</v>
      </c>
      <c r="C911" s="4" t="str">
        <f>Raw_SalesFact!C911</f>
        <v>CUST1464</v>
      </c>
      <c r="D911" s="4" t="str">
        <f>Raw_SalesFact!D911</f>
        <v>PROD4</v>
      </c>
      <c r="E911" s="4" t="str">
        <f>Raw_SalesFact!E911</f>
        <v>STORE12</v>
      </c>
      <c r="F911" s="4">
        <f>IF(Raw_SalesFact!F911="",ROUND(AVERAGE(Raw_SalesFact!$F$2:$F$2001),0),Raw_SalesFact!F911)</f>
        <v>1</v>
      </c>
      <c r="G911" s="4">
        <f>IF(Raw_SalesFact!G911="",ROUND(AVERAGEIF(Raw_SalesFact!$D$2:$D$2001,D911,Raw_SalesFact!$G$2:$G$2001),2),Raw_SalesFact!G911)</f>
        <v>221.7</v>
      </c>
      <c r="H911" s="8">
        <f>IF(Raw_SalesFact!H911="",0,Raw_SalesFact!H911)</f>
        <v>0.04</v>
      </c>
      <c r="I911" s="4" t="str">
        <f>Raw_SalesFact!I911</f>
        <v>Credit Card</v>
      </c>
      <c r="J911" s="4">
        <f>IF(Raw_SalesFact!J911="",ROUND(F911*G911*(1-H911),2),Raw_SalesFact!J911)</f>
        <v>212.83199999999999</v>
      </c>
      <c r="K911" s="4" t="str">
        <f>IF(COUNTIF($A$2:$A911,A911)&gt;1,"Duplicate","Unique")</f>
        <v>Unique</v>
      </c>
    </row>
    <row r="912" spans="1:11" ht="15" customHeight="1" x14ac:dyDescent="0.3">
      <c r="A912" s="4" t="str">
        <f>Raw_SalesFact!A912</f>
        <v>SALE910</v>
      </c>
      <c r="B912" s="6">
        <f>Raw_SalesFact!B912</f>
        <v>45796</v>
      </c>
      <c r="C912" s="4" t="str">
        <f>Raw_SalesFact!C912</f>
        <v>CUST1211</v>
      </c>
      <c r="D912" s="4" t="str">
        <f>Raw_SalesFact!D912</f>
        <v>PROD67</v>
      </c>
      <c r="E912" s="4" t="str">
        <f>Raw_SalesFact!E912</f>
        <v>STORE5</v>
      </c>
      <c r="F912" s="4">
        <f>IF(Raw_SalesFact!F912="",ROUND(AVERAGE(Raw_SalesFact!$F$2:$F$2001),0),Raw_SalesFact!F912)</f>
        <v>2</v>
      </c>
      <c r="G912" s="4">
        <f>IF(Raw_SalesFact!G912="",ROUND(AVERAGEIF(Raw_SalesFact!$D$2:$D$2001,D912,Raw_SalesFact!$G$2:$G$2001),2),Raw_SalesFact!G912)</f>
        <v>491.26</v>
      </c>
      <c r="H912" s="8">
        <f>IF(Raw_SalesFact!H912="",0,Raw_SalesFact!H912)</f>
        <v>0.14000000000000001</v>
      </c>
      <c r="I912" s="4" t="str">
        <f>Raw_SalesFact!I912</f>
        <v>COD</v>
      </c>
      <c r="J912" s="4">
        <f>IF(Raw_SalesFact!J912="",ROUND(F912*G912*(1-H912),2),Raw_SalesFact!J912)</f>
        <v>844.96720000000005</v>
      </c>
      <c r="K912" s="4" t="str">
        <f>IF(COUNTIF($A$2:$A912,A912)&gt;1,"Duplicate","Unique")</f>
        <v>Unique</v>
      </c>
    </row>
    <row r="913" spans="1:11" ht="15" customHeight="1" x14ac:dyDescent="0.3">
      <c r="A913" s="4" t="str">
        <f>Raw_SalesFact!A913</f>
        <v>SALE911</v>
      </c>
      <c r="B913" s="6">
        <f>Raw_SalesFact!B913</f>
        <v>45630</v>
      </c>
      <c r="C913" s="4" t="str">
        <f>Raw_SalesFact!C913</f>
        <v>CUST1181</v>
      </c>
      <c r="D913" s="4" t="str">
        <f>Raw_SalesFact!D913</f>
        <v>PROD37</v>
      </c>
      <c r="E913" s="4" t="str">
        <f>Raw_SalesFact!E913</f>
        <v>STORE8</v>
      </c>
      <c r="F913" s="4">
        <f>IF(Raw_SalesFact!F913="",ROUND(AVERAGE(Raw_SalesFact!$F$2:$F$2001),0),Raw_SalesFact!F913)</f>
        <v>4</v>
      </c>
      <c r="G913" s="4">
        <f>IF(Raw_SalesFact!G913="",ROUND(AVERAGEIF(Raw_SalesFact!$D$2:$D$2001,D913,Raw_SalesFact!$G$2:$G$2001),2),Raw_SalesFact!G913)</f>
        <v>923.14</v>
      </c>
      <c r="H913" s="8">
        <f>IF(Raw_SalesFact!H913="",0,Raw_SalesFact!H913)</f>
        <v>0.15</v>
      </c>
      <c r="I913" s="4" t="str">
        <f>Raw_SalesFact!I913</f>
        <v>Credit Card</v>
      </c>
      <c r="J913" s="4">
        <f>IF(Raw_SalesFact!J913="",ROUND(F913*G913*(1-H913),2),Raw_SalesFact!J913)</f>
        <v>3138.6759999999999</v>
      </c>
      <c r="K913" s="4" t="str">
        <f>IF(COUNTIF($A$2:$A913,A913)&gt;1,"Duplicate","Unique")</f>
        <v>Unique</v>
      </c>
    </row>
    <row r="914" spans="1:11" ht="15" customHeight="1" x14ac:dyDescent="0.3">
      <c r="A914" s="4" t="str">
        <f>Raw_SalesFact!A914</f>
        <v>SALE912</v>
      </c>
      <c r="B914" s="6">
        <f>Raw_SalesFact!B914</f>
        <v>45625</v>
      </c>
      <c r="C914" s="4" t="str">
        <f>Raw_SalesFact!C914</f>
        <v>CUST1193</v>
      </c>
      <c r="D914" s="4" t="str">
        <f>Raw_SalesFact!D914</f>
        <v>PROD64</v>
      </c>
      <c r="E914" s="4" t="str">
        <f>Raw_SalesFact!E914</f>
        <v>STORE7</v>
      </c>
      <c r="F914" s="4">
        <f>IF(Raw_SalesFact!F914="",ROUND(AVERAGE(Raw_SalesFact!$F$2:$F$2001),0),Raw_SalesFact!F914)</f>
        <v>2</v>
      </c>
      <c r="G914" s="4">
        <f>IF(Raw_SalesFact!G914="",ROUND(AVERAGEIF(Raw_SalesFact!$D$2:$D$2001,D914,Raw_SalesFact!$G$2:$G$2001),2),Raw_SalesFact!G914)</f>
        <v>747.65</v>
      </c>
      <c r="H914" s="8">
        <f>IF(Raw_SalesFact!H914="",0,Raw_SalesFact!H914)</f>
        <v>0.08</v>
      </c>
      <c r="I914" s="4" t="str">
        <f>Raw_SalesFact!I914</f>
        <v>Credit Card</v>
      </c>
      <c r="J914" s="4">
        <f>IF(Raw_SalesFact!J914="",ROUND(F914*G914*(1-H914),2),Raw_SalesFact!J914)</f>
        <v>1375.6759999999999</v>
      </c>
      <c r="K914" s="4" t="str">
        <f>IF(COUNTIF($A$2:$A914,A914)&gt;1,"Duplicate","Unique")</f>
        <v>Unique</v>
      </c>
    </row>
    <row r="915" spans="1:11" ht="15" customHeight="1" x14ac:dyDescent="0.3">
      <c r="A915" s="4" t="str">
        <f>Raw_SalesFact!A915</f>
        <v>SALE913</v>
      </c>
      <c r="B915" s="6">
        <f>Raw_SalesFact!B915</f>
        <v>45773</v>
      </c>
      <c r="C915" s="4" t="str">
        <f>Raw_SalesFact!C915</f>
        <v>CUST1109</v>
      </c>
      <c r="D915" s="4" t="str">
        <f>Raw_SalesFact!D915</f>
        <v>PROD42</v>
      </c>
      <c r="E915" s="4" t="str">
        <f>Raw_SalesFact!E915</f>
        <v>STORE7</v>
      </c>
      <c r="F915" s="4">
        <f>IF(Raw_SalesFact!F915="",ROUND(AVERAGE(Raw_SalesFact!$F$2:$F$2001),0),Raw_SalesFact!F915)</f>
        <v>3</v>
      </c>
      <c r="G915" s="4">
        <f>IF(Raw_SalesFact!G915="",ROUND(AVERAGEIF(Raw_SalesFact!$D$2:$D$2001,D915,Raw_SalesFact!$G$2:$G$2001),2),Raw_SalesFact!G915)</f>
        <v>94.55</v>
      </c>
      <c r="H915" s="8">
        <f>IF(Raw_SalesFact!H915="",0,Raw_SalesFact!H915)</f>
        <v>0.13</v>
      </c>
      <c r="I915" s="4" t="str">
        <f>Raw_SalesFact!I915</f>
        <v>COD</v>
      </c>
      <c r="J915" s="4">
        <f>IF(Raw_SalesFact!J915="",ROUND(F915*G915*(1-H915),2),Raw_SalesFact!J915)</f>
        <v>246.77549999999999</v>
      </c>
      <c r="K915" s="4" t="str">
        <f>IF(COUNTIF($A$2:$A915,A915)&gt;1,"Duplicate","Unique")</f>
        <v>Unique</v>
      </c>
    </row>
    <row r="916" spans="1:11" ht="15" customHeight="1" x14ac:dyDescent="0.3">
      <c r="A916" s="4" t="str">
        <f>Raw_SalesFact!A916</f>
        <v>SALE914</v>
      </c>
      <c r="B916" s="6">
        <f>Raw_SalesFact!B916</f>
        <v>45308</v>
      </c>
      <c r="C916" s="4" t="str">
        <f>Raw_SalesFact!C916</f>
        <v>CUST1039</v>
      </c>
      <c r="D916" s="4" t="str">
        <f>Raw_SalesFact!D916</f>
        <v>PROD15</v>
      </c>
      <c r="E916" s="4" t="str">
        <f>Raw_SalesFact!E916</f>
        <v>STORE19</v>
      </c>
      <c r="F916" s="4">
        <f>IF(Raw_SalesFact!F916="",ROUND(AVERAGE(Raw_SalesFact!$F$2:$F$2001),0),Raw_SalesFact!F916)</f>
        <v>3</v>
      </c>
      <c r="G916" s="4">
        <f>IF(Raw_SalesFact!G916="",ROUND(AVERAGEIF(Raw_SalesFact!$D$2:$D$2001,D916,Raw_SalesFact!$G$2:$G$2001),2),Raw_SalesFact!G916)</f>
        <v>620.12</v>
      </c>
      <c r="H916" s="8">
        <f>IF(Raw_SalesFact!H916="",0,Raw_SalesFact!H916)</f>
        <v>0.06</v>
      </c>
      <c r="I916" s="4" t="str">
        <f>Raw_SalesFact!I916</f>
        <v>Credit Card</v>
      </c>
      <c r="J916" s="4">
        <f>IF(Raw_SalesFact!J916="",ROUND(F916*G916*(1-H916),2),Raw_SalesFact!J916)</f>
        <v>1748.7384</v>
      </c>
      <c r="K916" s="4" t="str">
        <f>IF(COUNTIF($A$2:$A916,A916)&gt;1,"Duplicate","Unique")</f>
        <v>Unique</v>
      </c>
    </row>
    <row r="917" spans="1:11" ht="15" customHeight="1" x14ac:dyDescent="0.3">
      <c r="A917" s="4" t="str">
        <f>Raw_SalesFact!A917</f>
        <v>SALE915</v>
      </c>
      <c r="B917" s="6">
        <f>Raw_SalesFact!B917</f>
        <v>45869</v>
      </c>
      <c r="C917" s="4" t="str">
        <f>Raw_SalesFact!C917</f>
        <v>CUST1486</v>
      </c>
      <c r="D917" s="4" t="str">
        <f>Raw_SalesFact!D917</f>
        <v>PROD69</v>
      </c>
      <c r="E917" s="4" t="str">
        <f>Raw_SalesFact!E917</f>
        <v>STORE6</v>
      </c>
      <c r="F917" s="4">
        <f>IF(Raw_SalesFact!F917="",ROUND(AVERAGE(Raw_SalesFact!$F$2:$F$2001),0),Raw_SalesFact!F917)</f>
        <v>2</v>
      </c>
      <c r="G917" s="4">
        <f>IF(Raw_SalesFact!G917="",ROUND(AVERAGEIF(Raw_SalesFact!$D$2:$D$2001,D917,Raw_SalesFact!$G$2:$G$2001),2),Raw_SalesFact!G917)</f>
        <v>354.09</v>
      </c>
      <c r="H917" s="8">
        <f>IF(Raw_SalesFact!H917="",0,Raw_SalesFact!H917)</f>
        <v>0.12</v>
      </c>
      <c r="I917" s="4" t="str">
        <f>Raw_SalesFact!I917</f>
        <v>COD</v>
      </c>
      <c r="J917" s="4">
        <f>IF(Raw_SalesFact!J917="",ROUND(F917*G917*(1-H917),2),Raw_SalesFact!J917)</f>
        <v>623.19839999999999</v>
      </c>
      <c r="K917" s="4" t="str">
        <f>IF(COUNTIF($A$2:$A917,A917)&gt;1,"Duplicate","Unique")</f>
        <v>Unique</v>
      </c>
    </row>
    <row r="918" spans="1:11" ht="15" customHeight="1" x14ac:dyDescent="0.3">
      <c r="A918" s="4" t="str">
        <f>Raw_SalesFact!A918</f>
        <v>SALE916</v>
      </c>
      <c r="B918" s="6">
        <f>Raw_SalesFact!B918</f>
        <v>45621</v>
      </c>
      <c r="C918" s="4" t="str">
        <f>Raw_SalesFact!C918</f>
        <v>CUST1130</v>
      </c>
      <c r="D918" s="4" t="str">
        <f>Raw_SalesFact!D918</f>
        <v>PROD53</v>
      </c>
      <c r="E918" s="4" t="str">
        <f>Raw_SalesFact!E918</f>
        <v>STORE5</v>
      </c>
      <c r="F918" s="4">
        <f>IF(Raw_SalesFact!F918="",ROUND(AVERAGE(Raw_SalesFact!$F$2:$F$2001),0),Raw_SalesFact!F918)</f>
        <v>3</v>
      </c>
      <c r="G918" s="4">
        <f>IF(Raw_SalesFact!G918="",ROUND(AVERAGEIF(Raw_SalesFact!$D$2:$D$2001,D918,Raw_SalesFact!$G$2:$G$2001),2),Raw_SalesFact!G918)</f>
        <v>214.94</v>
      </c>
      <c r="H918" s="8">
        <f>IF(Raw_SalesFact!H918="",0,Raw_SalesFact!H918)</f>
        <v>0.22</v>
      </c>
      <c r="I918" s="4" t="str">
        <f>Raw_SalesFact!I918</f>
        <v>COD</v>
      </c>
      <c r="J918" s="4">
        <f>IF(Raw_SalesFact!J918="",ROUND(F918*G918*(1-H918),2),Raw_SalesFact!J918)</f>
        <v>502.95960000000002</v>
      </c>
      <c r="K918" s="4" t="str">
        <f>IF(COUNTIF($A$2:$A918,A918)&gt;1,"Duplicate","Unique")</f>
        <v>Unique</v>
      </c>
    </row>
    <row r="919" spans="1:11" ht="15" customHeight="1" x14ac:dyDescent="0.3">
      <c r="A919" s="4" t="str">
        <f>Raw_SalesFact!A919</f>
        <v>SALE917</v>
      </c>
      <c r="B919" s="6">
        <f>Raw_SalesFact!B919</f>
        <v>45428</v>
      </c>
      <c r="C919" s="4" t="str">
        <f>Raw_SalesFact!C919</f>
        <v>CUST1199</v>
      </c>
      <c r="D919" s="4" t="str">
        <f>Raw_SalesFact!D919</f>
        <v>PROD9</v>
      </c>
      <c r="E919" s="4" t="str">
        <f>Raw_SalesFact!E919</f>
        <v>STORE12</v>
      </c>
      <c r="F919" s="4">
        <f>IF(Raw_SalesFact!F919="",ROUND(AVERAGE(Raw_SalesFact!$F$2:$F$2001),0),Raw_SalesFact!F919)</f>
        <v>2</v>
      </c>
      <c r="G919" s="4">
        <f>IF(Raw_SalesFact!G919="",ROUND(AVERAGEIF(Raw_SalesFact!$D$2:$D$2001,D919,Raw_SalesFact!$G$2:$G$2001),2),Raw_SalesFact!G919)</f>
        <v>309.77999999999997</v>
      </c>
      <c r="H919" s="8">
        <f>IF(Raw_SalesFact!H919="",0,Raw_SalesFact!H919)</f>
        <v>0.16</v>
      </c>
      <c r="I919" s="4" t="str">
        <f>Raw_SalesFact!I919</f>
        <v>Credit Card</v>
      </c>
      <c r="J919" s="4">
        <f>IF(Raw_SalesFact!J919="",ROUND(F919*G919*(1-H919),2),Raw_SalesFact!J919)</f>
        <v>520.43039999999996</v>
      </c>
      <c r="K919" s="4" t="str">
        <f>IF(COUNTIF($A$2:$A919,A919)&gt;1,"Duplicate","Unique")</f>
        <v>Unique</v>
      </c>
    </row>
    <row r="920" spans="1:11" ht="15" customHeight="1" x14ac:dyDescent="0.3">
      <c r="A920" s="4" t="str">
        <f>Raw_SalesFact!A920</f>
        <v>SALE918</v>
      </c>
      <c r="B920" s="6">
        <f>Raw_SalesFact!B920</f>
        <v>45807</v>
      </c>
      <c r="C920" s="4" t="str">
        <f>Raw_SalesFact!C920</f>
        <v>CUST1069</v>
      </c>
      <c r="D920" s="4" t="str">
        <f>Raw_SalesFact!D920</f>
        <v>PROD13</v>
      </c>
      <c r="E920" s="4" t="str">
        <f>Raw_SalesFact!E920</f>
        <v>STORE3</v>
      </c>
      <c r="F920" s="4">
        <f>IF(Raw_SalesFact!F920="",ROUND(AVERAGE(Raw_SalesFact!$F$2:$F$2001),0),Raw_SalesFact!F920)</f>
        <v>2</v>
      </c>
      <c r="G920" s="4">
        <f>IF(Raw_SalesFact!G920="",ROUND(AVERAGEIF(Raw_SalesFact!$D$2:$D$2001,D920,Raw_SalesFact!$G$2:$G$2001),2),Raw_SalesFact!G920)</f>
        <v>183.85</v>
      </c>
      <c r="H920" s="8">
        <f>IF(Raw_SalesFact!H920="",0,Raw_SalesFact!H920)</f>
        <v>0.14000000000000001</v>
      </c>
      <c r="I920" s="4" t="str">
        <f>Raw_SalesFact!I920</f>
        <v>PayPal</v>
      </c>
      <c r="J920" s="4">
        <f>IF(Raw_SalesFact!J920="",ROUND(F920*G920*(1-H920),2),Raw_SalesFact!J920)</f>
        <v>316.22199999999998</v>
      </c>
      <c r="K920" s="4" t="str">
        <f>IF(COUNTIF($A$2:$A920,A920)&gt;1,"Duplicate","Unique")</f>
        <v>Unique</v>
      </c>
    </row>
    <row r="921" spans="1:11" ht="15" customHeight="1" x14ac:dyDescent="0.3">
      <c r="A921" s="4" t="str">
        <f>Raw_SalesFact!A921</f>
        <v>SALE919</v>
      </c>
      <c r="B921" s="6">
        <f>Raw_SalesFact!B921</f>
        <v>45238</v>
      </c>
      <c r="C921" s="4" t="str">
        <f>Raw_SalesFact!C921</f>
        <v>CUST1409</v>
      </c>
      <c r="D921" s="4" t="str">
        <f>Raw_SalesFact!D921</f>
        <v>PROD70</v>
      </c>
      <c r="E921" s="4" t="str">
        <f>Raw_SalesFact!E921</f>
        <v>STORE0</v>
      </c>
      <c r="F921" s="4">
        <f>IF(Raw_SalesFact!F921="",ROUND(AVERAGE(Raw_SalesFact!$F$2:$F$2001),0),Raw_SalesFact!F921)</f>
        <v>1</v>
      </c>
      <c r="G921" s="4">
        <f>IF(Raw_SalesFact!G921="",ROUND(AVERAGEIF(Raw_SalesFact!$D$2:$D$2001,D921,Raw_SalesFact!$G$2:$G$2001),2),Raw_SalesFact!G921)</f>
        <v>550.05999999999995</v>
      </c>
      <c r="H921" s="8">
        <f>IF(Raw_SalesFact!H921="",0,Raw_SalesFact!H921)</f>
        <v>0.01</v>
      </c>
      <c r="I921" s="4" t="str">
        <f>Raw_SalesFact!I921</f>
        <v>Credit Card</v>
      </c>
      <c r="J921" s="4">
        <f>IF(Raw_SalesFact!J921="",ROUND(F921*G921*(1-H921),2),Raw_SalesFact!J921)</f>
        <v>544.55939999999998</v>
      </c>
      <c r="K921" s="4" t="str">
        <f>IF(COUNTIF($A$2:$A921,A921)&gt;1,"Duplicate","Unique")</f>
        <v>Unique</v>
      </c>
    </row>
    <row r="922" spans="1:11" ht="15" customHeight="1" x14ac:dyDescent="0.3">
      <c r="A922" s="4" t="str">
        <f>Raw_SalesFact!A922</f>
        <v>SALE920</v>
      </c>
      <c r="B922" s="6">
        <f>Raw_SalesFact!B922</f>
        <v>45253</v>
      </c>
      <c r="C922" s="4" t="str">
        <f>Raw_SalesFact!C922</f>
        <v>CUST1029</v>
      </c>
      <c r="D922" s="4" t="str">
        <f>Raw_SalesFact!D922</f>
        <v>PROD79</v>
      </c>
      <c r="E922" s="4" t="str">
        <f>Raw_SalesFact!E922</f>
        <v>STORE4</v>
      </c>
      <c r="F922" s="4">
        <f>IF(Raw_SalesFact!F922="",ROUND(AVERAGE(Raw_SalesFact!$F$2:$F$2001),0),Raw_SalesFact!F922)</f>
        <v>2</v>
      </c>
      <c r="G922" s="4">
        <f>IF(Raw_SalesFact!G922="",ROUND(AVERAGEIF(Raw_SalesFact!$D$2:$D$2001,D922,Raw_SalesFact!$G$2:$G$2001),2),Raw_SalesFact!G922)</f>
        <v>32.19</v>
      </c>
      <c r="H922" s="8">
        <f>IF(Raw_SalesFact!H922="",0,Raw_SalesFact!H922)</f>
        <v>0.13</v>
      </c>
      <c r="I922" s="4" t="str">
        <f>Raw_SalesFact!I922</f>
        <v>COD</v>
      </c>
      <c r="J922" s="4">
        <f>IF(Raw_SalesFact!J922="",ROUND(F922*G922*(1-H922),2),Raw_SalesFact!J922)</f>
        <v>56.010599999999997</v>
      </c>
      <c r="K922" s="4" t="str">
        <f>IF(COUNTIF($A$2:$A922,A922)&gt;1,"Duplicate","Unique")</f>
        <v>Unique</v>
      </c>
    </row>
    <row r="923" spans="1:11" ht="15" customHeight="1" x14ac:dyDescent="0.3">
      <c r="A923" s="4" t="str">
        <f>Raw_SalesFact!A923</f>
        <v>SALE921</v>
      </c>
      <c r="B923" s="6">
        <f>Raw_SalesFact!B923</f>
        <v>45460</v>
      </c>
      <c r="C923" s="4" t="str">
        <f>Raw_SalesFact!C923</f>
        <v>CUST1138</v>
      </c>
      <c r="D923" s="4" t="str">
        <f>Raw_SalesFact!D923</f>
        <v>PROD33</v>
      </c>
      <c r="E923" s="4" t="str">
        <f>Raw_SalesFact!E923</f>
        <v>STORE19</v>
      </c>
      <c r="F923" s="4">
        <f>IF(Raw_SalesFact!F923="",ROUND(AVERAGE(Raw_SalesFact!$F$2:$F$2001),0),Raw_SalesFact!F923)</f>
        <v>2</v>
      </c>
      <c r="G923" s="4">
        <f>IF(Raw_SalesFact!G923="",ROUND(AVERAGEIF(Raw_SalesFact!$D$2:$D$2001,D923,Raw_SalesFact!$G$2:$G$2001),2),Raw_SalesFact!G923)</f>
        <v>892.06</v>
      </c>
      <c r="H923" s="8">
        <f>IF(Raw_SalesFact!H923="",0,Raw_SalesFact!H923)</f>
        <v>0.08</v>
      </c>
      <c r="I923" s="4" t="str">
        <f>Raw_SalesFact!I923</f>
        <v>Credit Card</v>
      </c>
      <c r="J923" s="4">
        <f>IF(Raw_SalesFact!J923="",ROUND(F923*G923*(1-H923),2),Raw_SalesFact!J923)</f>
        <v>1641.3904</v>
      </c>
      <c r="K923" s="4" t="str">
        <f>IF(COUNTIF($A$2:$A923,A923)&gt;1,"Duplicate","Unique")</f>
        <v>Unique</v>
      </c>
    </row>
    <row r="924" spans="1:11" ht="15" customHeight="1" x14ac:dyDescent="0.3">
      <c r="A924" s="4" t="str">
        <f>Raw_SalesFact!A924</f>
        <v>SALE922</v>
      </c>
      <c r="B924" s="6">
        <f>Raw_SalesFact!B924</f>
        <v>45628</v>
      </c>
      <c r="C924" s="4" t="str">
        <f>Raw_SalesFact!C924</f>
        <v>CUST1472</v>
      </c>
      <c r="D924" s="4" t="str">
        <f>Raw_SalesFact!D924</f>
        <v>PROD58</v>
      </c>
      <c r="E924" s="4" t="str">
        <f>Raw_SalesFact!E924</f>
        <v>STORE6</v>
      </c>
      <c r="F924" s="4">
        <f>IF(Raw_SalesFact!F924="",ROUND(AVERAGE(Raw_SalesFact!$F$2:$F$2001),0),Raw_SalesFact!F924)</f>
        <v>1</v>
      </c>
      <c r="G924" s="4">
        <f>IF(Raw_SalesFact!G924="",ROUND(AVERAGEIF(Raw_SalesFact!$D$2:$D$2001,D924,Raw_SalesFact!$G$2:$G$2001),2),Raw_SalesFact!G924)</f>
        <v>127.47</v>
      </c>
      <c r="H924" s="8">
        <f>IF(Raw_SalesFact!H924="",0,Raw_SalesFact!H924)</f>
        <v>0.16</v>
      </c>
      <c r="I924" s="4" t="str">
        <f>Raw_SalesFact!I924</f>
        <v>COD</v>
      </c>
      <c r="J924" s="4">
        <f>IF(Raw_SalesFact!J924="",ROUND(F924*G924*(1-H924),2),Raw_SalesFact!J924)</f>
        <v>107.0748</v>
      </c>
      <c r="K924" s="4" t="str">
        <f>IF(COUNTIF($A$2:$A924,A924)&gt;1,"Duplicate","Unique")</f>
        <v>Unique</v>
      </c>
    </row>
    <row r="925" spans="1:11" ht="15" customHeight="1" x14ac:dyDescent="0.3">
      <c r="A925" s="4" t="str">
        <f>Raw_SalesFact!A925</f>
        <v>SALE923</v>
      </c>
      <c r="B925" s="6">
        <f>Raw_SalesFact!B925</f>
        <v>45778</v>
      </c>
      <c r="C925" s="4" t="str">
        <f>Raw_SalesFact!C925</f>
        <v>CUST1388</v>
      </c>
      <c r="D925" s="4" t="str">
        <f>Raw_SalesFact!D925</f>
        <v>PROD77</v>
      </c>
      <c r="E925" s="4" t="str">
        <f>Raw_SalesFact!E925</f>
        <v>STORE14</v>
      </c>
      <c r="F925" s="4">
        <f>IF(Raw_SalesFact!F925="",ROUND(AVERAGE(Raw_SalesFact!$F$2:$F$2001),0),Raw_SalesFact!F925)</f>
        <v>3</v>
      </c>
      <c r="G925" s="4">
        <f>IF(Raw_SalesFact!G925="",ROUND(AVERAGEIF(Raw_SalesFact!$D$2:$D$2001,D925,Raw_SalesFact!$G$2:$G$2001),2),Raw_SalesFact!G925)</f>
        <v>212.87</v>
      </c>
      <c r="H925" s="8">
        <f>IF(Raw_SalesFact!H925="",0,Raw_SalesFact!H925)</f>
        <v>0.18</v>
      </c>
      <c r="I925" s="4" t="str">
        <f>Raw_SalesFact!I925</f>
        <v>Credit Card</v>
      </c>
      <c r="J925" s="4">
        <f>IF(Raw_SalesFact!J925="",ROUND(F925*G925*(1-H925),2),Raw_SalesFact!J925)</f>
        <v>523.66020000000003</v>
      </c>
      <c r="K925" s="4" t="str">
        <f>IF(COUNTIF($A$2:$A925,A925)&gt;1,"Duplicate","Unique")</f>
        <v>Unique</v>
      </c>
    </row>
    <row r="926" spans="1:11" ht="15" customHeight="1" x14ac:dyDescent="0.3">
      <c r="A926" s="4" t="str">
        <f>Raw_SalesFact!A926</f>
        <v>SALE924</v>
      </c>
      <c r="B926" s="6">
        <f>Raw_SalesFact!B926</f>
        <v>45471</v>
      </c>
      <c r="C926" s="4" t="str">
        <f>Raw_SalesFact!C926</f>
        <v>CUST1181</v>
      </c>
      <c r="D926" s="4" t="str">
        <f>Raw_SalesFact!D926</f>
        <v>PROD81</v>
      </c>
      <c r="E926" s="4" t="str">
        <f>Raw_SalesFact!E926</f>
        <v>STORE7</v>
      </c>
      <c r="F926" s="4">
        <f>IF(Raw_SalesFact!F926="",ROUND(AVERAGE(Raw_SalesFact!$F$2:$F$2001),0),Raw_SalesFact!F926)</f>
        <v>1</v>
      </c>
      <c r="G926" s="4">
        <f>IF(Raw_SalesFact!G926="",ROUND(AVERAGEIF(Raw_SalesFact!$D$2:$D$2001,D926,Raw_SalesFact!$G$2:$G$2001),2),Raw_SalesFact!G926)</f>
        <v>26.37</v>
      </c>
      <c r="H926" s="8">
        <f>IF(Raw_SalesFact!H926="",0,Raw_SalesFact!H926)</f>
        <v>0.3</v>
      </c>
      <c r="I926" s="4" t="str">
        <f>Raw_SalesFact!I926</f>
        <v>COD</v>
      </c>
      <c r="J926" s="4">
        <f>IF(Raw_SalesFact!J926="",ROUND(F926*G926*(1-H926),2),Raw_SalesFact!J926)</f>
        <v>18.459</v>
      </c>
      <c r="K926" s="4" t="str">
        <f>IF(COUNTIF($A$2:$A926,A926)&gt;1,"Duplicate","Unique")</f>
        <v>Unique</v>
      </c>
    </row>
    <row r="927" spans="1:11" ht="15" customHeight="1" x14ac:dyDescent="0.3">
      <c r="A927" s="4" t="str">
        <f>Raw_SalesFact!A927</f>
        <v>SALE925</v>
      </c>
      <c r="B927" s="6">
        <f>Raw_SalesFact!B927</f>
        <v>45770</v>
      </c>
      <c r="C927" s="4" t="str">
        <f>Raw_SalesFact!C927</f>
        <v>CUST1466</v>
      </c>
      <c r="D927" s="4" t="str">
        <f>Raw_SalesFact!D927</f>
        <v>PROD34</v>
      </c>
      <c r="E927" s="4" t="str">
        <f>Raw_SalesFact!E927</f>
        <v>STORE18</v>
      </c>
      <c r="F927" s="4">
        <f>IF(Raw_SalesFact!F927="",ROUND(AVERAGE(Raw_SalesFact!$F$2:$F$2001),0),Raw_SalesFact!F927)</f>
        <v>4</v>
      </c>
      <c r="G927" s="4">
        <f>IF(Raw_SalesFact!G927="",ROUND(AVERAGEIF(Raw_SalesFact!$D$2:$D$2001,D927,Raw_SalesFact!$G$2:$G$2001),2),Raw_SalesFact!G927)</f>
        <v>953.98</v>
      </c>
      <c r="H927" s="8">
        <f>IF(Raw_SalesFact!H927="",0,Raw_SalesFact!H927)</f>
        <v>0.16</v>
      </c>
      <c r="I927" s="4" t="str">
        <f>Raw_SalesFact!I927</f>
        <v>Credit Card</v>
      </c>
      <c r="J927" s="4">
        <f>IF(Raw_SalesFact!J927="",ROUND(F927*G927*(1-H927),2),Raw_SalesFact!J927)</f>
        <v>3205.3728000000001</v>
      </c>
      <c r="K927" s="4" t="str">
        <f>IF(COUNTIF($A$2:$A927,A927)&gt;1,"Duplicate","Unique")</f>
        <v>Unique</v>
      </c>
    </row>
    <row r="928" spans="1:11" ht="15" customHeight="1" x14ac:dyDescent="0.3">
      <c r="A928" s="4" t="str">
        <f>Raw_SalesFact!A928</f>
        <v>SALE926</v>
      </c>
      <c r="B928" s="6">
        <f>Raw_SalesFact!B928</f>
        <v>45369</v>
      </c>
      <c r="C928" s="4" t="str">
        <f>Raw_SalesFact!C928</f>
        <v>CUST1215</v>
      </c>
      <c r="D928" s="4" t="str">
        <f>Raw_SalesFact!D928</f>
        <v>PROD67</v>
      </c>
      <c r="E928" s="4" t="str">
        <f>Raw_SalesFact!E928</f>
        <v>STORE19</v>
      </c>
      <c r="F928" s="4">
        <f>IF(Raw_SalesFact!F928="",ROUND(AVERAGE(Raw_SalesFact!$F$2:$F$2001),0),Raw_SalesFact!F928)</f>
        <v>3</v>
      </c>
      <c r="G928" s="4">
        <f>IF(Raw_SalesFact!G928="",ROUND(AVERAGEIF(Raw_SalesFact!$D$2:$D$2001,D928,Raw_SalesFact!$G$2:$G$2001),2),Raw_SalesFact!G928)</f>
        <v>968.88</v>
      </c>
      <c r="H928" s="8">
        <f>IF(Raw_SalesFact!H928="",0,Raw_SalesFact!H928)</f>
        <v>0.15</v>
      </c>
      <c r="I928" s="4" t="str">
        <f>Raw_SalesFact!I928</f>
        <v>Credit Card</v>
      </c>
      <c r="J928" s="4">
        <f>IF(Raw_SalesFact!J928="",ROUND(F928*G928*(1-H928),2),Raw_SalesFact!J928)</f>
        <v>2470.6439999999998</v>
      </c>
      <c r="K928" s="4" t="str">
        <f>IF(COUNTIF($A$2:$A928,A928)&gt;1,"Duplicate","Unique")</f>
        <v>Unique</v>
      </c>
    </row>
    <row r="929" spans="1:11" ht="15" customHeight="1" x14ac:dyDescent="0.3">
      <c r="A929" s="4" t="str">
        <f>Raw_SalesFact!A929</f>
        <v>SALE927</v>
      </c>
      <c r="B929" s="6">
        <f>Raw_SalesFact!B929</f>
        <v>45910</v>
      </c>
      <c r="C929" s="4" t="str">
        <f>Raw_SalesFact!C929</f>
        <v>CUST1187</v>
      </c>
      <c r="D929" s="4" t="str">
        <f>Raw_SalesFact!D929</f>
        <v>PROD76</v>
      </c>
      <c r="E929" s="4" t="str">
        <f>Raw_SalesFact!E929</f>
        <v>STORE18</v>
      </c>
      <c r="F929" s="4">
        <f>IF(Raw_SalesFact!F929="",ROUND(AVERAGE(Raw_SalesFact!$F$2:$F$2001),0),Raw_SalesFact!F929)</f>
        <v>1</v>
      </c>
      <c r="G929" s="4">
        <f>IF(Raw_SalesFact!G929="",ROUND(AVERAGEIF(Raw_SalesFact!$D$2:$D$2001,D929,Raw_SalesFact!$G$2:$G$2001),2),Raw_SalesFact!G929)</f>
        <v>533.04999999999995</v>
      </c>
      <c r="H929" s="8">
        <f>IF(Raw_SalesFact!H929="",0,Raw_SalesFact!H929)</f>
        <v>0.11</v>
      </c>
      <c r="I929" s="4" t="str">
        <f>Raw_SalesFact!I929</f>
        <v>PayPal</v>
      </c>
      <c r="J929" s="4">
        <f>IF(Raw_SalesFact!J929="",ROUND(F929*G929*(1-H929),2),Raw_SalesFact!J929)</f>
        <v>474.41449999999998</v>
      </c>
      <c r="K929" s="4" t="str">
        <f>IF(COUNTIF($A$2:$A929,A929)&gt;1,"Duplicate","Unique")</f>
        <v>Unique</v>
      </c>
    </row>
    <row r="930" spans="1:11" ht="15" customHeight="1" x14ac:dyDescent="0.3">
      <c r="A930" s="4" t="str">
        <f>Raw_SalesFact!A930</f>
        <v>SALE928</v>
      </c>
      <c r="B930" s="6">
        <f>Raw_SalesFact!B930</f>
        <v>45637</v>
      </c>
      <c r="C930" s="4" t="str">
        <f>Raw_SalesFact!C930</f>
        <v>CUST1381</v>
      </c>
      <c r="D930" s="4" t="str">
        <f>Raw_SalesFact!D930</f>
        <v>PROD81</v>
      </c>
      <c r="E930" s="4" t="str">
        <f>Raw_SalesFact!E930</f>
        <v>STORE1</v>
      </c>
      <c r="F930" s="4">
        <f>IF(Raw_SalesFact!F930="",ROUND(AVERAGE(Raw_SalesFact!$F$2:$F$2001),0),Raw_SalesFact!F930)</f>
        <v>3</v>
      </c>
      <c r="G930" s="4">
        <f>IF(Raw_SalesFact!G930="",ROUND(AVERAGEIF(Raw_SalesFact!$D$2:$D$2001,D930,Raw_SalesFact!$G$2:$G$2001),2),Raw_SalesFact!G930)</f>
        <v>138.86000000000001</v>
      </c>
      <c r="H930" s="8">
        <f>IF(Raw_SalesFact!H930="",0,Raw_SalesFact!H930)</f>
        <v>0.11</v>
      </c>
      <c r="I930" s="4" t="str">
        <f>Raw_SalesFact!I930</f>
        <v>PayPal</v>
      </c>
      <c r="J930" s="4">
        <f>IF(Raw_SalesFact!J930="",ROUND(F930*G930*(1-H930),2),Raw_SalesFact!J930)</f>
        <v>370.75619999999998</v>
      </c>
      <c r="K930" s="4" t="str">
        <f>IF(COUNTIF($A$2:$A930,A930)&gt;1,"Duplicate","Unique")</f>
        <v>Unique</v>
      </c>
    </row>
    <row r="931" spans="1:11" ht="15" customHeight="1" x14ac:dyDescent="0.3">
      <c r="A931" s="4" t="str">
        <f>Raw_SalesFact!A931</f>
        <v>SALE929</v>
      </c>
      <c r="B931" s="6">
        <f>Raw_SalesFact!B931</f>
        <v>45706</v>
      </c>
      <c r="C931" s="4" t="str">
        <f>Raw_SalesFact!C931</f>
        <v>CUST1159</v>
      </c>
      <c r="D931" s="4" t="str">
        <f>Raw_SalesFact!D931</f>
        <v>PROD22</v>
      </c>
      <c r="E931" s="4" t="str">
        <f>Raw_SalesFact!E931</f>
        <v>STORE0</v>
      </c>
      <c r="F931" s="4">
        <f>IF(Raw_SalesFact!F931="",ROUND(AVERAGE(Raw_SalesFact!$F$2:$F$2001),0),Raw_SalesFact!F931)</f>
        <v>1</v>
      </c>
      <c r="G931" s="4">
        <f>IF(Raw_SalesFact!G931="",ROUND(AVERAGEIF(Raw_SalesFact!$D$2:$D$2001,D931,Raw_SalesFact!$G$2:$G$2001),2),Raw_SalesFact!G931)</f>
        <v>588.92999999999995</v>
      </c>
      <c r="H931" s="8">
        <f>IF(Raw_SalesFact!H931="",0,Raw_SalesFact!H931)</f>
        <v>0.03</v>
      </c>
      <c r="I931" s="4" t="str">
        <f>Raw_SalesFact!I931</f>
        <v>COD</v>
      </c>
      <c r="J931" s="4">
        <f>IF(Raw_SalesFact!J931="",ROUND(F931*G931*(1-H931),2),Raw_SalesFact!J931)</f>
        <v>571.26210000000003</v>
      </c>
      <c r="K931" s="4" t="str">
        <f>IF(COUNTIF($A$2:$A931,A931)&gt;1,"Duplicate","Unique")</f>
        <v>Unique</v>
      </c>
    </row>
    <row r="932" spans="1:11" ht="15" customHeight="1" x14ac:dyDescent="0.3">
      <c r="A932" s="4" t="str">
        <f>Raw_SalesFact!A932</f>
        <v>SALE930</v>
      </c>
      <c r="B932" s="6">
        <f>Raw_SalesFact!B932</f>
        <v>45557</v>
      </c>
      <c r="C932" s="4" t="str">
        <f>Raw_SalesFact!C932</f>
        <v>CUST1403</v>
      </c>
      <c r="D932" s="4" t="str">
        <f>Raw_SalesFact!D932</f>
        <v>PROD52</v>
      </c>
      <c r="E932" s="4" t="str">
        <f>Raw_SalesFact!E932</f>
        <v>STORE5</v>
      </c>
      <c r="F932" s="4">
        <f>IF(Raw_SalesFact!F932="",ROUND(AVERAGE(Raw_SalesFact!$F$2:$F$2001),0),Raw_SalesFact!F932)</f>
        <v>2</v>
      </c>
      <c r="G932" s="4">
        <f>IF(Raw_SalesFact!G932="",ROUND(AVERAGEIF(Raw_SalesFact!$D$2:$D$2001,D932,Raw_SalesFact!$G$2:$G$2001),2),Raw_SalesFact!G932)</f>
        <v>576.83000000000004</v>
      </c>
      <c r="H932" s="8">
        <f>IF(Raw_SalesFact!H932="",0,Raw_SalesFact!H932)</f>
        <v>0.19</v>
      </c>
      <c r="I932" s="4" t="str">
        <f>Raw_SalesFact!I932</f>
        <v>PayPal</v>
      </c>
      <c r="J932" s="4">
        <f>IF(Raw_SalesFact!J932="",ROUND(F932*G932*(1-H932),2),Raw_SalesFact!J932)</f>
        <v>934.46460000000002</v>
      </c>
      <c r="K932" s="4" t="str">
        <f>IF(COUNTIF($A$2:$A932,A932)&gt;1,"Duplicate","Unique")</f>
        <v>Unique</v>
      </c>
    </row>
    <row r="933" spans="1:11" ht="15" customHeight="1" x14ac:dyDescent="0.3">
      <c r="A933" s="4" t="str">
        <f>Raw_SalesFact!A933</f>
        <v>SALE931</v>
      </c>
      <c r="B933" s="6">
        <f>Raw_SalesFact!B933</f>
        <v>45338</v>
      </c>
      <c r="C933" s="4" t="str">
        <f>Raw_SalesFact!C933</f>
        <v>CUST1323</v>
      </c>
      <c r="D933" s="4" t="str">
        <f>Raw_SalesFact!D933</f>
        <v>PROD65</v>
      </c>
      <c r="E933" s="4" t="str">
        <f>Raw_SalesFact!E933</f>
        <v>STORE12</v>
      </c>
      <c r="F933" s="4">
        <f>IF(Raw_SalesFact!F933="",ROUND(AVERAGE(Raw_SalesFact!$F$2:$F$2001),0),Raw_SalesFact!F933)</f>
        <v>1</v>
      </c>
      <c r="G933" s="4">
        <f>IF(Raw_SalesFact!G933="",ROUND(AVERAGEIF(Raw_SalesFact!$D$2:$D$2001,D933,Raw_SalesFact!$G$2:$G$2001),2),Raw_SalesFact!G933)</f>
        <v>681.3</v>
      </c>
      <c r="H933" s="8">
        <f>IF(Raw_SalesFact!H933="",0,Raw_SalesFact!H933)</f>
        <v>0.05</v>
      </c>
      <c r="I933" s="4" t="str">
        <f>Raw_SalesFact!I933</f>
        <v>Credit Card</v>
      </c>
      <c r="J933" s="4">
        <f>IF(Raw_SalesFact!J933="",ROUND(F933*G933*(1-H933),2),Raw_SalesFact!J933)</f>
        <v>647.23500000000001</v>
      </c>
      <c r="K933" s="4" t="str">
        <f>IF(COUNTIF($A$2:$A933,A933)&gt;1,"Duplicate","Unique")</f>
        <v>Unique</v>
      </c>
    </row>
    <row r="934" spans="1:11" ht="15" customHeight="1" x14ac:dyDescent="0.3">
      <c r="A934" s="4" t="str">
        <f>Raw_SalesFact!A934</f>
        <v>SALE932</v>
      </c>
      <c r="B934" s="6">
        <f>Raw_SalesFact!B934</f>
        <v>45441</v>
      </c>
      <c r="C934" s="4" t="str">
        <f>Raw_SalesFact!C934</f>
        <v>CUST1457</v>
      </c>
      <c r="D934" s="4" t="str">
        <f>Raw_SalesFact!D934</f>
        <v>PROD25</v>
      </c>
      <c r="E934" s="4" t="str">
        <f>Raw_SalesFact!E934</f>
        <v>STORE15</v>
      </c>
      <c r="F934" s="4">
        <f>IF(Raw_SalesFact!F934="",ROUND(AVERAGE(Raw_SalesFact!$F$2:$F$2001),0),Raw_SalesFact!F934)</f>
        <v>3</v>
      </c>
      <c r="G934" s="4">
        <f>IF(Raw_SalesFact!G934="",ROUND(AVERAGEIF(Raw_SalesFact!$D$2:$D$2001,D934,Raw_SalesFact!$G$2:$G$2001),2),Raw_SalesFact!G934)</f>
        <v>504.97</v>
      </c>
      <c r="H934" s="8">
        <f>IF(Raw_SalesFact!H934="",0,Raw_SalesFact!H934)</f>
        <v>0.3</v>
      </c>
      <c r="I934" s="4" t="str">
        <f>Raw_SalesFact!I934</f>
        <v>Credit Card</v>
      </c>
      <c r="J934" s="4">
        <f>IF(Raw_SalesFact!J934="",ROUND(F934*G934*(1-H934),2),Raw_SalesFact!J934)</f>
        <v>1060.4369999999999</v>
      </c>
      <c r="K934" s="4" t="str">
        <f>IF(COUNTIF($A$2:$A934,A934)&gt;1,"Duplicate","Unique")</f>
        <v>Unique</v>
      </c>
    </row>
    <row r="935" spans="1:11" ht="15" customHeight="1" x14ac:dyDescent="0.3">
      <c r="A935" s="4" t="str">
        <f>Raw_SalesFact!A935</f>
        <v>SALE933</v>
      </c>
      <c r="B935" s="6">
        <f>Raw_SalesFact!B935</f>
        <v>45396</v>
      </c>
      <c r="C935" s="4" t="str">
        <f>Raw_SalesFact!C935</f>
        <v>CUST1060</v>
      </c>
      <c r="D935" s="4" t="str">
        <f>Raw_SalesFact!D935</f>
        <v>PROD38</v>
      </c>
      <c r="E935" s="4" t="str">
        <f>Raw_SalesFact!E935</f>
        <v>STORE11</v>
      </c>
      <c r="F935" s="4">
        <f>IF(Raw_SalesFact!F935="",ROUND(AVERAGE(Raw_SalesFact!$F$2:$F$2001),0),Raw_SalesFact!F935)</f>
        <v>3</v>
      </c>
      <c r="G935" s="4">
        <f>IF(Raw_SalesFact!G935="",ROUND(AVERAGEIF(Raw_SalesFact!$D$2:$D$2001,D935,Raw_SalesFact!$G$2:$G$2001),2),Raw_SalesFact!G935)</f>
        <v>649.78</v>
      </c>
      <c r="H935" s="8">
        <f>IF(Raw_SalesFact!H935="",0,Raw_SalesFact!H935)</f>
        <v>0.1</v>
      </c>
      <c r="I935" s="4" t="str">
        <f>Raw_SalesFact!I935</f>
        <v>PayPal</v>
      </c>
      <c r="J935" s="4">
        <f>IF(Raw_SalesFact!J935="",ROUND(F935*G935*(1-H935),2),Raw_SalesFact!J935)</f>
        <v>1754.4059999999999</v>
      </c>
      <c r="K935" s="4" t="str">
        <f>IF(COUNTIF($A$2:$A935,A935)&gt;1,"Duplicate","Unique")</f>
        <v>Unique</v>
      </c>
    </row>
    <row r="936" spans="1:11" ht="15" customHeight="1" x14ac:dyDescent="0.3">
      <c r="A936" s="4" t="str">
        <f>Raw_SalesFact!A936</f>
        <v>SALE934</v>
      </c>
      <c r="B936" s="6">
        <f>Raw_SalesFact!B936</f>
        <v>45317</v>
      </c>
      <c r="C936" s="4" t="str">
        <f>Raw_SalesFact!C936</f>
        <v>CUST1245</v>
      </c>
      <c r="D936" s="4" t="str">
        <f>Raw_SalesFact!D936</f>
        <v>PROD39</v>
      </c>
      <c r="E936" s="4" t="str">
        <f>Raw_SalesFact!E936</f>
        <v>STORE9</v>
      </c>
      <c r="F936" s="4">
        <f>IF(Raw_SalesFact!F936="",ROUND(AVERAGE(Raw_SalesFact!$F$2:$F$2001),0),Raw_SalesFact!F936)</f>
        <v>2</v>
      </c>
      <c r="G936" s="4">
        <f>IF(Raw_SalesFact!G936="",ROUND(AVERAGEIF(Raw_SalesFact!$D$2:$D$2001,D936,Raw_SalesFact!$G$2:$G$2001),2),Raw_SalesFact!G936)</f>
        <v>986.73</v>
      </c>
      <c r="H936" s="8">
        <f>IF(Raw_SalesFact!H936="",0,Raw_SalesFact!H936)</f>
        <v>0.05</v>
      </c>
      <c r="I936" s="4" t="str">
        <f>Raw_SalesFact!I936</f>
        <v>PayPal</v>
      </c>
      <c r="J936" s="4">
        <f>IF(Raw_SalesFact!J936="",ROUND(F936*G936*(1-H936),2),Raw_SalesFact!J936)</f>
        <v>1874.787</v>
      </c>
      <c r="K936" s="4" t="str">
        <f>IF(COUNTIF($A$2:$A936,A936)&gt;1,"Duplicate","Unique")</f>
        <v>Unique</v>
      </c>
    </row>
    <row r="937" spans="1:11" ht="15" customHeight="1" x14ac:dyDescent="0.3">
      <c r="A937" s="4" t="str">
        <f>Raw_SalesFact!A937</f>
        <v>SALE935</v>
      </c>
      <c r="B937" s="6">
        <f>Raw_SalesFact!B937</f>
        <v>45235</v>
      </c>
      <c r="C937" s="4" t="str">
        <f>Raw_SalesFact!C937</f>
        <v>CUST1119</v>
      </c>
      <c r="D937" s="4" t="str">
        <f>Raw_SalesFact!D937</f>
        <v>PROD13</v>
      </c>
      <c r="E937" s="4" t="str">
        <f>Raw_SalesFact!E937</f>
        <v>STORE15</v>
      </c>
      <c r="F937" s="4">
        <f>IF(Raw_SalesFact!F937="",ROUND(AVERAGE(Raw_SalesFact!$F$2:$F$2001),0),Raw_SalesFact!F937)</f>
        <v>2</v>
      </c>
      <c r="G937" s="4">
        <f>IF(Raw_SalesFact!G937="",ROUND(AVERAGEIF(Raw_SalesFact!$D$2:$D$2001,D937,Raw_SalesFact!$G$2:$G$2001),2),Raw_SalesFact!G937)</f>
        <v>65.44</v>
      </c>
      <c r="H937" s="8">
        <f>IF(Raw_SalesFact!H937="",0,Raw_SalesFact!H937)</f>
        <v>0.05</v>
      </c>
      <c r="I937" s="4" t="str">
        <f>Raw_SalesFact!I937</f>
        <v>PayPal</v>
      </c>
      <c r="J937" s="4">
        <f>IF(Raw_SalesFact!J937="",ROUND(F937*G937*(1-H937),2),Raw_SalesFact!J937)</f>
        <v>124.336</v>
      </c>
      <c r="K937" s="4" t="str">
        <f>IF(COUNTIF($A$2:$A937,A937)&gt;1,"Duplicate","Unique")</f>
        <v>Unique</v>
      </c>
    </row>
    <row r="938" spans="1:11" ht="15" customHeight="1" x14ac:dyDescent="0.3">
      <c r="A938" s="4" t="str">
        <f>Raw_SalesFact!A938</f>
        <v>SALE936</v>
      </c>
      <c r="B938" s="6">
        <f>Raw_SalesFact!B938</f>
        <v>45824</v>
      </c>
      <c r="C938" s="4" t="str">
        <f>Raw_SalesFact!C938</f>
        <v>CUST1383</v>
      </c>
      <c r="D938" s="4" t="str">
        <f>Raw_SalesFact!D938</f>
        <v>PROD63</v>
      </c>
      <c r="E938" s="4" t="str">
        <f>Raw_SalesFact!E938</f>
        <v>STORE13</v>
      </c>
      <c r="F938" s="4">
        <f>IF(Raw_SalesFact!F938="",ROUND(AVERAGE(Raw_SalesFact!$F$2:$F$2001),0),Raw_SalesFact!F938)</f>
        <v>3</v>
      </c>
      <c r="G938" s="4">
        <f>IF(Raw_SalesFact!G938="",ROUND(AVERAGEIF(Raw_SalesFact!$D$2:$D$2001,D938,Raw_SalesFact!$G$2:$G$2001),2),Raw_SalesFact!G938)</f>
        <v>953.74</v>
      </c>
      <c r="H938" s="8">
        <f>IF(Raw_SalesFact!H938="",0,Raw_SalesFact!H938)</f>
        <v>0.04</v>
      </c>
      <c r="I938" s="4" t="str">
        <f>Raw_SalesFact!I938</f>
        <v>Credit Card</v>
      </c>
      <c r="J938" s="4">
        <f>IF(Raw_SalesFact!J938="",ROUND(F938*G938*(1-H938),2),Raw_SalesFact!J938)</f>
        <v>2746.7712000000001</v>
      </c>
      <c r="K938" s="4" t="str">
        <f>IF(COUNTIF($A$2:$A938,A938)&gt;1,"Duplicate","Unique")</f>
        <v>Unique</v>
      </c>
    </row>
    <row r="939" spans="1:11" ht="15" customHeight="1" x14ac:dyDescent="0.3">
      <c r="A939" s="4" t="str">
        <f>Raw_SalesFact!A939</f>
        <v>SALE937</v>
      </c>
      <c r="B939" s="6">
        <f>Raw_SalesFact!B939</f>
        <v>45543</v>
      </c>
      <c r="C939" s="4" t="str">
        <f>Raw_SalesFact!C939</f>
        <v>CUST1067</v>
      </c>
      <c r="D939" s="4" t="str">
        <f>Raw_SalesFact!D939</f>
        <v>PROD76</v>
      </c>
      <c r="E939" s="4" t="str">
        <f>Raw_SalesFact!E939</f>
        <v>STORE10</v>
      </c>
      <c r="F939" s="4">
        <f>IF(Raw_SalesFact!F939="",ROUND(AVERAGE(Raw_SalesFact!$F$2:$F$2001),0),Raw_SalesFact!F939)</f>
        <v>3</v>
      </c>
      <c r="G939" s="4">
        <f>IF(Raw_SalesFact!G939="",ROUND(AVERAGEIF(Raw_SalesFact!$D$2:$D$2001,D939,Raw_SalesFact!$G$2:$G$2001),2),Raw_SalesFact!G939)</f>
        <v>904.48</v>
      </c>
      <c r="H939" s="8">
        <f>IF(Raw_SalesFact!H939="",0,Raw_SalesFact!H939)</f>
        <v>0.21</v>
      </c>
      <c r="I939" s="4" t="str">
        <f>Raw_SalesFact!I939</f>
        <v>PayPal</v>
      </c>
      <c r="J939" s="4">
        <f>IF(Raw_SalesFact!J939="",ROUND(F939*G939*(1-H939),2),Raw_SalesFact!J939)</f>
        <v>2143.6176</v>
      </c>
      <c r="K939" s="4" t="str">
        <f>IF(COUNTIF($A$2:$A939,A939)&gt;1,"Duplicate","Unique")</f>
        <v>Unique</v>
      </c>
    </row>
    <row r="940" spans="1:11" ht="15" customHeight="1" x14ac:dyDescent="0.3">
      <c r="A940" s="4" t="str">
        <f>Raw_SalesFact!A940</f>
        <v>SALE938</v>
      </c>
      <c r="B940" s="6">
        <f>Raw_SalesFact!B940</f>
        <v>45595</v>
      </c>
      <c r="C940" s="4" t="str">
        <f>Raw_SalesFact!C940</f>
        <v>CUST1492</v>
      </c>
      <c r="D940" s="4" t="str">
        <f>Raw_SalesFact!D940</f>
        <v>PROD62</v>
      </c>
      <c r="E940" s="4" t="str">
        <f>Raw_SalesFact!E940</f>
        <v>STORE15</v>
      </c>
      <c r="F940" s="4">
        <f>IF(Raw_SalesFact!F940="",ROUND(AVERAGE(Raw_SalesFact!$F$2:$F$2001),0),Raw_SalesFact!F940)</f>
        <v>3</v>
      </c>
      <c r="G940" s="4">
        <f>IF(Raw_SalesFact!G940="",ROUND(AVERAGEIF(Raw_SalesFact!$D$2:$D$2001,D940,Raw_SalesFact!$G$2:$G$2001),2),Raw_SalesFact!G940)</f>
        <v>920.82</v>
      </c>
      <c r="H940" s="8">
        <f>IF(Raw_SalesFact!H940="",0,Raw_SalesFact!H940)</f>
        <v>0.1</v>
      </c>
      <c r="I940" s="4" t="str">
        <f>Raw_SalesFact!I940</f>
        <v>PayPal</v>
      </c>
      <c r="J940" s="4">
        <f>IF(Raw_SalesFact!J940="",ROUND(F940*G940*(1-H940),2),Raw_SalesFact!J940)</f>
        <v>2486.2139999999999</v>
      </c>
      <c r="K940" s="4" t="str">
        <f>IF(COUNTIF($A$2:$A940,A940)&gt;1,"Duplicate","Unique")</f>
        <v>Unique</v>
      </c>
    </row>
    <row r="941" spans="1:11" ht="15" customHeight="1" x14ac:dyDescent="0.3">
      <c r="A941" s="4" t="str">
        <f>Raw_SalesFact!A941</f>
        <v>SALE939</v>
      </c>
      <c r="B941" s="6">
        <f>Raw_SalesFact!B941</f>
        <v>45803</v>
      </c>
      <c r="C941" s="4" t="str">
        <f>Raw_SalesFact!C941</f>
        <v>CUST1305</v>
      </c>
      <c r="D941" s="4" t="str">
        <f>Raw_SalesFact!D941</f>
        <v>PROD28</v>
      </c>
      <c r="E941" s="4" t="str">
        <f>Raw_SalesFact!E941</f>
        <v>STORE1</v>
      </c>
      <c r="F941" s="4">
        <f>IF(Raw_SalesFact!F941="",ROUND(AVERAGE(Raw_SalesFact!$F$2:$F$2001),0),Raw_SalesFact!F941)</f>
        <v>1</v>
      </c>
      <c r="G941" s="4">
        <f>IF(Raw_SalesFact!G941="",ROUND(AVERAGEIF(Raw_SalesFact!$D$2:$D$2001,D941,Raw_SalesFact!$G$2:$G$2001),2),Raw_SalesFact!G941)</f>
        <v>182.28</v>
      </c>
      <c r="H941" s="8">
        <f>IF(Raw_SalesFact!H941="",0,Raw_SalesFact!H941)</f>
        <v>0.15</v>
      </c>
      <c r="I941" s="4" t="str">
        <f>Raw_SalesFact!I941</f>
        <v>COD</v>
      </c>
      <c r="J941" s="4">
        <f>IF(Raw_SalesFact!J941="",ROUND(F941*G941*(1-H941),2),Raw_SalesFact!J941)</f>
        <v>154.93799999999999</v>
      </c>
      <c r="K941" s="4" t="str">
        <f>IF(COUNTIF($A$2:$A941,A941)&gt;1,"Duplicate","Unique")</f>
        <v>Unique</v>
      </c>
    </row>
    <row r="942" spans="1:11" ht="15" customHeight="1" x14ac:dyDescent="0.3">
      <c r="A942" s="4" t="str">
        <f>Raw_SalesFact!A942</f>
        <v>SALE940</v>
      </c>
      <c r="B942" s="6">
        <f>Raw_SalesFact!B942</f>
        <v>45880</v>
      </c>
      <c r="C942" s="4" t="str">
        <f>Raw_SalesFact!C942</f>
        <v>CUST1445</v>
      </c>
      <c r="D942" s="4" t="str">
        <f>Raw_SalesFact!D942</f>
        <v>PROD31</v>
      </c>
      <c r="E942" s="4" t="str">
        <f>Raw_SalesFact!E942</f>
        <v>STORE16</v>
      </c>
      <c r="F942" s="4">
        <f>IF(Raw_SalesFact!F942="",ROUND(AVERAGE(Raw_SalesFact!$F$2:$F$2001),0),Raw_SalesFact!F942)</f>
        <v>3</v>
      </c>
      <c r="G942" s="4">
        <f>IF(Raw_SalesFact!G942="",ROUND(AVERAGEIF(Raw_SalesFact!$D$2:$D$2001,D942,Raw_SalesFact!$G$2:$G$2001),2),Raw_SalesFact!G942)</f>
        <v>938.68</v>
      </c>
      <c r="H942" s="8">
        <f>IF(Raw_SalesFact!H942="",0,Raw_SalesFact!H942)</f>
        <v>0.14000000000000001</v>
      </c>
      <c r="I942" s="4" t="str">
        <f>Raw_SalesFact!I942</f>
        <v>Credit Card</v>
      </c>
      <c r="J942" s="4">
        <f>IF(Raw_SalesFact!J942="",ROUND(F942*G942*(1-H942),2),Raw_SalesFact!J942)</f>
        <v>2421.7944000000002</v>
      </c>
      <c r="K942" s="4" t="str">
        <f>IF(COUNTIF($A$2:$A942,A942)&gt;1,"Duplicate","Unique")</f>
        <v>Unique</v>
      </c>
    </row>
    <row r="943" spans="1:11" ht="15" customHeight="1" x14ac:dyDescent="0.3">
      <c r="A943" s="4" t="str">
        <f>Raw_SalesFact!A943</f>
        <v>SALE941</v>
      </c>
      <c r="B943" s="6">
        <f>Raw_SalesFact!B943</f>
        <v>45690</v>
      </c>
      <c r="C943" s="4" t="str">
        <f>Raw_SalesFact!C943</f>
        <v>CUST1081</v>
      </c>
      <c r="D943" s="4" t="str">
        <f>Raw_SalesFact!D943</f>
        <v>PROD91</v>
      </c>
      <c r="E943" s="4" t="str">
        <f>Raw_SalesFact!E943</f>
        <v>STORE5</v>
      </c>
      <c r="F943" s="4">
        <f>IF(Raw_SalesFact!F943="",ROUND(AVERAGE(Raw_SalesFact!$F$2:$F$2001),0),Raw_SalesFact!F943)</f>
        <v>3</v>
      </c>
      <c r="G943" s="4">
        <f>IF(Raw_SalesFact!G943="",ROUND(AVERAGEIF(Raw_SalesFact!$D$2:$D$2001,D943,Raw_SalesFact!$G$2:$G$2001),2),Raw_SalesFact!G943)</f>
        <v>219.96</v>
      </c>
      <c r="H943" s="8">
        <f>IF(Raw_SalesFact!H943="",0,Raw_SalesFact!H943)</f>
        <v>0.18</v>
      </c>
      <c r="I943" s="4" t="str">
        <f>Raw_SalesFact!I943</f>
        <v>PayPal</v>
      </c>
      <c r="J943" s="4">
        <f>IF(Raw_SalesFact!J943="",ROUND(F943*G943*(1-H943),2),Raw_SalesFact!J943)</f>
        <v>541.10159999999996</v>
      </c>
      <c r="K943" s="4" t="str">
        <f>IF(COUNTIF($A$2:$A943,A943)&gt;1,"Duplicate","Unique")</f>
        <v>Unique</v>
      </c>
    </row>
    <row r="944" spans="1:11" ht="15" customHeight="1" x14ac:dyDescent="0.3">
      <c r="A944" s="4" t="str">
        <f>Raw_SalesFact!A944</f>
        <v>SALE942</v>
      </c>
      <c r="B944" s="6">
        <f>Raw_SalesFact!B944</f>
        <v>45841</v>
      </c>
      <c r="C944" s="4" t="str">
        <f>Raw_SalesFact!C944</f>
        <v>CUST1473</v>
      </c>
      <c r="D944" s="4" t="str">
        <f>Raw_SalesFact!D944</f>
        <v>PROD71</v>
      </c>
      <c r="E944" s="4" t="str">
        <f>Raw_SalesFact!E944</f>
        <v>STORE18</v>
      </c>
      <c r="F944" s="4">
        <f>IF(Raw_SalesFact!F944="",ROUND(AVERAGE(Raw_SalesFact!$F$2:$F$2001),0),Raw_SalesFact!F944)</f>
        <v>3</v>
      </c>
      <c r="G944" s="4">
        <f>IF(Raw_SalesFact!G944="",ROUND(AVERAGEIF(Raw_SalesFact!$D$2:$D$2001,D944,Raw_SalesFact!$G$2:$G$2001),2),Raw_SalesFact!G944)</f>
        <v>385.74</v>
      </c>
      <c r="H944" s="8">
        <f>IF(Raw_SalesFact!H944="",0,Raw_SalesFact!H944)</f>
        <v>0.27</v>
      </c>
      <c r="I944" s="4" t="str">
        <f>Raw_SalesFact!I944</f>
        <v>Credit Card</v>
      </c>
      <c r="J944" s="4">
        <f>IF(Raw_SalesFact!J944="",ROUND(F944*G944*(1-H944),2),Raw_SalesFact!J944)</f>
        <v>844.77059999999994</v>
      </c>
      <c r="K944" s="4" t="str">
        <f>IF(COUNTIF($A$2:$A944,A944)&gt;1,"Duplicate","Unique")</f>
        <v>Unique</v>
      </c>
    </row>
    <row r="945" spans="1:11" ht="15" customHeight="1" x14ac:dyDescent="0.3">
      <c r="A945" s="4" t="str">
        <f>Raw_SalesFact!A945</f>
        <v>SALE943</v>
      </c>
      <c r="B945" s="6">
        <f>Raw_SalesFact!B945</f>
        <v>45380</v>
      </c>
      <c r="C945" s="4" t="str">
        <f>Raw_SalesFact!C945</f>
        <v>CUST1453</v>
      </c>
      <c r="D945" s="4" t="str">
        <f>Raw_SalesFact!D945</f>
        <v>PROD81</v>
      </c>
      <c r="E945" s="4" t="str">
        <f>Raw_SalesFact!E945</f>
        <v>STORE18</v>
      </c>
      <c r="F945" s="4">
        <f>IF(Raw_SalesFact!F945="",ROUND(AVERAGE(Raw_SalesFact!$F$2:$F$2001),0),Raw_SalesFact!F945)</f>
        <v>2</v>
      </c>
      <c r="G945" s="4">
        <f>IF(Raw_SalesFact!G945="",ROUND(AVERAGEIF(Raw_SalesFact!$D$2:$D$2001,D945,Raw_SalesFact!$G$2:$G$2001),2),Raw_SalesFact!G945)</f>
        <v>830.94</v>
      </c>
      <c r="H945" s="8">
        <f>IF(Raw_SalesFact!H945="",0,Raw_SalesFact!H945)</f>
        <v>0.28000000000000003</v>
      </c>
      <c r="I945" s="4" t="str">
        <f>Raw_SalesFact!I945</f>
        <v>PayPal</v>
      </c>
      <c r="J945" s="4">
        <f>IF(Raw_SalesFact!J945="",ROUND(F945*G945*(1-H945),2),Raw_SalesFact!J945)</f>
        <v>1196.5536</v>
      </c>
      <c r="K945" s="4" t="str">
        <f>IF(COUNTIF($A$2:$A945,A945)&gt;1,"Duplicate","Unique")</f>
        <v>Unique</v>
      </c>
    </row>
    <row r="946" spans="1:11" ht="15" customHeight="1" x14ac:dyDescent="0.3">
      <c r="A946" s="4" t="str">
        <f>Raw_SalesFact!A946</f>
        <v>SALE944</v>
      </c>
      <c r="B946" s="6">
        <f>Raw_SalesFact!B946</f>
        <v>45503</v>
      </c>
      <c r="C946" s="4" t="str">
        <f>Raw_SalesFact!C946</f>
        <v>CUST1383</v>
      </c>
      <c r="D946" s="4" t="str">
        <f>Raw_SalesFact!D946</f>
        <v>PROD3</v>
      </c>
      <c r="E946" s="4" t="str">
        <f>Raw_SalesFact!E946</f>
        <v>STORE9</v>
      </c>
      <c r="F946" s="4">
        <f>IF(Raw_SalesFact!F946="",ROUND(AVERAGE(Raw_SalesFact!$F$2:$F$2001),0),Raw_SalesFact!F946)</f>
        <v>3</v>
      </c>
      <c r="G946" s="4">
        <f>IF(Raw_SalesFact!G946="",ROUND(AVERAGEIF(Raw_SalesFact!$D$2:$D$2001,D946,Raw_SalesFact!$G$2:$G$2001),2),Raw_SalesFact!G946)</f>
        <v>462.75</v>
      </c>
      <c r="H946" s="8">
        <f>IF(Raw_SalesFact!H946="",0,Raw_SalesFact!H946)</f>
        <v>0.22</v>
      </c>
      <c r="I946" s="4" t="str">
        <f>Raw_SalesFact!I946</f>
        <v>PayPal</v>
      </c>
      <c r="J946" s="4">
        <f>IF(Raw_SalesFact!J946="",ROUND(F946*G946*(1-H946),2),Raw_SalesFact!J946)</f>
        <v>1082.835</v>
      </c>
      <c r="K946" s="4" t="str">
        <f>IF(COUNTIF($A$2:$A946,A946)&gt;1,"Duplicate","Unique")</f>
        <v>Unique</v>
      </c>
    </row>
    <row r="947" spans="1:11" ht="15" customHeight="1" x14ac:dyDescent="0.3">
      <c r="A947" s="4" t="str">
        <f>Raw_SalesFact!A947</f>
        <v>SALE945</v>
      </c>
      <c r="B947" s="6">
        <f>Raw_SalesFact!B947</f>
        <v>45567</v>
      </c>
      <c r="C947" s="4" t="str">
        <f>Raw_SalesFact!C947</f>
        <v>CUST1067</v>
      </c>
      <c r="D947" s="4" t="str">
        <f>Raw_SalesFact!D947</f>
        <v>PROD14</v>
      </c>
      <c r="E947" s="4" t="str">
        <f>Raw_SalesFact!E947</f>
        <v>STORE15</v>
      </c>
      <c r="F947" s="4">
        <f>IF(Raw_SalesFact!F947="",ROUND(AVERAGE(Raw_SalesFact!$F$2:$F$2001),0),Raw_SalesFact!F947)</f>
        <v>4</v>
      </c>
      <c r="G947" s="4">
        <f>IF(Raw_SalesFact!G947="",ROUND(AVERAGEIF(Raw_SalesFact!$D$2:$D$2001,D947,Raw_SalesFact!$G$2:$G$2001),2),Raw_SalesFact!G947)</f>
        <v>973.9</v>
      </c>
      <c r="H947" s="8">
        <f>IF(Raw_SalesFact!H947="",0,Raw_SalesFact!H947)</f>
        <v>0.02</v>
      </c>
      <c r="I947" s="4" t="str">
        <f>Raw_SalesFact!I947</f>
        <v>COD</v>
      </c>
      <c r="J947" s="4">
        <f>IF(Raw_SalesFact!J947="",ROUND(F947*G947*(1-H947),2),Raw_SalesFact!J947)</f>
        <v>3817.6880000000001</v>
      </c>
      <c r="K947" s="4" t="str">
        <f>IF(COUNTIF($A$2:$A947,A947)&gt;1,"Duplicate","Unique")</f>
        <v>Unique</v>
      </c>
    </row>
    <row r="948" spans="1:11" ht="15" customHeight="1" x14ac:dyDescent="0.3">
      <c r="A948" s="4" t="str">
        <f>Raw_SalesFact!A948</f>
        <v>SALE946</v>
      </c>
      <c r="B948" s="6">
        <f>Raw_SalesFact!B948</f>
        <v>45600</v>
      </c>
      <c r="C948" s="4" t="str">
        <f>Raw_SalesFact!C948</f>
        <v>CUST1140</v>
      </c>
      <c r="D948" s="4" t="str">
        <f>Raw_SalesFact!D948</f>
        <v>PROD35</v>
      </c>
      <c r="E948" s="4" t="str">
        <f>Raw_SalesFact!E948</f>
        <v>STORE1</v>
      </c>
      <c r="F948" s="4">
        <f>IF(Raw_SalesFact!F948="",ROUND(AVERAGE(Raw_SalesFact!$F$2:$F$2001),0),Raw_SalesFact!F948)</f>
        <v>2</v>
      </c>
      <c r="G948" s="4">
        <f>IF(Raw_SalesFact!G948="",ROUND(AVERAGEIF(Raw_SalesFact!$D$2:$D$2001,D948,Raw_SalesFact!$G$2:$G$2001),2),Raw_SalesFact!G948)</f>
        <v>157.18</v>
      </c>
      <c r="H948" s="8">
        <f>IF(Raw_SalesFact!H948="",0,Raw_SalesFact!H948)</f>
        <v>0.15</v>
      </c>
      <c r="I948" s="4" t="str">
        <f>Raw_SalesFact!I948</f>
        <v>Credit Card</v>
      </c>
      <c r="J948" s="4">
        <f>IF(Raw_SalesFact!J948="",ROUND(F948*G948*(1-H948),2),Raw_SalesFact!J948)</f>
        <v>267.20600000000002</v>
      </c>
      <c r="K948" s="4" t="str">
        <f>IF(COUNTIF($A$2:$A948,A948)&gt;1,"Duplicate","Unique")</f>
        <v>Unique</v>
      </c>
    </row>
    <row r="949" spans="1:11" ht="15" customHeight="1" x14ac:dyDescent="0.3">
      <c r="A949" s="4" t="str">
        <f>Raw_SalesFact!A949</f>
        <v>SALE947</v>
      </c>
      <c r="B949" s="6">
        <f>Raw_SalesFact!B949</f>
        <v>45415</v>
      </c>
      <c r="C949" s="4" t="str">
        <f>Raw_SalesFact!C949</f>
        <v>CUST1013</v>
      </c>
      <c r="D949" s="4" t="str">
        <f>Raw_SalesFact!D949</f>
        <v>PROD73</v>
      </c>
      <c r="E949" s="4" t="str">
        <f>Raw_SalesFact!E949</f>
        <v>STORE13</v>
      </c>
      <c r="F949" s="4">
        <f>IF(Raw_SalesFact!F949="",ROUND(AVERAGE(Raw_SalesFact!$F$2:$F$2001),0),Raw_SalesFact!F949)</f>
        <v>3</v>
      </c>
      <c r="G949" s="4">
        <f>IF(Raw_SalesFact!G949="",ROUND(AVERAGEIF(Raw_SalesFact!$D$2:$D$2001,D949,Raw_SalesFact!$G$2:$G$2001),2),Raw_SalesFact!G949)</f>
        <v>239.57</v>
      </c>
      <c r="H949" s="8">
        <f>IF(Raw_SalesFact!H949="",0,Raw_SalesFact!H949)</f>
        <v>0.16</v>
      </c>
      <c r="I949" s="4" t="str">
        <f>Raw_SalesFact!I949</f>
        <v>Credit Card</v>
      </c>
      <c r="J949" s="4">
        <f>IF(Raw_SalesFact!J949="",ROUND(F949*G949*(1-H949),2),Raw_SalesFact!J949)</f>
        <v>603.71640000000002</v>
      </c>
      <c r="K949" s="4" t="str">
        <f>IF(COUNTIF($A$2:$A949,A949)&gt;1,"Duplicate","Unique")</f>
        <v>Unique</v>
      </c>
    </row>
    <row r="950" spans="1:11" ht="15" customHeight="1" x14ac:dyDescent="0.3">
      <c r="A950" s="4" t="str">
        <f>Raw_SalesFact!A950</f>
        <v>SALE948</v>
      </c>
      <c r="B950" s="6">
        <f>Raw_SalesFact!B950</f>
        <v>45343</v>
      </c>
      <c r="C950" s="4" t="str">
        <f>Raw_SalesFact!C950</f>
        <v>CUST1327</v>
      </c>
      <c r="D950" s="4" t="str">
        <f>Raw_SalesFact!D950</f>
        <v>PROD9</v>
      </c>
      <c r="E950" s="4" t="str">
        <f>Raw_SalesFact!E950</f>
        <v>STORE16</v>
      </c>
      <c r="F950" s="4">
        <f>IF(Raw_SalesFact!F950="",ROUND(AVERAGE(Raw_SalesFact!$F$2:$F$2001),0),Raw_SalesFact!F950)</f>
        <v>4</v>
      </c>
      <c r="G950" s="4">
        <f>IF(Raw_SalesFact!G950="",ROUND(AVERAGEIF(Raw_SalesFact!$D$2:$D$2001,D950,Raw_SalesFact!$G$2:$G$2001),2),Raw_SalesFact!G950)</f>
        <v>583.21</v>
      </c>
      <c r="H950" s="8">
        <f>IF(Raw_SalesFact!H950="",0,Raw_SalesFact!H950)</f>
        <v>0.2</v>
      </c>
      <c r="I950" s="4" t="str">
        <f>Raw_SalesFact!I950</f>
        <v>Credit Card</v>
      </c>
      <c r="J950" s="4">
        <f>IF(Raw_SalesFact!J950="",ROUND(F950*G950*(1-H950),2),Raw_SalesFact!J950)</f>
        <v>1866.2719999999999</v>
      </c>
      <c r="K950" s="4" t="str">
        <f>IF(COUNTIF($A$2:$A950,A950)&gt;1,"Duplicate","Unique")</f>
        <v>Unique</v>
      </c>
    </row>
    <row r="951" spans="1:11" ht="15" customHeight="1" x14ac:dyDescent="0.3">
      <c r="A951" s="4" t="str">
        <f>Raw_SalesFact!A951</f>
        <v>SALE949</v>
      </c>
      <c r="B951" s="6">
        <f>Raw_SalesFact!B951</f>
        <v>45399</v>
      </c>
      <c r="C951" s="4" t="str">
        <f>Raw_SalesFact!C951</f>
        <v>CUST1413</v>
      </c>
      <c r="D951" s="4" t="str">
        <f>Raw_SalesFact!D951</f>
        <v>PROD81</v>
      </c>
      <c r="E951" s="4" t="str">
        <f>Raw_SalesFact!E951</f>
        <v>STORE8</v>
      </c>
      <c r="F951" s="4">
        <f>IF(Raw_SalesFact!F951="",ROUND(AVERAGE(Raw_SalesFact!$F$2:$F$2001),0),Raw_SalesFact!F951)</f>
        <v>3</v>
      </c>
      <c r="G951" s="4">
        <f>IF(Raw_SalesFact!G951="",ROUND(AVERAGEIF(Raw_SalesFact!$D$2:$D$2001,D951,Raw_SalesFact!$G$2:$G$2001),2),Raw_SalesFact!G951)</f>
        <v>758.75</v>
      </c>
      <c r="H951" s="8">
        <f>IF(Raw_SalesFact!H951="",0,Raw_SalesFact!H951)</f>
        <v>0.27</v>
      </c>
      <c r="I951" s="4" t="str">
        <f>Raw_SalesFact!I951</f>
        <v>PayPal</v>
      </c>
      <c r="J951" s="4">
        <f>IF(Raw_SalesFact!J951="",ROUND(F951*G951*(1-H951),2),Raw_SalesFact!J951)</f>
        <v>1661.6624999999999</v>
      </c>
      <c r="K951" s="4" t="str">
        <f>IF(COUNTIF($A$2:$A951,A951)&gt;1,"Duplicate","Unique")</f>
        <v>Unique</v>
      </c>
    </row>
    <row r="952" spans="1:11" ht="15" customHeight="1" x14ac:dyDescent="0.3">
      <c r="A952" s="4" t="str">
        <f>Raw_SalesFact!A952</f>
        <v>SALE950</v>
      </c>
      <c r="B952" s="6">
        <f>Raw_SalesFact!B952</f>
        <v>45689</v>
      </c>
      <c r="C952" s="4" t="str">
        <f>Raw_SalesFact!C952</f>
        <v>CUST1309</v>
      </c>
      <c r="D952" s="4" t="str">
        <f>Raw_SalesFact!D952</f>
        <v>PROD61</v>
      </c>
      <c r="E952" s="4" t="str">
        <f>Raw_SalesFact!E952</f>
        <v>STORE5</v>
      </c>
      <c r="F952" s="4">
        <f>IF(Raw_SalesFact!F952="",ROUND(AVERAGE(Raw_SalesFact!$F$2:$F$2001),0),Raw_SalesFact!F952)</f>
        <v>4</v>
      </c>
      <c r="G952" s="4">
        <f>IF(Raw_SalesFact!G952="",ROUND(AVERAGEIF(Raw_SalesFact!$D$2:$D$2001,D952,Raw_SalesFact!$G$2:$G$2001),2),Raw_SalesFact!G952)</f>
        <v>372.42</v>
      </c>
      <c r="H952" s="8">
        <f>IF(Raw_SalesFact!H952="",0,Raw_SalesFact!H952)</f>
        <v>0.19</v>
      </c>
      <c r="I952" s="4" t="str">
        <f>Raw_SalesFact!I952</f>
        <v>Credit Card</v>
      </c>
      <c r="J952" s="4">
        <f>IF(Raw_SalesFact!J952="",ROUND(F952*G952*(1-H952),2),Raw_SalesFact!J952)</f>
        <v>1206.6407999999999</v>
      </c>
      <c r="K952" s="4" t="str">
        <f>IF(COUNTIF($A$2:$A952,A952)&gt;1,"Duplicate","Unique")</f>
        <v>Unique</v>
      </c>
    </row>
    <row r="953" spans="1:11" ht="15" customHeight="1" x14ac:dyDescent="0.3">
      <c r="A953" s="4" t="str">
        <f>Raw_SalesFact!A953</f>
        <v>SALE951</v>
      </c>
      <c r="B953" s="6">
        <f>Raw_SalesFact!B953</f>
        <v>45699</v>
      </c>
      <c r="C953" s="4" t="str">
        <f>Raw_SalesFact!C953</f>
        <v>CUST1154</v>
      </c>
      <c r="D953" s="4" t="str">
        <f>Raw_SalesFact!D953</f>
        <v>PROD63</v>
      </c>
      <c r="E953" s="4" t="str">
        <f>Raw_SalesFact!E953</f>
        <v>STORE19</v>
      </c>
      <c r="F953" s="4">
        <f>IF(Raw_SalesFact!F953="",ROUND(AVERAGE(Raw_SalesFact!$F$2:$F$2001),0),Raw_SalesFact!F953)</f>
        <v>4</v>
      </c>
      <c r="G953" s="4">
        <f>IF(Raw_SalesFact!G953="",ROUND(AVERAGEIF(Raw_SalesFact!$D$2:$D$2001,D953,Raw_SalesFact!$G$2:$G$2001),2),Raw_SalesFact!G953)</f>
        <v>286.27999999999997</v>
      </c>
      <c r="H953" s="8">
        <f>IF(Raw_SalesFact!H953="",0,Raw_SalesFact!H953)</f>
        <v>0.28000000000000003</v>
      </c>
      <c r="I953" s="4" t="str">
        <f>Raw_SalesFact!I953</f>
        <v>PayPal</v>
      </c>
      <c r="J953" s="4">
        <f>IF(Raw_SalesFact!J953="",ROUND(F953*G953*(1-H953),2),Raw_SalesFact!J953)</f>
        <v>824.4864</v>
      </c>
      <c r="K953" s="4" t="str">
        <f>IF(COUNTIF($A$2:$A953,A953)&gt;1,"Duplicate","Unique")</f>
        <v>Unique</v>
      </c>
    </row>
    <row r="954" spans="1:11" ht="15" customHeight="1" x14ac:dyDescent="0.3">
      <c r="A954" s="4" t="str">
        <f>Raw_SalesFact!A954</f>
        <v>SALE952</v>
      </c>
      <c r="B954" s="6">
        <f>Raw_SalesFact!B954</f>
        <v>45663</v>
      </c>
      <c r="C954" s="4" t="str">
        <f>Raw_SalesFact!C954</f>
        <v>CUST1279</v>
      </c>
      <c r="D954" s="4" t="str">
        <f>Raw_SalesFact!D954</f>
        <v>PROD73</v>
      </c>
      <c r="E954" s="4" t="str">
        <f>Raw_SalesFact!E954</f>
        <v>STORE11</v>
      </c>
      <c r="F954" s="4">
        <f>IF(Raw_SalesFact!F954="",ROUND(AVERAGE(Raw_SalesFact!$F$2:$F$2001),0),Raw_SalesFact!F954)</f>
        <v>3</v>
      </c>
      <c r="G954" s="4">
        <f>IF(Raw_SalesFact!G954="",ROUND(AVERAGEIF(Raw_SalesFact!$D$2:$D$2001,D954,Raw_SalesFact!$G$2:$G$2001),2),Raw_SalesFact!G954)</f>
        <v>488.37</v>
      </c>
      <c r="H954" s="8">
        <f>IF(Raw_SalesFact!H954="",0,Raw_SalesFact!H954)</f>
        <v>0.27</v>
      </c>
      <c r="I954" s="4" t="str">
        <f>Raw_SalesFact!I954</f>
        <v>COD</v>
      </c>
      <c r="J954" s="4">
        <f>IF(Raw_SalesFact!J954="",ROUND(F954*G954*(1-H954),2),Raw_SalesFact!J954)</f>
        <v>1069.5302999999999</v>
      </c>
      <c r="K954" s="4" t="str">
        <f>IF(COUNTIF($A$2:$A954,A954)&gt;1,"Duplicate","Unique")</f>
        <v>Unique</v>
      </c>
    </row>
    <row r="955" spans="1:11" ht="15" customHeight="1" x14ac:dyDescent="0.3">
      <c r="A955" s="4" t="str">
        <f>Raw_SalesFact!A955</f>
        <v>SALE953</v>
      </c>
      <c r="B955" s="6">
        <f>Raw_SalesFact!B955</f>
        <v>45377</v>
      </c>
      <c r="C955" s="4" t="str">
        <f>Raw_SalesFact!C955</f>
        <v>CUST1469</v>
      </c>
      <c r="D955" s="4" t="str">
        <f>Raw_SalesFact!D955</f>
        <v>PROD87</v>
      </c>
      <c r="E955" s="4" t="str">
        <f>Raw_SalesFact!E955</f>
        <v>STORE8</v>
      </c>
      <c r="F955" s="4">
        <f>IF(Raw_SalesFact!F955="",ROUND(AVERAGE(Raw_SalesFact!$F$2:$F$2001),0),Raw_SalesFact!F955)</f>
        <v>3</v>
      </c>
      <c r="G955" s="4">
        <f>IF(Raw_SalesFact!G955="",ROUND(AVERAGEIF(Raw_SalesFact!$D$2:$D$2001,D955,Raw_SalesFact!$G$2:$G$2001),2),Raw_SalesFact!G955)</f>
        <v>662.82</v>
      </c>
      <c r="H955" s="8">
        <f>IF(Raw_SalesFact!H955="",0,Raw_SalesFact!H955)</f>
        <v>0.01</v>
      </c>
      <c r="I955" s="4" t="str">
        <f>Raw_SalesFact!I955</f>
        <v>COD</v>
      </c>
      <c r="J955" s="4">
        <f>IF(Raw_SalesFact!J955="",ROUND(F955*G955*(1-H955),2),Raw_SalesFact!J955)</f>
        <v>1968.5753999999999</v>
      </c>
      <c r="K955" s="4" t="str">
        <f>IF(COUNTIF($A$2:$A955,A955)&gt;1,"Duplicate","Unique")</f>
        <v>Unique</v>
      </c>
    </row>
    <row r="956" spans="1:11" ht="15" customHeight="1" x14ac:dyDescent="0.3">
      <c r="A956" s="4" t="str">
        <f>Raw_SalesFact!A956</f>
        <v>SALE954</v>
      </c>
      <c r="B956" s="6">
        <f>Raw_SalesFact!B956</f>
        <v>45412</v>
      </c>
      <c r="C956" s="4" t="str">
        <f>Raw_SalesFact!C956</f>
        <v>CUST1497</v>
      </c>
      <c r="D956" s="4" t="str">
        <f>Raw_SalesFact!D956</f>
        <v>PROD6</v>
      </c>
      <c r="E956" s="4" t="str">
        <f>Raw_SalesFact!E956</f>
        <v>STORE16</v>
      </c>
      <c r="F956" s="4">
        <f>IF(Raw_SalesFact!F956="",ROUND(AVERAGE(Raw_SalesFact!$F$2:$F$2001),0),Raw_SalesFact!F956)</f>
        <v>2</v>
      </c>
      <c r="G956" s="4">
        <f>IF(Raw_SalesFact!G956="",ROUND(AVERAGEIF(Raw_SalesFact!$D$2:$D$2001,D956,Raw_SalesFact!$G$2:$G$2001),2),Raw_SalesFact!G956)</f>
        <v>824.34</v>
      </c>
      <c r="H956" s="8">
        <f>IF(Raw_SalesFact!H956="",0,Raw_SalesFact!H956)</f>
        <v>0.1</v>
      </c>
      <c r="I956" s="4" t="str">
        <f>Raw_SalesFact!I956</f>
        <v>COD</v>
      </c>
      <c r="J956" s="4">
        <f>IF(Raw_SalesFact!J956="",ROUND(F956*G956*(1-H956),2),Raw_SalesFact!J956)</f>
        <v>1483.8119999999999</v>
      </c>
      <c r="K956" s="4" t="str">
        <f>IF(COUNTIF($A$2:$A956,A956)&gt;1,"Duplicate","Unique")</f>
        <v>Unique</v>
      </c>
    </row>
    <row r="957" spans="1:11" ht="15" customHeight="1" x14ac:dyDescent="0.3">
      <c r="A957" s="4" t="str">
        <f>Raw_SalesFact!A957</f>
        <v>SALE955</v>
      </c>
      <c r="B957" s="6">
        <f>Raw_SalesFact!B957</f>
        <v>45349</v>
      </c>
      <c r="C957" s="4" t="str">
        <f>Raw_SalesFact!C957</f>
        <v>CUST1113</v>
      </c>
      <c r="D957" s="4" t="str">
        <f>Raw_SalesFact!D957</f>
        <v>PROD59</v>
      </c>
      <c r="E957" s="4" t="str">
        <f>Raw_SalesFact!E957</f>
        <v>STORE8</v>
      </c>
      <c r="F957" s="4">
        <f>IF(Raw_SalesFact!F957="",ROUND(AVERAGE(Raw_SalesFact!$F$2:$F$2001),0),Raw_SalesFact!F957)</f>
        <v>1</v>
      </c>
      <c r="G957" s="4">
        <f>IF(Raw_SalesFact!G957="",ROUND(AVERAGEIF(Raw_SalesFact!$D$2:$D$2001,D957,Raw_SalesFact!$G$2:$G$2001),2),Raw_SalesFact!G957)</f>
        <v>437.12</v>
      </c>
      <c r="H957" s="8">
        <f>IF(Raw_SalesFact!H957="",0,Raw_SalesFact!H957)</f>
        <v>0.21</v>
      </c>
      <c r="I957" s="4" t="str">
        <f>Raw_SalesFact!I957</f>
        <v>Credit Card</v>
      </c>
      <c r="J957" s="4">
        <f>IF(Raw_SalesFact!J957="",ROUND(F957*G957*(1-H957),2),Raw_SalesFact!J957)</f>
        <v>345.32479999999998</v>
      </c>
      <c r="K957" s="4" t="str">
        <f>IF(COUNTIF($A$2:$A957,A957)&gt;1,"Duplicate","Unique")</f>
        <v>Unique</v>
      </c>
    </row>
    <row r="958" spans="1:11" ht="15" customHeight="1" x14ac:dyDescent="0.3">
      <c r="A958" s="4" t="str">
        <f>Raw_SalesFact!A958</f>
        <v>SALE956</v>
      </c>
      <c r="B958" s="6">
        <f>Raw_SalesFact!B958</f>
        <v>45486</v>
      </c>
      <c r="C958" s="4" t="str">
        <f>Raw_SalesFact!C958</f>
        <v>CUST1357</v>
      </c>
      <c r="D958" s="4" t="str">
        <f>Raw_SalesFact!D958</f>
        <v>PROD88</v>
      </c>
      <c r="E958" s="4" t="str">
        <f>Raw_SalesFact!E958</f>
        <v>STORE6</v>
      </c>
      <c r="F958" s="4">
        <f>IF(Raw_SalesFact!F958="",ROUND(AVERAGE(Raw_SalesFact!$F$2:$F$2001),0),Raw_SalesFact!F958)</f>
        <v>3</v>
      </c>
      <c r="G958" s="4">
        <f>IF(Raw_SalesFact!G958="",ROUND(AVERAGEIF(Raw_SalesFact!$D$2:$D$2001,D958,Raw_SalesFact!$G$2:$G$2001),2),Raw_SalesFact!G958)</f>
        <v>23.37</v>
      </c>
      <c r="H958" s="8">
        <f>IF(Raw_SalesFact!H958="",0,Raw_SalesFact!H958)</f>
        <v>0.15</v>
      </c>
      <c r="I958" s="4" t="str">
        <f>Raw_SalesFact!I958</f>
        <v>PayPal</v>
      </c>
      <c r="J958" s="4">
        <f>IF(Raw_SalesFact!J958="",ROUND(F958*G958*(1-H958),2),Raw_SalesFact!J958)</f>
        <v>59.593499999999999</v>
      </c>
      <c r="K958" s="4" t="str">
        <f>IF(COUNTIF($A$2:$A958,A958)&gt;1,"Duplicate","Unique")</f>
        <v>Unique</v>
      </c>
    </row>
    <row r="959" spans="1:11" ht="15" customHeight="1" x14ac:dyDescent="0.3">
      <c r="A959" s="4" t="str">
        <f>Raw_SalesFact!A959</f>
        <v>SALE957</v>
      </c>
      <c r="B959" s="6">
        <f>Raw_SalesFact!B959</f>
        <v>45761</v>
      </c>
      <c r="C959" s="4" t="str">
        <f>Raw_SalesFact!C959</f>
        <v>CUST1187</v>
      </c>
      <c r="D959" s="4" t="str">
        <f>Raw_SalesFact!D959</f>
        <v>PROD36</v>
      </c>
      <c r="E959" s="4" t="str">
        <f>Raw_SalesFact!E959</f>
        <v>STORE8</v>
      </c>
      <c r="F959" s="4">
        <f>IF(Raw_SalesFact!F959="",ROUND(AVERAGE(Raw_SalesFact!$F$2:$F$2001),0),Raw_SalesFact!F959)</f>
        <v>1</v>
      </c>
      <c r="G959" s="4">
        <f>IF(Raw_SalesFact!G959="",ROUND(AVERAGEIF(Raw_SalesFact!$D$2:$D$2001,D959,Raw_SalesFact!$G$2:$G$2001),2),Raw_SalesFact!G959)</f>
        <v>579.69000000000005</v>
      </c>
      <c r="H959" s="8">
        <f>IF(Raw_SalesFact!H959="",0,Raw_SalesFact!H959)</f>
        <v>0.02</v>
      </c>
      <c r="I959" s="4" t="str">
        <f>Raw_SalesFact!I959</f>
        <v>Credit Card</v>
      </c>
      <c r="J959" s="4">
        <f>IF(Raw_SalesFact!J959="",ROUND(F959*G959*(1-H959),2),Raw_SalesFact!J959)</f>
        <v>568.09619999999995</v>
      </c>
      <c r="K959" s="4" t="str">
        <f>IF(COUNTIF($A$2:$A959,A959)&gt;1,"Duplicate","Unique")</f>
        <v>Unique</v>
      </c>
    </row>
    <row r="960" spans="1:11" ht="15" customHeight="1" x14ac:dyDescent="0.3">
      <c r="A960" s="4" t="str">
        <f>Raw_SalesFact!A960</f>
        <v>SALE958</v>
      </c>
      <c r="B960" s="6">
        <f>Raw_SalesFact!B960</f>
        <v>45639</v>
      </c>
      <c r="C960" s="4" t="str">
        <f>Raw_SalesFact!C960</f>
        <v>CUST1430</v>
      </c>
      <c r="D960" s="4" t="str">
        <f>Raw_SalesFact!D960</f>
        <v>PROD78</v>
      </c>
      <c r="E960" s="4" t="str">
        <f>Raw_SalesFact!E960</f>
        <v>STORE14</v>
      </c>
      <c r="F960" s="4">
        <f>IF(Raw_SalesFact!F960="",ROUND(AVERAGE(Raw_SalesFact!$F$2:$F$2001),0),Raw_SalesFact!F960)</f>
        <v>3</v>
      </c>
      <c r="G960" s="4">
        <f>IF(Raw_SalesFact!G960="",ROUND(AVERAGEIF(Raw_SalesFact!$D$2:$D$2001,D960,Raw_SalesFact!$G$2:$G$2001),2),Raw_SalesFact!G960)</f>
        <v>240.51</v>
      </c>
      <c r="H960" s="8">
        <f>IF(Raw_SalesFact!H960="",0,Raw_SalesFact!H960)</f>
        <v>7.0000000000000007E-2</v>
      </c>
      <c r="I960" s="4" t="str">
        <f>Raw_SalesFact!I960</f>
        <v>Credit Card</v>
      </c>
      <c r="J960" s="4">
        <f>IF(Raw_SalesFact!J960="",ROUND(F960*G960*(1-H960),2),Raw_SalesFact!J960)</f>
        <v>671.02290000000005</v>
      </c>
      <c r="K960" s="4" t="str">
        <f>IF(COUNTIF($A$2:$A960,A960)&gt;1,"Duplicate","Unique")</f>
        <v>Unique</v>
      </c>
    </row>
    <row r="961" spans="1:11" ht="15" customHeight="1" x14ac:dyDescent="0.3">
      <c r="A961" s="4" t="str">
        <f>Raw_SalesFact!A961</f>
        <v>SALE959</v>
      </c>
      <c r="B961" s="6">
        <f>Raw_SalesFact!B961</f>
        <v>45893</v>
      </c>
      <c r="C961" s="4" t="str">
        <f>Raw_SalesFact!C961</f>
        <v>CUST1382</v>
      </c>
      <c r="D961" s="4" t="str">
        <f>Raw_SalesFact!D961</f>
        <v>PROD25</v>
      </c>
      <c r="E961" s="4" t="str">
        <f>Raw_SalesFact!E961</f>
        <v>STORE14</v>
      </c>
      <c r="F961" s="4">
        <f>IF(Raw_SalesFact!F961="",ROUND(AVERAGE(Raw_SalesFact!$F$2:$F$2001),0),Raw_SalesFact!F961)</f>
        <v>2</v>
      </c>
      <c r="G961" s="4">
        <f>IF(Raw_SalesFact!G961="",ROUND(AVERAGEIF(Raw_SalesFact!$D$2:$D$2001,D961,Raw_SalesFact!$G$2:$G$2001),2),Raw_SalesFact!G961)</f>
        <v>855.4</v>
      </c>
      <c r="H961" s="8">
        <f>IF(Raw_SalesFact!H961="",0,Raw_SalesFact!H961)</f>
        <v>0.08</v>
      </c>
      <c r="I961" s="4" t="str">
        <f>Raw_SalesFact!I961</f>
        <v>COD</v>
      </c>
      <c r="J961" s="4">
        <f>IF(Raw_SalesFact!J961="",ROUND(F961*G961*(1-H961),2),Raw_SalesFact!J961)</f>
        <v>1573.9359999999999</v>
      </c>
      <c r="K961" s="4" t="str">
        <f>IF(COUNTIF($A$2:$A961,A961)&gt;1,"Duplicate","Unique")</f>
        <v>Unique</v>
      </c>
    </row>
    <row r="962" spans="1:11" ht="15" customHeight="1" x14ac:dyDescent="0.3">
      <c r="A962" s="4" t="str">
        <f>Raw_SalesFact!A962</f>
        <v>SALE960</v>
      </c>
      <c r="B962" s="6">
        <f>Raw_SalesFact!B962</f>
        <v>45227</v>
      </c>
      <c r="C962" s="4" t="str">
        <f>Raw_SalesFact!C962</f>
        <v>CUST1007</v>
      </c>
      <c r="D962" s="4" t="str">
        <f>Raw_SalesFact!D962</f>
        <v>PROD90</v>
      </c>
      <c r="E962" s="4" t="str">
        <f>Raw_SalesFact!E962</f>
        <v>STORE7</v>
      </c>
      <c r="F962" s="4">
        <f>IF(Raw_SalesFact!F962="",ROUND(AVERAGE(Raw_SalesFact!$F$2:$F$2001),0),Raw_SalesFact!F962)</f>
        <v>1</v>
      </c>
      <c r="G962" s="4">
        <f>IF(Raw_SalesFact!G962="",ROUND(AVERAGEIF(Raw_SalesFact!$D$2:$D$2001,D962,Raw_SalesFact!$G$2:$G$2001),2),Raw_SalesFact!G962)</f>
        <v>537.26</v>
      </c>
      <c r="H962" s="8">
        <f>IF(Raw_SalesFact!H962="",0,Raw_SalesFact!H962)</f>
        <v>0.09</v>
      </c>
      <c r="I962" s="4" t="str">
        <f>Raw_SalesFact!I962</f>
        <v>Credit Card</v>
      </c>
      <c r="J962" s="4">
        <f>IF(Raw_SalesFact!J962="",ROUND(F962*G962*(1-H962),2),Raw_SalesFact!J962)</f>
        <v>488.90660000000003</v>
      </c>
      <c r="K962" s="4" t="str">
        <f>IF(COUNTIF($A$2:$A962,A962)&gt;1,"Duplicate","Unique")</f>
        <v>Unique</v>
      </c>
    </row>
    <row r="963" spans="1:11" ht="15" customHeight="1" x14ac:dyDescent="0.3">
      <c r="A963" s="4" t="str">
        <f>Raw_SalesFact!A963</f>
        <v>SALE961</v>
      </c>
      <c r="B963" s="6">
        <f>Raw_SalesFact!B963</f>
        <v>45637</v>
      </c>
      <c r="C963" s="4" t="str">
        <f>Raw_SalesFact!C963</f>
        <v>CUST1384</v>
      </c>
      <c r="D963" s="4" t="str">
        <f>Raw_SalesFact!D963</f>
        <v>PROD51</v>
      </c>
      <c r="E963" s="4" t="str">
        <f>Raw_SalesFact!E963</f>
        <v>STORE10</v>
      </c>
      <c r="F963" s="4">
        <f>IF(Raw_SalesFact!F963="",ROUND(AVERAGE(Raw_SalesFact!$F$2:$F$2001),0),Raw_SalesFact!F963)</f>
        <v>3</v>
      </c>
      <c r="G963" s="4">
        <f>IF(Raw_SalesFact!G963="",ROUND(AVERAGEIF(Raw_SalesFact!$D$2:$D$2001,D963,Raw_SalesFact!$G$2:$G$2001),2),Raw_SalesFact!G963)</f>
        <v>918.26</v>
      </c>
      <c r="H963" s="8">
        <f>IF(Raw_SalesFact!H963="",0,Raw_SalesFact!H963)</f>
        <v>0.17</v>
      </c>
      <c r="I963" s="4" t="str">
        <f>Raw_SalesFact!I963</f>
        <v>COD</v>
      </c>
      <c r="J963" s="4">
        <f>IF(Raw_SalesFact!J963="",ROUND(F963*G963*(1-H963),2),Raw_SalesFact!J963)</f>
        <v>2286.4674</v>
      </c>
      <c r="K963" s="4" t="str">
        <f>IF(COUNTIF($A$2:$A963,A963)&gt;1,"Duplicate","Unique")</f>
        <v>Unique</v>
      </c>
    </row>
    <row r="964" spans="1:11" ht="15" customHeight="1" x14ac:dyDescent="0.3">
      <c r="A964" s="4" t="str">
        <f>Raw_SalesFact!A964</f>
        <v>SALE962</v>
      </c>
      <c r="B964" s="6">
        <f>Raw_SalesFact!B964</f>
        <v>45472</v>
      </c>
      <c r="C964" s="4" t="str">
        <f>Raw_SalesFact!C964</f>
        <v>CUST1095</v>
      </c>
      <c r="D964" s="4" t="str">
        <f>Raw_SalesFact!D964</f>
        <v>PROD6</v>
      </c>
      <c r="E964" s="4" t="str">
        <f>Raw_SalesFact!E964</f>
        <v>STORE9</v>
      </c>
      <c r="F964" s="4">
        <f>IF(Raw_SalesFact!F964="",ROUND(AVERAGE(Raw_SalesFact!$F$2:$F$2001),0),Raw_SalesFact!F964)</f>
        <v>4</v>
      </c>
      <c r="G964" s="4">
        <f>IF(Raw_SalesFact!G964="",ROUND(AVERAGEIF(Raw_SalesFact!$D$2:$D$2001,D964,Raw_SalesFact!$G$2:$G$2001),2),Raw_SalesFact!G964)</f>
        <v>579.70000000000005</v>
      </c>
      <c r="H964" s="8">
        <f>IF(Raw_SalesFact!H964="",0,Raw_SalesFact!H964)</f>
        <v>0.18</v>
      </c>
      <c r="I964" s="4" t="str">
        <f>Raw_SalesFact!I964</f>
        <v>PayPal</v>
      </c>
      <c r="J964" s="4">
        <f>IF(Raw_SalesFact!J964="",ROUND(F964*G964*(1-H964),2),Raw_SalesFact!J964)</f>
        <v>1901.4159999999999</v>
      </c>
      <c r="K964" s="4" t="str">
        <f>IF(COUNTIF($A$2:$A964,A964)&gt;1,"Duplicate","Unique")</f>
        <v>Unique</v>
      </c>
    </row>
    <row r="965" spans="1:11" ht="15" customHeight="1" x14ac:dyDescent="0.3">
      <c r="A965" s="4" t="str">
        <f>Raw_SalesFact!A965</f>
        <v>SALE963</v>
      </c>
      <c r="B965" s="6">
        <f>Raw_SalesFact!B965</f>
        <v>45710</v>
      </c>
      <c r="C965" s="4" t="str">
        <f>Raw_SalesFact!C965</f>
        <v>CUST1145</v>
      </c>
      <c r="D965" s="4" t="str">
        <f>Raw_SalesFact!D965</f>
        <v>PROD43</v>
      </c>
      <c r="E965" s="4" t="str">
        <f>Raw_SalesFact!E965</f>
        <v>STORE6</v>
      </c>
      <c r="F965" s="4">
        <f>IF(Raw_SalesFact!F965="",ROUND(AVERAGE(Raw_SalesFact!$F$2:$F$2001),0),Raw_SalesFact!F965)</f>
        <v>1</v>
      </c>
      <c r="G965" s="4">
        <f>IF(Raw_SalesFact!G965="",ROUND(AVERAGEIF(Raw_SalesFact!$D$2:$D$2001,D965,Raw_SalesFact!$G$2:$G$2001),2),Raw_SalesFact!G965)</f>
        <v>824.32</v>
      </c>
      <c r="H965" s="8">
        <f>IF(Raw_SalesFact!H965="",0,Raw_SalesFact!H965)</f>
        <v>0.18</v>
      </c>
      <c r="I965" s="4" t="str">
        <f>Raw_SalesFact!I965</f>
        <v>Credit Card</v>
      </c>
      <c r="J965" s="4">
        <f>IF(Raw_SalesFact!J965="",ROUND(F965*G965*(1-H965),2),Raw_SalesFact!J965)</f>
        <v>675.94240000000002</v>
      </c>
      <c r="K965" s="4" t="str">
        <f>IF(COUNTIF($A$2:$A965,A965)&gt;1,"Duplicate","Unique")</f>
        <v>Unique</v>
      </c>
    </row>
    <row r="966" spans="1:11" ht="15" customHeight="1" x14ac:dyDescent="0.3">
      <c r="A966" s="4" t="str">
        <f>Raw_SalesFact!A966</f>
        <v>SALE964</v>
      </c>
      <c r="B966" s="6">
        <f>Raw_SalesFact!B966</f>
        <v>45682</v>
      </c>
      <c r="C966" s="4" t="str">
        <f>Raw_SalesFact!C966</f>
        <v>CUST1109</v>
      </c>
      <c r="D966" s="4" t="str">
        <f>Raw_SalesFact!D966</f>
        <v>PROD46</v>
      </c>
      <c r="E966" s="4" t="str">
        <f>Raw_SalesFact!E966</f>
        <v>STORE15</v>
      </c>
      <c r="F966" s="4">
        <f>IF(Raw_SalesFact!F966="",ROUND(AVERAGE(Raw_SalesFact!$F$2:$F$2001),0),Raw_SalesFact!F966)</f>
        <v>4</v>
      </c>
      <c r="G966" s="4">
        <f>IF(Raw_SalesFact!G966="",ROUND(AVERAGEIF(Raw_SalesFact!$D$2:$D$2001,D966,Raw_SalesFact!$G$2:$G$2001),2),Raw_SalesFact!G966)</f>
        <v>614.99</v>
      </c>
      <c r="H966" s="8">
        <f>IF(Raw_SalesFact!H966="",0,Raw_SalesFact!H966)</f>
        <v>0.16</v>
      </c>
      <c r="I966" s="4" t="str">
        <f>Raw_SalesFact!I966</f>
        <v>PayPal</v>
      </c>
      <c r="J966" s="4">
        <f>IF(Raw_SalesFact!J966="",ROUND(F966*G966*(1-H966),2),Raw_SalesFact!J966)</f>
        <v>2066.3663999999999</v>
      </c>
      <c r="K966" s="4" t="str">
        <f>IF(COUNTIF($A$2:$A966,A966)&gt;1,"Duplicate","Unique")</f>
        <v>Unique</v>
      </c>
    </row>
    <row r="967" spans="1:11" ht="15" customHeight="1" x14ac:dyDescent="0.3">
      <c r="A967" s="4" t="str">
        <f>Raw_SalesFact!A967</f>
        <v>SALE965</v>
      </c>
      <c r="B967" s="6">
        <f>Raw_SalesFact!B967</f>
        <v>45730</v>
      </c>
      <c r="C967" s="4" t="str">
        <f>Raw_SalesFact!C967</f>
        <v>CUST1128</v>
      </c>
      <c r="D967" s="4" t="str">
        <f>Raw_SalesFact!D967</f>
        <v>PROD62</v>
      </c>
      <c r="E967" s="4" t="str">
        <f>Raw_SalesFact!E967</f>
        <v>STORE0</v>
      </c>
      <c r="F967" s="4">
        <f>IF(Raw_SalesFact!F967="",ROUND(AVERAGE(Raw_SalesFact!$F$2:$F$2001),0),Raw_SalesFact!F967)</f>
        <v>4</v>
      </c>
      <c r="G967" s="4">
        <f>IF(Raw_SalesFact!G967="",ROUND(AVERAGEIF(Raw_SalesFact!$D$2:$D$2001,D967,Raw_SalesFact!$G$2:$G$2001),2),Raw_SalesFact!G967)</f>
        <v>189.21</v>
      </c>
      <c r="H967" s="8">
        <f>IF(Raw_SalesFact!H967="",0,Raw_SalesFact!H967)</f>
        <v>0.06</v>
      </c>
      <c r="I967" s="4" t="str">
        <f>Raw_SalesFact!I967</f>
        <v>COD</v>
      </c>
      <c r="J967" s="4">
        <f>IF(Raw_SalesFact!J967="",ROUND(F967*G967*(1-H967),2),Raw_SalesFact!J967)</f>
        <v>711.42960000000005</v>
      </c>
      <c r="K967" s="4" t="str">
        <f>IF(COUNTIF($A$2:$A967,A967)&gt;1,"Duplicate","Unique")</f>
        <v>Unique</v>
      </c>
    </row>
    <row r="968" spans="1:11" ht="15" customHeight="1" x14ac:dyDescent="0.3">
      <c r="A968" s="4" t="str">
        <f>Raw_SalesFact!A968</f>
        <v>SALE966</v>
      </c>
      <c r="B968" s="6">
        <f>Raw_SalesFact!B968</f>
        <v>45629</v>
      </c>
      <c r="C968" s="4" t="str">
        <f>Raw_SalesFact!C968</f>
        <v>CUST1154</v>
      </c>
      <c r="D968" s="4" t="str">
        <f>Raw_SalesFact!D968</f>
        <v>PROD62</v>
      </c>
      <c r="E968" s="4" t="str">
        <f>Raw_SalesFact!E968</f>
        <v>STORE14</v>
      </c>
      <c r="F968" s="4">
        <f>IF(Raw_SalesFact!F968="",ROUND(AVERAGE(Raw_SalesFact!$F$2:$F$2001),0),Raw_SalesFact!F968)</f>
        <v>2</v>
      </c>
      <c r="G968" s="4">
        <f>IF(Raw_SalesFact!G968="",ROUND(AVERAGEIF(Raw_SalesFact!$D$2:$D$2001,D968,Raw_SalesFact!$G$2:$G$2001),2),Raw_SalesFact!G968)</f>
        <v>233.33</v>
      </c>
      <c r="H968" s="8">
        <f>IF(Raw_SalesFact!H968="",0,Raw_SalesFact!H968)</f>
        <v>0.05</v>
      </c>
      <c r="I968" s="4" t="str">
        <f>Raw_SalesFact!I968</f>
        <v>Credit Card</v>
      </c>
      <c r="J968" s="4">
        <f>IF(Raw_SalesFact!J968="",ROUND(F968*G968*(1-H968),2),Raw_SalesFact!J968)</f>
        <v>443.327</v>
      </c>
      <c r="K968" s="4" t="str">
        <f>IF(COUNTIF($A$2:$A968,A968)&gt;1,"Duplicate","Unique")</f>
        <v>Unique</v>
      </c>
    </row>
    <row r="969" spans="1:11" ht="15" customHeight="1" x14ac:dyDescent="0.3">
      <c r="A969" s="4" t="str">
        <f>Raw_SalesFact!A969</f>
        <v>SALE967</v>
      </c>
      <c r="B969" s="6">
        <f>Raw_SalesFact!B969</f>
        <v>45783</v>
      </c>
      <c r="C969" s="4" t="str">
        <f>Raw_SalesFact!C969</f>
        <v>CUST1248</v>
      </c>
      <c r="D969" s="4" t="str">
        <f>Raw_SalesFact!D969</f>
        <v>PROD39</v>
      </c>
      <c r="E969" s="4" t="str">
        <f>Raw_SalesFact!E969</f>
        <v>STORE18</v>
      </c>
      <c r="F969" s="4">
        <f>IF(Raw_SalesFact!F969="",ROUND(AVERAGE(Raw_SalesFact!$F$2:$F$2001),0),Raw_SalesFact!F969)</f>
        <v>3</v>
      </c>
      <c r="G969" s="4">
        <f>IF(Raw_SalesFact!G969="",ROUND(AVERAGEIF(Raw_SalesFact!$D$2:$D$2001,D969,Raw_SalesFact!$G$2:$G$2001),2),Raw_SalesFact!G969)</f>
        <v>529.89</v>
      </c>
      <c r="H969" s="8">
        <f>IF(Raw_SalesFact!H969="",0,Raw_SalesFact!H969)</f>
        <v>0.21</v>
      </c>
      <c r="I969" s="4" t="str">
        <f>Raw_SalesFact!I969</f>
        <v>Credit Card</v>
      </c>
      <c r="J969" s="4">
        <f>IF(Raw_SalesFact!J969="",ROUND(F969*G969*(1-H969),2),Raw_SalesFact!J969)</f>
        <v>1255.8393000000001</v>
      </c>
      <c r="K969" s="4" t="str">
        <f>IF(COUNTIF($A$2:$A969,A969)&gt;1,"Duplicate","Unique")</f>
        <v>Unique</v>
      </c>
    </row>
    <row r="970" spans="1:11" ht="15" customHeight="1" x14ac:dyDescent="0.3">
      <c r="A970" s="4" t="str">
        <f>Raw_SalesFact!A970</f>
        <v>SALE968</v>
      </c>
      <c r="B970" s="6">
        <f>Raw_SalesFact!B970</f>
        <v>45518</v>
      </c>
      <c r="C970" s="4" t="str">
        <f>Raw_SalesFact!C970</f>
        <v>CUST1489</v>
      </c>
      <c r="D970" s="4" t="str">
        <f>Raw_SalesFact!D970</f>
        <v>PROD92</v>
      </c>
      <c r="E970" s="4" t="str">
        <f>Raw_SalesFact!E970</f>
        <v>STORE1</v>
      </c>
      <c r="F970" s="4">
        <f>IF(Raw_SalesFact!F970="",ROUND(AVERAGE(Raw_SalesFact!$F$2:$F$2001),0),Raw_SalesFact!F970)</f>
        <v>2</v>
      </c>
      <c r="G970" s="4">
        <f>IF(Raw_SalesFact!G970="",ROUND(AVERAGEIF(Raw_SalesFact!$D$2:$D$2001,D970,Raw_SalesFact!$G$2:$G$2001),2),Raw_SalesFact!G970)</f>
        <v>954.1</v>
      </c>
      <c r="H970" s="8">
        <f>IF(Raw_SalesFact!H970="",0,Raw_SalesFact!H970)</f>
        <v>0.17</v>
      </c>
      <c r="I970" s="4" t="str">
        <f>Raw_SalesFact!I970</f>
        <v>PayPal</v>
      </c>
      <c r="J970" s="4">
        <f>IF(Raw_SalesFact!J970="",ROUND(F970*G970*(1-H970),2),Raw_SalesFact!J970)</f>
        <v>1583.806</v>
      </c>
      <c r="K970" s="4" t="str">
        <f>IF(COUNTIF($A$2:$A970,A970)&gt;1,"Duplicate","Unique")</f>
        <v>Unique</v>
      </c>
    </row>
    <row r="971" spans="1:11" ht="15" customHeight="1" x14ac:dyDescent="0.3">
      <c r="A971" s="4" t="str">
        <f>Raw_SalesFact!A971</f>
        <v>SALE969</v>
      </c>
      <c r="B971" s="6">
        <f>Raw_SalesFact!B971</f>
        <v>45274</v>
      </c>
      <c r="C971" s="4" t="str">
        <f>Raw_SalesFact!C971</f>
        <v>CUST1323</v>
      </c>
      <c r="D971" s="4" t="str">
        <f>Raw_SalesFact!D971</f>
        <v>PROD65</v>
      </c>
      <c r="E971" s="4" t="str">
        <f>Raw_SalesFact!E971</f>
        <v>STORE7</v>
      </c>
      <c r="F971" s="4">
        <f>IF(Raw_SalesFact!F971="",ROUND(AVERAGE(Raw_SalesFact!$F$2:$F$2001),0),Raw_SalesFact!F971)</f>
        <v>1</v>
      </c>
      <c r="G971" s="4">
        <f>IF(Raw_SalesFact!G971="",ROUND(AVERAGEIF(Raw_SalesFact!$D$2:$D$2001,D971,Raw_SalesFact!$G$2:$G$2001),2),Raw_SalesFact!G971)</f>
        <v>370.04</v>
      </c>
      <c r="H971" s="8">
        <f>IF(Raw_SalesFact!H971="",0,Raw_SalesFact!H971)</f>
        <v>0.04</v>
      </c>
      <c r="I971" s="4" t="str">
        <f>Raw_SalesFact!I971</f>
        <v>COD</v>
      </c>
      <c r="J971" s="4">
        <f>IF(Raw_SalesFact!J971="",ROUND(F971*G971*(1-H971),2),Raw_SalesFact!J971)</f>
        <v>355.23840000000001</v>
      </c>
      <c r="K971" s="4" t="str">
        <f>IF(COUNTIF($A$2:$A971,A971)&gt;1,"Duplicate","Unique")</f>
        <v>Unique</v>
      </c>
    </row>
    <row r="972" spans="1:11" ht="15" customHeight="1" x14ac:dyDescent="0.3">
      <c r="A972" s="4" t="str">
        <f>Raw_SalesFact!A972</f>
        <v>SALE970</v>
      </c>
      <c r="B972" s="6">
        <f>Raw_SalesFact!B972</f>
        <v>45297</v>
      </c>
      <c r="C972" s="4" t="str">
        <f>Raw_SalesFact!C972</f>
        <v>CUST1061</v>
      </c>
      <c r="D972" s="4" t="str">
        <f>Raw_SalesFact!D972</f>
        <v>PROD96</v>
      </c>
      <c r="E972" s="4" t="str">
        <f>Raw_SalesFact!E972</f>
        <v>STORE19</v>
      </c>
      <c r="F972" s="4">
        <f>IF(Raw_SalesFact!F972="",ROUND(AVERAGE(Raw_SalesFact!$F$2:$F$2001),0),Raw_SalesFact!F972)</f>
        <v>4</v>
      </c>
      <c r="G972" s="4">
        <f>IF(Raw_SalesFact!G972="",ROUND(AVERAGEIF(Raw_SalesFact!$D$2:$D$2001,D972,Raw_SalesFact!$G$2:$G$2001),2),Raw_SalesFact!G972)</f>
        <v>492.71</v>
      </c>
      <c r="H972" s="8">
        <f>IF(Raw_SalesFact!H972="",0,Raw_SalesFact!H972)</f>
        <v>0.08</v>
      </c>
      <c r="I972" s="4" t="str">
        <f>Raw_SalesFact!I972</f>
        <v>Credit Card</v>
      </c>
      <c r="J972" s="4">
        <f>IF(Raw_SalesFact!J972="",ROUND(F972*G972*(1-H972),2),Raw_SalesFact!J972)</f>
        <v>1813.1728000000001</v>
      </c>
      <c r="K972" s="4" t="str">
        <f>IF(COUNTIF($A$2:$A972,A972)&gt;1,"Duplicate","Unique")</f>
        <v>Unique</v>
      </c>
    </row>
    <row r="973" spans="1:11" ht="15" customHeight="1" x14ac:dyDescent="0.3">
      <c r="A973" s="4" t="str">
        <f>Raw_SalesFact!A973</f>
        <v>SALE971</v>
      </c>
      <c r="B973" s="6">
        <f>Raw_SalesFact!B973</f>
        <v>45530</v>
      </c>
      <c r="C973" s="4" t="str">
        <f>Raw_SalesFact!C973</f>
        <v>CUST1280</v>
      </c>
      <c r="D973" s="4" t="str">
        <f>Raw_SalesFact!D973</f>
        <v>PROD91</v>
      </c>
      <c r="E973" s="4" t="str">
        <f>Raw_SalesFact!E973</f>
        <v>STORE13</v>
      </c>
      <c r="F973" s="4">
        <f>IF(Raw_SalesFact!F973="",ROUND(AVERAGE(Raw_SalesFact!$F$2:$F$2001),0),Raw_SalesFact!F973)</f>
        <v>4</v>
      </c>
      <c r="G973" s="4">
        <f>IF(Raw_SalesFact!G973="",ROUND(AVERAGEIF(Raw_SalesFact!$D$2:$D$2001,D973,Raw_SalesFact!$G$2:$G$2001),2),Raw_SalesFact!G973)</f>
        <v>853.26</v>
      </c>
      <c r="H973" s="8">
        <f>IF(Raw_SalesFact!H973="",0,Raw_SalesFact!H973)</f>
        <v>0.24</v>
      </c>
      <c r="I973" s="4" t="str">
        <f>Raw_SalesFact!I973</f>
        <v>COD</v>
      </c>
      <c r="J973" s="4">
        <f>IF(Raw_SalesFact!J973="",ROUND(F973*G973*(1-H973),2),Raw_SalesFact!J973)</f>
        <v>2593.9104000000002</v>
      </c>
      <c r="K973" s="4" t="str">
        <f>IF(COUNTIF($A$2:$A973,A973)&gt;1,"Duplicate","Unique")</f>
        <v>Unique</v>
      </c>
    </row>
    <row r="974" spans="1:11" ht="15" customHeight="1" x14ac:dyDescent="0.3">
      <c r="A974" s="4" t="str">
        <f>Raw_SalesFact!A974</f>
        <v>SALE972</v>
      </c>
      <c r="B974" s="6">
        <f>Raw_SalesFact!B974</f>
        <v>45740</v>
      </c>
      <c r="C974" s="4" t="str">
        <f>Raw_SalesFact!C974</f>
        <v>CUST1406</v>
      </c>
      <c r="D974" s="4" t="str">
        <f>Raw_SalesFact!D974</f>
        <v>PROD3</v>
      </c>
      <c r="E974" s="4" t="str">
        <f>Raw_SalesFact!E974</f>
        <v>STORE16</v>
      </c>
      <c r="F974" s="4">
        <f>IF(Raw_SalesFact!F974="",ROUND(AVERAGE(Raw_SalesFact!$F$2:$F$2001),0),Raw_SalesFact!F974)</f>
        <v>1</v>
      </c>
      <c r="G974" s="4">
        <f>IF(Raw_SalesFact!G974="",ROUND(AVERAGEIF(Raw_SalesFact!$D$2:$D$2001,D974,Raw_SalesFact!$G$2:$G$2001),2),Raw_SalesFact!G974)</f>
        <v>402.47</v>
      </c>
      <c r="H974" s="8">
        <f>IF(Raw_SalesFact!H974="",0,Raw_SalesFact!H974)</f>
        <v>0.19</v>
      </c>
      <c r="I974" s="4" t="str">
        <f>Raw_SalesFact!I974</f>
        <v>PayPal</v>
      </c>
      <c r="J974" s="4">
        <f>IF(Raw_SalesFact!J974="",ROUND(F974*G974*(1-H974),2),Raw_SalesFact!J974)</f>
        <v>326.00069999999999</v>
      </c>
      <c r="K974" s="4" t="str">
        <f>IF(COUNTIF($A$2:$A974,A974)&gt;1,"Duplicate","Unique")</f>
        <v>Unique</v>
      </c>
    </row>
    <row r="975" spans="1:11" ht="15" customHeight="1" x14ac:dyDescent="0.3">
      <c r="A975" s="4" t="str">
        <f>Raw_SalesFact!A975</f>
        <v>SALE973</v>
      </c>
      <c r="B975" s="6">
        <f>Raw_SalesFact!B975</f>
        <v>45311</v>
      </c>
      <c r="C975" s="4" t="str">
        <f>Raw_SalesFact!C975</f>
        <v>CUST1402</v>
      </c>
      <c r="D975" s="4" t="str">
        <f>Raw_SalesFact!D975</f>
        <v>PROD54</v>
      </c>
      <c r="E975" s="4" t="str">
        <f>Raw_SalesFact!E975</f>
        <v>STORE18</v>
      </c>
      <c r="F975" s="4">
        <f>IF(Raw_SalesFact!F975="",ROUND(AVERAGE(Raw_SalesFact!$F$2:$F$2001),0),Raw_SalesFact!F975)</f>
        <v>2</v>
      </c>
      <c r="G975" s="4">
        <f>IF(Raw_SalesFact!G975="",ROUND(AVERAGEIF(Raw_SalesFact!$D$2:$D$2001,D975,Raw_SalesFact!$G$2:$G$2001),2),Raw_SalesFact!G975)</f>
        <v>528.29999999999995</v>
      </c>
      <c r="H975" s="8">
        <f>IF(Raw_SalesFact!H975="",0,Raw_SalesFact!H975)</f>
        <v>0.24</v>
      </c>
      <c r="I975" s="4" t="str">
        <f>Raw_SalesFact!I975</f>
        <v>Credit Card</v>
      </c>
      <c r="J975" s="4">
        <f>IF(Raw_SalesFact!J975="",ROUND(F975*G975*(1-H975),2),Raw_SalesFact!J975)</f>
        <v>803.01599999999996</v>
      </c>
      <c r="K975" s="4" t="str">
        <f>IF(COUNTIF($A$2:$A975,A975)&gt;1,"Duplicate","Unique")</f>
        <v>Unique</v>
      </c>
    </row>
    <row r="976" spans="1:11" ht="15" customHeight="1" x14ac:dyDescent="0.3">
      <c r="A976" s="4" t="str">
        <f>Raw_SalesFact!A976</f>
        <v>SALE974</v>
      </c>
      <c r="B976" s="6">
        <f>Raw_SalesFact!B976</f>
        <v>45667</v>
      </c>
      <c r="C976" s="4" t="str">
        <f>Raw_SalesFact!C976</f>
        <v>CUST1444</v>
      </c>
      <c r="D976" s="4" t="str">
        <f>Raw_SalesFact!D976</f>
        <v>PROD10</v>
      </c>
      <c r="E976" s="4" t="str">
        <f>Raw_SalesFact!E976</f>
        <v>STORE6</v>
      </c>
      <c r="F976" s="4">
        <f>IF(Raw_SalesFact!F976="",ROUND(AVERAGE(Raw_SalesFact!$F$2:$F$2001),0),Raw_SalesFact!F976)</f>
        <v>4</v>
      </c>
      <c r="G976" s="4">
        <f>IF(Raw_SalesFact!G976="",ROUND(AVERAGEIF(Raw_SalesFact!$D$2:$D$2001,D976,Raw_SalesFact!$G$2:$G$2001),2),Raw_SalesFact!G976)</f>
        <v>599.85</v>
      </c>
      <c r="H976" s="8">
        <f>IF(Raw_SalesFact!H976="",0,Raw_SalesFact!H976)</f>
        <v>0.25</v>
      </c>
      <c r="I976" s="4" t="str">
        <f>Raw_SalesFact!I976</f>
        <v>Credit Card</v>
      </c>
      <c r="J976" s="4">
        <f>IF(Raw_SalesFact!J976="",ROUND(F976*G976*(1-H976),2),Raw_SalesFact!J976)</f>
        <v>1799.55</v>
      </c>
      <c r="K976" s="4" t="str">
        <f>IF(COUNTIF($A$2:$A976,A976)&gt;1,"Duplicate","Unique")</f>
        <v>Unique</v>
      </c>
    </row>
    <row r="977" spans="1:11" ht="15" customHeight="1" x14ac:dyDescent="0.3">
      <c r="A977" s="4" t="str">
        <f>Raw_SalesFact!A977</f>
        <v>SALE975</v>
      </c>
      <c r="B977" s="6">
        <f>Raw_SalesFact!B977</f>
        <v>45281</v>
      </c>
      <c r="C977" s="4" t="str">
        <f>Raw_SalesFact!C977</f>
        <v>CUST1303</v>
      </c>
      <c r="D977" s="4" t="str">
        <f>Raw_SalesFact!D977</f>
        <v>PROD16</v>
      </c>
      <c r="E977" s="4" t="str">
        <f>Raw_SalesFact!E977</f>
        <v>STORE9</v>
      </c>
      <c r="F977" s="4">
        <f>IF(Raw_SalesFact!F977="",ROUND(AVERAGE(Raw_SalesFact!$F$2:$F$2001),0),Raw_SalesFact!F977)</f>
        <v>2</v>
      </c>
      <c r="G977" s="4">
        <f>IF(Raw_SalesFact!G977="",ROUND(AVERAGEIF(Raw_SalesFact!$D$2:$D$2001,D977,Raw_SalesFact!$G$2:$G$2001),2),Raw_SalesFact!G977)</f>
        <v>61.42</v>
      </c>
      <c r="H977" s="8">
        <f>IF(Raw_SalesFact!H977="",0,Raw_SalesFact!H977)</f>
        <v>0.08</v>
      </c>
      <c r="I977" s="4" t="str">
        <f>Raw_SalesFact!I977</f>
        <v>PayPal</v>
      </c>
      <c r="J977" s="4">
        <f>IF(Raw_SalesFact!J977="",ROUND(F977*G977*(1-H977),2),Raw_SalesFact!J977)</f>
        <v>113.0128</v>
      </c>
      <c r="K977" s="4" t="str">
        <f>IF(COUNTIF($A$2:$A977,A977)&gt;1,"Duplicate","Unique")</f>
        <v>Unique</v>
      </c>
    </row>
    <row r="978" spans="1:11" ht="15" customHeight="1" x14ac:dyDescent="0.3">
      <c r="A978" s="4" t="str">
        <f>Raw_SalesFact!A978</f>
        <v>SALE976</v>
      </c>
      <c r="B978" s="6">
        <f>Raw_SalesFact!B978</f>
        <v>45693</v>
      </c>
      <c r="C978" s="4" t="str">
        <f>Raw_SalesFact!C978</f>
        <v>CUST1249</v>
      </c>
      <c r="D978" s="4" t="str">
        <f>Raw_SalesFact!D978</f>
        <v>PROD19</v>
      </c>
      <c r="E978" s="4" t="str">
        <f>Raw_SalesFact!E978</f>
        <v>STORE10</v>
      </c>
      <c r="F978" s="4">
        <f>IF(Raw_SalesFact!F978="",ROUND(AVERAGE(Raw_SalesFact!$F$2:$F$2001),0),Raw_SalesFact!F978)</f>
        <v>2</v>
      </c>
      <c r="G978" s="4">
        <f>IF(Raw_SalesFact!G978="",ROUND(AVERAGEIF(Raw_SalesFact!$D$2:$D$2001,D978,Raw_SalesFact!$G$2:$G$2001),2),Raw_SalesFact!G978)</f>
        <v>466.42</v>
      </c>
      <c r="H978" s="8">
        <f>IF(Raw_SalesFact!H978="",0,Raw_SalesFact!H978)</f>
        <v>0.12</v>
      </c>
      <c r="I978" s="4" t="str">
        <f>Raw_SalesFact!I978</f>
        <v>PayPal</v>
      </c>
      <c r="J978" s="4">
        <f>IF(Raw_SalesFact!J978="",ROUND(F978*G978*(1-H978),2),Raw_SalesFact!J978)</f>
        <v>820.89919999999995</v>
      </c>
      <c r="K978" s="4" t="str">
        <f>IF(COUNTIF($A$2:$A978,A978)&gt;1,"Duplicate","Unique")</f>
        <v>Unique</v>
      </c>
    </row>
    <row r="979" spans="1:11" ht="15" customHeight="1" x14ac:dyDescent="0.3">
      <c r="A979" s="4" t="str">
        <f>Raw_SalesFact!A979</f>
        <v>SALE977</v>
      </c>
      <c r="B979" s="6">
        <f>Raw_SalesFact!B979</f>
        <v>45857</v>
      </c>
      <c r="C979" s="4" t="str">
        <f>Raw_SalesFact!C979</f>
        <v>CUST1099</v>
      </c>
      <c r="D979" s="4" t="str">
        <f>Raw_SalesFact!D979</f>
        <v>PROD31</v>
      </c>
      <c r="E979" s="4" t="str">
        <f>Raw_SalesFact!E979</f>
        <v>STORE5</v>
      </c>
      <c r="F979" s="4">
        <f>IF(Raw_SalesFact!F979="",ROUND(AVERAGE(Raw_SalesFact!$F$2:$F$2001),0),Raw_SalesFact!F979)</f>
        <v>4</v>
      </c>
      <c r="G979" s="4">
        <f>IF(Raw_SalesFact!G979="",ROUND(AVERAGEIF(Raw_SalesFact!$D$2:$D$2001,D979,Raw_SalesFact!$G$2:$G$2001),2),Raw_SalesFact!G979)</f>
        <v>540.69000000000005</v>
      </c>
      <c r="H979" s="8">
        <f>IF(Raw_SalesFact!H979="",0,Raw_SalesFact!H979)</f>
        <v>0.09</v>
      </c>
      <c r="I979" s="4" t="str">
        <f>Raw_SalesFact!I979</f>
        <v>COD</v>
      </c>
      <c r="J979" s="4">
        <f>IF(Raw_SalesFact!J979="",ROUND(F979*G979*(1-H979),2),Raw_SalesFact!J979)</f>
        <v>1968.1116</v>
      </c>
      <c r="K979" s="4" t="str">
        <f>IF(COUNTIF($A$2:$A979,A979)&gt;1,"Duplicate","Unique")</f>
        <v>Unique</v>
      </c>
    </row>
    <row r="980" spans="1:11" ht="15" customHeight="1" x14ac:dyDescent="0.3">
      <c r="A980" s="4" t="str">
        <f>Raw_SalesFact!A980</f>
        <v>SALE978</v>
      </c>
      <c r="B980" s="6">
        <f>Raw_SalesFact!B980</f>
        <v>45737</v>
      </c>
      <c r="C980" s="4" t="str">
        <f>Raw_SalesFact!C980</f>
        <v>CUST1298</v>
      </c>
      <c r="D980" s="4" t="str">
        <f>Raw_SalesFact!D980</f>
        <v>PROD19</v>
      </c>
      <c r="E980" s="4" t="str">
        <f>Raw_SalesFact!E980</f>
        <v>STORE13</v>
      </c>
      <c r="F980" s="4">
        <f>IF(Raw_SalesFact!F980="",ROUND(AVERAGE(Raw_SalesFact!$F$2:$F$2001),0),Raw_SalesFact!F980)</f>
        <v>3</v>
      </c>
      <c r="G980" s="4">
        <f>IF(Raw_SalesFact!G980="",ROUND(AVERAGEIF(Raw_SalesFact!$D$2:$D$2001,D980,Raw_SalesFact!$G$2:$G$2001),2),Raw_SalesFact!G980)</f>
        <v>677.46</v>
      </c>
      <c r="H980" s="8">
        <f>IF(Raw_SalesFact!H980="",0,Raw_SalesFact!H980)</f>
        <v>0.05</v>
      </c>
      <c r="I980" s="4" t="str">
        <f>Raw_SalesFact!I980</f>
        <v>Credit Card</v>
      </c>
      <c r="J980" s="4">
        <f>IF(Raw_SalesFact!J980="",ROUND(F980*G980*(1-H980),2),Raw_SalesFact!J980)</f>
        <v>1930.761</v>
      </c>
      <c r="K980" s="4" t="str">
        <f>IF(COUNTIF($A$2:$A980,A980)&gt;1,"Duplicate","Unique")</f>
        <v>Unique</v>
      </c>
    </row>
    <row r="981" spans="1:11" ht="15" customHeight="1" x14ac:dyDescent="0.3">
      <c r="A981" s="4" t="str">
        <f>Raw_SalesFact!A981</f>
        <v>SALE979</v>
      </c>
      <c r="B981" s="6">
        <f>Raw_SalesFact!B981</f>
        <v>45771</v>
      </c>
      <c r="C981" s="4" t="str">
        <f>Raw_SalesFact!C981</f>
        <v>CUST1328</v>
      </c>
      <c r="D981" s="4" t="str">
        <f>Raw_SalesFact!D981</f>
        <v>PROD21</v>
      </c>
      <c r="E981" s="4" t="str">
        <f>Raw_SalesFact!E981</f>
        <v>STORE1</v>
      </c>
      <c r="F981" s="4">
        <f>IF(Raw_SalesFact!F981="",ROUND(AVERAGE(Raw_SalesFact!$F$2:$F$2001),0),Raw_SalesFact!F981)</f>
        <v>3</v>
      </c>
      <c r="G981" s="4">
        <f>IF(Raw_SalesFact!G981="",ROUND(AVERAGEIF(Raw_SalesFact!$D$2:$D$2001,D981,Raw_SalesFact!$G$2:$G$2001),2),Raw_SalesFact!G981)</f>
        <v>614.63</v>
      </c>
      <c r="H981" s="8">
        <f>IF(Raw_SalesFact!H981="",0,Raw_SalesFact!H981)</f>
        <v>0.06</v>
      </c>
      <c r="I981" s="4" t="str">
        <f>Raw_SalesFact!I981</f>
        <v>PayPal</v>
      </c>
      <c r="J981" s="4">
        <f>IF(Raw_SalesFact!J981="",ROUND(F981*G981*(1-H981),2),Raw_SalesFact!J981)</f>
        <v>1733.2565999999999</v>
      </c>
      <c r="K981" s="4" t="str">
        <f>IF(COUNTIF($A$2:$A981,A981)&gt;1,"Duplicate","Unique")</f>
        <v>Unique</v>
      </c>
    </row>
    <row r="982" spans="1:11" ht="15" customHeight="1" x14ac:dyDescent="0.3">
      <c r="A982" s="4" t="str">
        <f>Raw_SalesFact!A982</f>
        <v>SALE980</v>
      </c>
      <c r="B982" s="6">
        <f>Raw_SalesFact!B982</f>
        <v>45272</v>
      </c>
      <c r="C982" s="4" t="str">
        <f>Raw_SalesFact!C982</f>
        <v>CUST1232</v>
      </c>
      <c r="D982" s="4" t="str">
        <f>Raw_SalesFact!D982</f>
        <v>PROD66</v>
      </c>
      <c r="E982" s="4" t="str">
        <f>Raw_SalesFact!E982</f>
        <v>STORE8</v>
      </c>
      <c r="F982" s="4">
        <f>IF(Raw_SalesFact!F982="",ROUND(AVERAGE(Raw_SalesFact!$F$2:$F$2001),0),Raw_SalesFact!F982)</f>
        <v>4</v>
      </c>
      <c r="G982" s="4">
        <f>IF(Raw_SalesFact!G982="",ROUND(AVERAGEIF(Raw_SalesFact!$D$2:$D$2001,D982,Raw_SalesFact!$G$2:$G$2001),2),Raw_SalesFact!G982)</f>
        <v>649.52</v>
      </c>
      <c r="H982" s="8">
        <f>IF(Raw_SalesFact!H982="",0,Raw_SalesFact!H982)</f>
        <v>0.11</v>
      </c>
      <c r="I982" s="4" t="str">
        <f>Raw_SalesFact!I982</f>
        <v>Credit Card</v>
      </c>
      <c r="J982" s="4">
        <f>IF(Raw_SalesFact!J982="",ROUND(F982*G982*(1-H982),2),Raw_SalesFact!J982)</f>
        <v>2312.2912000000001</v>
      </c>
      <c r="K982" s="4" t="str">
        <f>IF(COUNTIF($A$2:$A982,A982)&gt;1,"Duplicate","Unique")</f>
        <v>Unique</v>
      </c>
    </row>
    <row r="983" spans="1:11" ht="15" customHeight="1" x14ac:dyDescent="0.3">
      <c r="A983" s="4" t="str">
        <f>Raw_SalesFact!A983</f>
        <v>SALE981</v>
      </c>
      <c r="B983" s="6">
        <f>Raw_SalesFact!B983</f>
        <v>45481</v>
      </c>
      <c r="C983" s="4" t="str">
        <f>Raw_SalesFact!C983</f>
        <v>CUST1445</v>
      </c>
      <c r="D983" s="4" t="str">
        <f>Raw_SalesFact!D983</f>
        <v>PROD85</v>
      </c>
      <c r="E983" s="4" t="str">
        <f>Raw_SalesFact!E983</f>
        <v>STORE8</v>
      </c>
      <c r="F983" s="4">
        <f>IF(Raw_SalesFact!F983="",ROUND(AVERAGE(Raw_SalesFact!$F$2:$F$2001),0),Raw_SalesFact!F983)</f>
        <v>2</v>
      </c>
      <c r="G983" s="4">
        <f>IF(Raw_SalesFact!G983="",ROUND(AVERAGEIF(Raw_SalesFact!$D$2:$D$2001,D983,Raw_SalesFact!$G$2:$G$2001),2),Raw_SalesFact!G983)</f>
        <v>943.93</v>
      </c>
      <c r="H983" s="8">
        <f>IF(Raw_SalesFact!H983="",0,Raw_SalesFact!H983)</f>
        <v>0.22</v>
      </c>
      <c r="I983" s="4" t="str">
        <f>Raw_SalesFact!I983</f>
        <v>PayPal</v>
      </c>
      <c r="J983" s="4">
        <f>IF(Raw_SalesFact!J983="",ROUND(F983*G983*(1-H983),2),Raw_SalesFact!J983)</f>
        <v>1472.5308</v>
      </c>
      <c r="K983" s="4" t="str">
        <f>IF(COUNTIF($A$2:$A983,A983)&gt;1,"Duplicate","Unique")</f>
        <v>Unique</v>
      </c>
    </row>
    <row r="984" spans="1:11" ht="15" customHeight="1" x14ac:dyDescent="0.3">
      <c r="A984" s="4" t="str">
        <f>Raw_SalesFact!A984</f>
        <v>SALE982</v>
      </c>
      <c r="B984" s="6">
        <f>Raw_SalesFact!B984</f>
        <v>45228</v>
      </c>
      <c r="C984" s="4" t="str">
        <f>Raw_SalesFact!C984</f>
        <v>CUST1165</v>
      </c>
      <c r="D984" s="4" t="str">
        <f>Raw_SalesFact!D984</f>
        <v>PROD31</v>
      </c>
      <c r="E984" s="4" t="str">
        <f>Raw_SalesFact!E984</f>
        <v>STORE8</v>
      </c>
      <c r="F984" s="4">
        <f>IF(Raw_SalesFact!F984="",ROUND(AVERAGE(Raw_SalesFact!$F$2:$F$2001),0),Raw_SalesFact!F984)</f>
        <v>4</v>
      </c>
      <c r="G984" s="4">
        <f>IF(Raw_SalesFact!G984="",ROUND(AVERAGEIF(Raw_SalesFact!$D$2:$D$2001,D984,Raw_SalesFact!$G$2:$G$2001),2),Raw_SalesFact!G984)</f>
        <v>538.73</v>
      </c>
      <c r="H984" s="8">
        <f>IF(Raw_SalesFact!H984="",0,Raw_SalesFact!H984)</f>
        <v>0.03</v>
      </c>
      <c r="I984" s="4" t="str">
        <f>Raw_SalesFact!I984</f>
        <v>Credit Card</v>
      </c>
      <c r="J984" s="4">
        <f>IF(Raw_SalesFact!J984="",ROUND(F984*G984*(1-H984),2),Raw_SalesFact!J984)</f>
        <v>2090.2723999999998</v>
      </c>
      <c r="K984" s="4" t="str">
        <f>IF(COUNTIF($A$2:$A984,A984)&gt;1,"Duplicate","Unique")</f>
        <v>Unique</v>
      </c>
    </row>
    <row r="985" spans="1:11" ht="15" customHeight="1" x14ac:dyDescent="0.3">
      <c r="A985" s="4" t="str">
        <f>Raw_SalesFact!A985</f>
        <v>SALE983</v>
      </c>
      <c r="B985" s="6">
        <f>Raw_SalesFact!B985</f>
        <v>45432</v>
      </c>
      <c r="C985" s="4" t="str">
        <f>Raw_SalesFact!C985</f>
        <v>CUST1088</v>
      </c>
      <c r="D985" s="4" t="str">
        <f>Raw_SalesFact!D985</f>
        <v>PROD66</v>
      </c>
      <c r="E985" s="4" t="str">
        <f>Raw_SalesFact!E985</f>
        <v>STORE8</v>
      </c>
      <c r="F985" s="4">
        <f>IF(Raw_SalesFact!F985="",ROUND(AVERAGE(Raw_SalesFact!$F$2:$F$2001),0),Raw_SalesFact!F985)</f>
        <v>2</v>
      </c>
      <c r="G985" s="4">
        <f>IF(Raw_SalesFact!G985="",ROUND(AVERAGEIF(Raw_SalesFact!$D$2:$D$2001,D985,Raw_SalesFact!$G$2:$G$2001),2),Raw_SalesFact!G985)</f>
        <v>853.93</v>
      </c>
      <c r="H985" s="8">
        <f>IF(Raw_SalesFact!H985="",0,Raw_SalesFact!H985)</f>
        <v>0.01</v>
      </c>
      <c r="I985" s="4" t="str">
        <f>Raw_SalesFact!I985</f>
        <v>PayPal</v>
      </c>
      <c r="J985" s="4">
        <f>IF(Raw_SalesFact!J985="",ROUND(F985*G985*(1-H985),2),Raw_SalesFact!J985)</f>
        <v>1690.7814000000001</v>
      </c>
      <c r="K985" s="4" t="str">
        <f>IF(COUNTIF($A$2:$A985,A985)&gt;1,"Duplicate","Unique")</f>
        <v>Unique</v>
      </c>
    </row>
    <row r="986" spans="1:11" ht="15" customHeight="1" x14ac:dyDescent="0.3">
      <c r="A986" s="4" t="str">
        <f>Raw_SalesFact!A986</f>
        <v>SALE984</v>
      </c>
      <c r="B986" s="6">
        <f>Raw_SalesFact!B986</f>
        <v>45914</v>
      </c>
      <c r="C986" s="4" t="str">
        <f>Raw_SalesFact!C986</f>
        <v>CUST1491</v>
      </c>
      <c r="D986" s="4" t="str">
        <f>Raw_SalesFact!D986</f>
        <v>PROD29</v>
      </c>
      <c r="E986" s="4" t="str">
        <f>Raw_SalesFact!E986</f>
        <v>STORE4</v>
      </c>
      <c r="F986" s="4">
        <f>IF(Raw_SalesFact!F986="",ROUND(AVERAGE(Raw_SalesFact!$F$2:$F$2001),0),Raw_SalesFact!F986)</f>
        <v>4</v>
      </c>
      <c r="G986" s="4">
        <f>IF(Raw_SalesFact!G986="",ROUND(AVERAGEIF(Raw_SalesFact!$D$2:$D$2001,D986,Raw_SalesFact!$G$2:$G$2001),2),Raw_SalesFact!G986)</f>
        <v>465.42</v>
      </c>
      <c r="H986" s="8">
        <f>IF(Raw_SalesFact!H986="",0,Raw_SalesFact!H986)</f>
        <v>0.26</v>
      </c>
      <c r="I986" s="4" t="str">
        <f>Raw_SalesFact!I986</f>
        <v>COD</v>
      </c>
      <c r="J986" s="4">
        <f>IF(Raw_SalesFact!J986="",ROUND(F986*G986*(1-H986),2),Raw_SalesFact!J986)</f>
        <v>1377.6432</v>
      </c>
      <c r="K986" s="4" t="str">
        <f>IF(COUNTIF($A$2:$A986,A986)&gt;1,"Duplicate","Unique")</f>
        <v>Unique</v>
      </c>
    </row>
    <row r="987" spans="1:11" ht="15" customHeight="1" x14ac:dyDescent="0.3">
      <c r="A987" s="4" t="str">
        <f>Raw_SalesFact!A987</f>
        <v>SALE985</v>
      </c>
      <c r="B987" s="6">
        <f>Raw_SalesFact!B987</f>
        <v>45758</v>
      </c>
      <c r="C987" s="4" t="str">
        <f>Raw_SalesFact!C987</f>
        <v>CUST1055</v>
      </c>
      <c r="D987" s="4" t="str">
        <f>Raw_SalesFact!D987</f>
        <v>PROD1</v>
      </c>
      <c r="E987" s="4" t="str">
        <f>Raw_SalesFact!E987</f>
        <v>STORE11</v>
      </c>
      <c r="F987" s="4">
        <f>IF(Raw_SalesFact!F987="",ROUND(AVERAGE(Raw_SalesFact!$F$2:$F$2001),0),Raw_SalesFact!F987)</f>
        <v>4</v>
      </c>
      <c r="G987" s="4">
        <f>IF(Raw_SalesFact!G987="",ROUND(AVERAGEIF(Raw_SalesFact!$D$2:$D$2001,D987,Raw_SalesFact!$G$2:$G$2001),2),Raw_SalesFact!G987)</f>
        <v>880.26</v>
      </c>
      <c r="H987" s="8">
        <f>IF(Raw_SalesFact!H987="",0,Raw_SalesFact!H987)</f>
        <v>0.11</v>
      </c>
      <c r="I987" s="4" t="str">
        <f>Raw_SalesFact!I987</f>
        <v>COD</v>
      </c>
      <c r="J987" s="4">
        <f>IF(Raw_SalesFact!J987="",ROUND(F987*G987*(1-H987),2),Raw_SalesFact!J987)</f>
        <v>3133.7256000000002</v>
      </c>
      <c r="K987" s="4" t="str">
        <f>IF(COUNTIF($A$2:$A987,A987)&gt;1,"Duplicate","Unique")</f>
        <v>Unique</v>
      </c>
    </row>
    <row r="988" spans="1:11" ht="15" customHeight="1" x14ac:dyDescent="0.3">
      <c r="A988" s="4" t="str">
        <f>Raw_SalesFact!A988</f>
        <v>SALE986</v>
      </c>
      <c r="B988" s="6">
        <f>Raw_SalesFact!B988</f>
        <v>45429</v>
      </c>
      <c r="C988" s="4" t="str">
        <f>Raw_SalesFact!C988</f>
        <v>CUST1483</v>
      </c>
      <c r="D988" s="4" t="str">
        <f>Raw_SalesFact!D988</f>
        <v>PROD51</v>
      </c>
      <c r="E988" s="4" t="str">
        <f>Raw_SalesFact!E988</f>
        <v>STORE11</v>
      </c>
      <c r="F988" s="4">
        <f>IF(Raw_SalesFact!F988="",ROUND(AVERAGE(Raw_SalesFact!$F$2:$F$2001),0),Raw_SalesFact!F988)</f>
        <v>3</v>
      </c>
      <c r="G988" s="4">
        <f>IF(Raw_SalesFact!G988="",ROUND(AVERAGEIF(Raw_SalesFact!$D$2:$D$2001,D988,Raw_SalesFact!$G$2:$G$2001),2),Raw_SalesFact!G988)</f>
        <v>461.02</v>
      </c>
      <c r="H988" s="8">
        <f>IF(Raw_SalesFact!H988="",0,Raw_SalesFact!H988)</f>
        <v>0.28999999999999998</v>
      </c>
      <c r="I988" s="4" t="str">
        <f>Raw_SalesFact!I988</f>
        <v>PayPal</v>
      </c>
      <c r="J988" s="4">
        <f>IF(Raw_SalesFact!J988="",ROUND(F988*G988*(1-H988),2),Raw_SalesFact!J988)</f>
        <v>981.97260000000006</v>
      </c>
      <c r="K988" s="4" t="str">
        <f>IF(COUNTIF($A$2:$A988,A988)&gt;1,"Duplicate","Unique")</f>
        <v>Unique</v>
      </c>
    </row>
    <row r="989" spans="1:11" ht="15" customHeight="1" x14ac:dyDescent="0.3">
      <c r="A989" s="4" t="str">
        <f>Raw_SalesFact!A989</f>
        <v>SALE987</v>
      </c>
      <c r="B989" s="6">
        <f>Raw_SalesFact!B989</f>
        <v>45578</v>
      </c>
      <c r="C989" s="4" t="str">
        <f>Raw_SalesFact!C989</f>
        <v>CUST1026</v>
      </c>
      <c r="D989" s="4" t="str">
        <f>Raw_SalesFact!D989</f>
        <v>PROD25</v>
      </c>
      <c r="E989" s="4" t="str">
        <f>Raw_SalesFact!E989</f>
        <v>STORE13</v>
      </c>
      <c r="F989" s="4">
        <f>IF(Raw_SalesFact!F989="",ROUND(AVERAGE(Raw_SalesFact!$F$2:$F$2001),0),Raw_SalesFact!F989)</f>
        <v>1</v>
      </c>
      <c r="G989" s="4">
        <f>IF(Raw_SalesFact!G989="",ROUND(AVERAGEIF(Raw_SalesFact!$D$2:$D$2001,D989,Raw_SalesFact!$G$2:$G$2001),2),Raw_SalesFact!G989)</f>
        <v>531.99</v>
      </c>
      <c r="H989" s="8">
        <f>IF(Raw_SalesFact!H989="",0,Raw_SalesFact!H989)</f>
        <v>0.17</v>
      </c>
      <c r="I989" s="4" t="str">
        <f>Raw_SalesFact!I989</f>
        <v>PayPal</v>
      </c>
      <c r="J989" s="4">
        <f>IF(Raw_SalesFact!J989="",ROUND(F989*G989*(1-H989),2),Raw_SalesFact!J989)</f>
        <v>441.55169999999998</v>
      </c>
      <c r="K989" s="4" t="str">
        <f>IF(COUNTIF($A$2:$A989,A989)&gt;1,"Duplicate","Unique")</f>
        <v>Unique</v>
      </c>
    </row>
    <row r="990" spans="1:11" ht="15" customHeight="1" x14ac:dyDescent="0.3">
      <c r="A990" s="4" t="str">
        <f>Raw_SalesFact!A990</f>
        <v>SALE988</v>
      </c>
      <c r="B990" s="6">
        <f>Raw_SalesFact!B990</f>
        <v>45486</v>
      </c>
      <c r="C990" s="4" t="str">
        <f>Raw_SalesFact!C990</f>
        <v>CUST1004</v>
      </c>
      <c r="D990" s="4" t="str">
        <f>Raw_SalesFact!D990</f>
        <v>PROD47</v>
      </c>
      <c r="E990" s="4" t="str">
        <f>Raw_SalesFact!E990</f>
        <v>STORE17</v>
      </c>
      <c r="F990" s="4">
        <f>IF(Raw_SalesFact!F990="",ROUND(AVERAGE(Raw_SalesFact!$F$2:$F$2001),0),Raw_SalesFact!F990)</f>
        <v>2</v>
      </c>
      <c r="G990" s="4">
        <f>IF(Raw_SalesFact!G990="",ROUND(AVERAGEIF(Raw_SalesFact!$D$2:$D$2001,D990,Raw_SalesFact!$G$2:$G$2001),2),Raw_SalesFact!G990)</f>
        <v>274.08999999999997</v>
      </c>
      <c r="H990" s="8">
        <f>IF(Raw_SalesFact!H990="",0,Raw_SalesFact!H990)</f>
        <v>0.13</v>
      </c>
      <c r="I990" s="4" t="str">
        <f>Raw_SalesFact!I990</f>
        <v>PayPal</v>
      </c>
      <c r="J990" s="4">
        <f>IF(Raw_SalesFact!J990="",ROUND(F990*G990*(1-H990),2),Raw_SalesFact!J990)</f>
        <v>476.91660000000002</v>
      </c>
      <c r="K990" s="4" t="str">
        <f>IF(COUNTIF($A$2:$A990,A990)&gt;1,"Duplicate","Unique")</f>
        <v>Unique</v>
      </c>
    </row>
    <row r="991" spans="1:11" ht="15" customHeight="1" x14ac:dyDescent="0.3">
      <c r="A991" s="4" t="str">
        <f>Raw_SalesFact!A991</f>
        <v>SALE989</v>
      </c>
      <c r="B991" s="6">
        <f>Raw_SalesFact!B991</f>
        <v>45694</v>
      </c>
      <c r="C991" s="4" t="str">
        <f>Raw_SalesFact!C991</f>
        <v>CUST1443</v>
      </c>
      <c r="D991" s="4" t="str">
        <f>Raw_SalesFact!D991</f>
        <v>PROD88</v>
      </c>
      <c r="E991" s="4" t="str">
        <f>Raw_SalesFact!E991</f>
        <v>STORE10</v>
      </c>
      <c r="F991" s="4">
        <f>IF(Raw_SalesFact!F991="",ROUND(AVERAGE(Raw_SalesFact!$F$2:$F$2001),0),Raw_SalesFact!F991)</f>
        <v>1</v>
      </c>
      <c r="G991" s="4">
        <f>IF(Raw_SalesFact!G991="",ROUND(AVERAGEIF(Raw_SalesFact!$D$2:$D$2001,D991,Raw_SalesFact!$G$2:$G$2001),2),Raw_SalesFact!G991)</f>
        <v>66.14</v>
      </c>
      <c r="H991" s="8">
        <f>IF(Raw_SalesFact!H991="",0,Raw_SalesFact!H991)</f>
        <v>0.14000000000000001</v>
      </c>
      <c r="I991" s="4" t="str">
        <f>Raw_SalesFact!I991</f>
        <v>COD</v>
      </c>
      <c r="J991" s="4">
        <f>IF(Raw_SalesFact!J991="",ROUND(F991*G991*(1-H991),2),Raw_SalesFact!J991)</f>
        <v>56.880400000000002</v>
      </c>
      <c r="K991" s="4" t="str">
        <f>IF(COUNTIF($A$2:$A991,A991)&gt;1,"Duplicate","Unique")</f>
        <v>Unique</v>
      </c>
    </row>
    <row r="992" spans="1:11" ht="15" customHeight="1" x14ac:dyDescent="0.3">
      <c r="A992" s="4" t="str">
        <f>Raw_SalesFact!A992</f>
        <v>SALE990</v>
      </c>
      <c r="B992" s="6">
        <f>Raw_SalesFact!B992</f>
        <v>45875</v>
      </c>
      <c r="C992" s="4" t="str">
        <f>Raw_SalesFact!C992</f>
        <v>CUST1077</v>
      </c>
      <c r="D992" s="4" t="str">
        <f>Raw_SalesFact!D992</f>
        <v>PROD20</v>
      </c>
      <c r="E992" s="4" t="str">
        <f>Raw_SalesFact!E992</f>
        <v>STORE9</v>
      </c>
      <c r="F992" s="4">
        <f>IF(Raw_SalesFact!F992="",ROUND(AVERAGE(Raw_SalesFact!$F$2:$F$2001),0),Raw_SalesFact!F992)</f>
        <v>3</v>
      </c>
      <c r="G992" s="4">
        <f>IF(Raw_SalesFact!G992="",ROUND(AVERAGEIF(Raw_SalesFact!$D$2:$D$2001,D992,Raw_SalesFact!$G$2:$G$2001),2),Raw_SalesFact!G992)</f>
        <v>955.82</v>
      </c>
      <c r="H992" s="8">
        <f>IF(Raw_SalesFact!H992="",0,Raw_SalesFact!H992)</f>
        <v>0.16</v>
      </c>
      <c r="I992" s="4" t="str">
        <f>Raw_SalesFact!I992</f>
        <v>COD</v>
      </c>
      <c r="J992" s="4">
        <f>IF(Raw_SalesFact!J992="",ROUND(F992*G992*(1-H992),2),Raw_SalesFact!J992)</f>
        <v>2408.6664000000001</v>
      </c>
      <c r="K992" s="4" t="str">
        <f>IF(COUNTIF($A$2:$A992,A992)&gt;1,"Duplicate","Unique")</f>
        <v>Unique</v>
      </c>
    </row>
    <row r="993" spans="1:11" ht="15" customHeight="1" x14ac:dyDescent="0.3">
      <c r="A993" s="4" t="str">
        <f>Raw_SalesFact!A993</f>
        <v>SALE991</v>
      </c>
      <c r="B993" s="6">
        <f>Raw_SalesFact!B993</f>
        <v>45432</v>
      </c>
      <c r="C993" s="4" t="str">
        <f>Raw_SalesFact!C993</f>
        <v>CUST1319</v>
      </c>
      <c r="D993" s="4" t="str">
        <f>Raw_SalesFact!D993</f>
        <v>PROD22</v>
      </c>
      <c r="E993" s="4" t="str">
        <f>Raw_SalesFact!E993</f>
        <v>STORE12</v>
      </c>
      <c r="F993" s="4">
        <f>IF(Raw_SalesFact!F993="",ROUND(AVERAGE(Raw_SalesFact!$F$2:$F$2001),0),Raw_SalesFact!F993)</f>
        <v>1</v>
      </c>
      <c r="G993" s="4">
        <f>IF(Raw_SalesFact!G993="",ROUND(AVERAGEIF(Raw_SalesFact!$D$2:$D$2001,D993,Raw_SalesFact!$G$2:$G$2001),2),Raw_SalesFact!G993)</f>
        <v>904.92</v>
      </c>
      <c r="H993" s="8">
        <f>IF(Raw_SalesFact!H993="",0,Raw_SalesFact!H993)</f>
        <v>0.13</v>
      </c>
      <c r="I993" s="4" t="str">
        <f>Raw_SalesFact!I993</f>
        <v>Credit Card</v>
      </c>
      <c r="J993" s="4">
        <f>IF(Raw_SalesFact!J993="",ROUND(F993*G993*(1-H993),2),Raw_SalesFact!J993)</f>
        <v>787.28039999999999</v>
      </c>
      <c r="K993" s="4" t="str">
        <f>IF(COUNTIF($A$2:$A993,A993)&gt;1,"Duplicate","Unique")</f>
        <v>Unique</v>
      </c>
    </row>
    <row r="994" spans="1:11" ht="15" customHeight="1" x14ac:dyDescent="0.3">
      <c r="A994" s="4" t="str">
        <f>Raw_SalesFact!A994</f>
        <v>SALE992</v>
      </c>
      <c r="B994" s="6">
        <f>Raw_SalesFact!B994</f>
        <v>45575</v>
      </c>
      <c r="C994" s="4" t="str">
        <f>Raw_SalesFact!C994</f>
        <v>CUST1000</v>
      </c>
      <c r="D994" s="4" t="str">
        <f>Raw_SalesFact!D994</f>
        <v>PROD40</v>
      </c>
      <c r="E994" s="4" t="str">
        <f>Raw_SalesFact!E994</f>
        <v>STORE7</v>
      </c>
      <c r="F994" s="4">
        <f>IF(Raw_SalesFact!F994="",ROUND(AVERAGE(Raw_SalesFact!$F$2:$F$2001),0),Raw_SalesFact!F994)</f>
        <v>3</v>
      </c>
      <c r="G994" s="4">
        <f>IF(Raw_SalesFact!G994="",ROUND(AVERAGEIF(Raw_SalesFact!$D$2:$D$2001,D994,Raw_SalesFact!$G$2:$G$2001),2),Raw_SalesFact!G994)</f>
        <v>490.02</v>
      </c>
      <c r="H994" s="8">
        <f>IF(Raw_SalesFact!H994="",0,Raw_SalesFact!H994)</f>
        <v>0.26</v>
      </c>
      <c r="I994" s="4" t="str">
        <f>Raw_SalesFact!I994</f>
        <v>Credit Card</v>
      </c>
      <c r="J994" s="4">
        <f>IF(Raw_SalesFact!J994="",ROUND(F994*G994*(1-H994),2),Raw_SalesFact!J994)</f>
        <v>1087.8444</v>
      </c>
      <c r="K994" s="4" t="str">
        <f>IF(COUNTIF($A$2:$A994,A994)&gt;1,"Duplicate","Unique")</f>
        <v>Unique</v>
      </c>
    </row>
    <row r="995" spans="1:11" ht="15" customHeight="1" x14ac:dyDescent="0.3">
      <c r="A995" s="4" t="str">
        <f>Raw_SalesFact!A995</f>
        <v>SALE993</v>
      </c>
      <c r="B995" s="6">
        <f>Raw_SalesFact!B995</f>
        <v>45340</v>
      </c>
      <c r="C995" s="4" t="str">
        <f>Raw_SalesFact!C995</f>
        <v>CUST1363</v>
      </c>
      <c r="D995" s="4" t="str">
        <f>Raw_SalesFact!D995</f>
        <v>PROD19</v>
      </c>
      <c r="E995" s="4" t="str">
        <f>Raw_SalesFact!E995</f>
        <v>STORE6</v>
      </c>
      <c r="F995" s="4">
        <f>IF(Raw_SalesFact!F995="",ROUND(AVERAGE(Raw_SalesFact!$F$2:$F$2001),0),Raw_SalesFact!F995)</f>
        <v>2</v>
      </c>
      <c r="G995" s="4">
        <f>IF(Raw_SalesFact!G995="",ROUND(AVERAGEIF(Raw_SalesFact!$D$2:$D$2001,D995,Raw_SalesFact!$G$2:$G$2001),2),Raw_SalesFact!G995)</f>
        <v>957.54</v>
      </c>
      <c r="H995" s="8">
        <f>IF(Raw_SalesFact!H995="",0,Raw_SalesFact!H995)</f>
        <v>0.1</v>
      </c>
      <c r="I995" s="4" t="str">
        <f>Raw_SalesFact!I995</f>
        <v>COD</v>
      </c>
      <c r="J995" s="4">
        <f>IF(Raw_SalesFact!J995="",ROUND(F995*G995*(1-H995),2),Raw_SalesFact!J995)</f>
        <v>1723.5719999999999</v>
      </c>
      <c r="K995" s="4" t="str">
        <f>IF(COUNTIF($A$2:$A995,A995)&gt;1,"Duplicate","Unique")</f>
        <v>Unique</v>
      </c>
    </row>
    <row r="996" spans="1:11" ht="15" customHeight="1" x14ac:dyDescent="0.3">
      <c r="A996" s="4" t="str">
        <f>Raw_SalesFact!A996</f>
        <v>SALE994</v>
      </c>
      <c r="B996" s="6">
        <f>Raw_SalesFact!B996</f>
        <v>45926</v>
      </c>
      <c r="C996" s="4" t="str">
        <f>Raw_SalesFact!C996</f>
        <v>CUST1329</v>
      </c>
      <c r="D996" s="4" t="str">
        <f>Raw_SalesFact!D996</f>
        <v>PROD99</v>
      </c>
      <c r="E996" s="4" t="str">
        <f>Raw_SalesFact!E996</f>
        <v>STORE13</v>
      </c>
      <c r="F996" s="4">
        <f>IF(Raw_SalesFact!F996="",ROUND(AVERAGE(Raw_SalesFact!$F$2:$F$2001),0),Raw_SalesFact!F996)</f>
        <v>2</v>
      </c>
      <c r="G996" s="4">
        <f>IF(Raw_SalesFact!G996="",ROUND(AVERAGEIF(Raw_SalesFact!$D$2:$D$2001,D996,Raw_SalesFact!$G$2:$G$2001),2),Raw_SalesFact!G996)</f>
        <v>314.39999999999998</v>
      </c>
      <c r="H996" s="8">
        <f>IF(Raw_SalesFact!H996="",0,Raw_SalesFact!H996)</f>
        <v>7.0000000000000007E-2</v>
      </c>
      <c r="I996" s="4" t="str">
        <f>Raw_SalesFact!I996</f>
        <v>PayPal</v>
      </c>
      <c r="J996" s="4">
        <f>IF(Raw_SalesFact!J996="",ROUND(F996*G996*(1-H996),2),Raw_SalesFact!J996)</f>
        <v>584.78399999999999</v>
      </c>
      <c r="K996" s="4" t="str">
        <f>IF(COUNTIF($A$2:$A996,A996)&gt;1,"Duplicate","Unique")</f>
        <v>Unique</v>
      </c>
    </row>
    <row r="997" spans="1:11" ht="15" customHeight="1" x14ac:dyDescent="0.3">
      <c r="A997" s="4" t="str">
        <f>Raw_SalesFact!A997</f>
        <v>SALE995</v>
      </c>
      <c r="B997" s="6">
        <f>Raw_SalesFact!B997</f>
        <v>45373</v>
      </c>
      <c r="C997" s="4" t="str">
        <f>Raw_SalesFact!C997</f>
        <v>CUST1394</v>
      </c>
      <c r="D997" s="4" t="str">
        <f>Raw_SalesFact!D997</f>
        <v>PROD24</v>
      </c>
      <c r="E997" s="4" t="str">
        <f>Raw_SalesFact!E997</f>
        <v>STORE6</v>
      </c>
      <c r="F997" s="4">
        <f>IF(Raw_SalesFact!F997="",ROUND(AVERAGE(Raw_SalesFact!$F$2:$F$2001),0),Raw_SalesFact!F997)</f>
        <v>3</v>
      </c>
      <c r="G997" s="4">
        <f>IF(Raw_SalesFact!G997="",ROUND(AVERAGEIF(Raw_SalesFact!$D$2:$D$2001,D997,Raw_SalesFact!$G$2:$G$2001),2),Raw_SalesFact!G997)</f>
        <v>480.11</v>
      </c>
      <c r="H997" s="8">
        <f>IF(Raw_SalesFact!H997="",0,Raw_SalesFact!H997)</f>
        <v>0.11</v>
      </c>
      <c r="I997" s="4" t="str">
        <f>Raw_SalesFact!I997</f>
        <v>PayPal</v>
      </c>
      <c r="J997" s="4">
        <f>IF(Raw_SalesFact!J997="",ROUND(F997*G997*(1-H997),2),Raw_SalesFact!J997)</f>
        <v>1281.8937000000001</v>
      </c>
      <c r="K997" s="4" t="str">
        <f>IF(COUNTIF($A$2:$A997,A997)&gt;1,"Duplicate","Unique")</f>
        <v>Unique</v>
      </c>
    </row>
    <row r="998" spans="1:11" ht="15" customHeight="1" x14ac:dyDescent="0.3">
      <c r="A998" s="4" t="str">
        <f>Raw_SalesFact!A998</f>
        <v>SALE996</v>
      </c>
      <c r="B998" s="6">
        <f>Raw_SalesFact!B998</f>
        <v>45579</v>
      </c>
      <c r="C998" s="4" t="str">
        <f>Raw_SalesFact!C998</f>
        <v>CUST1388</v>
      </c>
      <c r="D998" s="4" t="str">
        <f>Raw_SalesFact!D998</f>
        <v>PROD48</v>
      </c>
      <c r="E998" s="4" t="str">
        <f>Raw_SalesFact!E998</f>
        <v>STORE6</v>
      </c>
      <c r="F998" s="4">
        <f>IF(Raw_SalesFact!F998="",ROUND(AVERAGE(Raw_SalesFact!$F$2:$F$2001),0),Raw_SalesFact!F998)</f>
        <v>4</v>
      </c>
      <c r="G998" s="4">
        <f>IF(Raw_SalesFact!G998="",ROUND(AVERAGEIF(Raw_SalesFact!$D$2:$D$2001,D998,Raw_SalesFact!$G$2:$G$2001),2),Raw_SalesFact!G998)</f>
        <v>826.55</v>
      </c>
      <c r="H998" s="8">
        <f>IF(Raw_SalesFact!H998="",0,Raw_SalesFact!H998)</f>
        <v>0.28000000000000003</v>
      </c>
      <c r="I998" s="4" t="str">
        <f>Raw_SalesFact!I998</f>
        <v>Credit Card</v>
      </c>
      <c r="J998" s="4">
        <f>IF(Raw_SalesFact!J998="",ROUND(F998*G998*(1-H998),2),Raw_SalesFact!J998)</f>
        <v>2380.4639999999999</v>
      </c>
      <c r="K998" s="4" t="str">
        <f>IF(COUNTIF($A$2:$A998,A998)&gt;1,"Duplicate","Unique")</f>
        <v>Unique</v>
      </c>
    </row>
    <row r="999" spans="1:11" ht="15" customHeight="1" x14ac:dyDescent="0.3">
      <c r="A999" s="4" t="str">
        <f>Raw_SalesFact!A999</f>
        <v>SALE997</v>
      </c>
      <c r="B999" s="6">
        <f>Raw_SalesFact!B999</f>
        <v>45805</v>
      </c>
      <c r="C999" s="4" t="str">
        <f>Raw_SalesFact!C999</f>
        <v>CUST1190</v>
      </c>
      <c r="D999" s="4" t="str">
        <f>Raw_SalesFact!D999</f>
        <v>PROD27</v>
      </c>
      <c r="E999" s="4" t="str">
        <f>Raw_SalesFact!E999</f>
        <v>STORE3</v>
      </c>
      <c r="F999" s="4">
        <f>IF(Raw_SalesFact!F999="",ROUND(AVERAGE(Raw_SalesFact!$F$2:$F$2001),0),Raw_SalesFact!F999)</f>
        <v>3</v>
      </c>
      <c r="G999" s="4">
        <f>IF(Raw_SalesFact!G999="",ROUND(AVERAGEIF(Raw_SalesFact!$D$2:$D$2001,D999,Raw_SalesFact!$G$2:$G$2001),2),Raw_SalesFact!G999)</f>
        <v>530.16999999999996</v>
      </c>
      <c r="H999" s="8">
        <f>IF(Raw_SalesFact!H999="",0,Raw_SalesFact!H999)</f>
        <v>0.18</v>
      </c>
      <c r="I999" s="4" t="str">
        <f>Raw_SalesFact!I999</f>
        <v>PayPal</v>
      </c>
      <c r="J999" s="4">
        <f>IF(Raw_SalesFact!J999="",ROUND(F999*G999*(1-H999),2),Raw_SalesFact!J999)</f>
        <v>1304.2182</v>
      </c>
      <c r="K999" s="4" t="str">
        <f>IF(COUNTIF($A$2:$A999,A999)&gt;1,"Duplicate","Unique")</f>
        <v>Unique</v>
      </c>
    </row>
    <row r="1000" spans="1:11" ht="15" customHeight="1" x14ac:dyDescent="0.3">
      <c r="A1000" s="4" t="str">
        <f>Raw_SalesFact!A1000</f>
        <v>SALE998</v>
      </c>
      <c r="B1000" s="6">
        <f>Raw_SalesFact!B1000</f>
        <v>45522</v>
      </c>
      <c r="C1000" s="4" t="str">
        <f>Raw_SalesFact!C1000</f>
        <v>CUST1407</v>
      </c>
      <c r="D1000" s="4" t="str">
        <f>Raw_SalesFact!D1000</f>
        <v>PROD34</v>
      </c>
      <c r="E1000" s="4" t="str">
        <f>Raw_SalesFact!E1000</f>
        <v>STORE17</v>
      </c>
      <c r="F1000" s="4">
        <f>IF(Raw_SalesFact!F1000="",ROUND(AVERAGE(Raw_SalesFact!$F$2:$F$2001),0),Raw_SalesFact!F1000)</f>
        <v>3</v>
      </c>
      <c r="G1000" s="4">
        <f>IF(Raw_SalesFact!G1000="",ROUND(AVERAGEIF(Raw_SalesFact!$D$2:$D$2001,D1000,Raw_SalesFact!$G$2:$G$2001),2),Raw_SalesFact!G1000)</f>
        <v>336.17</v>
      </c>
      <c r="H1000" s="8">
        <f>IF(Raw_SalesFact!H1000="",0,Raw_SalesFact!H1000)</f>
        <v>0.04</v>
      </c>
      <c r="I1000" s="4" t="str">
        <f>Raw_SalesFact!I1000</f>
        <v>COD</v>
      </c>
      <c r="J1000" s="4">
        <f>IF(Raw_SalesFact!J1000="",ROUND(F1000*G1000*(1-H1000),2),Raw_SalesFact!J1000)</f>
        <v>968.16959999999995</v>
      </c>
      <c r="K1000" s="4" t="str">
        <f>IF(COUNTIF($A$2:$A1000,A1000)&gt;1,"Duplicate","Unique")</f>
        <v>Unique</v>
      </c>
    </row>
    <row r="1001" spans="1:11" ht="15" customHeight="1" x14ac:dyDescent="0.3">
      <c r="A1001" s="4" t="str">
        <f>Raw_SalesFact!A1001</f>
        <v>SALE999</v>
      </c>
      <c r="B1001" s="6">
        <f>Raw_SalesFact!B1001</f>
        <v>45304</v>
      </c>
      <c r="C1001" s="4" t="str">
        <f>Raw_SalesFact!C1001</f>
        <v>CUST1421</v>
      </c>
      <c r="D1001" s="4" t="str">
        <f>Raw_SalesFact!D1001</f>
        <v>PROD81</v>
      </c>
      <c r="E1001" s="4" t="str">
        <f>Raw_SalesFact!E1001</f>
        <v>STORE8</v>
      </c>
      <c r="F1001" s="4">
        <f>IF(Raw_SalesFact!F1001="",ROUND(AVERAGE(Raw_SalesFact!$F$2:$F$2001),0),Raw_SalesFact!F1001)</f>
        <v>4</v>
      </c>
      <c r="G1001" s="4">
        <f>IF(Raw_SalesFact!G1001="",ROUND(AVERAGEIF(Raw_SalesFact!$D$2:$D$2001,D1001,Raw_SalesFact!$G$2:$G$2001),2),Raw_SalesFact!G1001)</f>
        <v>22.51</v>
      </c>
      <c r="H1001" s="8">
        <f>IF(Raw_SalesFact!H1001="",0,Raw_SalesFact!H1001)</f>
        <v>0.27</v>
      </c>
      <c r="I1001" s="4" t="str">
        <f>Raw_SalesFact!I1001</f>
        <v>PayPal</v>
      </c>
      <c r="J1001" s="4">
        <f>IF(Raw_SalesFact!J1001="",ROUND(F1001*G1001*(1-H1001),2),Raw_SalesFact!J1001)</f>
        <v>65.729200000000006</v>
      </c>
      <c r="K1001" s="4" t="str">
        <f>IF(COUNTIF($A$2:$A1001,A1001)&gt;1,"Duplicate","Unique")</f>
        <v>Unique</v>
      </c>
    </row>
    <row r="1002" spans="1:11" ht="15" customHeight="1" x14ac:dyDescent="0.3">
      <c r="A1002" s="4" t="str">
        <f>Raw_SalesFact!A1002</f>
        <v>SALE1000</v>
      </c>
      <c r="B1002" s="6">
        <f>Raw_SalesFact!B1002</f>
        <v>45456</v>
      </c>
      <c r="C1002" s="4" t="str">
        <f>Raw_SalesFact!C1002</f>
        <v>CUST1190</v>
      </c>
      <c r="D1002" s="4" t="str">
        <f>Raw_SalesFact!D1002</f>
        <v>PROD59</v>
      </c>
      <c r="E1002" s="4" t="str">
        <f>Raw_SalesFact!E1002</f>
        <v>STORE2</v>
      </c>
      <c r="F1002" s="4">
        <f>IF(Raw_SalesFact!F1002="",ROUND(AVERAGE(Raw_SalesFact!$F$2:$F$2001),0),Raw_SalesFact!F1002)</f>
        <v>2</v>
      </c>
      <c r="G1002" s="4">
        <f>IF(Raw_SalesFact!G1002="",ROUND(AVERAGEIF(Raw_SalesFact!$D$2:$D$2001,D1002,Raw_SalesFact!$G$2:$G$2001),2),Raw_SalesFact!G1002)</f>
        <v>909.51</v>
      </c>
      <c r="H1002" s="8">
        <f>IF(Raw_SalesFact!H1002="",0,Raw_SalesFact!H1002)</f>
        <v>0.27</v>
      </c>
      <c r="I1002" s="4" t="str">
        <f>Raw_SalesFact!I1002</f>
        <v>Credit Card</v>
      </c>
      <c r="J1002" s="4">
        <f>IF(Raw_SalesFact!J1002="",ROUND(F1002*G1002*(1-H1002),2),Raw_SalesFact!J1002)</f>
        <v>1327.8846000000001</v>
      </c>
      <c r="K1002" s="4" t="str">
        <f>IF(COUNTIF($A$2:$A1002,A1002)&gt;1,"Duplicate","Unique")</f>
        <v>Unique</v>
      </c>
    </row>
    <row r="1003" spans="1:11" ht="15" customHeight="1" x14ac:dyDescent="0.3">
      <c r="A1003" s="4" t="str">
        <f>Raw_SalesFact!A1003</f>
        <v>SALE1001</v>
      </c>
      <c r="B1003" s="6">
        <f>Raw_SalesFact!B1003</f>
        <v>45776</v>
      </c>
      <c r="C1003" s="4" t="str">
        <f>Raw_SalesFact!C1003</f>
        <v>CUST1052</v>
      </c>
      <c r="D1003" s="4" t="str">
        <f>Raw_SalesFact!D1003</f>
        <v>PROD69</v>
      </c>
      <c r="E1003" s="4" t="str">
        <f>Raw_SalesFact!E1003</f>
        <v>STORE14</v>
      </c>
      <c r="F1003" s="4">
        <f>IF(Raw_SalesFact!F1003="",ROUND(AVERAGE(Raw_SalesFact!$F$2:$F$2001),0),Raw_SalesFact!F1003)</f>
        <v>4</v>
      </c>
      <c r="G1003" s="4">
        <f>IF(Raw_SalesFact!G1003="",ROUND(AVERAGEIF(Raw_SalesFact!$D$2:$D$2001,D1003,Raw_SalesFact!$G$2:$G$2001),2),Raw_SalesFact!G1003)</f>
        <v>593.84</v>
      </c>
      <c r="H1003" s="8">
        <f>IF(Raw_SalesFact!H1003="",0,Raw_SalesFact!H1003)</f>
        <v>0.24</v>
      </c>
      <c r="I1003" s="4" t="str">
        <f>Raw_SalesFact!I1003</f>
        <v>PayPal</v>
      </c>
      <c r="J1003" s="4">
        <f>IF(Raw_SalesFact!J1003="",ROUND(F1003*G1003*(1-H1003),2),Raw_SalesFact!J1003)</f>
        <v>1805.2736</v>
      </c>
      <c r="K1003" s="4" t="str">
        <f>IF(COUNTIF($A$2:$A1003,A1003)&gt;1,"Duplicate","Unique")</f>
        <v>Unique</v>
      </c>
    </row>
    <row r="1004" spans="1:11" ht="15" customHeight="1" x14ac:dyDescent="0.3">
      <c r="A1004" s="4" t="str">
        <f>Raw_SalesFact!A1004</f>
        <v>SALE1002</v>
      </c>
      <c r="B1004" s="6">
        <f>Raw_SalesFact!B1004</f>
        <v>45566</v>
      </c>
      <c r="C1004" s="4" t="str">
        <f>Raw_SalesFact!C1004</f>
        <v>CUST1109</v>
      </c>
      <c r="D1004" s="4" t="str">
        <f>Raw_SalesFact!D1004</f>
        <v>PROD73</v>
      </c>
      <c r="E1004" s="4" t="str">
        <f>Raw_SalesFact!E1004</f>
        <v>STORE10</v>
      </c>
      <c r="F1004" s="4">
        <f>IF(Raw_SalesFact!F1004="",ROUND(AVERAGE(Raw_SalesFact!$F$2:$F$2001),0),Raw_SalesFact!F1004)</f>
        <v>3</v>
      </c>
      <c r="G1004" s="4">
        <f>IF(Raw_SalesFact!G1004="",ROUND(AVERAGEIF(Raw_SalesFact!$D$2:$D$2001,D1004,Raw_SalesFact!$G$2:$G$2001),2),Raw_SalesFact!G1004)</f>
        <v>909.11</v>
      </c>
      <c r="H1004" s="8">
        <f>IF(Raw_SalesFact!H1004="",0,Raw_SalesFact!H1004)</f>
        <v>0.23</v>
      </c>
      <c r="I1004" s="4" t="str">
        <f>Raw_SalesFact!I1004</f>
        <v>COD</v>
      </c>
      <c r="J1004" s="4">
        <f>IF(Raw_SalesFact!J1004="",ROUND(F1004*G1004*(1-H1004),2),Raw_SalesFact!J1004)</f>
        <v>2100.0441000000001</v>
      </c>
      <c r="K1004" s="4" t="str">
        <f>IF(COUNTIF($A$2:$A1004,A1004)&gt;1,"Duplicate","Unique")</f>
        <v>Unique</v>
      </c>
    </row>
    <row r="1005" spans="1:11" ht="15" customHeight="1" x14ac:dyDescent="0.3">
      <c r="A1005" s="4" t="str">
        <f>Raw_SalesFact!A1005</f>
        <v>SALE1003</v>
      </c>
      <c r="B1005" s="6">
        <f>Raw_SalesFact!B1005</f>
        <v>45542</v>
      </c>
      <c r="C1005" s="4" t="str">
        <f>Raw_SalesFact!C1005</f>
        <v>CUST1399</v>
      </c>
      <c r="D1005" s="4" t="str">
        <f>Raw_SalesFact!D1005</f>
        <v>PROD24</v>
      </c>
      <c r="E1005" s="4" t="str">
        <f>Raw_SalesFact!E1005</f>
        <v>STORE1</v>
      </c>
      <c r="F1005" s="4">
        <f>IF(Raw_SalesFact!F1005="",ROUND(AVERAGE(Raw_SalesFact!$F$2:$F$2001),0),Raw_SalesFact!F1005)</f>
        <v>4</v>
      </c>
      <c r="G1005" s="4">
        <f>IF(Raw_SalesFact!G1005="",ROUND(AVERAGEIF(Raw_SalesFact!$D$2:$D$2001,D1005,Raw_SalesFact!$G$2:$G$2001),2),Raw_SalesFact!G1005)</f>
        <v>996.85</v>
      </c>
      <c r="H1005" s="8">
        <f>IF(Raw_SalesFact!H1005="",0,Raw_SalesFact!H1005)</f>
        <v>0.24</v>
      </c>
      <c r="I1005" s="4" t="str">
        <f>Raw_SalesFact!I1005</f>
        <v>PayPal</v>
      </c>
      <c r="J1005" s="4">
        <f>IF(Raw_SalesFact!J1005="",ROUND(F1005*G1005*(1-H1005),2),Raw_SalesFact!J1005)</f>
        <v>3030.424</v>
      </c>
      <c r="K1005" s="4" t="str">
        <f>IF(COUNTIF($A$2:$A1005,A1005)&gt;1,"Duplicate","Unique")</f>
        <v>Unique</v>
      </c>
    </row>
    <row r="1006" spans="1:11" ht="15" customHeight="1" x14ac:dyDescent="0.3">
      <c r="A1006" s="4" t="str">
        <f>Raw_SalesFact!A1006</f>
        <v>SALE1004</v>
      </c>
      <c r="B1006" s="6">
        <f>Raw_SalesFact!B1006</f>
        <v>45834</v>
      </c>
      <c r="C1006" s="4" t="str">
        <f>Raw_SalesFact!C1006</f>
        <v>CUST1300</v>
      </c>
      <c r="D1006" s="4" t="str">
        <f>Raw_SalesFact!D1006</f>
        <v>PROD0</v>
      </c>
      <c r="E1006" s="4" t="str">
        <f>Raw_SalesFact!E1006</f>
        <v>STORE17</v>
      </c>
      <c r="F1006" s="4">
        <f>IF(Raw_SalesFact!F1006="",ROUND(AVERAGE(Raw_SalesFact!$F$2:$F$2001),0),Raw_SalesFact!F1006)</f>
        <v>1</v>
      </c>
      <c r="G1006" s="4">
        <f>IF(Raw_SalesFact!G1006="",ROUND(AVERAGEIF(Raw_SalesFact!$D$2:$D$2001,D1006,Raw_SalesFact!$G$2:$G$2001),2),Raw_SalesFact!G1006)</f>
        <v>522.69000000000005</v>
      </c>
      <c r="H1006" s="8">
        <f>IF(Raw_SalesFact!H1006="",0,Raw_SalesFact!H1006)</f>
        <v>0.06</v>
      </c>
      <c r="I1006" s="4" t="str">
        <f>Raw_SalesFact!I1006</f>
        <v>COD</v>
      </c>
      <c r="J1006" s="4">
        <f>IF(Raw_SalesFact!J1006="",ROUND(F1006*G1006*(1-H1006),2),Raw_SalesFact!J1006)</f>
        <v>491.32859999999999</v>
      </c>
      <c r="K1006" s="4" t="str">
        <f>IF(COUNTIF($A$2:$A1006,A1006)&gt;1,"Duplicate","Unique")</f>
        <v>Unique</v>
      </c>
    </row>
    <row r="1007" spans="1:11" ht="15" customHeight="1" x14ac:dyDescent="0.3">
      <c r="A1007" s="4" t="str">
        <f>Raw_SalesFact!A1007</f>
        <v>SALE1005</v>
      </c>
      <c r="B1007" s="6">
        <f>Raw_SalesFact!B1007</f>
        <v>45405</v>
      </c>
      <c r="C1007" s="4" t="str">
        <f>Raw_SalesFact!C1007</f>
        <v>CUST1194</v>
      </c>
      <c r="D1007" s="4" t="str">
        <f>Raw_SalesFact!D1007</f>
        <v>PROD54</v>
      </c>
      <c r="E1007" s="4" t="str">
        <f>Raw_SalesFact!E1007</f>
        <v>STORE3</v>
      </c>
      <c r="F1007" s="4">
        <f>IF(Raw_SalesFact!F1007="",ROUND(AVERAGE(Raw_SalesFact!$F$2:$F$2001),0),Raw_SalesFact!F1007)</f>
        <v>3</v>
      </c>
      <c r="G1007" s="4">
        <f>IF(Raw_SalesFact!G1007="",ROUND(AVERAGEIF(Raw_SalesFact!$D$2:$D$2001,D1007,Raw_SalesFact!$G$2:$G$2001),2),Raw_SalesFact!G1007)</f>
        <v>261.05</v>
      </c>
      <c r="H1007" s="8">
        <f>IF(Raw_SalesFact!H1007="",0,Raw_SalesFact!H1007)</f>
        <v>0.12</v>
      </c>
      <c r="I1007" s="4" t="str">
        <f>Raw_SalesFact!I1007</f>
        <v>PayPal</v>
      </c>
      <c r="J1007" s="4">
        <f>IF(Raw_SalesFact!J1007="",ROUND(F1007*G1007*(1-H1007),2),Raw_SalesFact!J1007)</f>
        <v>689.17200000000003</v>
      </c>
      <c r="K1007" s="4" t="str">
        <f>IF(COUNTIF($A$2:$A1007,A1007)&gt;1,"Duplicate","Unique")</f>
        <v>Unique</v>
      </c>
    </row>
    <row r="1008" spans="1:11" ht="15" customHeight="1" x14ac:dyDescent="0.3">
      <c r="A1008" s="4" t="str">
        <f>Raw_SalesFact!A1008</f>
        <v>SALE1006</v>
      </c>
      <c r="B1008" s="6">
        <f>Raw_SalesFact!B1008</f>
        <v>45918</v>
      </c>
      <c r="C1008" s="4" t="str">
        <f>Raw_SalesFact!C1008</f>
        <v>CUST1087</v>
      </c>
      <c r="D1008" s="4" t="str">
        <f>Raw_SalesFact!D1008</f>
        <v>PROD23</v>
      </c>
      <c r="E1008" s="4" t="str">
        <f>Raw_SalesFact!E1008</f>
        <v>STORE17</v>
      </c>
      <c r="F1008" s="4">
        <f>IF(Raw_SalesFact!F1008="",ROUND(AVERAGE(Raw_SalesFact!$F$2:$F$2001),0),Raw_SalesFact!F1008)</f>
        <v>3</v>
      </c>
      <c r="G1008" s="4">
        <f>IF(Raw_SalesFact!G1008="",ROUND(AVERAGEIF(Raw_SalesFact!$D$2:$D$2001,D1008,Raw_SalesFact!$G$2:$G$2001),2),Raw_SalesFact!G1008)</f>
        <v>644.73</v>
      </c>
      <c r="H1008" s="8">
        <f>IF(Raw_SalesFact!H1008="",0,Raw_SalesFact!H1008)</f>
        <v>0.01</v>
      </c>
      <c r="I1008" s="4" t="str">
        <f>Raw_SalesFact!I1008</f>
        <v>COD</v>
      </c>
      <c r="J1008" s="4">
        <f>IF(Raw_SalesFact!J1008="",ROUND(F1008*G1008*(1-H1008),2),Raw_SalesFact!J1008)</f>
        <v>1914.8480999999999</v>
      </c>
      <c r="K1008" s="4" t="str">
        <f>IF(COUNTIF($A$2:$A1008,A1008)&gt;1,"Duplicate","Unique")</f>
        <v>Unique</v>
      </c>
    </row>
    <row r="1009" spans="1:11" ht="15" customHeight="1" x14ac:dyDescent="0.3">
      <c r="A1009" s="4" t="str">
        <f>Raw_SalesFact!A1009</f>
        <v>SALE1007</v>
      </c>
      <c r="B1009" s="6">
        <f>Raw_SalesFact!B1009</f>
        <v>45217</v>
      </c>
      <c r="C1009" s="4" t="str">
        <f>Raw_SalesFact!C1009</f>
        <v>CUST1198</v>
      </c>
      <c r="D1009" s="4" t="str">
        <f>Raw_SalesFact!D1009</f>
        <v>PROD75</v>
      </c>
      <c r="E1009" s="4" t="str">
        <f>Raw_SalesFact!E1009</f>
        <v>STORE2</v>
      </c>
      <c r="F1009" s="4">
        <f>IF(Raw_SalesFact!F1009="",ROUND(AVERAGE(Raw_SalesFact!$F$2:$F$2001),0),Raw_SalesFact!F1009)</f>
        <v>2</v>
      </c>
      <c r="G1009" s="4">
        <f>IF(Raw_SalesFact!G1009="",ROUND(AVERAGEIF(Raw_SalesFact!$D$2:$D$2001,D1009,Raw_SalesFact!$G$2:$G$2001),2),Raw_SalesFact!G1009)</f>
        <v>541.52</v>
      </c>
      <c r="H1009" s="8">
        <f>IF(Raw_SalesFact!H1009="",0,Raw_SalesFact!H1009)</f>
        <v>0.26</v>
      </c>
      <c r="I1009" s="4" t="str">
        <f>Raw_SalesFact!I1009</f>
        <v>PayPal</v>
      </c>
      <c r="J1009" s="4">
        <f>IF(Raw_SalesFact!J1009="",ROUND(F1009*G1009*(1-H1009),2),Raw_SalesFact!J1009)</f>
        <v>801.44960000000003</v>
      </c>
      <c r="K1009" s="4" t="str">
        <f>IF(COUNTIF($A$2:$A1009,A1009)&gt;1,"Duplicate","Unique")</f>
        <v>Unique</v>
      </c>
    </row>
    <row r="1010" spans="1:11" ht="15" customHeight="1" x14ac:dyDescent="0.3">
      <c r="A1010" s="4" t="str">
        <f>Raw_SalesFact!A1010</f>
        <v>SALE1008</v>
      </c>
      <c r="B1010" s="6">
        <f>Raw_SalesFact!B1010</f>
        <v>45259</v>
      </c>
      <c r="C1010" s="4" t="str">
        <f>Raw_SalesFact!C1010</f>
        <v>CUST1426</v>
      </c>
      <c r="D1010" s="4" t="str">
        <f>Raw_SalesFact!D1010</f>
        <v>PROD63</v>
      </c>
      <c r="E1010" s="4" t="str">
        <f>Raw_SalesFact!E1010</f>
        <v>STORE10</v>
      </c>
      <c r="F1010" s="4">
        <f>IF(Raw_SalesFact!F1010="",ROUND(AVERAGE(Raw_SalesFact!$F$2:$F$2001),0),Raw_SalesFact!F1010)</f>
        <v>1</v>
      </c>
      <c r="G1010" s="4">
        <f>IF(Raw_SalesFact!G1010="",ROUND(AVERAGEIF(Raw_SalesFact!$D$2:$D$2001,D1010,Raw_SalesFact!$G$2:$G$2001),2),Raw_SalesFact!G1010)</f>
        <v>395.18</v>
      </c>
      <c r="H1010" s="8">
        <f>IF(Raw_SalesFact!H1010="",0,Raw_SalesFact!H1010)</f>
        <v>0.09</v>
      </c>
      <c r="I1010" s="4" t="str">
        <f>Raw_SalesFact!I1010</f>
        <v>PayPal</v>
      </c>
      <c r="J1010" s="4">
        <f>IF(Raw_SalesFact!J1010="",ROUND(F1010*G1010*(1-H1010),2),Raw_SalesFact!J1010)</f>
        <v>359.61380000000003</v>
      </c>
      <c r="K1010" s="4" t="str">
        <f>IF(COUNTIF($A$2:$A1010,A1010)&gt;1,"Duplicate","Unique")</f>
        <v>Unique</v>
      </c>
    </row>
    <row r="1011" spans="1:11" ht="15" customHeight="1" x14ac:dyDescent="0.3">
      <c r="A1011" s="4" t="str">
        <f>Raw_SalesFact!A1011</f>
        <v>SALE1009</v>
      </c>
      <c r="B1011" s="6">
        <f>Raw_SalesFact!B1011</f>
        <v>45740</v>
      </c>
      <c r="C1011" s="4" t="str">
        <f>Raw_SalesFact!C1011</f>
        <v>CUST1100</v>
      </c>
      <c r="D1011" s="4" t="str">
        <f>Raw_SalesFact!D1011</f>
        <v>PROD8</v>
      </c>
      <c r="E1011" s="4" t="str">
        <f>Raw_SalesFact!E1011</f>
        <v>STORE8</v>
      </c>
      <c r="F1011" s="4">
        <f>IF(Raw_SalesFact!F1011="",ROUND(AVERAGE(Raw_SalesFact!$F$2:$F$2001),0),Raw_SalesFact!F1011)</f>
        <v>4</v>
      </c>
      <c r="G1011" s="4">
        <f>IF(Raw_SalesFact!G1011="",ROUND(AVERAGEIF(Raw_SalesFact!$D$2:$D$2001,D1011,Raw_SalesFact!$G$2:$G$2001),2),Raw_SalesFact!G1011)</f>
        <v>56.37</v>
      </c>
      <c r="H1011" s="8">
        <f>IF(Raw_SalesFact!H1011="",0,Raw_SalesFact!H1011)</f>
        <v>0.17</v>
      </c>
      <c r="I1011" s="4" t="str">
        <f>Raw_SalesFact!I1011</f>
        <v>Credit Card</v>
      </c>
      <c r="J1011" s="4">
        <f>IF(Raw_SalesFact!J1011="",ROUND(F1011*G1011*(1-H1011),2),Raw_SalesFact!J1011)</f>
        <v>187.14840000000001</v>
      </c>
      <c r="K1011" s="4" t="str">
        <f>IF(COUNTIF($A$2:$A1011,A1011)&gt;1,"Duplicate","Unique")</f>
        <v>Unique</v>
      </c>
    </row>
    <row r="1012" spans="1:11" ht="15" customHeight="1" x14ac:dyDescent="0.3">
      <c r="A1012" s="4" t="str">
        <f>Raw_SalesFact!A1012</f>
        <v>SALE1010</v>
      </c>
      <c r="B1012" s="6">
        <f>Raw_SalesFact!B1012</f>
        <v>45908</v>
      </c>
      <c r="C1012" s="4" t="str">
        <f>Raw_SalesFact!C1012</f>
        <v>CUST1209</v>
      </c>
      <c r="D1012" s="4" t="str">
        <f>Raw_SalesFact!D1012</f>
        <v>PROD79</v>
      </c>
      <c r="E1012" s="4" t="str">
        <f>Raw_SalesFact!E1012</f>
        <v>STORE9</v>
      </c>
      <c r="F1012" s="4">
        <f>IF(Raw_SalesFact!F1012="",ROUND(AVERAGE(Raw_SalesFact!$F$2:$F$2001),0),Raw_SalesFact!F1012)</f>
        <v>4</v>
      </c>
      <c r="G1012" s="4">
        <f>IF(Raw_SalesFact!G1012="",ROUND(AVERAGEIF(Raw_SalesFact!$D$2:$D$2001,D1012,Raw_SalesFact!$G$2:$G$2001),2),Raw_SalesFact!G1012)</f>
        <v>202.59</v>
      </c>
      <c r="H1012" s="8">
        <f>IF(Raw_SalesFact!H1012="",0,Raw_SalesFact!H1012)</f>
        <v>0.06</v>
      </c>
      <c r="I1012" s="4" t="str">
        <f>Raw_SalesFact!I1012</f>
        <v>COD</v>
      </c>
      <c r="J1012" s="4">
        <f>IF(Raw_SalesFact!J1012="",ROUND(F1012*G1012*(1-H1012),2),Raw_SalesFact!J1012)</f>
        <v>761.73839999999996</v>
      </c>
      <c r="K1012" s="4" t="str">
        <f>IF(COUNTIF($A$2:$A1012,A1012)&gt;1,"Duplicate","Unique")</f>
        <v>Unique</v>
      </c>
    </row>
    <row r="1013" spans="1:11" ht="15" customHeight="1" x14ac:dyDescent="0.3">
      <c r="A1013" s="4" t="str">
        <f>Raw_SalesFact!A1013</f>
        <v>SALE1011</v>
      </c>
      <c r="B1013" s="6">
        <f>Raw_SalesFact!B1013</f>
        <v>45601</v>
      </c>
      <c r="C1013" s="4" t="str">
        <f>Raw_SalesFact!C1013</f>
        <v>CUST1004</v>
      </c>
      <c r="D1013" s="4" t="str">
        <f>Raw_SalesFact!D1013</f>
        <v>PROD81</v>
      </c>
      <c r="E1013" s="4" t="str">
        <f>Raw_SalesFact!E1013</f>
        <v>STORE5</v>
      </c>
      <c r="F1013" s="4">
        <f>IF(Raw_SalesFact!F1013="",ROUND(AVERAGE(Raw_SalesFact!$F$2:$F$2001),0),Raw_SalesFact!F1013)</f>
        <v>2</v>
      </c>
      <c r="G1013" s="4">
        <f>IF(Raw_SalesFact!G1013="",ROUND(AVERAGEIF(Raw_SalesFact!$D$2:$D$2001,D1013,Raw_SalesFact!$G$2:$G$2001),2),Raw_SalesFact!G1013)</f>
        <v>358.36</v>
      </c>
      <c r="H1013" s="8">
        <f>IF(Raw_SalesFact!H1013="",0,Raw_SalesFact!H1013)</f>
        <v>0.05</v>
      </c>
      <c r="I1013" s="4" t="str">
        <f>Raw_SalesFact!I1013</f>
        <v>PayPal</v>
      </c>
      <c r="J1013" s="4">
        <f>IF(Raw_SalesFact!J1013="",ROUND(F1013*G1013*(1-H1013),2),Raw_SalesFact!J1013)</f>
        <v>680.88400000000001</v>
      </c>
      <c r="K1013" s="4" t="str">
        <f>IF(COUNTIF($A$2:$A1013,A1013)&gt;1,"Duplicate","Unique")</f>
        <v>Unique</v>
      </c>
    </row>
    <row r="1014" spans="1:11" ht="15" customHeight="1" x14ac:dyDescent="0.3">
      <c r="A1014" s="4" t="str">
        <f>Raw_SalesFact!A1014</f>
        <v>SALE1012</v>
      </c>
      <c r="B1014" s="6">
        <f>Raw_SalesFact!B1014</f>
        <v>45535</v>
      </c>
      <c r="C1014" s="4" t="str">
        <f>Raw_SalesFact!C1014</f>
        <v>CUST1072</v>
      </c>
      <c r="D1014" s="4" t="str">
        <f>Raw_SalesFact!D1014</f>
        <v>PROD37</v>
      </c>
      <c r="E1014" s="4" t="str">
        <f>Raw_SalesFact!E1014</f>
        <v>STORE18</v>
      </c>
      <c r="F1014" s="4">
        <f>IF(Raw_SalesFact!F1014="",ROUND(AVERAGE(Raw_SalesFact!$F$2:$F$2001),0),Raw_SalesFact!F1014)</f>
        <v>4</v>
      </c>
      <c r="G1014" s="4">
        <f>IF(Raw_SalesFact!G1014="",ROUND(AVERAGEIF(Raw_SalesFact!$D$2:$D$2001,D1014,Raw_SalesFact!$G$2:$G$2001),2),Raw_SalesFact!G1014)</f>
        <v>85.62</v>
      </c>
      <c r="H1014" s="8">
        <f>IF(Raw_SalesFact!H1014="",0,Raw_SalesFact!H1014)</f>
        <v>0.28000000000000003</v>
      </c>
      <c r="I1014" s="4" t="str">
        <f>Raw_SalesFact!I1014</f>
        <v>COD</v>
      </c>
      <c r="J1014" s="4">
        <f>IF(Raw_SalesFact!J1014="",ROUND(F1014*G1014*(1-H1014),2),Raw_SalesFact!J1014)</f>
        <v>246.5856</v>
      </c>
      <c r="K1014" s="4" t="str">
        <f>IF(COUNTIF($A$2:$A1014,A1014)&gt;1,"Duplicate","Unique")</f>
        <v>Unique</v>
      </c>
    </row>
    <row r="1015" spans="1:11" ht="15" customHeight="1" x14ac:dyDescent="0.3">
      <c r="A1015" s="4" t="str">
        <f>Raw_SalesFact!A1015</f>
        <v>SALE1013</v>
      </c>
      <c r="B1015" s="6">
        <f>Raw_SalesFact!B1015</f>
        <v>45459</v>
      </c>
      <c r="C1015" s="4" t="str">
        <f>Raw_SalesFact!C1015</f>
        <v>CUST1185</v>
      </c>
      <c r="D1015" s="4" t="str">
        <f>Raw_SalesFact!D1015</f>
        <v>PROD7</v>
      </c>
      <c r="E1015" s="4" t="str">
        <f>Raw_SalesFact!E1015</f>
        <v>STORE17</v>
      </c>
      <c r="F1015" s="4">
        <f>IF(Raw_SalesFact!F1015="",ROUND(AVERAGE(Raw_SalesFact!$F$2:$F$2001),0),Raw_SalesFact!F1015)</f>
        <v>4</v>
      </c>
      <c r="G1015" s="4">
        <f>IF(Raw_SalesFact!G1015="",ROUND(AVERAGEIF(Raw_SalesFact!$D$2:$D$2001,D1015,Raw_SalesFact!$G$2:$G$2001),2),Raw_SalesFact!G1015)</f>
        <v>929.26</v>
      </c>
      <c r="H1015" s="8">
        <f>IF(Raw_SalesFact!H1015="",0,Raw_SalesFact!H1015)</f>
        <v>0.23</v>
      </c>
      <c r="I1015" s="4" t="str">
        <f>Raw_SalesFact!I1015</f>
        <v>PayPal</v>
      </c>
      <c r="J1015" s="4">
        <f>IF(Raw_SalesFact!J1015="",ROUND(F1015*G1015*(1-H1015),2),Raw_SalesFact!J1015)</f>
        <v>2862.1208000000001</v>
      </c>
      <c r="K1015" s="4" t="str">
        <f>IF(COUNTIF($A$2:$A1015,A1015)&gt;1,"Duplicate","Unique")</f>
        <v>Unique</v>
      </c>
    </row>
    <row r="1016" spans="1:11" ht="15" customHeight="1" x14ac:dyDescent="0.3">
      <c r="A1016" s="4" t="str">
        <f>Raw_SalesFact!A1016</f>
        <v>SALE1014</v>
      </c>
      <c r="B1016" s="6">
        <f>Raw_SalesFact!B1016</f>
        <v>45681</v>
      </c>
      <c r="C1016" s="4" t="str">
        <f>Raw_SalesFact!C1016</f>
        <v>CUST1309</v>
      </c>
      <c r="D1016" s="4" t="str">
        <f>Raw_SalesFact!D1016</f>
        <v>PROD60</v>
      </c>
      <c r="E1016" s="4" t="str">
        <f>Raw_SalesFact!E1016</f>
        <v>STORE13</v>
      </c>
      <c r="F1016" s="4">
        <f>IF(Raw_SalesFact!F1016="",ROUND(AVERAGE(Raw_SalesFact!$F$2:$F$2001),0),Raw_SalesFact!F1016)</f>
        <v>2</v>
      </c>
      <c r="G1016" s="4">
        <f>IF(Raw_SalesFact!G1016="",ROUND(AVERAGEIF(Raw_SalesFact!$D$2:$D$2001,D1016,Raw_SalesFact!$G$2:$G$2001),2),Raw_SalesFact!G1016)</f>
        <v>92.64</v>
      </c>
      <c r="H1016" s="8">
        <f>IF(Raw_SalesFact!H1016="",0,Raw_SalesFact!H1016)</f>
        <v>0.14000000000000001</v>
      </c>
      <c r="I1016" s="4" t="str">
        <f>Raw_SalesFact!I1016</f>
        <v>COD</v>
      </c>
      <c r="J1016" s="4">
        <f>IF(Raw_SalesFact!J1016="",ROUND(F1016*G1016*(1-H1016),2),Raw_SalesFact!J1016)</f>
        <v>159.3408</v>
      </c>
      <c r="K1016" s="4" t="str">
        <f>IF(COUNTIF($A$2:$A1016,A1016)&gt;1,"Duplicate","Unique")</f>
        <v>Unique</v>
      </c>
    </row>
    <row r="1017" spans="1:11" ht="15" customHeight="1" x14ac:dyDescent="0.3">
      <c r="A1017" s="4" t="str">
        <f>Raw_SalesFact!A1017</f>
        <v>SALE1015</v>
      </c>
      <c r="B1017" s="6">
        <f>Raw_SalesFact!B1017</f>
        <v>45725</v>
      </c>
      <c r="C1017" s="4" t="str">
        <f>Raw_SalesFact!C1017</f>
        <v>CUST1248</v>
      </c>
      <c r="D1017" s="4" t="str">
        <f>Raw_SalesFact!D1017</f>
        <v>PROD62</v>
      </c>
      <c r="E1017" s="4" t="str">
        <f>Raw_SalesFact!E1017</f>
        <v>STORE4</v>
      </c>
      <c r="F1017" s="4">
        <f>IF(Raw_SalesFact!F1017="",ROUND(AVERAGE(Raw_SalesFact!$F$2:$F$2001),0),Raw_SalesFact!F1017)</f>
        <v>4</v>
      </c>
      <c r="G1017" s="4">
        <f>IF(Raw_SalesFact!G1017="",ROUND(AVERAGEIF(Raw_SalesFact!$D$2:$D$2001,D1017,Raw_SalesFact!$G$2:$G$2001),2),Raw_SalesFact!G1017)</f>
        <v>139.05000000000001</v>
      </c>
      <c r="H1017" s="8">
        <f>IF(Raw_SalesFact!H1017="",0,Raw_SalesFact!H1017)</f>
        <v>0.28999999999999998</v>
      </c>
      <c r="I1017" s="4" t="str">
        <f>Raw_SalesFact!I1017</f>
        <v>COD</v>
      </c>
      <c r="J1017" s="4">
        <f>IF(Raw_SalesFact!J1017="",ROUND(F1017*G1017*(1-H1017),2),Raw_SalesFact!J1017)</f>
        <v>394.90199999999999</v>
      </c>
      <c r="K1017" s="4" t="str">
        <f>IF(COUNTIF($A$2:$A1017,A1017)&gt;1,"Duplicate","Unique")</f>
        <v>Unique</v>
      </c>
    </row>
    <row r="1018" spans="1:11" ht="15" customHeight="1" x14ac:dyDescent="0.3">
      <c r="A1018" s="4" t="str">
        <f>Raw_SalesFact!A1018</f>
        <v>SALE1016</v>
      </c>
      <c r="B1018" s="6">
        <f>Raw_SalesFact!B1018</f>
        <v>45461</v>
      </c>
      <c r="C1018" s="4" t="str">
        <f>Raw_SalesFact!C1018</f>
        <v>CUST1140</v>
      </c>
      <c r="D1018" s="4" t="str">
        <f>Raw_SalesFact!D1018</f>
        <v>PROD53</v>
      </c>
      <c r="E1018" s="4" t="str">
        <f>Raw_SalesFact!E1018</f>
        <v>STORE4</v>
      </c>
      <c r="F1018" s="4">
        <f>IF(Raw_SalesFact!F1018="",ROUND(AVERAGE(Raw_SalesFact!$F$2:$F$2001),0),Raw_SalesFact!F1018)</f>
        <v>3</v>
      </c>
      <c r="G1018" s="4">
        <f>IF(Raw_SalesFact!G1018="",ROUND(AVERAGEIF(Raw_SalesFact!$D$2:$D$2001,D1018,Raw_SalesFact!$G$2:$G$2001),2),Raw_SalesFact!G1018)</f>
        <v>155.87</v>
      </c>
      <c r="H1018" s="8">
        <f>IF(Raw_SalesFact!H1018="",0,Raw_SalesFact!H1018)</f>
        <v>0.03</v>
      </c>
      <c r="I1018" s="4" t="str">
        <f>Raw_SalesFact!I1018</f>
        <v>COD</v>
      </c>
      <c r="J1018" s="4">
        <f>IF(Raw_SalesFact!J1018="",ROUND(F1018*G1018*(1-H1018),2),Raw_SalesFact!J1018)</f>
        <v>453.58170000000001</v>
      </c>
      <c r="K1018" s="4" t="str">
        <f>IF(COUNTIF($A$2:$A1018,A1018)&gt;1,"Duplicate","Unique")</f>
        <v>Unique</v>
      </c>
    </row>
    <row r="1019" spans="1:11" ht="15" customHeight="1" x14ac:dyDescent="0.3">
      <c r="A1019" s="4" t="str">
        <f>Raw_SalesFact!A1019</f>
        <v>SALE1017</v>
      </c>
      <c r="B1019" s="6">
        <f>Raw_SalesFact!B1019</f>
        <v>45837</v>
      </c>
      <c r="C1019" s="4" t="str">
        <f>Raw_SalesFact!C1019</f>
        <v>CUST1442</v>
      </c>
      <c r="D1019" s="4" t="str">
        <f>Raw_SalesFact!D1019</f>
        <v>PROD34</v>
      </c>
      <c r="E1019" s="4" t="str">
        <f>Raw_SalesFact!E1019</f>
        <v>STORE16</v>
      </c>
      <c r="F1019" s="4">
        <f>IF(Raw_SalesFact!F1019="",ROUND(AVERAGE(Raw_SalesFact!$F$2:$F$2001),0),Raw_SalesFact!F1019)</f>
        <v>4</v>
      </c>
      <c r="G1019" s="4">
        <f>IF(Raw_SalesFact!G1019="",ROUND(AVERAGEIF(Raw_SalesFact!$D$2:$D$2001,D1019,Raw_SalesFact!$G$2:$G$2001),2),Raw_SalesFact!G1019)</f>
        <v>115.42</v>
      </c>
      <c r="H1019" s="8">
        <f>IF(Raw_SalesFact!H1019="",0,Raw_SalesFact!H1019)</f>
        <v>0.03</v>
      </c>
      <c r="I1019" s="4" t="str">
        <f>Raw_SalesFact!I1019</f>
        <v>COD</v>
      </c>
      <c r="J1019" s="4">
        <f>IF(Raw_SalesFact!J1019="",ROUND(F1019*G1019*(1-H1019),2),Raw_SalesFact!J1019)</f>
        <v>447.82960000000003</v>
      </c>
      <c r="K1019" s="4" t="str">
        <f>IF(COUNTIF($A$2:$A1019,A1019)&gt;1,"Duplicate","Unique")</f>
        <v>Unique</v>
      </c>
    </row>
    <row r="1020" spans="1:11" ht="15" customHeight="1" x14ac:dyDescent="0.3">
      <c r="A1020" s="4" t="str">
        <f>Raw_SalesFact!A1020</f>
        <v>SALE1018</v>
      </c>
      <c r="B1020" s="6">
        <f>Raw_SalesFact!B1020</f>
        <v>45823</v>
      </c>
      <c r="C1020" s="4" t="str">
        <f>Raw_SalesFact!C1020</f>
        <v>CUST1122</v>
      </c>
      <c r="D1020" s="4" t="str">
        <f>Raw_SalesFact!D1020</f>
        <v>PROD52</v>
      </c>
      <c r="E1020" s="4" t="str">
        <f>Raw_SalesFact!E1020</f>
        <v>STORE6</v>
      </c>
      <c r="F1020" s="4">
        <f>IF(Raw_SalesFact!F1020="",ROUND(AVERAGE(Raw_SalesFact!$F$2:$F$2001),0),Raw_SalesFact!F1020)</f>
        <v>3</v>
      </c>
      <c r="G1020" s="4">
        <f>IF(Raw_SalesFact!G1020="",ROUND(AVERAGEIF(Raw_SalesFact!$D$2:$D$2001,D1020,Raw_SalesFact!$G$2:$G$2001),2),Raw_SalesFact!G1020)</f>
        <v>593.62</v>
      </c>
      <c r="H1020" s="8">
        <f>IF(Raw_SalesFact!H1020="",0,Raw_SalesFact!H1020)</f>
        <v>0.08</v>
      </c>
      <c r="I1020" s="4" t="str">
        <f>Raw_SalesFact!I1020</f>
        <v>Credit Card</v>
      </c>
      <c r="J1020" s="4">
        <f>IF(Raw_SalesFact!J1020="",ROUND(F1020*G1020*(1-H1020),2),Raw_SalesFact!J1020)</f>
        <v>1638.3912</v>
      </c>
      <c r="K1020" s="4" t="str">
        <f>IF(COUNTIF($A$2:$A1020,A1020)&gt;1,"Duplicate","Unique")</f>
        <v>Unique</v>
      </c>
    </row>
    <row r="1021" spans="1:11" ht="15" customHeight="1" x14ac:dyDescent="0.3">
      <c r="A1021" s="4" t="str">
        <f>Raw_SalesFact!A1021</f>
        <v>SALE1019</v>
      </c>
      <c r="B1021" s="6">
        <f>Raw_SalesFact!B1021</f>
        <v>45733</v>
      </c>
      <c r="C1021" s="4" t="str">
        <f>Raw_SalesFact!C1021</f>
        <v>CUST1353</v>
      </c>
      <c r="D1021" s="4" t="str">
        <f>Raw_SalesFact!D1021</f>
        <v>PROD45</v>
      </c>
      <c r="E1021" s="4" t="str">
        <f>Raw_SalesFact!E1021</f>
        <v>STORE4</v>
      </c>
      <c r="F1021" s="4">
        <f>IF(Raw_SalesFact!F1021="",ROUND(AVERAGE(Raw_SalesFact!$F$2:$F$2001),0),Raw_SalesFact!F1021)</f>
        <v>2</v>
      </c>
      <c r="G1021" s="4">
        <f>IF(Raw_SalesFact!G1021="",ROUND(AVERAGEIF(Raw_SalesFact!$D$2:$D$2001,D1021,Raw_SalesFact!$G$2:$G$2001),2),Raw_SalesFact!G1021)</f>
        <v>825.04</v>
      </c>
      <c r="H1021" s="8">
        <f>IF(Raw_SalesFact!H1021="",0,Raw_SalesFact!H1021)</f>
        <v>0.2</v>
      </c>
      <c r="I1021" s="4" t="str">
        <f>Raw_SalesFact!I1021</f>
        <v>Credit Card</v>
      </c>
      <c r="J1021" s="4">
        <f>IF(Raw_SalesFact!J1021="",ROUND(F1021*G1021*(1-H1021),2),Raw_SalesFact!J1021)</f>
        <v>1320.0640000000001</v>
      </c>
      <c r="K1021" s="4" t="str">
        <f>IF(COUNTIF($A$2:$A1021,A1021)&gt;1,"Duplicate","Unique")</f>
        <v>Unique</v>
      </c>
    </row>
    <row r="1022" spans="1:11" ht="15" customHeight="1" x14ac:dyDescent="0.3">
      <c r="A1022" s="4" t="str">
        <f>Raw_SalesFact!A1022</f>
        <v>SALE1020</v>
      </c>
      <c r="B1022" s="6">
        <f>Raw_SalesFact!B1022</f>
        <v>45322</v>
      </c>
      <c r="C1022" s="4" t="str">
        <f>Raw_SalesFact!C1022</f>
        <v>CUST1464</v>
      </c>
      <c r="D1022" s="4" t="str">
        <f>Raw_SalesFact!D1022</f>
        <v>PROD25</v>
      </c>
      <c r="E1022" s="4" t="str">
        <f>Raw_SalesFact!E1022</f>
        <v>STORE13</v>
      </c>
      <c r="F1022" s="4">
        <f>IF(Raw_SalesFact!F1022="",ROUND(AVERAGE(Raw_SalesFact!$F$2:$F$2001),0),Raw_SalesFact!F1022)</f>
        <v>1</v>
      </c>
      <c r="G1022" s="4">
        <f>IF(Raw_SalesFact!G1022="",ROUND(AVERAGEIF(Raw_SalesFact!$D$2:$D$2001,D1022,Raw_SalesFact!$G$2:$G$2001),2),Raw_SalesFact!G1022)</f>
        <v>963.76</v>
      </c>
      <c r="H1022" s="8">
        <f>IF(Raw_SalesFact!H1022="",0,Raw_SalesFact!H1022)</f>
        <v>0.14000000000000001</v>
      </c>
      <c r="I1022" s="4" t="str">
        <f>Raw_SalesFact!I1022</f>
        <v>PayPal</v>
      </c>
      <c r="J1022" s="4">
        <f>IF(Raw_SalesFact!J1022="",ROUND(F1022*G1022*(1-H1022),2),Raw_SalesFact!J1022)</f>
        <v>828.83360000000005</v>
      </c>
      <c r="K1022" s="4" t="str">
        <f>IF(COUNTIF($A$2:$A1022,A1022)&gt;1,"Duplicate","Unique")</f>
        <v>Unique</v>
      </c>
    </row>
    <row r="1023" spans="1:11" ht="15" customHeight="1" x14ac:dyDescent="0.3">
      <c r="A1023" s="4" t="str">
        <f>Raw_SalesFact!A1023</f>
        <v>SALE1021</v>
      </c>
      <c r="B1023" s="6">
        <f>Raw_SalesFact!B1023</f>
        <v>45415</v>
      </c>
      <c r="C1023" s="4" t="str">
        <f>Raw_SalesFact!C1023</f>
        <v>CUST1292</v>
      </c>
      <c r="D1023" s="4" t="str">
        <f>Raw_SalesFact!D1023</f>
        <v>PROD55</v>
      </c>
      <c r="E1023" s="4" t="str">
        <f>Raw_SalesFact!E1023</f>
        <v>STORE6</v>
      </c>
      <c r="F1023" s="4">
        <f>IF(Raw_SalesFact!F1023="",ROUND(AVERAGE(Raw_SalesFact!$F$2:$F$2001),0),Raw_SalesFact!F1023)</f>
        <v>1</v>
      </c>
      <c r="G1023" s="4">
        <f>IF(Raw_SalesFact!G1023="",ROUND(AVERAGEIF(Raw_SalesFact!$D$2:$D$2001,D1023,Raw_SalesFact!$G$2:$G$2001),2),Raw_SalesFact!G1023)</f>
        <v>238.24</v>
      </c>
      <c r="H1023" s="8">
        <f>IF(Raw_SalesFact!H1023="",0,Raw_SalesFact!H1023)</f>
        <v>0.12</v>
      </c>
      <c r="I1023" s="4" t="str">
        <f>Raw_SalesFact!I1023</f>
        <v>PayPal</v>
      </c>
      <c r="J1023" s="4">
        <f>IF(Raw_SalesFact!J1023="",ROUND(F1023*G1023*(1-H1023),2),Raw_SalesFact!J1023)</f>
        <v>209.65119999999999</v>
      </c>
      <c r="K1023" s="4" t="str">
        <f>IF(COUNTIF($A$2:$A1023,A1023)&gt;1,"Duplicate","Unique")</f>
        <v>Unique</v>
      </c>
    </row>
    <row r="1024" spans="1:11" ht="15" customHeight="1" x14ac:dyDescent="0.3">
      <c r="A1024" s="4" t="str">
        <f>Raw_SalesFact!A1024</f>
        <v>SALE1022</v>
      </c>
      <c r="B1024" s="6">
        <f>Raw_SalesFact!B1024</f>
        <v>45644</v>
      </c>
      <c r="C1024" s="4" t="str">
        <f>Raw_SalesFact!C1024</f>
        <v>CUST1457</v>
      </c>
      <c r="D1024" s="4" t="str">
        <f>Raw_SalesFact!D1024</f>
        <v>PROD82</v>
      </c>
      <c r="E1024" s="4" t="str">
        <f>Raw_SalesFact!E1024</f>
        <v>STORE16</v>
      </c>
      <c r="F1024" s="4">
        <f>IF(Raw_SalesFact!F1024="",ROUND(AVERAGE(Raw_SalesFact!$F$2:$F$2001),0),Raw_SalesFact!F1024)</f>
        <v>1</v>
      </c>
      <c r="G1024" s="4">
        <f>IF(Raw_SalesFact!G1024="",ROUND(AVERAGEIF(Raw_SalesFact!$D$2:$D$2001,D1024,Raw_SalesFact!$G$2:$G$2001),2),Raw_SalesFact!G1024)</f>
        <v>756.63</v>
      </c>
      <c r="H1024" s="8">
        <f>IF(Raw_SalesFact!H1024="",0,Raw_SalesFact!H1024)</f>
        <v>0.04</v>
      </c>
      <c r="I1024" s="4" t="str">
        <f>Raw_SalesFact!I1024</f>
        <v>PayPal</v>
      </c>
      <c r="J1024" s="4">
        <f>IF(Raw_SalesFact!J1024="",ROUND(F1024*G1024*(1-H1024),2),Raw_SalesFact!J1024)</f>
        <v>726.36479999999995</v>
      </c>
      <c r="K1024" s="4" t="str">
        <f>IF(COUNTIF($A$2:$A1024,A1024)&gt;1,"Duplicate","Unique")</f>
        <v>Unique</v>
      </c>
    </row>
    <row r="1025" spans="1:11" ht="15" customHeight="1" x14ac:dyDescent="0.3">
      <c r="A1025" s="4" t="str">
        <f>Raw_SalesFact!A1025</f>
        <v>SALE1023</v>
      </c>
      <c r="B1025" s="6">
        <f>Raw_SalesFact!B1025</f>
        <v>45845</v>
      </c>
      <c r="C1025" s="4" t="str">
        <f>Raw_SalesFact!C1025</f>
        <v>CUST1019</v>
      </c>
      <c r="D1025" s="4" t="str">
        <f>Raw_SalesFact!D1025</f>
        <v>PROD93</v>
      </c>
      <c r="E1025" s="4" t="str">
        <f>Raw_SalesFact!E1025</f>
        <v>STORE7</v>
      </c>
      <c r="F1025" s="4">
        <f>IF(Raw_SalesFact!F1025="",ROUND(AVERAGE(Raw_SalesFact!$F$2:$F$2001),0),Raw_SalesFact!F1025)</f>
        <v>3</v>
      </c>
      <c r="G1025" s="4">
        <f>IF(Raw_SalesFact!G1025="",ROUND(AVERAGEIF(Raw_SalesFact!$D$2:$D$2001,D1025,Raw_SalesFact!$G$2:$G$2001),2),Raw_SalesFact!G1025)</f>
        <v>159.76</v>
      </c>
      <c r="H1025" s="8">
        <f>IF(Raw_SalesFact!H1025="",0,Raw_SalesFact!H1025)</f>
        <v>0.22</v>
      </c>
      <c r="I1025" s="4" t="str">
        <f>Raw_SalesFact!I1025</f>
        <v>Credit Card</v>
      </c>
      <c r="J1025" s="4">
        <f>IF(Raw_SalesFact!J1025="",ROUND(F1025*G1025*(1-H1025),2),Raw_SalesFact!J1025)</f>
        <v>373.83839999999998</v>
      </c>
      <c r="K1025" s="4" t="str">
        <f>IF(COUNTIF($A$2:$A1025,A1025)&gt;1,"Duplicate","Unique")</f>
        <v>Unique</v>
      </c>
    </row>
    <row r="1026" spans="1:11" ht="15" customHeight="1" x14ac:dyDescent="0.3">
      <c r="A1026" s="4" t="str">
        <f>Raw_SalesFact!A1026</f>
        <v>SALE1024</v>
      </c>
      <c r="B1026" s="6">
        <f>Raw_SalesFact!B1026</f>
        <v>45354</v>
      </c>
      <c r="C1026" s="4" t="str">
        <f>Raw_SalesFact!C1026</f>
        <v>CUST1368</v>
      </c>
      <c r="D1026" s="4" t="str">
        <f>Raw_SalesFact!D1026</f>
        <v>PROD95</v>
      </c>
      <c r="E1026" s="4" t="str">
        <f>Raw_SalesFact!E1026</f>
        <v>STORE8</v>
      </c>
      <c r="F1026" s="4">
        <f>IF(Raw_SalesFact!F1026="",ROUND(AVERAGE(Raw_SalesFact!$F$2:$F$2001),0),Raw_SalesFact!F1026)</f>
        <v>1</v>
      </c>
      <c r="G1026" s="4">
        <f>IF(Raw_SalesFact!G1026="",ROUND(AVERAGEIF(Raw_SalesFact!$D$2:$D$2001,D1026,Raw_SalesFact!$G$2:$G$2001),2),Raw_SalesFact!G1026)</f>
        <v>329.94</v>
      </c>
      <c r="H1026" s="8">
        <f>IF(Raw_SalesFact!H1026="",0,Raw_SalesFact!H1026)</f>
        <v>0.14000000000000001</v>
      </c>
      <c r="I1026" s="4" t="str">
        <f>Raw_SalesFact!I1026</f>
        <v>COD</v>
      </c>
      <c r="J1026" s="4">
        <f>IF(Raw_SalesFact!J1026="",ROUND(F1026*G1026*(1-H1026),2),Raw_SalesFact!J1026)</f>
        <v>283.7484</v>
      </c>
      <c r="K1026" s="4" t="str">
        <f>IF(COUNTIF($A$2:$A1026,A1026)&gt;1,"Duplicate","Unique")</f>
        <v>Unique</v>
      </c>
    </row>
    <row r="1027" spans="1:11" ht="15" customHeight="1" x14ac:dyDescent="0.3">
      <c r="A1027" s="4" t="str">
        <f>Raw_SalesFact!A1027</f>
        <v>SALE1025</v>
      </c>
      <c r="B1027" s="6">
        <f>Raw_SalesFact!B1027</f>
        <v>45720</v>
      </c>
      <c r="C1027" s="4" t="str">
        <f>Raw_SalesFact!C1027</f>
        <v>CUST1060</v>
      </c>
      <c r="D1027" s="4" t="str">
        <f>Raw_SalesFact!D1027</f>
        <v>PROD17</v>
      </c>
      <c r="E1027" s="4" t="str">
        <f>Raw_SalesFact!E1027</f>
        <v>STORE8</v>
      </c>
      <c r="F1027" s="4">
        <f>IF(Raw_SalesFact!F1027="",ROUND(AVERAGE(Raw_SalesFact!$F$2:$F$2001),0),Raw_SalesFact!F1027)</f>
        <v>1</v>
      </c>
      <c r="G1027" s="4">
        <f>IF(Raw_SalesFact!G1027="",ROUND(AVERAGEIF(Raw_SalesFact!$D$2:$D$2001,D1027,Raw_SalesFact!$G$2:$G$2001),2),Raw_SalesFact!G1027)</f>
        <v>234.06</v>
      </c>
      <c r="H1027" s="8">
        <f>IF(Raw_SalesFact!H1027="",0,Raw_SalesFact!H1027)</f>
        <v>0.11</v>
      </c>
      <c r="I1027" s="4" t="str">
        <f>Raw_SalesFact!I1027</f>
        <v>PayPal</v>
      </c>
      <c r="J1027" s="4">
        <f>IF(Raw_SalesFact!J1027="",ROUND(F1027*G1027*(1-H1027),2),Raw_SalesFact!J1027)</f>
        <v>208.3134</v>
      </c>
      <c r="K1027" s="4" t="str">
        <f>IF(COUNTIF($A$2:$A1027,A1027)&gt;1,"Duplicate","Unique")</f>
        <v>Unique</v>
      </c>
    </row>
    <row r="1028" spans="1:11" ht="15" customHeight="1" x14ac:dyDescent="0.3">
      <c r="A1028" s="4" t="str">
        <f>Raw_SalesFact!A1028</f>
        <v>SALE1026</v>
      </c>
      <c r="B1028" s="6">
        <f>Raw_SalesFact!B1028</f>
        <v>45278</v>
      </c>
      <c r="C1028" s="4" t="str">
        <f>Raw_SalesFact!C1028</f>
        <v>CUST1317</v>
      </c>
      <c r="D1028" s="4" t="str">
        <f>Raw_SalesFact!D1028</f>
        <v>PROD81</v>
      </c>
      <c r="E1028" s="4" t="str">
        <f>Raw_SalesFact!E1028</f>
        <v>STORE0</v>
      </c>
      <c r="F1028" s="4">
        <f>IF(Raw_SalesFact!F1028="",ROUND(AVERAGE(Raw_SalesFact!$F$2:$F$2001),0),Raw_SalesFact!F1028)</f>
        <v>2</v>
      </c>
      <c r="G1028" s="4">
        <f>IF(Raw_SalesFact!G1028="",ROUND(AVERAGEIF(Raw_SalesFact!$D$2:$D$2001,D1028,Raw_SalesFact!$G$2:$G$2001),2),Raw_SalesFact!G1028)</f>
        <v>773.75</v>
      </c>
      <c r="H1028" s="8">
        <f>IF(Raw_SalesFact!H1028="",0,Raw_SalesFact!H1028)</f>
        <v>0.16</v>
      </c>
      <c r="I1028" s="4" t="str">
        <f>Raw_SalesFact!I1028</f>
        <v>PayPal</v>
      </c>
      <c r="J1028" s="4">
        <f>IF(Raw_SalesFact!J1028="",ROUND(F1028*G1028*(1-H1028),2),Raw_SalesFact!J1028)</f>
        <v>1299.9000000000001</v>
      </c>
      <c r="K1028" s="4" t="str">
        <f>IF(COUNTIF($A$2:$A1028,A1028)&gt;1,"Duplicate","Unique")</f>
        <v>Unique</v>
      </c>
    </row>
    <row r="1029" spans="1:11" ht="15" customHeight="1" x14ac:dyDescent="0.3">
      <c r="A1029" s="4" t="str">
        <f>Raw_SalesFact!A1029</f>
        <v>SALE1027</v>
      </c>
      <c r="B1029" s="6">
        <f>Raw_SalesFact!B1029</f>
        <v>45422</v>
      </c>
      <c r="C1029" s="4" t="str">
        <f>Raw_SalesFact!C1029</f>
        <v>CUST1436</v>
      </c>
      <c r="D1029" s="4" t="str">
        <f>Raw_SalesFact!D1029</f>
        <v>PROD52</v>
      </c>
      <c r="E1029" s="4" t="str">
        <f>Raw_SalesFact!E1029</f>
        <v>STORE18</v>
      </c>
      <c r="F1029" s="4">
        <f>IF(Raw_SalesFact!F1029="",ROUND(AVERAGE(Raw_SalesFact!$F$2:$F$2001),0),Raw_SalesFact!F1029)</f>
        <v>1</v>
      </c>
      <c r="G1029" s="4">
        <f>IF(Raw_SalesFact!G1029="",ROUND(AVERAGEIF(Raw_SalesFact!$D$2:$D$2001,D1029,Raw_SalesFact!$G$2:$G$2001),2),Raw_SalesFact!G1029)</f>
        <v>73.88</v>
      </c>
      <c r="H1029" s="8">
        <f>IF(Raw_SalesFact!H1029="",0,Raw_SalesFact!H1029)</f>
        <v>0.04</v>
      </c>
      <c r="I1029" s="4" t="str">
        <f>Raw_SalesFact!I1029</f>
        <v>Credit Card</v>
      </c>
      <c r="J1029" s="4">
        <f>IF(Raw_SalesFact!J1029="",ROUND(F1029*G1029*(1-H1029),2),Raw_SalesFact!J1029)</f>
        <v>70.924800000000005</v>
      </c>
      <c r="K1029" s="4" t="str">
        <f>IF(COUNTIF($A$2:$A1029,A1029)&gt;1,"Duplicate","Unique")</f>
        <v>Unique</v>
      </c>
    </row>
    <row r="1030" spans="1:11" ht="15" customHeight="1" x14ac:dyDescent="0.3">
      <c r="A1030" s="4" t="str">
        <f>Raw_SalesFact!A1030</f>
        <v>SALE1028</v>
      </c>
      <c r="B1030" s="6">
        <f>Raw_SalesFact!B1030</f>
        <v>45337</v>
      </c>
      <c r="C1030" s="4" t="str">
        <f>Raw_SalesFact!C1030</f>
        <v>CUST1005</v>
      </c>
      <c r="D1030" s="4" t="str">
        <f>Raw_SalesFact!D1030</f>
        <v>PROD86</v>
      </c>
      <c r="E1030" s="4" t="str">
        <f>Raw_SalesFact!E1030</f>
        <v>STORE18</v>
      </c>
      <c r="F1030" s="4">
        <f>IF(Raw_SalesFact!F1030="",ROUND(AVERAGE(Raw_SalesFact!$F$2:$F$2001),0),Raw_SalesFact!F1030)</f>
        <v>1</v>
      </c>
      <c r="G1030" s="4">
        <f>IF(Raw_SalesFact!G1030="",ROUND(AVERAGEIF(Raw_SalesFact!$D$2:$D$2001,D1030,Raw_SalesFact!$G$2:$G$2001),2),Raw_SalesFact!G1030)</f>
        <v>859.3</v>
      </c>
      <c r="H1030" s="8">
        <f>IF(Raw_SalesFact!H1030="",0,Raw_SalesFact!H1030)</f>
        <v>0.16</v>
      </c>
      <c r="I1030" s="4" t="str">
        <f>Raw_SalesFact!I1030</f>
        <v>PayPal</v>
      </c>
      <c r="J1030" s="4">
        <f>IF(Raw_SalesFact!J1030="",ROUND(F1030*G1030*(1-H1030),2),Raw_SalesFact!J1030)</f>
        <v>721.81200000000001</v>
      </c>
      <c r="K1030" s="4" t="str">
        <f>IF(COUNTIF($A$2:$A1030,A1030)&gt;1,"Duplicate","Unique")</f>
        <v>Unique</v>
      </c>
    </row>
    <row r="1031" spans="1:11" ht="15" customHeight="1" x14ac:dyDescent="0.3">
      <c r="A1031" s="4" t="str">
        <f>Raw_SalesFact!A1031</f>
        <v>SALE1029</v>
      </c>
      <c r="B1031" s="6">
        <f>Raw_SalesFact!B1031</f>
        <v>45564</v>
      </c>
      <c r="C1031" s="4" t="str">
        <f>Raw_SalesFact!C1031</f>
        <v>CUST1129</v>
      </c>
      <c r="D1031" s="4" t="str">
        <f>Raw_SalesFact!D1031</f>
        <v>PROD81</v>
      </c>
      <c r="E1031" s="4" t="str">
        <f>Raw_SalesFact!E1031</f>
        <v>STORE6</v>
      </c>
      <c r="F1031" s="4">
        <f>IF(Raw_SalesFact!F1031="",ROUND(AVERAGE(Raw_SalesFact!$F$2:$F$2001),0),Raw_SalesFact!F1031)</f>
        <v>4</v>
      </c>
      <c r="G1031" s="4">
        <f>IF(Raw_SalesFact!G1031="",ROUND(AVERAGEIF(Raw_SalesFact!$D$2:$D$2001,D1031,Raw_SalesFact!$G$2:$G$2001),2),Raw_SalesFact!G1031)</f>
        <v>762.43</v>
      </c>
      <c r="H1031" s="8">
        <f>IF(Raw_SalesFact!H1031="",0,Raw_SalesFact!H1031)</f>
        <v>0.05</v>
      </c>
      <c r="I1031" s="4" t="str">
        <f>Raw_SalesFact!I1031</f>
        <v>Credit Card</v>
      </c>
      <c r="J1031" s="4">
        <f>IF(Raw_SalesFact!J1031="",ROUND(F1031*G1031*(1-H1031),2),Raw_SalesFact!J1031)</f>
        <v>2897.2339999999999</v>
      </c>
      <c r="K1031" s="4" t="str">
        <f>IF(COUNTIF($A$2:$A1031,A1031)&gt;1,"Duplicate","Unique")</f>
        <v>Unique</v>
      </c>
    </row>
    <row r="1032" spans="1:11" ht="15" customHeight="1" x14ac:dyDescent="0.3">
      <c r="A1032" s="4" t="str">
        <f>Raw_SalesFact!A1032</f>
        <v>SALE1030</v>
      </c>
      <c r="B1032" s="6">
        <f>Raw_SalesFact!B1032</f>
        <v>45424</v>
      </c>
      <c r="C1032" s="4" t="str">
        <f>Raw_SalesFact!C1032</f>
        <v>CUST1124</v>
      </c>
      <c r="D1032" s="4" t="str">
        <f>Raw_SalesFact!D1032</f>
        <v>PROD73</v>
      </c>
      <c r="E1032" s="4" t="str">
        <f>Raw_SalesFact!E1032</f>
        <v>STORE0</v>
      </c>
      <c r="F1032" s="4">
        <f>IF(Raw_SalesFact!F1032="",ROUND(AVERAGE(Raw_SalesFact!$F$2:$F$2001),0),Raw_SalesFact!F1032)</f>
        <v>1</v>
      </c>
      <c r="G1032" s="4">
        <f>IF(Raw_SalesFact!G1032="",ROUND(AVERAGEIF(Raw_SalesFact!$D$2:$D$2001,D1032,Raw_SalesFact!$G$2:$G$2001),2),Raw_SalesFact!G1032)</f>
        <v>328.51</v>
      </c>
      <c r="H1032" s="8">
        <f>IF(Raw_SalesFact!H1032="",0,Raw_SalesFact!H1032)</f>
        <v>0.2</v>
      </c>
      <c r="I1032" s="4" t="str">
        <f>Raw_SalesFact!I1032</f>
        <v>COD</v>
      </c>
      <c r="J1032" s="4">
        <f>IF(Raw_SalesFact!J1032="",ROUND(F1032*G1032*(1-H1032),2),Raw_SalesFact!J1032)</f>
        <v>262.80799999999999</v>
      </c>
      <c r="K1032" s="4" t="str">
        <f>IF(COUNTIF($A$2:$A1032,A1032)&gt;1,"Duplicate","Unique")</f>
        <v>Unique</v>
      </c>
    </row>
    <row r="1033" spans="1:11" ht="15" customHeight="1" x14ac:dyDescent="0.3">
      <c r="A1033" s="4" t="str">
        <f>Raw_SalesFact!A1033</f>
        <v>SALE1031</v>
      </c>
      <c r="B1033" s="6">
        <f>Raw_SalesFact!B1033</f>
        <v>45719</v>
      </c>
      <c r="C1033" s="4" t="str">
        <f>Raw_SalesFact!C1033</f>
        <v>CUST1274</v>
      </c>
      <c r="D1033" s="4" t="str">
        <f>Raw_SalesFact!D1033</f>
        <v>PROD44</v>
      </c>
      <c r="E1033" s="4" t="str">
        <f>Raw_SalesFact!E1033</f>
        <v>STORE4</v>
      </c>
      <c r="F1033" s="4">
        <f>IF(Raw_SalesFact!F1033="",ROUND(AVERAGE(Raw_SalesFact!$F$2:$F$2001),0),Raw_SalesFact!F1033)</f>
        <v>1</v>
      </c>
      <c r="G1033" s="4">
        <f>IF(Raw_SalesFact!G1033="",ROUND(AVERAGEIF(Raw_SalesFact!$D$2:$D$2001,D1033,Raw_SalesFact!$G$2:$G$2001),2),Raw_SalesFact!G1033)</f>
        <v>34.51</v>
      </c>
      <c r="H1033" s="8">
        <f>IF(Raw_SalesFact!H1033="",0,Raw_SalesFact!H1033)</f>
        <v>0.04</v>
      </c>
      <c r="I1033" s="4" t="str">
        <f>Raw_SalesFact!I1033</f>
        <v>COD</v>
      </c>
      <c r="J1033" s="4">
        <f>IF(Raw_SalesFact!J1033="",ROUND(F1033*G1033*(1-H1033),2),Raw_SalesFact!J1033)</f>
        <v>33.129600000000003</v>
      </c>
      <c r="K1033" s="4" t="str">
        <f>IF(COUNTIF($A$2:$A1033,A1033)&gt;1,"Duplicate","Unique")</f>
        <v>Unique</v>
      </c>
    </row>
    <row r="1034" spans="1:11" ht="15" customHeight="1" x14ac:dyDescent="0.3">
      <c r="A1034" s="4" t="str">
        <f>Raw_SalesFact!A1034</f>
        <v>SALE1032</v>
      </c>
      <c r="B1034" s="6">
        <f>Raw_SalesFact!B1034</f>
        <v>45250</v>
      </c>
      <c r="C1034" s="4" t="str">
        <f>Raw_SalesFact!C1034</f>
        <v>CUST1105</v>
      </c>
      <c r="D1034" s="4" t="str">
        <f>Raw_SalesFact!D1034</f>
        <v>PROD19</v>
      </c>
      <c r="E1034" s="4" t="str">
        <f>Raw_SalesFact!E1034</f>
        <v>STORE11</v>
      </c>
      <c r="F1034" s="4">
        <f>IF(Raw_SalesFact!F1034="",ROUND(AVERAGE(Raw_SalesFact!$F$2:$F$2001),0),Raw_SalesFact!F1034)</f>
        <v>3</v>
      </c>
      <c r="G1034" s="4">
        <f>IF(Raw_SalesFact!G1034="",ROUND(AVERAGEIF(Raw_SalesFact!$D$2:$D$2001,D1034,Raw_SalesFact!$G$2:$G$2001),2),Raw_SalesFact!G1034)</f>
        <v>663.73</v>
      </c>
      <c r="H1034" s="8">
        <f>IF(Raw_SalesFact!H1034="",0,Raw_SalesFact!H1034)</f>
        <v>0.06</v>
      </c>
      <c r="I1034" s="4" t="str">
        <f>Raw_SalesFact!I1034</f>
        <v>COD</v>
      </c>
      <c r="J1034" s="4">
        <f>IF(Raw_SalesFact!J1034="",ROUND(F1034*G1034*(1-H1034),2),Raw_SalesFact!J1034)</f>
        <v>1871.7185999999999</v>
      </c>
      <c r="K1034" s="4" t="str">
        <f>IF(COUNTIF($A$2:$A1034,A1034)&gt;1,"Duplicate","Unique")</f>
        <v>Unique</v>
      </c>
    </row>
    <row r="1035" spans="1:11" ht="15" customHeight="1" x14ac:dyDescent="0.3">
      <c r="A1035" s="4" t="str">
        <f>Raw_SalesFact!A1035</f>
        <v>SALE1033</v>
      </c>
      <c r="B1035" s="6">
        <f>Raw_SalesFact!B1035</f>
        <v>45479</v>
      </c>
      <c r="C1035" s="4" t="str">
        <f>Raw_SalesFact!C1035</f>
        <v>CUST1246</v>
      </c>
      <c r="D1035" s="4" t="str">
        <f>Raw_SalesFact!D1035</f>
        <v>PROD33</v>
      </c>
      <c r="E1035" s="4" t="str">
        <f>Raw_SalesFact!E1035</f>
        <v>STORE9</v>
      </c>
      <c r="F1035" s="4">
        <f>IF(Raw_SalesFact!F1035="",ROUND(AVERAGE(Raw_SalesFact!$F$2:$F$2001),0),Raw_SalesFact!F1035)</f>
        <v>1</v>
      </c>
      <c r="G1035" s="4">
        <f>IF(Raw_SalesFact!G1035="",ROUND(AVERAGEIF(Raw_SalesFact!$D$2:$D$2001,D1035,Raw_SalesFact!$G$2:$G$2001),2),Raw_SalesFact!G1035)</f>
        <v>409.41</v>
      </c>
      <c r="H1035" s="8">
        <f>IF(Raw_SalesFact!H1035="",0,Raw_SalesFact!H1035)</f>
        <v>0.13</v>
      </c>
      <c r="I1035" s="4" t="str">
        <f>Raw_SalesFact!I1035</f>
        <v>PayPal</v>
      </c>
      <c r="J1035" s="4">
        <f>IF(Raw_SalesFact!J1035="",ROUND(F1035*G1035*(1-H1035),2),Raw_SalesFact!J1035)</f>
        <v>356.18669999999997</v>
      </c>
      <c r="K1035" s="4" t="str">
        <f>IF(COUNTIF($A$2:$A1035,A1035)&gt;1,"Duplicate","Unique")</f>
        <v>Unique</v>
      </c>
    </row>
    <row r="1036" spans="1:11" ht="15" customHeight="1" x14ac:dyDescent="0.3">
      <c r="A1036" s="4" t="str">
        <f>Raw_SalesFact!A1036</f>
        <v>SALE1034</v>
      </c>
      <c r="B1036" s="6">
        <f>Raw_SalesFact!B1036</f>
        <v>45727</v>
      </c>
      <c r="C1036" s="4" t="str">
        <f>Raw_SalesFact!C1036</f>
        <v>CUST1092</v>
      </c>
      <c r="D1036" s="4" t="str">
        <f>Raw_SalesFact!D1036</f>
        <v>PROD78</v>
      </c>
      <c r="E1036" s="4" t="str">
        <f>Raw_SalesFact!E1036</f>
        <v>STORE3</v>
      </c>
      <c r="F1036" s="4">
        <f>IF(Raw_SalesFact!F1036="",ROUND(AVERAGE(Raw_SalesFact!$F$2:$F$2001),0),Raw_SalesFact!F1036)</f>
        <v>3</v>
      </c>
      <c r="G1036" s="4">
        <f>IF(Raw_SalesFact!G1036="",ROUND(AVERAGEIF(Raw_SalesFact!$D$2:$D$2001,D1036,Raw_SalesFact!$G$2:$G$2001),2),Raw_SalesFact!G1036)</f>
        <v>461.03</v>
      </c>
      <c r="H1036" s="8">
        <f>IF(Raw_SalesFact!H1036="",0,Raw_SalesFact!H1036)</f>
        <v>0.11</v>
      </c>
      <c r="I1036" s="4" t="str">
        <f>Raw_SalesFact!I1036</f>
        <v>PayPal</v>
      </c>
      <c r="J1036" s="4">
        <f>IF(Raw_SalesFact!J1036="",ROUND(F1036*G1036*(1-H1036),2),Raw_SalesFact!J1036)</f>
        <v>1230.9501</v>
      </c>
      <c r="K1036" s="4" t="str">
        <f>IF(COUNTIF($A$2:$A1036,A1036)&gt;1,"Duplicate","Unique")</f>
        <v>Unique</v>
      </c>
    </row>
    <row r="1037" spans="1:11" ht="15" customHeight="1" x14ac:dyDescent="0.3">
      <c r="A1037" s="4" t="str">
        <f>Raw_SalesFact!A1037</f>
        <v>SALE1035</v>
      </c>
      <c r="B1037" s="6">
        <f>Raw_SalesFact!B1037</f>
        <v>45394</v>
      </c>
      <c r="C1037" s="4" t="str">
        <f>Raw_SalesFact!C1037</f>
        <v>CUST1368</v>
      </c>
      <c r="D1037" s="4" t="str">
        <f>Raw_SalesFact!D1037</f>
        <v>PROD19</v>
      </c>
      <c r="E1037" s="4" t="str">
        <f>Raw_SalesFact!E1037</f>
        <v>STORE14</v>
      </c>
      <c r="F1037" s="4">
        <f>IF(Raw_SalesFact!F1037="",ROUND(AVERAGE(Raw_SalesFact!$F$2:$F$2001),0),Raw_SalesFact!F1037)</f>
        <v>2</v>
      </c>
      <c r="G1037" s="4">
        <f>IF(Raw_SalesFact!G1037="",ROUND(AVERAGEIF(Raw_SalesFact!$D$2:$D$2001,D1037,Raw_SalesFact!$G$2:$G$2001),2),Raw_SalesFact!G1037)</f>
        <v>760.14</v>
      </c>
      <c r="H1037" s="8">
        <f>IF(Raw_SalesFact!H1037="",0,Raw_SalesFact!H1037)</f>
        <v>0.02</v>
      </c>
      <c r="I1037" s="4" t="str">
        <f>Raw_SalesFact!I1037</f>
        <v>COD</v>
      </c>
      <c r="J1037" s="4">
        <f>IF(Raw_SalesFact!J1037="",ROUND(F1037*G1037*(1-H1037),2),Raw_SalesFact!J1037)</f>
        <v>1489.8743999999999</v>
      </c>
      <c r="K1037" s="4" t="str">
        <f>IF(COUNTIF($A$2:$A1037,A1037)&gt;1,"Duplicate","Unique")</f>
        <v>Unique</v>
      </c>
    </row>
    <row r="1038" spans="1:11" ht="15" customHeight="1" x14ac:dyDescent="0.3">
      <c r="A1038" s="4" t="str">
        <f>Raw_SalesFact!A1038</f>
        <v>SALE1036</v>
      </c>
      <c r="B1038" s="6">
        <f>Raw_SalesFact!B1038</f>
        <v>45773</v>
      </c>
      <c r="C1038" s="4" t="str">
        <f>Raw_SalesFact!C1038</f>
        <v>CUST1278</v>
      </c>
      <c r="D1038" s="4" t="str">
        <f>Raw_SalesFact!D1038</f>
        <v>PROD23</v>
      </c>
      <c r="E1038" s="4" t="str">
        <f>Raw_SalesFact!E1038</f>
        <v>STORE1</v>
      </c>
      <c r="F1038" s="4">
        <f>IF(Raw_SalesFact!F1038="",ROUND(AVERAGE(Raw_SalesFact!$F$2:$F$2001),0),Raw_SalesFact!F1038)</f>
        <v>3</v>
      </c>
      <c r="G1038" s="4">
        <f>IF(Raw_SalesFact!G1038="",ROUND(AVERAGEIF(Raw_SalesFact!$D$2:$D$2001,D1038,Raw_SalesFact!$G$2:$G$2001),2),Raw_SalesFact!G1038)</f>
        <v>688.76</v>
      </c>
      <c r="H1038" s="8">
        <f>IF(Raw_SalesFact!H1038="",0,Raw_SalesFact!H1038)</f>
        <v>0.12</v>
      </c>
      <c r="I1038" s="4" t="str">
        <f>Raw_SalesFact!I1038</f>
        <v>PayPal</v>
      </c>
      <c r="J1038" s="4">
        <f>IF(Raw_SalesFact!J1038="",ROUND(F1038*G1038*(1-H1038),2),Raw_SalesFact!J1038)</f>
        <v>1818.3263999999999</v>
      </c>
      <c r="K1038" s="4" t="str">
        <f>IF(COUNTIF($A$2:$A1038,A1038)&gt;1,"Duplicate","Unique")</f>
        <v>Unique</v>
      </c>
    </row>
    <row r="1039" spans="1:11" ht="15" customHeight="1" x14ac:dyDescent="0.3">
      <c r="A1039" s="4" t="str">
        <f>Raw_SalesFact!A1039</f>
        <v>SALE1037</v>
      </c>
      <c r="B1039" s="6">
        <f>Raw_SalesFact!B1039</f>
        <v>45779</v>
      </c>
      <c r="C1039" s="4" t="str">
        <f>Raw_SalesFact!C1039</f>
        <v>CUST1159</v>
      </c>
      <c r="D1039" s="4" t="str">
        <f>Raw_SalesFact!D1039</f>
        <v>PROD43</v>
      </c>
      <c r="E1039" s="4" t="str">
        <f>Raw_SalesFact!E1039</f>
        <v>STORE9</v>
      </c>
      <c r="F1039" s="4">
        <f>IF(Raw_SalesFact!F1039="",ROUND(AVERAGE(Raw_SalesFact!$F$2:$F$2001),0),Raw_SalesFact!F1039)</f>
        <v>2</v>
      </c>
      <c r="G1039" s="4">
        <f>IF(Raw_SalesFact!G1039="",ROUND(AVERAGEIF(Raw_SalesFact!$D$2:$D$2001,D1039,Raw_SalesFact!$G$2:$G$2001),2),Raw_SalesFact!G1039)</f>
        <v>257.77999999999997</v>
      </c>
      <c r="H1039" s="8">
        <f>IF(Raw_SalesFact!H1039="",0,Raw_SalesFact!H1039)</f>
        <v>0.05</v>
      </c>
      <c r="I1039" s="4" t="str">
        <f>Raw_SalesFact!I1039</f>
        <v>Credit Card</v>
      </c>
      <c r="J1039" s="4">
        <f>IF(Raw_SalesFact!J1039="",ROUND(F1039*G1039*(1-H1039),2),Raw_SalesFact!J1039)</f>
        <v>489.78199999999998</v>
      </c>
      <c r="K1039" s="4" t="str">
        <f>IF(COUNTIF($A$2:$A1039,A1039)&gt;1,"Duplicate","Unique")</f>
        <v>Unique</v>
      </c>
    </row>
    <row r="1040" spans="1:11" ht="15" customHeight="1" x14ac:dyDescent="0.3">
      <c r="A1040" s="4" t="str">
        <f>Raw_SalesFact!A1040</f>
        <v>SALE1038</v>
      </c>
      <c r="B1040" s="6">
        <f>Raw_SalesFact!B1040</f>
        <v>45400</v>
      </c>
      <c r="C1040" s="4" t="str">
        <f>Raw_SalesFact!C1040</f>
        <v>CUST1052</v>
      </c>
      <c r="D1040" s="4" t="str">
        <f>Raw_SalesFact!D1040</f>
        <v>PROD53</v>
      </c>
      <c r="E1040" s="4" t="str">
        <f>Raw_SalesFact!E1040</f>
        <v>STORE7</v>
      </c>
      <c r="F1040" s="4">
        <f>IF(Raw_SalesFact!F1040="",ROUND(AVERAGE(Raw_SalesFact!$F$2:$F$2001),0),Raw_SalesFact!F1040)</f>
        <v>2</v>
      </c>
      <c r="G1040" s="4">
        <f>IF(Raw_SalesFact!G1040="",ROUND(AVERAGEIF(Raw_SalesFact!$D$2:$D$2001,D1040,Raw_SalesFact!$G$2:$G$2001),2),Raw_SalesFact!G1040)</f>
        <v>314.29000000000002</v>
      </c>
      <c r="H1040" s="8">
        <f>IF(Raw_SalesFact!H1040="",0,Raw_SalesFact!H1040)</f>
        <v>0.19</v>
      </c>
      <c r="I1040" s="4" t="str">
        <f>Raw_SalesFact!I1040</f>
        <v>COD</v>
      </c>
      <c r="J1040" s="4">
        <f>IF(Raw_SalesFact!J1040="",ROUND(F1040*G1040*(1-H1040),2),Raw_SalesFact!J1040)</f>
        <v>509.14980000000003</v>
      </c>
      <c r="K1040" s="4" t="str">
        <f>IF(COUNTIF($A$2:$A1040,A1040)&gt;1,"Duplicate","Unique")</f>
        <v>Unique</v>
      </c>
    </row>
    <row r="1041" spans="1:11" ht="15" customHeight="1" x14ac:dyDescent="0.3">
      <c r="A1041" s="4" t="str">
        <f>Raw_SalesFact!A1041</f>
        <v>SALE1039</v>
      </c>
      <c r="B1041" s="6">
        <f>Raw_SalesFact!B1041</f>
        <v>45520</v>
      </c>
      <c r="C1041" s="4" t="str">
        <f>Raw_SalesFact!C1041</f>
        <v>CUST1155</v>
      </c>
      <c r="D1041" s="4" t="str">
        <f>Raw_SalesFact!D1041</f>
        <v>PROD72</v>
      </c>
      <c r="E1041" s="4" t="str">
        <f>Raw_SalesFact!E1041</f>
        <v>STORE14</v>
      </c>
      <c r="F1041" s="4">
        <f>IF(Raw_SalesFact!F1041="",ROUND(AVERAGE(Raw_SalesFact!$F$2:$F$2001),0),Raw_SalesFact!F1041)</f>
        <v>3</v>
      </c>
      <c r="G1041" s="4">
        <f>IF(Raw_SalesFact!G1041="",ROUND(AVERAGEIF(Raw_SalesFact!$D$2:$D$2001,D1041,Raw_SalesFact!$G$2:$G$2001),2),Raw_SalesFact!G1041)</f>
        <v>336.09</v>
      </c>
      <c r="H1041" s="8">
        <f>IF(Raw_SalesFact!H1041="",0,Raw_SalesFact!H1041)</f>
        <v>0.01</v>
      </c>
      <c r="I1041" s="4" t="str">
        <f>Raw_SalesFact!I1041</f>
        <v>PayPal</v>
      </c>
      <c r="J1041" s="4">
        <f>IF(Raw_SalesFact!J1041="",ROUND(F1041*G1041*(1-H1041),2),Raw_SalesFact!J1041)</f>
        <v>998.18730000000005</v>
      </c>
      <c r="K1041" s="4" t="str">
        <f>IF(COUNTIF($A$2:$A1041,A1041)&gt;1,"Duplicate","Unique")</f>
        <v>Unique</v>
      </c>
    </row>
    <row r="1042" spans="1:11" ht="15" customHeight="1" x14ac:dyDescent="0.3">
      <c r="A1042" s="4" t="str">
        <f>Raw_SalesFact!A1042</f>
        <v>SALE1040</v>
      </c>
      <c r="B1042" s="6">
        <f>Raw_SalesFact!B1042</f>
        <v>45861</v>
      </c>
      <c r="C1042" s="4" t="str">
        <f>Raw_SalesFact!C1042</f>
        <v>CUST1002</v>
      </c>
      <c r="D1042" s="4" t="str">
        <f>Raw_SalesFact!D1042</f>
        <v>PROD75</v>
      </c>
      <c r="E1042" s="4" t="str">
        <f>Raw_SalesFact!E1042</f>
        <v>STORE17</v>
      </c>
      <c r="F1042" s="4">
        <f>IF(Raw_SalesFact!F1042="",ROUND(AVERAGE(Raw_SalesFact!$F$2:$F$2001),0),Raw_SalesFact!F1042)</f>
        <v>3</v>
      </c>
      <c r="G1042" s="4">
        <f>IF(Raw_SalesFact!G1042="",ROUND(AVERAGEIF(Raw_SalesFact!$D$2:$D$2001,D1042,Raw_SalesFact!$G$2:$G$2001),2),Raw_SalesFact!G1042)</f>
        <v>202.07</v>
      </c>
      <c r="H1042" s="8">
        <f>IF(Raw_SalesFact!H1042="",0,Raw_SalesFact!H1042)</f>
        <v>0.23</v>
      </c>
      <c r="I1042" s="4" t="str">
        <f>Raw_SalesFact!I1042</f>
        <v>PayPal</v>
      </c>
      <c r="J1042" s="4">
        <f>IF(Raw_SalesFact!J1042="",ROUND(F1042*G1042*(1-H1042),2),Raw_SalesFact!J1042)</f>
        <v>466.7817</v>
      </c>
      <c r="K1042" s="4" t="str">
        <f>IF(COUNTIF($A$2:$A1042,A1042)&gt;1,"Duplicate","Unique")</f>
        <v>Unique</v>
      </c>
    </row>
    <row r="1043" spans="1:11" ht="15" customHeight="1" x14ac:dyDescent="0.3">
      <c r="A1043" s="4" t="str">
        <f>Raw_SalesFact!A1043</f>
        <v>SALE1041</v>
      </c>
      <c r="B1043" s="6">
        <f>Raw_SalesFact!B1043</f>
        <v>45781</v>
      </c>
      <c r="C1043" s="4" t="str">
        <f>Raw_SalesFact!C1043</f>
        <v>CUST1310</v>
      </c>
      <c r="D1043" s="4" t="str">
        <f>Raw_SalesFact!D1043</f>
        <v>PROD17</v>
      </c>
      <c r="E1043" s="4" t="str">
        <f>Raw_SalesFact!E1043</f>
        <v>STORE8</v>
      </c>
      <c r="F1043" s="4">
        <f>IF(Raw_SalesFact!F1043="",ROUND(AVERAGE(Raw_SalesFact!$F$2:$F$2001),0),Raw_SalesFact!F1043)</f>
        <v>2</v>
      </c>
      <c r="G1043" s="4">
        <f>IF(Raw_SalesFact!G1043="",ROUND(AVERAGEIF(Raw_SalesFact!$D$2:$D$2001,D1043,Raw_SalesFact!$G$2:$G$2001),2),Raw_SalesFact!G1043)</f>
        <v>485.25</v>
      </c>
      <c r="H1043" s="8">
        <f>IF(Raw_SalesFact!H1043="",0,Raw_SalesFact!H1043)</f>
        <v>0.28000000000000003</v>
      </c>
      <c r="I1043" s="4" t="str">
        <f>Raw_SalesFact!I1043</f>
        <v>Credit Card</v>
      </c>
      <c r="J1043" s="4">
        <f>IF(Raw_SalesFact!J1043="",ROUND(F1043*G1043*(1-H1043),2),Raw_SalesFact!J1043)</f>
        <v>698.76</v>
      </c>
      <c r="K1043" s="4" t="str">
        <f>IF(COUNTIF($A$2:$A1043,A1043)&gt;1,"Duplicate","Unique")</f>
        <v>Unique</v>
      </c>
    </row>
    <row r="1044" spans="1:11" ht="15" customHeight="1" x14ac:dyDescent="0.3">
      <c r="A1044" s="4" t="str">
        <f>Raw_SalesFact!A1044</f>
        <v>SALE1042</v>
      </c>
      <c r="B1044" s="6">
        <f>Raw_SalesFact!B1044</f>
        <v>45906</v>
      </c>
      <c r="C1044" s="4" t="str">
        <f>Raw_SalesFact!C1044</f>
        <v>CUST1171</v>
      </c>
      <c r="D1044" s="4" t="str">
        <f>Raw_SalesFact!D1044</f>
        <v>PROD75</v>
      </c>
      <c r="E1044" s="4" t="str">
        <f>Raw_SalesFact!E1044</f>
        <v>STORE10</v>
      </c>
      <c r="F1044" s="4">
        <f>IF(Raw_SalesFact!F1044="",ROUND(AVERAGE(Raw_SalesFact!$F$2:$F$2001),0),Raw_SalesFact!F1044)</f>
        <v>4</v>
      </c>
      <c r="G1044" s="4">
        <f>IF(Raw_SalesFact!G1044="",ROUND(AVERAGEIF(Raw_SalesFact!$D$2:$D$2001,D1044,Raw_SalesFact!$G$2:$G$2001),2),Raw_SalesFact!G1044)</f>
        <v>552.38</v>
      </c>
      <c r="H1044" s="8">
        <f>IF(Raw_SalesFact!H1044="",0,Raw_SalesFact!H1044)</f>
        <v>0.1</v>
      </c>
      <c r="I1044" s="4" t="str">
        <f>Raw_SalesFact!I1044</f>
        <v>PayPal</v>
      </c>
      <c r="J1044" s="4">
        <f>IF(Raw_SalesFact!J1044="",ROUND(F1044*G1044*(1-H1044),2),Raw_SalesFact!J1044)</f>
        <v>1988.568</v>
      </c>
      <c r="K1044" s="4" t="str">
        <f>IF(COUNTIF($A$2:$A1044,A1044)&gt;1,"Duplicate","Unique")</f>
        <v>Unique</v>
      </c>
    </row>
    <row r="1045" spans="1:11" ht="15" customHeight="1" x14ac:dyDescent="0.3">
      <c r="A1045" s="4" t="str">
        <f>Raw_SalesFact!A1045</f>
        <v>SALE1043</v>
      </c>
      <c r="B1045" s="6">
        <f>Raw_SalesFact!B1045</f>
        <v>45251</v>
      </c>
      <c r="C1045" s="4" t="str">
        <f>Raw_SalesFact!C1045</f>
        <v>CUST1107</v>
      </c>
      <c r="D1045" s="4" t="str">
        <f>Raw_SalesFact!D1045</f>
        <v>PROD58</v>
      </c>
      <c r="E1045" s="4" t="str">
        <f>Raw_SalesFact!E1045</f>
        <v>STORE17</v>
      </c>
      <c r="F1045" s="4">
        <f>IF(Raw_SalesFact!F1045="",ROUND(AVERAGE(Raw_SalesFact!$F$2:$F$2001),0),Raw_SalesFact!F1045)</f>
        <v>4</v>
      </c>
      <c r="G1045" s="4">
        <f>IF(Raw_SalesFact!G1045="",ROUND(AVERAGEIF(Raw_SalesFact!$D$2:$D$2001,D1045,Raw_SalesFact!$G$2:$G$2001),2),Raw_SalesFact!G1045)</f>
        <v>377.26</v>
      </c>
      <c r="H1045" s="8">
        <f>IF(Raw_SalesFact!H1045="",0,Raw_SalesFact!H1045)</f>
        <v>0.22</v>
      </c>
      <c r="I1045" s="4" t="str">
        <f>Raw_SalesFact!I1045</f>
        <v>COD</v>
      </c>
      <c r="J1045" s="4">
        <f>IF(Raw_SalesFact!J1045="",ROUND(F1045*G1045*(1-H1045),2),Raw_SalesFact!J1045)</f>
        <v>1177.0512000000001</v>
      </c>
      <c r="K1045" s="4" t="str">
        <f>IF(COUNTIF($A$2:$A1045,A1045)&gt;1,"Duplicate","Unique")</f>
        <v>Unique</v>
      </c>
    </row>
    <row r="1046" spans="1:11" ht="15" customHeight="1" x14ac:dyDescent="0.3">
      <c r="A1046" s="4" t="str">
        <f>Raw_SalesFact!A1046</f>
        <v>SALE1044</v>
      </c>
      <c r="B1046" s="6">
        <f>Raw_SalesFact!B1046</f>
        <v>45257</v>
      </c>
      <c r="C1046" s="4" t="str">
        <f>Raw_SalesFact!C1046</f>
        <v>CUST1053</v>
      </c>
      <c r="D1046" s="4" t="str">
        <f>Raw_SalesFact!D1046</f>
        <v>PROD47</v>
      </c>
      <c r="E1046" s="4" t="str">
        <f>Raw_SalesFact!E1046</f>
        <v>STORE19</v>
      </c>
      <c r="F1046" s="4">
        <f>IF(Raw_SalesFact!F1046="",ROUND(AVERAGE(Raw_SalesFact!$F$2:$F$2001),0),Raw_SalesFact!F1046)</f>
        <v>4</v>
      </c>
      <c r="G1046" s="4">
        <f>IF(Raw_SalesFact!G1046="",ROUND(AVERAGEIF(Raw_SalesFact!$D$2:$D$2001,D1046,Raw_SalesFact!$G$2:$G$2001),2),Raw_SalesFact!G1046)</f>
        <v>189.07</v>
      </c>
      <c r="H1046" s="8">
        <f>IF(Raw_SalesFact!H1046="",0,Raw_SalesFact!H1046)</f>
        <v>0.1</v>
      </c>
      <c r="I1046" s="4" t="str">
        <f>Raw_SalesFact!I1046</f>
        <v>COD</v>
      </c>
      <c r="J1046" s="4">
        <f>IF(Raw_SalesFact!J1046="",ROUND(F1046*G1046*(1-H1046),2),Raw_SalesFact!J1046)</f>
        <v>680.65200000000004</v>
      </c>
      <c r="K1046" s="4" t="str">
        <f>IF(COUNTIF($A$2:$A1046,A1046)&gt;1,"Duplicate","Unique")</f>
        <v>Unique</v>
      </c>
    </row>
    <row r="1047" spans="1:11" ht="15" customHeight="1" x14ac:dyDescent="0.3">
      <c r="A1047" s="4" t="str">
        <f>Raw_SalesFact!A1047</f>
        <v>SALE1045</v>
      </c>
      <c r="B1047" s="6">
        <f>Raw_SalesFact!B1047</f>
        <v>45818</v>
      </c>
      <c r="C1047" s="4" t="str">
        <f>Raw_SalesFact!C1047</f>
        <v>CUST1499</v>
      </c>
      <c r="D1047" s="4" t="str">
        <f>Raw_SalesFact!D1047</f>
        <v>PROD30</v>
      </c>
      <c r="E1047" s="4" t="str">
        <f>Raw_SalesFact!E1047</f>
        <v>STORE4</v>
      </c>
      <c r="F1047" s="4">
        <f>IF(Raw_SalesFact!F1047="",ROUND(AVERAGE(Raw_SalesFact!$F$2:$F$2001),0),Raw_SalesFact!F1047)</f>
        <v>3</v>
      </c>
      <c r="G1047" s="4">
        <f>IF(Raw_SalesFact!G1047="",ROUND(AVERAGEIF(Raw_SalesFact!$D$2:$D$2001,D1047,Raw_SalesFact!$G$2:$G$2001),2),Raw_SalesFact!G1047)</f>
        <v>272.27</v>
      </c>
      <c r="H1047" s="8">
        <f>IF(Raw_SalesFact!H1047="",0,Raw_SalesFact!H1047)</f>
        <v>0.01</v>
      </c>
      <c r="I1047" s="4" t="str">
        <f>Raw_SalesFact!I1047</f>
        <v>Credit Card</v>
      </c>
      <c r="J1047" s="4">
        <f>IF(Raw_SalesFact!J1047="",ROUND(F1047*G1047*(1-H1047),2),Raw_SalesFact!J1047)</f>
        <v>808.64189999999996</v>
      </c>
      <c r="K1047" s="4" t="str">
        <f>IF(COUNTIF($A$2:$A1047,A1047)&gt;1,"Duplicate","Unique")</f>
        <v>Unique</v>
      </c>
    </row>
    <row r="1048" spans="1:11" ht="15" customHeight="1" x14ac:dyDescent="0.3">
      <c r="A1048" s="4" t="str">
        <f>Raw_SalesFact!A1048</f>
        <v>SALE1046</v>
      </c>
      <c r="B1048" s="6">
        <f>Raw_SalesFact!B1048</f>
        <v>45806</v>
      </c>
      <c r="C1048" s="4" t="str">
        <f>Raw_SalesFact!C1048</f>
        <v>CUST1264</v>
      </c>
      <c r="D1048" s="4" t="str">
        <f>Raw_SalesFact!D1048</f>
        <v>PROD92</v>
      </c>
      <c r="E1048" s="4" t="str">
        <f>Raw_SalesFact!E1048</f>
        <v>STORE11</v>
      </c>
      <c r="F1048" s="4">
        <f>IF(Raw_SalesFact!F1048="",ROUND(AVERAGE(Raw_SalesFact!$F$2:$F$2001),0),Raw_SalesFact!F1048)</f>
        <v>1</v>
      </c>
      <c r="G1048" s="4">
        <f>IF(Raw_SalesFact!G1048="",ROUND(AVERAGEIF(Raw_SalesFact!$D$2:$D$2001,D1048,Raw_SalesFact!$G$2:$G$2001),2),Raw_SalesFact!G1048)</f>
        <v>209.39</v>
      </c>
      <c r="H1048" s="8">
        <f>IF(Raw_SalesFact!H1048="",0,Raw_SalesFact!H1048)</f>
        <v>0.28000000000000003</v>
      </c>
      <c r="I1048" s="4" t="str">
        <f>Raw_SalesFact!I1048</f>
        <v>PayPal</v>
      </c>
      <c r="J1048" s="4">
        <f>IF(Raw_SalesFact!J1048="",ROUND(F1048*G1048*(1-H1048),2),Raw_SalesFact!J1048)</f>
        <v>150.76079999999999</v>
      </c>
      <c r="K1048" s="4" t="str">
        <f>IF(COUNTIF($A$2:$A1048,A1048)&gt;1,"Duplicate","Unique")</f>
        <v>Unique</v>
      </c>
    </row>
    <row r="1049" spans="1:11" ht="15" customHeight="1" x14ac:dyDescent="0.3">
      <c r="A1049" s="4" t="str">
        <f>Raw_SalesFact!A1049</f>
        <v>SALE1047</v>
      </c>
      <c r="B1049" s="6">
        <f>Raw_SalesFact!B1049</f>
        <v>45288</v>
      </c>
      <c r="C1049" s="4" t="str">
        <f>Raw_SalesFact!C1049</f>
        <v>CUST1053</v>
      </c>
      <c r="D1049" s="4" t="str">
        <f>Raw_SalesFact!D1049</f>
        <v>PROD80</v>
      </c>
      <c r="E1049" s="4" t="str">
        <f>Raw_SalesFact!E1049</f>
        <v>STORE9</v>
      </c>
      <c r="F1049" s="4">
        <f>IF(Raw_SalesFact!F1049="",ROUND(AVERAGE(Raw_SalesFact!$F$2:$F$2001),0),Raw_SalesFact!F1049)</f>
        <v>1</v>
      </c>
      <c r="G1049" s="4">
        <f>IF(Raw_SalesFact!G1049="",ROUND(AVERAGEIF(Raw_SalesFact!$D$2:$D$2001,D1049,Raw_SalesFact!$G$2:$G$2001),2),Raw_SalesFact!G1049)</f>
        <v>813.87</v>
      </c>
      <c r="H1049" s="8">
        <f>IF(Raw_SalesFact!H1049="",0,Raw_SalesFact!H1049)</f>
        <v>0.23</v>
      </c>
      <c r="I1049" s="4" t="str">
        <f>Raw_SalesFact!I1049</f>
        <v>Credit Card</v>
      </c>
      <c r="J1049" s="4">
        <f>IF(Raw_SalesFact!J1049="",ROUND(F1049*G1049*(1-H1049),2),Raw_SalesFact!J1049)</f>
        <v>626.67989999999998</v>
      </c>
      <c r="K1049" s="4" t="str">
        <f>IF(COUNTIF($A$2:$A1049,A1049)&gt;1,"Duplicate","Unique")</f>
        <v>Unique</v>
      </c>
    </row>
    <row r="1050" spans="1:11" ht="15" customHeight="1" x14ac:dyDescent="0.3">
      <c r="A1050" s="4" t="str">
        <f>Raw_SalesFact!A1050</f>
        <v>SALE1048</v>
      </c>
      <c r="B1050" s="6">
        <f>Raw_SalesFact!B1050</f>
        <v>45783</v>
      </c>
      <c r="C1050" s="4" t="str">
        <f>Raw_SalesFact!C1050</f>
        <v>CUST1257</v>
      </c>
      <c r="D1050" s="4" t="str">
        <f>Raw_SalesFact!D1050</f>
        <v>PROD28</v>
      </c>
      <c r="E1050" s="4" t="str">
        <f>Raw_SalesFact!E1050</f>
        <v>STORE0</v>
      </c>
      <c r="F1050" s="4">
        <f>IF(Raw_SalesFact!F1050="",ROUND(AVERAGE(Raw_SalesFact!$F$2:$F$2001),0),Raw_SalesFact!F1050)</f>
        <v>1</v>
      </c>
      <c r="G1050" s="4">
        <f>IF(Raw_SalesFact!G1050="",ROUND(AVERAGEIF(Raw_SalesFact!$D$2:$D$2001,D1050,Raw_SalesFact!$G$2:$G$2001),2),Raw_SalesFact!G1050)</f>
        <v>143.69999999999999</v>
      </c>
      <c r="H1050" s="8">
        <f>IF(Raw_SalesFact!H1050="",0,Raw_SalesFact!H1050)</f>
        <v>0.19</v>
      </c>
      <c r="I1050" s="4" t="str">
        <f>Raw_SalesFact!I1050</f>
        <v>PayPal</v>
      </c>
      <c r="J1050" s="4">
        <f>IF(Raw_SalesFact!J1050="",ROUND(F1050*G1050*(1-H1050),2),Raw_SalesFact!J1050)</f>
        <v>116.39700000000001</v>
      </c>
      <c r="K1050" s="4" t="str">
        <f>IF(COUNTIF($A$2:$A1050,A1050)&gt;1,"Duplicate","Unique")</f>
        <v>Unique</v>
      </c>
    </row>
    <row r="1051" spans="1:11" ht="15" customHeight="1" x14ac:dyDescent="0.3">
      <c r="A1051" s="4" t="str">
        <f>Raw_SalesFact!A1051</f>
        <v>SALE1049</v>
      </c>
      <c r="B1051" s="6">
        <f>Raw_SalesFact!B1051</f>
        <v>45385</v>
      </c>
      <c r="C1051" s="4" t="str">
        <f>Raw_SalesFact!C1051</f>
        <v>CUST1470</v>
      </c>
      <c r="D1051" s="4" t="str">
        <f>Raw_SalesFact!D1051</f>
        <v>PROD46</v>
      </c>
      <c r="E1051" s="4" t="str">
        <f>Raw_SalesFact!E1051</f>
        <v>STORE1</v>
      </c>
      <c r="F1051" s="4">
        <f>IF(Raw_SalesFact!F1051="",ROUND(AVERAGE(Raw_SalesFact!$F$2:$F$2001),0),Raw_SalesFact!F1051)</f>
        <v>4</v>
      </c>
      <c r="G1051" s="4">
        <f>IF(Raw_SalesFact!G1051="",ROUND(AVERAGEIF(Raw_SalesFact!$D$2:$D$2001,D1051,Raw_SalesFact!$G$2:$G$2001),2),Raw_SalesFact!G1051)</f>
        <v>837.34</v>
      </c>
      <c r="H1051" s="8">
        <f>IF(Raw_SalesFact!H1051="",0,Raw_SalesFact!H1051)</f>
        <v>0.05</v>
      </c>
      <c r="I1051" s="4" t="str">
        <f>Raw_SalesFact!I1051</f>
        <v>PayPal</v>
      </c>
      <c r="J1051" s="4">
        <f>IF(Raw_SalesFact!J1051="",ROUND(F1051*G1051*(1-H1051),2),Raw_SalesFact!J1051)</f>
        <v>3181.8919999999998</v>
      </c>
      <c r="K1051" s="4" t="str">
        <f>IF(COUNTIF($A$2:$A1051,A1051)&gt;1,"Duplicate","Unique")</f>
        <v>Unique</v>
      </c>
    </row>
    <row r="1052" spans="1:11" ht="15" customHeight="1" x14ac:dyDescent="0.3">
      <c r="A1052" s="4" t="str">
        <f>Raw_SalesFact!A1052</f>
        <v>SALE1050</v>
      </c>
      <c r="B1052" s="6">
        <f>Raw_SalesFact!B1052</f>
        <v>45878</v>
      </c>
      <c r="C1052" s="4" t="str">
        <f>Raw_SalesFact!C1052</f>
        <v>CUST1120</v>
      </c>
      <c r="D1052" s="4" t="str">
        <f>Raw_SalesFact!D1052</f>
        <v>PROD15</v>
      </c>
      <c r="E1052" s="4" t="str">
        <f>Raw_SalesFact!E1052</f>
        <v>STORE19</v>
      </c>
      <c r="F1052" s="4">
        <f>IF(Raw_SalesFact!F1052="",ROUND(AVERAGE(Raw_SalesFact!$F$2:$F$2001),0),Raw_SalesFact!F1052)</f>
        <v>1</v>
      </c>
      <c r="G1052" s="4">
        <f>IF(Raw_SalesFact!G1052="",ROUND(AVERAGEIF(Raw_SalesFact!$D$2:$D$2001,D1052,Raw_SalesFact!$G$2:$G$2001),2),Raw_SalesFact!G1052)</f>
        <v>151.66</v>
      </c>
      <c r="H1052" s="8">
        <f>IF(Raw_SalesFact!H1052="",0,Raw_SalesFact!H1052)</f>
        <v>0.16</v>
      </c>
      <c r="I1052" s="4" t="str">
        <f>Raw_SalesFact!I1052</f>
        <v>COD</v>
      </c>
      <c r="J1052" s="4">
        <f>IF(Raw_SalesFact!J1052="",ROUND(F1052*G1052*(1-H1052),2),Raw_SalesFact!J1052)</f>
        <v>127.3944</v>
      </c>
      <c r="K1052" s="4" t="str">
        <f>IF(COUNTIF($A$2:$A1052,A1052)&gt;1,"Duplicate","Unique")</f>
        <v>Unique</v>
      </c>
    </row>
    <row r="1053" spans="1:11" ht="15" customHeight="1" x14ac:dyDescent="0.3">
      <c r="A1053" s="4" t="str">
        <f>Raw_SalesFact!A1053</f>
        <v>SALE1051</v>
      </c>
      <c r="B1053" s="6">
        <f>Raw_SalesFact!B1053</f>
        <v>45720</v>
      </c>
      <c r="C1053" s="4" t="str">
        <f>Raw_SalesFact!C1053</f>
        <v>CUST1499</v>
      </c>
      <c r="D1053" s="4" t="str">
        <f>Raw_SalesFact!D1053</f>
        <v>PROD44</v>
      </c>
      <c r="E1053" s="4" t="str">
        <f>Raw_SalesFact!E1053</f>
        <v>STORE8</v>
      </c>
      <c r="F1053" s="4">
        <f>IF(Raw_SalesFact!F1053="",ROUND(AVERAGE(Raw_SalesFact!$F$2:$F$2001),0),Raw_SalesFact!F1053)</f>
        <v>3</v>
      </c>
      <c r="G1053" s="4">
        <f>IF(Raw_SalesFact!G1053="",ROUND(AVERAGEIF(Raw_SalesFact!$D$2:$D$2001,D1053,Raw_SalesFact!$G$2:$G$2001),2),Raw_SalesFact!G1053)</f>
        <v>961.4</v>
      </c>
      <c r="H1053" s="8">
        <f>IF(Raw_SalesFact!H1053="",0,Raw_SalesFact!H1053)</f>
        <v>0.02</v>
      </c>
      <c r="I1053" s="4" t="str">
        <f>Raw_SalesFact!I1053</f>
        <v>PayPal</v>
      </c>
      <c r="J1053" s="4">
        <f>IF(Raw_SalesFact!J1053="",ROUND(F1053*G1053*(1-H1053),2),Raw_SalesFact!J1053)</f>
        <v>2826.5160000000001</v>
      </c>
      <c r="K1053" s="4" t="str">
        <f>IF(COUNTIF($A$2:$A1053,A1053)&gt;1,"Duplicate","Unique")</f>
        <v>Unique</v>
      </c>
    </row>
    <row r="1054" spans="1:11" ht="15" customHeight="1" x14ac:dyDescent="0.3">
      <c r="A1054" s="4" t="str">
        <f>Raw_SalesFact!A1054</f>
        <v>SALE1052</v>
      </c>
      <c r="B1054" s="6">
        <f>Raw_SalesFact!B1054</f>
        <v>45503</v>
      </c>
      <c r="C1054" s="4" t="str">
        <f>Raw_SalesFact!C1054</f>
        <v>CUST1370</v>
      </c>
      <c r="D1054" s="4" t="str">
        <f>Raw_SalesFact!D1054</f>
        <v>PROD74</v>
      </c>
      <c r="E1054" s="4" t="str">
        <f>Raw_SalesFact!E1054</f>
        <v>STORE18</v>
      </c>
      <c r="F1054" s="4">
        <f>IF(Raw_SalesFact!F1054="",ROUND(AVERAGE(Raw_SalesFact!$F$2:$F$2001),0),Raw_SalesFact!F1054)</f>
        <v>4</v>
      </c>
      <c r="G1054" s="4">
        <f>IF(Raw_SalesFact!G1054="",ROUND(AVERAGEIF(Raw_SalesFact!$D$2:$D$2001,D1054,Raw_SalesFact!$G$2:$G$2001),2),Raw_SalesFact!G1054)</f>
        <v>475.98</v>
      </c>
      <c r="H1054" s="8">
        <f>IF(Raw_SalesFact!H1054="",0,Raw_SalesFact!H1054)</f>
        <v>0.19</v>
      </c>
      <c r="I1054" s="4" t="str">
        <f>Raw_SalesFact!I1054</f>
        <v>PayPal</v>
      </c>
      <c r="J1054" s="4">
        <f>IF(Raw_SalesFact!J1054="",ROUND(F1054*G1054*(1-H1054),2),Raw_SalesFact!J1054)</f>
        <v>1542.1751999999999</v>
      </c>
      <c r="K1054" s="4" t="str">
        <f>IF(COUNTIF($A$2:$A1054,A1054)&gt;1,"Duplicate","Unique")</f>
        <v>Unique</v>
      </c>
    </row>
    <row r="1055" spans="1:11" ht="15" customHeight="1" x14ac:dyDescent="0.3">
      <c r="A1055" s="4" t="str">
        <f>Raw_SalesFact!A1055</f>
        <v>SALE1053</v>
      </c>
      <c r="B1055" s="6">
        <f>Raw_SalesFact!B1055</f>
        <v>45551</v>
      </c>
      <c r="C1055" s="4" t="str">
        <f>Raw_SalesFact!C1055</f>
        <v>CUST1380</v>
      </c>
      <c r="D1055" s="4" t="str">
        <f>Raw_SalesFact!D1055</f>
        <v>PROD38</v>
      </c>
      <c r="E1055" s="4" t="str">
        <f>Raw_SalesFact!E1055</f>
        <v>STORE15</v>
      </c>
      <c r="F1055" s="4">
        <f>IF(Raw_SalesFact!F1055="",ROUND(AVERAGE(Raw_SalesFact!$F$2:$F$2001),0),Raw_SalesFact!F1055)</f>
        <v>4</v>
      </c>
      <c r="G1055" s="4">
        <f>IF(Raw_SalesFact!G1055="",ROUND(AVERAGEIF(Raw_SalesFact!$D$2:$D$2001,D1055,Raw_SalesFact!$G$2:$G$2001),2),Raw_SalesFact!G1055)</f>
        <v>132.88999999999999</v>
      </c>
      <c r="H1055" s="8">
        <f>IF(Raw_SalesFact!H1055="",0,Raw_SalesFact!H1055)</f>
        <v>0.12</v>
      </c>
      <c r="I1055" s="4" t="str">
        <f>Raw_SalesFact!I1055</f>
        <v>Credit Card</v>
      </c>
      <c r="J1055" s="4">
        <f>IF(Raw_SalesFact!J1055="",ROUND(F1055*G1055*(1-H1055),2),Raw_SalesFact!J1055)</f>
        <v>467.77280000000002</v>
      </c>
      <c r="K1055" s="4" t="str">
        <f>IF(COUNTIF($A$2:$A1055,A1055)&gt;1,"Duplicate","Unique")</f>
        <v>Unique</v>
      </c>
    </row>
    <row r="1056" spans="1:11" ht="15" customHeight="1" x14ac:dyDescent="0.3">
      <c r="A1056" s="4" t="str">
        <f>Raw_SalesFact!A1056</f>
        <v>SALE1054</v>
      </c>
      <c r="B1056" s="6">
        <f>Raw_SalesFact!B1056</f>
        <v>45850</v>
      </c>
      <c r="C1056" s="4" t="str">
        <f>Raw_SalesFact!C1056</f>
        <v>CUST1437</v>
      </c>
      <c r="D1056" s="4" t="str">
        <f>Raw_SalesFact!D1056</f>
        <v>PROD35</v>
      </c>
      <c r="E1056" s="4" t="str">
        <f>Raw_SalesFact!E1056</f>
        <v>STORE12</v>
      </c>
      <c r="F1056" s="4">
        <f>IF(Raw_SalesFact!F1056="",ROUND(AVERAGE(Raw_SalesFact!$F$2:$F$2001),0),Raw_SalesFact!F1056)</f>
        <v>3</v>
      </c>
      <c r="G1056" s="4">
        <f>IF(Raw_SalesFact!G1056="",ROUND(AVERAGEIF(Raw_SalesFact!$D$2:$D$2001,D1056,Raw_SalesFact!$G$2:$G$2001),2),Raw_SalesFact!G1056)</f>
        <v>471.31</v>
      </c>
      <c r="H1056" s="8">
        <f>IF(Raw_SalesFact!H1056="",0,Raw_SalesFact!H1056)</f>
        <v>0</v>
      </c>
      <c r="I1056" s="4" t="str">
        <f>Raw_SalesFact!I1056</f>
        <v>PayPal</v>
      </c>
      <c r="J1056" s="4">
        <f>IF(Raw_SalesFact!J1056="",ROUND(F1056*G1056*(1-H1056),2),Raw_SalesFact!J1056)</f>
        <v>1413.93</v>
      </c>
      <c r="K1056" s="4" t="str">
        <f>IF(COUNTIF($A$2:$A1056,A1056)&gt;1,"Duplicate","Unique")</f>
        <v>Unique</v>
      </c>
    </row>
    <row r="1057" spans="1:11" ht="15" customHeight="1" x14ac:dyDescent="0.3">
      <c r="A1057" s="4" t="str">
        <f>Raw_SalesFact!A1057</f>
        <v>SALE1055</v>
      </c>
      <c r="B1057" s="6">
        <f>Raw_SalesFact!B1057</f>
        <v>45441</v>
      </c>
      <c r="C1057" s="4" t="str">
        <f>Raw_SalesFact!C1057</f>
        <v>CUST1464</v>
      </c>
      <c r="D1057" s="4" t="str">
        <f>Raw_SalesFact!D1057</f>
        <v>PROD76</v>
      </c>
      <c r="E1057" s="4" t="str">
        <f>Raw_SalesFact!E1057</f>
        <v>STORE14</v>
      </c>
      <c r="F1057" s="4">
        <f>IF(Raw_SalesFact!F1057="",ROUND(AVERAGE(Raw_SalesFact!$F$2:$F$2001),0),Raw_SalesFact!F1057)</f>
        <v>2</v>
      </c>
      <c r="G1057" s="4">
        <f>IF(Raw_SalesFact!G1057="",ROUND(AVERAGEIF(Raw_SalesFact!$D$2:$D$2001,D1057,Raw_SalesFact!$G$2:$G$2001),2),Raw_SalesFact!G1057)</f>
        <v>720.32</v>
      </c>
      <c r="H1057" s="8">
        <f>IF(Raw_SalesFact!H1057="",0,Raw_SalesFact!H1057)</f>
        <v>0.26</v>
      </c>
      <c r="I1057" s="4" t="str">
        <f>Raw_SalesFact!I1057</f>
        <v>Credit Card</v>
      </c>
      <c r="J1057" s="4">
        <f>IF(Raw_SalesFact!J1057="",ROUND(F1057*G1057*(1-H1057),2),Raw_SalesFact!J1057)</f>
        <v>1066.0735999999999</v>
      </c>
      <c r="K1057" s="4" t="str">
        <f>IF(COUNTIF($A$2:$A1057,A1057)&gt;1,"Duplicate","Unique")</f>
        <v>Unique</v>
      </c>
    </row>
    <row r="1058" spans="1:11" ht="15" customHeight="1" x14ac:dyDescent="0.3">
      <c r="A1058" s="4" t="str">
        <f>Raw_SalesFact!A1058</f>
        <v>SALE1056</v>
      </c>
      <c r="B1058" s="6">
        <f>Raw_SalesFact!B1058</f>
        <v>45431</v>
      </c>
      <c r="C1058" s="4" t="str">
        <f>Raw_SalesFact!C1058</f>
        <v>CUST1075</v>
      </c>
      <c r="D1058" s="4" t="str">
        <f>Raw_SalesFact!D1058</f>
        <v>PROD66</v>
      </c>
      <c r="E1058" s="4" t="str">
        <f>Raw_SalesFact!E1058</f>
        <v>STORE18</v>
      </c>
      <c r="F1058" s="4">
        <f>IF(Raw_SalesFact!F1058="",ROUND(AVERAGE(Raw_SalesFact!$F$2:$F$2001),0),Raw_SalesFact!F1058)</f>
        <v>4</v>
      </c>
      <c r="G1058" s="4">
        <f>IF(Raw_SalesFact!G1058="",ROUND(AVERAGEIF(Raw_SalesFact!$D$2:$D$2001,D1058,Raw_SalesFact!$G$2:$G$2001),2),Raw_SalesFact!G1058)</f>
        <v>99.92</v>
      </c>
      <c r="H1058" s="8">
        <f>IF(Raw_SalesFact!H1058="",0,Raw_SalesFact!H1058)</f>
        <v>0.11</v>
      </c>
      <c r="I1058" s="4" t="str">
        <f>Raw_SalesFact!I1058</f>
        <v>COD</v>
      </c>
      <c r="J1058" s="4">
        <f>IF(Raw_SalesFact!J1058="",ROUND(F1058*G1058*(1-H1058),2),Raw_SalesFact!J1058)</f>
        <v>355.71519999999998</v>
      </c>
      <c r="K1058" s="4" t="str">
        <f>IF(COUNTIF($A$2:$A1058,A1058)&gt;1,"Duplicate","Unique")</f>
        <v>Unique</v>
      </c>
    </row>
    <row r="1059" spans="1:11" ht="15" customHeight="1" x14ac:dyDescent="0.3">
      <c r="A1059" s="4" t="str">
        <f>Raw_SalesFact!A1059</f>
        <v>SALE1057</v>
      </c>
      <c r="B1059" s="6">
        <f>Raw_SalesFact!B1059</f>
        <v>45873</v>
      </c>
      <c r="C1059" s="4" t="str">
        <f>Raw_SalesFact!C1059</f>
        <v>CUST1067</v>
      </c>
      <c r="D1059" s="4" t="str">
        <f>Raw_SalesFact!D1059</f>
        <v>PROD10</v>
      </c>
      <c r="E1059" s="4" t="str">
        <f>Raw_SalesFact!E1059</f>
        <v>STORE3</v>
      </c>
      <c r="F1059" s="4">
        <f>IF(Raw_SalesFact!F1059="",ROUND(AVERAGE(Raw_SalesFact!$F$2:$F$2001),0),Raw_SalesFact!F1059)</f>
        <v>3</v>
      </c>
      <c r="G1059" s="4">
        <f>IF(Raw_SalesFact!G1059="",ROUND(AVERAGEIF(Raw_SalesFact!$D$2:$D$2001,D1059,Raw_SalesFact!$G$2:$G$2001),2),Raw_SalesFact!G1059)</f>
        <v>900.63</v>
      </c>
      <c r="H1059" s="8">
        <f>IF(Raw_SalesFact!H1059="",0,Raw_SalesFact!H1059)</f>
        <v>0.11</v>
      </c>
      <c r="I1059" s="4" t="str">
        <f>Raw_SalesFact!I1059</f>
        <v>COD</v>
      </c>
      <c r="J1059" s="4">
        <f>IF(Raw_SalesFact!J1059="",ROUND(F1059*G1059*(1-H1059),2),Raw_SalesFact!J1059)</f>
        <v>2404.6821</v>
      </c>
      <c r="K1059" s="4" t="str">
        <f>IF(COUNTIF($A$2:$A1059,A1059)&gt;1,"Duplicate","Unique")</f>
        <v>Unique</v>
      </c>
    </row>
    <row r="1060" spans="1:11" ht="15" customHeight="1" x14ac:dyDescent="0.3">
      <c r="A1060" s="4" t="str">
        <f>Raw_SalesFact!A1060</f>
        <v>SALE1058</v>
      </c>
      <c r="B1060" s="6">
        <f>Raw_SalesFact!B1060</f>
        <v>45629</v>
      </c>
      <c r="C1060" s="4" t="str">
        <f>Raw_SalesFact!C1060</f>
        <v>CUST1442</v>
      </c>
      <c r="D1060" s="4" t="str">
        <f>Raw_SalesFact!D1060</f>
        <v>PROD46</v>
      </c>
      <c r="E1060" s="4" t="str">
        <f>Raw_SalesFact!E1060</f>
        <v>STORE8</v>
      </c>
      <c r="F1060" s="4">
        <f>IF(Raw_SalesFact!F1060="",ROUND(AVERAGE(Raw_SalesFact!$F$2:$F$2001),0),Raw_SalesFact!F1060)</f>
        <v>1</v>
      </c>
      <c r="G1060" s="4">
        <f>IF(Raw_SalesFact!G1060="",ROUND(AVERAGEIF(Raw_SalesFact!$D$2:$D$2001,D1060,Raw_SalesFact!$G$2:$G$2001),2),Raw_SalesFact!G1060)</f>
        <v>681.72</v>
      </c>
      <c r="H1060" s="8">
        <f>IF(Raw_SalesFact!H1060="",0,Raw_SalesFact!H1060)</f>
        <v>0.11</v>
      </c>
      <c r="I1060" s="4" t="str">
        <f>Raw_SalesFact!I1060</f>
        <v>PayPal</v>
      </c>
      <c r="J1060" s="4">
        <f>IF(Raw_SalesFact!J1060="",ROUND(F1060*G1060*(1-H1060),2),Raw_SalesFact!J1060)</f>
        <v>606.73080000000004</v>
      </c>
      <c r="K1060" s="4" t="str">
        <f>IF(COUNTIF($A$2:$A1060,A1060)&gt;1,"Duplicate","Unique")</f>
        <v>Unique</v>
      </c>
    </row>
    <row r="1061" spans="1:11" ht="15" customHeight="1" x14ac:dyDescent="0.3">
      <c r="A1061" s="4" t="str">
        <f>Raw_SalesFact!A1061</f>
        <v>SALE1059</v>
      </c>
      <c r="B1061" s="6">
        <f>Raw_SalesFact!B1061</f>
        <v>45222</v>
      </c>
      <c r="C1061" s="4" t="str">
        <f>Raw_SalesFact!C1061</f>
        <v>CUST1009</v>
      </c>
      <c r="D1061" s="4" t="str">
        <f>Raw_SalesFact!D1061</f>
        <v>PROD78</v>
      </c>
      <c r="E1061" s="4" t="str">
        <f>Raw_SalesFact!E1061</f>
        <v>STORE13</v>
      </c>
      <c r="F1061" s="4">
        <f>IF(Raw_SalesFact!F1061="",ROUND(AVERAGE(Raw_SalesFact!$F$2:$F$2001),0),Raw_SalesFact!F1061)</f>
        <v>2</v>
      </c>
      <c r="G1061" s="4">
        <f>IF(Raw_SalesFact!G1061="",ROUND(AVERAGEIF(Raw_SalesFact!$D$2:$D$2001,D1061,Raw_SalesFact!$G$2:$G$2001),2),Raw_SalesFact!G1061)</f>
        <v>838.22</v>
      </c>
      <c r="H1061" s="8">
        <f>IF(Raw_SalesFact!H1061="",0,Raw_SalesFact!H1061)</f>
        <v>0.3</v>
      </c>
      <c r="I1061" s="4" t="str">
        <f>Raw_SalesFact!I1061</f>
        <v>Credit Card</v>
      </c>
      <c r="J1061" s="4">
        <f>IF(Raw_SalesFact!J1061="",ROUND(F1061*G1061*(1-H1061),2),Raw_SalesFact!J1061)</f>
        <v>1173.508</v>
      </c>
      <c r="K1061" s="4" t="str">
        <f>IF(COUNTIF($A$2:$A1061,A1061)&gt;1,"Duplicate","Unique")</f>
        <v>Unique</v>
      </c>
    </row>
    <row r="1062" spans="1:11" ht="15" customHeight="1" x14ac:dyDescent="0.3">
      <c r="A1062" s="4" t="str">
        <f>Raw_SalesFact!A1062</f>
        <v>SALE1060</v>
      </c>
      <c r="B1062" s="6">
        <f>Raw_SalesFact!B1062</f>
        <v>45797</v>
      </c>
      <c r="C1062" s="4" t="str">
        <f>Raw_SalesFact!C1062</f>
        <v>CUST1194</v>
      </c>
      <c r="D1062" s="4" t="str">
        <f>Raw_SalesFact!D1062</f>
        <v>PROD87</v>
      </c>
      <c r="E1062" s="4" t="str">
        <f>Raw_SalesFact!E1062</f>
        <v>STORE12</v>
      </c>
      <c r="F1062" s="4">
        <f>IF(Raw_SalesFact!F1062="",ROUND(AVERAGE(Raw_SalesFact!$F$2:$F$2001),0),Raw_SalesFact!F1062)</f>
        <v>2</v>
      </c>
      <c r="G1062" s="4">
        <f>IF(Raw_SalesFact!G1062="",ROUND(AVERAGEIF(Raw_SalesFact!$D$2:$D$2001,D1062,Raw_SalesFact!$G$2:$G$2001),2),Raw_SalesFact!G1062)</f>
        <v>816.22</v>
      </c>
      <c r="H1062" s="8">
        <f>IF(Raw_SalesFact!H1062="",0,Raw_SalesFact!H1062)</f>
        <v>0.27</v>
      </c>
      <c r="I1062" s="4" t="str">
        <f>Raw_SalesFact!I1062</f>
        <v>Credit Card</v>
      </c>
      <c r="J1062" s="4">
        <f>IF(Raw_SalesFact!J1062="",ROUND(F1062*G1062*(1-H1062),2),Raw_SalesFact!J1062)</f>
        <v>1191.6812</v>
      </c>
      <c r="K1062" s="4" t="str">
        <f>IF(COUNTIF($A$2:$A1062,A1062)&gt;1,"Duplicate","Unique")</f>
        <v>Unique</v>
      </c>
    </row>
    <row r="1063" spans="1:11" ht="15" customHeight="1" x14ac:dyDescent="0.3">
      <c r="A1063" s="4" t="str">
        <f>Raw_SalesFact!A1063</f>
        <v>SALE1061</v>
      </c>
      <c r="B1063" s="6">
        <f>Raw_SalesFact!B1063</f>
        <v>45554</v>
      </c>
      <c r="C1063" s="4" t="str">
        <f>Raw_SalesFact!C1063</f>
        <v>CUST1380</v>
      </c>
      <c r="D1063" s="4" t="str">
        <f>Raw_SalesFact!D1063</f>
        <v>PROD61</v>
      </c>
      <c r="E1063" s="4" t="str">
        <f>Raw_SalesFact!E1063</f>
        <v>STORE7</v>
      </c>
      <c r="F1063" s="4">
        <f>IF(Raw_SalesFact!F1063="",ROUND(AVERAGE(Raw_SalesFact!$F$2:$F$2001),0),Raw_SalesFact!F1063)</f>
        <v>2</v>
      </c>
      <c r="G1063" s="4">
        <f>IF(Raw_SalesFact!G1063="",ROUND(AVERAGEIF(Raw_SalesFact!$D$2:$D$2001,D1063,Raw_SalesFact!$G$2:$G$2001),2),Raw_SalesFact!G1063)</f>
        <v>654.12</v>
      </c>
      <c r="H1063" s="8">
        <f>IF(Raw_SalesFact!H1063="",0,Raw_SalesFact!H1063)</f>
        <v>0.27</v>
      </c>
      <c r="I1063" s="4" t="str">
        <f>Raw_SalesFact!I1063</f>
        <v>PayPal</v>
      </c>
      <c r="J1063" s="4">
        <f>IF(Raw_SalesFact!J1063="",ROUND(F1063*G1063*(1-H1063),2),Raw_SalesFact!J1063)</f>
        <v>955.01520000000005</v>
      </c>
      <c r="K1063" s="4" t="str">
        <f>IF(COUNTIF($A$2:$A1063,A1063)&gt;1,"Duplicate","Unique")</f>
        <v>Unique</v>
      </c>
    </row>
    <row r="1064" spans="1:11" ht="15" customHeight="1" x14ac:dyDescent="0.3">
      <c r="A1064" s="4" t="str">
        <f>Raw_SalesFact!A1064</f>
        <v>SALE1062</v>
      </c>
      <c r="B1064" s="6">
        <f>Raw_SalesFact!B1064</f>
        <v>45385</v>
      </c>
      <c r="C1064" s="4" t="str">
        <f>Raw_SalesFact!C1064</f>
        <v>CUST1105</v>
      </c>
      <c r="D1064" s="4" t="str">
        <f>Raw_SalesFact!D1064</f>
        <v>PROD73</v>
      </c>
      <c r="E1064" s="4" t="str">
        <f>Raw_SalesFact!E1064</f>
        <v>STORE13</v>
      </c>
      <c r="F1064" s="4">
        <f>IF(Raw_SalesFact!F1064="",ROUND(AVERAGE(Raw_SalesFact!$F$2:$F$2001),0),Raw_SalesFact!F1064)</f>
        <v>4</v>
      </c>
      <c r="G1064" s="4">
        <f>IF(Raw_SalesFact!G1064="",ROUND(AVERAGEIF(Raw_SalesFact!$D$2:$D$2001,D1064,Raw_SalesFact!$G$2:$G$2001),2),Raw_SalesFact!G1064)</f>
        <v>528.22</v>
      </c>
      <c r="H1064" s="8">
        <f>IF(Raw_SalesFact!H1064="",0,Raw_SalesFact!H1064)</f>
        <v>0.2</v>
      </c>
      <c r="I1064" s="4" t="str">
        <f>Raw_SalesFact!I1064</f>
        <v>PayPal</v>
      </c>
      <c r="J1064" s="4">
        <f>IF(Raw_SalesFact!J1064="",ROUND(F1064*G1064*(1-H1064),2),Raw_SalesFact!J1064)</f>
        <v>1690.3040000000001</v>
      </c>
      <c r="K1064" s="4" t="str">
        <f>IF(COUNTIF($A$2:$A1064,A1064)&gt;1,"Duplicate","Unique")</f>
        <v>Unique</v>
      </c>
    </row>
    <row r="1065" spans="1:11" ht="15" customHeight="1" x14ac:dyDescent="0.3">
      <c r="A1065" s="4" t="str">
        <f>Raw_SalesFact!A1065</f>
        <v>SALE1063</v>
      </c>
      <c r="B1065" s="6">
        <f>Raw_SalesFact!B1065</f>
        <v>45704</v>
      </c>
      <c r="C1065" s="4" t="str">
        <f>Raw_SalesFact!C1065</f>
        <v>CUST1221</v>
      </c>
      <c r="D1065" s="4" t="str">
        <f>Raw_SalesFact!D1065</f>
        <v>PROD34</v>
      </c>
      <c r="E1065" s="4" t="str">
        <f>Raw_SalesFact!E1065</f>
        <v>STORE7</v>
      </c>
      <c r="F1065" s="4">
        <f>IF(Raw_SalesFact!F1065="",ROUND(AVERAGE(Raw_SalesFact!$F$2:$F$2001),0),Raw_SalesFact!F1065)</f>
        <v>4</v>
      </c>
      <c r="G1065" s="4">
        <f>IF(Raw_SalesFact!G1065="",ROUND(AVERAGEIF(Raw_SalesFact!$D$2:$D$2001,D1065,Raw_SalesFact!$G$2:$G$2001),2),Raw_SalesFact!G1065)</f>
        <v>36.72</v>
      </c>
      <c r="H1065" s="8">
        <f>IF(Raw_SalesFact!H1065="",0,Raw_SalesFact!H1065)</f>
        <v>7.0000000000000007E-2</v>
      </c>
      <c r="I1065" s="4" t="str">
        <f>Raw_SalesFact!I1065</f>
        <v>COD</v>
      </c>
      <c r="J1065" s="4">
        <f>IF(Raw_SalesFact!J1065="",ROUND(F1065*G1065*(1-H1065),2),Raw_SalesFact!J1065)</f>
        <v>136.5984</v>
      </c>
      <c r="K1065" s="4" t="str">
        <f>IF(COUNTIF($A$2:$A1065,A1065)&gt;1,"Duplicate","Unique")</f>
        <v>Unique</v>
      </c>
    </row>
    <row r="1066" spans="1:11" ht="15" customHeight="1" x14ac:dyDescent="0.3">
      <c r="A1066" s="4" t="str">
        <f>Raw_SalesFact!A1066</f>
        <v>SALE1064</v>
      </c>
      <c r="B1066" s="6">
        <f>Raw_SalesFact!B1066</f>
        <v>45545</v>
      </c>
      <c r="C1066" s="4" t="str">
        <f>Raw_SalesFact!C1066</f>
        <v>CUST1370</v>
      </c>
      <c r="D1066" s="4" t="str">
        <f>Raw_SalesFact!D1066</f>
        <v>PROD78</v>
      </c>
      <c r="E1066" s="4" t="str">
        <f>Raw_SalesFact!E1066</f>
        <v>STORE19</v>
      </c>
      <c r="F1066" s="4">
        <f>IF(Raw_SalesFact!F1066="",ROUND(AVERAGE(Raw_SalesFact!$F$2:$F$2001),0),Raw_SalesFact!F1066)</f>
        <v>2</v>
      </c>
      <c r="G1066" s="4">
        <f>IF(Raw_SalesFact!G1066="",ROUND(AVERAGEIF(Raw_SalesFact!$D$2:$D$2001,D1066,Raw_SalesFact!$G$2:$G$2001),2),Raw_SalesFact!G1066)</f>
        <v>705.97</v>
      </c>
      <c r="H1066" s="8">
        <f>IF(Raw_SalesFact!H1066="",0,Raw_SalesFact!H1066)</f>
        <v>0.1</v>
      </c>
      <c r="I1066" s="4" t="str">
        <f>Raw_SalesFact!I1066</f>
        <v>PayPal</v>
      </c>
      <c r="J1066" s="4">
        <f>IF(Raw_SalesFact!J1066="",ROUND(F1066*G1066*(1-H1066),2),Raw_SalesFact!J1066)</f>
        <v>1270.7460000000001</v>
      </c>
      <c r="K1066" s="4" t="str">
        <f>IF(COUNTIF($A$2:$A1066,A1066)&gt;1,"Duplicate","Unique")</f>
        <v>Unique</v>
      </c>
    </row>
    <row r="1067" spans="1:11" ht="15" customHeight="1" x14ac:dyDescent="0.3">
      <c r="A1067" s="4" t="str">
        <f>Raw_SalesFact!A1067</f>
        <v>SALE1065</v>
      </c>
      <c r="B1067" s="6">
        <f>Raw_SalesFact!B1067</f>
        <v>45736</v>
      </c>
      <c r="C1067" s="4" t="str">
        <f>Raw_SalesFact!C1067</f>
        <v>CUST1023</v>
      </c>
      <c r="D1067" s="4" t="str">
        <f>Raw_SalesFact!D1067</f>
        <v>PROD40</v>
      </c>
      <c r="E1067" s="4" t="str">
        <f>Raw_SalesFact!E1067</f>
        <v>STORE1</v>
      </c>
      <c r="F1067" s="4">
        <f>IF(Raw_SalesFact!F1067="",ROUND(AVERAGE(Raw_SalesFact!$F$2:$F$2001),0),Raw_SalesFact!F1067)</f>
        <v>2</v>
      </c>
      <c r="G1067" s="4">
        <f>IF(Raw_SalesFact!G1067="",ROUND(AVERAGEIF(Raw_SalesFact!$D$2:$D$2001,D1067,Raw_SalesFact!$G$2:$G$2001),2),Raw_SalesFact!G1067)</f>
        <v>994.29</v>
      </c>
      <c r="H1067" s="8">
        <f>IF(Raw_SalesFact!H1067="",0,Raw_SalesFact!H1067)</f>
        <v>0.01</v>
      </c>
      <c r="I1067" s="4" t="str">
        <f>Raw_SalesFact!I1067</f>
        <v>PayPal</v>
      </c>
      <c r="J1067" s="4">
        <f>IF(Raw_SalesFact!J1067="",ROUND(F1067*G1067*(1-H1067),2),Raw_SalesFact!J1067)</f>
        <v>1968.6941999999999</v>
      </c>
      <c r="K1067" s="4" t="str">
        <f>IF(COUNTIF($A$2:$A1067,A1067)&gt;1,"Duplicate","Unique")</f>
        <v>Unique</v>
      </c>
    </row>
    <row r="1068" spans="1:11" ht="15" customHeight="1" x14ac:dyDescent="0.3">
      <c r="A1068" s="4" t="str">
        <f>Raw_SalesFact!A1068</f>
        <v>SALE1066</v>
      </c>
      <c r="B1068" s="6">
        <f>Raw_SalesFact!B1068</f>
        <v>45608</v>
      </c>
      <c r="C1068" s="4" t="str">
        <f>Raw_SalesFact!C1068</f>
        <v>CUST1421</v>
      </c>
      <c r="D1068" s="4" t="str">
        <f>Raw_SalesFact!D1068</f>
        <v>PROD92</v>
      </c>
      <c r="E1068" s="4" t="str">
        <f>Raw_SalesFact!E1068</f>
        <v>STORE18</v>
      </c>
      <c r="F1068" s="4">
        <f>IF(Raw_SalesFact!F1068="",ROUND(AVERAGE(Raw_SalesFact!$F$2:$F$2001),0),Raw_SalesFact!F1068)</f>
        <v>1</v>
      </c>
      <c r="G1068" s="4">
        <f>IF(Raw_SalesFact!G1068="",ROUND(AVERAGEIF(Raw_SalesFact!$D$2:$D$2001,D1068,Raw_SalesFact!$G$2:$G$2001),2),Raw_SalesFact!G1068)</f>
        <v>909.04</v>
      </c>
      <c r="H1068" s="8">
        <f>IF(Raw_SalesFact!H1068="",0,Raw_SalesFact!H1068)</f>
        <v>0.11</v>
      </c>
      <c r="I1068" s="4" t="str">
        <f>Raw_SalesFact!I1068</f>
        <v>Credit Card</v>
      </c>
      <c r="J1068" s="4">
        <f>IF(Raw_SalesFact!J1068="",ROUND(F1068*G1068*(1-H1068),2),Raw_SalesFact!J1068)</f>
        <v>809.04560000000004</v>
      </c>
      <c r="K1068" s="4" t="str">
        <f>IF(COUNTIF($A$2:$A1068,A1068)&gt;1,"Duplicate","Unique")</f>
        <v>Unique</v>
      </c>
    </row>
    <row r="1069" spans="1:11" ht="15" customHeight="1" x14ac:dyDescent="0.3">
      <c r="A1069" s="4" t="str">
        <f>Raw_SalesFact!A1069</f>
        <v>SALE1067</v>
      </c>
      <c r="B1069" s="6">
        <f>Raw_SalesFact!B1069</f>
        <v>45334</v>
      </c>
      <c r="C1069" s="4" t="str">
        <f>Raw_SalesFact!C1069</f>
        <v>CUST1349</v>
      </c>
      <c r="D1069" s="4" t="str">
        <f>Raw_SalesFact!D1069</f>
        <v>PROD34</v>
      </c>
      <c r="E1069" s="4" t="str">
        <f>Raw_SalesFact!E1069</f>
        <v>STORE11</v>
      </c>
      <c r="F1069" s="4">
        <f>IF(Raw_SalesFact!F1069="",ROUND(AVERAGE(Raw_SalesFact!$F$2:$F$2001),0),Raw_SalesFact!F1069)</f>
        <v>1</v>
      </c>
      <c r="G1069" s="4">
        <f>IF(Raw_SalesFact!G1069="",ROUND(AVERAGEIF(Raw_SalesFact!$D$2:$D$2001,D1069,Raw_SalesFact!$G$2:$G$2001),2),Raw_SalesFact!G1069)</f>
        <v>164.73</v>
      </c>
      <c r="H1069" s="8">
        <f>IF(Raw_SalesFact!H1069="",0,Raw_SalesFact!H1069)</f>
        <v>0.12</v>
      </c>
      <c r="I1069" s="4" t="str">
        <f>Raw_SalesFact!I1069</f>
        <v>PayPal</v>
      </c>
      <c r="J1069" s="4">
        <f>IF(Raw_SalesFact!J1069="",ROUND(F1069*G1069*(1-H1069),2),Raw_SalesFact!J1069)</f>
        <v>144.9624</v>
      </c>
      <c r="K1069" s="4" t="str">
        <f>IF(COUNTIF($A$2:$A1069,A1069)&gt;1,"Duplicate","Unique")</f>
        <v>Unique</v>
      </c>
    </row>
    <row r="1070" spans="1:11" ht="15" customHeight="1" x14ac:dyDescent="0.3">
      <c r="A1070" s="4" t="str">
        <f>Raw_SalesFact!A1070</f>
        <v>SALE1068</v>
      </c>
      <c r="B1070" s="6">
        <f>Raw_SalesFact!B1070</f>
        <v>45690</v>
      </c>
      <c r="C1070" s="4" t="str">
        <f>Raw_SalesFact!C1070</f>
        <v>CUST1062</v>
      </c>
      <c r="D1070" s="4" t="str">
        <f>Raw_SalesFact!D1070</f>
        <v>PROD37</v>
      </c>
      <c r="E1070" s="4" t="str">
        <f>Raw_SalesFact!E1070</f>
        <v>STORE7</v>
      </c>
      <c r="F1070" s="4">
        <f>IF(Raw_SalesFact!F1070="",ROUND(AVERAGE(Raw_SalesFact!$F$2:$F$2001),0),Raw_SalesFact!F1070)</f>
        <v>2</v>
      </c>
      <c r="G1070" s="4">
        <f>IF(Raw_SalesFact!G1070="",ROUND(AVERAGEIF(Raw_SalesFact!$D$2:$D$2001,D1070,Raw_SalesFact!$G$2:$G$2001),2),Raw_SalesFact!G1070)</f>
        <v>606.35</v>
      </c>
      <c r="H1070" s="8">
        <f>IF(Raw_SalesFact!H1070="",0,Raw_SalesFact!H1070)</f>
        <v>0.16</v>
      </c>
      <c r="I1070" s="4" t="str">
        <f>Raw_SalesFact!I1070</f>
        <v>COD</v>
      </c>
      <c r="J1070" s="4">
        <f>IF(Raw_SalesFact!J1070="",ROUND(F1070*G1070*(1-H1070),2),Raw_SalesFact!J1070)</f>
        <v>1018.668</v>
      </c>
      <c r="K1070" s="4" t="str">
        <f>IF(COUNTIF($A$2:$A1070,A1070)&gt;1,"Duplicate","Unique")</f>
        <v>Unique</v>
      </c>
    </row>
    <row r="1071" spans="1:11" ht="15" customHeight="1" x14ac:dyDescent="0.3">
      <c r="A1071" s="4" t="str">
        <f>Raw_SalesFact!A1071</f>
        <v>SALE1069</v>
      </c>
      <c r="B1071" s="6">
        <f>Raw_SalesFact!B1071</f>
        <v>45481</v>
      </c>
      <c r="C1071" s="4" t="str">
        <f>Raw_SalesFact!C1071</f>
        <v>CUST1163</v>
      </c>
      <c r="D1071" s="4" t="str">
        <f>Raw_SalesFact!D1071</f>
        <v>PROD98</v>
      </c>
      <c r="E1071" s="4" t="str">
        <f>Raw_SalesFact!E1071</f>
        <v>STORE4</v>
      </c>
      <c r="F1071" s="4">
        <f>IF(Raw_SalesFact!F1071="",ROUND(AVERAGE(Raw_SalesFact!$F$2:$F$2001),0),Raw_SalesFact!F1071)</f>
        <v>3</v>
      </c>
      <c r="G1071" s="4">
        <f>IF(Raw_SalesFact!G1071="",ROUND(AVERAGEIF(Raw_SalesFact!$D$2:$D$2001,D1071,Raw_SalesFact!$G$2:$G$2001),2),Raw_SalesFact!G1071)</f>
        <v>904.19</v>
      </c>
      <c r="H1071" s="8">
        <f>IF(Raw_SalesFact!H1071="",0,Raw_SalesFact!H1071)</f>
        <v>0.09</v>
      </c>
      <c r="I1071" s="4" t="str">
        <f>Raw_SalesFact!I1071</f>
        <v>Credit Card</v>
      </c>
      <c r="J1071" s="4">
        <f>IF(Raw_SalesFact!J1071="",ROUND(F1071*G1071*(1-H1071),2),Raw_SalesFact!J1071)</f>
        <v>2468.4387000000002</v>
      </c>
      <c r="K1071" s="4" t="str">
        <f>IF(COUNTIF($A$2:$A1071,A1071)&gt;1,"Duplicate","Unique")</f>
        <v>Unique</v>
      </c>
    </row>
    <row r="1072" spans="1:11" ht="15" customHeight="1" x14ac:dyDescent="0.3">
      <c r="A1072" s="4" t="str">
        <f>Raw_SalesFact!A1072</f>
        <v>SALE1070</v>
      </c>
      <c r="B1072" s="6">
        <f>Raw_SalesFact!B1072</f>
        <v>45576</v>
      </c>
      <c r="C1072" s="4" t="str">
        <f>Raw_SalesFact!C1072</f>
        <v>CUST1151</v>
      </c>
      <c r="D1072" s="4" t="str">
        <f>Raw_SalesFact!D1072</f>
        <v>PROD50</v>
      </c>
      <c r="E1072" s="4" t="str">
        <f>Raw_SalesFact!E1072</f>
        <v>STORE2</v>
      </c>
      <c r="F1072" s="4">
        <f>IF(Raw_SalesFact!F1072="",ROUND(AVERAGE(Raw_SalesFact!$F$2:$F$2001),0),Raw_SalesFact!F1072)</f>
        <v>4</v>
      </c>
      <c r="G1072" s="4">
        <f>IF(Raw_SalesFact!G1072="",ROUND(AVERAGEIF(Raw_SalesFact!$D$2:$D$2001,D1072,Raw_SalesFact!$G$2:$G$2001),2),Raw_SalesFact!G1072)</f>
        <v>694.61</v>
      </c>
      <c r="H1072" s="8">
        <f>IF(Raw_SalesFact!H1072="",0,Raw_SalesFact!H1072)</f>
        <v>0.18</v>
      </c>
      <c r="I1072" s="4" t="str">
        <f>Raw_SalesFact!I1072</f>
        <v>COD</v>
      </c>
      <c r="J1072" s="4">
        <f>IF(Raw_SalesFact!J1072="",ROUND(F1072*G1072*(1-H1072),2),Raw_SalesFact!J1072)</f>
        <v>2278.3208</v>
      </c>
      <c r="K1072" s="4" t="str">
        <f>IF(COUNTIF($A$2:$A1072,A1072)&gt;1,"Duplicate","Unique")</f>
        <v>Unique</v>
      </c>
    </row>
    <row r="1073" spans="1:11" ht="15" customHeight="1" x14ac:dyDescent="0.3">
      <c r="A1073" s="4" t="str">
        <f>Raw_SalesFact!A1073</f>
        <v>SALE1071</v>
      </c>
      <c r="B1073" s="6">
        <f>Raw_SalesFact!B1073</f>
        <v>45215</v>
      </c>
      <c r="C1073" s="4" t="str">
        <f>Raw_SalesFact!C1073</f>
        <v>CUST1225</v>
      </c>
      <c r="D1073" s="4" t="str">
        <f>Raw_SalesFact!D1073</f>
        <v>PROD89</v>
      </c>
      <c r="E1073" s="4" t="str">
        <f>Raw_SalesFact!E1073</f>
        <v>STORE2</v>
      </c>
      <c r="F1073" s="4">
        <f>IF(Raw_SalesFact!F1073="",ROUND(AVERAGE(Raw_SalesFact!$F$2:$F$2001),0),Raw_SalesFact!F1073)</f>
        <v>4</v>
      </c>
      <c r="G1073" s="4">
        <f>IF(Raw_SalesFact!G1073="",ROUND(AVERAGEIF(Raw_SalesFact!$D$2:$D$2001,D1073,Raw_SalesFact!$G$2:$G$2001),2),Raw_SalesFact!G1073)</f>
        <v>753.83</v>
      </c>
      <c r="H1073" s="8">
        <f>IF(Raw_SalesFact!H1073="",0,Raw_SalesFact!H1073)</f>
        <v>0.24</v>
      </c>
      <c r="I1073" s="4" t="str">
        <f>Raw_SalesFact!I1073</f>
        <v>Credit Card</v>
      </c>
      <c r="J1073" s="4">
        <f>IF(Raw_SalesFact!J1073="",ROUND(F1073*G1073*(1-H1073),2),Raw_SalesFact!J1073)</f>
        <v>2291.6432</v>
      </c>
      <c r="K1073" s="4" t="str">
        <f>IF(COUNTIF($A$2:$A1073,A1073)&gt;1,"Duplicate","Unique")</f>
        <v>Unique</v>
      </c>
    </row>
    <row r="1074" spans="1:11" ht="15" customHeight="1" x14ac:dyDescent="0.3">
      <c r="A1074" s="4" t="str">
        <f>Raw_SalesFact!A1074</f>
        <v>SALE1072</v>
      </c>
      <c r="B1074" s="6">
        <f>Raw_SalesFact!B1074</f>
        <v>45653</v>
      </c>
      <c r="C1074" s="4" t="str">
        <f>Raw_SalesFact!C1074</f>
        <v>CUST1197</v>
      </c>
      <c r="D1074" s="4" t="str">
        <f>Raw_SalesFact!D1074</f>
        <v>PROD21</v>
      </c>
      <c r="E1074" s="4" t="str">
        <f>Raw_SalesFact!E1074</f>
        <v>STORE8</v>
      </c>
      <c r="F1074" s="4">
        <f>IF(Raw_SalesFact!F1074="",ROUND(AVERAGE(Raw_SalesFact!$F$2:$F$2001),0),Raw_SalesFact!F1074)</f>
        <v>1</v>
      </c>
      <c r="G1074" s="4">
        <f>IF(Raw_SalesFact!G1074="",ROUND(AVERAGEIF(Raw_SalesFact!$D$2:$D$2001,D1074,Raw_SalesFact!$G$2:$G$2001),2),Raw_SalesFact!G1074)</f>
        <v>66.22</v>
      </c>
      <c r="H1074" s="8">
        <f>IF(Raw_SalesFact!H1074="",0,Raw_SalesFact!H1074)</f>
        <v>0.02</v>
      </c>
      <c r="I1074" s="4" t="str">
        <f>Raw_SalesFact!I1074</f>
        <v>Credit Card</v>
      </c>
      <c r="J1074" s="4">
        <f>IF(Raw_SalesFact!J1074="",ROUND(F1074*G1074*(1-H1074),2),Raw_SalesFact!J1074)</f>
        <v>64.895600000000002</v>
      </c>
      <c r="K1074" s="4" t="str">
        <f>IF(COUNTIF($A$2:$A1074,A1074)&gt;1,"Duplicate","Unique")</f>
        <v>Unique</v>
      </c>
    </row>
    <row r="1075" spans="1:11" ht="15" customHeight="1" x14ac:dyDescent="0.3">
      <c r="A1075" s="4" t="str">
        <f>Raw_SalesFact!A1075</f>
        <v>SALE1073</v>
      </c>
      <c r="B1075" s="6">
        <f>Raw_SalesFact!B1075</f>
        <v>45241</v>
      </c>
      <c r="C1075" s="4" t="str">
        <f>Raw_SalesFact!C1075</f>
        <v>CUST1337</v>
      </c>
      <c r="D1075" s="4" t="str">
        <f>Raw_SalesFact!D1075</f>
        <v>PROD64</v>
      </c>
      <c r="E1075" s="4" t="str">
        <f>Raw_SalesFact!E1075</f>
        <v>STORE14</v>
      </c>
      <c r="F1075" s="4">
        <f>IF(Raw_SalesFact!F1075="",ROUND(AVERAGE(Raw_SalesFact!$F$2:$F$2001),0),Raw_SalesFact!F1075)</f>
        <v>2</v>
      </c>
      <c r="G1075" s="4">
        <f>IF(Raw_SalesFact!G1075="",ROUND(AVERAGEIF(Raw_SalesFact!$D$2:$D$2001,D1075,Raw_SalesFact!$G$2:$G$2001),2),Raw_SalesFact!G1075)</f>
        <v>891.8</v>
      </c>
      <c r="H1075" s="8">
        <f>IF(Raw_SalesFact!H1075="",0,Raw_SalesFact!H1075)</f>
        <v>0.28999999999999998</v>
      </c>
      <c r="I1075" s="4" t="str">
        <f>Raw_SalesFact!I1075</f>
        <v>COD</v>
      </c>
      <c r="J1075" s="4">
        <f>IF(Raw_SalesFact!J1075="",ROUND(F1075*G1075*(1-H1075),2),Raw_SalesFact!J1075)</f>
        <v>1266.356</v>
      </c>
      <c r="K1075" s="4" t="str">
        <f>IF(COUNTIF($A$2:$A1075,A1075)&gt;1,"Duplicate","Unique")</f>
        <v>Unique</v>
      </c>
    </row>
    <row r="1076" spans="1:11" ht="15" customHeight="1" x14ac:dyDescent="0.3">
      <c r="A1076" s="4" t="str">
        <f>Raw_SalesFact!A1076</f>
        <v>SALE1074</v>
      </c>
      <c r="B1076" s="6">
        <f>Raw_SalesFact!B1076</f>
        <v>45428</v>
      </c>
      <c r="C1076" s="4" t="str">
        <f>Raw_SalesFact!C1076</f>
        <v>CUST1363</v>
      </c>
      <c r="D1076" s="4" t="str">
        <f>Raw_SalesFact!D1076</f>
        <v>PROD75</v>
      </c>
      <c r="E1076" s="4" t="str">
        <f>Raw_SalesFact!E1076</f>
        <v>STORE9</v>
      </c>
      <c r="F1076" s="4">
        <f>IF(Raw_SalesFact!F1076="",ROUND(AVERAGE(Raw_SalesFact!$F$2:$F$2001),0),Raw_SalesFact!F1076)</f>
        <v>4</v>
      </c>
      <c r="G1076" s="4">
        <f>IF(Raw_SalesFact!G1076="",ROUND(AVERAGEIF(Raw_SalesFact!$D$2:$D$2001,D1076,Raw_SalesFact!$G$2:$G$2001),2),Raw_SalesFact!G1076)</f>
        <v>255.48</v>
      </c>
      <c r="H1076" s="8">
        <f>IF(Raw_SalesFact!H1076="",0,Raw_SalesFact!H1076)</f>
        <v>0.03</v>
      </c>
      <c r="I1076" s="4" t="str">
        <f>Raw_SalesFact!I1076</f>
        <v>COD</v>
      </c>
      <c r="J1076" s="4">
        <f>IF(Raw_SalesFact!J1076="",ROUND(F1076*G1076*(1-H1076),2),Raw_SalesFact!J1076)</f>
        <v>991.26239999999996</v>
      </c>
      <c r="K1076" s="4" t="str">
        <f>IF(COUNTIF($A$2:$A1076,A1076)&gt;1,"Duplicate","Unique")</f>
        <v>Unique</v>
      </c>
    </row>
    <row r="1077" spans="1:11" ht="15" customHeight="1" x14ac:dyDescent="0.3">
      <c r="A1077" s="4" t="str">
        <f>Raw_SalesFact!A1077</f>
        <v>SALE1075</v>
      </c>
      <c r="B1077" s="6">
        <f>Raw_SalesFact!B1077</f>
        <v>45593</v>
      </c>
      <c r="C1077" s="4" t="str">
        <f>Raw_SalesFact!C1077</f>
        <v>CUST1301</v>
      </c>
      <c r="D1077" s="4" t="str">
        <f>Raw_SalesFact!D1077</f>
        <v>PROD84</v>
      </c>
      <c r="E1077" s="4" t="str">
        <f>Raw_SalesFact!E1077</f>
        <v>STORE17</v>
      </c>
      <c r="F1077" s="4">
        <f>IF(Raw_SalesFact!F1077="",ROUND(AVERAGE(Raw_SalesFact!$F$2:$F$2001),0),Raw_SalesFact!F1077)</f>
        <v>4</v>
      </c>
      <c r="G1077" s="4">
        <f>IF(Raw_SalesFact!G1077="",ROUND(AVERAGEIF(Raw_SalesFact!$D$2:$D$2001,D1077,Raw_SalesFact!$G$2:$G$2001),2),Raw_SalesFact!G1077)</f>
        <v>604.87</v>
      </c>
      <c r="H1077" s="8">
        <f>IF(Raw_SalesFact!H1077="",0,Raw_SalesFact!H1077)</f>
        <v>0.28000000000000003</v>
      </c>
      <c r="I1077" s="4" t="str">
        <f>Raw_SalesFact!I1077</f>
        <v>PayPal</v>
      </c>
      <c r="J1077" s="4">
        <f>IF(Raw_SalesFact!J1077="",ROUND(F1077*G1077*(1-H1077),2),Raw_SalesFact!J1077)</f>
        <v>1742.0255999999999</v>
      </c>
      <c r="K1077" s="4" t="str">
        <f>IF(COUNTIF($A$2:$A1077,A1077)&gt;1,"Duplicate","Unique")</f>
        <v>Unique</v>
      </c>
    </row>
    <row r="1078" spans="1:11" ht="15" customHeight="1" x14ac:dyDescent="0.3">
      <c r="A1078" s="4" t="str">
        <f>Raw_SalesFact!A1078</f>
        <v>SALE1076</v>
      </c>
      <c r="B1078" s="6">
        <f>Raw_SalesFact!B1078</f>
        <v>45370</v>
      </c>
      <c r="C1078" s="4" t="str">
        <f>Raw_SalesFact!C1078</f>
        <v>CUST1045</v>
      </c>
      <c r="D1078" s="4" t="str">
        <f>Raw_SalesFact!D1078</f>
        <v>PROD33</v>
      </c>
      <c r="E1078" s="4" t="str">
        <f>Raw_SalesFact!E1078</f>
        <v>STORE17</v>
      </c>
      <c r="F1078" s="4">
        <f>IF(Raw_SalesFact!F1078="",ROUND(AVERAGE(Raw_SalesFact!$F$2:$F$2001),0),Raw_SalesFact!F1078)</f>
        <v>3</v>
      </c>
      <c r="G1078" s="4">
        <f>IF(Raw_SalesFact!G1078="",ROUND(AVERAGEIF(Raw_SalesFact!$D$2:$D$2001,D1078,Raw_SalesFact!$G$2:$G$2001),2),Raw_SalesFact!G1078)</f>
        <v>623.82000000000005</v>
      </c>
      <c r="H1078" s="8">
        <f>IF(Raw_SalesFact!H1078="",0,Raw_SalesFact!H1078)</f>
        <v>0.13</v>
      </c>
      <c r="I1078" s="4" t="str">
        <f>Raw_SalesFact!I1078</f>
        <v>COD</v>
      </c>
      <c r="J1078" s="4">
        <f>IF(Raw_SalesFact!J1078="",ROUND(F1078*G1078*(1-H1078),2),Raw_SalesFact!J1078)</f>
        <v>1628.1702</v>
      </c>
      <c r="K1078" s="4" t="str">
        <f>IF(COUNTIF($A$2:$A1078,A1078)&gt;1,"Duplicate","Unique")</f>
        <v>Unique</v>
      </c>
    </row>
    <row r="1079" spans="1:11" ht="15" customHeight="1" x14ac:dyDescent="0.3">
      <c r="A1079" s="4" t="str">
        <f>Raw_SalesFact!A1079</f>
        <v>SALE1077</v>
      </c>
      <c r="B1079" s="6">
        <f>Raw_SalesFact!B1079</f>
        <v>45882</v>
      </c>
      <c r="C1079" s="4" t="str">
        <f>Raw_SalesFact!C1079</f>
        <v>CUST1138</v>
      </c>
      <c r="D1079" s="4" t="str">
        <f>Raw_SalesFact!D1079</f>
        <v>PROD71</v>
      </c>
      <c r="E1079" s="4" t="str">
        <f>Raw_SalesFact!E1079</f>
        <v>STORE16</v>
      </c>
      <c r="F1079" s="4">
        <f>IF(Raw_SalesFact!F1079="",ROUND(AVERAGE(Raw_SalesFact!$F$2:$F$2001),0),Raw_SalesFact!F1079)</f>
        <v>3</v>
      </c>
      <c r="G1079" s="4">
        <f>IF(Raw_SalesFact!G1079="",ROUND(AVERAGEIF(Raw_SalesFact!$D$2:$D$2001,D1079,Raw_SalesFact!$G$2:$G$2001),2),Raw_SalesFact!G1079)</f>
        <v>575.24</v>
      </c>
      <c r="H1079" s="8">
        <f>IF(Raw_SalesFact!H1079="",0,Raw_SalesFact!H1079)</f>
        <v>0.12</v>
      </c>
      <c r="I1079" s="4" t="str">
        <f>Raw_SalesFact!I1079</f>
        <v>COD</v>
      </c>
      <c r="J1079" s="4">
        <f>IF(Raw_SalesFact!J1079="",ROUND(F1079*G1079*(1-H1079),2),Raw_SalesFact!J1079)</f>
        <v>1518.6335999999999</v>
      </c>
      <c r="K1079" s="4" t="str">
        <f>IF(COUNTIF($A$2:$A1079,A1079)&gt;1,"Duplicate","Unique")</f>
        <v>Unique</v>
      </c>
    </row>
    <row r="1080" spans="1:11" ht="15" customHeight="1" x14ac:dyDescent="0.3">
      <c r="A1080" s="4" t="str">
        <f>Raw_SalesFact!A1080</f>
        <v>SALE1078</v>
      </c>
      <c r="B1080" s="6">
        <f>Raw_SalesFact!B1080</f>
        <v>45878</v>
      </c>
      <c r="C1080" s="4" t="str">
        <f>Raw_SalesFact!C1080</f>
        <v>CUST1414</v>
      </c>
      <c r="D1080" s="4" t="str">
        <f>Raw_SalesFact!D1080</f>
        <v>PROD4</v>
      </c>
      <c r="E1080" s="4" t="str">
        <f>Raw_SalesFact!E1080</f>
        <v>STORE11</v>
      </c>
      <c r="F1080" s="4">
        <f>IF(Raw_SalesFact!F1080="",ROUND(AVERAGE(Raw_SalesFact!$F$2:$F$2001),0),Raw_SalesFact!F1080)</f>
        <v>1</v>
      </c>
      <c r="G1080" s="4">
        <f>IF(Raw_SalesFact!G1080="",ROUND(AVERAGEIF(Raw_SalesFact!$D$2:$D$2001,D1080,Raw_SalesFact!$G$2:$G$2001),2),Raw_SalesFact!G1080)</f>
        <v>769.4</v>
      </c>
      <c r="H1080" s="8">
        <f>IF(Raw_SalesFact!H1080="",0,Raw_SalesFact!H1080)</f>
        <v>0.16</v>
      </c>
      <c r="I1080" s="4" t="str">
        <f>Raw_SalesFact!I1080</f>
        <v>Credit Card</v>
      </c>
      <c r="J1080" s="4">
        <f>IF(Raw_SalesFact!J1080="",ROUND(F1080*G1080*(1-H1080),2),Raw_SalesFact!J1080)</f>
        <v>646.29600000000005</v>
      </c>
      <c r="K1080" s="4" t="str">
        <f>IF(COUNTIF($A$2:$A1080,A1080)&gt;1,"Duplicate","Unique")</f>
        <v>Unique</v>
      </c>
    </row>
    <row r="1081" spans="1:11" ht="15" customHeight="1" x14ac:dyDescent="0.3">
      <c r="A1081" s="4" t="str">
        <f>Raw_SalesFact!A1081</f>
        <v>SALE1079</v>
      </c>
      <c r="B1081" s="6">
        <f>Raw_SalesFact!B1081</f>
        <v>45420</v>
      </c>
      <c r="C1081" s="4" t="str">
        <f>Raw_SalesFact!C1081</f>
        <v>CUST1329</v>
      </c>
      <c r="D1081" s="4" t="str">
        <f>Raw_SalesFact!D1081</f>
        <v>PROD4</v>
      </c>
      <c r="E1081" s="4" t="str">
        <f>Raw_SalesFact!E1081</f>
        <v>STORE17</v>
      </c>
      <c r="F1081" s="4">
        <f>IF(Raw_SalesFact!F1081="",ROUND(AVERAGE(Raw_SalesFact!$F$2:$F$2001),0),Raw_SalesFact!F1081)</f>
        <v>1</v>
      </c>
      <c r="G1081" s="4">
        <f>IF(Raw_SalesFact!G1081="",ROUND(AVERAGEIF(Raw_SalesFact!$D$2:$D$2001,D1081,Raw_SalesFact!$G$2:$G$2001),2),Raw_SalesFact!G1081)</f>
        <v>227.28</v>
      </c>
      <c r="H1081" s="8">
        <f>IF(Raw_SalesFact!H1081="",0,Raw_SalesFact!H1081)</f>
        <v>0.13</v>
      </c>
      <c r="I1081" s="4" t="str">
        <f>Raw_SalesFact!I1081</f>
        <v>COD</v>
      </c>
      <c r="J1081" s="4">
        <f>IF(Raw_SalesFact!J1081="",ROUND(F1081*G1081*(1-H1081),2),Raw_SalesFact!J1081)</f>
        <v>197.7336</v>
      </c>
      <c r="K1081" s="4" t="str">
        <f>IF(COUNTIF($A$2:$A1081,A1081)&gt;1,"Duplicate","Unique")</f>
        <v>Unique</v>
      </c>
    </row>
    <row r="1082" spans="1:11" ht="15" customHeight="1" x14ac:dyDescent="0.3">
      <c r="A1082" s="4" t="str">
        <f>Raw_SalesFact!A1082</f>
        <v>SALE1080</v>
      </c>
      <c r="B1082" s="6">
        <f>Raw_SalesFact!B1082</f>
        <v>45361</v>
      </c>
      <c r="C1082" s="4" t="str">
        <f>Raw_SalesFact!C1082</f>
        <v>CUST1051</v>
      </c>
      <c r="D1082" s="4" t="str">
        <f>Raw_SalesFact!D1082</f>
        <v>PROD2</v>
      </c>
      <c r="E1082" s="4" t="str">
        <f>Raw_SalesFact!E1082</f>
        <v>STORE17</v>
      </c>
      <c r="F1082" s="4">
        <f>IF(Raw_SalesFact!F1082="",ROUND(AVERAGE(Raw_SalesFact!$F$2:$F$2001),0),Raw_SalesFact!F1082)</f>
        <v>4</v>
      </c>
      <c r="G1082" s="4">
        <f>IF(Raw_SalesFact!G1082="",ROUND(AVERAGEIF(Raw_SalesFact!$D$2:$D$2001,D1082,Raw_SalesFact!$G$2:$G$2001),2),Raw_SalesFact!G1082)</f>
        <v>127.58</v>
      </c>
      <c r="H1082" s="8">
        <f>IF(Raw_SalesFact!H1082="",0,Raw_SalesFact!H1082)</f>
        <v>0.15</v>
      </c>
      <c r="I1082" s="4" t="str">
        <f>Raw_SalesFact!I1082</f>
        <v>Credit Card</v>
      </c>
      <c r="J1082" s="4">
        <f>IF(Raw_SalesFact!J1082="",ROUND(F1082*G1082*(1-H1082),2),Raw_SalesFact!J1082)</f>
        <v>433.77199999999999</v>
      </c>
      <c r="K1082" s="4" t="str">
        <f>IF(COUNTIF($A$2:$A1082,A1082)&gt;1,"Duplicate","Unique")</f>
        <v>Unique</v>
      </c>
    </row>
    <row r="1083" spans="1:11" ht="15" customHeight="1" x14ac:dyDescent="0.3">
      <c r="A1083" s="4" t="str">
        <f>Raw_SalesFact!A1083</f>
        <v>SALE1081</v>
      </c>
      <c r="B1083" s="6">
        <f>Raw_SalesFact!B1083</f>
        <v>45702</v>
      </c>
      <c r="C1083" s="4" t="str">
        <f>Raw_SalesFact!C1083</f>
        <v>CUST1418</v>
      </c>
      <c r="D1083" s="4" t="str">
        <f>Raw_SalesFact!D1083</f>
        <v>PROD44</v>
      </c>
      <c r="E1083" s="4" t="str">
        <f>Raw_SalesFact!E1083</f>
        <v>STORE3</v>
      </c>
      <c r="F1083" s="4">
        <f>IF(Raw_SalesFact!F1083="",ROUND(AVERAGE(Raw_SalesFact!$F$2:$F$2001),0),Raw_SalesFact!F1083)</f>
        <v>1</v>
      </c>
      <c r="G1083" s="4">
        <f>IF(Raw_SalesFact!G1083="",ROUND(AVERAGEIF(Raw_SalesFact!$D$2:$D$2001,D1083,Raw_SalesFact!$G$2:$G$2001),2),Raw_SalesFact!G1083)</f>
        <v>793.21</v>
      </c>
      <c r="H1083" s="8">
        <f>IF(Raw_SalesFact!H1083="",0,Raw_SalesFact!H1083)</f>
        <v>0.09</v>
      </c>
      <c r="I1083" s="4" t="str">
        <f>Raw_SalesFact!I1083</f>
        <v>Credit Card</v>
      </c>
      <c r="J1083" s="4">
        <f>IF(Raw_SalesFact!J1083="",ROUND(F1083*G1083*(1-H1083),2),Raw_SalesFact!J1083)</f>
        <v>721.8211</v>
      </c>
      <c r="K1083" s="4" t="str">
        <f>IF(COUNTIF($A$2:$A1083,A1083)&gt;1,"Duplicate","Unique")</f>
        <v>Unique</v>
      </c>
    </row>
    <row r="1084" spans="1:11" ht="15" customHeight="1" x14ac:dyDescent="0.3">
      <c r="A1084" s="4" t="str">
        <f>Raw_SalesFact!A1084</f>
        <v>SALE1082</v>
      </c>
      <c r="B1084" s="6">
        <f>Raw_SalesFact!B1084</f>
        <v>45871</v>
      </c>
      <c r="C1084" s="4" t="str">
        <f>Raw_SalesFact!C1084</f>
        <v>CUST1301</v>
      </c>
      <c r="D1084" s="4" t="str">
        <f>Raw_SalesFact!D1084</f>
        <v>PROD83</v>
      </c>
      <c r="E1084" s="4" t="str">
        <f>Raw_SalesFact!E1084</f>
        <v>STORE12</v>
      </c>
      <c r="F1084" s="4">
        <f>IF(Raw_SalesFact!F1084="",ROUND(AVERAGE(Raw_SalesFact!$F$2:$F$2001),0),Raw_SalesFact!F1084)</f>
        <v>3</v>
      </c>
      <c r="G1084" s="4">
        <f>IF(Raw_SalesFact!G1084="",ROUND(AVERAGEIF(Raw_SalesFact!$D$2:$D$2001,D1084,Raw_SalesFact!$G$2:$G$2001),2),Raw_SalesFact!G1084)</f>
        <v>435.61</v>
      </c>
      <c r="H1084" s="8">
        <f>IF(Raw_SalesFact!H1084="",0,Raw_SalesFact!H1084)</f>
        <v>0.03</v>
      </c>
      <c r="I1084" s="4" t="str">
        <f>Raw_SalesFact!I1084</f>
        <v>PayPal</v>
      </c>
      <c r="J1084" s="4">
        <f>IF(Raw_SalesFact!J1084="",ROUND(F1084*G1084*(1-H1084),2),Raw_SalesFact!J1084)</f>
        <v>1267.6251</v>
      </c>
      <c r="K1084" s="4" t="str">
        <f>IF(COUNTIF($A$2:$A1084,A1084)&gt;1,"Duplicate","Unique")</f>
        <v>Unique</v>
      </c>
    </row>
    <row r="1085" spans="1:11" ht="15" customHeight="1" x14ac:dyDescent="0.3">
      <c r="A1085" s="4" t="str">
        <f>Raw_SalesFact!A1085</f>
        <v>SALE1083</v>
      </c>
      <c r="B1085" s="6">
        <f>Raw_SalesFact!B1085</f>
        <v>45531</v>
      </c>
      <c r="C1085" s="4" t="str">
        <f>Raw_SalesFact!C1085</f>
        <v>CUST1385</v>
      </c>
      <c r="D1085" s="4" t="str">
        <f>Raw_SalesFact!D1085</f>
        <v>PROD29</v>
      </c>
      <c r="E1085" s="4" t="str">
        <f>Raw_SalesFact!E1085</f>
        <v>STORE16</v>
      </c>
      <c r="F1085" s="4">
        <f>IF(Raw_SalesFact!F1085="",ROUND(AVERAGE(Raw_SalesFact!$F$2:$F$2001),0),Raw_SalesFact!F1085)</f>
        <v>1</v>
      </c>
      <c r="G1085" s="4">
        <f>IF(Raw_SalesFact!G1085="",ROUND(AVERAGEIF(Raw_SalesFact!$D$2:$D$2001,D1085,Raw_SalesFact!$G$2:$G$2001),2),Raw_SalesFact!G1085)</f>
        <v>850.06</v>
      </c>
      <c r="H1085" s="8">
        <f>IF(Raw_SalesFact!H1085="",0,Raw_SalesFact!H1085)</f>
        <v>0.28999999999999998</v>
      </c>
      <c r="I1085" s="4" t="str">
        <f>Raw_SalesFact!I1085</f>
        <v>PayPal</v>
      </c>
      <c r="J1085" s="4">
        <f>IF(Raw_SalesFact!J1085="",ROUND(F1085*G1085*(1-H1085),2),Raw_SalesFact!J1085)</f>
        <v>603.54259999999999</v>
      </c>
      <c r="K1085" s="4" t="str">
        <f>IF(COUNTIF($A$2:$A1085,A1085)&gt;1,"Duplicate","Unique")</f>
        <v>Unique</v>
      </c>
    </row>
    <row r="1086" spans="1:11" ht="15" customHeight="1" x14ac:dyDescent="0.3">
      <c r="A1086" s="4" t="str">
        <f>Raw_SalesFact!A1086</f>
        <v>SALE1084</v>
      </c>
      <c r="B1086" s="6">
        <f>Raw_SalesFact!B1086</f>
        <v>45330</v>
      </c>
      <c r="C1086" s="4" t="str">
        <f>Raw_SalesFact!C1086</f>
        <v>CUST1347</v>
      </c>
      <c r="D1086" s="4" t="str">
        <f>Raw_SalesFact!D1086</f>
        <v>PROD16</v>
      </c>
      <c r="E1086" s="4" t="str">
        <f>Raw_SalesFact!E1086</f>
        <v>STORE16</v>
      </c>
      <c r="F1086" s="4">
        <f>IF(Raw_SalesFact!F1086="",ROUND(AVERAGE(Raw_SalesFact!$F$2:$F$2001),0),Raw_SalesFact!F1086)</f>
        <v>2</v>
      </c>
      <c r="G1086" s="4">
        <f>IF(Raw_SalesFact!G1086="",ROUND(AVERAGEIF(Raw_SalesFact!$D$2:$D$2001,D1086,Raw_SalesFact!$G$2:$G$2001),2),Raw_SalesFact!G1086)</f>
        <v>753.92</v>
      </c>
      <c r="H1086" s="8">
        <f>IF(Raw_SalesFact!H1086="",0,Raw_SalesFact!H1086)</f>
        <v>0.17</v>
      </c>
      <c r="I1086" s="4" t="str">
        <f>Raw_SalesFact!I1086</f>
        <v>PayPal</v>
      </c>
      <c r="J1086" s="4">
        <f>IF(Raw_SalesFact!J1086="",ROUND(F1086*G1086*(1-H1086),2),Raw_SalesFact!J1086)</f>
        <v>1251.5072</v>
      </c>
      <c r="K1086" s="4" t="str">
        <f>IF(COUNTIF($A$2:$A1086,A1086)&gt;1,"Duplicate","Unique")</f>
        <v>Unique</v>
      </c>
    </row>
    <row r="1087" spans="1:11" ht="15" customHeight="1" x14ac:dyDescent="0.3">
      <c r="A1087" s="4" t="str">
        <f>Raw_SalesFact!A1087</f>
        <v>SALE1085</v>
      </c>
      <c r="B1087" s="6">
        <f>Raw_SalesFact!B1087</f>
        <v>45311</v>
      </c>
      <c r="C1087" s="4" t="str">
        <f>Raw_SalesFact!C1087</f>
        <v>CUST1488</v>
      </c>
      <c r="D1087" s="4" t="str">
        <f>Raw_SalesFact!D1087</f>
        <v>PROD4</v>
      </c>
      <c r="E1087" s="4" t="str">
        <f>Raw_SalesFact!E1087</f>
        <v>STORE13</v>
      </c>
      <c r="F1087" s="4">
        <f>IF(Raw_SalesFact!F1087="",ROUND(AVERAGE(Raw_SalesFact!$F$2:$F$2001),0),Raw_SalesFact!F1087)</f>
        <v>3</v>
      </c>
      <c r="G1087" s="4">
        <f>IF(Raw_SalesFact!G1087="",ROUND(AVERAGEIF(Raw_SalesFact!$D$2:$D$2001,D1087,Raw_SalesFact!$G$2:$G$2001),2),Raw_SalesFact!G1087)</f>
        <v>408.99</v>
      </c>
      <c r="H1087" s="8">
        <f>IF(Raw_SalesFact!H1087="",0,Raw_SalesFact!H1087)</f>
        <v>0.27</v>
      </c>
      <c r="I1087" s="4" t="str">
        <f>Raw_SalesFact!I1087</f>
        <v>PayPal</v>
      </c>
      <c r="J1087" s="4">
        <f>IF(Raw_SalesFact!J1087="",ROUND(F1087*G1087*(1-H1087),2),Raw_SalesFact!J1087)</f>
        <v>895.68809999999996</v>
      </c>
      <c r="K1087" s="4" t="str">
        <f>IF(COUNTIF($A$2:$A1087,A1087)&gt;1,"Duplicate","Unique")</f>
        <v>Unique</v>
      </c>
    </row>
    <row r="1088" spans="1:11" ht="15" customHeight="1" x14ac:dyDescent="0.3">
      <c r="A1088" s="4" t="str">
        <f>Raw_SalesFact!A1088</f>
        <v>SALE1086</v>
      </c>
      <c r="B1088" s="6">
        <f>Raw_SalesFact!B1088</f>
        <v>45567</v>
      </c>
      <c r="C1088" s="4" t="str">
        <f>Raw_SalesFact!C1088</f>
        <v>CUST1285</v>
      </c>
      <c r="D1088" s="4" t="str">
        <f>Raw_SalesFact!D1088</f>
        <v>PROD57</v>
      </c>
      <c r="E1088" s="4" t="str">
        <f>Raw_SalesFact!E1088</f>
        <v>STORE5</v>
      </c>
      <c r="F1088" s="4">
        <f>IF(Raw_SalesFact!F1088="",ROUND(AVERAGE(Raw_SalesFact!$F$2:$F$2001),0),Raw_SalesFact!F1088)</f>
        <v>3</v>
      </c>
      <c r="G1088" s="4">
        <f>IF(Raw_SalesFact!G1088="",ROUND(AVERAGEIF(Raw_SalesFact!$D$2:$D$2001,D1088,Raw_SalesFact!$G$2:$G$2001),2),Raw_SalesFact!G1088)</f>
        <v>404.5</v>
      </c>
      <c r="H1088" s="8">
        <f>IF(Raw_SalesFact!H1088="",0,Raw_SalesFact!H1088)</f>
        <v>0.22</v>
      </c>
      <c r="I1088" s="4" t="str">
        <f>Raw_SalesFact!I1088</f>
        <v>PayPal</v>
      </c>
      <c r="J1088" s="4">
        <f>IF(Raw_SalesFact!J1088="",ROUND(F1088*G1088*(1-H1088),2),Raw_SalesFact!J1088)</f>
        <v>946.53</v>
      </c>
      <c r="K1088" s="4" t="str">
        <f>IF(COUNTIF($A$2:$A1088,A1088)&gt;1,"Duplicate","Unique")</f>
        <v>Unique</v>
      </c>
    </row>
    <row r="1089" spans="1:11" ht="15" customHeight="1" x14ac:dyDescent="0.3">
      <c r="A1089" s="4" t="str">
        <f>Raw_SalesFact!A1089</f>
        <v>SALE1087</v>
      </c>
      <c r="B1089" s="6">
        <f>Raw_SalesFact!B1089</f>
        <v>45239</v>
      </c>
      <c r="C1089" s="4" t="str">
        <f>Raw_SalesFact!C1089</f>
        <v>CUST1380</v>
      </c>
      <c r="D1089" s="4" t="str">
        <f>Raw_SalesFact!D1089</f>
        <v>PROD39</v>
      </c>
      <c r="E1089" s="4" t="str">
        <f>Raw_SalesFact!E1089</f>
        <v>STORE3</v>
      </c>
      <c r="F1089" s="4">
        <f>IF(Raw_SalesFact!F1089="",ROUND(AVERAGE(Raw_SalesFact!$F$2:$F$2001),0),Raw_SalesFact!F1089)</f>
        <v>3</v>
      </c>
      <c r="G1089" s="4">
        <f>IF(Raw_SalesFact!G1089="",ROUND(AVERAGEIF(Raw_SalesFact!$D$2:$D$2001,D1089,Raw_SalesFact!$G$2:$G$2001),2),Raw_SalesFact!G1089)</f>
        <v>717.81</v>
      </c>
      <c r="H1089" s="8">
        <f>IF(Raw_SalesFact!H1089="",0,Raw_SalesFact!H1089)</f>
        <v>0.17</v>
      </c>
      <c r="I1089" s="4" t="str">
        <f>Raw_SalesFact!I1089</f>
        <v>COD</v>
      </c>
      <c r="J1089" s="4">
        <f>IF(Raw_SalesFact!J1089="",ROUND(F1089*G1089*(1-H1089),2),Raw_SalesFact!J1089)</f>
        <v>1787.3469</v>
      </c>
      <c r="K1089" s="4" t="str">
        <f>IF(COUNTIF($A$2:$A1089,A1089)&gt;1,"Duplicate","Unique")</f>
        <v>Unique</v>
      </c>
    </row>
    <row r="1090" spans="1:11" ht="15" customHeight="1" x14ac:dyDescent="0.3">
      <c r="A1090" s="4" t="str">
        <f>Raw_SalesFact!A1090</f>
        <v>SALE1088</v>
      </c>
      <c r="B1090" s="6">
        <f>Raw_SalesFact!B1090</f>
        <v>45284</v>
      </c>
      <c r="C1090" s="4" t="str">
        <f>Raw_SalesFact!C1090</f>
        <v>CUST1251</v>
      </c>
      <c r="D1090" s="4" t="str">
        <f>Raw_SalesFact!D1090</f>
        <v>PROD84</v>
      </c>
      <c r="E1090" s="4" t="str">
        <f>Raw_SalesFact!E1090</f>
        <v>STORE1</v>
      </c>
      <c r="F1090" s="4">
        <f>IF(Raw_SalesFact!F1090="",ROUND(AVERAGE(Raw_SalesFact!$F$2:$F$2001),0),Raw_SalesFact!F1090)</f>
        <v>3</v>
      </c>
      <c r="G1090" s="4">
        <f>IF(Raw_SalesFact!G1090="",ROUND(AVERAGEIF(Raw_SalesFact!$D$2:$D$2001,D1090,Raw_SalesFact!$G$2:$G$2001),2),Raw_SalesFact!G1090)</f>
        <v>204.77</v>
      </c>
      <c r="H1090" s="8">
        <f>IF(Raw_SalesFact!H1090="",0,Raw_SalesFact!H1090)</f>
        <v>0.14000000000000001</v>
      </c>
      <c r="I1090" s="4" t="str">
        <f>Raw_SalesFact!I1090</f>
        <v>Credit Card</v>
      </c>
      <c r="J1090" s="4">
        <f>IF(Raw_SalesFact!J1090="",ROUND(F1090*G1090*(1-H1090),2),Raw_SalesFact!J1090)</f>
        <v>528.3066</v>
      </c>
      <c r="K1090" s="4" t="str">
        <f>IF(COUNTIF($A$2:$A1090,A1090)&gt;1,"Duplicate","Unique")</f>
        <v>Unique</v>
      </c>
    </row>
    <row r="1091" spans="1:11" ht="15" customHeight="1" x14ac:dyDescent="0.3">
      <c r="A1091" s="4" t="str">
        <f>Raw_SalesFact!A1091</f>
        <v>SALE1089</v>
      </c>
      <c r="B1091" s="6">
        <f>Raw_SalesFact!B1091</f>
        <v>45686</v>
      </c>
      <c r="C1091" s="4" t="str">
        <f>Raw_SalesFact!C1091</f>
        <v>CUST1039</v>
      </c>
      <c r="D1091" s="4" t="str">
        <f>Raw_SalesFact!D1091</f>
        <v>PROD48</v>
      </c>
      <c r="E1091" s="4" t="str">
        <f>Raw_SalesFact!E1091</f>
        <v>STORE18</v>
      </c>
      <c r="F1091" s="4">
        <f>IF(Raw_SalesFact!F1091="",ROUND(AVERAGE(Raw_SalesFact!$F$2:$F$2001),0),Raw_SalesFact!F1091)</f>
        <v>4</v>
      </c>
      <c r="G1091" s="4">
        <f>IF(Raw_SalesFact!G1091="",ROUND(AVERAGEIF(Raw_SalesFact!$D$2:$D$2001,D1091,Raw_SalesFact!$G$2:$G$2001),2),Raw_SalesFact!G1091)</f>
        <v>106.23</v>
      </c>
      <c r="H1091" s="8">
        <f>IF(Raw_SalesFact!H1091="",0,Raw_SalesFact!H1091)</f>
        <v>0.28000000000000003</v>
      </c>
      <c r="I1091" s="4" t="str">
        <f>Raw_SalesFact!I1091</f>
        <v>COD</v>
      </c>
      <c r="J1091" s="4">
        <f>IF(Raw_SalesFact!J1091="",ROUND(F1091*G1091*(1-H1091),2),Raw_SalesFact!J1091)</f>
        <v>305.94240000000002</v>
      </c>
      <c r="K1091" s="4" t="str">
        <f>IF(COUNTIF($A$2:$A1091,A1091)&gt;1,"Duplicate","Unique")</f>
        <v>Unique</v>
      </c>
    </row>
    <row r="1092" spans="1:11" ht="15" customHeight="1" x14ac:dyDescent="0.3">
      <c r="A1092" s="4" t="str">
        <f>Raw_SalesFact!A1092</f>
        <v>SALE1090</v>
      </c>
      <c r="B1092" s="6">
        <f>Raw_SalesFact!B1092</f>
        <v>45824</v>
      </c>
      <c r="C1092" s="4" t="str">
        <f>Raw_SalesFact!C1092</f>
        <v>CUST1325</v>
      </c>
      <c r="D1092" s="4" t="str">
        <f>Raw_SalesFact!D1092</f>
        <v>PROD66</v>
      </c>
      <c r="E1092" s="4" t="str">
        <f>Raw_SalesFact!E1092</f>
        <v>STORE5</v>
      </c>
      <c r="F1092" s="4">
        <f>IF(Raw_SalesFact!F1092="",ROUND(AVERAGE(Raw_SalesFact!$F$2:$F$2001),0),Raw_SalesFact!F1092)</f>
        <v>2</v>
      </c>
      <c r="G1092" s="4">
        <f>IF(Raw_SalesFact!G1092="",ROUND(AVERAGEIF(Raw_SalesFact!$D$2:$D$2001,D1092,Raw_SalesFact!$G$2:$G$2001),2),Raw_SalesFact!G1092)</f>
        <v>769.48</v>
      </c>
      <c r="H1092" s="8">
        <f>IF(Raw_SalesFact!H1092="",0,Raw_SalesFact!H1092)</f>
        <v>0.11</v>
      </c>
      <c r="I1092" s="4" t="str">
        <f>Raw_SalesFact!I1092</f>
        <v>PayPal</v>
      </c>
      <c r="J1092" s="4">
        <f>IF(Raw_SalesFact!J1092="",ROUND(F1092*G1092*(1-H1092),2),Raw_SalesFact!J1092)</f>
        <v>1369.6744000000001</v>
      </c>
      <c r="K1092" s="4" t="str">
        <f>IF(COUNTIF($A$2:$A1092,A1092)&gt;1,"Duplicate","Unique")</f>
        <v>Unique</v>
      </c>
    </row>
    <row r="1093" spans="1:11" ht="15" customHeight="1" x14ac:dyDescent="0.3">
      <c r="A1093" s="4" t="str">
        <f>Raw_SalesFact!A1093</f>
        <v>SALE1091</v>
      </c>
      <c r="B1093" s="6">
        <f>Raw_SalesFact!B1093</f>
        <v>45867</v>
      </c>
      <c r="C1093" s="4" t="str">
        <f>Raw_SalesFact!C1093</f>
        <v>CUST1255</v>
      </c>
      <c r="D1093" s="4" t="str">
        <f>Raw_SalesFact!D1093</f>
        <v>PROD57</v>
      </c>
      <c r="E1093" s="4" t="str">
        <f>Raw_SalesFact!E1093</f>
        <v>STORE13</v>
      </c>
      <c r="F1093" s="4">
        <f>IF(Raw_SalesFact!F1093="",ROUND(AVERAGE(Raw_SalesFact!$F$2:$F$2001),0),Raw_SalesFact!F1093)</f>
        <v>2</v>
      </c>
      <c r="G1093" s="4">
        <f>IF(Raw_SalesFact!G1093="",ROUND(AVERAGEIF(Raw_SalesFact!$D$2:$D$2001,D1093,Raw_SalesFact!$G$2:$G$2001),2),Raw_SalesFact!G1093)</f>
        <v>714.21</v>
      </c>
      <c r="H1093" s="8">
        <f>IF(Raw_SalesFact!H1093="",0,Raw_SalesFact!H1093)</f>
        <v>0.14000000000000001</v>
      </c>
      <c r="I1093" s="4" t="str">
        <f>Raw_SalesFact!I1093</f>
        <v>Credit Card</v>
      </c>
      <c r="J1093" s="4">
        <f>IF(Raw_SalesFact!J1093="",ROUND(F1093*G1093*(1-H1093),2),Raw_SalesFact!J1093)</f>
        <v>1228.4412</v>
      </c>
      <c r="K1093" s="4" t="str">
        <f>IF(COUNTIF($A$2:$A1093,A1093)&gt;1,"Duplicate","Unique")</f>
        <v>Unique</v>
      </c>
    </row>
    <row r="1094" spans="1:11" ht="15" customHeight="1" x14ac:dyDescent="0.3">
      <c r="A1094" s="4" t="str">
        <f>Raw_SalesFact!A1094</f>
        <v>SALE1092</v>
      </c>
      <c r="B1094" s="6">
        <f>Raw_SalesFact!B1094</f>
        <v>45578</v>
      </c>
      <c r="C1094" s="4" t="str">
        <f>Raw_SalesFact!C1094</f>
        <v>CUST1271</v>
      </c>
      <c r="D1094" s="4" t="str">
        <f>Raw_SalesFact!D1094</f>
        <v>PROD11</v>
      </c>
      <c r="E1094" s="4" t="str">
        <f>Raw_SalesFact!E1094</f>
        <v>STORE15</v>
      </c>
      <c r="F1094" s="4">
        <f>IF(Raw_SalesFact!F1094="",ROUND(AVERAGE(Raw_SalesFact!$F$2:$F$2001),0),Raw_SalesFact!F1094)</f>
        <v>4</v>
      </c>
      <c r="G1094" s="4">
        <f>IF(Raw_SalesFact!G1094="",ROUND(AVERAGEIF(Raw_SalesFact!$D$2:$D$2001,D1094,Raw_SalesFact!$G$2:$G$2001),2),Raw_SalesFact!G1094)</f>
        <v>632.24</v>
      </c>
      <c r="H1094" s="8">
        <f>IF(Raw_SalesFact!H1094="",0,Raw_SalesFact!H1094)</f>
        <v>0.25</v>
      </c>
      <c r="I1094" s="4" t="str">
        <f>Raw_SalesFact!I1094</f>
        <v>PayPal</v>
      </c>
      <c r="J1094" s="4">
        <f>IF(Raw_SalesFact!J1094="",ROUND(F1094*G1094*(1-H1094),2),Raw_SalesFact!J1094)</f>
        <v>1896.72</v>
      </c>
      <c r="K1094" s="4" t="str">
        <f>IF(COUNTIF($A$2:$A1094,A1094)&gt;1,"Duplicate","Unique")</f>
        <v>Unique</v>
      </c>
    </row>
    <row r="1095" spans="1:11" ht="15" customHeight="1" x14ac:dyDescent="0.3">
      <c r="A1095" s="4" t="str">
        <f>Raw_SalesFact!A1095</f>
        <v>SALE1093</v>
      </c>
      <c r="B1095" s="6">
        <f>Raw_SalesFact!B1095</f>
        <v>45575</v>
      </c>
      <c r="C1095" s="4" t="str">
        <f>Raw_SalesFact!C1095</f>
        <v>CUST1161</v>
      </c>
      <c r="D1095" s="4" t="str">
        <f>Raw_SalesFact!D1095</f>
        <v>PROD78</v>
      </c>
      <c r="E1095" s="4" t="str">
        <f>Raw_SalesFact!E1095</f>
        <v>STORE3</v>
      </c>
      <c r="F1095" s="4">
        <f>IF(Raw_SalesFact!F1095="",ROUND(AVERAGE(Raw_SalesFact!$F$2:$F$2001),0),Raw_SalesFact!F1095)</f>
        <v>2</v>
      </c>
      <c r="G1095" s="4">
        <f>IF(Raw_SalesFact!G1095="",ROUND(AVERAGEIF(Raw_SalesFact!$D$2:$D$2001,D1095,Raw_SalesFact!$G$2:$G$2001),2),Raw_SalesFact!G1095)</f>
        <v>845.27</v>
      </c>
      <c r="H1095" s="8">
        <f>IF(Raw_SalesFact!H1095="",0,Raw_SalesFact!H1095)</f>
        <v>0.18</v>
      </c>
      <c r="I1095" s="4" t="str">
        <f>Raw_SalesFact!I1095</f>
        <v>PayPal</v>
      </c>
      <c r="J1095" s="4">
        <f>IF(Raw_SalesFact!J1095="",ROUND(F1095*G1095*(1-H1095),2),Raw_SalesFact!J1095)</f>
        <v>1386.2428</v>
      </c>
      <c r="K1095" s="4" t="str">
        <f>IF(COUNTIF($A$2:$A1095,A1095)&gt;1,"Duplicate","Unique")</f>
        <v>Unique</v>
      </c>
    </row>
    <row r="1096" spans="1:11" ht="15" customHeight="1" x14ac:dyDescent="0.3">
      <c r="A1096" s="4" t="str">
        <f>Raw_SalesFact!A1096</f>
        <v>SALE1094</v>
      </c>
      <c r="B1096" s="6">
        <f>Raw_SalesFact!B1096</f>
        <v>45816</v>
      </c>
      <c r="C1096" s="4" t="str">
        <f>Raw_SalesFact!C1096</f>
        <v>CUST1497</v>
      </c>
      <c r="D1096" s="4" t="str">
        <f>Raw_SalesFact!D1096</f>
        <v>PROD87</v>
      </c>
      <c r="E1096" s="4" t="str">
        <f>Raw_SalesFact!E1096</f>
        <v>STORE13</v>
      </c>
      <c r="F1096" s="4">
        <f>IF(Raw_SalesFact!F1096="",ROUND(AVERAGE(Raw_SalesFact!$F$2:$F$2001),0),Raw_SalesFact!F1096)</f>
        <v>1</v>
      </c>
      <c r="G1096" s="4">
        <f>IF(Raw_SalesFact!G1096="",ROUND(AVERAGEIF(Raw_SalesFact!$D$2:$D$2001,D1096,Raw_SalesFact!$G$2:$G$2001),2),Raw_SalesFact!G1096)</f>
        <v>575.94000000000005</v>
      </c>
      <c r="H1096" s="8">
        <f>IF(Raw_SalesFact!H1096="",0,Raw_SalesFact!H1096)</f>
        <v>0.17</v>
      </c>
      <c r="I1096" s="4" t="str">
        <f>Raw_SalesFact!I1096</f>
        <v>Credit Card</v>
      </c>
      <c r="J1096" s="4">
        <f>IF(Raw_SalesFact!J1096="",ROUND(F1096*G1096*(1-H1096),2),Raw_SalesFact!J1096)</f>
        <v>478.03019999999998</v>
      </c>
      <c r="K1096" s="4" t="str">
        <f>IF(COUNTIF($A$2:$A1096,A1096)&gt;1,"Duplicate","Unique")</f>
        <v>Unique</v>
      </c>
    </row>
    <row r="1097" spans="1:11" ht="15" customHeight="1" x14ac:dyDescent="0.3">
      <c r="A1097" s="4" t="str">
        <f>Raw_SalesFact!A1097</f>
        <v>SALE1095</v>
      </c>
      <c r="B1097" s="6">
        <f>Raw_SalesFact!B1097</f>
        <v>45620</v>
      </c>
      <c r="C1097" s="4" t="str">
        <f>Raw_SalesFact!C1097</f>
        <v>CUST1251</v>
      </c>
      <c r="D1097" s="4" t="str">
        <f>Raw_SalesFact!D1097</f>
        <v>PROD84</v>
      </c>
      <c r="E1097" s="4" t="str">
        <f>Raw_SalesFact!E1097</f>
        <v>STORE15</v>
      </c>
      <c r="F1097" s="4">
        <f>IF(Raw_SalesFact!F1097="",ROUND(AVERAGE(Raw_SalesFact!$F$2:$F$2001),0),Raw_SalesFact!F1097)</f>
        <v>1</v>
      </c>
      <c r="G1097" s="4">
        <f>IF(Raw_SalesFact!G1097="",ROUND(AVERAGEIF(Raw_SalesFact!$D$2:$D$2001,D1097,Raw_SalesFact!$G$2:$G$2001),2),Raw_SalesFact!G1097)</f>
        <v>907.97</v>
      </c>
      <c r="H1097" s="8">
        <f>IF(Raw_SalesFact!H1097="",0,Raw_SalesFact!H1097)</f>
        <v>0.26</v>
      </c>
      <c r="I1097" s="4" t="str">
        <f>Raw_SalesFact!I1097</f>
        <v>COD</v>
      </c>
      <c r="J1097" s="4">
        <f>IF(Raw_SalesFact!J1097="",ROUND(F1097*G1097*(1-H1097),2),Raw_SalesFact!J1097)</f>
        <v>671.89779999999996</v>
      </c>
      <c r="K1097" s="4" t="str">
        <f>IF(COUNTIF($A$2:$A1097,A1097)&gt;1,"Duplicate","Unique")</f>
        <v>Unique</v>
      </c>
    </row>
    <row r="1098" spans="1:11" ht="15" customHeight="1" x14ac:dyDescent="0.3">
      <c r="A1098" s="4" t="str">
        <f>Raw_SalesFact!A1098</f>
        <v>SALE1096</v>
      </c>
      <c r="B1098" s="6">
        <f>Raw_SalesFact!B1098</f>
        <v>45695</v>
      </c>
      <c r="C1098" s="4" t="str">
        <f>Raw_SalesFact!C1098</f>
        <v>CUST1266</v>
      </c>
      <c r="D1098" s="4" t="str">
        <f>Raw_SalesFact!D1098</f>
        <v>PROD20</v>
      </c>
      <c r="E1098" s="4" t="str">
        <f>Raw_SalesFact!E1098</f>
        <v>STORE12</v>
      </c>
      <c r="F1098" s="4">
        <f>IF(Raw_SalesFact!F1098="",ROUND(AVERAGE(Raw_SalesFact!$F$2:$F$2001),0),Raw_SalesFact!F1098)</f>
        <v>1</v>
      </c>
      <c r="G1098" s="4">
        <f>IF(Raw_SalesFact!G1098="",ROUND(AVERAGEIF(Raw_SalesFact!$D$2:$D$2001,D1098,Raw_SalesFact!$G$2:$G$2001),2),Raw_SalesFact!G1098)</f>
        <v>99.35</v>
      </c>
      <c r="H1098" s="8">
        <f>IF(Raw_SalesFact!H1098="",0,Raw_SalesFact!H1098)</f>
        <v>0.08</v>
      </c>
      <c r="I1098" s="4" t="str">
        <f>Raw_SalesFact!I1098</f>
        <v>COD</v>
      </c>
      <c r="J1098" s="4">
        <f>IF(Raw_SalesFact!J1098="",ROUND(F1098*G1098*(1-H1098),2),Raw_SalesFact!J1098)</f>
        <v>91.402000000000001</v>
      </c>
      <c r="K1098" s="4" t="str">
        <f>IF(COUNTIF($A$2:$A1098,A1098)&gt;1,"Duplicate","Unique")</f>
        <v>Unique</v>
      </c>
    </row>
    <row r="1099" spans="1:11" ht="15" customHeight="1" x14ac:dyDescent="0.3">
      <c r="A1099" s="4" t="str">
        <f>Raw_SalesFact!A1099</f>
        <v>SALE1097</v>
      </c>
      <c r="B1099" s="6">
        <f>Raw_SalesFact!B1099</f>
        <v>45596</v>
      </c>
      <c r="C1099" s="4" t="str">
        <f>Raw_SalesFact!C1099</f>
        <v>CUST1071</v>
      </c>
      <c r="D1099" s="4" t="str">
        <f>Raw_SalesFact!D1099</f>
        <v>PROD0</v>
      </c>
      <c r="E1099" s="4" t="str">
        <f>Raw_SalesFact!E1099</f>
        <v>STORE3</v>
      </c>
      <c r="F1099" s="4">
        <f>IF(Raw_SalesFact!F1099="",ROUND(AVERAGE(Raw_SalesFact!$F$2:$F$2001),0),Raw_SalesFact!F1099)</f>
        <v>2</v>
      </c>
      <c r="G1099" s="4">
        <f>IF(Raw_SalesFact!G1099="",ROUND(AVERAGEIF(Raw_SalesFact!$D$2:$D$2001,D1099,Raw_SalesFact!$G$2:$G$2001),2),Raw_SalesFact!G1099)</f>
        <v>374.42</v>
      </c>
      <c r="H1099" s="8">
        <f>IF(Raw_SalesFact!H1099="",0,Raw_SalesFact!H1099)</f>
        <v>0.21</v>
      </c>
      <c r="I1099" s="4" t="str">
        <f>Raw_SalesFact!I1099</f>
        <v>COD</v>
      </c>
      <c r="J1099" s="4">
        <f>IF(Raw_SalesFact!J1099="",ROUND(F1099*G1099*(1-H1099),2),Raw_SalesFact!J1099)</f>
        <v>591.58360000000005</v>
      </c>
      <c r="K1099" s="4" t="str">
        <f>IF(COUNTIF($A$2:$A1099,A1099)&gt;1,"Duplicate","Unique")</f>
        <v>Unique</v>
      </c>
    </row>
    <row r="1100" spans="1:11" ht="15" customHeight="1" x14ac:dyDescent="0.3">
      <c r="A1100" s="4" t="str">
        <f>Raw_SalesFact!A1100</f>
        <v>SALE1098</v>
      </c>
      <c r="B1100" s="6">
        <f>Raw_SalesFact!B1100</f>
        <v>45869</v>
      </c>
      <c r="C1100" s="4" t="str">
        <f>Raw_SalesFact!C1100</f>
        <v>CUST1481</v>
      </c>
      <c r="D1100" s="4" t="str">
        <f>Raw_SalesFact!D1100</f>
        <v>PROD15</v>
      </c>
      <c r="E1100" s="4" t="str">
        <f>Raw_SalesFact!E1100</f>
        <v>STORE15</v>
      </c>
      <c r="F1100" s="4">
        <f>IF(Raw_SalesFact!F1100="",ROUND(AVERAGE(Raw_SalesFact!$F$2:$F$2001),0),Raw_SalesFact!F1100)</f>
        <v>3</v>
      </c>
      <c r="G1100" s="4">
        <f>IF(Raw_SalesFact!G1100="",ROUND(AVERAGEIF(Raw_SalesFact!$D$2:$D$2001,D1100,Raw_SalesFact!$G$2:$G$2001),2),Raw_SalesFact!G1100)</f>
        <v>248.43</v>
      </c>
      <c r="H1100" s="8">
        <f>IF(Raw_SalesFact!H1100="",0,Raw_SalesFact!H1100)</f>
        <v>0.24</v>
      </c>
      <c r="I1100" s="4" t="str">
        <f>Raw_SalesFact!I1100</f>
        <v>COD</v>
      </c>
      <c r="J1100" s="4">
        <f>IF(Raw_SalesFact!J1100="",ROUND(F1100*G1100*(1-H1100),2),Raw_SalesFact!J1100)</f>
        <v>566.42039999999997</v>
      </c>
      <c r="K1100" s="4" t="str">
        <f>IF(COUNTIF($A$2:$A1100,A1100)&gt;1,"Duplicate","Unique")</f>
        <v>Unique</v>
      </c>
    </row>
    <row r="1101" spans="1:11" ht="15" customHeight="1" x14ac:dyDescent="0.3">
      <c r="A1101" s="4" t="str">
        <f>Raw_SalesFact!A1101</f>
        <v>SALE1099</v>
      </c>
      <c r="B1101" s="6">
        <f>Raw_SalesFact!B1101</f>
        <v>45631</v>
      </c>
      <c r="C1101" s="4" t="str">
        <f>Raw_SalesFact!C1101</f>
        <v>CUST1468</v>
      </c>
      <c r="D1101" s="4" t="str">
        <f>Raw_SalesFact!D1101</f>
        <v>PROD85</v>
      </c>
      <c r="E1101" s="4" t="str">
        <f>Raw_SalesFact!E1101</f>
        <v>STORE1</v>
      </c>
      <c r="F1101" s="4">
        <f>IF(Raw_SalesFact!F1101="",ROUND(AVERAGE(Raw_SalesFact!$F$2:$F$2001),0),Raw_SalesFact!F1101)</f>
        <v>1</v>
      </c>
      <c r="G1101" s="4">
        <f>IF(Raw_SalesFact!G1101="",ROUND(AVERAGEIF(Raw_SalesFact!$D$2:$D$2001,D1101,Raw_SalesFact!$G$2:$G$2001),2),Raw_SalesFact!G1101)</f>
        <v>784.46</v>
      </c>
      <c r="H1101" s="8">
        <f>IF(Raw_SalesFact!H1101="",0,Raw_SalesFact!H1101)</f>
        <v>0.14000000000000001</v>
      </c>
      <c r="I1101" s="4" t="str">
        <f>Raw_SalesFact!I1101</f>
        <v>COD</v>
      </c>
      <c r="J1101" s="4">
        <f>IF(Raw_SalesFact!J1101="",ROUND(F1101*G1101*(1-H1101),2),Raw_SalesFact!J1101)</f>
        <v>674.63559999999995</v>
      </c>
      <c r="K1101" s="4" t="str">
        <f>IF(COUNTIF($A$2:$A1101,A1101)&gt;1,"Duplicate","Unique")</f>
        <v>Unique</v>
      </c>
    </row>
    <row r="1102" spans="1:11" ht="15" customHeight="1" x14ac:dyDescent="0.3">
      <c r="A1102" s="4" t="str">
        <f>Raw_SalesFact!A1102</f>
        <v>SALE1100</v>
      </c>
      <c r="B1102" s="6">
        <f>Raw_SalesFact!B1102</f>
        <v>45379</v>
      </c>
      <c r="C1102" s="4" t="str">
        <f>Raw_SalesFact!C1102</f>
        <v>CUST1259</v>
      </c>
      <c r="D1102" s="4" t="str">
        <f>Raw_SalesFact!D1102</f>
        <v>PROD52</v>
      </c>
      <c r="E1102" s="4" t="str">
        <f>Raw_SalesFact!E1102</f>
        <v>STORE10</v>
      </c>
      <c r="F1102" s="4">
        <f>IF(Raw_SalesFact!F1102="",ROUND(AVERAGE(Raw_SalesFact!$F$2:$F$2001),0),Raw_SalesFact!F1102)</f>
        <v>3</v>
      </c>
      <c r="G1102" s="4">
        <f>IF(Raw_SalesFact!G1102="",ROUND(AVERAGEIF(Raw_SalesFact!$D$2:$D$2001,D1102,Raw_SalesFact!$G$2:$G$2001),2),Raw_SalesFact!G1102)</f>
        <v>70.88</v>
      </c>
      <c r="H1102" s="8">
        <f>IF(Raw_SalesFact!H1102="",0,Raw_SalesFact!H1102)</f>
        <v>0.27</v>
      </c>
      <c r="I1102" s="4" t="str">
        <f>Raw_SalesFact!I1102</f>
        <v>COD</v>
      </c>
      <c r="J1102" s="4">
        <f>IF(Raw_SalesFact!J1102="",ROUND(F1102*G1102*(1-H1102),2),Raw_SalesFact!J1102)</f>
        <v>155.22720000000001</v>
      </c>
      <c r="K1102" s="4" t="str">
        <f>IF(COUNTIF($A$2:$A1102,A1102)&gt;1,"Duplicate","Unique")</f>
        <v>Unique</v>
      </c>
    </row>
    <row r="1103" spans="1:11" ht="15" customHeight="1" x14ac:dyDescent="0.3">
      <c r="A1103" s="4" t="str">
        <f>Raw_SalesFact!A1103</f>
        <v>SALE1101</v>
      </c>
      <c r="B1103" s="6">
        <f>Raw_SalesFact!B1103</f>
        <v>45641</v>
      </c>
      <c r="C1103" s="4" t="str">
        <f>Raw_SalesFact!C1103</f>
        <v>CUST1110</v>
      </c>
      <c r="D1103" s="4" t="str">
        <f>Raw_SalesFact!D1103</f>
        <v>PROD8</v>
      </c>
      <c r="E1103" s="4" t="str">
        <f>Raw_SalesFact!E1103</f>
        <v>STORE1</v>
      </c>
      <c r="F1103" s="4">
        <f>IF(Raw_SalesFact!F1103="",ROUND(AVERAGE(Raw_SalesFact!$F$2:$F$2001),0),Raw_SalesFact!F1103)</f>
        <v>3</v>
      </c>
      <c r="G1103" s="4">
        <f>IF(Raw_SalesFact!G1103="",ROUND(AVERAGEIF(Raw_SalesFact!$D$2:$D$2001,D1103,Raw_SalesFact!$G$2:$G$2001),2),Raw_SalesFact!G1103)</f>
        <v>324.29000000000002</v>
      </c>
      <c r="H1103" s="8">
        <f>IF(Raw_SalesFact!H1103="",0,Raw_SalesFact!H1103)</f>
        <v>0.16</v>
      </c>
      <c r="I1103" s="4" t="str">
        <f>Raw_SalesFact!I1103</f>
        <v>COD</v>
      </c>
      <c r="J1103" s="4">
        <f>IF(Raw_SalesFact!J1103="",ROUND(F1103*G1103*(1-H1103),2),Raw_SalesFact!J1103)</f>
        <v>817.21079999999995</v>
      </c>
      <c r="K1103" s="4" t="str">
        <f>IF(COUNTIF($A$2:$A1103,A1103)&gt;1,"Duplicate","Unique")</f>
        <v>Unique</v>
      </c>
    </row>
    <row r="1104" spans="1:11" ht="15" customHeight="1" x14ac:dyDescent="0.3">
      <c r="A1104" s="4" t="str">
        <f>Raw_SalesFact!A1104</f>
        <v>SALE1102</v>
      </c>
      <c r="B1104" s="6">
        <f>Raw_SalesFact!B1104</f>
        <v>45842</v>
      </c>
      <c r="C1104" s="4" t="str">
        <f>Raw_SalesFact!C1104</f>
        <v>CUST1141</v>
      </c>
      <c r="D1104" s="4" t="str">
        <f>Raw_SalesFact!D1104</f>
        <v>PROD15</v>
      </c>
      <c r="E1104" s="4" t="str">
        <f>Raw_SalesFact!E1104</f>
        <v>STORE3</v>
      </c>
      <c r="F1104" s="4">
        <f>IF(Raw_SalesFact!F1104="",ROUND(AVERAGE(Raw_SalesFact!$F$2:$F$2001),0),Raw_SalesFact!F1104)</f>
        <v>4</v>
      </c>
      <c r="G1104" s="4">
        <f>IF(Raw_SalesFact!G1104="",ROUND(AVERAGEIF(Raw_SalesFact!$D$2:$D$2001,D1104,Raw_SalesFact!$G$2:$G$2001),2),Raw_SalesFact!G1104)</f>
        <v>243.92</v>
      </c>
      <c r="H1104" s="8">
        <f>IF(Raw_SalesFact!H1104="",0,Raw_SalesFact!H1104)</f>
        <v>0.02</v>
      </c>
      <c r="I1104" s="4" t="str">
        <f>Raw_SalesFact!I1104</f>
        <v>PayPal</v>
      </c>
      <c r="J1104" s="4">
        <f>IF(Raw_SalesFact!J1104="",ROUND(F1104*G1104*(1-H1104),2),Raw_SalesFact!J1104)</f>
        <v>956.16639999999995</v>
      </c>
      <c r="K1104" s="4" t="str">
        <f>IF(COUNTIF($A$2:$A1104,A1104)&gt;1,"Duplicate","Unique")</f>
        <v>Unique</v>
      </c>
    </row>
    <row r="1105" spans="1:11" ht="15" customHeight="1" x14ac:dyDescent="0.3">
      <c r="A1105" s="4" t="str">
        <f>Raw_SalesFact!A1105</f>
        <v>SALE1103</v>
      </c>
      <c r="B1105" s="6">
        <f>Raw_SalesFact!B1105</f>
        <v>45257</v>
      </c>
      <c r="C1105" s="4" t="str">
        <f>Raw_SalesFact!C1105</f>
        <v>CUST1375</v>
      </c>
      <c r="D1105" s="4" t="str">
        <f>Raw_SalesFact!D1105</f>
        <v>PROD28</v>
      </c>
      <c r="E1105" s="4" t="str">
        <f>Raw_SalesFact!E1105</f>
        <v>STORE13</v>
      </c>
      <c r="F1105" s="4">
        <f>IF(Raw_SalesFact!F1105="",ROUND(AVERAGE(Raw_SalesFact!$F$2:$F$2001),0),Raw_SalesFact!F1105)</f>
        <v>1</v>
      </c>
      <c r="G1105" s="4">
        <f>IF(Raw_SalesFact!G1105="",ROUND(AVERAGEIF(Raw_SalesFact!$D$2:$D$2001,D1105,Raw_SalesFact!$G$2:$G$2001),2),Raw_SalesFact!G1105)</f>
        <v>664.35</v>
      </c>
      <c r="H1105" s="8">
        <f>IF(Raw_SalesFact!H1105="",0,Raw_SalesFact!H1105)</f>
        <v>0</v>
      </c>
      <c r="I1105" s="4" t="str">
        <f>Raw_SalesFact!I1105</f>
        <v>Credit Card</v>
      </c>
      <c r="J1105" s="4">
        <f>IF(Raw_SalesFact!J1105="",ROUND(F1105*G1105*(1-H1105),2),Raw_SalesFact!J1105)</f>
        <v>664.35</v>
      </c>
      <c r="K1105" s="4" t="str">
        <f>IF(COUNTIF($A$2:$A1105,A1105)&gt;1,"Duplicate","Unique")</f>
        <v>Unique</v>
      </c>
    </row>
    <row r="1106" spans="1:11" ht="15" customHeight="1" x14ac:dyDescent="0.3">
      <c r="A1106" s="4" t="str">
        <f>Raw_SalesFact!A1106</f>
        <v>SALE1104</v>
      </c>
      <c r="B1106" s="6">
        <f>Raw_SalesFact!B1106</f>
        <v>45468</v>
      </c>
      <c r="C1106" s="4" t="str">
        <f>Raw_SalesFact!C1106</f>
        <v>CUST1384</v>
      </c>
      <c r="D1106" s="4" t="str">
        <f>Raw_SalesFact!D1106</f>
        <v>PROD21</v>
      </c>
      <c r="E1106" s="4" t="str">
        <f>Raw_SalesFact!E1106</f>
        <v>STORE10</v>
      </c>
      <c r="F1106" s="4">
        <f>IF(Raw_SalesFact!F1106="",ROUND(AVERAGE(Raw_SalesFact!$F$2:$F$2001),0),Raw_SalesFact!F1106)</f>
        <v>2</v>
      </c>
      <c r="G1106" s="4">
        <f>IF(Raw_SalesFact!G1106="",ROUND(AVERAGEIF(Raw_SalesFact!$D$2:$D$2001,D1106,Raw_SalesFact!$G$2:$G$2001),2),Raw_SalesFact!G1106)</f>
        <v>218.07</v>
      </c>
      <c r="H1106" s="8">
        <f>IF(Raw_SalesFact!H1106="",0,Raw_SalesFact!H1106)</f>
        <v>0.19</v>
      </c>
      <c r="I1106" s="4" t="str">
        <f>Raw_SalesFact!I1106</f>
        <v>PayPal</v>
      </c>
      <c r="J1106" s="4">
        <f>IF(Raw_SalesFact!J1106="",ROUND(F1106*G1106*(1-H1106),2),Raw_SalesFact!J1106)</f>
        <v>353.27339999999998</v>
      </c>
      <c r="K1106" s="4" t="str">
        <f>IF(COUNTIF($A$2:$A1106,A1106)&gt;1,"Duplicate","Unique")</f>
        <v>Unique</v>
      </c>
    </row>
    <row r="1107" spans="1:11" ht="15" customHeight="1" x14ac:dyDescent="0.3">
      <c r="A1107" s="4" t="str">
        <f>Raw_SalesFact!A1107</f>
        <v>SALE1105</v>
      </c>
      <c r="B1107" s="6">
        <f>Raw_SalesFact!B1107</f>
        <v>45228</v>
      </c>
      <c r="C1107" s="4" t="str">
        <f>Raw_SalesFact!C1107</f>
        <v>CUST1383</v>
      </c>
      <c r="D1107" s="4" t="str">
        <f>Raw_SalesFact!D1107</f>
        <v>PROD15</v>
      </c>
      <c r="E1107" s="4" t="str">
        <f>Raw_SalesFact!E1107</f>
        <v>STORE3</v>
      </c>
      <c r="F1107" s="4">
        <f>IF(Raw_SalesFact!F1107="",ROUND(AVERAGE(Raw_SalesFact!$F$2:$F$2001),0),Raw_SalesFact!F1107)</f>
        <v>4</v>
      </c>
      <c r="G1107" s="4">
        <f>IF(Raw_SalesFact!G1107="",ROUND(AVERAGEIF(Raw_SalesFact!$D$2:$D$2001,D1107,Raw_SalesFact!$G$2:$G$2001),2),Raw_SalesFact!G1107)</f>
        <v>921.83</v>
      </c>
      <c r="H1107" s="8">
        <f>IF(Raw_SalesFact!H1107="",0,Raw_SalesFact!H1107)</f>
        <v>0.27</v>
      </c>
      <c r="I1107" s="4" t="str">
        <f>Raw_SalesFact!I1107</f>
        <v>Credit Card</v>
      </c>
      <c r="J1107" s="4">
        <f>IF(Raw_SalesFact!J1107="",ROUND(F1107*G1107*(1-H1107),2),Raw_SalesFact!J1107)</f>
        <v>2691.7435999999998</v>
      </c>
      <c r="K1107" s="4" t="str">
        <f>IF(COUNTIF($A$2:$A1107,A1107)&gt;1,"Duplicate","Unique")</f>
        <v>Unique</v>
      </c>
    </row>
    <row r="1108" spans="1:11" ht="15" customHeight="1" x14ac:dyDescent="0.3">
      <c r="A1108" s="4" t="str">
        <f>Raw_SalesFact!A1108</f>
        <v>SALE1106</v>
      </c>
      <c r="B1108" s="6">
        <f>Raw_SalesFact!B1108</f>
        <v>45661</v>
      </c>
      <c r="C1108" s="4" t="str">
        <f>Raw_SalesFact!C1108</f>
        <v>CUST1168</v>
      </c>
      <c r="D1108" s="4" t="str">
        <f>Raw_SalesFact!D1108</f>
        <v>PROD50</v>
      </c>
      <c r="E1108" s="4" t="str">
        <f>Raw_SalesFact!E1108</f>
        <v>STORE1</v>
      </c>
      <c r="F1108" s="4">
        <f>IF(Raw_SalesFact!F1108="",ROUND(AVERAGE(Raw_SalesFact!$F$2:$F$2001),0),Raw_SalesFact!F1108)</f>
        <v>3</v>
      </c>
      <c r="G1108" s="4">
        <f>IF(Raw_SalesFact!G1108="",ROUND(AVERAGEIF(Raw_SalesFact!$D$2:$D$2001,D1108,Raw_SalesFact!$G$2:$G$2001),2),Raw_SalesFact!G1108)</f>
        <v>326.2</v>
      </c>
      <c r="H1108" s="8">
        <f>IF(Raw_SalesFact!H1108="",0,Raw_SalesFact!H1108)</f>
        <v>0.22</v>
      </c>
      <c r="I1108" s="4" t="str">
        <f>Raw_SalesFact!I1108</f>
        <v>COD</v>
      </c>
      <c r="J1108" s="4">
        <f>IF(Raw_SalesFact!J1108="",ROUND(F1108*G1108*(1-H1108),2),Raw_SalesFact!J1108)</f>
        <v>763.30799999999999</v>
      </c>
      <c r="K1108" s="4" t="str">
        <f>IF(COUNTIF($A$2:$A1108,A1108)&gt;1,"Duplicate","Unique")</f>
        <v>Unique</v>
      </c>
    </row>
    <row r="1109" spans="1:11" ht="15" customHeight="1" x14ac:dyDescent="0.3">
      <c r="A1109" s="4" t="str">
        <f>Raw_SalesFact!A1109</f>
        <v>SALE1107</v>
      </c>
      <c r="B1109" s="6">
        <f>Raw_SalesFact!B1109</f>
        <v>45701</v>
      </c>
      <c r="C1109" s="4" t="str">
        <f>Raw_SalesFact!C1109</f>
        <v>CUST1458</v>
      </c>
      <c r="D1109" s="4" t="str">
        <f>Raw_SalesFact!D1109</f>
        <v>PROD17</v>
      </c>
      <c r="E1109" s="4" t="str">
        <f>Raw_SalesFact!E1109</f>
        <v>STORE19</v>
      </c>
      <c r="F1109" s="4">
        <f>IF(Raw_SalesFact!F1109="",ROUND(AVERAGE(Raw_SalesFact!$F$2:$F$2001),0),Raw_SalesFact!F1109)</f>
        <v>1</v>
      </c>
      <c r="G1109" s="4">
        <f>IF(Raw_SalesFact!G1109="",ROUND(AVERAGEIF(Raw_SalesFact!$D$2:$D$2001,D1109,Raw_SalesFact!$G$2:$G$2001),2),Raw_SalesFact!G1109)</f>
        <v>244.25</v>
      </c>
      <c r="H1109" s="8">
        <f>IF(Raw_SalesFact!H1109="",0,Raw_SalesFact!H1109)</f>
        <v>0.09</v>
      </c>
      <c r="I1109" s="4" t="str">
        <f>Raw_SalesFact!I1109</f>
        <v>PayPal</v>
      </c>
      <c r="J1109" s="4">
        <f>IF(Raw_SalesFact!J1109="",ROUND(F1109*G1109*(1-H1109),2),Raw_SalesFact!J1109)</f>
        <v>222.26750000000001</v>
      </c>
      <c r="K1109" s="4" t="str">
        <f>IF(COUNTIF($A$2:$A1109,A1109)&gt;1,"Duplicate","Unique")</f>
        <v>Unique</v>
      </c>
    </row>
    <row r="1110" spans="1:11" ht="15" customHeight="1" x14ac:dyDescent="0.3">
      <c r="A1110" s="4" t="str">
        <f>Raw_SalesFact!A1110</f>
        <v>SALE1108</v>
      </c>
      <c r="B1110" s="6">
        <f>Raw_SalesFact!B1110</f>
        <v>45448</v>
      </c>
      <c r="C1110" s="4" t="str">
        <f>Raw_SalesFact!C1110</f>
        <v>CUST1369</v>
      </c>
      <c r="D1110" s="4" t="str">
        <f>Raw_SalesFact!D1110</f>
        <v>PROD61</v>
      </c>
      <c r="E1110" s="4" t="str">
        <f>Raw_SalesFact!E1110</f>
        <v>STORE10</v>
      </c>
      <c r="F1110" s="4">
        <f>IF(Raw_SalesFact!F1110="",ROUND(AVERAGE(Raw_SalesFact!$F$2:$F$2001),0),Raw_SalesFact!F1110)</f>
        <v>3</v>
      </c>
      <c r="G1110" s="4">
        <f>IF(Raw_SalesFact!G1110="",ROUND(AVERAGEIF(Raw_SalesFact!$D$2:$D$2001,D1110,Raw_SalesFact!$G$2:$G$2001),2),Raw_SalesFact!G1110)</f>
        <v>808.87</v>
      </c>
      <c r="H1110" s="8">
        <f>IF(Raw_SalesFact!H1110="",0,Raw_SalesFact!H1110)</f>
        <v>0.12</v>
      </c>
      <c r="I1110" s="4" t="str">
        <f>Raw_SalesFact!I1110</f>
        <v>COD</v>
      </c>
      <c r="J1110" s="4">
        <f>IF(Raw_SalesFact!J1110="",ROUND(F1110*G1110*(1-H1110),2),Raw_SalesFact!J1110)</f>
        <v>2135.4168</v>
      </c>
      <c r="K1110" s="4" t="str">
        <f>IF(COUNTIF($A$2:$A1110,A1110)&gt;1,"Duplicate","Unique")</f>
        <v>Unique</v>
      </c>
    </row>
    <row r="1111" spans="1:11" ht="15" customHeight="1" x14ac:dyDescent="0.3">
      <c r="A1111" s="4" t="str">
        <f>Raw_SalesFact!A1111</f>
        <v>SALE1109</v>
      </c>
      <c r="B1111" s="6">
        <f>Raw_SalesFact!B1111</f>
        <v>45387</v>
      </c>
      <c r="C1111" s="4" t="str">
        <f>Raw_SalesFact!C1111</f>
        <v>CUST1338</v>
      </c>
      <c r="D1111" s="4" t="str">
        <f>Raw_SalesFact!D1111</f>
        <v>PROD31</v>
      </c>
      <c r="E1111" s="4" t="str">
        <f>Raw_SalesFact!E1111</f>
        <v>STORE2</v>
      </c>
      <c r="F1111" s="4">
        <f>IF(Raw_SalesFact!F1111="",ROUND(AVERAGE(Raw_SalesFact!$F$2:$F$2001),0),Raw_SalesFact!F1111)</f>
        <v>3</v>
      </c>
      <c r="G1111" s="4">
        <f>IF(Raw_SalesFact!G1111="",ROUND(AVERAGEIF(Raw_SalesFact!$D$2:$D$2001,D1111,Raw_SalesFact!$G$2:$G$2001),2),Raw_SalesFact!G1111)</f>
        <v>826.15</v>
      </c>
      <c r="H1111" s="8">
        <f>IF(Raw_SalesFact!H1111="",0,Raw_SalesFact!H1111)</f>
        <v>0</v>
      </c>
      <c r="I1111" s="4" t="str">
        <f>Raw_SalesFact!I1111</f>
        <v>PayPal</v>
      </c>
      <c r="J1111" s="4">
        <f>IF(Raw_SalesFact!J1111="",ROUND(F1111*G1111*(1-H1111),2),Raw_SalesFact!J1111)</f>
        <v>2478.4499999999998</v>
      </c>
      <c r="K1111" s="4" t="str">
        <f>IF(COUNTIF($A$2:$A1111,A1111)&gt;1,"Duplicate","Unique")</f>
        <v>Unique</v>
      </c>
    </row>
    <row r="1112" spans="1:11" ht="15" customHeight="1" x14ac:dyDescent="0.3">
      <c r="A1112" s="4" t="str">
        <f>Raw_SalesFact!A1112</f>
        <v>SALE1110</v>
      </c>
      <c r="B1112" s="6">
        <f>Raw_SalesFact!B1112</f>
        <v>45652</v>
      </c>
      <c r="C1112" s="4" t="str">
        <f>Raw_SalesFact!C1112</f>
        <v>CUST1187</v>
      </c>
      <c r="D1112" s="4" t="str">
        <f>Raw_SalesFact!D1112</f>
        <v>PROD24</v>
      </c>
      <c r="E1112" s="4" t="str">
        <f>Raw_SalesFact!E1112</f>
        <v>STORE19</v>
      </c>
      <c r="F1112" s="4">
        <f>IF(Raw_SalesFact!F1112="",ROUND(AVERAGE(Raw_SalesFact!$F$2:$F$2001),0),Raw_SalesFact!F1112)</f>
        <v>3</v>
      </c>
      <c r="G1112" s="4">
        <f>IF(Raw_SalesFact!G1112="",ROUND(AVERAGEIF(Raw_SalesFact!$D$2:$D$2001,D1112,Raw_SalesFact!$G$2:$G$2001),2),Raw_SalesFact!G1112)</f>
        <v>631.20000000000005</v>
      </c>
      <c r="H1112" s="8">
        <f>IF(Raw_SalesFact!H1112="",0,Raw_SalesFact!H1112)</f>
        <v>0.24</v>
      </c>
      <c r="I1112" s="4" t="str">
        <f>Raw_SalesFact!I1112</f>
        <v>Credit Card</v>
      </c>
      <c r="J1112" s="4">
        <f>IF(Raw_SalesFact!J1112="",ROUND(F1112*G1112*(1-H1112),2),Raw_SalesFact!J1112)</f>
        <v>1439.136</v>
      </c>
      <c r="K1112" s="4" t="str">
        <f>IF(COUNTIF($A$2:$A1112,A1112)&gt;1,"Duplicate","Unique")</f>
        <v>Unique</v>
      </c>
    </row>
    <row r="1113" spans="1:11" ht="15" customHeight="1" x14ac:dyDescent="0.3">
      <c r="A1113" s="4" t="str">
        <f>Raw_SalesFact!A1113</f>
        <v>SALE1111</v>
      </c>
      <c r="B1113" s="6">
        <f>Raw_SalesFact!B1113</f>
        <v>45316</v>
      </c>
      <c r="C1113" s="4" t="str">
        <f>Raw_SalesFact!C1113</f>
        <v>CUST1274</v>
      </c>
      <c r="D1113" s="4" t="str">
        <f>Raw_SalesFact!D1113</f>
        <v>PROD58</v>
      </c>
      <c r="E1113" s="4" t="str">
        <f>Raw_SalesFact!E1113</f>
        <v>STORE10</v>
      </c>
      <c r="F1113" s="4">
        <f>IF(Raw_SalesFact!F1113="",ROUND(AVERAGE(Raw_SalesFact!$F$2:$F$2001),0),Raw_SalesFact!F1113)</f>
        <v>1</v>
      </c>
      <c r="G1113" s="4">
        <f>IF(Raw_SalesFact!G1113="",ROUND(AVERAGEIF(Raw_SalesFact!$D$2:$D$2001,D1113,Raw_SalesFact!$G$2:$G$2001),2),Raw_SalesFact!G1113)</f>
        <v>937.01</v>
      </c>
      <c r="H1113" s="8">
        <f>IF(Raw_SalesFact!H1113="",0,Raw_SalesFact!H1113)</f>
        <v>7.0000000000000007E-2</v>
      </c>
      <c r="I1113" s="4" t="str">
        <f>Raw_SalesFact!I1113</f>
        <v>Credit Card</v>
      </c>
      <c r="J1113" s="4">
        <f>IF(Raw_SalesFact!J1113="",ROUND(F1113*G1113*(1-H1113),2),Raw_SalesFact!J1113)</f>
        <v>871.41930000000002</v>
      </c>
      <c r="K1113" s="4" t="str">
        <f>IF(COUNTIF($A$2:$A1113,A1113)&gt;1,"Duplicate","Unique")</f>
        <v>Unique</v>
      </c>
    </row>
    <row r="1114" spans="1:11" ht="15" customHeight="1" x14ac:dyDescent="0.3">
      <c r="A1114" s="4" t="str">
        <f>Raw_SalesFact!A1114</f>
        <v>SALE1112</v>
      </c>
      <c r="B1114" s="6">
        <f>Raw_SalesFact!B1114</f>
        <v>45316</v>
      </c>
      <c r="C1114" s="4" t="str">
        <f>Raw_SalesFact!C1114</f>
        <v>CUST1151</v>
      </c>
      <c r="D1114" s="4" t="str">
        <f>Raw_SalesFact!D1114</f>
        <v>PROD73</v>
      </c>
      <c r="E1114" s="4" t="str">
        <f>Raw_SalesFact!E1114</f>
        <v>STORE5</v>
      </c>
      <c r="F1114" s="4">
        <f>IF(Raw_SalesFact!F1114="",ROUND(AVERAGE(Raw_SalesFact!$F$2:$F$2001),0),Raw_SalesFact!F1114)</f>
        <v>2</v>
      </c>
      <c r="G1114" s="4">
        <f>IF(Raw_SalesFact!G1114="",ROUND(AVERAGEIF(Raw_SalesFact!$D$2:$D$2001,D1114,Raw_SalesFact!$G$2:$G$2001),2),Raw_SalesFact!G1114)</f>
        <v>644</v>
      </c>
      <c r="H1114" s="8">
        <f>IF(Raw_SalesFact!H1114="",0,Raw_SalesFact!H1114)</f>
        <v>0.04</v>
      </c>
      <c r="I1114" s="4" t="str">
        <f>Raw_SalesFact!I1114</f>
        <v>PayPal</v>
      </c>
      <c r="J1114" s="4">
        <f>IF(Raw_SalesFact!J1114="",ROUND(F1114*G1114*(1-H1114),2),Raw_SalesFact!J1114)</f>
        <v>1236.48</v>
      </c>
      <c r="K1114" s="4" t="str">
        <f>IF(COUNTIF($A$2:$A1114,A1114)&gt;1,"Duplicate","Unique")</f>
        <v>Unique</v>
      </c>
    </row>
    <row r="1115" spans="1:11" ht="15" customHeight="1" x14ac:dyDescent="0.3">
      <c r="A1115" s="4" t="str">
        <f>Raw_SalesFact!A1115</f>
        <v>SALE1113</v>
      </c>
      <c r="B1115" s="6">
        <f>Raw_SalesFact!B1115</f>
        <v>45888</v>
      </c>
      <c r="C1115" s="4" t="str">
        <f>Raw_SalesFact!C1115</f>
        <v>CUST1094</v>
      </c>
      <c r="D1115" s="4" t="str">
        <f>Raw_SalesFact!D1115</f>
        <v>PROD91</v>
      </c>
      <c r="E1115" s="4" t="str">
        <f>Raw_SalesFact!E1115</f>
        <v>STORE5</v>
      </c>
      <c r="F1115" s="4">
        <f>IF(Raw_SalesFact!F1115="",ROUND(AVERAGE(Raw_SalesFact!$F$2:$F$2001),0),Raw_SalesFact!F1115)</f>
        <v>3</v>
      </c>
      <c r="G1115" s="4">
        <f>IF(Raw_SalesFact!G1115="",ROUND(AVERAGEIF(Raw_SalesFact!$D$2:$D$2001,D1115,Raw_SalesFact!$G$2:$G$2001),2),Raw_SalesFact!G1115)</f>
        <v>629.58000000000004</v>
      </c>
      <c r="H1115" s="8">
        <f>IF(Raw_SalesFact!H1115="",0,Raw_SalesFact!H1115)</f>
        <v>0.05</v>
      </c>
      <c r="I1115" s="4" t="str">
        <f>Raw_SalesFact!I1115</f>
        <v>Credit Card</v>
      </c>
      <c r="J1115" s="4">
        <f>IF(Raw_SalesFact!J1115="",ROUND(F1115*G1115*(1-H1115),2),Raw_SalesFact!J1115)</f>
        <v>1794.3030000000001</v>
      </c>
      <c r="K1115" s="4" t="str">
        <f>IF(COUNTIF($A$2:$A1115,A1115)&gt;1,"Duplicate","Unique")</f>
        <v>Unique</v>
      </c>
    </row>
    <row r="1116" spans="1:11" ht="15" customHeight="1" x14ac:dyDescent="0.3">
      <c r="A1116" s="4" t="str">
        <f>Raw_SalesFact!A1116</f>
        <v>SALE1114</v>
      </c>
      <c r="B1116" s="6">
        <f>Raw_SalesFact!B1116</f>
        <v>45791</v>
      </c>
      <c r="C1116" s="4" t="str">
        <f>Raw_SalesFact!C1116</f>
        <v>CUST1466</v>
      </c>
      <c r="D1116" s="4" t="str">
        <f>Raw_SalesFact!D1116</f>
        <v>PROD87</v>
      </c>
      <c r="E1116" s="4" t="str">
        <f>Raw_SalesFact!E1116</f>
        <v>STORE2</v>
      </c>
      <c r="F1116" s="4">
        <f>IF(Raw_SalesFact!F1116="",ROUND(AVERAGE(Raw_SalesFact!$F$2:$F$2001),0),Raw_SalesFact!F1116)</f>
        <v>2</v>
      </c>
      <c r="G1116" s="4">
        <f>IF(Raw_SalesFact!G1116="",ROUND(AVERAGEIF(Raw_SalesFact!$D$2:$D$2001,D1116,Raw_SalesFact!$G$2:$G$2001),2),Raw_SalesFact!G1116)</f>
        <v>121.52</v>
      </c>
      <c r="H1116" s="8">
        <f>IF(Raw_SalesFact!H1116="",0,Raw_SalesFact!H1116)</f>
        <v>0.18</v>
      </c>
      <c r="I1116" s="4" t="str">
        <f>Raw_SalesFact!I1116</f>
        <v>COD</v>
      </c>
      <c r="J1116" s="4">
        <f>IF(Raw_SalesFact!J1116="",ROUND(F1116*G1116*(1-H1116),2),Raw_SalesFact!J1116)</f>
        <v>199.2928</v>
      </c>
      <c r="K1116" s="4" t="str">
        <f>IF(COUNTIF($A$2:$A1116,A1116)&gt;1,"Duplicate","Unique")</f>
        <v>Unique</v>
      </c>
    </row>
    <row r="1117" spans="1:11" ht="15" customHeight="1" x14ac:dyDescent="0.3">
      <c r="A1117" s="4" t="str">
        <f>Raw_SalesFact!A1117</f>
        <v>SALE1115</v>
      </c>
      <c r="B1117" s="6">
        <f>Raw_SalesFact!B1117</f>
        <v>45420</v>
      </c>
      <c r="C1117" s="4" t="str">
        <f>Raw_SalesFact!C1117</f>
        <v>CUST1401</v>
      </c>
      <c r="D1117" s="4" t="str">
        <f>Raw_SalesFact!D1117</f>
        <v>PROD65</v>
      </c>
      <c r="E1117" s="4" t="str">
        <f>Raw_SalesFact!E1117</f>
        <v>STORE19</v>
      </c>
      <c r="F1117" s="4">
        <f>IF(Raw_SalesFact!F1117="",ROUND(AVERAGE(Raw_SalesFact!$F$2:$F$2001),0),Raw_SalesFact!F1117)</f>
        <v>2</v>
      </c>
      <c r="G1117" s="4">
        <f>IF(Raw_SalesFact!G1117="",ROUND(AVERAGEIF(Raw_SalesFact!$D$2:$D$2001,D1117,Raw_SalesFact!$G$2:$G$2001),2),Raw_SalesFact!G1117)</f>
        <v>549.83000000000004</v>
      </c>
      <c r="H1117" s="8">
        <f>IF(Raw_SalesFact!H1117="",0,Raw_SalesFact!H1117)</f>
        <v>7.0000000000000007E-2</v>
      </c>
      <c r="I1117" s="4" t="str">
        <f>Raw_SalesFact!I1117</f>
        <v>PayPal</v>
      </c>
      <c r="J1117" s="4">
        <f>IF(Raw_SalesFact!J1117="",ROUND(F1117*G1117*(1-H1117),2),Raw_SalesFact!J1117)</f>
        <v>1022.6838</v>
      </c>
      <c r="K1117" s="4" t="str">
        <f>IF(COUNTIF($A$2:$A1117,A1117)&gt;1,"Duplicate","Unique")</f>
        <v>Unique</v>
      </c>
    </row>
    <row r="1118" spans="1:11" ht="15" customHeight="1" x14ac:dyDescent="0.3">
      <c r="A1118" s="4" t="str">
        <f>Raw_SalesFact!A1118</f>
        <v>SALE1116</v>
      </c>
      <c r="B1118" s="6">
        <f>Raw_SalesFact!B1118</f>
        <v>45219</v>
      </c>
      <c r="C1118" s="4" t="str">
        <f>Raw_SalesFact!C1118</f>
        <v>CUST1140</v>
      </c>
      <c r="D1118" s="4" t="str">
        <f>Raw_SalesFact!D1118</f>
        <v>PROD13</v>
      </c>
      <c r="E1118" s="4" t="str">
        <f>Raw_SalesFact!E1118</f>
        <v>STORE8</v>
      </c>
      <c r="F1118" s="4">
        <f>IF(Raw_SalesFact!F1118="",ROUND(AVERAGE(Raw_SalesFact!$F$2:$F$2001),0),Raw_SalesFact!F1118)</f>
        <v>3</v>
      </c>
      <c r="G1118" s="4">
        <f>IF(Raw_SalesFact!G1118="",ROUND(AVERAGEIF(Raw_SalesFact!$D$2:$D$2001,D1118,Raw_SalesFact!$G$2:$G$2001),2),Raw_SalesFact!G1118)</f>
        <v>278.38</v>
      </c>
      <c r="H1118" s="8">
        <f>IF(Raw_SalesFact!H1118="",0,Raw_SalesFact!H1118)</f>
        <v>0.03</v>
      </c>
      <c r="I1118" s="4" t="str">
        <f>Raw_SalesFact!I1118</f>
        <v>Credit Card</v>
      </c>
      <c r="J1118" s="4">
        <f>IF(Raw_SalesFact!J1118="",ROUND(F1118*G1118*(1-H1118),2),Raw_SalesFact!J1118)</f>
        <v>810.08579999999995</v>
      </c>
      <c r="K1118" s="4" t="str">
        <f>IF(COUNTIF($A$2:$A1118,A1118)&gt;1,"Duplicate","Unique")</f>
        <v>Unique</v>
      </c>
    </row>
    <row r="1119" spans="1:11" ht="15" customHeight="1" x14ac:dyDescent="0.3">
      <c r="A1119" s="4" t="str">
        <f>Raw_SalesFact!A1119</f>
        <v>SALE1117</v>
      </c>
      <c r="B1119" s="6">
        <f>Raw_SalesFact!B1119</f>
        <v>45510</v>
      </c>
      <c r="C1119" s="4" t="str">
        <f>Raw_SalesFact!C1119</f>
        <v>CUST1437</v>
      </c>
      <c r="D1119" s="4" t="str">
        <f>Raw_SalesFact!D1119</f>
        <v>PROD96</v>
      </c>
      <c r="E1119" s="4" t="str">
        <f>Raw_SalesFact!E1119</f>
        <v>STORE3</v>
      </c>
      <c r="F1119" s="4">
        <f>IF(Raw_SalesFact!F1119="",ROUND(AVERAGE(Raw_SalesFact!$F$2:$F$2001),0),Raw_SalesFact!F1119)</f>
        <v>4</v>
      </c>
      <c r="G1119" s="4">
        <f>IF(Raw_SalesFact!G1119="",ROUND(AVERAGEIF(Raw_SalesFact!$D$2:$D$2001,D1119,Raw_SalesFact!$G$2:$G$2001),2),Raw_SalesFact!G1119)</f>
        <v>723.66</v>
      </c>
      <c r="H1119" s="8">
        <f>IF(Raw_SalesFact!H1119="",0,Raw_SalesFact!H1119)</f>
        <v>0.03</v>
      </c>
      <c r="I1119" s="4" t="str">
        <f>Raw_SalesFact!I1119</f>
        <v>PayPal</v>
      </c>
      <c r="J1119" s="4">
        <f>IF(Raw_SalesFact!J1119="",ROUND(F1119*G1119*(1-H1119),2),Raw_SalesFact!J1119)</f>
        <v>2807.8008</v>
      </c>
      <c r="K1119" s="4" t="str">
        <f>IF(COUNTIF($A$2:$A1119,A1119)&gt;1,"Duplicate","Unique")</f>
        <v>Unique</v>
      </c>
    </row>
    <row r="1120" spans="1:11" ht="15" customHeight="1" x14ac:dyDescent="0.3">
      <c r="A1120" s="4" t="str">
        <f>Raw_SalesFact!A1120</f>
        <v>SALE1118</v>
      </c>
      <c r="B1120" s="6">
        <f>Raw_SalesFact!B1120</f>
        <v>45687</v>
      </c>
      <c r="C1120" s="4" t="str">
        <f>Raw_SalesFact!C1120</f>
        <v>CUST1205</v>
      </c>
      <c r="D1120" s="4" t="str">
        <f>Raw_SalesFact!D1120</f>
        <v>PROD72</v>
      </c>
      <c r="E1120" s="4" t="str">
        <f>Raw_SalesFact!E1120</f>
        <v>STORE9</v>
      </c>
      <c r="F1120" s="4">
        <f>IF(Raw_SalesFact!F1120="",ROUND(AVERAGE(Raw_SalesFact!$F$2:$F$2001),0),Raw_SalesFact!F1120)</f>
        <v>1</v>
      </c>
      <c r="G1120" s="4">
        <f>IF(Raw_SalesFact!G1120="",ROUND(AVERAGEIF(Raw_SalesFact!$D$2:$D$2001,D1120,Raw_SalesFact!$G$2:$G$2001),2),Raw_SalesFact!G1120)</f>
        <v>724.74</v>
      </c>
      <c r="H1120" s="8">
        <f>IF(Raw_SalesFact!H1120="",0,Raw_SalesFact!H1120)</f>
        <v>0.15</v>
      </c>
      <c r="I1120" s="4" t="str">
        <f>Raw_SalesFact!I1120</f>
        <v>PayPal</v>
      </c>
      <c r="J1120" s="4">
        <f>IF(Raw_SalesFact!J1120="",ROUND(F1120*G1120*(1-H1120),2),Raw_SalesFact!J1120)</f>
        <v>616.029</v>
      </c>
      <c r="K1120" s="4" t="str">
        <f>IF(COUNTIF($A$2:$A1120,A1120)&gt;1,"Duplicate","Unique")</f>
        <v>Unique</v>
      </c>
    </row>
    <row r="1121" spans="1:11" ht="15" customHeight="1" x14ac:dyDescent="0.3">
      <c r="A1121" s="4" t="str">
        <f>Raw_SalesFact!A1121</f>
        <v>SALE1119</v>
      </c>
      <c r="B1121" s="6">
        <f>Raw_SalesFact!B1121</f>
        <v>45271</v>
      </c>
      <c r="C1121" s="4" t="str">
        <f>Raw_SalesFact!C1121</f>
        <v>CUST1455</v>
      </c>
      <c r="D1121" s="4" t="str">
        <f>Raw_SalesFact!D1121</f>
        <v>PROD21</v>
      </c>
      <c r="E1121" s="4" t="str">
        <f>Raw_SalesFact!E1121</f>
        <v>STORE4</v>
      </c>
      <c r="F1121" s="4">
        <f>IF(Raw_SalesFact!F1121="",ROUND(AVERAGE(Raw_SalesFact!$F$2:$F$2001),0),Raw_SalesFact!F1121)</f>
        <v>2</v>
      </c>
      <c r="G1121" s="4">
        <f>IF(Raw_SalesFact!G1121="",ROUND(AVERAGEIF(Raw_SalesFact!$D$2:$D$2001,D1121,Raw_SalesFact!$G$2:$G$2001),2),Raw_SalesFact!G1121)</f>
        <v>961.84</v>
      </c>
      <c r="H1121" s="8">
        <f>IF(Raw_SalesFact!H1121="",0,Raw_SalesFact!H1121)</f>
        <v>0.25</v>
      </c>
      <c r="I1121" s="4" t="str">
        <f>Raw_SalesFact!I1121</f>
        <v>PayPal</v>
      </c>
      <c r="J1121" s="4">
        <f>IF(Raw_SalesFact!J1121="",ROUND(F1121*G1121*(1-H1121),2),Raw_SalesFact!J1121)</f>
        <v>1442.76</v>
      </c>
      <c r="K1121" s="4" t="str">
        <f>IF(COUNTIF($A$2:$A1121,A1121)&gt;1,"Duplicate","Unique")</f>
        <v>Unique</v>
      </c>
    </row>
    <row r="1122" spans="1:11" ht="15" customHeight="1" x14ac:dyDescent="0.3">
      <c r="A1122" s="4" t="str">
        <f>Raw_SalesFact!A1122</f>
        <v>SALE1120</v>
      </c>
      <c r="B1122" s="6">
        <f>Raw_SalesFact!B1122</f>
        <v>45446</v>
      </c>
      <c r="C1122" s="4" t="str">
        <f>Raw_SalesFact!C1122</f>
        <v>CUST1020</v>
      </c>
      <c r="D1122" s="4" t="str">
        <f>Raw_SalesFact!D1122</f>
        <v>PROD37</v>
      </c>
      <c r="E1122" s="4" t="str">
        <f>Raw_SalesFact!E1122</f>
        <v>STORE16</v>
      </c>
      <c r="F1122" s="4">
        <f>IF(Raw_SalesFact!F1122="",ROUND(AVERAGE(Raw_SalesFact!$F$2:$F$2001),0),Raw_SalesFact!F1122)</f>
        <v>4</v>
      </c>
      <c r="G1122" s="4">
        <f>IF(Raw_SalesFact!G1122="",ROUND(AVERAGEIF(Raw_SalesFact!$D$2:$D$2001,D1122,Raw_SalesFact!$G$2:$G$2001),2),Raw_SalesFact!G1122)</f>
        <v>21.12</v>
      </c>
      <c r="H1122" s="8">
        <f>IF(Raw_SalesFact!H1122="",0,Raw_SalesFact!H1122)</f>
        <v>0.18</v>
      </c>
      <c r="I1122" s="4" t="str">
        <f>Raw_SalesFact!I1122</f>
        <v>COD</v>
      </c>
      <c r="J1122" s="4">
        <f>IF(Raw_SalesFact!J1122="",ROUND(F1122*G1122*(1-H1122),2),Raw_SalesFact!J1122)</f>
        <v>69.273600000000002</v>
      </c>
      <c r="K1122" s="4" t="str">
        <f>IF(COUNTIF($A$2:$A1122,A1122)&gt;1,"Duplicate","Unique")</f>
        <v>Unique</v>
      </c>
    </row>
    <row r="1123" spans="1:11" ht="15" customHeight="1" x14ac:dyDescent="0.3">
      <c r="A1123" s="4" t="str">
        <f>Raw_SalesFact!A1123</f>
        <v>SALE1121</v>
      </c>
      <c r="B1123" s="6">
        <f>Raw_SalesFact!B1123</f>
        <v>45579</v>
      </c>
      <c r="C1123" s="4" t="str">
        <f>Raw_SalesFact!C1123</f>
        <v>CUST1319</v>
      </c>
      <c r="D1123" s="4" t="str">
        <f>Raw_SalesFact!D1123</f>
        <v>PROD0</v>
      </c>
      <c r="E1123" s="4" t="str">
        <f>Raw_SalesFact!E1123</f>
        <v>STORE4</v>
      </c>
      <c r="F1123" s="4">
        <f>IF(Raw_SalesFact!F1123="",ROUND(AVERAGE(Raw_SalesFact!$F$2:$F$2001),0),Raw_SalesFact!F1123)</f>
        <v>3</v>
      </c>
      <c r="G1123" s="4">
        <f>IF(Raw_SalesFact!G1123="",ROUND(AVERAGEIF(Raw_SalesFact!$D$2:$D$2001,D1123,Raw_SalesFact!$G$2:$G$2001),2),Raw_SalesFact!G1123)</f>
        <v>819.93</v>
      </c>
      <c r="H1123" s="8">
        <f>IF(Raw_SalesFact!H1123="",0,Raw_SalesFact!H1123)</f>
        <v>0.08</v>
      </c>
      <c r="I1123" s="4" t="str">
        <f>Raw_SalesFact!I1123</f>
        <v>PayPal</v>
      </c>
      <c r="J1123" s="4">
        <f>IF(Raw_SalesFact!J1123="",ROUND(F1123*G1123*(1-H1123),2),Raw_SalesFact!J1123)</f>
        <v>2263.0068000000001</v>
      </c>
      <c r="K1123" s="4" t="str">
        <f>IF(COUNTIF($A$2:$A1123,A1123)&gt;1,"Duplicate","Unique")</f>
        <v>Unique</v>
      </c>
    </row>
    <row r="1124" spans="1:11" ht="15" customHeight="1" x14ac:dyDescent="0.3">
      <c r="A1124" s="4" t="str">
        <f>Raw_SalesFact!A1124</f>
        <v>SALE1122</v>
      </c>
      <c r="B1124" s="6">
        <f>Raw_SalesFact!B1124</f>
        <v>45725</v>
      </c>
      <c r="C1124" s="4" t="str">
        <f>Raw_SalesFact!C1124</f>
        <v>CUST1294</v>
      </c>
      <c r="D1124" s="4" t="str">
        <f>Raw_SalesFact!D1124</f>
        <v>PROD42</v>
      </c>
      <c r="E1124" s="4" t="str">
        <f>Raw_SalesFact!E1124</f>
        <v>STORE0</v>
      </c>
      <c r="F1124" s="4">
        <f>IF(Raw_SalesFact!F1124="",ROUND(AVERAGE(Raw_SalesFact!$F$2:$F$2001),0),Raw_SalesFact!F1124)</f>
        <v>2</v>
      </c>
      <c r="G1124" s="4">
        <f>IF(Raw_SalesFact!G1124="",ROUND(AVERAGEIF(Raw_SalesFact!$D$2:$D$2001,D1124,Raw_SalesFact!$G$2:$G$2001),2),Raw_SalesFact!G1124)</f>
        <v>700.95</v>
      </c>
      <c r="H1124" s="8">
        <f>IF(Raw_SalesFact!H1124="",0,Raw_SalesFact!H1124)</f>
        <v>0.18</v>
      </c>
      <c r="I1124" s="4" t="str">
        <f>Raw_SalesFact!I1124</f>
        <v>Credit Card</v>
      </c>
      <c r="J1124" s="4">
        <f>IF(Raw_SalesFact!J1124="",ROUND(F1124*G1124*(1-H1124),2),Raw_SalesFact!J1124)</f>
        <v>1149.558</v>
      </c>
      <c r="K1124" s="4" t="str">
        <f>IF(COUNTIF($A$2:$A1124,A1124)&gt;1,"Duplicate","Unique")</f>
        <v>Unique</v>
      </c>
    </row>
    <row r="1125" spans="1:11" ht="15" customHeight="1" x14ac:dyDescent="0.3">
      <c r="A1125" s="4" t="str">
        <f>Raw_SalesFact!A1125</f>
        <v>SALE1123</v>
      </c>
      <c r="B1125" s="6">
        <f>Raw_SalesFact!B1125</f>
        <v>45910</v>
      </c>
      <c r="C1125" s="4" t="str">
        <f>Raw_SalesFact!C1125</f>
        <v>CUST1141</v>
      </c>
      <c r="D1125" s="4" t="str">
        <f>Raw_SalesFact!D1125</f>
        <v>PROD17</v>
      </c>
      <c r="E1125" s="4" t="str">
        <f>Raw_SalesFact!E1125</f>
        <v>STORE14</v>
      </c>
      <c r="F1125" s="4">
        <f>IF(Raw_SalesFact!F1125="",ROUND(AVERAGE(Raw_SalesFact!$F$2:$F$2001),0),Raw_SalesFact!F1125)</f>
        <v>2</v>
      </c>
      <c r="G1125" s="4">
        <f>IF(Raw_SalesFact!G1125="",ROUND(AVERAGEIF(Raw_SalesFact!$D$2:$D$2001,D1125,Raw_SalesFact!$G$2:$G$2001),2),Raw_SalesFact!G1125)</f>
        <v>456.38</v>
      </c>
      <c r="H1125" s="8">
        <f>IF(Raw_SalesFact!H1125="",0,Raw_SalesFact!H1125)</f>
        <v>0.12</v>
      </c>
      <c r="I1125" s="4" t="str">
        <f>Raw_SalesFact!I1125</f>
        <v>Credit Card</v>
      </c>
      <c r="J1125" s="4">
        <f>IF(Raw_SalesFact!J1125="",ROUND(F1125*G1125*(1-H1125),2),Raw_SalesFact!J1125)</f>
        <v>803.22879999999998</v>
      </c>
      <c r="K1125" s="4" t="str">
        <f>IF(COUNTIF($A$2:$A1125,A1125)&gt;1,"Duplicate","Unique")</f>
        <v>Unique</v>
      </c>
    </row>
    <row r="1126" spans="1:11" ht="15" customHeight="1" x14ac:dyDescent="0.3">
      <c r="A1126" s="4" t="str">
        <f>Raw_SalesFact!A1126</f>
        <v>SALE1124</v>
      </c>
      <c r="B1126" s="6">
        <f>Raw_SalesFact!B1126</f>
        <v>45447</v>
      </c>
      <c r="C1126" s="4" t="str">
        <f>Raw_SalesFact!C1126</f>
        <v>CUST1361</v>
      </c>
      <c r="D1126" s="4" t="str">
        <f>Raw_SalesFact!D1126</f>
        <v>PROD76</v>
      </c>
      <c r="E1126" s="4" t="str">
        <f>Raw_SalesFact!E1126</f>
        <v>STORE14</v>
      </c>
      <c r="F1126" s="4">
        <f>IF(Raw_SalesFact!F1126="",ROUND(AVERAGE(Raw_SalesFact!$F$2:$F$2001),0),Raw_SalesFact!F1126)</f>
        <v>3</v>
      </c>
      <c r="G1126" s="4">
        <f>IF(Raw_SalesFact!G1126="",ROUND(AVERAGEIF(Raw_SalesFact!$D$2:$D$2001,D1126,Raw_SalesFact!$G$2:$G$2001),2),Raw_SalesFact!G1126)</f>
        <v>291.05</v>
      </c>
      <c r="H1126" s="8">
        <f>IF(Raw_SalesFact!H1126="",0,Raw_SalesFact!H1126)</f>
        <v>0.3</v>
      </c>
      <c r="I1126" s="4" t="str">
        <f>Raw_SalesFact!I1126</f>
        <v>Credit Card</v>
      </c>
      <c r="J1126" s="4">
        <f>IF(Raw_SalesFact!J1126="",ROUND(F1126*G1126*(1-H1126),2),Raw_SalesFact!J1126)</f>
        <v>611.20500000000004</v>
      </c>
      <c r="K1126" s="4" t="str">
        <f>IF(COUNTIF($A$2:$A1126,A1126)&gt;1,"Duplicate","Unique")</f>
        <v>Unique</v>
      </c>
    </row>
    <row r="1127" spans="1:11" ht="15" customHeight="1" x14ac:dyDescent="0.3">
      <c r="A1127" s="4" t="str">
        <f>Raw_SalesFact!A1127</f>
        <v>SALE1125</v>
      </c>
      <c r="B1127" s="6">
        <f>Raw_SalesFact!B1127</f>
        <v>45307</v>
      </c>
      <c r="C1127" s="4" t="str">
        <f>Raw_SalesFact!C1127</f>
        <v>CUST1233</v>
      </c>
      <c r="D1127" s="4" t="str">
        <f>Raw_SalesFact!D1127</f>
        <v>PROD95</v>
      </c>
      <c r="E1127" s="4" t="str">
        <f>Raw_SalesFact!E1127</f>
        <v>STORE15</v>
      </c>
      <c r="F1127" s="4">
        <f>IF(Raw_SalesFact!F1127="",ROUND(AVERAGE(Raw_SalesFact!$F$2:$F$2001),0),Raw_SalesFact!F1127)</f>
        <v>2</v>
      </c>
      <c r="G1127" s="4">
        <f>IF(Raw_SalesFact!G1127="",ROUND(AVERAGEIF(Raw_SalesFact!$D$2:$D$2001,D1127,Raw_SalesFact!$G$2:$G$2001),2),Raw_SalesFact!G1127)</f>
        <v>463.52</v>
      </c>
      <c r="H1127" s="8">
        <f>IF(Raw_SalesFact!H1127="",0,Raw_SalesFact!H1127)</f>
        <v>0.27</v>
      </c>
      <c r="I1127" s="4" t="str">
        <f>Raw_SalesFact!I1127</f>
        <v>PayPal</v>
      </c>
      <c r="J1127" s="4">
        <f>IF(Raw_SalesFact!J1127="",ROUND(F1127*G1127*(1-H1127),2),Raw_SalesFact!J1127)</f>
        <v>676.73919999999998</v>
      </c>
      <c r="K1127" s="4" t="str">
        <f>IF(COUNTIF($A$2:$A1127,A1127)&gt;1,"Duplicate","Unique")</f>
        <v>Unique</v>
      </c>
    </row>
    <row r="1128" spans="1:11" ht="15" customHeight="1" x14ac:dyDescent="0.3">
      <c r="A1128" s="4" t="str">
        <f>Raw_SalesFact!A1128</f>
        <v>SALE1126</v>
      </c>
      <c r="B1128" s="6">
        <f>Raw_SalesFact!B1128</f>
        <v>45653</v>
      </c>
      <c r="C1128" s="4" t="str">
        <f>Raw_SalesFact!C1128</f>
        <v>CUST1379</v>
      </c>
      <c r="D1128" s="4" t="str">
        <f>Raw_SalesFact!D1128</f>
        <v>PROD0</v>
      </c>
      <c r="E1128" s="4" t="str">
        <f>Raw_SalesFact!E1128</f>
        <v>STORE17</v>
      </c>
      <c r="F1128" s="4">
        <f>IF(Raw_SalesFact!F1128="",ROUND(AVERAGE(Raw_SalesFact!$F$2:$F$2001),0),Raw_SalesFact!F1128)</f>
        <v>3</v>
      </c>
      <c r="G1128" s="4">
        <f>IF(Raw_SalesFact!G1128="",ROUND(AVERAGEIF(Raw_SalesFact!$D$2:$D$2001,D1128,Raw_SalesFact!$G$2:$G$2001),2),Raw_SalesFact!G1128)</f>
        <v>241.64</v>
      </c>
      <c r="H1128" s="8">
        <f>IF(Raw_SalesFact!H1128="",0,Raw_SalesFact!H1128)</f>
        <v>0.28999999999999998</v>
      </c>
      <c r="I1128" s="4" t="str">
        <f>Raw_SalesFact!I1128</f>
        <v>PayPal</v>
      </c>
      <c r="J1128" s="4">
        <f>IF(Raw_SalesFact!J1128="",ROUND(F1128*G1128*(1-H1128),2),Raw_SalesFact!J1128)</f>
        <v>514.69320000000005</v>
      </c>
      <c r="K1128" s="4" t="str">
        <f>IF(COUNTIF($A$2:$A1128,A1128)&gt;1,"Duplicate","Unique")</f>
        <v>Unique</v>
      </c>
    </row>
    <row r="1129" spans="1:11" ht="15" customHeight="1" x14ac:dyDescent="0.3">
      <c r="A1129" s="4" t="str">
        <f>Raw_SalesFact!A1129</f>
        <v>SALE1127</v>
      </c>
      <c r="B1129" s="6">
        <f>Raw_SalesFact!B1129</f>
        <v>45817</v>
      </c>
      <c r="C1129" s="4" t="str">
        <f>Raw_SalesFact!C1129</f>
        <v>CUST1483</v>
      </c>
      <c r="D1129" s="4" t="str">
        <f>Raw_SalesFact!D1129</f>
        <v>PROD30</v>
      </c>
      <c r="E1129" s="4" t="str">
        <f>Raw_SalesFact!E1129</f>
        <v>STORE10</v>
      </c>
      <c r="F1129" s="4">
        <f>IF(Raw_SalesFact!F1129="",ROUND(AVERAGE(Raw_SalesFact!$F$2:$F$2001),0),Raw_SalesFact!F1129)</f>
        <v>2</v>
      </c>
      <c r="G1129" s="4">
        <f>IF(Raw_SalesFact!G1129="",ROUND(AVERAGEIF(Raw_SalesFact!$D$2:$D$2001,D1129,Raw_SalesFact!$G$2:$G$2001),2),Raw_SalesFact!G1129)</f>
        <v>47.86</v>
      </c>
      <c r="H1129" s="8">
        <f>IF(Raw_SalesFact!H1129="",0,Raw_SalesFact!H1129)</f>
        <v>0.03</v>
      </c>
      <c r="I1129" s="4" t="str">
        <f>Raw_SalesFact!I1129</f>
        <v>PayPal</v>
      </c>
      <c r="J1129" s="4">
        <f>IF(Raw_SalesFact!J1129="",ROUND(F1129*G1129*(1-H1129),2),Raw_SalesFact!J1129)</f>
        <v>92.848399999999998</v>
      </c>
      <c r="K1129" s="4" t="str">
        <f>IF(COUNTIF($A$2:$A1129,A1129)&gt;1,"Duplicate","Unique")</f>
        <v>Unique</v>
      </c>
    </row>
    <row r="1130" spans="1:11" ht="15" customHeight="1" x14ac:dyDescent="0.3">
      <c r="A1130" s="4" t="str">
        <f>Raw_SalesFact!A1130</f>
        <v>SALE1128</v>
      </c>
      <c r="B1130" s="6">
        <f>Raw_SalesFact!B1130</f>
        <v>45509</v>
      </c>
      <c r="C1130" s="4" t="str">
        <f>Raw_SalesFact!C1130</f>
        <v>CUST1344</v>
      </c>
      <c r="D1130" s="4" t="str">
        <f>Raw_SalesFact!D1130</f>
        <v>PROD92</v>
      </c>
      <c r="E1130" s="4" t="str">
        <f>Raw_SalesFact!E1130</f>
        <v>STORE3</v>
      </c>
      <c r="F1130" s="4">
        <f>IF(Raw_SalesFact!F1130="",ROUND(AVERAGE(Raw_SalesFact!$F$2:$F$2001),0),Raw_SalesFact!F1130)</f>
        <v>1</v>
      </c>
      <c r="G1130" s="4">
        <f>IF(Raw_SalesFact!G1130="",ROUND(AVERAGEIF(Raw_SalesFact!$D$2:$D$2001,D1130,Raw_SalesFact!$G$2:$G$2001),2),Raw_SalesFact!G1130)</f>
        <v>805.07</v>
      </c>
      <c r="H1130" s="8">
        <f>IF(Raw_SalesFact!H1130="",0,Raw_SalesFact!H1130)</f>
        <v>0.06</v>
      </c>
      <c r="I1130" s="4" t="str">
        <f>Raw_SalesFact!I1130</f>
        <v>COD</v>
      </c>
      <c r="J1130" s="4">
        <f>IF(Raw_SalesFact!J1130="",ROUND(F1130*G1130*(1-H1130),2),Raw_SalesFact!J1130)</f>
        <v>756.76580000000001</v>
      </c>
      <c r="K1130" s="4" t="str">
        <f>IF(COUNTIF($A$2:$A1130,A1130)&gt;1,"Duplicate","Unique")</f>
        <v>Unique</v>
      </c>
    </row>
    <row r="1131" spans="1:11" ht="15" customHeight="1" x14ac:dyDescent="0.3">
      <c r="A1131" s="4" t="str">
        <f>Raw_SalesFact!A1131</f>
        <v>SALE1129</v>
      </c>
      <c r="B1131" s="6">
        <f>Raw_SalesFact!B1131</f>
        <v>45753</v>
      </c>
      <c r="C1131" s="4" t="str">
        <f>Raw_SalesFact!C1131</f>
        <v>CUST1373</v>
      </c>
      <c r="D1131" s="4" t="str">
        <f>Raw_SalesFact!D1131</f>
        <v>PROD34</v>
      </c>
      <c r="E1131" s="4" t="str">
        <f>Raw_SalesFact!E1131</f>
        <v>STORE1</v>
      </c>
      <c r="F1131" s="4">
        <f>IF(Raw_SalesFact!F1131="",ROUND(AVERAGE(Raw_SalesFact!$F$2:$F$2001),0),Raw_SalesFact!F1131)</f>
        <v>3</v>
      </c>
      <c r="G1131" s="4">
        <f>IF(Raw_SalesFact!G1131="",ROUND(AVERAGEIF(Raw_SalesFact!$D$2:$D$2001,D1131,Raw_SalesFact!$G$2:$G$2001),2),Raw_SalesFact!G1131)</f>
        <v>848.48</v>
      </c>
      <c r="H1131" s="8">
        <f>IF(Raw_SalesFact!H1131="",0,Raw_SalesFact!H1131)</f>
        <v>0</v>
      </c>
      <c r="I1131" s="4" t="str">
        <f>Raw_SalesFact!I1131</f>
        <v>COD</v>
      </c>
      <c r="J1131" s="4">
        <f>IF(Raw_SalesFact!J1131="",ROUND(F1131*G1131*(1-H1131),2),Raw_SalesFact!J1131)</f>
        <v>2545.44</v>
      </c>
      <c r="K1131" s="4" t="str">
        <f>IF(COUNTIF($A$2:$A1131,A1131)&gt;1,"Duplicate","Unique")</f>
        <v>Unique</v>
      </c>
    </row>
    <row r="1132" spans="1:11" ht="15" customHeight="1" x14ac:dyDescent="0.3">
      <c r="A1132" s="4" t="str">
        <f>Raw_SalesFact!A1132</f>
        <v>SALE1130</v>
      </c>
      <c r="B1132" s="6">
        <f>Raw_SalesFact!B1132</f>
        <v>45512</v>
      </c>
      <c r="C1132" s="4" t="str">
        <f>Raw_SalesFact!C1132</f>
        <v>CUST1244</v>
      </c>
      <c r="D1132" s="4" t="str">
        <f>Raw_SalesFact!D1132</f>
        <v>PROD53</v>
      </c>
      <c r="E1132" s="4" t="str">
        <f>Raw_SalesFact!E1132</f>
        <v>STORE8</v>
      </c>
      <c r="F1132" s="4">
        <f>IF(Raw_SalesFact!F1132="",ROUND(AVERAGE(Raw_SalesFact!$F$2:$F$2001),0),Raw_SalesFact!F1132)</f>
        <v>2</v>
      </c>
      <c r="G1132" s="4">
        <f>IF(Raw_SalesFact!G1132="",ROUND(AVERAGEIF(Raw_SalesFact!$D$2:$D$2001,D1132,Raw_SalesFact!$G$2:$G$2001),2),Raw_SalesFact!G1132)</f>
        <v>568.95000000000005</v>
      </c>
      <c r="H1132" s="8">
        <f>IF(Raw_SalesFact!H1132="",0,Raw_SalesFact!H1132)</f>
        <v>0.22</v>
      </c>
      <c r="I1132" s="4" t="str">
        <f>Raw_SalesFact!I1132</f>
        <v>Credit Card</v>
      </c>
      <c r="J1132" s="4">
        <f>IF(Raw_SalesFact!J1132="",ROUND(F1132*G1132*(1-H1132),2),Raw_SalesFact!J1132)</f>
        <v>887.56200000000001</v>
      </c>
      <c r="K1132" s="4" t="str">
        <f>IF(COUNTIF($A$2:$A1132,A1132)&gt;1,"Duplicate","Unique")</f>
        <v>Unique</v>
      </c>
    </row>
    <row r="1133" spans="1:11" ht="15" customHeight="1" x14ac:dyDescent="0.3">
      <c r="A1133" s="4" t="str">
        <f>Raw_SalesFact!A1133</f>
        <v>SALE1131</v>
      </c>
      <c r="B1133" s="6">
        <f>Raw_SalesFact!B1133</f>
        <v>45764</v>
      </c>
      <c r="C1133" s="4" t="str">
        <f>Raw_SalesFact!C1133</f>
        <v>CUST1162</v>
      </c>
      <c r="D1133" s="4" t="str">
        <f>Raw_SalesFact!D1133</f>
        <v>PROD53</v>
      </c>
      <c r="E1133" s="4" t="str">
        <f>Raw_SalesFact!E1133</f>
        <v>STORE11</v>
      </c>
      <c r="F1133" s="4">
        <f>IF(Raw_SalesFact!F1133="",ROUND(AVERAGE(Raw_SalesFact!$F$2:$F$2001),0),Raw_SalesFact!F1133)</f>
        <v>3</v>
      </c>
      <c r="G1133" s="4">
        <f>IF(Raw_SalesFact!G1133="",ROUND(AVERAGEIF(Raw_SalesFact!$D$2:$D$2001,D1133,Raw_SalesFact!$G$2:$G$2001),2),Raw_SalesFact!G1133)</f>
        <v>269.83999999999997</v>
      </c>
      <c r="H1133" s="8">
        <f>IF(Raw_SalesFact!H1133="",0,Raw_SalesFact!H1133)</f>
        <v>0.05</v>
      </c>
      <c r="I1133" s="4" t="str">
        <f>Raw_SalesFact!I1133</f>
        <v>PayPal</v>
      </c>
      <c r="J1133" s="4">
        <f>IF(Raw_SalesFact!J1133="",ROUND(F1133*G1133*(1-H1133),2),Raw_SalesFact!J1133)</f>
        <v>769.04399999999998</v>
      </c>
      <c r="K1133" s="4" t="str">
        <f>IF(COUNTIF($A$2:$A1133,A1133)&gt;1,"Duplicate","Unique")</f>
        <v>Unique</v>
      </c>
    </row>
    <row r="1134" spans="1:11" ht="15" customHeight="1" x14ac:dyDescent="0.3">
      <c r="A1134" s="4" t="str">
        <f>Raw_SalesFact!A1134</f>
        <v>SALE1132</v>
      </c>
      <c r="B1134" s="6">
        <f>Raw_SalesFact!B1134</f>
        <v>45746</v>
      </c>
      <c r="C1134" s="4" t="str">
        <f>Raw_SalesFact!C1134</f>
        <v>CUST1309</v>
      </c>
      <c r="D1134" s="4" t="str">
        <f>Raw_SalesFact!D1134</f>
        <v>PROD62</v>
      </c>
      <c r="E1134" s="4" t="str">
        <f>Raw_SalesFact!E1134</f>
        <v>STORE13</v>
      </c>
      <c r="F1134" s="4">
        <f>IF(Raw_SalesFact!F1134="",ROUND(AVERAGE(Raw_SalesFact!$F$2:$F$2001),0),Raw_SalesFact!F1134)</f>
        <v>4</v>
      </c>
      <c r="G1134" s="4">
        <f>IF(Raw_SalesFact!G1134="",ROUND(AVERAGEIF(Raw_SalesFact!$D$2:$D$2001,D1134,Raw_SalesFact!$G$2:$G$2001),2),Raw_SalesFact!G1134)</f>
        <v>267.36</v>
      </c>
      <c r="H1134" s="8">
        <f>IF(Raw_SalesFact!H1134="",0,Raw_SalesFact!H1134)</f>
        <v>0.27</v>
      </c>
      <c r="I1134" s="4" t="str">
        <f>Raw_SalesFact!I1134</f>
        <v>PayPal</v>
      </c>
      <c r="J1134" s="4">
        <f>IF(Raw_SalesFact!J1134="",ROUND(F1134*G1134*(1-H1134),2),Raw_SalesFact!J1134)</f>
        <v>780.69119999999998</v>
      </c>
      <c r="K1134" s="4" t="str">
        <f>IF(COUNTIF($A$2:$A1134,A1134)&gt;1,"Duplicate","Unique")</f>
        <v>Unique</v>
      </c>
    </row>
    <row r="1135" spans="1:11" ht="15" customHeight="1" x14ac:dyDescent="0.3">
      <c r="A1135" s="4" t="str">
        <f>Raw_SalesFact!A1135</f>
        <v>SALE1133</v>
      </c>
      <c r="B1135" s="6">
        <f>Raw_SalesFact!B1135</f>
        <v>45647</v>
      </c>
      <c r="C1135" s="4" t="str">
        <f>Raw_SalesFact!C1135</f>
        <v>CUST1114</v>
      </c>
      <c r="D1135" s="4" t="str">
        <f>Raw_SalesFact!D1135</f>
        <v>PROD37</v>
      </c>
      <c r="E1135" s="4" t="str">
        <f>Raw_SalesFact!E1135</f>
        <v>STORE1</v>
      </c>
      <c r="F1135" s="4">
        <f>IF(Raw_SalesFact!F1135="",ROUND(AVERAGE(Raw_SalesFact!$F$2:$F$2001),0),Raw_SalesFact!F1135)</f>
        <v>1</v>
      </c>
      <c r="G1135" s="4">
        <f>IF(Raw_SalesFact!G1135="",ROUND(AVERAGEIF(Raw_SalesFact!$D$2:$D$2001,D1135,Raw_SalesFact!$G$2:$G$2001),2),Raw_SalesFact!G1135)</f>
        <v>438.41</v>
      </c>
      <c r="H1135" s="8">
        <f>IF(Raw_SalesFact!H1135="",0,Raw_SalesFact!H1135)</f>
        <v>0.09</v>
      </c>
      <c r="I1135" s="4" t="str">
        <f>Raw_SalesFact!I1135</f>
        <v>Credit Card</v>
      </c>
      <c r="J1135" s="4">
        <f>IF(Raw_SalesFact!J1135="",ROUND(F1135*G1135*(1-H1135),2),Raw_SalesFact!J1135)</f>
        <v>398.95310000000001</v>
      </c>
      <c r="K1135" s="4" t="str">
        <f>IF(COUNTIF($A$2:$A1135,A1135)&gt;1,"Duplicate","Unique")</f>
        <v>Unique</v>
      </c>
    </row>
    <row r="1136" spans="1:11" ht="15" customHeight="1" x14ac:dyDescent="0.3">
      <c r="A1136" s="4" t="str">
        <f>Raw_SalesFact!A1136</f>
        <v>SALE1134</v>
      </c>
      <c r="B1136" s="6">
        <f>Raw_SalesFact!B1136</f>
        <v>45443</v>
      </c>
      <c r="C1136" s="4" t="str">
        <f>Raw_SalesFact!C1136</f>
        <v>CUST1164</v>
      </c>
      <c r="D1136" s="4" t="str">
        <f>Raw_SalesFact!D1136</f>
        <v>PROD51</v>
      </c>
      <c r="E1136" s="4" t="str">
        <f>Raw_SalesFact!E1136</f>
        <v>STORE18</v>
      </c>
      <c r="F1136" s="4">
        <f>IF(Raw_SalesFact!F1136="",ROUND(AVERAGE(Raw_SalesFact!$F$2:$F$2001),0),Raw_SalesFact!F1136)</f>
        <v>2</v>
      </c>
      <c r="G1136" s="4">
        <f>IF(Raw_SalesFact!G1136="",ROUND(AVERAGEIF(Raw_SalesFact!$D$2:$D$2001,D1136,Raw_SalesFact!$G$2:$G$2001),2),Raw_SalesFact!G1136)</f>
        <v>86.72</v>
      </c>
      <c r="H1136" s="8">
        <f>IF(Raw_SalesFact!H1136="",0,Raw_SalesFact!H1136)</f>
        <v>0.28000000000000003</v>
      </c>
      <c r="I1136" s="4" t="str">
        <f>Raw_SalesFact!I1136</f>
        <v>COD</v>
      </c>
      <c r="J1136" s="4">
        <f>IF(Raw_SalesFact!J1136="",ROUND(F1136*G1136*(1-H1136),2),Raw_SalesFact!J1136)</f>
        <v>124.8768</v>
      </c>
      <c r="K1136" s="4" t="str">
        <f>IF(COUNTIF($A$2:$A1136,A1136)&gt;1,"Duplicate","Unique")</f>
        <v>Unique</v>
      </c>
    </row>
    <row r="1137" spans="1:11" ht="15" customHeight="1" x14ac:dyDescent="0.3">
      <c r="A1137" s="4" t="str">
        <f>Raw_SalesFact!A1137</f>
        <v>SALE1135</v>
      </c>
      <c r="B1137" s="6">
        <f>Raw_SalesFact!B1137</f>
        <v>45722</v>
      </c>
      <c r="C1137" s="4" t="str">
        <f>Raw_SalesFact!C1137</f>
        <v>CUST1425</v>
      </c>
      <c r="D1137" s="4" t="str">
        <f>Raw_SalesFact!D1137</f>
        <v>PROD89</v>
      </c>
      <c r="E1137" s="4" t="str">
        <f>Raw_SalesFact!E1137</f>
        <v>STORE6</v>
      </c>
      <c r="F1137" s="4">
        <f>IF(Raw_SalesFact!F1137="",ROUND(AVERAGE(Raw_SalesFact!$F$2:$F$2001),0),Raw_SalesFact!F1137)</f>
        <v>4</v>
      </c>
      <c r="G1137" s="4">
        <f>IF(Raw_SalesFact!G1137="",ROUND(AVERAGEIF(Raw_SalesFact!$D$2:$D$2001,D1137,Raw_SalesFact!$G$2:$G$2001),2),Raw_SalesFact!G1137)</f>
        <v>630.21</v>
      </c>
      <c r="H1137" s="8">
        <f>IF(Raw_SalesFact!H1137="",0,Raw_SalesFact!H1137)</f>
        <v>0.14000000000000001</v>
      </c>
      <c r="I1137" s="4" t="str">
        <f>Raw_SalesFact!I1137</f>
        <v>COD</v>
      </c>
      <c r="J1137" s="4">
        <f>IF(Raw_SalesFact!J1137="",ROUND(F1137*G1137*(1-H1137),2),Raw_SalesFact!J1137)</f>
        <v>2167.9223999999999</v>
      </c>
      <c r="K1137" s="4" t="str">
        <f>IF(COUNTIF($A$2:$A1137,A1137)&gt;1,"Duplicate","Unique")</f>
        <v>Unique</v>
      </c>
    </row>
    <row r="1138" spans="1:11" ht="15" customHeight="1" x14ac:dyDescent="0.3">
      <c r="A1138" s="4" t="str">
        <f>Raw_SalesFact!A1138</f>
        <v>SALE1136</v>
      </c>
      <c r="B1138" s="6">
        <f>Raw_SalesFact!B1138</f>
        <v>45575</v>
      </c>
      <c r="C1138" s="4" t="str">
        <f>Raw_SalesFact!C1138</f>
        <v>CUST1359</v>
      </c>
      <c r="D1138" s="4" t="str">
        <f>Raw_SalesFact!D1138</f>
        <v>PROD59</v>
      </c>
      <c r="E1138" s="4" t="str">
        <f>Raw_SalesFact!E1138</f>
        <v>STORE6</v>
      </c>
      <c r="F1138" s="4">
        <f>IF(Raw_SalesFact!F1138="",ROUND(AVERAGE(Raw_SalesFact!$F$2:$F$2001),0),Raw_SalesFact!F1138)</f>
        <v>3</v>
      </c>
      <c r="G1138" s="4">
        <f>IF(Raw_SalesFact!G1138="",ROUND(AVERAGEIF(Raw_SalesFact!$D$2:$D$2001,D1138,Raw_SalesFact!$G$2:$G$2001),2),Raw_SalesFact!G1138)</f>
        <v>180.84</v>
      </c>
      <c r="H1138" s="8">
        <f>IF(Raw_SalesFact!H1138="",0,Raw_SalesFact!H1138)</f>
        <v>0.03</v>
      </c>
      <c r="I1138" s="4" t="str">
        <f>Raw_SalesFact!I1138</f>
        <v>PayPal</v>
      </c>
      <c r="J1138" s="4">
        <f>IF(Raw_SalesFact!J1138="",ROUND(F1138*G1138*(1-H1138),2),Raw_SalesFact!J1138)</f>
        <v>526.24440000000004</v>
      </c>
      <c r="K1138" s="4" t="str">
        <f>IF(COUNTIF($A$2:$A1138,A1138)&gt;1,"Duplicate","Unique")</f>
        <v>Unique</v>
      </c>
    </row>
    <row r="1139" spans="1:11" ht="15" customHeight="1" x14ac:dyDescent="0.3">
      <c r="A1139" s="4" t="str">
        <f>Raw_SalesFact!A1139</f>
        <v>SALE1137</v>
      </c>
      <c r="B1139" s="6">
        <f>Raw_SalesFact!B1139</f>
        <v>45441</v>
      </c>
      <c r="C1139" s="4" t="str">
        <f>Raw_SalesFact!C1139</f>
        <v>CUST1004</v>
      </c>
      <c r="D1139" s="4" t="str">
        <f>Raw_SalesFact!D1139</f>
        <v>PROD64</v>
      </c>
      <c r="E1139" s="4" t="str">
        <f>Raw_SalesFact!E1139</f>
        <v>STORE16</v>
      </c>
      <c r="F1139" s="4">
        <f>IF(Raw_SalesFact!F1139="",ROUND(AVERAGE(Raw_SalesFact!$F$2:$F$2001),0),Raw_SalesFact!F1139)</f>
        <v>1</v>
      </c>
      <c r="G1139" s="4">
        <f>IF(Raw_SalesFact!G1139="",ROUND(AVERAGEIF(Raw_SalesFact!$D$2:$D$2001,D1139,Raw_SalesFact!$G$2:$G$2001),2),Raw_SalesFact!G1139)</f>
        <v>453.41</v>
      </c>
      <c r="H1139" s="8">
        <f>IF(Raw_SalesFact!H1139="",0,Raw_SalesFact!H1139)</f>
        <v>0.04</v>
      </c>
      <c r="I1139" s="4" t="str">
        <f>Raw_SalesFact!I1139</f>
        <v>COD</v>
      </c>
      <c r="J1139" s="4">
        <f>IF(Raw_SalesFact!J1139="",ROUND(F1139*G1139*(1-H1139),2),Raw_SalesFact!J1139)</f>
        <v>435.27359999999999</v>
      </c>
      <c r="K1139" s="4" t="str">
        <f>IF(COUNTIF($A$2:$A1139,A1139)&gt;1,"Duplicate","Unique")</f>
        <v>Unique</v>
      </c>
    </row>
    <row r="1140" spans="1:11" ht="15" customHeight="1" x14ac:dyDescent="0.3">
      <c r="A1140" s="4" t="str">
        <f>Raw_SalesFact!A1140</f>
        <v>SALE1138</v>
      </c>
      <c r="B1140" s="6">
        <f>Raw_SalesFact!B1140</f>
        <v>45940</v>
      </c>
      <c r="C1140" s="4" t="str">
        <f>Raw_SalesFact!C1140</f>
        <v>CUST1024</v>
      </c>
      <c r="D1140" s="4" t="str">
        <f>Raw_SalesFact!D1140</f>
        <v>PROD51</v>
      </c>
      <c r="E1140" s="4" t="str">
        <f>Raw_SalesFact!E1140</f>
        <v>STORE6</v>
      </c>
      <c r="F1140" s="4">
        <f>IF(Raw_SalesFact!F1140="",ROUND(AVERAGE(Raw_SalesFact!$F$2:$F$2001),0),Raw_SalesFact!F1140)</f>
        <v>1</v>
      </c>
      <c r="G1140" s="4">
        <f>IF(Raw_SalesFact!G1140="",ROUND(AVERAGEIF(Raw_SalesFact!$D$2:$D$2001,D1140,Raw_SalesFact!$G$2:$G$2001),2),Raw_SalesFact!G1140)</f>
        <v>629.09</v>
      </c>
      <c r="H1140" s="8">
        <f>IF(Raw_SalesFact!H1140="",0,Raw_SalesFact!H1140)</f>
        <v>0.02</v>
      </c>
      <c r="I1140" s="4" t="str">
        <f>Raw_SalesFact!I1140</f>
        <v>Credit Card</v>
      </c>
      <c r="J1140" s="4">
        <f>IF(Raw_SalesFact!J1140="",ROUND(F1140*G1140*(1-H1140),2),Raw_SalesFact!J1140)</f>
        <v>616.50819999999999</v>
      </c>
      <c r="K1140" s="4" t="str">
        <f>IF(COUNTIF($A$2:$A1140,A1140)&gt;1,"Duplicate","Unique")</f>
        <v>Unique</v>
      </c>
    </row>
    <row r="1141" spans="1:11" ht="15" customHeight="1" x14ac:dyDescent="0.3">
      <c r="A1141" s="4" t="str">
        <f>Raw_SalesFact!A1141</f>
        <v>SALE1139</v>
      </c>
      <c r="B1141" s="6">
        <f>Raw_SalesFact!B1141</f>
        <v>45518</v>
      </c>
      <c r="C1141" s="4" t="str">
        <f>Raw_SalesFact!C1141</f>
        <v>CUST1022</v>
      </c>
      <c r="D1141" s="4" t="str">
        <f>Raw_SalesFact!D1141</f>
        <v>PROD77</v>
      </c>
      <c r="E1141" s="4" t="str">
        <f>Raw_SalesFact!E1141</f>
        <v>STORE2</v>
      </c>
      <c r="F1141" s="4">
        <f>IF(Raw_SalesFact!F1141="",ROUND(AVERAGE(Raw_SalesFact!$F$2:$F$2001),0),Raw_SalesFact!F1141)</f>
        <v>2</v>
      </c>
      <c r="G1141" s="4">
        <f>IF(Raw_SalesFact!G1141="",ROUND(AVERAGEIF(Raw_SalesFact!$D$2:$D$2001,D1141,Raw_SalesFact!$G$2:$G$2001),2),Raw_SalesFact!G1141)</f>
        <v>257.45</v>
      </c>
      <c r="H1141" s="8">
        <f>IF(Raw_SalesFact!H1141="",0,Raw_SalesFact!H1141)</f>
        <v>0</v>
      </c>
      <c r="I1141" s="4" t="str">
        <f>Raw_SalesFact!I1141</f>
        <v>COD</v>
      </c>
      <c r="J1141" s="4">
        <f>IF(Raw_SalesFact!J1141="",ROUND(F1141*G1141*(1-H1141),2),Raw_SalesFact!J1141)</f>
        <v>514.9</v>
      </c>
      <c r="K1141" s="4" t="str">
        <f>IF(COUNTIF($A$2:$A1141,A1141)&gt;1,"Duplicate","Unique")</f>
        <v>Unique</v>
      </c>
    </row>
    <row r="1142" spans="1:11" ht="15" customHeight="1" x14ac:dyDescent="0.3">
      <c r="A1142" s="4" t="str">
        <f>Raw_SalesFact!A1142</f>
        <v>SALE1140</v>
      </c>
      <c r="B1142" s="6">
        <f>Raw_SalesFact!B1142</f>
        <v>45861</v>
      </c>
      <c r="C1142" s="4" t="str">
        <f>Raw_SalesFact!C1142</f>
        <v>CUST1179</v>
      </c>
      <c r="D1142" s="4" t="str">
        <f>Raw_SalesFact!D1142</f>
        <v>PROD34</v>
      </c>
      <c r="E1142" s="4" t="str">
        <f>Raw_SalesFact!E1142</f>
        <v>STORE15</v>
      </c>
      <c r="F1142" s="4">
        <f>IF(Raw_SalesFact!F1142="",ROUND(AVERAGE(Raw_SalesFact!$F$2:$F$2001),0),Raw_SalesFact!F1142)</f>
        <v>2</v>
      </c>
      <c r="G1142" s="4">
        <f>IF(Raw_SalesFact!G1142="",ROUND(AVERAGEIF(Raw_SalesFact!$D$2:$D$2001,D1142,Raw_SalesFact!$G$2:$G$2001),2),Raw_SalesFact!G1142)</f>
        <v>696.61</v>
      </c>
      <c r="H1142" s="8">
        <f>IF(Raw_SalesFact!H1142="",0,Raw_SalesFact!H1142)</f>
        <v>0.17</v>
      </c>
      <c r="I1142" s="4" t="str">
        <f>Raw_SalesFact!I1142</f>
        <v>PayPal</v>
      </c>
      <c r="J1142" s="4">
        <f>IF(Raw_SalesFact!J1142="",ROUND(F1142*G1142*(1-H1142),2),Raw_SalesFact!J1142)</f>
        <v>1156.3725999999999</v>
      </c>
      <c r="K1142" s="4" t="str">
        <f>IF(COUNTIF($A$2:$A1142,A1142)&gt;1,"Duplicate","Unique")</f>
        <v>Unique</v>
      </c>
    </row>
    <row r="1143" spans="1:11" ht="15" customHeight="1" x14ac:dyDescent="0.3">
      <c r="A1143" s="4" t="str">
        <f>Raw_SalesFact!A1143</f>
        <v>SALE1141</v>
      </c>
      <c r="B1143" s="6">
        <f>Raw_SalesFact!B1143</f>
        <v>45416</v>
      </c>
      <c r="C1143" s="4" t="str">
        <f>Raw_SalesFact!C1143</f>
        <v>CUST1373</v>
      </c>
      <c r="D1143" s="4" t="str">
        <f>Raw_SalesFact!D1143</f>
        <v>PROD46</v>
      </c>
      <c r="E1143" s="4" t="str">
        <f>Raw_SalesFact!E1143</f>
        <v>STORE7</v>
      </c>
      <c r="F1143" s="4">
        <f>IF(Raw_SalesFact!F1143="",ROUND(AVERAGE(Raw_SalesFact!$F$2:$F$2001),0),Raw_SalesFact!F1143)</f>
        <v>2</v>
      </c>
      <c r="G1143" s="4">
        <f>IF(Raw_SalesFact!G1143="",ROUND(AVERAGEIF(Raw_SalesFact!$D$2:$D$2001,D1143,Raw_SalesFact!$G$2:$G$2001),2),Raw_SalesFact!G1143)</f>
        <v>143.79</v>
      </c>
      <c r="H1143" s="8">
        <f>IF(Raw_SalesFact!H1143="",0,Raw_SalesFact!H1143)</f>
        <v>0.1</v>
      </c>
      <c r="I1143" s="4" t="str">
        <f>Raw_SalesFact!I1143</f>
        <v>PayPal</v>
      </c>
      <c r="J1143" s="4">
        <f>IF(Raw_SalesFact!J1143="",ROUND(F1143*G1143*(1-H1143),2),Raw_SalesFact!J1143)</f>
        <v>258.822</v>
      </c>
      <c r="K1143" s="4" t="str">
        <f>IF(COUNTIF($A$2:$A1143,A1143)&gt;1,"Duplicate","Unique")</f>
        <v>Unique</v>
      </c>
    </row>
    <row r="1144" spans="1:11" ht="15" customHeight="1" x14ac:dyDescent="0.3">
      <c r="A1144" s="4" t="str">
        <f>Raw_SalesFact!A1144</f>
        <v>SALE1142</v>
      </c>
      <c r="B1144" s="6">
        <f>Raw_SalesFact!B1144</f>
        <v>45608</v>
      </c>
      <c r="C1144" s="4" t="str">
        <f>Raw_SalesFact!C1144</f>
        <v>CUST1296</v>
      </c>
      <c r="D1144" s="4" t="str">
        <f>Raw_SalesFact!D1144</f>
        <v>PROD83</v>
      </c>
      <c r="E1144" s="4" t="str">
        <f>Raw_SalesFact!E1144</f>
        <v>STORE1</v>
      </c>
      <c r="F1144" s="4">
        <f>IF(Raw_SalesFact!F1144="",ROUND(AVERAGE(Raw_SalesFact!$F$2:$F$2001),0),Raw_SalesFact!F1144)</f>
        <v>3</v>
      </c>
      <c r="G1144" s="4">
        <f>IF(Raw_SalesFact!G1144="",ROUND(AVERAGEIF(Raw_SalesFact!$D$2:$D$2001,D1144,Raw_SalesFact!$G$2:$G$2001),2),Raw_SalesFact!G1144)</f>
        <v>460.93</v>
      </c>
      <c r="H1144" s="8">
        <f>IF(Raw_SalesFact!H1144="",0,Raw_SalesFact!H1144)</f>
        <v>0.19</v>
      </c>
      <c r="I1144" s="4" t="str">
        <f>Raw_SalesFact!I1144</f>
        <v>COD</v>
      </c>
      <c r="J1144" s="4">
        <f>IF(Raw_SalesFact!J1144="",ROUND(F1144*G1144*(1-H1144),2),Raw_SalesFact!J1144)</f>
        <v>1120.0599</v>
      </c>
      <c r="K1144" s="4" t="str">
        <f>IF(COUNTIF($A$2:$A1144,A1144)&gt;1,"Duplicate","Unique")</f>
        <v>Unique</v>
      </c>
    </row>
    <row r="1145" spans="1:11" ht="15" customHeight="1" x14ac:dyDescent="0.3">
      <c r="A1145" s="4" t="str">
        <f>Raw_SalesFact!A1145</f>
        <v>SALE1143</v>
      </c>
      <c r="B1145" s="6">
        <f>Raw_SalesFact!B1145</f>
        <v>45301</v>
      </c>
      <c r="C1145" s="4" t="str">
        <f>Raw_SalesFact!C1145</f>
        <v>CUST1499</v>
      </c>
      <c r="D1145" s="4" t="str">
        <f>Raw_SalesFact!D1145</f>
        <v>PROD28</v>
      </c>
      <c r="E1145" s="4" t="str">
        <f>Raw_SalesFact!E1145</f>
        <v>STORE9</v>
      </c>
      <c r="F1145" s="4">
        <f>IF(Raw_SalesFact!F1145="",ROUND(AVERAGE(Raw_SalesFact!$F$2:$F$2001),0),Raw_SalesFact!F1145)</f>
        <v>2</v>
      </c>
      <c r="G1145" s="4">
        <f>IF(Raw_SalesFact!G1145="",ROUND(AVERAGEIF(Raw_SalesFact!$D$2:$D$2001,D1145,Raw_SalesFact!$G$2:$G$2001),2),Raw_SalesFact!G1145)</f>
        <v>67.55</v>
      </c>
      <c r="H1145" s="8">
        <f>IF(Raw_SalesFact!H1145="",0,Raw_SalesFact!H1145)</f>
        <v>0.03</v>
      </c>
      <c r="I1145" s="4" t="str">
        <f>Raw_SalesFact!I1145</f>
        <v>Credit Card</v>
      </c>
      <c r="J1145" s="4">
        <f>IF(Raw_SalesFact!J1145="",ROUND(F1145*G1145*(1-H1145),2),Raw_SalesFact!J1145)</f>
        <v>131.047</v>
      </c>
      <c r="K1145" s="4" t="str">
        <f>IF(COUNTIF($A$2:$A1145,A1145)&gt;1,"Duplicate","Unique")</f>
        <v>Unique</v>
      </c>
    </row>
    <row r="1146" spans="1:11" ht="15" customHeight="1" x14ac:dyDescent="0.3">
      <c r="A1146" s="4" t="str">
        <f>Raw_SalesFact!A1146</f>
        <v>SALE1144</v>
      </c>
      <c r="B1146" s="6">
        <f>Raw_SalesFact!B1146</f>
        <v>45433</v>
      </c>
      <c r="C1146" s="4" t="str">
        <f>Raw_SalesFact!C1146</f>
        <v>CUST1210</v>
      </c>
      <c r="D1146" s="4" t="str">
        <f>Raw_SalesFact!D1146</f>
        <v>PROD49</v>
      </c>
      <c r="E1146" s="4" t="str">
        <f>Raw_SalesFact!E1146</f>
        <v>STORE1</v>
      </c>
      <c r="F1146" s="4">
        <f>IF(Raw_SalesFact!F1146="",ROUND(AVERAGE(Raw_SalesFact!$F$2:$F$2001),0),Raw_SalesFact!F1146)</f>
        <v>3</v>
      </c>
      <c r="G1146" s="4">
        <f>IF(Raw_SalesFact!G1146="",ROUND(AVERAGEIF(Raw_SalesFact!$D$2:$D$2001,D1146,Raw_SalesFact!$G$2:$G$2001),2),Raw_SalesFact!G1146)</f>
        <v>803.31</v>
      </c>
      <c r="H1146" s="8">
        <f>IF(Raw_SalesFact!H1146="",0,Raw_SalesFact!H1146)</f>
        <v>0.1</v>
      </c>
      <c r="I1146" s="4" t="str">
        <f>Raw_SalesFact!I1146</f>
        <v>PayPal</v>
      </c>
      <c r="J1146" s="4">
        <f>IF(Raw_SalesFact!J1146="",ROUND(F1146*G1146*(1-H1146),2),Raw_SalesFact!J1146)</f>
        <v>2168.9369999999999</v>
      </c>
      <c r="K1146" s="4" t="str">
        <f>IF(COUNTIF($A$2:$A1146,A1146)&gt;1,"Duplicate","Unique")</f>
        <v>Unique</v>
      </c>
    </row>
    <row r="1147" spans="1:11" ht="15" customHeight="1" x14ac:dyDescent="0.3">
      <c r="A1147" s="4" t="str">
        <f>Raw_SalesFact!A1147</f>
        <v>SALE1145</v>
      </c>
      <c r="B1147" s="6">
        <f>Raw_SalesFact!B1147</f>
        <v>45821</v>
      </c>
      <c r="C1147" s="4" t="str">
        <f>Raw_SalesFact!C1147</f>
        <v>CUST1432</v>
      </c>
      <c r="D1147" s="4" t="str">
        <f>Raw_SalesFact!D1147</f>
        <v>PROD16</v>
      </c>
      <c r="E1147" s="4" t="str">
        <f>Raw_SalesFact!E1147</f>
        <v>STORE13</v>
      </c>
      <c r="F1147" s="4">
        <f>IF(Raw_SalesFact!F1147="",ROUND(AVERAGE(Raw_SalesFact!$F$2:$F$2001),0),Raw_SalesFact!F1147)</f>
        <v>4</v>
      </c>
      <c r="G1147" s="4">
        <f>IF(Raw_SalesFact!G1147="",ROUND(AVERAGEIF(Raw_SalesFact!$D$2:$D$2001,D1147,Raw_SalesFact!$G$2:$G$2001),2),Raw_SalesFact!G1147)</f>
        <v>254.71</v>
      </c>
      <c r="H1147" s="8">
        <f>IF(Raw_SalesFact!H1147="",0,Raw_SalesFact!H1147)</f>
        <v>0.2</v>
      </c>
      <c r="I1147" s="4" t="str">
        <f>Raw_SalesFact!I1147</f>
        <v>COD</v>
      </c>
      <c r="J1147" s="4">
        <f>IF(Raw_SalesFact!J1147="",ROUND(F1147*G1147*(1-H1147),2),Raw_SalesFact!J1147)</f>
        <v>815.072</v>
      </c>
      <c r="K1147" s="4" t="str">
        <f>IF(COUNTIF($A$2:$A1147,A1147)&gt;1,"Duplicate","Unique")</f>
        <v>Unique</v>
      </c>
    </row>
    <row r="1148" spans="1:11" ht="15" customHeight="1" x14ac:dyDescent="0.3">
      <c r="A1148" s="4" t="str">
        <f>Raw_SalesFact!A1148</f>
        <v>SALE1146</v>
      </c>
      <c r="B1148" s="6">
        <f>Raw_SalesFact!B1148</f>
        <v>45508</v>
      </c>
      <c r="C1148" s="4" t="str">
        <f>Raw_SalesFact!C1148</f>
        <v>CUST1051</v>
      </c>
      <c r="D1148" s="4" t="str">
        <f>Raw_SalesFact!D1148</f>
        <v>PROD50</v>
      </c>
      <c r="E1148" s="4" t="str">
        <f>Raw_SalesFact!E1148</f>
        <v>STORE4</v>
      </c>
      <c r="F1148" s="4">
        <f>IF(Raw_SalesFact!F1148="",ROUND(AVERAGE(Raw_SalesFact!$F$2:$F$2001),0),Raw_SalesFact!F1148)</f>
        <v>4</v>
      </c>
      <c r="G1148" s="4">
        <f>IF(Raw_SalesFact!G1148="",ROUND(AVERAGEIF(Raw_SalesFact!$D$2:$D$2001,D1148,Raw_SalesFact!$G$2:$G$2001),2),Raw_SalesFact!G1148)</f>
        <v>594.89</v>
      </c>
      <c r="H1148" s="8">
        <f>IF(Raw_SalesFact!H1148="",0,Raw_SalesFact!H1148)</f>
        <v>0.3</v>
      </c>
      <c r="I1148" s="4" t="str">
        <f>Raw_SalesFact!I1148</f>
        <v>PayPal</v>
      </c>
      <c r="J1148" s="4">
        <f>IF(Raw_SalesFact!J1148="",ROUND(F1148*G1148*(1-H1148),2),Raw_SalesFact!J1148)</f>
        <v>1665.692</v>
      </c>
      <c r="K1148" s="4" t="str">
        <f>IF(COUNTIF($A$2:$A1148,A1148)&gt;1,"Duplicate","Unique")</f>
        <v>Unique</v>
      </c>
    </row>
    <row r="1149" spans="1:11" ht="15" customHeight="1" x14ac:dyDescent="0.3">
      <c r="A1149" s="4" t="str">
        <f>Raw_SalesFact!A1149</f>
        <v>SALE1147</v>
      </c>
      <c r="B1149" s="6">
        <f>Raw_SalesFact!B1149</f>
        <v>45854</v>
      </c>
      <c r="C1149" s="4" t="str">
        <f>Raw_SalesFact!C1149</f>
        <v>CUST1219</v>
      </c>
      <c r="D1149" s="4" t="str">
        <f>Raw_SalesFact!D1149</f>
        <v>PROD91</v>
      </c>
      <c r="E1149" s="4" t="str">
        <f>Raw_SalesFact!E1149</f>
        <v>STORE0</v>
      </c>
      <c r="F1149" s="4">
        <f>IF(Raw_SalesFact!F1149="",ROUND(AVERAGE(Raw_SalesFact!$F$2:$F$2001),0),Raw_SalesFact!F1149)</f>
        <v>2</v>
      </c>
      <c r="G1149" s="4">
        <f>IF(Raw_SalesFact!G1149="",ROUND(AVERAGEIF(Raw_SalesFact!$D$2:$D$2001,D1149,Raw_SalesFact!$G$2:$G$2001),2),Raw_SalesFact!G1149)</f>
        <v>844.31</v>
      </c>
      <c r="H1149" s="8">
        <f>IF(Raw_SalesFact!H1149="",0,Raw_SalesFact!H1149)</f>
        <v>7.0000000000000007E-2</v>
      </c>
      <c r="I1149" s="4" t="str">
        <f>Raw_SalesFact!I1149</f>
        <v>PayPal</v>
      </c>
      <c r="J1149" s="4">
        <f>IF(Raw_SalesFact!J1149="",ROUND(F1149*G1149*(1-H1149),2),Raw_SalesFact!J1149)</f>
        <v>1570.4166</v>
      </c>
      <c r="K1149" s="4" t="str">
        <f>IF(COUNTIF($A$2:$A1149,A1149)&gt;1,"Duplicate","Unique")</f>
        <v>Unique</v>
      </c>
    </row>
    <row r="1150" spans="1:11" ht="15" customHeight="1" x14ac:dyDescent="0.3">
      <c r="A1150" s="4" t="str">
        <f>Raw_SalesFact!A1150</f>
        <v>SALE1148</v>
      </c>
      <c r="B1150" s="6">
        <f>Raw_SalesFact!B1150</f>
        <v>45569</v>
      </c>
      <c r="C1150" s="4" t="str">
        <f>Raw_SalesFact!C1150</f>
        <v>CUST1134</v>
      </c>
      <c r="D1150" s="4" t="str">
        <f>Raw_SalesFact!D1150</f>
        <v>PROD15</v>
      </c>
      <c r="E1150" s="4" t="str">
        <f>Raw_SalesFact!E1150</f>
        <v>STORE6</v>
      </c>
      <c r="F1150" s="4">
        <f>IF(Raw_SalesFact!F1150="",ROUND(AVERAGE(Raw_SalesFact!$F$2:$F$2001),0),Raw_SalesFact!F1150)</f>
        <v>4</v>
      </c>
      <c r="G1150" s="4">
        <f>IF(Raw_SalesFact!G1150="",ROUND(AVERAGEIF(Raw_SalesFact!$D$2:$D$2001,D1150,Raw_SalesFact!$G$2:$G$2001),2),Raw_SalesFact!G1150)</f>
        <v>101.33</v>
      </c>
      <c r="H1150" s="8">
        <f>IF(Raw_SalesFact!H1150="",0,Raw_SalesFact!H1150)</f>
        <v>0</v>
      </c>
      <c r="I1150" s="4" t="str">
        <f>Raw_SalesFact!I1150</f>
        <v>Credit Card</v>
      </c>
      <c r="J1150" s="4">
        <f>IF(Raw_SalesFact!J1150="",ROUND(F1150*G1150*(1-H1150),2),Raw_SalesFact!J1150)</f>
        <v>405.32</v>
      </c>
      <c r="K1150" s="4" t="str">
        <f>IF(COUNTIF($A$2:$A1150,A1150)&gt;1,"Duplicate","Unique")</f>
        <v>Unique</v>
      </c>
    </row>
    <row r="1151" spans="1:11" ht="15" customHeight="1" x14ac:dyDescent="0.3">
      <c r="A1151" s="4" t="str">
        <f>Raw_SalesFact!A1151</f>
        <v>SALE1149</v>
      </c>
      <c r="B1151" s="6">
        <f>Raw_SalesFact!B1151</f>
        <v>45824</v>
      </c>
      <c r="C1151" s="4" t="str">
        <f>Raw_SalesFact!C1151</f>
        <v>CUST1131</v>
      </c>
      <c r="D1151" s="4" t="str">
        <f>Raw_SalesFact!D1151</f>
        <v>PROD26</v>
      </c>
      <c r="E1151" s="4" t="str">
        <f>Raw_SalesFact!E1151</f>
        <v>STORE8</v>
      </c>
      <c r="F1151" s="4">
        <f>IF(Raw_SalesFact!F1151="",ROUND(AVERAGE(Raw_SalesFact!$F$2:$F$2001),0),Raw_SalesFact!F1151)</f>
        <v>3</v>
      </c>
      <c r="G1151" s="4">
        <f>IF(Raw_SalesFact!G1151="",ROUND(AVERAGEIF(Raw_SalesFact!$D$2:$D$2001,D1151,Raw_SalesFact!$G$2:$G$2001),2),Raw_SalesFact!G1151)</f>
        <v>922.56</v>
      </c>
      <c r="H1151" s="8">
        <f>IF(Raw_SalesFact!H1151="",0,Raw_SalesFact!H1151)</f>
        <v>0.18</v>
      </c>
      <c r="I1151" s="4" t="str">
        <f>Raw_SalesFact!I1151</f>
        <v>PayPal</v>
      </c>
      <c r="J1151" s="4">
        <f>IF(Raw_SalesFact!J1151="",ROUND(F1151*G1151*(1-H1151),2),Raw_SalesFact!J1151)</f>
        <v>2269.4976000000001</v>
      </c>
      <c r="K1151" s="4" t="str">
        <f>IF(COUNTIF($A$2:$A1151,A1151)&gt;1,"Duplicate","Unique")</f>
        <v>Unique</v>
      </c>
    </row>
    <row r="1152" spans="1:11" ht="15" customHeight="1" x14ac:dyDescent="0.3">
      <c r="A1152" s="4" t="str">
        <f>Raw_SalesFact!A1152</f>
        <v>SALE1150</v>
      </c>
      <c r="B1152" s="6">
        <f>Raw_SalesFact!B1152</f>
        <v>45352</v>
      </c>
      <c r="C1152" s="4" t="str">
        <f>Raw_SalesFact!C1152</f>
        <v>CUST1432</v>
      </c>
      <c r="D1152" s="4" t="str">
        <f>Raw_SalesFact!D1152</f>
        <v>PROD38</v>
      </c>
      <c r="E1152" s="4" t="str">
        <f>Raw_SalesFact!E1152</f>
        <v>STORE14</v>
      </c>
      <c r="F1152" s="4">
        <f>IF(Raw_SalesFact!F1152="",ROUND(AVERAGE(Raw_SalesFact!$F$2:$F$2001),0),Raw_SalesFact!F1152)</f>
        <v>4</v>
      </c>
      <c r="G1152" s="4">
        <f>IF(Raw_SalesFact!G1152="",ROUND(AVERAGEIF(Raw_SalesFact!$D$2:$D$2001,D1152,Raw_SalesFact!$G$2:$G$2001),2),Raw_SalesFact!G1152)</f>
        <v>867.19</v>
      </c>
      <c r="H1152" s="8">
        <f>IF(Raw_SalesFact!H1152="",0,Raw_SalesFact!H1152)</f>
        <v>7.0000000000000007E-2</v>
      </c>
      <c r="I1152" s="4" t="str">
        <f>Raw_SalesFact!I1152</f>
        <v>COD</v>
      </c>
      <c r="J1152" s="4">
        <f>IF(Raw_SalesFact!J1152="",ROUND(F1152*G1152*(1-H1152),2),Raw_SalesFact!J1152)</f>
        <v>3225.9468000000002</v>
      </c>
      <c r="K1152" s="4" t="str">
        <f>IF(COUNTIF($A$2:$A1152,A1152)&gt;1,"Duplicate","Unique")</f>
        <v>Unique</v>
      </c>
    </row>
    <row r="1153" spans="1:11" ht="15" customHeight="1" x14ac:dyDescent="0.3">
      <c r="A1153" s="4" t="str">
        <f>Raw_SalesFact!A1153</f>
        <v>SALE1151</v>
      </c>
      <c r="B1153" s="6">
        <f>Raw_SalesFact!B1153</f>
        <v>45454</v>
      </c>
      <c r="C1153" s="4" t="str">
        <f>Raw_SalesFact!C1153</f>
        <v>CUST1006</v>
      </c>
      <c r="D1153" s="4" t="str">
        <f>Raw_SalesFact!D1153</f>
        <v>PROD83</v>
      </c>
      <c r="E1153" s="4" t="str">
        <f>Raw_SalesFact!E1153</f>
        <v>STORE17</v>
      </c>
      <c r="F1153" s="4">
        <f>IF(Raw_SalesFact!F1153="",ROUND(AVERAGE(Raw_SalesFact!$F$2:$F$2001),0),Raw_SalesFact!F1153)</f>
        <v>3</v>
      </c>
      <c r="G1153" s="4">
        <f>IF(Raw_SalesFact!G1153="",ROUND(AVERAGEIF(Raw_SalesFact!$D$2:$D$2001,D1153,Raw_SalesFact!$G$2:$G$2001),2),Raw_SalesFact!G1153)</f>
        <v>816.87</v>
      </c>
      <c r="H1153" s="8">
        <f>IF(Raw_SalesFact!H1153="",0,Raw_SalesFact!H1153)</f>
        <v>0.14000000000000001</v>
      </c>
      <c r="I1153" s="4" t="str">
        <f>Raw_SalesFact!I1153</f>
        <v>PayPal</v>
      </c>
      <c r="J1153" s="4">
        <f>IF(Raw_SalesFact!J1153="",ROUND(F1153*G1153*(1-H1153),2),Raw_SalesFact!J1153)</f>
        <v>2107.5246000000002</v>
      </c>
      <c r="K1153" s="4" t="str">
        <f>IF(COUNTIF($A$2:$A1153,A1153)&gt;1,"Duplicate","Unique")</f>
        <v>Unique</v>
      </c>
    </row>
    <row r="1154" spans="1:11" ht="15" customHeight="1" x14ac:dyDescent="0.3">
      <c r="A1154" s="4" t="str">
        <f>Raw_SalesFact!A1154</f>
        <v>SALE1152</v>
      </c>
      <c r="B1154" s="6">
        <f>Raw_SalesFact!B1154</f>
        <v>45924</v>
      </c>
      <c r="C1154" s="4" t="str">
        <f>Raw_SalesFact!C1154</f>
        <v>CUST1480</v>
      </c>
      <c r="D1154" s="4" t="str">
        <f>Raw_SalesFact!D1154</f>
        <v>PROD65</v>
      </c>
      <c r="E1154" s="4" t="str">
        <f>Raw_SalesFact!E1154</f>
        <v>STORE3</v>
      </c>
      <c r="F1154" s="4">
        <f>IF(Raw_SalesFact!F1154="",ROUND(AVERAGE(Raw_SalesFact!$F$2:$F$2001),0),Raw_SalesFact!F1154)</f>
        <v>3</v>
      </c>
      <c r="G1154" s="4">
        <f>IF(Raw_SalesFact!G1154="",ROUND(AVERAGEIF(Raw_SalesFact!$D$2:$D$2001,D1154,Raw_SalesFact!$G$2:$G$2001),2),Raw_SalesFact!G1154)</f>
        <v>258.06</v>
      </c>
      <c r="H1154" s="8">
        <f>IF(Raw_SalesFact!H1154="",0,Raw_SalesFact!H1154)</f>
        <v>0</v>
      </c>
      <c r="I1154" s="4" t="str">
        <f>Raw_SalesFact!I1154</f>
        <v>PayPal</v>
      </c>
      <c r="J1154" s="4">
        <f>IF(Raw_SalesFact!J1154="",ROUND(F1154*G1154*(1-H1154),2),Raw_SalesFact!J1154)</f>
        <v>774.18</v>
      </c>
      <c r="K1154" s="4" t="str">
        <f>IF(COUNTIF($A$2:$A1154,A1154)&gt;1,"Duplicate","Unique")</f>
        <v>Unique</v>
      </c>
    </row>
    <row r="1155" spans="1:11" ht="15" customHeight="1" x14ac:dyDescent="0.3">
      <c r="A1155" s="4" t="str">
        <f>Raw_SalesFact!A1155</f>
        <v>SALE1153</v>
      </c>
      <c r="B1155" s="6">
        <f>Raw_SalesFact!B1155</f>
        <v>45694</v>
      </c>
      <c r="C1155" s="4" t="str">
        <f>Raw_SalesFact!C1155</f>
        <v>CUST1312</v>
      </c>
      <c r="D1155" s="4" t="str">
        <f>Raw_SalesFact!D1155</f>
        <v>PROD38</v>
      </c>
      <c r="E1155" s="4" t="str">
        <f>Raw_SalesFact!E1155</f>
        <v>STORE14</v>
      </c>
      <c r="F1155" s="4">
        <f>IF(Raw_SalesFact!F1155="",ROUND(AVERAGE(Raw_SalesFact!$F$2:$F$2001),0),Raw_SalesFact!F1155)</f>
        <v>2</v>
      </c>
      <c r="G1155" s="4">
        <f>IF(Raw_SalesFact!G1155="",ROUND(AVERAGEIF(Raw_SalesFact!$D$2:$D$2001,D1155,Raw_SalesFact!$G$2:$G$2001),2),Raw_SalesFact!G1155)</f>
        <v>574.58000000000004</v>
      </c>
      <c r="H1155" s="8">
        <f>IF(Raw_SalesFact!H1155="",0,Raw_SalesFact!H1155)</f>
        <v>0.06</v>
      </c>
      <c r="I1155" s="4" t="str">
        <f>Raw_SalesFact!I1155</f>
        <v>Credit Card</v>
      </c>
      <c r="J1155" s="4">
        <f>IF(Raw_SalesFact!J1155="",ROUND(F1155*G1155*(1-H1155),2),Raw_SalesFact!J1155)</f>
        <v>1080.2103999999999</v>
      </c>
      <c r="K1155" s="4" t="str">
        <f>IF(COUNTIF($A$2:$A1155,A1155)&gt;1,"Duplicate","Unique")</f>
        <v>Unique</v>
      </c>
    </row>
    <row r="1156" spans="1:11" ht="15" customHeight="1" x14ac:dyDescent="0.3">
      <c r="A1156" s="4" t="str">
        <f>Raw_SalesFact!A1156</f>
        <v>SALE1154</v>
      </c>
      <c r="B1156" s="6">
        <f>Raw_SalesFact!B1156</f>
        <v>45587</v>
      </c>
      <c r="C1156" s="4" t="str">
        <f>Raw_SalesFact!C1156</f>
        <v>CUST1022</v>
      </c>
      <c r="D1156" s="4" t="str">
        <f>Raw_SalesFact!D1156</f>
        <v>PROD83</v>
      </c>
      <c r="E1156" s="4" t="str">
        <f>Raw_SalesFact!E1156</f>
        <v>STORE6</v>
      </c>
      <c r="F1156" s="4">
        <f>IF(Raw_SalesFact!F1156="",ROUND(AVERAGE(Raw_SalesFact!$F$2:$F$2001),0),Raw_SalesFact!F1156)</f>
        <v>2</v>
      </c>
      <c r="G1156" s="4">
        <f>IF(Raw_SalesFact!G1156="",ROUND(AVERAGEIF(Raw_SalesFact!$D$2:$D$2001,D1156,Raw_SalesFact!$G$2:$G$2001),2),Raw_SalesFact!G1156)</f>
        <v>472.18</v>
      </c>
      <c r="H1156" s="8">
        <f>IF(Raw_SalesFact!H1156="",0,Raw_SalesFact!H1156)</f>
        <v>0.27</v>
      </c>
      <c r="I1156" s="4" t="str">
        <f>Raw_SalesFact!I1156</f>
        <v>PayPal</v>
      </c>
      <c r="J1156" s="4">
        <f>IF(Raw_SalesFact!J1156="",ROUND(F1156*G1156*(1-H1156),2),Raw_SalesFact!J1156)</f>
        <v>689.38279999999997</v>
      </c>
      <c r="K1156" s="4" t="str">
        <f>IF(COUNTIF($A$2:$A1156,A1156)&gt;1,"Duplicate","Unique")</f>
        <v>Unique</v>
      </c>
    </row>
    <row r="1157" spans="1:11" ht="15" customHeight="1" x14ac:dyDescent="0.3">
      <c r="A1157" s="4" t="str">
        <f>Raw_SalesFact!A1157</f>
        <v>SALE1155</v>
      </c>
      <c r="B1157" s="6">
        <f>Raw_SalesFact!B1157</f>
        <v>45556</v>
      </c>
      <c r="C1157" s="4" t="str">
        <f>Raw_SalesFact!C1157</f>
        <v>CUST1340</v>
      </c>
      <c r="D1157" s="4" t="str">
        <f>Raw_SalesFact!D1157</f>
        <v>PROD41</v>
      </c>
      <c r="E1157" s="4" t="str">
        <f>Raw_SalesFact!E1157</f>
        <v>STORE5</v>
      </c>
      <c r="F1157" s="4">
        <f>IF(Raw_SalesFact!F1157="",ROUND(AVERAGE(Raw_SalesFact!$F$2:$F$2001),0),Raw_SalesFact!F1157)</f>
        <v>2</v>
      </c>
      <c r="G1157" s="4">
        <f>IF(Raw_SalesFact!G1157="",ROUND(AVERAGEIF(Raw_SalesFact!$D$2:$D$2001,D1157,Raw_SalesFact!$G$2:$G$2001),2),Raw_SalesFact!G1157)</f>
        <v>20.47</v>
      </c>
      <c r="H1157" s="8">
        <f>IF(Raw_SalesFact!H1157="",0,Raw_SalesFact!H1157)</f>
        <v>0.12</v>
      </c>
      <c r="I1157" s="4" t="str">
        <f>Raw_SalesFact!I1157</f>
        <v>COD</v>
      </c>
      <c r="J1157" s="4">
        <f>IF(Raw_SalesFact!J1157="",ROUND(F1157*G1157*(1-H1157),2),Raw_SalesFact!J1157)</f>
        <v>36.027200000000001</v>
      </c>
      <c r="K1157" s="4" t="str">
        <f>IF(COUNTIF($A$2:$A1157,A1157)&gt;1,"Duplicate","Unique")</f>
        <v>Unique</v>
      </c>
    </row>
    <row r="1158" spans="1:11" ht="15" customHeight="1" x14ac:dyDescent="0.3">
      <c r="A1158" s="4" t="str">
        <f>Raw_SalesFact!A1158</f>
        <v>SALE1156</v>
      </c>
      <c r="B1158" s="6">
        <f>Raw_SalesFact!B1158</f>
        <v>45923</v>
      </c>
      <c r="C1158" s="4" t="str">
        <f>Raw_SalesFact!C1158</f>
        <v>CUST1023</v>
      </c>
      <c r="D1158" s="4" t="str">
        <f>Raw_SalesFact!D1158</f>
        <v>PROD22</v>
      </c>
      <c r="E1158" s="4" t="str">
        <f>Raw_SalesFact!E1158</f>
        <v>STORE7</v>
      </c>
      <c r="F1158" s="4">
        <f>IF(Raw_SalesFact!F1158="",ROUND(AVERAGE(Raw_SalesFact!$F$2:$F$2001),0),Raw_SalesFact!F1158)</f>
        <v>3</v>
      </c>
      <c r="G1158" s="4">
        <f>IF(Raw_SalesFact!G1158="",ROUND(AVERAGEIF(Raw_SalesFact!$D$2:$D$2001,D1158,Raw_SalesFact!$G$2:$G$2001),2),Raw_SalesFact!G1158)</f>
        <v>235.41</v>
      </c>
      <c r="H1158" s="8">
        <f>IF(Raw_SalesFact!H1158="",0,Raw_SalesFact!H1158)</f>
        <v>0.15</v>
      </c>
      <c r="I1158" s="4" t="str">
        <f>Raw_SalesFact!I1158</f>
        <v>PayPal</v>
      </c>
      <c r="J1158" s="4">
        <f>IF(Raw_SalesFact!J1158="",ROUND(F1158*G1158*(1-H1158),2),Raw_SalesFact!J1158)</f>
        <v>600.29549999999995</v>
      </c>
      <c r="K1158" s="4" t="str">
        <f>IF(COUNTIF($A$2:$A1158,A1158)&gt;1,"Duplicate","Unique")</f>
        <v>Unique</v>
      </c>
    </row>
    <row r="1159" spans="1:11" ht="15" customHeight="1" x14ac:dyDescent="0.3">
      <c r="A1159" s="4" t="str">
        <f>Raw_SalesFact!A1159</f>
        <v>SALE1157</v>
      </c>
      <c r="B1159" s="6">
        <f>Raw_SalesFact!B1159</f>
        <v>45811</v>
      </c>
      <c r="C1159" s="4" t="str">
        <f>Raw_SalesFact!C1159</f>
        <v>CUST1230</v>
      </c>
      <c r="D1159" s="4" t="str">
        <f>Raw_SalesFact!D1159</f>
        <v>PROD78</v>
      </c>
      <c r="E1159" s="4" t="str">
        <f>Raw_SalesFact!E1159</f>
        <v>STORE7</v>
      </c>
      <c r="F1159" s="4">
        <f>IF(Raw_SalesFact!F1159="",ROUND(AVERAGE(Raw_SalesFact!$F$2:$F$2001),0),Raw_SalesFact!F1159)</f>
        <v>3</v>
      </c>
      <c r="G1159" s="4">
        <f>IF(Raw_SalesFact!G1159="",ROUND(AVERAGEIF(Raw_SalesFact!$D$2:$D$2001,D1159,Raw_SalesFact!$G$2:$G$2001),2),Raw_SalesFact!G1159)</f>
        <v>744.9</v>
      </c>
      <c r="H1159" s="8">
        <f>IF(Raw_SalesFact!H1159="",0,Raw_SalesFact!H1159)</f>
        <v>0.27</v>
      </c>
      <c r="I1159" s="4" t="str">
        <f>Raw_SalesFact!I1159</f>
        <v>PayPal</v>
      </c>
      <c r="J1159" s="4">
        <f>IF(Raw_SalesFact!J1159="",ROUND(F1159*G1159*(1-H1159),2),Raw_SalesFact!J1159)</f>
        <v>1631.3309999999999</v>
      </c>
      <c r="K1159" s="4" t="str">
        <f>IF(COUNTIF($A$2:$A1159,A1159)&gt;1,"Duplicate","Unique")</f>
        <v>Unique</v>
      </c>
    </row>
    <row r="1160" spans="1:11" ht="15" customHeight="1" x14ac:dyDescent="0.3">
      <c r="A1160" s="4" t="str">
        <f>Raw_SalesFact!A1160</f>
        <v>SALE1158</v>
      </c>
      <c r="B1160" s="6">
        <f>Raw_SalesFact!B1160</f>
        <v>45559</v>
      </c>
      <c r="C1160" s="4" t="str">
        <f>Raw_SalesFact!C1160</f>
        <v>CUST1047</v>
      </c>
      <c r="D1160" s="4" t="str">
        <f>Raw_SalesFact!D1160</f>
        <v>PROD18</v>
      </c>
      <c r="E1160" s="4" t="str">
        <f>Raw_SalesFact!E1160</f>
        <v>STORE3</v>
      </c>
      <c r="F1160" s="4">
        <f>IF(Raw_SalesFact!F1160="",ROUND(AVERAGE(Raw_SalesFact!$F$2:$F$2001),0),Raw_SalesFact!F1160)</f>
        <v>2</v>
      </c>
      <c r="G1160" s="4">
        <f>IF(Raw_SalesFact!G1160="",ROUND(AVERAGEIF(Raw_SalesFact!$D$2:$D$2001,D1160,Raw_SalesFact!$G$2:$G$2001),2),Raw_SalesFact!G1160)</f>
        <v>382.2</v>
      </c>
      <c r="H1160" s="8">
        <f>IF(Raw_SalesFact!H1160="",0,Raw_SalesFact!H1160)</f>
        <v>0.15</v>
      </c>
      <c r="I1160" s="4" t="str">
        <f>Raw_SalesFact!I1160</f>
        <v>Credit Card</v>
      </c>
      <c r="J1160" s="4">
        <f>IF(Raw_SalesFact!J1160="",ROUND(F1160*G1160*(1-H1160),2),Raw_SalesFact!J1160)</f>
        <v>649.74</v>
      </c>
      <c r="K1160" s="4" t="str">
        <f>IF(COUNTIF($A$2:$A1160,A1160)&gt;1,"Duplicate","Unique")</f>
        <v>Unique</v>
      </c>
    </row>
    <row r="1161" spans="1:11" ht="15" customHeight="1" x14ac:dyDescent="0.3">
      <c r="A1161" s="4" t="str">
        <f>Raw_SalesFact!A1161</f>
        <v>SALE1159</v>
      </c>
      <c r="B1161" s="6">
        <f>Raw_SalesFact!B1161</f>
        <v>45881</v>
      </c>
      <c r="C1161" s="4" t="str">
        <f>Raw_SalesFact!C1161</f>
        <v>CUST1346</v>
      </c>
      <c r="D1161" s="4" t="str">
        <f>Raw_SalesFact!D1161</f>
        <v>PROD90</v>
      </c>
      <c r="E1161" s="4" t="str">
        <f>Raw_SalesFact!E1161</f>
        <v>STORE16</v>
      </c>
      <c r="F1161" s="4">
        <f>IF(Raw_SalesFact!F1161="",ROUND(AVERAGE(Raw_SalesFact!$F$2:$F$2001),0),Raw_SalesFact!F1161)</f>
        <v>1</v>
      </c>
      <c r="G1161" s="4">
        <f>IF(Raw_SalesFact!G1161="",ROUND(AVERAGEIF(Raw_SalesFact!$D$2:$D$2001,D1161,Raw_SalesFact!$G$2:$G$2001),2),Raw_SalesFact!G1161)</f>
        <v>269.25</v>
      </c>
      <c r="H1161" s="8">
        <f>IF(Raw_SalesFact!H1161="",0,Raw_SalesFact!H1161)</f>
        <v>0.14000000000000001</v>
      </c>
      <c r="I1161" s="4" t="str">
        <f>Raw_SalesFact!I1161</f>
        <v>PayPal</v>
      </c>
      <c r="J1161" s="4">
        <f>IF(Raw_SalesFact!J1161="",ROUND(F1161*G1161*(1-H1161),2),Raw_SalesFact!J1161)</f>
        <v>231.55500000000001</v>
      </c>
      <c r="K1161" s="4" t="str">
        <f>IF(COUNTIF($A$2:$A1161,A1161)&gt;1,"Duplicate","Unique")</f>
        <v>Unique</v>
      </c>
    </row>
    <row r="1162" spans="1:11" ht="15" customHeight="1" x14ac:dyDescent="0.3">
      <c r="A1162" s="4" t="str">
        <f>Raw_SalesFact!A1162</f>
        <v>SALE1160</v>
      </c>
      <c r="B1162" s="6">
        <f>Raw_SalesFact!B1162</f>
        <v>45367</v>
      </c>
      <c r="C1162" s="4" t="str">
        <f>Raw_SalesFact!C1162</f>
        <v>CUST1365</v>
      </c>
      <c r="D1162" s="4" t="str">
        <f>Raw_SalesFact!D1162</f>
        <v>PROD30</v>
      </c>
      <c r="E1162" s="4" t="str">
        <f>Raw_SalesFact!E1162</f>
        <v>STORE11</v>
      </c>
      <c r="F1162" s="4">
        <f>IF(Raw_SalesFact!F1162="",ROUND(AVERAGE(Raw_SalesFact!$F$2:$F$2001),0),Raw_SalesFact!F1162)</f>
        <v>2</v>
      </c>
      <c r="G1162" s="4">
        <f>IF(Raw_SalesFact!G1162="",ROUND(AVERAGEIF(Raw_SalesFact!$D$2:$D$2001,D1162,Raw_SalesFact!$G$2:$G$2001),2),Raw_SalesFact!G1162)</f>
        <v>723.75</v>
      </c>
      <c r="H1162" s="8">
        <f>IF(Raw_SalesFact!H1162="",0,Raw_SalesFact!H1162)</f>
        <v>0.03</v>
      </c>
      <c r="I1162" s="4" t="str">
        <f>Raw_SalesFact!I1162</f>
        <v>PayPal</v>
      </c>
      <c r="J1162" s="4">
        <f>IF(Raw_SalesFact!J1162="",ROUND(F1162*G1162*(1-H1162),2),Raw_SalesFact!J1162)</f>
        <v>1404.075</v>
      </c>
      <c r="K1162" s="4" t="str">
        <f>IF(COUNTIF($A$2:$A1162,A1162)&gt;1,"Duplicate","Unique")</f>
        <v>Unique</v>
      </c>
    </row>
    <row r="1163" spans="1:11" ht="15" customHeight="1" x14ac:dyDescent="0.3">
      <c r="A1163" s="4" t="str">
        <f>Raw_SalesFact!A1163</f>
        <v>SALE1161</v>
      </c>
      <c r="B1163" s="6">
        <f>Raw_SalesFact!B1163</f>
        <v>45832</v>
      </c>
      <c r="C1163" s="4" t="str">
        <f>Raw_SalesFact!C1163</f>
        <v>CUST1281</v>
      </c>
      <c r="D1163" s="4" t="str">
        <f>Raw_SalesFact!D1163</f>
        <v>PROD19</v>
      </c>
      <c r="E1163" s="4" t="str">
        <f>Raw_SalesFact!E1163</f>
        <v>STORE19</v>
      </c>
      <c r="F1163" s="4">
        <f>IF(Raw_SalesFact!F1163="",ROUND(AVERAGE(Raw_SalesFact!$F$2:$F$2001),0),Raw_SalesFact!F1163)</f>
        <v>4</v>
      </c>
      <c r="G1163" s="4">
        <f>IF(Raw_SalesFact!G1163="",ROUND(AVERAGEIF(Raw_SalesFact!$D$2:$D$2001,D1163,Raw_SalesFact!$G$2:$G$2001),2),Raw_SalesFact!G1163)</f>
        <v>58.92</v>
      </c>
      <c r="H1163" s="8">
        <f>IF(Raw_SalesFact!H1163="",0,Raw_SalesFact!H1163)</f>
        <v>0.18</v>
      </c>
      <c r="I1163" s="4" t="str">
        <f>Raw_SalesFact!I1163</f>
        <v>Credit Card</v>
      </c>
      <c r="J1163" s="4">
        <f>IF(Raw_SalesFact!J1163="",ROUND(F1163*G1163*(1-H1163),2),Raw_SalesFact!J1163)</f>
        <v>193.2576</v>
      </c>
      <c r="K1163" s="4" t="str">
        <f>IF(COUNTIF($A$2:$A1163,A1163)&gt;1,"Duplicate","Unique")</f>
        <v>Unique</v>
      </c>
    </row>
    <row r="1164" spans="1:11" ht="15" customHeight="1" x14ac:dyDescent="0.3">
      <c r="A1164" s="4" t="str">
        <f>Raw_SalesFact!A1164</f>
        <v>SALE1162</v>
      </c>
      <c r="B1164" s="6">
        <f>Raw_SalesFact!B1164</f>
        <v>45438</v>
      </c>
      <c r="C1164" s="4" t="str">
        <f>Raw_SalesFact!C1164</f>
        <v>CUST1188</v>
      </c>
      <c r="D1164" s="4" t="str">
        <f>Raw_SalesFact!D1164</f>
        <v>PROD71</v>
      </c>
      <c r="E1164" s="4" t="str">
        <f>Raw_SalesFact!E1164</f>
        <v>STORE10</v>
      </c>
      <c r="F1164" s="4">
        <f>IF(Raw_SalesFact!F1164="",ROUND(AVERAGE(Raw_SalesFact!$F$2:$F$2001),0),Raw_SalesFact!F1164)</f>
        <v>2</v>
      </c>
      <c r="G1164" s="4">
        <f>IF(Raw_SalesFact!G1164="",ROUND(AVERAGEIF(Raw_SalesFact!$D$2:$D$2001,D1164,Raw_SalesFact!$G$2:$G$2001),2),Raw_SalesFact!G1164)</f>
        <v>913.08</v>
      </c>
      <c r="H1164" s="8">
        <f>IF(Raw_SalesFact!H1164="",0,Raw_SalesFact!H1164)</f>
        <v>0.26</v>
      </c>
      <c r="I1164" s="4" t="str">
        <f>Raw_SalesFact!I1164</f>
        <v>Credit Card</v>
      </c>
      <c r="J1164" s="4">
        <f>IF(Raw_SalesFact!J1164="",ROUND(F1164*G1164*(1-H1164),2),Raw_SalesFact!J1164)</f>
        <v>1351.3584000000001</v>
      </c>
      <c r="K1164" s="4" t="str">
        <f>IF(COUNTIF($A$2:$A1164,A1164)&gt;1,"Duplicate","Unique")</f>
        <v>Unique</v>
      </c>
    </row>
    <row r="1165" spans="1:11" ht="15" customHeight="1" x14ac:dyDescent="0.3">
      <c r="A1165" s="4" t="str">
        <f>Raw_SalesFact!A1165</f>
        <v>SALE1163</v>
      </c>
      <c r="B1165" s="6">
        <f>Raw_SalesFact!B1165</f>
        <v>45691</v>
      </c>
      <c r="C1165" s="4" t="str">
        <f>Raw_SalesFact!C1165</f>
        <v>CUST1242</v>
      </c>
      <c r="D1165" s="4" t="str">
        <f>Raw_SalesFact!D1165</f>
        <v>PROD81</v>
      </c>
      <c r="E1165" s="4" t="str">
        <f>Raw_SalesFact!E1165</f>
        <v>STORE1</v>
      </c>
      <c r="F1165" s="4">
        <f>IF(Raw_SalesFact!F1165="",ROUND(AVERAGE(Raw_SalesFact!$F$2:$F$2001),0),Raw_SalesFact!F1165)</f>
        <v>1</v>
      </c>
      <c r="G1165" s="4">
        <f>IF(Raw_SalesFact!G1165="",ROUND(AVERAGEIF(Raw_SalesFact!$D$2:$D$2001,D1165,Raw_SalesFact!$G$2:$G$2001),2),Raw_SalesFact!G1165)</f>
        <v>791.83</v>
      </c>
      <c r="H1165" s="8">
        <f>IF(Raw_SalesFact!H1165="",0,Raw_SalesFact!H1165)</f>
        <v>0.28000000000000003</v>
      </c>
      <c r="I1165" s="4" t="str">
        <f>Raw_SalesFact!I1165</f>
        <v>PayPal</v>
      </c>
      <c r="J1165" s="4">
        <f>IF(Raw_SalesFact!J1165="",ROUND(F1165*G1165*(1-H1165),2),Raw_SalesFact!J1165)</f>
        <v>570.11760000000004</v>
      </c>
      <c r="K1165" s="4" t="str">
        <f>IF(COUNTIF($A$2:$A1165,A1165)&gt;1,"Duplicate","Unique")</f>
        <v>Unique</v>
      </c>
    </row>
    <row r="1166" spans="1:11" ht="15" customHeight="1" x14ac:dyDescent="0.3">
      <c r="A1166" s="4" t="str">
        <f>Raw_SalesFact!A1166</f>
        <v>SALE1164</v>
      </c>
      <c r="B1166" s="6">
        <f>Raw_SalesFact!B1166</f>
        <v>45506</v>
      </c>
      <c r="C1166" s="4" t="str">
        <f>Raw_SalesFact!C1166</f>
        <v>CUST1471</v>
      </c>
      <c r="D1166" s="4" t="str">
        <f>Raw_SalesFact!D1166</f>
        <v>PROD3</v>
      </c>
      <c r="E1166" s="4" t="str">
        <f>Raw_SalesFact!E1166</f>
        <v>STORE15</v>
      </c>
      <c r="F1166" s="4">
        <f>IF(Raw_SalesFact!F1166="",ROUND(AVERAGE(Raw_SalesFact!$F$2:$F$2001),0),Raw_SalesFact!F1166)</f>
        <v>1</v>
      </c>
      <c r="G1166" s="4">
        <f>IF(Raw_SalesFact!G1166="",ROUND(AVERAGEIF(Raw_SalesFact!$D$2:$D$2001,D1166,Raw_SalesFact!$G$2:$G$2001),2),Raw_SalesFact!G1166)</f>
        <v>74.290000000000006</v>
      </c>
      <c r="H1166" s="8">
        <f>IF(Raw_SalesFact!H1166="",0,Raw_SalesFact!H1166)</f>
        <v>0.3</v>
      </c>
      <c r="I1166" s="4" t="str">
        <f>Raw_SalesFact!I1166</f>
        <v>COD</v>
      </c>
      <c r="J1166" s="4">
        <f>IF(Raw_SalesFact!J1166="",ROUND(F1166*G1166*(1-H1166),2),Raw_SalesFact!J1166)</f>
        <v>52.003</v>
      </c>
      <c r="K1166" s="4" t="str">
        <f>IF(COUNTIF($A$2:$A1166,A1166)&gt;1,"Duplicate","Unique")</f>
        <v>Unique</v>
      </c>
    </row>
    <row r="1167" spans="1:11" ht="15" customHeight="1" x14ac:dyDescent="0.3">
      <c r="A1167" s="4" t="str">
        <f>Raw_SalesFact!A1167</f>
        <v>SALE1165</v>
      </c>
      <c r="B1167" s="6">
        <f>Raw_SalesFact!B1167</f>
        <v>45251</v>
      </c>
      <c r="C1167" s="4" t="str">
        <f>Raw_SalesFact!C1167</f>
        <v>CUST1243</v>
      </c>
      <c r="D1167" s="4" t="str">
        <f>Raw_SalesFact!D1167</f>
        <v>PROD35</v>
      </c>
      <c r="E1167" s="4" t="str">
        <f>Raw_SalesFact!E1167</f>
        <v>STORE0</v>
      </c>
      <c r="F1167" s="4">
        <f>IF(Raw_SalesFact!F1167="",ROUND(AVERAGE(Raw_SalesFact!$F$2:$F$2001),0),Raw_SalesFact!F1167)</f>
        <v>2</v>
      </c>
      <c r="G1167" s="4">
        <f>IF(Raw_SalesFact!G1167="",ROUND(AVERAGEIF(Raw_SalesFact!$D$2:$D$2001,D1167,Raw_SalesFact!$G$2:$G$2001),2),Raw_SalesFact!G1167)</f>
        <v>961.68</v>
      </c>
      <c r="H1167" s="8">
        <f>IF(Raw_SalesFact!H1167="",0,Raw_SalesFact!H1167)</f>
        <v>0.27</v>
      </c>
      <c r="I1167" s="4" t="str">
        <f>Raw_SalesFact!I1167</f>
        <v>PayPal</v>
      </c>
      <c r="J1167" s="4">
        <f>IF(Raw_SalesFact!J1167="",ROUND(F1167*G1167*(1-H1167),2),Raw_SalesFact!J1167)</f>
        <v>1404.0527999999999</v>
      </c>
      <c r="K1167" s="4" t="str">
        <f>IF(COUNTIF($A$2:$A1167,A1167)&gt;1,"Duplicate","Unique")</f>
        <v>Unique</v>
      </c>
    </row>
    <row r="1168" spans="1:11" ht="15" customHeight="1" x14ac:dyDescent="0.3">
      <c r="A1168" s="4" t="str">
        <f>Raw_SalesFact!A1168</f>
        <v>SALE1166</v>
      </c>
      <c r="B1168" s="6">
        <f>Raw_SalesFact!B1168</f>
        <v>45722</v>
      </c>
      <c r="C1168" s="4" t="str">
        <f>Raw_SalesFact!C1168</f>
        <v>CUST1494</v>
      </c>
      <c r="D1168" s="4" t="str">
        <f>Raw_SalesFact!D1168</f>
        <v>PROD19</v>
      </c>
      <c r="E1168" s="4" t="str">
        <f>Raw_SalesFact!E1168</f>
        <v>STORE14</v>
      </c>
      <c r="F1168" s="4">
        <f>IF(Raw_SalesFact!F1168="",ROUND(AVERAGE(Raw_SalesFact!$F$2:$F$2001),0),Raw_SalesFact!F1168)</f>
        <v>1</v>
      </c>
      <c r="G1168" s="4">
        <f>IF(Raw_SalesFact!G1168="",ROUND(AVERAGEIF(Raw_SalesFact!$D$2:$D$2001,D1168,Raw_SalesFact!$G$2:$G$2001),2),Raw_SalesFact!G1168)</f>
        <v>90.72</v>
      </c>
      <c r="H1168" s="8">
        <f>IF(Raw_SalesFact!H1168="",0,Raw_SalesFact!H1168)</f>
        <v>0.1</v>
      </c>
      <c r="I1168" s="4" t="str">
        <f>Raw_SalesFact!I1168</f>
        <v>PayPal</v>
      </c>
      <c r="J1168" s="4">
        <f>IF(Raw_SalesFact!J1168="",ROUND(F1168*G1168*(1-H1168),2),Raw_SalesFact!J1168)</f>
        <v>81.647999999999996</v>
      </c>
      <c r="K1168" s="4" t="str">
        <f>IF(COUNTIF($A$2:$A1168,A1168)&gt;1,"Duplicate","Unique")</f>
        <v>Unique</v>
      </c>
    </row>
    <row r="1169" spans="1:11" ht="15" customHeight="1" x14ac:dyDescent="0.3">
      <c r="A1169" s="4" t="str">
        <f>Raw_SalesFact!A1169</f>
        <v>SALE1167</v>
      </c>
      <c r="B1169" s="6">
        <f>Raw_SalesFact!B1169</f>
        <v>45689</v>
      </c>
      <c r="C1169" s="4" t="str">
        <f>Raw_SalesFact!C1169</f>
        <v>CUST1060</v>
      </c>
      <c r="D1169" s="4" t="str">
        <f>Raw_SalesFact!D1169</f>
        <v>PROD58</v>
      </c>
      <c r="E1169" s="4" t="str">
        <f>Raw_SalesFact!E1169</f>
        <v>STORE7</v>
      </c>
      <c r="F1169" s="4">
        <f>IF(Raw_SalesFact!F1169="",ROUND(AVERAGE(Raw_SalesFact!$F$2:$F$2001),0),Raw_SalesFact!F1169)</f>
        <v>1</v>
      </c>
      <c r="G1169" s="4">
        <f>IF(Raw_SalesFact!G1169="",ROUND(AVERAGEIF(Raw_SalesFact!$D$2:$D$2001,D1169,Raw_SalesFact!$G$2:$G$2001),2),Raw_SalesFact!G1169)</f>
        <v>458.69</v>
      </c>
      <c r="H1169" s="8">
        <f>IF(Raw_SalesFact!H1169="",0,Raw_SalesFact!H1169)</f>
        <v>0.16</v>
      </c>
      <c r="I1169" s="4" t="str">
        <f>Raw_SalesFact!I1169</f>
        <v>PayPal</v>
      </c>
      <c r="J1169" s="4">
        <f>IF(Raw_SalesFact!J1169="",ROUND(F1169*G1169*(1-H1169),2),Raw_SalesFact!J1169)</f>
        <v>385.2996</v>
      </c>
      <c r="K1169" s="4" t="str">
        <f>IF(COUNTIF($A$2:$A1169,A1169)&gt;1,"Duplicate","Unique")</f>
        <v>Unique</v>
      </c>
    </row>
    <row r="1170" spans="1:11" ht="15" customHeight="1" x14ac:dyDescent="0.3">
      <c r="A1170" s="4" t="str">
        <f>Raw_SalesFact!A1170</f>
        <v>SALE1168</v>
      </c>
      <c r="B1170" s="6">
        <f>Raw_SalesFact!B1170</f>
        <v>45346</v>
      </c>
      <c r="C1170" s="4" t="str">
        <f>Raw_SalesFact!C1170</f>
        <v>CUST1231</v>
      </c>
      <c r="D1170" s="4" t="str">
        <f>Raw_SalesFact!D1170</f>
        <v>PROD34</v>
      </c>
      <c r="E1170" s="4" t="str">
        <f>Raw_SalesFact!E1170</f>
        <v>STORE7</v>
      </c>
      <c r="F1170" s="4">
        <f>IF(Raw_SalesFact!F1170="",ROUND(AVERAGE(Raw_SalesFact!$F$2:$F$2001),0),Raw_SalesFact!F1170)</f>
        <v>1</v>
      </c>
      <c r="G1170" s="4">
        <f>IF(Raw_SalesFact!G1170="",ROUND(AVERAGEIF(Raw_SalesFact!$D$2:$D$2001,D1170,Raw_SalesFact!$G$2:$G$2001),2),Raw_SalesFact!G1170)</f>
        <v>168.29</v>
      </c>
      <c r="H1170" s="8">
        <f>IF(Raw_SalesFact!H1170="",0,Raw_SalesFact!H1170)</f>
        <v>0.05</v>
      </c>
      <c r="I1170" s="4" t="str">
        <f>Raw_SalesFact!I1170</f>
        <v>PayPal</v>
      </c>
      <c r="J1170" s="4">
        <f>IF(Raw_SalesFact!J1170="",ROUND(F1170*G1170*(1-H1170),2),Raw_SalesFact!J1170)</f>
        <v>159.87549999999999</v>
      </c>
      <c r="K1170" s="4" t="str">
        <f>IF(COUNTIF($A$2:$A1170,A1170)&gt;1,"Duplicate","Unique")</f>
        <v>Unique</v>
      </c>
    </row>
    <row r="1171" spans="1:11" ht="15" customHeight="1" x14ac:dyDescent="0.3">
      <c r="A1171" s="4" t="str">
        <f>Raw_SalesFact!A1171</f>
        <v>SALE1169</v>
      </c>
      <c r="B1171" s="6">
        <f>Raw_SalesFact!B1171</f>
        <v>45549</v>
      </c>
      <c r="C1171" s="4" t="str">
        <f>Raw_SalesFact!C1171</f>
        <v>CUST1211</v>
      </c>
      <c r="D1171" s="4" t="str">
        <f>Raw_SalesFact!D1171</f>
        <v>PROD17</v>
      </c>
      <c r="E1171" s="4" t="str">
        <f>Raw_SalesFact!E1171</f>
        <v>STORE17</v>
      </c>
      <c r="F1171" s="4">
        <f>IF(Raw_SalesFact!F1171="",ROUND(AVERAGE(Raw_SalesFact!$F$2:$F$2001),0),Raw_SalesFact!F1171)</f>
        <v>1</v>
      </c>
      <c r="G1171" s="4">
        <f>IF(Raw_SalesFact!G1171="",ROUND(AVERAGEIF(Raw_SalesFact!$D$2:$D$2001,D1171,Raw_SalesFact!$G$2:$G$2001),2),Raw_SalesFact!G1171)</f>
        <v>391.77</v>
      </c>
      <c r="H1171" s="8">
        <f>IF(Raw_SalesFact!H1171="",0,Raw_SalesFact!H1171)</f>
        <v>0.1</v>
      </c>
      <c r="I1171" s="4" t="str">
        <f>Raw_SalesFact!I1171</f>
        <v>PayPal</v>
      </c>
      <c r="J1171" s="4">
        <f>IF(Raw_SalesFact!J1171="",ROUND(F1171*G1171*(1-H1171),2),Raw_SalesFact!J1171)</f>
        <v>352.59300000000002</v>
      </c>
      <c r="K1171" s="4" t="str">
        <f>IF(COUNTIF($A$2:$A1171,A1171)&gt;1,"Duplicate","Unique")</f>
        <v>Unique</v>
      </c>
    </row>
    <row r="1172" spans="1:11" ht="15" customHeight="1" x14ac:dyDescent="0.3">
      <c r="A1172" s="4" t="str">
        <f>Raw_SalesFact!A1172</f>
        <v>SALE1170</v>
      </c>
      <c r="B1172" s="6">
        <f>Raw_SalesFact!B1172</f>
        <v>45900</v>
      </c>
      <c r="C1172" s="4" t="str">
        <f>Raw_SalesFact!C1172</f>
        <v>CUST1343</v>
      </c>
      <c r="D1172" s="4" t="str">
        <f>Raw_SalesFact!D1172</f>
        <v>PROD12</v>
      </c>
      <c r="E1172" s="4" t="str">
        <f>Raw_SalesFact!E1172</f>
        <v>STORE14</v>
      </c>
      <c r="F1172" s="4">
        <f>IF(Raw_SalesFact!F1172="",ROUND(AVERAGE(Raw_SalesFact!$F$2:$F$2001),0),Raw_SalesFact!F1172)</f>
        <v>1</v>
      </c>
      <c r="G1172" s="4">
        <f>IF(Raw_SalesFact!G1172="",ROUND(AVERAGEIF(Raw_SalesFact!$D$2:$D$2001,D1172,Raw_SalesFact!$G$2:$G$2001),2),Raw_SalesFact!G1172)</f>
        <v>424.83</v>
      </c>
      <c r="H1172" s="8">
        <f>IF(Raw_SalesFact!H1172="",0,Raw_SalesFact!H1172)</f>
        <v>0.05</v>
      </c>
      <c r="I1172" s="4" t="str">
        <f>Raw_SalesFact!I1172</f>
        <v>COD</v>
      </c>
      <c r="J1172" s="4">
        <f>IF(Raw_SalesFact!J1172="",ROUND(F1172*G1172*(1-H1172),2),Raw_SalesFact!J1172)</f>
        <v>403.58850000000001</v>
      </c>
      <c r="K1172" s="4" t="str">
        <f>IF(COUNTIF($A$2:$A1172,A1172)&gt;1,"Duplicate","Unique")</f>
        <v>Unique</v>
      </c>
    </row>
    <row r="1173" spans="1:11" ht="15" customHeight="1" x14ac:dyDescent="0.3">
      <c r="A1173" s="4" t="str">
        <f>Raw_SalesFact!A1173</f>
        <v>SALE1171</v>
      </c>
      <c r="B1173" s="6">
        <f>Raw_SalesFact!B1173</f>
        <v>45308</v>
      </c>
      <c r="C1173" s="4" t="str">
        <f>Raw_SalesFact!C1173</f>
        <v>CUST1053</v>
      </c>
      <c r="D1173" s="4" t="str">
        <f>Raw_SalesFact!D1173</f>
        <v>PROD11</v>
      </c>
      <c r="E1173" s="4" t="str">
        <f>Raw_SalesFact!E1173</f>
        <v>STORE3</v>
      </c>
      <c r="F1173" s="4">
        <f>IF(Raw_SalesFact!F1173="",ROUND(AVERAGE(Raw_SalesFact!$F$2:$F$2001),0),Raw_SalesFact!F1173)</f>
        <v>1</v>
      </c>
      <c r="G1173" s="4">
        <f>IF(Raw_SalesFact!G1173="",ROUND(AVERAGEIF(Raw_SalesFact!$D$2:$D$2001,D1173,Raw_SalesFact!$G$2:$G$2001),2),Raw_SalesFact!G1173)</f>
        <v>499.46</v>
      </c>
      <c r="H1173" s="8">
        <f>IF(Raw_SalesFact!H1173="",0,Raw_SalesFact!H1173)</f>
        <v>0.1</v>
      </c>
      <c r="I1173" s="4" t="str">
        <f>Raw_SalesFact!I1173</f>
        <v>Credit Card</v>
      </c>
      <c r="J1173" s="4">
        <f>IF(Raw_SalesFact!J1173="",ROUND(F1173*G1173*(1-H1173),2),Raw_SalesFact!J1173)</f>
        <v>449.51400000000001</v>
      </c>
      <c r="K1173" s="4" t="str">
        <f>IF(COUNTIF($A$2:$A1173,A1173)&gt;1,"Duplicate","Unique")</f>
        <v>Unique</v>
      </c>
    </row>
    <row r="1174" spans="1:11" ht="15" customHeight="1" x14ac:dyDescent="0.3">
      <c r="A1174" s="4" t="str">
        <f>Raw_SalesFact!A1174</f>
        <v>SALE1172</v>
      </c>
      <c r="B1174" s="6">
        <f>Raw_SalesFact!B1174</f>
        <v>45336</v>
      </c>
      <c r="C1174" s="4" t="str">
        <f>Raw_SalesFact!C1174</f>
        <v>CUST1019</v>
      </c>
      <c r="D1174" s="4" t="str">
        <f>Raw_SalesFact!D1174</f>
        <v>PROD99</v>
      </c>
      <c r="E1174" s="4" t="str">
        <f>Raw_SalesFact!E1174</f>
        <v>STORE1</v>
      </c>
      <c r="F1174" s="4">
        <f>IF(Raw_SalesFact!F1174="",ROUND(AVERAGE(Raw_SalesFact!$F$2:$F$2001),0),Raw_SalesFact!F1174)</f>
        <v>2</v>
      </c>
      <c r="G1174" s="4">
        <f>IF(Raw_SalesFact!G1174="",ROUND(AVERAGEIF(Raw_SalesFact!$D$2:$D$2001,D1174,Raw_SalesFact!$G$2:$G$2001),2),Raw_SalesFact!G1174)</f>
        <v>698.34</v>
      </c>
      <c r="H1174" s="8">
        <f>IF(Raw_SalesFact!H1174="",0,Raw_SalesFact!H1174)</f>
        <v>0.15</v>
      </c>
      <c r="I1174" s="4" t="str">
        <f>Raw_SalesFact!I1174</f>
        <v>PayPal</v>
      </c>
      <c r="J1174" s="4">
        <f>IF(Raw_SalesFact!J1174="",ROUND(F1174*G1174*(1-H1174),2),Raw_SalesFact!J1174)</f>
        <v>1187.1780000000001</v>
      </c>
      <c r="K1174" s="4" t="str">
        <f>IF(COUNTIF($A$2:$A1174,A1174)&gt;1,"Duplicate","Unique")</f>
        <v>Unique</v>
      </c>
    </row>
    <row r="1175" spans="1:11" ht="15" customHeight="1" x14ac:dyDescent="0.3">
      <c r="A1175" s="4" t="str">
        <f>Raw_SalesFact!A1175</f>
        <v>SALE1173</v>
      </c>
      <c r="B1175" s="6">
        <f>Raw_SalesFact!B1175</f>
        <v>45213</v>
      </c>
      <c r="C1175" s="4" t="str">
        <f>Raw_SalesFact!C1175</f>
        <v>CUST1283</v>
      </c>
      <c r="D1175" s="4" t="str">
        <f>Raw_SalesFact!D1175</f>
        <v>PROD56</v>
      </c>
      <c r="E1175" s="4" t="str">
        <f>Raw_SalesFact!E1175</f>
        <v>STORE16</v>
      </c>
      <c r="F1175" s="4">
        <f>IF(Raw_SalesFact!F1175="",ROUND(AVERAGE(Raw_SalesFact!$F$2:$F$2001),0),Raw_SalesFact!F1175)</f>
        <v>2</v>
      </c>
      <c r="G1175" s="4">
        <f>IF(Raw_SalesFact!G1175="",ROUND(AVERAGEIF(Raw_SalesFact!$D$2:$D$2001,D1175,Raw_SalesFact!$G$2:$G$2001),2),Raw_SalesFact!G1175)</f>
        <v>805.08</v>
      </c>
      <c r="H1175" s="8">
        <f>IF(Raw_SalesFact!H1175="",0,Raw_SalesFact!H1175)</f>
        <v>0.27</v>
      </c>
      <c r="I1175" s="4" t="str">
        <f>Raw_SalesFact!I1175</f>
        <v>PayPal</v>
      </c>
      <c r="J1175" s="4">
        <f>IF(Raw_SalesFact!J1175="",ROUND(F1175*G1175*(1-H1175),2),Raw_SalesFact!J1175)</f>
        <v>1175.4168</v>
      </c>
      <c r="K1175" s="4" t="str">
        <f>IF(COUNTIF($A$2:$A1175,A1175)&gt;1,"Duplicate","Unique")</f>
        <v>Unique</v>
      </c>
    </row>
    <row r="1176" spans="1:11" ht="15" customHeight="1" x14ac:dyDescent="0.3">
      <c r="A1176" s="4" t="str">
        <f>Raw_SalesFact!A1176</f>
        <v>SALE1174</v>
      </c>
      <c r="B1176" s="6">
        <f>Raw_SalesFact!B1176</f>
        <v>45742</v>
      </c>
      <c r="C1176" s="4" t="str">
        <f>Raw_SalesFact!C1176</f>
        <v>CUST1466</v>
      </c>
      <c r="D1176" s="4" t="str">
        <f>Raw_SalesFact!D1176</f>
        <v>PROD76</v>
      </c>
      <c r="E1176" s="4" t="str">
        <f>Raw_SalesFact!E1176</f>
        <v>STORE2</v>
      </c>
      <c r="F1176" s="4">
        <f>IF(Raw_SalesFact!F1176="",ROUND(AVERAGE(Raw_SalesFact!$F$2:$F$2001),0),Raw_SalesFact!F1176)</f>
        <v>4</v>
      </c>
      <c r="G1176" s="4">
        <f>IF(Raw_SalesFact!G1176="",ROUND(AVERAGEIF(Raw_SalesFact!$D$2:$D$2001,D1176,Raw_SalesFact!$G$2:$G$2001),2),Raw_SalesFact!G1176)</f>
        <v>934.79</v>
      </c>
      <c r="H1176" s="8">
        <f>IF(Raw_SalesFact!H1176="",0,Raw_SalesFact!H1176)</f>
        <v>0.08</v>
      </c>
      <c r="I1176" s="4" t="str">
        <f>Raw_SalesFact!I1176</f>
        <v>PayPal</v>
      </c>
      <c r="J1176" s="4">
        <f>IF(Raw_SalesFact!J1176="",ROUND(F1176*G1176*(1-H1176),2),Raw_SalesFact!J1176)</f>
        <v>3440.0272</v>
      </c>
      <c r="K1176" s="4" t="str">
        <f>IF(COUNTIF($A$2:$A1176,A1176)&gt;1,"Duplicate","Unique")</f>
        <v>Unique</v>
      </c>
    </row>
    <row r="1177" spans="1:11" ht="15" customHeight="1" x14ac:dyDescent="0.3">
      <c r="A1177" s="4" t="str">
        <f>Raw_SalesFact!A1177</f>
        <v>SALE1175</v>
      </c>
      <c r="B1177" s="6">
        <f>Raw_SalesFact!B1177</f>
        <v>45932</v>
      </c>
      <c r="C1177" s="4" t="str">
        <f>Raw_SalesFact!C1177</f>
        <v>CUST1019</v>
      </c>
      <c r="D1177" s="4" t="str">
        <f>Raw_SalesFact!D1177</f>
        <v>PROD60</v>
      </c>
      <c r="E1177" s="4" t="str">
        <f>Raw_SalesFact!E1177</f>
        <v>STORE1</v>
      </c>
      <c r="F1177" s="4">
        <f>IF(Raw_SalesFact!F1177="",ROUND(AVERAGE(Raw_SalesFact!$F$2:$F$2001),0),Raw_SalesFact!F1177)</f>
        <v>2</v>
      </c>
      <c r="G1177" s="4">
        <f>IF(Raw_SalesFact!G1177="",ROUND(AVERAGEIF(Raw_SalesFact!$D$2:$D$2001,D1177,Raw_SalesFact!$G$2:$G$2001),2),Raw_SalesFact!G1177)</f>
        <v>424.54</v>
      </c>
      <c r="H1177" s="8">
        <f>IF(Raw_SalesFact!H1177="",0,Raw_SalesFact!H1177)</f>
        <v>0.24</v>
      </c>
      <c r="I1177" s="4" t="str">
        <f>Raw_SalesFact!I1177</f>
        <v>PayPal</v>
      </c>
      <c r="J1177" s="4">
        <f>IF(Raw_SalesFact!J1177="",ROUND(F1177*G1177*(1-H1177),2),Raw_SalesFact!J1177)</f>
        <v>645.30079999999998</v>
      </c>
      <c r="K1177" s="4" t="str">
        <f>IF(COUNTIF($A$2:$A1177,A1177)&gt;1,"Duplicate","Unique")</f>
        <v>Unique</v>
      </c>
    </row>
    <row r="1178" spans="1:11" ht="15" customHeight="1" x14ac:dyDescent="0.3">
      <c r="A1178" s="4" t="str">
        <f>Raw_SalesFact!A1178</f>
        <v>SALE1176</v>
      </c>
      <c r="B1178" s="6">
        <f>Raw_SalesFact!B1178</f>
        <v>45462</v>
      </c>
      <c r="C1178" s="4" t="str">
        <f>Raw_SalesFact!C1178</f>
        <v>CUST1327</v>
      </c>
      <c r="D1178" s="4" t="str">
        <f>Raw_SalesFact!D1178</f>
        <v>PROD84</v>
      </c>
      <c r="E1178" s="4" t="str">
        <f>Raw_SalesFact!E1178</f>
        <v>STORE17</v>
      </c>
      <c r="F1178" s="4">
        <f>IF(Raw_SalesFact!F1178="",ROUND(AVERAGE(Raw_SalesFact!$F$2:$F$2001),0),Raw_SalesFact!F1178)</f>
        <v>1</v>
      </c>
      <c r="G1178" s="4">
        <f>IF(Raw_SalesFact!G1178="",ROUND(AVERAGEIF(Raw_SalesFact!$D$2:$D$2001,D1178,Raw_SalesFact!$G$2:$G$2001),2),Raw_SalesFact!G1178)</f>
        <v>235.44</v>
      </c>
      <c r="H1178" s="8">
        <f>IF(Raw_SalesFact!H1178="",0,Raw_SalesFact!H1178)</f>
        <v>0.19</v>
      </c>
      <c r="I1178" s="4" t="str">
        <f>Raw_SalesFact!I1178</f>
        <v>COD</v>
      </c>
      <c r="J1178" s="4">
        <f>IF(Raw_SalesFact!J1178="",ROUND(F1178*G1178*(1-H1178),2),Raw_SalesFact!J1178)</f>
        <v>190.7064</v>
      </c>
      <c r="K1178" s="4" t="str">
        <f>IF(COUNTIF($A$2:$A1178,A1178)&gt;1,"Duplicate","Unique")</f>
        <v>Unique</v>
      </c>
    </row>
    <row r="1179" spans="1:11" ht="15" customHeight="1" x14ac:dyDescent="0.3">
      <c r="A1179" s="4" t="str">
        <f>Raw_SalesFact!A1179</f>
        <v>SALE1177</v>
      </c>
      <c r="B1179" s="6">
        <f>Raw_SalesFact!B1179</f>
        <v>45568</v>
      </c>
      <c r="C1179" s="4" t="str">
        <f>Raw_SalesFact!C1179</f>
        <v>CUST1271</v>
      </c>
      <c r="D1179" s="4" t="str">
        <f>Raw_SalesFact!D1179</f>
        <v>PROD49</v>
      </c>
      <c r="E1179" s="4" t="str">
        <f>Raw_SalesFact!E1179</f>
        <v>STORE13</v>
      </c>
      <c r="F1179" s="4">
        <f>IF(Raw_SalesFact!F1179="",ROUND(AVERAGE(Raw_SalesFact!$F$2:$F$2001),0),Raw_SalesFact!F1179)</f>
        <v>2</v>
      </c>
      <c r="G1179" s="4">
        <f>IF(Raw_SalesFact!G1179="",ROUND(AVERAGEIF(Raw_SalesFact!$D$2:$D$2001,D1179,Raw_SalesFact!$G$2:$G$2001),2),Raw_SalesFact!G1179)</f>
        <v>620.71</v>
      </c>
      <c r="H1179" s="8">
        <f>IF(Raw_SalesFact!H1179="",0,Raw_SalesFact!H1179)</f>
        <v>0.27</v>
      </c>
      <c r="I1179" s="4" t="str">
        <f>Raw_SalesFact!I1179</f>
        <v>Credit Card</v>
      </c>
      <c r="J1179" s="4">
        <f>IF(Raw_SalesFact!J1179="",ROUND(F1179*G1179*(1-H1179),2),Raw_SalesFact!J1179)</f>
        <v>906.23659999999995</v>
      </c>
      <c r="K1179" s="4" t="str">
        <f>IF(COUNTIF($A$2:$A1179,A1179)&gt;1,"Duplicate","Unique")</f>
        <v>Unique</v>
      </c>
    </row>
    <row r="1180" spans="1:11" ht="15" customHeight="1" x14ac:dyDescent="0.3">
      <c r="A1180" s="4" t="str">
        <f>Raw_SalesFact!A1180</f>
        <v>SALE1178</v>
      </c>
      <c r="B1180" s="6">
        <f>Raw_SalesFact!B1180</f>
        <v>45397</v>
      </c>
      <c r="C1180" s="4" t="str">
        <f>Raw_SalesFact!C1180</f>
        <v>CUST1115</v>
      </c>
      <c r="D1180" s="4" t="str">
        <f>Raw_SalesFact!D1180</f>
        <v>PROD16</v>
      </c>
      <c r="E1180" s="4" t="str">
        <f>Raw_SalesFact!E1180</f>
        <v>STORE11</v>
      </c>
      <c r="F1180" s="4">
        <f>IF(Raw_SalesFact!F1180="",ROUND(AVERAGE(Raw_SalesFact!$F$2:$F$2001),0),Raw_SalesFact!F1180)</f>
        <v>2</v>
      </c>
      <c r="G1180" s="4">
        <f>IF(Raw_SalesFact!G1180="",ROUND(AVERAGEIF(Raw_SalesFact!$D$2:$D$2001,D1180,Raw_SalesFact!$G$2:$G$2001),2),Raw_SalesFact!G1180)</f>
        <v>851.77</v>
      </c>
      <c r="H1180" s="8">
        <f>IF(Raw_SalesFact!H1180="",0,Raw_SalesFact!H1180)</f>
        <v>0.13</v>
      </c>
      <c r="I1180" s="4" t="str">
        <f>Raw_SalesFact!I1180</f>
        <v>PayPal</v>
      </c>
      <c r="J1180" s="4">
        <f>IF(Raw_SalesFact!J1180="",ROUND(F1180*G1180*(1-H1180),2),Raw_SalesFact!J1180)</f>
        <v>1482.0798</v>
      </c>
      <c r="K1180" s="4" t="str">
        <f>IF(COUNTIF($A$2:$A1180,A1180)&gt;1,"Duplicate","Unique")</f>
        <v>Unique</v>
      </c>
    </row>
    <row r="1181" spans="1:11" ht="15" customHeight="1" x14ac:dyDescent="0.3">
      <c r="A1181" s="4" t="str">
        <f>Raw_SalesFact!A1181</f>
        <v>SALE1179</v>
      </c>
      <c r="B1181" s="6">
        <f>Raw_SalesFact!B1181</f>
        <v>45569</v>
      </c>
      <c r="C1181" s="4" t="str">
        <f>Raw_SalesFact!C1181</f>
        <v>CUST1168</v>
      </c>
      <c r="D1181" s="4" t="str">
        <f>Raw_SalesFact!D1181</f>
        <v>PROD45</v>
      </c>
      <c r="E1181" s="4" t="str">
        <f>Raw_SalesFact!E1181</f>
        <v>STORE1</v>
      </c>
      <c r="F1181" s="4">
        <f>IF(Raw_SalesFact!F1181="",ROUND(AVERAGE(Raw_SalesFact!$F$2:$F$2001),0),Raw_SalesFact!F1181)</f>
        <v>3</v>
      </c>
      <c r="G1181" s="4">
        <f>IF(Raw_SalesFact!G1181="",ROUND(AVERAGEIF(Raw_SalesFact!$D$2:$D$2001,D1181,Raw_SalesFact!$G$2:$G$2001),2),Raw_SalesFact!G1181)</f>
        <v>876.01</v>
      </c>
      <c r="H1181" s="8">
        <f>IF(Raw_SalesFact!H1181="",0,Raw_SalesFact!H1181)</f>
        <v>0.2</v>
      </c>
      <c r="I1181" s="4" t="str">
        <f>Raw_SalesFact!I1181</f>
        <v>Credit Card</v>
      </c>
      <c r="J1181" s="4">
        <f>IF(Raw_SalesFact!J1181="",ROUND(F1181*G1181*(1-H1181),2),Raw_SalesFact!J1181)</f>
        <v>2102.424</v>
      </c>
      <c r="K1181" s="4" t="str">
        <f>IF(COUNTIF($A$2:$A1181,A1181)&gt;1,"Duplicate","Unique")</f>
        <v>Unique</v>
      </c>
    </row>
    <row r="1182" spans="1:11" ht="15" customHeight="1" x14ac:dyDescent="0.3">
      <c r="A1182" s="4" t="str">
        <f>Raw_SalesFact!A1182</f>
        <v>SALE1180</v>
      </c>
      <c r="B1182" s="6">
        <f>Raw_SalesFact!B1182</f>
        <v>45353</v>
      </c>
      <c r="C1182" s="4" t="str">
        <f>Raw_SalesFact!C1182</f>
        <v>CUST1276</v>
      </c>
      <c r="D1182" s="4" t="str">
        <f>Raw_SalesFact!D1182</f>
        <v>PROD27</v>
      </c>
      <c r="E1182" s="4" t="str">
        <f>Raw_SalesFact!E1182</f>
        <v>STORE9</v>
      </c>
      <c r="F1182" s="4">
        <f>IF(Raw_SalesFact!F1182="",ROUND(AVERAGE(Raw_SalesFact!$F$2:$F$2001),0),Raw_SalesFact!F1182)</f>
        <v>2</v>
      </c>
      <c r="G1182" s="4">
        <f>IF(Raw_SalesFact!G1182="",ROUND(AVERAGEIF(Raw_SalesFact!$D$2:$D$2001,D1182,Raw_SalesFact!$G$2:$G$2001),2),Raw_SalesFact!G1182)</f>
        <v>717.21</v>
      </c>
      <c r="H1182" s="8">
        <f>IF(Raw_SalesFact!H1182="",0,Raw_SalesFact!H1182)</f>
        <v>0.15</v>
      </c>
      <c r="I1182" s="4" t="str">
        <f>Raw_SalesFact!I1182</f>
        <v>COD</v>
      </c>
      <c r="J1182" s="4">
        <f>IF(Raw_SalesFact!J1182="",ROUND(F1182*G1182*(1-H1182),2),Raw_SalesFact!J1182)</f>
        <v>1219.2570000000001</v>
      </c>
      <c r="K1182" s="4" t="str">
        <f>IF(COUNTIF($A$2:$A1182,A1182)&gt;1,"Duplicate","Unique")</f>
        <v>Unique</v>
      </c>
    </row>
    <row r="1183" spans="1:11" ht="15" customHeight="1" x14ac:dyDescent="0.3">
      <c r="A1183" s="4" t="str">
        <f>Raw_SalesFact!A1183</f>
        <v>SALE1181</v>
      </c>
      <c r="B1183" s="6">
        <f>Raw_SalesFact!B1183</f>
        <v>45343</v>
      </c>
      <c r="C1183" s="4" t="str">
        <f>Raw_SalesFact!C1183</f>
        <v>CUST1056</v>
      </c>
      <c r="D1183" s="4" t="str">
        <f>Raw_SalesFact!D1183</f>
        <v>PROD41</v>
      </c>
      <c r="E1183" s="4" t="str">
        <f>Raw_SalesFact!E1183</f>
        <v>STORE8</v>
      </c>
      <c r="F1183" s="4">
        <f>IF(Raw_SalesFact!F1183="",ROUND(AVERAGE(Raw_SalesFact!$F$2:$F$2001),0),Raw_SalesFact!F1183)</f>
        <v>2</v>
      </c>
      <c r="G1183" s="4">
        <f>IF(Raw_SalesFact!G1183="",ROUND(AVERAGEIF(Raw_SalesFact!$D$2:$D$2001,D1183,Raw_SalesFact!$G$2:$G$2001),2),Raw_SalesFact!G1183)</f>
        <v>871.43</v>
      </c>
      <c r="H1183" s="8">
        <f>IF(Raw_SalesFact!H1183="",0,Raw_SalesFact!H1183)</f>
        <v>0.05</v>
      </c>
      <c r="I1183" s="4" t="str">
        <f>Raw_SalesFact!I1183</f>
        <v>Credit Card</v>
      </c>
      <c r="J1183" s="4">
        <f>IF(Raw_SalesFact!J1183="",ROUND(F1183*G1183*(1-H1183),2),Raw_SalesFact!J1183)</f>
        <v>1655.7170000000001</v>
      </c>
      <c r="K1183" s="4" t="str">
        <f>IF(COUNTIF($A$2:$A1183,A1183)&gt;1,"Duplicate","Unique")</f>
        <v>Unique</v>
      </c>
    </row>
    <row r="1184" spans="1:11" ht="15" customHeight="1" x14ac:dyDescent="0.3">
      <c r="A1184" s="4" t="str">
        <f>Raw_SalesFact!A1184</f>
        <v>SALE1182</v>
      </c>
      <c r="B1184" s="6">
        <f>Raw_SalesFact!B1184</f>
        <v>45321</v>
      </c>
      <c r="C1184" s="4" t="str">
        <f>Raw_SalesFact!C1184</f>
        <v>CUST1453</v>
      </c>
      <c r="D1184" s="4" t="str">
        <f>Raw_SalesFact!D1184</f>
        <v>PROD36</v>
      </c>
      <c r="E1184" s="4" t="str">
        <f>Raw_SalesFact!E1184</f>
        <v>STORE7</v>
      </c>
      <c r="F1184" s="4">
        <f>IF(Raw_SalesFact!F1184="",ROUND(AVERAGE(Raw_SalesFact!$F$2:$F$2001),0),Raw_SalesFact!F1184)</f>
        <v>1</v>
      </c>
      <c r="G1184" s="4">
        <f>IF(Raw_SalesFact!G1184="",ROUND(AVERAGEIF(Raw_SalesFact!$D$2:$D$2001,D1184,Raw_SalesFact!$G$2:$G$2001),2),Raw_SalesFact!G1184)</f>
        <v>514.65</v>
      </c>
      <c r="H1184" s="8">
        <f>IF(Raw_SalesFact!H1184="",0,Raw_SalesFact!H1184)</f>
        <v>0.18</v>
      </c>
      <c r="I1184" s="4" t="str">
        <f>Raw_SalesFact!I1184</f>
        <v>Credit Card</v>
      </c>
      <c r="J1184" s="4">
        <f>IF(Raw_SalesFact!J1184="",ROUND(F1184*G1184*(1-H1184),2),Raw_SalesFact!J1184)</f>
        <v>422.01299999999998</v>
      </c>
      <c r="K1184" s="4" t="str">
        <f>IF(COUNTIF($A$2:$A1184,A1184)&gt;1,"Duplicate","Unique")</f>
        <v>Unique</v>
      </c>
    </row>
    <row r="1185" spans="1:11" ht="15" customHeight="1" x14ac:dyDescent="0.3">
      <c r="A1185" s="4" t="str">
        <f>Raw_SalesFact!A1185</f>
        <v>SALE1183</v>
      </c>
      <c r="B1185" s="6">
        <f>Raw_SalesFact!B1185</f>
        <v>45650</v>
      </c>
      <c r="C1185" s="4" t="str">
        <f>Raw_SalesFact!C1185</f>
        <v>CUST1459</v>
      </c>
      <c r="D1185" s="4" t="str">
        <f>Raw_SalesFact!D1185</f>
        <v>PROD62</v>
      </c>
      <c r="E1185" s="4" t="str">
        <f>Raw_SalesFact!E1185</f>
        <v>STORE16</v>
      </c>
      <c r="F1185" s="4">
        <f>IF(Raw_SalesFact!F1185="",ROUND(AVERAGE(Raw_SalesFact!$F$2:$F$2001),0),Raw_SalesFact!F1185)</f>
        <v>3</v>
      </c>
      <c r="G1185" s="4">
        <f>IF(Raw_SalesFact!G1185="",ROUND(AVERAGEIF(Raw_SalesFact!$D$2:$D$2001,D1185,Raw_SalesFact!$G$2:$G$2001),2),Raw_SalesFact!G1185)</f>
        <v>198.76</v>
      </c>
      <c r="H1185" s="8">
        <f>IF(Raw_SalesFact!H1185="",0,Raw_SalesFact!H1185)</f>
        <v>0.28000000000000003</v>
      </c>
      <c r="I1185" s="4" t="str">
        <f>Raw_SalesFact!I1185</f>
        <v>COD</v>
      </c>
      <c r="J1185" s="4">
        <f>IF(Raw_SalesFact!J1185="",ROUND(F1185*G1185*(1-H1185),2),Raw_SalesFact!J1185)</f>
        <v>429.32159999999999</v>
      </c>
      <c r="K1185" s="4" t="str">
        <f>IF(COUNTIF($A$2:$A1185,A1185)&gt;1,"Duplicate","Unique")</f>
        <v>Unique</v>
      </c>
    </row>
    <row r="1186" spans="1:11" ht="15" customHeight="1" x14ac:dyDescent="0.3">
      <c r="A1186" s="4" t="str">
        <f>Raw_SalesFact!A1186</f>
        <v>SALE1184</v>
      </c>
      <c r="B1186" s="6">
        <f>Raw_SalesFact!B1186</f>
        <v>45811</v>
      </c>
      <c r="C1186" s="4" t="str">
        <f>Raw_SalesFact!C1186</f>
        <v>CUST1225</v>
      </c>
      <c r="D1186" s="4" t="str">
        <f>Raw_SalesFact!D1186</f>
        <v>PROD63</v>
      </c>
      <c r="E1186" s="4" t="str">
        <f>Raw_SalesFact!E1186</f>
        <v>STORE3</v>
      </c>
      <c r="F1186" s="4">
        <f>IF(Raw_SalesFact!F1186="",ROUND(AVERAGE(Raw_SalesFact!$F$2:$F$2001),0),Raw_SalesFact!F1186)</f>
        <v>2</v>
      </c>
      <c r="G1186" s="4">
        <f>IF(Raw_SalesFact!G1186="",ROUND(AVERAGEIF(Raw_SalesFact!$D$2:$D$2001,D1186,Raw_SalesFact!$G$2:$G$2001),2),Raw_SalesFact!G1186)</f>
        <v>975.72</v>
      </c>
      <c r="H1186" s="8">
        <f>IF(Raw_SalesFact!H1186="",0,Raw_SalesFact!H1186)</f>
        <v>0.16</v>
      </c>
      <c r="I1186" s="4" t="str">
        <f>Raw_SalesFact!I1186</f>
        <v>COD</v>
      </c>
      <c r="J1186" s="4">
        <f>IF(Raw_SalesFact!J1186="",ROUND(F1186*G1186*(1-H1186),2),Raw_SalesFact!J1186)</f>
        <v>1639.2095999999999</v>
      </c>
      <c r="K1186" s="4" t="str">
        <f>IF(COUNTIF($A$2:$A1186,A1186)&gt;1,"Duplicate","Unique")</f>
        <v>Unique</v>
      </c>
    </row>
    <row r="1187" spans="1:11" ht="15" customHeight="1" x14ac:dyDescent="0.3">
      <c r="A1187" s="4" t="str">
        <f>Raw_SalesFact!A1187</f>
        <v>SALE1185</v>
      </c>
      <c r="B1187" s="6">
        <f>Raw_SalesFact!B1187</f>
        <v>45505</v>
      </c>
      <c r="C1187" s="4" t="str">
        <f>Raw_SalesFact!C1187</f>
        <v>CUST1420</v>
      </c>
      <c r="D1187" s="4" t="str">
        <f>Raw_SalesFact!D1187</f>
        <v>PROD15</v>
      </c>
      <c r="E1187" s="4" t="str">
        <f>Raw_SalesFact!E1187</f>
        <v>STORE1</v>
      </c>
      <c r="F1187" s="4">
        <f>IF(Raw_SalesFact!F1187="",ROUND(AVERAGE(Raw_SalesFact!$F$2:$F$2001),0),Raw_SalesFact!F1187)</f>
        <v>1</v>
      </c>
      <c r="G1187" s="4">
        <f>IF(Raw_SalesFact!G1187="",ROUND(AVERAGEIF(Raw_SalesFact!$D$2:$D$2001,D1187,Raw_SalesFact!$G$2:$G$2001),2),Raw_SalesFact!G1187)</f>
        <v>86.03</v>
      </c>
      <c r="H1187" s="8">
        <f>IF(Raw_SalesFact!H1187="",0,Raw_SalesFact!H1187)</f>
        <v>0.01</v>
      </c>
      <c r="I1187" s="4" t="str">
        <f>Raw_SalesFact!I1187</f>
        <v>Credit Card</v>
      </c>
      <c r="J1187" s="4">
        <f>IF(Raw_SalesFact!J1187="",ROUND(F1187*G1187*(1-H1187),2),Raw_SalesFact!J1187)</f>
        <v>85.169700000000006</v>
      </c>
      <c r="K1187" s="4" t="str">
        <f>IF(COUNTIF($A$2:$A1187,A1187)&gt;1,"Duplicate","Unique")</f>
        <v>Unique</v>
      </c>
    </row>
    <row r="1188" spans="1:11" ht="15" customHeight="1" x14ac:dyDescent="0.3">
      <c r="A1188" s="4" t="str">
        <f>Raw_SalesFact!A1188</f>
        <v>SALE1186</v>
      </c>
      <c r="B1188" s="6">
        <f>Raw_SalesFact!B1188</f>
        <v>45897</v>
      </c>
      <c r="C1188" s="4" t="str">
        <f>Raw_SalesFact!C1188</f>
        <v>CUST1087</v>
      </c>
      <c r="D1188" s="4" t="str">
        <f>Raw_SalesFact!D1188</f>
        <v>PROD54</v>
      </c>
      <c r="E1188" s="4" t="str">
        <f>Raw_SalesFact!E1188</f>
        <v>STORE12</v>
      </c>
      <c r="F1188" s="4">
        <f>IF(Raw_SalesFact!F1188="",ROUND(AVERAGE(Raw_SalesFact!$F$2:$F$2001),0),Raw_SalesFact!F1188)</f>
        <v>4</v>
      </c>
      <c r="G1188" s="4">
        <f>IF(Raw_SalesFact!G1188="",ROUND(AVERAGEIF(Raw_SalesFact!$D$2:$D$2001,D1188,Raw_SalesFact!$G$2:$G$2001),2),Raw_SalesFact!G1188)</f>
        <v>705.12</v>
      </c>
      <c r="H1188" s="8">
        <f>IF(Raw_SalesFact!H1188="",0,Raw_SalesFact!H1188)</f>
        <v>0.15</v>
      </c>
      <c r="I1188" s="4" t="str">
        <f>Raw_SalesFact!I1188</f>
        <v>PayPal</v>
      </c>
      <c r="J1188" s="4">
        <f>IF(Raw_SalesFact!J1188="",ROUND(F1188*G1188*(1-H1188),2),Raw_SalesFact!J1188)</f>
        <v>2397.4079999999999</v>
      </c>
      <c r="K1188" s="4" t="str">
        <f>IF(COUNTIF($A$2:$A1188,A1188)&gt;1,"Duplicate","Unique")</f>
        <v>Unique</v>
      </c>
    </row>
    <row r="1189" spans="1:11" ht="15" customHeight="1" x14ac:dyDescent="0.3">
      <c r="A1189" s="4" t="str">
        <f>Raw_SalesFact!A1189</f>
        <v>SALE1187</v>
      </c>
      <c r="B1189" s="6">
        <f>Raw_SalesFact!B1189</f>
        <v>45602</v>
      </c>
      <c r="C1189" s="4" t="str">
        <f>Raw_SalesFact!C1189</f>
        <v>CUST1371</v>
      </c>
      <c r="D1189" s="4" t="str">
        <f>Raw_SalesFact!D1189</f>
        <v>PROD18</v>
      </c>
      <c r="E1189" s="4" t="str">
        <f>Raw_SalesFact!E1189</f>
        <v>STORE12</v>
      </c>
      <c r="F1189" s="4">
        <f>IF(Raw_SalesFact!F1189="",ROUND(AVERAGE(Raw_SalesFact!$F$2:$F$2001),0),Raw_SalesFact!F1189)</f>
        <v>3</v>
      </c>
      <c r="G1189" s="4">
        <f>IF(Raw_SalesFact!G1189="",ROUND(AVERAGEIF(Raw_SalesFact!$D$2:$D$2001,D1189,Raw_SalesFact!$G$2:$G$2001),2),Raw_SalesFact!G1189)</f>
        <v>99.77</v>
      </c>
      <c r="H1189" s="8">
        <f>IF(Raw_SalesFact!H1189="",0,Raw_SalesFact!H1189)</f>
        <v>0.01</v>
      </c>
      <c r="I1189" s="4" t="str">
        <f>Raw_SalesFact!I1189</f>
        <v>PayPal</v>
      </c>
      <c r="J1189" s="4">
        <f>IF(Raw_SalesFact!J1189="",ROUND(F1189*G1189*(1-H1189),2),Raw_SalesFact!J1189)</f>
        <v>296.31689999999998</v>
      </c>
      <c r="K1189" s="4" t="str">
        <f>IF(COUNTIF($A$2:$A1189,A1189)&gt;1,"Duplicate","Unique")</f>
        <v>Unique</v>
      </c>
    </row>
    <row r="1190" spans="1:11" ht="15" customHeight="1" x14ac:dyDescent="0.3">
      <c r="A1190" s="4" t="str">
        <f>Raw_SalesFact!A1190</f>
        <v>SALE1188</v>
      </c>
      <c r="B1190" s="6">
        <f>Raw_SalesFact!B1190</f>
        <v>45530</v>
      </c>
      <c r="C1190" s="4" t="str">
        <f>Raw_SalesFact!C1190</f>
        <v>CUST1209</v>
      </c>
      <c r="D1190" s="4" t="str">
        <f>Raw_SalesFact!D1190</f>
        <v>PROD34</v>
      </c>
      <c r="E1190" s="4" t="str">
        <f>Raw_SalesFact!E1190</f>
        <v>STORE9</v>
      </c>
      <c r="F1190" s="4">
        <f>IF(Raw_SalesFact!F1190="",ROUND(AVERAGE(Raw_SalesFact!$F$2:$F$2001),0),Raw_SalesFact!F1190)</f>
        <v>2</v>
      </c>
      <c r="G1190" s="4">
        <f>IF(Raw_SalesFact!G1190="",ROUND(AVERAGEIF(Raw_SalesFact!$D$2:$D$2001,D1190,Raw_SalesFact!$G$2:$G$2001),2),Raw_SalesFact!G1190)</f>
        <v>166.26</v>
      </c>
      <c r="H1190" s="8">
        <f>IF(Raw_SalesFact!H1190="",0,Raw_SalesFact!H1190)</f>
        <v>0.14000000000000001</v>
      </c>
      <c r="I1190" s="4" t="str">
        <f>Raw_SalesFact!I1190</f>
        <v>PayPal</v>
      </c>
      <c r="J1190" s="4">
        <f>IF(Raw_SalesFact!J1190="",ROUND(F1190*G1190*(1-H1190),2),Raw_SalesFact!J1190)</f>
        <v>285.96719999999999</v>
      </c>
      <c r="K1190" s="4" t="str">
        <f>IF(COUNTIF($A$2:$A1190,A1190)&gt;1,"Duplicate","Unique")</f>
        <v>Unique</v>
      </c>
    </row>
    <row r="1191" spans="1:11" ht="15" customHeight="1" x14ac:dyDescent="0.3">
      <c r="A1191" s="4" t="str">
        <f>Raw_SalesFact!A1191</f>
        <v>SALE1189</v>
      </c>
      <c r="B1191" s="6">
        <f>Raw_SalesFact!B1191</f>
        <v>45729</v>
      </c>
      <c r="C1191" s="4" t="str">
        <f>Raw_SalesFact!C1191</f>
        <v>CUST1459</v>
      </c>
      <c r="D1191" s="4" t="str">
        <f>Raw_SalesFact!D1191</f>
        <v>PROD26</v>
      </c>
      <c r="E1191" s="4" t="str">
        <f>Raw_SalesFact!E1191</f>
        <v>STORE5</v>
      </c>
      <c r="F1191" s="4">
        <f>IF(Raw_SalesFact!F1191="",ROUND(AVERAGE(Raw_SalesFact!$F$2:$F$2001),0),Raw_SalesFact!F1191)</f>
        <v>1</v>
      </c>
      <c r="G1191" s="4">
        <f>IF(Raw_SalesFact!G1191="",ROUND(AVERAGEIF(Raw_SalesFact!$D$2:$D$2001,D1191,Raw_SalesFact!$G$2:$G$2001),2),Raw_SalesFact!G1191)</f>
        <v>429.25</v>
      </c>
      <c r="H1191" s="8">
        <f>IF(Raw_SalesFact!H1191="",0,Raw_SalesFact!H1191)</f>
        <v>0.28999999999999998</v>
      </c>
      <c r="I1191" s="4" t="str">
        <f>Raw_SalesFact!I1191</f>
        <v>Credit Card</v>
      </c>
      <c r="J1191" s="4">
        <f>IF(Raw_SalesFact!J1191="",ROUND(F1191*G1191*(1-H1191),2),Raw_SalesFact!J1191)</f>
        <v>304.76749999999998</v>
      </c>
      <c r="K1191" s="4" t="str">
        <f>IF(COUNTIF($A$2:$A1191,A1191)&gt;1,"Duplicate","Unique")</f>
        <v>Unique</v>
      </c>
    </row>
    <row r="1192" spans="1:11" ht="15" customHeight="1" x14ac:dyDescent="0.3">
      <c r="A1192" s="4" t="str">
        <f>Raw_SalesFact!A1192</f>
        <v>SALE1190</v>
      </c>
      <c r="B1192" s="6">
        <f>Raw_SalesFact!B1192</f>
        <v>45468</v>
      </c>
      <c r="C1192" s="4" t="str">
        <f>Raw_SalesFact!C1192</f>
        <v>CUST1443</v>
      </c>
      <c r="D1192" s="4" t="str">
        <f>Raw_SalesFact!D1192</f>
        <v>PROD0</v>
      </c>
      <c r="E1192" s="4" t="str">
        <f>Raw_SalesFact!E1192</f>
        <v>STORE9</v>
      </c>
      <c r="F1192" s="4">
        <f>IF(Raw_SalesFact!F1192="",ROUND(AVERAGE(Raw_SalesFact!$F$2:$F$2001),0),Raw_SalesFact!F1192)</f>
        <v>2</v>
      </c>
      <c r="G1192" s="4">
        <f>IF(Raw_SalesFact!G1192="",ROUND(AVERAGEIF(Raw_SalesFact!$D$2:$D$2001,D1192,Raw_SalesFact!$G$2:$G$2001),2),Raw_SalesFact!G1192)</f>
        <v>540.48</v>
      </c>
      <c r="H1192" s="8">
        <f>IF(Raw_SalesFact!H1192="",0,Raw_SalesFact!H1192)</f>
        <v>0.28999999999999998</v>
      </c>
      <c r="I1192" s="4" t="str">
        <f>Raw_SalesFact!I1192</f>
        <v>Credit Card</v>
      </c>
      <c r="J1192" s="4">
        <f>IF(Raw_SalesFact!J1192="",ROUND(F1192*G1192*(1-H1192),2),Raw_SalesFact!J1192)</f>
        <v>767.48159999999996</v>
      </c>
      <c r="K1192" s="4" t="str">
        <f>IF(COUNTIF($A$2:$A1192,A1192)&gt;1,"Duplicate","Unique")</f>
        <v>Unique</v>
      </c>
    </row>
    <row r="1193" spans="1:11" ht="15" customHeight="1" x14ac:dyDescent="0.3">
      <c r="A1193" s="4" t="str">
        <f>Raw_SalesFact!A1193</f>
        <v>SALE1191</v>
      </c>
      <c r="B1193" s="6">
        <f>Raw_SalesFact!B1193</f>
        <v>45936</v>
      </c>
      <c r="C1193" s="4" t="str">
        <f>Raw_SalesFact!C1193</f>
        <v>CUST1269</v>
      </c>
      <c r="D1193" s="4" t="str">
        <f>Raw_SalesFact!D1193</f>
        <v>PROD59</v>
      </c>
      <c r="E1193" s="4" t="str">
        <f>Raw_SalesFact!E1193</f>
        <v>STORE14</v>
      </c>
      <c r="F1193" s="4">
        <f>IF(Raw_SalesFact!F1193="",ROUND(AVERAGE(Raw_SalesFact!$F$2:$F$2001),0),Raw_SalesFact!F1193)</f>
        <v>2</v>
      </c>
      <c r="G1193" s="4">
        <f>IF(Raw_SalesFact!G1193="",ROUND(AVERAGEIF(Raw_SalesFact!$D$2:$D$2001,D1193,Raw_SalesFact!$G$2:$G$2001),2),Raw_SalesFact!G1193)</f>
        <v>579.52</v>
      </c>
      <c r="H1193" s="8">
        <f>IF(Raw_SalesFact!H1193="",0,Raw_SalesFact!H1193)</f>
        <v>0.01</v>
      </c>
      <c r="I1193" s="4" t="str">
        <f>Raw_SalesFact!I1193</f>
        <v>PayPal</v>
      </c>
      <c r="J1193" s="4">
        <f>IF(Raw_SalesFact!J1193="",ROUND(F1193*G1193*(1-H1193),2),Raw_SalesFact!J1193)</f>
        <v>1147.4495999999999</v>
      </c>
      <c r="K1193" s="4" t="str">
        <f>IF(COUNTIF($A$2:$A1193,A1193)&gt;1,"Duplicate","Unique")</f>
        <v>Unique</v>
      </c>
    </row>
    <row r="1194" spans="1:11" ht="15" customHeight="1" x14ac:dyDescent="0.3">
      <c r="A1194" s="4" t="str">
        <f>Raw_SalesFact!A1194</f>
        <v>SALE1192</v>
      </c>
      <c r="B1194" s="6">
        <f>Raw_SalesFact!B1194</f>
        <v>45622</v>
      </c>
      <c r="C1194" s="4" t="str">
        <f>Raw_SalesFact!C1194</f>
        <v>CUST1026</v>
      </c>
      <c r="D1194" s="4" t="str">
        <f>Raw_SalesFact!D1194</f>
        <v>PROD69</v>
      </c>
      <c r="E1194" s="4" t="str">
        <f>Raw_SalesFact!E1194</f>
        <v>STORE17</v>
      </c>
      <c r="F1194" s="4">
        <f>IF(Raw_SalesFact!F1194="",ROUND(AVERAGE(Raw_SalesFact!$F$2:$F$2001),0),Raw_SalesFact!F1194)</f>
        <v>4</v>
      </c>
      <c r="G1194" s="4">
        <f>IF(Raw_SalesFact!G1194="",ROUND(AVERAGEIF(Raw_SalesFact!$D$2:$D$2001,D1194,Raw_SalesFact!$G$2:$G$2001),2),Raw_SalesFact!G1194)</f>
        <v>477.52</v>
      </c>
      <c r="H1194" s="8">
        <f>IF(Raw_SalesFact!H1194="",0,Raw_SalesFact!H1194)</f>
        <v>7.0000000000000007E-2</v>
      </c>
      <c r="I1194" s="4" t="str">
        <f>Raw_SalesFact!I1194</f>
        <v>PayPal</v>
      </c>
      <c r="J1194" s="4">
        <f>IF(Raw_SalesFact!J1194="",ROUND(F1194*G1194*(1-H1194),2),Raw_SalesFact!J1194)</f>
        <v>1776.3743999999999</v>
      </c>
      <c r="K1194" s="4" t="str">
        <f>IF(COUNTIF($A$2:$A1194,A1194)&gt;1,"Duplicate","Unique")</f>
        <v>Unique</v>
      </c>
    </row>
    <row r="1195" spans="1:11" ht="15" customHeight="1" x14ac:dyDescent="0.3">
      <c r="A1195" s="4" t="str">
        <f>Raw_SalesFact!A1195</f>
        <v>SALE1193</v>
      </c>
      <c r="B1195" s="6">
        <f>Raw_SalesFact!B1195</f>
        <v>45705</v>
      </c>
      <c r="C1195" s="4" t="str">
        <f>Raw_SalesFact!C1195</f>
        <v>CUST1259</v>
      </c>
      <c r="D1195" s="4" t="str">
        <f>Raw_SalesFact!D1195</f>
        <v>PROD91</v>
      </c>
      <c r="E1195" s="4" t="str">
        <f>Raw_SalesFact!E1195</f>
        <v>STORE6</v>
      </c>
      <c r="F1195" s="4">
        <f>IF(Raw_SalesFact!F1195="",ROUND(AVERAGE(Raw_SalesFact!$F$2:$F$2001),0),Raw_SalesFact!F1195)</f>
        <v>3</v>
      </c>
      <c r="G1195" s="4">
        <f>IF(Raw_SalesFact!G1195="",ROUND(AVERAGEIF(Raw_SalesFact!$D$2:$D$2001,D1195,Raw_SalesFact!$G$2:$G$2001),2),Raw_SalesFact!G1195)</f>
        <v>242.58</v>
      </c>
      <c r="H1195" s="8">
        <f>IF(Raw_SalesFact!H1195="",0,Raw_SalesFact!H1195)</f>
        <v>0.25</v>
      </c>
      <c r="I1195" s="4" t="str">
        <f>Raw_SalesFact!I1195</f>
        <v>Credit Card</v>
      </c>
      <c r="J1195" s="4">
        <f>IF(Raw_SalesFact!J1195="",ROUND(F1195*G1195*(1-H1195),2),Raw_SalesFact!J1195)</f>
        <v>545.80499999999995</v>
      </c>
      <c r="K1195" s="4" t="str">
        <f>IF(COUNTIF($A$2:$A1195,A1195)&gt;1,"Duplicate","Unique")</f>
        <v>Unique</v>
      </c>
    </row>
    <row r="1196" spans="1:11" ht="15" customHeight="1" x14ac:dyDescent="0.3">
      <c r="A1196" s="4" t="str">
        <f>Raw_SalesFact!A1196</f>
        <v>SALE1194</v>
      </c>
      <c r="B1196" s="6">
        <f>Raw_SalesFact!B1196</f>
        <v>45250</v>
      </c>
      <c r="C1196" s="4" t="str">
        <f>Raw_SalesFact!C1196</f>
        <v>CUST1367</v>
      </c>
      <c r="D1196" s="4" t="str">
        <f>Raw_SalesFact!D1196</f>
        <v>PROD26</v>
      </c>
      <c r="E1196" s="4" t="str">
        <f>Raw_SalesFact!E1196</f>
        <v>STORE17</v>
      </c>
      <c r="F1196" s="4">
        <f>IF(Raw_SalesFact!F1196="",ROUND(AVERAGE(Raw_SalesFact!$F$2:$F$2001),0),Raw_SalesFact!F1196)</f>
        <v>2</v>
      </c>
      <c r="G1196" s="4">
        <f>IF(Raw_SalesFact!G1196="",ROUND(AVERAGEIF(Raw_SalesFact!$D$2:$D$2001,D1196,Raw_SalesFact!$G$2:$G$2001),2),Raw_SalesFact!G1196)</f>
        <v>519.29999999999995</v>
      </c>
      <c r="H1196" s="8">
        <f>IF(Raw_SalesFact!H1196="",0,Raw_SalesFact!H1196)</f>
        <v>0.09</v>
      </c>
      <c r="I1196" s="4" t="str">
        <f>Raw_SalesFact!I1196</f>
        <v>PayPal</v>
      </c>
      <c r="J1196" s="4">
        <f>IF(Raw_SalesFact!J1196="",ROUND(F1196*G1196*(1-H1196),2),Raw_SalesFact!J1196)</f>
        <v>945.12599999999998</v>
      </c>
      <c r="K1196" s="4" t="str">
        <f>IF(COUNTIF($A$2:$A1196,A1196)&gt;1,"Duplicate","Unique")</f>
        <v>Unique</v>
      </c>
    </row>
    <row r="1197" spans="1:11" ht="15" customHeight="1" x14ac:dyDescent="0.3">
      <c r="A1197" s="4" t="str">
        <f>Raw_SalesFact!A1197</f>
        <v>SALE1195</v>
      </c>
      <c r="B1197" s="6">
        <f>Raw_SalesFact!B1197</f>
        <v>45684</v>
      </c>
      <c r="C1197" s="4" t="str">
        <f>Raw_SalesFact!C1197</f>
        <v>CUST1491</v>
      </c>
      <c r="D1197" s="4" t="str">
        <f>Raw_SalesFact!D1197</f>
        <v>PROD94</v>
      </c>
      <c r="E1197" s="4" t="str">
        <f>Raw_SalesFact!E1197</f>
        <v>STORE11</v>
      </c>
      <c r="F1197" s="4">
        <f>IF(Raw_SalesFact!F1197="",ROUND(AVERAGE(Raw_SalesFact!$F$2:$F$2001),0),Raw_SalesFact!F1197)</f>
        <v>3</v>
      </c>
      <c r="G1197" s="4">
        <f>IF(Raw_SalesFact!G1197="",ROUND(AVERAGEIF(Raw_SalesFact!$D$2:$D$2001,D1197,Raw_SalesFact!$G$2:$G$2001),2),Raw_SalesFact!G1197)</f>
        <v>845.67</v>
      </c>
      <c r="H1197" s="8">
        <f>IF(Raw_SalesFact!H1197="",0,Raw_SalesFact!H1197)</f>
        <v>0.12</v>
      </c>
      <c r="I1197" s="4" t="str">
        <f>Raw_SalesFact!I1197</f>
        <v>COD</v>
      </c>
      <c r="J1197" s="4">
        <f>IF(Raw_SalesFact!J1197="",ROUND(F1197*G1197*(1-H1197),2),Raw_SalesFact!J1197)</f>
        <v>2232.5688</v>
      </c>
      <c r="K1197" s="4" t="str">
        <f>IF(COUNTIF($A$2:$A1197,A1197)&gt;1,"Duplicate","Unique")</f>
        <v>Unique</v>
      </c>
    </row>
    <row r="1198" spans="1:11" ht="15" customHeight="1" x14ac:dyDescent="0.3">
      <c r="A1198" s="4" t="str">
        <f>Raw_SalesFact!A1198</f>
        <v>SALE1196</v>
      </c>
      <c r="B1198" s="6">
        <f>Raw_SalesFact!B1198</f>
        <v>45395</v>
      </c>
      <c r="C1198" s="4" t="str">
        <f>Raw_SalesFact!C1198</f>
        <v>CUST1305</v>
      </c>
      <c r="D1198" s="4" t="str">
        <f>Raw_SalesFact!D1198</f>
        <v>PROD55</v>
      </c>
      <c r="E1198" s="4" t="str">
        <f>Raw_SalesFact!E1198</f>
        <v>STORE16</v>
      </c>
      <c r="F1198" s="4">
        <f>IF(Raw_SalesFact!F1198="",ROUND(AVERAGE(Raw_SalesFact!$F$2:$F$2001),0),Raw_SalesFact!F1198)</f>
        <v>4</v>
      </c>
      <c r="G1198" s="4">
        <f>IF(Raw_SalesFact!G1198="",ROUND(AVERAGEIF(Raw_SalesFact!$D$2:$D$2001,D1198,Raw_SalesFact!$G$2:$G$2001),2),Raw_SalesFact!G1198)</f>
        <v>750.26</v>
      </c>
      <c r="H1198" s="8">
        <f>IF(Raw_SalesFact!H1198="",0,Raw_SalesFact!H1198)</f>
        <v>0.01</v>
      </c>
      <c r="I1198" s="4" t="str">
        <f>Raw_SalesFact!I1198</f>
        <v>PayPal</v>
      </c>
      <c r="J1198" s="4">
        <f>IF(Raw_SalesFact!J1198="",ROUND(F1198*G1198*(1-H1198),2),Raw_SalesFact!J1198)</f>
        <v>2971.0295999999998</v>
      </c>
      <c r="K1198" s="4" t="str">
        <f>IF(COUNTIF($A$2:$A1198,A1198)&gt;1,"Duplicate","Unique")</f>
        <v>Unique</v>
      </c>
    </row>
    <row r="1199" spans="1:11" ht="15" customHeight="1" x14ac:dyDescent="0.3">
      <c r="A1199" s="4" t="str">
        <f>Raw_SalesFact!A1199</f>
        <v>SALE1197</v>
      </c>
      <c r="B1199" s="6">
        <f>Raw_SalesFact!B1199</f>
        <v>45382</v>
      </c>
      <c r="C1199" s="4" t="str">
        <f>Raw_SalesFact!C1199</f>
        <v>CUST1332</v>
      </c>
      <c r="D1199" s="4" t="str">
        <f>Raw_SalesFact!D1199</f>
        <v>PROD92</v>
      </c>
      <c r="E1199" s="4" t="str">
        <f>Raw_SalesFact!E1199</f>
        <v>STORE12</v>
      </c>
      <c r="F1199" s="4">
        <f>IF(Raw_SalesFact!F1199="",ROUND(AVERAGE(Raw_SalesFact!$F$2:$F$2001),0),Raw_SalesFact!F1199)</f>
        <v>4</v>
      </c>
      <c r="G1199" s="4">
        <f>IF(Raw_SalesFact!G1199="",ROUND(AVERAGEIF(Raw_SalesFact!$D$2:$D$2001,D1199,Raw_SalesFact!$G$2:$G$2001),2),Raw_SalesFact!G1199)</f>
        <v>294.38</v>
      </c>
      <c r="H1199" s="8">
        <f>IF(Raw_SalesFact!H1199="",0,Raw_SalesFact!H1199)</f>
        <v>0.2</v>
      </c>
      <c r="I1199" s="4" t="str">
        <f>Raw_SalesFact!I1199</f>
        <v>Credit Card</v>
      </c>
      <c r="J1199" s="4">
        <f>IF(Raw_SalesFact!J1199="",ROUND(F1199*G1199*(1-H1199),2),Raw_SalesFact!J1199)</f>
        <v>942.01599999999996</v>
      </c>
      <c r="K1199" s="4" t="str">
        <f>IF(COUNTIF($A$2:$A1199,A1199)&gt;1,"Duplicate","Unique")</f>
        <v>Unique</v>
      </c>
    </row>
    <row r="1200" spans="1:11" ht="15" customHeight="1" x14ac:dyDescent="0.3">
      <c r="A1200" s="4" t="str">
        <f>Raw_SalesFact!A1200</f>
        <v>SALE1198</v>
      </c>
      <c r="B1200" s="6">
        <f>Raw_SalesFact!B1200</f>
        <v>45919</v>
      </c>
      <c r="C1200" s="4" t="str">
        <f>Raw_SalesFact!C1200</f>
        <v>CUST1097</v>
      </c>
      <c r="D1200" s="4" t="str">
        <f>Raw_SalesFact!D1200</f>
        <v>PROD96</v>
      </c>
      <c r="E1200" s="4" t="str">
        <f>Raw_SalesFact!E1200</f>
        <v>STORE2</v>
      </c>
      <c r="F1200" s="4">
        <f>IF(Raw_SalesFact!F1200="",ROUND(AVERAGE(Raw_SalesFact!$F$2:$F$2001),0),Raw_SalesFact!F1200)</f>
        <v>3</v>
      </c>
      <c r="G1200" s="4">
        <f>IF(Raw_SalesFact!G1200="",ROUND(AVERAGEIF(Raw_SalesFact!$D$2:$D$2001,D1200,Raw_SalesFact!$G$2:$G$2001),2),Raw_SalesFact!G1200)</f>
        <v>583.52</v>
      </c>
      <c r="H1200" s="8">
        <f>IF(Raw_SalesFact!H1200="",0,Raw_SalesFact!H1200)</f>
        <v>7.0000000000000007E-2</v>
      </c>
      <c r="I1200" s="4" t="str">
        <f>Raw_SalesFact!I1200</f>
        <v>PayPal</v>
      </c>
      <c r="J1200" s="4">
        <f>IF(Raw_SalesFact!J1200="",ROUND(F1200*G1200*(1-H1200),2),Raw_SalesFact!J1200)</f>
        <v>1628.0208</v>
      </c>
      <c r="K1200" s="4" t="str">
        <f>IF(COUNTIF($A$2:$A1200,A1200)&gt;1,"Duplicate","Unique")</f>
        <v>Unique</v>
      </c>
    </row>
    <row r="1201" spans="1:11" ht="15" customHeight="1" x14ac:dyDescent="0.3">
      <c r="A1201" s="4" t="str">
        <f>Raw_SalesFact!A1201</f>
        <v>SALE1199</v>
      </c>
      <c r="B1201" s="6">
        <f>Raw_SalesFact!B1201</f>
        <v>45453</v>
      </c>
      <c r="C1201" s="4" t="str">
        <f>Raw_SalesFact!C1201</f>
        <v>CUST1470</v>
      </c>
      <c r="D1201" s="4" t="str">
        <f>Raw_SalesFact!D1201</f>
        <v>PROD89</v>
      </c>
      <c r="E1201" s="4" t="str">
        <f>Raw_SalesFact!E1201</f>
        <v>STORE16</v>
      </c>
      <c r="F1201" s="4">
        <f>IF(Raw_SalesFact!F1201="",ROUND(AVERAGE(Raw_SalesFact!$F$2:$F$2001),0),Raw_SalesFact!F1201)</f>
        <v>2</v>
      </c>
      <c r="G1201" s="4">
        <f>IF(Raw_SalesFact!G1201="",ROUND(AVERAGEIF(Raw_SalesFact!$D$2:$D$2001,D1201,Raw_SalesFact!$G$2:$G$2001),2),Raw_SalesFact!G1201)</f>
        <v>635.22</v>
      </c>
      <c r="H1201" s="8">
        <f>IF(Raw_SalesFact!H1201="",0,Raw_SalesFact!H1201)</f>
        <v>0.3</v>
      </c>
      <c r="I1201" s="4" t="str">
        <f>Raw_SalesFact!I1201</f>
        <v>COD</v>
      </c>
      <c r="J1201" s="4">
        <f>IF(Raw_SalesFact!J1201="",ROUND(F1201*G1201*(1-H1201),2),Raw_SalesFact!J1201)</f>
        <v>889.30799999999999</v>
      </c>
      <c r="K1201" s="4" t="str">
        <f>IF(COUNTIF($A$2:$A1201,A1201)&gt;1,"Duplicate","Unique")</f>
        <v>Unique</v>
      </c>
    </row>
    <row r="1202" spans="1:11" ht="15" customHeight="1" x14ac:dyDescent="0.3">
      <c r="A1202" s="4" t="str">
        <f>Raw_SalesFact!A1202</f>
        <v>SALE1200</v>
      </c>
      <c r="B1202" s="6">
        <f>Raw_SalesFact!B1202</f>
        <v>45313</v>
      </c>
      <c r="C1202" s="4" t="str">
        <f>Raw_SalesFact!C1202</f>
        <v>CUST1428</v>
      </c>
      <c r="D1202" s="4" t="str">
        <f>Raw_SalesFact!D1202</f>
        <v>PROD66</v>
      </c>
      <c r="E1202" s="4" t="str">
        <f>Raw_SalesFact!E1202</f>
        <v>STORE2</v>
      </c>
      <c r="F1202" s="4">
        <f>IF(Raw_SalesFact!F1202="",ROUND(AVERAGE(Raw_SalesFact!$F$2:$F$2001),0),Raw_SalesFact!F1202)</f>
        <v>1</v>
      </c>
      <c r="G1202" s="4">
        <f>IF(Raw_SalesFact!G1202="",ROUND(AVERAGEIF(Raw_SalesFact!$D$2:$D$2001,D1202,Raw_SalesFact!$G$2:$G$2001),2),Raw_SalesFact!G1202)</f>
        <v>743.55</v>
      </c>
      <c r="H1202" s="8">
        <f>IF(Raw_SalesFact!H1202="",0,Raw_SalesFact!H1202)</f>
        <v>0.11</v>
      </c>
      <c r="I1202" s="4" t="str">
        <f>Raw_SalesFact!I1202</f>
        <v>COD</v>
      </c>
      <c r="J1202" s="4">
        <f>IF(Raw_SalesFact!J1202="",ROUND(F1202*G1202*(1-H1202),2),Raw_SalesFact!J1202)</f>
        <v>661.7595</v>
      </c>
      <c r="K1202" s="4" t="str">
        <f>IF(COUNTIF($A$2:$A1202,A1202)&gt;1,"Duplicate","Unique")</f>
        <v>Unique</v>
      </c>
    </row>
    <row r="1203" spans="1:11" ht="15" customHeight="1" x14ac:dyDescent="0.3">
      <c r="A1203" s="4" t="str">
        <f>Raw_SalesFact!A1203</f>
        <v>SALE1201</v>
      </c>
      <c r="B1203" s="6">
        <f>Raw_SalesFact!B1203</f>
        <v>45377</v>
      </c>
      <c r="C1203" s="4" t="str">
        <f>Raw_SalesFact!C1203</f>
        <v>CUST1101</v>
      </c>
      <c r="D1203" s="4" t="str">
        <f>Raw_SalesFact!D1203</f>
        <v>PROD44</v>
      </c>
      <c r="E1203" s="4" t="str">
        <f>Raw_SalesFact!E1203</f>
        <v>STORE3</v>
      </c>
      <c r="F1203" s="4">
        <f>IF(Raw_SalesFact!F1203="",ROUND(AVERAGE(Raw_SalesFact!$F$2:$F$2001),0),Raw_SalesFact!F1203)</f>
        <v>4</v>
      </c>
      <c r="G1203" s="4">
        <f>IF(Raw_SalesFact!G1203="",ROUND(AVERAGEIF(Raw_SalesFact!$D$2:$D$2001,D1203,Raw_SalesFact!$G$2:$G$2001),2),Raw_SalesFact!G1203)</f>
        <v>530.45000000000005</v>
      </c>
      <c r="H1203" s="8">
        <f>IF(Raw_SalesFact!H1203="",0,Raw_SalesFact!H1203)</f>
        <v>0.13</v>
      </c>
      <c r="I1203" s="4" t="str">
        <f>Raw_SalesFact!I1203</f>
        <v>Credit Card</v>
      </c>
      <c r="J1203" s="4">
        <f>IF(Raw_SalesFact!J1203="",ROUND(F1203*G1203*(1-H1203),2),Raw_SalesFact!J1203)</f>
        <v>1845.9659999999999</v>
      </c>
      <c r="K1203" s="4" t="str">
        <f>IF(COUNTIF($A$2:$A1203,A1203)&gt;1,"Duplicate","Unique")</f>
        <v>Unique</v>
      </c>
    </row>
    <row r="1204" spans="1:11" ht="15" customHeight="1" x14ac:dyDescent="0.3">
      <c r="A1204" s="4" t="str">
        <f>Raw_SalesFact!A1204</f>
        <v>SALE1202</v>
      </c>
      <c r="B1204" s="6">
        <f>Raw_SalesFact!B1204</f>
        <v>45371</v>
      </c>
      <c r="C1204" s="4" t="str">
        <f>Raw_SalesFact!C1204</f>
        <v>CUST1264</v>
      </c>
      <c r="D1204" s="4" t="str">
        <f>Raw_SalesFact!D1204</f>
        <v>PROD66</v>
      </c>
      <c r="E1204" s="4" t="str">
        <f>Raw_SalesFact!E1204</f>
        <v>STORE9</v>
      </c>
      <c r="F1204" s="4">
        <f>IF(Raw_SalesFact!F1204="",ROUND(AVERAGE(Raw_SalesFact!$F$2:$F$2001),0),Raw_SalesFact!F1204)</f>
        <v>2</v>
      </c>
      <c r="G1204" s="4">
        <f>IF(Raw_SalesFact!G1204="",ROUND(AVERAGEIF(Raw_SalesFact!$D$2:$D$2001,D1204,Raw_SalesFact!$G$2:$G$2001),2),Raw_SalesFact!G1204)</f>
        <v>972.4</v>
      </c>
      <c r="H1204" s="8">
        <f>IF(Raw_SalesFact!H1204="",0,Raw_SalesFact!H1204)</f>
        <v>0.06</v>
      </c>
      <c r="I1204" s="4" t="str">
        <f>Raw_SalesFact!I1204</f>
        <v>COD</v>
      </c>
      <c r="J1204" s="4">
        <f>IF(Raw_SalesFact!J1204="",ROUND(F1204*G1204*(1-H1204),2),Raw_SalesFact!J1204)</f>
        <v>1828.1120000000001</v>
      </c>
      <c r="K1204" s="4" t="str">
        <f>IF(COUNTIF($A$2:$A1204,A1204)&gt;1,"Duplicate","Unique")</f>
        <v>Unique</v>
      </c>
    </row>
    <row r="1205" spans="1:11" ht="15" customHeight="1" x14ac:dyDescent="0.3">
      <c r="A1205" s="4" t="str">
        <f>Raw_SalesFact!A1205</f>
        <v>SALE1203</v>
      </c>
      <c r="B1205" s="6">
        <f>Raw_SalesFact!B1205</f>
        <v>45797</v>
      </c>
      <c r="C1205" s="4" t="str">
        <f>Raw_SalesFact!C1205</f>
        <v>CUST1378</v>
      </c>
      <c r="D1205" s="4" t="str">
        <f>Raw_SalesFact!D1205</f>
        <v>PROD15</v>
      </c>
      <c r="E1205" s="4" t="str">
        <f>Raw_SalesFact!E1205</f>
        <v>STORE18</v>
      </c>
      <c r="F1205" s="4">
        <f>IF(Raw_SalesFact!F1205="",ROUND(AVERAGE(Raw_SalesFact!$F$2:$F$2001),0),Raw_SalesFact!F1205)</f>
        <v>3</v>
      </c>
      <c r="G1205" s="4">
        <f>IF(Raw_SalesFact!G1205="",ROUND(AVERAGEIF(Raw_SalesFact!$D$2:$D$2001,D1205,Raw_SalesFact!$G$2:$G$2001),2),Raw_SalesFact!G1205)</f>
        <v>197.93</v>
      </c>
      <c r="H1205" s="8">
        <f>IF(Raw_SalesFact!H1205="",0,Raw_SalesFact!H1205)</f>
        <v>0</v>
      </c>
      <c r="I1205" s="4" t="str">
        <f>Raw_SalesFact!I1205</f>
        <v>COD</v>
      </c>
      <c r="J1205" s="4">
        <f>IF(Raw_SalesFact!J1205="",ROUND(F1205*G1205*(1-H1205),2),Raw_SalesFact!J1205)</f>
        <v>593.79</v>
      </c>
      <c r="K1205" s="4" t="str">
        <f>IF(COUNTIF($A$2:$A1205,A1205)&gt;1,"Duplicate","Unique")</f>
        <v>Unique</v>
      </c>
    </row>
    <row r="1206" spans="1:11" ht="15" customHeight="1" x14ac:dyDescent="0.3">
      <c r="A1206" s="4" t="str">
        <f>Raw_SalesFact!A1206</f>
        <v>SALE1204</v>
      </c>
      <c r="B1206" s="6">
        <f>Raw_SalesFact!B1206</f>
        <v>45575</v>
      </c>
      <c r="C1206" s="4" t="str">
        <f>Raw_SalesFact!C1206</f>
        <v>CUST1342</v>
      </c>
      <c r="D1206" s="4" t="str">
        <f>Raw_SalesFact!D1206</f>
        <v>PROD87</v>
      </c>
      <c r="E1206" s="4" t="str">
        <f>Raw_SalesFact!E1206</f>
        <v>STORE11</v>
      </c>
      <c r="F1206" s="4">
        <f>IF(Raw_SalesFact!F1206="",ROUND(AVERAGE(Raw_SalesFact!$F$2:$F$2001),0),Raw_SalesFact!F1206)</f>
        <v>4</v>
      </c>
      <c r="G1206" s="4">
        <f>IF(Raw_SalesFact!G1206="",ROUND(AVERAGEIF(Raw_SalesFact!$D$2:$D$2001,D1206,Raw_SalesFact!$G$2:$G$2001),2),Raw_SalesFact!G1206)</f>
        <v>565.51</v>
      </c>
      <c r="H1206" s="8">
        <f>IF(Raw_SalesFact!H1206="",0,Raw_SalesFact!H1206)</f>
        <v>0.16</v>
      </c>
      <c r="I1206" s="4" t="str">
        <f>Raw_SalesFact!I1206</f>
        <v>PayPal</v>
      </c>
      <c r="J1206" s="4">
        <f>IF(Raw_SalesFact!J1206="",ROUND(F1206*G1206*(1-H1206),2),Raw_SalesFact!J1206)</f>
        <v>1900.1135999999999</v>
      </c>
      <c r="K1206" s="4" t="str">
        <f>IF(COUNTIF($A$2:$A1206,A1206)&gt;1,"Duplicate","Unique")</f>
        <v>Unique</v>
      </c>
    </row>
    <row r="1207" spans="1:11" ht="15" customHeight="1" x14ac:dyDescent="0.3">
      <c r="A1207" s="4" t="str">
        <f>Raw_SalesFact!A1207</f>
        <v>SALE1205</v>
      </c>
      <c r="B1207" s="6">
        <f>Raw_SalesFact!B1207</f>
        <v>45566</v>
      </c>
      <c r="C1207" s="4" t="str">
        <f>Raw_SalesFact!C1207</f>
        <v>CUST1400</v>
      </c>
      <c r="D1207" s="4" t="str">
        <f>Raw_SalesFact!D1207</f>
        <v>PROD39</v>
      </c>
      <c r="E1207" s="4" t="str">
        <f>Raw_SalesFact!E1207</f>
        <v>STORE4</v>
      </c>
      <c r="F1207" s="4">
        <f>IF(Raw_SalesFact!F1207="",ROUND(AVERAGE(Raw_SalesFact!$F$2:$F$2001),0),Raw_SalesFact!F1207)</f>
        <v>4</v>
      </c>
      <c r="G1207" s="4">
        <f>IF(Raw_SalesFact!G1207="",ROUND(AVERAGEIF(Raw_SalesFact!$D$2:$D$2001,D1207,Raw_SalesFact!$G$2:$G$2001),2),Raw_SalesFact!G1207)</f>
        <v>983.38</v>
      </c>
      <c r="H1207" s="8">
        <f>IF(Raw_SalesFact!H1207="",0,Raw_SalesFact!H1207)</f>
        <v>0.25</v>
      </c>
      <c r="I1207" s="4" t="str">
        <f>Raw_SalesFact!I1207</f>
        <v>COD</v>
      </c>
      <c r="J1207" s="4">
        <f>IF(Raw_SalesFact!J1207="",ROUND(F1207*G1207*(1-H1207),2),Raw_SalesFact!J1207)</f>
        <v>2950.14</v>
      </c>
      <c r="K1207" s="4" t="str">
        <f>IF(COUNTIF($A$2:$A1207,A1207)&gt;1,"Duplicate","Unique")</f>
        <v>Unique</v>
      </c>
    </row>
    <row r="1208" spans="1:11" ht="15" customHeight="1" x14ac:dyDescent="0.3">
      <c r="A1208" s="4" t="str">
        <f>Raw_SalesFact!A1208</f>
        <v>SALE1206</v>
      </c>
      <c r="B1208" s="6">
        <f>Raw_SalesFact!B1208</f>
        <v>45252</v>
      </c>
      <c r="C1208" s="4" t="str">
        <f>Raw_SalesFact!C1208</f>
        <v>CUST1234</v>
      </c>
      <c r="D1208" s="4" t="str">
        <f>Raw_SalesFact!D1208</f>
        <v>PROD99</v>
      </c>
      <c r="E1208" s="4" t="str">
        <f>Raw_SalesFact!E1208</f>
        <v>STORE9</v>
      </c>
      <c r="F1208" s="4">
        <f>IF(Raw_SalesFact!F1208="",ROUND(AVERAGE(Raw_SalesFact!$F$2:$F$2001),0),Raw_SalesFact!F1208)</f>
        <v>1</v>
      </c>
      <c r="G1208" s="4">
        <f>IF(Raw_SalesFact!G1208="",ROUND(AVERAGEIF(Raw_SalesFact!$D$2:$D$2001,D1208,Raw_SalesFact!$G$2:$G$2001),2),Raw_SalesFact!G1208)</f>
        <v>955.06</v>
      </c>
      <c r="H1208" s="8">
        <f>IF(Raw_SalesFact!H1208="",0,Raw_SalesFact!H1208)</f>
        <v>0.14000000000000001</v>
      </c>
      <c r="I1208" s="4" t="str">
        <f>Raw_SalesFact!I1208</f>
        <v>Credit Card</v>
      </c>
      <c r="J1208" s="4">
        <f>IF(Raw_SalesFact!J1208="",ROUND(F1208*G1208*(1-H1208),2),Raw_SalesFact!J1208)</f>
        <v>821.35159999999996</v>
      </c>
      <c r="K1208" s="4" t="str">
        <f>IF(COUNTIF($A$2:$A1208,A1208)&gt;1,"Duplicate","Unique")</f>
        <v>Unique</v>
      </c>
    </row>
    <row r="1209" spans="1:11" ht="15" customHeight="1" x14ac:dyDescent="0.3">
      <c r="A1209" s="4" t="str">
        <f>Raw_SalesFact!A1209</f>
        <v>SALE1207</v>
      </c>
      <c r="B1209" s="6">
        <f>Raw_SalesFact!B1209</f>
        <v>45693</v>
      </c>
      <c r="C1209" s="4" t="str">
        <f>Raw_SalesFact!C1209</f>
        <v>CUST1352</v>
      </c>
      <c r="D1209" s="4" t="str">
        <f>Raw_SalesFact!D1209</f>
        <v>PROD59</v>
      </c>
      <c r="E1209" s="4" t="str">
        <f>Raw_SalesFact!E1209</f>
        <v>STORE15</v>
      </c>
      <c r="F1209" s="4">
        <f>IF(Raw_SalesFact!F1209="",ROUND(AVERAGE(Raw_SalesFact!$F$2:$F$2001),0),Raw_SalesFact!F1209)</f>
        <v>3</v>
      </c>
      <c r="G1209" s="4">
        <f>IF(Raw_SalesFact!G1209="",ROUND(AVERAGEIF(Raw_SalesFact!$D$2:$D$2001,D1209,Raw_SalesFact!$G$2:$G$2001),2),Raw_SalesFact!G1209)</f>
        <v>597.46</v>
      </c>
      <c r="H1209" s="8">
        <f>IF(Raw_SalesFact!H1209="",0,Raw_SalesFact!H1209)</f>
        <v>0.02</v>
      </c>
      <c r="I1209" s="4" t="str">
        <f>Raw_SalesFact!I1209</f>
        <v>PayPal</v>
      </c>
      <c r="J1209" s="4">
        <f>IF(Raw_SalesFact!J1209="",ROUND(F1209*G1209*(1-H1209),2),Raw_SalesFact!J1209)</f>
        <v>1756.5324000000001</v>
      </c>
      <c r="K1209" s="4" t="str">
        <f>IF(COUNTIF($A$2:$A1209,A1209)&gt;1,"Duplicate","Unique")</f>
        <v>Unique</v>
      </c>
    </row>
    <row r="1210" spans="1:11" ht="15" customHeight="1" x14ac:dyDescent="0.3">
      <c r="A1210" s="4" t="str">
        <f>Raw_SalesFact!A1210</f>
        <v>SALE1208</v>
      </c>
      <c r="B1210" s="6">
        <f>Raw_SalesFact!B1210</f>
        <v>45446</v>
      </c>
      <c r="C1210" s="4" t="str">
        <f>Raw_SalesFact!C1210</f>
        <v>CUST1317</v>
      </c>
      <c r="D1210" s="4" t="str">
        <f>Raw_SalesFact!D1210</f>
        <v>PROD8</v>
      </c>
      <c r="E1210" s="4" t="str">
        <f>Raw_SalesFact!E1210</f>
        <v>STORE16</v>
      </c>
      <c r="F1210" s="4">
        <f>IF(Raw_SalesFact!F1210="",ROUND(AVERAGE(Raw_SalesFact!$F$2:$F$2001),0),Raw_SalesFact!F1210)</f>
        <v>3</v>
      </c>
      <c r="G1210" s="4">
        <f>IF(Raw_SalesFact!G1210="",ROUND(AVERAGEIF(Raw_SalesFact!$D$2:$D$2001,D1210,Raw_SalesFact!$G$2:$G$2001),2),Raw_SalesFact!G1210)</f>
        <v>581.09</v>
      </c>
      <c r="H1210" s="8">
        <f>IF(Raw_SalesFact!H1210="",0,Raw_SalesFact!H1210)</f>
        <v>0.1</v>
      </c>
      <c r="I1210" s="4" t="str">
        <f>Raw_SalesFact!I1210</f>
        <v>COD</v>
      </c>
      <c r="J1210" s="4">
        <f>IF(Raw_SalesFact!J1210="",ROUND(F1210*G1210*(1-H1210),2),Raw_SalesFact!J1210)</f>
        <v>1568.943</v>
      </c>
      <c r="K1210" s="4" t="str">
        <f>IF(COUNTIF($A$2:$A1210,A1210)&gt;1,"Duplicate","Unique")</f>
        <v>Unique</v>
      </c>
    </row>
    <row r="1211" spans="1:11" ht="15" customHeight="1" x14ac:dyDescent="0.3">
      <c r="A1211" s="4" t="str">
        <f>Raw_SalesFact!A1211</f>
        <v>SALE1209</v>
      </c>
      <c r="B1211" s="6">
        <f>Raw_SalesFact!B1211</f>
        <v>45862</v>
      </c>
      <c r="C1211" s="4" t="str">
        <f>Raw_SalesFact!C1211</f>
        <v>CUST1054</v>
      </c>
      <c r="D1211" s="4" t="str">
        <f>Raw_SalesFact!D1211</f>
        <v>PROD30</v>
      </c>
      <c r="E1211" s="4" t="str">
        <f>Raw_SalesFact!E1211</f>
        <v>STORE4</v>
      </c>
      <c r="F1211" s="4">
        <f>IF(Raw_SalesFact!F1211="",ROUND(AVERAGE(Raw_SalesFact!$F$2:$F$2001),0),Raw_SalesFact!F1211)</f>
        <v>4</v>
      </c>
      <c r="G1211" s="4">
        <f>IF(Raw_SalesFact!G1211="",ROUND(AVERAGEIF(Raw_SalesFact!$D$2:$D$2001,D1211,Raw_SalesFact!$G$2:$G$2001),2),Raw_SalesFact!G1211)</f>
        <v>153.94999999999999</v>
      </c>
      <c r="H1211" s="8">
        <f>IF(Raw_SalesFact!H1211="",0,Raw_SalesFact!H1211)</f>
        <v>0.11</v>
      </c>
      <c r="I1211" s="4" t="str">
        <f>Raw_SalesFact!I1211</f>
        <v>PayPal</v>
      </c>
      <c r="J1211" s="4">
        <f>IF(Raw_SalesFact!J1211="",ROUND(F1211*G1211*(1-H1211),2),Raw_SalesFact!J1211)</f>
        <v>548.06200000000001</v>
      </c>
      <c r="K1211" s="4" t="str">
        <f>IF(COUNTIF($A$2:$A1211,A1211)&gt;1,"Duplicate","Unique")</f>
        <v>Unique</v>
      </c>
    </row>
    <row r="1212" spans="1:11" ht="15" customHeight="1" x14ac:dyDescent="0.3">
      <c r="A1212" s="4" t="str">
        <f>Raw_SalesFact!A1212</f>
        <v>SALE1210</v>
      </c>
      <c r="B1212" s="6">
        <f>Raw_SalesFact!B1212</f>
        <v>45530</v>
      </c>
      <c r="C1212" s="4" t="str">
        <f>Raw_SalesFact!C1212</f>
        <v>CUST1081</v>
      </c>
      <c r="D1212" s="4" t="str">
        <f>Raw_SalesFact!D1212</f>
        <v>PROD36</v>
      </c>
      <c r="E1212" s="4" t="str">
        <f>Raw_SalesFact!E1212</f>
        <v>STORE8</v>
      </c>
      <c r="F1212" s="4">
        <f>IF(Raw_SalesFact!F1212="",ROUND(AVERAGE(Raw_SalesFact!$F$2:$F$2001),0),Raw_SalesFact!F1212)</f>
        <v>4</v>
      </c>
      <c r="G1212" s="4">
        <f>IF(Raw_SalesFact!G1212="",ROUND(AVERAGEIF(Raw_SalesFact!$D$2:$D$2001,D1212,Raw_SalesFact!$G$2:$G$2001),2),Raw_SalesFact!G1212)</f>
        <v>271.04000000000002</v>
      </c>
      <c r="H1212" s="8">
        <f>IF(Raw_SalesFact!H1212="",0,Raw_SalesFact!H1212)</f>
        <v>0.12</v>
      </c>
      <c r="I1212" s="4" t="str">
        <f>Raw_SalesFact!I1212</f>
        <v>COD</v>
      </c>
      <c r="J1212" s="4">
        <f>IF(Raw_SalesFact!J1212="",ROUND(F1212*G1212*(1-H1212),2),Raw_SalesFact!J1212)</f>
        <v>954.06079999999997</v>
      </c>
      <c r="K1212" s="4" t="str">
        <f>IF(COUNTIF($A$2:$A1212,A1212)&gt;1,"Duplicate","Unique")</f>
        <v>Unique</v>
      </c>
    </row>
    <row r="1213" spans="1:11" ht="15" customHeight="1" x14ac:dyDescent="0.3">
      <c r="A1213" s="4" t="str">
        <f>Raw_SalesFact!A1213</f>
        <v>SALE1211</v>
      </c>
      <c r="B1213" s="6">
        <f>Raw_SalesFact!B1213</f>
        <v>45558</v>
      </c>
      <c r="C1213" s="4" t="str">
        <f>Raw_SalesFact!C1213</f>
        <v>CUST1015</v>
      </c>
      <c r="D1213" s="4" t="str">
        <f>Raw_SalesFact!D1213</f>
        <v>PROD35</v>
      </c>
      <c r="E1213" s="4" t="str">
        <f>Raw_SalesFact!E1213</f>
        <v>STORE6</v>
      </c>
      <c r="F1213" s="4">
        <f>IF(Raw_SalesFact!F1213="",ROUND(AVERAGE(Raw_SalesFact!$F$2:$F$2001),0),Raw_SalesFact!F1213)</f>
        <v>4</v>
      </c>
      <c r="G1213" s="4">
        <f>IF(Raw_SalesFact!G1213="",ROUND(AVERAGEIF(Raw_SalesFact!$D$2:$D$2001,D1213,Raw_SalesFact!$G$2:$G$2001),2),Raw_SalesFact!G1213)</f>
        <v>328.27</v>
      </c>
      <c r="H1213" s="8">
        <f>IF(Raw_SalesFact!H1213="",0,Raw_SalesFact!H1213)</f>
        <v>0.09</v>
      </c>
      <c r="I1213" s="4" t="str">
        <f>Raw_SalesFact!I1213</f>
        <v>PayPal</v>
      </c>
      <c r="J1213" s="4">
        <f>IF(Raw_SalesFact!J1213="",ROUND(F1213*G1213*(1-H1213),2),Raw_SalesFact!J1213)</f>
        <v>1194.9028000000001</v>
      </c>
      <c r="K1213" s="4" t="str">
        <f>IF(COUNTIF($A$2:$A1213,A1213)&gt;1,"Duplicate","Unique")</f>
        <v>Unique</v>
      </c>
    </row>
    <row r="1214" spans="1:11" ht="15" customHeight="1" x14ac:dyDescent="0.3">
      <c r="A1214" s="4" t="str">
        <f>Raw_SalesFact!A1214</f>
        <v>SALE1212</v>
      </c>
      <c r="B1214" s="6">
        <f>Raw_SalesFact!B1214</f>
        <v>45472</v>
      </c>
      <c r="C1214" s="4" t="str">
        <f>Raw_SalesFact!C1214</f>
        <v>CUST1494</v>
      </c>
      <c r="D1214" s="4" t="str">
        <f>Raw_SalesFact!D1214</f>
        <v>PROD17</v>
      </c>
      <c r="E1214" s="4" t="str">
        <f>Raw_SalesFact!E1214</f>
        <v>STORE14</v>
      </c>
      <c r="F1214" s="4">
        <f>IF(Raw_SalesFact!F1214="",ROUND(AVERAGE(Raw_SalesFact!$F$2:$F$2001),0),Raw_SalesFact!F1214)</f>
        <v>4</v>
      </c>
      <c r="G1214" s="4">
        <f>IF(Raw_SalesFact!G1214="",ROUND(AVERAGEIF(Raw_SalesFact!$D$2:$D$2001,D1214,Raw_SalesFact!$G$2:$G$2001),2),Raw_SalesFact!G1214)</f>
        <v>884.71</v>
      </c>
      <c r="H1214" s="8">
        <f>IF(Raw_SalesFact!H1214="",0,Raw_SalesFact!H1214)</f>
        <v>0.09</v>
      </c>
      <c r="I1214" s="4" t="str">
        <f>Raw_SalesFact!I1214</f>
        <v>PayPal</v>
      </c>
      <c r="J1214" s="4">
        <f>IF(Raw_SalesFact!J1214="",ROUND(F1214*G1214*(1-H1214),2),Raw_SalesFact!J1214)</f>
        <v>3220.3444</v>
      </c>
      <c r="K1214" s="4" t="str">
        <f>IF(COUNTIF($A$2:$A1214,A1214)&gt;1,"Duplicate","Unique")</f>
        <v>Unique</v>
      </c>
    </row>
    <row r="1215" spans="1:11" ht="15" customHeight="1" x14ac:dyDescent="0.3">
      <c r="A1215" s="4" t="str">
        <f>Raw_SalesFact!A1215</f>
        <v>SALE1213</v>
      </c>
      <c r="B1215" s="6">
        <f>Raw_SalesFact!B1215</f>
        <v>45809</v>
      </c>
      <c r="C1215" s="4" t="str">
        <f>Raw_SalesFact!C1215</f>
        <v>CUST1249</v>
      </c>
      <c r="D1215" s="4" t="str">
        <f>Raw_SalesFact!D1215</f>
        <v>PROD72</v>
      </c>
      <c r="E1215" s="4" t="str">
        <f>Raw_SalesFact!E1215</f>
        <v>STORE4</v>
      </c>
      <c r="F1215" s="4">
        <f>IF(Raw_SalesFact!F1215="",ROUND(AVERAGE(Raw_SalesFact!$F$2:$F$2001),0),Raw_SalesFact!F1215)</f>
        <v>1</v>
      </c>
      <c r="G1215" s="4">
        <f>IF(Raw_SalesFact!G1215="",ROUND(AVERAGEIF(Raw_SalesFact!$D$2:$D$2001,D1215,Raw_SalesFact!$G$2:$G$2001),2),Raw_SalesFact!G1215)</f>
        <v>41.39</v>
      </c>
      <c r="H1215" s="8">
        <f>IF(Raw_SalesFact!H1215="",0,Raw_SalesFact!H1215)</f>
        <v>0.01</v>
      </c>
      <c r="I1215" s="4" t="str">
        <f>Raw_SalesFact!I1215</f>
        <v>Credit Card</v>
      </c>
      <c r="J1215" s="4">
        <f>IF(Raw_SalesFact!J1215="",ROUND(F1215*G1215*(1-H1215),2),Raw_SalesFact!J1215)</f>
        <v>40.976100000000002</v>
      </c>
      <c r="K1215" s="4" t="str">
        <f>IF(COUNTIF($A$2:$A1215,A1215)&gt;1,"Duplicate","Unique")</f>
        <v>Unique</v>
      </c>
    </row>
    <row r="1216" spans="1:11" ht="15" customHeight="1" x14ac:dyDescent="0.3">
      <c r="A1216" s="4" t="str">
        <f>Raw_SalesFact!A1216</f>
        <v>SALE1214</v>
      </c>
      <c r="B1216" s="6">
        <f>Raw_SalesFact!B1216</f>
        <v>45783</v>
      </c>
      <c r="C1216" s="4" t="str">
        <f>Raw_SalesFact!C1216</f>
        <v>CUST1165</v>
      </c>
      <c r="D1216" s="4" t="str">
        <f>Raw_SalesFact!D1216</f>
        <v>PROD57</v>
      </c>
      <c r="E1216" s="4" t="str">
        <f>Raw_SalesFact!E1216</f>
        <v>STORE9</v>
      </c>
      <c r="F1216" s="4">
        <f>IF(Raw_SalesFact!F1216="",ROUND(AVERAGE(Raw_SalesFact!$F$2:$F$2001),0),Raw_SalesFact!F1216)</f>
        <v>4</v>
      </c>
      <c r="G1216" s="4">
        <f>IF(Raw_SalesFact!G1216="",ROUND(AVERAGEIF(Raw_SalesFact!$D$2:$D$2001,D1216,Raw_SalesFact!$G$2:$G$2001),2),Raw_SalesFact!G1216)</f>
        <v>64.06</v>
      </c>
      <c r="H1216" s="8">
        <f>IF(Raw_SalesFact!H1216="",0,Raw_SalesFact!H1216)</f>
        <v>0.26</v>
      </c>
      <c r="I1216" s="4" t="str">
        <f>Raw_SalesFact!I1216</f>
        <v>Credit Card</v>
      </c>
      <c r="J1216" s="4">
        <f>IF(Raw_SalesFact!J1216="",ROUND(F1216*G1216*(1-H1216),2),Raw_SalesFact!J1216)</f>
        <v>189.61760000000001</v>
      </c>
      <c r="K1216" s="4" t="str">
        <f>IF(COUNTIF($A$2:$A1216,A1216)&gt;1,"Duplicate","Unique")</f>
        <v>Unique</v>
      </c>
    </row>
    <row r="1217" spans="1:11" ht="15" customHeight="1" x14ac:dyDescent="0.3">
      <c r="A1217" s="4" t="str">
        <f>Raw_SalesFact!A1217</f>
        <v>SALE1215</v>
      </c>
      <c r="B1217" s="6">
        <f>Raw_SalesFact!B1217</f>
        <v>45849</v>
      </c>
      <c r="C1217" s="4" t="str">
        <f>Raw_SalesFact!C1217</f>
        <v>CUST1346</v>
      </c>
      <c r="D1217" s="4" t="str">
        <f>Raw_SalesFact!D1217</f>
        <v>PROD46</v>
      </c>
      <c r="E1217" s="4" t="str">
        <f>Raw_SalesFact!E1217</f>
        <v>STORE9</v>
      </c>
      <c r="F1217" s="4">
        <f>IF(Raw_SalesFact!F1217="",ROUND(AVERAGE(Raw_SalesFact!$F$2:$F$2001),0),Raw_SalesFact!F1217)</f>
        <v>2</v>
      </c>
      <c r="G1217" s="4">
        <f>IF(Raw_SalesFact!G1217="",ROUND(AVERAGEIF(Raw_SalesFact!$D$2:$D$2001,D1217,Raw_SalesFact!$G$2:$G$2001),2),Raw_SalesFact!G1217)</f>
        <v>152.25</v>
      </c>
      <c r="H1217" s="8">
        <f>IF(Raw_SalesFact!H1217="",0,Raw_SalesFact!H1217)</f>
        <v>0.13</v>
      </c>
      <c r="I1217" s="4" t="str">
        <f>Raw_SalesFact!I1217</f>
        <v>Credit Card</v>
      </c>
      <c r="J1217" s="4">
        <f>IF(Raw_SalesFact!J1217="",ROUND(F1217*G1217*(1-H1217),2),Raw_SalesFact!J1217)</f>
        <v>264.91500000000002</v>
      </c>
      <c r="K1217" s="4" t="str">
        <f>IF(COUNTIF($A$2:$A1217,A1217)&gt;1,"Duplicate","Unique")</f>
        <v>Unique</v>
      </c>
    </row>
    <row r="1218" spans="1:11" ht="15" customHeight="1" x14ac:dyDescent="0.3">
      <c r="A1218" s="4" t="str">
        <f>Raw_SalesFact!A1218</f>
        <v>SALE1216</v>
      </c>
      <c r="B1218" s="6">
        <f>Raw_SalesFact!B1218</f>
        <v>45281</v>
      </c>
      <c r="C1218" s="4" t="str">
        <f>Raw_SalesFact!C1218</f>
        <v>CUST1100</v>
      </c>
      <c r="D1218" s="4" t="str">
        <f>Raw_SalesFact!D1218</f>
        <v>PROD13</v>
      </c>
      <c r="E1218" s="4" t="str">
        <f>Raw_SalesFact!E1218</f>
        <v>STORE19</v>
      </c>
      <c r="F1218" s="4">
        <f>IF(Raw_SalesFact!F1218="",ROUND(AVERAGE(Raw_SalesFact!$F$2:$F$2001),0),Raw_SalesFact!F1218)</f>
        <v>2</v>
      </c>
      <c r="G1218" s="4">
        <f>IF(Raw_SalesFact!G1218="",ROUND(AVERAGEIF(Raw_SalesFact!$D$2:$D$2001,D1218,Raw_SalesFact!$G$2:$G$2001),2),Raw_SalesFact!G1218)</f>
        <v>889.04</v>
      </c>
      <c r="H1218" s="8">
        <f>IF(Raw_SalesFact!H1218="",0,Raw_SalesFact!H1218)</f>
        <v>0.23</v>
      </c>
      <c r="I1218" s="4" t="str">
        <f>Raw_SalesFact!I1218</f>
        <v>Credit Card</v>
      </c>
      <c r="J1218" s="4">
        <f>IF(Raw_SalesFact!J1218="",ROUND(F1218*G1218*(1-H1218),2),Raw_SalesFact!J1218)</f>
        <v>1369.1215999999999</v>
      </c>
      <c r="K1218" s="4" t="str">
        <f>IF(COUNTIF($A$2:$A1218,A1218)&gt;1,"Duplicate","Unique")</f>
        <v>Unique</v>
      </c>
    </row>
    <row r="1219" spans="1:11" ht="15" customHeight="1" x14ac:dyDescent="0.3">
      <c r="A1219" s="4" t="str">
        <f>Raw_SalesFact!A1219</f>
        <v>SALE1217</v>
      </c>
      <c r="B1219" s="6">
        <f>Raw_SalesFact!B1219</f>
        <v>45322</v>
      </c>
      <c r="C1219" s="4" t="str">
        <f>Raw_SalesFact!C1219</f>
        <v>CUST1161</v>
      </c>
      <c r="D1219" s="4" t="str">
        <f>Raw_SalesFact!D1219</f>
        <v>PROD37</v>
      </c>
      <c r="E1219" s="4" t="str">
        <f>Raw_SalesFact!E1219</f>
        <v>STORE10</v>
      </c>
      <c r="F1219" s="4">
        <f>IF(Raw_SalesFact!F1219="",ROUND(AVERAGE(Raw_SalesFact!$F$2:$F$2001),0),Raw_SalesFact!F1219)</f>
        <v>3</v>
      </c>
      <c r="G1219" s="4">
        <f>IF(Raw_SalesFact!G1219="",ROUND(AVERAGEIF(Raw_SalesFact!$D$2:$D$2001,D1219,Raw_SalesFact!$G$2:$G$2001),2),Raw_SalesFact!G1219)</f>
        <v>145.25</v>
      </c>
      <c r="H1219" s="8">
        <f>IF(Raw_SalesFact!H1219="",0,Raw_SalesFact!H1219)</f>
        <v>0.24</v>
      </c>
      <c r="I1219" s="4" t="str">
        <f>Raw_SalesFact!I1219</f>
        <v>PayPal</v>
      </c>
      <c r="J1219" s="4">
        <f>IF(Raw_SalesFact!J1219="",ROUND(F1219*G1219*(1-H1219),2),Raw_SalesFact!J1219)</f>
        <v>331.17</v>
      </c>
      <c r="K1219" s="4" t="str">
        <f>IF(COUNTIF($A$2:$A1219,A1219)&gt;1,"Duplicate","Unique")</f>
        <v>Unique</v>
      </c>
    </row>
    <row r="1220" spans="1:11" ht="15" customHeight="1" x14ac:dyDescent="0.3">
      <c r="A1220" s="4" t="str">
        <f>Raw_SalesFact!A1220</f>
        <v>SALE1218</v>
      </c>
      <c r="B1220" s="6">
        <f>Raw_SalesFact!B1220</f>
        <v>45560</v>
      </c>
      <c r="C1220" s="4" t="str">
        <f>Raw_SalesFact!C1220</f>
        <v>CUST1056</v>
      </c>
      <c r="D1220" s="4" t="str">
        <f>Raw_SalesFact!D1220</f>
        <v>PROD88</v>
      </c>
      <c r="E1220" s="4" t="str">
        <f>Raw_SalesFact!E1220</f>
        <v>STORE2</v>
      </c>
      <c r="F1220" s="4">
        <f>IF(Raw_SalesFact!F1220="",ROUND(AVERAGE(Raw_SalesFact!$F$2:$F$2001),0),Raw_SalesFact!F1220)</f>
        <v>2</v>
      </c>
      <c r="G1220" s="4">
        <f>IF(Raw_SalesFact!G1220="",ROUND(AVERAGEIF(Raw_SalesFact!$D$2:$D$2001,D1220,Raw_SalesFact!$G$2:$G$2001),2),Raw_SalesFact!G1220)</f>
        <v>898.45</v>
      </c>
      <c r="H1220" s="8">
        <f>IF(Raw_SalesFact!H1220="",0,Raw_SalesFact!H1220)</f>
        <v>0.28999999999999998</v>
      </c>
      <c r="I1220" s="4" t="str">
        <f>Raw_SalesFact!I1220</f>
        <v>COD</v>
      </c>
      <c r="J1220" s="4">
        <f>IF(Raw_SalesFact!J1220="",ROUND(F1220*G1220*(1-H1220),2),Raw_SalesFact!J1220)</f>
        <v>1275.799</v>
      </c>
      <c r="K1220" s="4" t="str">
        <f>IF(COUNTIF($A$2:$A1220,A1220)&gt;1,"Duplicate","Unique")</f>
        <v>Unique</v>
      </c>
    </row>
    <row r="1221" spans="1:11" ht="15" customHeight="1" x14ac:dyDescent="0.3">
      <c r="A1221" s="4" t="str">
        <f>Raw_SalesFact!A1221</f>
        <v>SALE1219</v>
      </c>
      <c r="B1221" s="6">
        <f>Raw_SalesFact!B1221</f>
        <v>45905</v>
      </c>
      <c r="C1221" s="4" t="str">
        <f>Raw_SalesFact!C1221</f>
        <v>CUST1030</v>
      </c>
      <c r="D1221" s="4" t="str">
        <f>Raw_SalesFact!D1221</f>
        <v>PROD35</v>
      </c>
      <c r="E1221" s="4" t="str">
        <f>Raw_SalesFact!E1221</f>
        <v>STORE15</v>
      </c>
      <c r="F1221" s="4">
        <f>IF(Raw_SalesFact!F1221="",ROUND(AVERAGE(Raw_SalesFact!$F$2:$F$2001),0),Raw_SalesFact!F1221)</f>
        <v>4</v>
      </c>
      <c r="G1221" s="4">
        <f>IF(Raw_SalesFact!G1221="",ROUND(AVERAGEIF(Raw_SalesFact!$D$2:$D$2001,D1221,Raw_SalesFact!$G$2:$G$2001),2),Raw_SalesFact!G1221)</f>
        <v>642.04999999999995</v>
      </c>
      <c r="H1221" s="8">
        <f>IF(Raw_SalesFact!H1221="",0,Raw_SalesFact!H1221)</f>
        <v>0.25</v>
      </c>
      <c r="I1221" s="4" t="str">
        <f>Raw_SalesFact!I1221</f>
        <v>Credit Card</v>
      </c>
      <c r="J1221" s="4">
        <f>IF(Raw_SalesFact!J1221="",ROUND(F1221*G1221*(1-H1221),2),Raw_SalesFact!J1221)</f>
        <v>1926.15</v>
      </c>
      <c r="K1221" s="4" t="str">
        <f>IF(COUNTIF($A$2:$A1221,A1221)&gt;1,"Duplicate","Unique")</f>
        <v>Unique</v>
      </c>
    </row>
    <row r="1222" spans="1:11" ht="15" customHeight="1" x14ac:dyDescent="0.3">
      <c r="A1222" s="4" t="str">
        <f>Raw_SalesFact!A1222</f>
        <v>SALE1220</v>
      </c>
      <c r="B1222" s="6">
        <f>Raw_SalesFact!B1222</f>
        <v>45531</v>
      </c>
      <c r="C1222" s="4" t="str">
        <f>Raw_SalesFact!C1222</f>
        <v>CUST1313</v>
      </c>
      <c r="D1222" s="4" t="str">
        <f>Raw_SalesFact!D1222</f>
        <v>PROD84</v>
      </c>
      <c r="E1222" s="4" t="str">
        <f>Raw_SalesFact!E1222</f>
        <v>STORE7</v>
      </c>
      <c r="F1222" s="4">
        <f>IF(Raw_SalesFact!F1222="",ROUND(AVERAGE(Raw_SalesFact!$F$2:$F$2001),0),Raw_SalesFact!F1222)</f>
        <v>4</v>
      </c>
      <c r="G1222" s="4">
        <f>IF(Raw_SalesFact!G1222="",ROUND(AVERAGEIF(Raw_SalesFact!$D$2:$D$2001,D1222,Raw_SalesFact!$G$2:$G$2001),2),Raw_SalesFact!G1222)</f>
        <v>450.83</v>
      </c>
      <c r="H1222" s="8">
        <f>IF(Raw_SalesFact!H1222="",0,Raw_SalesFact!H1222)</f>
        <v>0.24</v>
      </c>
      <c r="I1222" s="4" t="str">
        <f>Raw_SalesFact!I1222</f>
        <v>Credit Card</v>
      </c>
      <c r="J1222" s="4">
        <f>IF(Raw_SalesFact!J1222="",ROUND(F1222*G1222*(1-H1222),2),Raw_SalesFact!J1222)</f>
        <v>1370.5232000000001</v>
      </c>
      <c r="K1222" s="4" t="str">
        <f>IF(COUNTIF($A$2:$A1222,A1222)&gt;1,"Duplicate","Unique")</f>
        <v>Unique</v>
      </c>
    </row>
    <row r="1223" spans="1:11" ht="15" customHeight="1" x14ac:dyDescent="0.3">
      <c r="A1223" s="4" t="str">
        <f>Raw_SalesFact!A1223</f>
        <v>SALE1221</v>
      </c>
      <c r="B1223" s="6">
        <f>Raw_SalesFact!B1223</f>
        <v>45216</v>
      </c>
      <c r="C1223" s="4" t="str">
        <f>Raw_SalesFact!C1223</f>
        <v>CUST1010</v>
      </c>
      <c r="D1223" s="4" t="str">
        <f>Raw_SalesFact!D1223</f>
        <v>PROD52</v>
      </c>
      <c r="E1223" s="4" t="str">
        <f>Raw_SalesFact!E1223</f>
        <v>STORE19</v>
      </c>
      <c r="F1223" s="4">
        <f>IF(Raw_SalesFact!F1223="",ROUND(AVERAGE(Raw_SalesFact!$F$2:$F$2001),0),Raw_SalesFact!F1223)</f>
        <v>2</v>
      </c>
      <c r="G1223" s="4">
        <f>IF(Raw_SalesFact!G1223="",ROUND(AVERAGEIF(Raw_SalesFact!$D$2:$D$2001,D1223,Raw_SalesFact!$G$2:$G$2001),2),Raw_SalesFact!G1223)</f>
        <v>441.03</v>
      </c>
      <c r="H1223" s="8">
        <f>IF(Raw_SalesFact!H1223="",0,Raw_SalesFact!H1223)</f>
        <v>0.23</v>
      </c>
      <c r="I1223" s="4" t="str">
        <f>Raw_SalesFact!I1223</f>
        <v>COD</v>
      </c>
      <c r="J1223" s="4">
        <f>IF(Raw_SalesFact!J1223="",ROUND(F1223*G1223*(1-H1223),2),Raw_SalesFact!J1223)</f>
        <v>679.18619999999999</v>
      </c>
      <c r="K1223" s="4" t="str">
        <f>IF(COUNTIF($A$2:$A1223,A1223)&gt;1,"Duplicate","Unique")</f>
        <v>Unique</v>
      </c>
    </row>
    <row r="1224" spans="1:11" ht="15" customHeight="1" x14ac:dyDescent="0.3">
      <c r="A1224" s="4" t="str">
        <f>Raw_SalesFact!A1224</f>
        <v>SALE1222</v>
      </c>
      <c r="B1224" s="6">
        <f>Raw_SalesFact!B1224</f>
        <v>45384</v>
      </c>
      <c r="C1224" s="4" t="str">
        <f>Raw_SalesFact!C1224</f>
        <v>CUST1082</v>
      </c>
      <c r="D1224" s="4" t="str">
        <f>Raw_SalesFact!D1224</f>
        <v>PROD25</v>
      </c>
      <c r="E1224" s="4" t="str">
        <f>Raw_SalesFact!E1224</f>
        <v>STORE2</v>
      </c>
      <c r="F1224" s="4">
        <f>IF(Raw_SalesFact!F1224="",ROUND(AVERAGE(Raw_SalesFact!$F$2:$F$2001),0),Raw_SalesFact!F1224)</f>
        <v>3</v>
      </c>
      <c r="G1224" s="4">
        <f>IF(Raw_SalesFact!G1224="",ROUND(AVERAGEIF(Raw_SalesFact!$D$2:$D$2001,D1224,Raw_SalesFact!$G$2:$G$2001),2),Raw_SalesFact!G1224)</f>
        <v>377.69</v>
      </c>
      <c r="H1224" s="8">
        <f>IF(Raw_SalesFact!H1224="",0,Raw_SalesFact!H1224)</f>
        <v>7.0000000000000007E-2</v>
      </c>
      <c r="I1224" s="4" t="str">
        <f>Raw_SalesFact!I1224</f>
        <v>PayPal</v>
      </c>
      <c r="J1224" s="4">
        <f>IF(Raw_SalesFact!J1224="",ROUND(F1224*G1224*(1-H1224),2),Raw_SalesFact!J1224)</f>
        <v>1053.7551000000001</v>
      </c>
      <c r="K1224" s="4" t="str">
        <f>IF(COUNTIF($A$2:$A1224,A1224)&gt;1,"Duplicate","Unique")</f>
        <v>Unique</v>
      </c>
    </row>
    <row r="1225" spans="1:11" ht="15" customHeight="1" x14ac:dyDescent="0.3">
      <c r="A1225" s="4" t="str">
        <f>Raw_SalesFact!A1225</f>
        <v>SALE1223</v>
      </c>
      <c r="B1225" s="6">
        <f>Raw_SalesFact!B1225</f>
        <v>45416</v>
      </c>
      <c r="C1225" s="4" t="str">
        <f>Raw_SalesFact!C1225</f>
        <v>CUST1160</v>
      </c>
      <c r="D1225" s="4" t="str">
        <f>Raw_SalesFact!D1225</f>
        <v>PROD10</v>
      </c>
      <c r="E1225" s="4" t="str">
        <f>Raw_SalesFact!E1225</f>
        <v>STORE7</v>
      </c>
      <c r="F1225" s="4">
        <f>IF(Raw_SalesFact!F1225="",ROUND(AVERAGE(Raw_SalesFact!$F$2:$F$2001),0),Raw_SalesFact!F1225)</f>
        <v>1</v>
      </c>
      <c r="G1225" s="4">
        <f>IF(Raw_SalesFact!G1225="",ROUND(AVERAGEIF(Raw_SalesFact!$D$2:$D$2001,D1225,Raw_SalesFact!$G$2:$G$2001),2),Raw_SalesFact!G1225)</f>
        <v>457.33</v>
      </c>
      <c r="H1225" s="8">
        <f>IF(Raw_SalesFact!H1225="",0,Raw_SalesFact!H1225)</f>
        <v>0.27</v>
      </c>
      <c r="I1225" s="4" t="str">
        <f>Raw_SalesFact!I1225</f>
        <v>Credit Card</v>
      </c>
      <c r="J1225" s="4">
        <f>IF(Raw_SalesFact!J1225="",ROUND(F1225*G1225*(1-H1225),2),Raw_SalesFact!J1225)</f>
        <v>333.85090000000002</v>
      </c>
      <c r="K1225" s="4" t="str">
        <f>IF(COUNTIF($A$2:$A1225,A1225)&gt;1,"Duplicate","Unique")</f>
        <v>Unique</v>
      </c>
    </row>
    <row r="1226" spans="1:11" ht="15" customHeight="1" x14ac:dyDescent="0.3">
      <c r="A1226" s="4" t="str">
        <f>Raw_SalesFact!A1226</f>
        <v>SALE1224</v>
      </c>
      <c r="B1226" s="6">
        <f>Raw_SalesFact!B1226</f>
        <v>45880</v>
      </c>
      <c r="C1226" s="4" t="str">
        <f>Raw_SalesFact!C1226</f>
        <v>CUST1244</v>
      </c>
      <c r="D1226" s="4" t="str">
        <f>Raw_SalesFact!D1226</f>
        <v>PROD76</v>
      </c>
      <c r="E1226" s="4" t="str">
        <f>Raw_SalesFact!E1226</f>
        <v>STORE6</v>
      </c>
      <c r="F1226" s="4">
        <f>IF(Raw_SalesFact!F1226="",ROUND(AVERAGE(Raw_SalesFact!$F$2:$F$2001),0),Raw_SalesFact!F1226)</f>
        <v>4</v>
      </c>
      <c r="G1226" s="4">
        <f>IF(Raw_SalesFact!G1226="",ROUND(AVERAGEIF(Raw_SalesFact!$D$2:$D$2001,D1226,Raw_SalesFact!$G$2:$G$2001),2),Raw_SalesFact!G1226)</f>
        <v>218.01</v>
      </c>
      <c r="H1226" s="8">
        <f>IF(Raw_SalesFact!H1226="",0,Raw_SalesFact!H1226)</f>
        <v>0.06</v>
      </c>
      <c r="I1226" s="4" t="str">
        <f>Raw_SalesFact!I1226</f>
        <v>Credit Card</v>
      </c>
      <c r="J1226" s="4">
        <f>IF(Raw_SalesFact!J1226="",ROUND(F1226*G1226*(1-H1226),2),Raw_SalesFact!J1226)</f>
        <v>819.71759999999995</v>
      </c>
      <c r="K1226" s="4" t="str">
        <f>IF(COUNTIF($A$2:$A1226,A1226)&gt;1,"Duplicate","Unique")</f>
        <v>Unique</v>
      </c>
    </row>
    <row r="1227" spans="1:11" ht="15" customHeight="1" x14ac:dyDescent="0.3">
      <c r="A1227" s="4" t="str">
        <f>Raw_SalesFact!A1227</f>
        <v>SALE1225</v>
      </c>
      <c r="B1227" s="6">
        <f>Raw_SalesFact!B1227</f>
        <v>45933</v>
      </c>
      <c r="C1227" s="4" t="str">
        <f>Raw_SalesFact!C1227</f>
        <v>CUST1218</v>
      </c>
      <c r="D1227" s="4" t="str">
        <f>Raw_SalesFact!D1227</f>
        <v>PROD92</v>
      </c>
      <c r="E1227" s="4" t="str">
        <f>Raw_SalesFact!E1227</f>
        <v>STORE18</v>
      </c>
      <c r="F1227" s="4">
        <f>IF(Raw_SalesFact!F1227="",ROUND(AVERAGE(Raw_SalesFact!$F$2:$F$2001),0),Raw_SalesFact!F1227)</f>
        <v>2</v>
      </c>
      <c r="G1227" s="4">
        <f>IF(Raw_SalesFact!G1227="",ROUND(AVERAGEIF(Raw_SalesFact!$D$2:$D$2001,D1227,Raw_SalesFact!$G$2:$G$2001),2),Raw_SalesFact!G1227)</f>
        <v>682.7</v>
      </c>
      <c r="H1227" s="8">
        <f>IF(Raw_SalesFact!H1227="",0,Raw_SalesFact!H1227)</f>
        <v>0.13</v>
      </c>
      <c r="I1227" s="4" t="str">
        <f>Raw_SalesFact!I1227</f>
        <v>Credit Card</v>
      </c>
      <c r="J1227" s="4">
        <f>IF(Raw_SalesFact!J1227="",ROUND(F1227*G1227*(1-H1227),2),Raw_SalesFact!J1227)</f>
        <v>1187.8979999999999</v>
      </c>
      <c r="K1227" s="4" t="str">
        <f>IF(COUNTIF($A$2:$A1227,A1227)&gt;1,"Duplicate","Unique")</f>
        <v>Unique</v>
      </c>
    </row>
    <row r="1228" spans="1:11" ht="15" customHeight="1" x14ac:dyDescent="0.3">
      <c r="A1228" s="4" t="str">
        <f>Raw_SalesFact!A1228</f>
        <v>SALE1226</v>
      </c>
      <c r="B1228" s="6">
        <f>Raw_SalesFact!B1228</f>
        <v>45345</v>
      </c>
      <c r="C1228" s="4" t="str">
        <f>Raw_SalesFact!C1228</f>
        <v>CUST1323</v>
      </c>
      <c r="D1228" s="4" t="str">
        <f>Raw_SalesFact!D1228</f>
        <v>PROD19</v>
      </c>
      <c r="E1228" s="4" t="str">
        <f>Raw_SalesFact!E1228</f>
        <v>STORE18</v>
      </c>
      <c r="F1228" s="4">
        <f>IF(Raw_SalesFact!F1228="",ROUND(AVERAGE(Raw_SalesFact!$F$2:$F$2001),0),Raw_SalesFact!F1228)</f>
        <v>3</v>
      </c>
      <c r="G1228" s="4">
        <f>IF(Raw_SalesFact!G1228="",ROUND(AVERAGEIF(Raw_SalesFact!$D$2:$D$2001,D1228,Raw_SalesFact!$G$2:$G$2001),2),Raw_SalesFact!G1228)</f>
        <v>726.97</v>
      </c>
      <c r="H1228" s="8">
        <f>IF(Raw_SalesFact!H1228="",0,Raw_SalesFact!H1228)</f>
        <v>0.04</v>
      </c>
      <c r="I1228" s="4" t="str">
        <f>Raw_SalesFact!I1228</f>
        <v>PayPal</v>
      </c>
      <c r="J1228" s="4">
        <f>IF(Raw_SalesFact!J1228="",ROUND(F1228*G1228*(1-H1228),2),Raw_SalesFact!J1228)</f>
        <v>2093.6736000000001</v>
      </c>
      <c r="K1228" s="4" t="str">
        <f>IF(COUNTIF($A$2:$A1228,A1228)&gt;1,"Duplicate","Unique")</f>
        <v>Unique</v>
      </c>
    </row>
    <row r="1229" spans="1:11" ht="15" customHeight="1" x14ac:dyDescent="0.3">
      <c r="A1229" s="4" t="str">
        <f>Raw_SalesFact!A1229</f>
        <v>SALE1227</v>
      </c>
      <c r="B1229" s="6">
        <f>Raw_SalesFact!B1229</f>
        <v>45681</v>
      </c>
      <c r="C1229" s="4" t="str">
        <f>Raw_SalesFact!C1229</f>
        <v>CUST1408</v>
      </c>
      <c r="D1229" s="4" t="str">
        <f>Raw_SalesFact!D1229</f>
        <v>PROD59</v>
      </c>
      <c r="E1229" s="4" t="str">
        <f>Raw_SalesFact!E1229</f>
        <v>STORE9</v>
      </c>
      <c r="F1229" s="4">
        <f>IF(Raw_SalesFact!F1229="",ROUND(AVERAGE(Raw_SalesFact!$F$2:$F$2001),0),Raw_SalesFact!F1229)</f>
        <v>2</v>
      </c>
      <c r="G1229" s="4">
        <f>IF(Raw_SalesFact!G1229="",ROUND(AVERAGEIF(Raw_SalesFact!$D$2:$D$2001,D1229,Raw_SalesFact!$G$2:$G$2001),2),Raw_SalesFact!G1229)</f>
        <v>107.97</v>
      </c>
      <c r="H1229" s="8">
        <f>IF(Raw_SalesFact!H1229="",0,Raw_SalesFact!H1229)</f>
        <v>0.06</v>
      </c>
      <c r="I1229" s="4" t="str">
        <f>Raw_SalesFact!I1229</f>
        <v>Credit Card</v>
      </c>
      <c r="J1229" s="4">
        <f>IF(Raw_SalesFact!J1229="",ROUND(F1229*G1229*(1-H1229),2),Raw_SalesFact!J1229)</f>
        <v>202.9836</v>
      </c>
      <c r="K1229" s="4" t="str">
        <f>IF(COUNTIF($A$2:$A1229,A1229)&gt;1,"Duplicate","Unique")</f>
        <v>Unique</v>
      </c>
    </row>
    <row r="1230" spans="1:11" ht="15" customHeight="1" x14ac:dyDescent="0.3">
      <c r="A1230" s="4" t="str">
        <f>Raw_SalesFact!A1230</f>
        <v>SALE1228</v>
      </c>
      <c r="B1230" s="6">
        <f>Raw_SalesFact!B1230</f>
        <v>45785</v>
      </c>
      <c r="C1230" s="4" t="str">
        <f>Raw_SalesFact!C1230</f>
        <v>CUST1007</v>
      </c>
      <c r="D1230" s="4" t="str">
        <f>Raw_SalesFact!D1230</f>
        <v>PROD5</v>
      </c>
      <c r="E1230" s="4" t="str">
        <f>Raw_SalesFact!E1230</f>
        <v>STORE14</v>
      </c>
      <c r="F1230" s="4">
        <f>IF(Raw_SalesFact!F1230="",ROUND(AVERAGE(Raw_SalesFact!$F$2:$F$2001),0),Raw_SalesFact!F1230)</f>
        <v>1</v>
      </c>
      <c r="G1230" s="4">
        <f>IF(Raw_SalesFact!G1230="",ROUND(AVERAGEIF(Raw_SalesFact!$D$2:$D$2001,D1230,Raw_SalesFact!$G$2:$G$2001),2),Raw_SalesFact!G1230)</f>
        <v>38.880000000000003</v>
      </c>
      <c r="H1230" s="8">
        <f>IF(Raw_SalesFact!H1230="",0,Raw_SalesFact!H1230)</f>
        <v>0.16</v>
      </c>
      <c r="I1230" s="4" t="str">
        <f>Raw_SalesFact!I1230</f>
        <v>COD</v>
      </c>
      <c r="J1230" s="4">
        <f>IF(Raw_SalesFact!J1230="",ROUND(F1230*G1230*(1-H1230),2),Raw_SalesFact!J1230)</f>
        <v>32.659199999999998</v>
      </c>
      <c r="K1230" s="4" t="str">
        <f>IF(COUNTIF($A$2:$A1230,A1230)&gt;1,"Duplicate","Unique")</f>
        <v>Unique</v>
      </c>
    </row>
    <row r="1231" spans="1:11" ht="15" customHeight="1" x14ac:dyDescent="0.3">
      <c r="A1231" s="4" t="str">
        <f>Raw_SalesFact!A1231</f>
        <v>SALE1229</v>
      </c>
      <c r="B1231" s="6">
        <f>Raw_SalesFact!B1231</f>
        <v>45823</v>
      </c>
      <c r="C1231" s="4" t="str">
        <f>Raw_SalesFact!C1231</f>
        <v>CUST1078</v>
      </c>
      <c r="D1231" s="4" t="str">
        <f>Raw_SalesFact!D1231</f>
        <v>PROD16</v>
      </c>
      <c r="E1231" s="4" t="str">
        <f>Raw_SalesFact!E1231</f>
        <v>STORE17</v>
      </c>
      <c r="F1231" s="4">
        <f>IF(Raw_SalesFact!F1231="",ROUND(AVERAGE(Raw_SalesFact!$F$2:$F$2001),0),Raw_SalesFact!F1231)</f>
        <v>3</v>
      </c>
      <c r="G1231" s="4">
        <f>IF(Raw_SalesFact!G1231="",ROUND(AVERAGEIF(Raw_SalesFact!$D$2:$D$2001,D1231,Raw_SalesFact!$G$2:$G$2001),2),Raw_SalesFact!G1231)</f>
        <v>484.39</v>
      </c>
      <c r="H1231" s="8">
        <f>IF(Raw_SalesFact!H1231="",0,Raw_SalesFact!H1231)</f>
        <v>0.28999999999999998</v>
      </c>
      <c r="I1231" s="4" t="str">
        <f>Raw_SalesFact!I1231</f>
        <v>COD</v>
      </c>
      <c r="J1231" s="4">
        <f>IF(Raw_SalesFact!J1231="",ROUND(F1231*G1231*(1-H1231),2),Raw_SalesFact!J1231)</f>
        <v>1031.7507000000001</v>
      </c>
      <c r="K1231" s="4" t="str">
        <f>IF(COUNTIF($A$2:$A1231,A1231)&gt;1,"Duplicate","Unique")</f>
        <v>Unique</v>
      </c>
    </row>
    <row r="1232" spans="1:11" ht="15" customHeight="1" x14ac:dyDescent="0.3">
      <c r="A1232" s="4" t="str">
        <f>Raw_SalesFact!A1232</f>
        <v>SALE1230</v>
      </c>
      <c r="B1232" s="6">
        <f>Raw_SalesFact!B1232</f>
        <v>45572</v>
      </c>
      <c r="C1232" s="4" t="str">
        <f>Raw_SalesFact!C1232</f>
        <v>CUST1018</v>
      </c>
      <c r="D1232" s="4" t="str">
        <f>Raw_SalesFact!D1232</f>
        <v>PROD80</v>
      </c>
      <c r="E1232" s="4" t="str">
        <f>Raw_SalesFact!E1232</f>
        <v>STORE15</v>
      </c>
      <c r="F1232" s="4">
        <f>IF(Raw_SalesFact!F1232="",ROUND(AVERAGE(Raw_SalesFact!$F$2:$F$2001),0),Raw_SalesFact!F1232)</f>
        <v>2</v>
      </c>
      <c r="G1232" s="4">
        <f>IF(Raw_SalesFact!G1232="",ROUND(AVERAGEIF(Raw_SalesFact!$D$2:$D$2001,D1232,Raw_SalesFact!$G$2:$G$2001),2),Raw_SalesFact!G1232)</f>
        <v>949.3</v>
      </c>
      <c r="H1232" s="8">
        <f>IF(Raw_SalesFact!H1232="",0,Raw_SalesFact!H1232)</f>
        <v>0.08</v>
      </c>
      <c r="I1232" s="4" t="str">
        <f>Raw_SalesFact!I1232</f>
        <v>COD</v>
      </c>
      <c r="J1232" s="4">
        <f>IF(Raw_SalesFact!J1232="",ROUND(F1232*G1232*(1-H1232),2),Raw_SalesFact!J1232)</f>
        <v>1746.712</v>
      </c>
      <c r="K1232" s="4" t="str">
        <f>IF(COUNTIF($A$2:$A1232,A1232)&gt;1,"Duplicate","Unique")</f>
        <v>Unique</v>
      </c>
    </row>
    <row r="1233" spans="1:11" ht="15" customHeight="1" x14ac:dyDescent="0.3">
      <c r="A1233" s="4" t="str">
        <f>Raw_SalesFact!A1233</f>
        <v>SALE1231</v>
      </c>
      <c r="B1233" s="6">
        <f>Raw_SalesFact!B1233</f>
        <v>45259</v>
      </c>
      <c r="C1233" s="4" t="str">
        <f>Raw_SalesFact!C1233</f>
        <v>CUST1433</v>
      </c>
      <c r="D1233" s="4" t="str">
        <f>Raw_SalesFact!D1233</f>
        <v>PROD71</v>
      </c>
      <c r="E1233" s="4" t="str">
        <f>Raw_SalesFact!E1233</f>
        <v>STORE6</v>
      </c>
      <c r="F1233" s="4">
        <f>IF(Raw_SalesFact!F1233="",ROUND(AVERAGE(Raw_SalesFact!$F$2:$F$2001),0),Raw_SalesFact!F1233)</f>
        <v>3</v>
      </c>
      <c r="G1233" s="4">
        <f>IF(Raw_SalesFact!G1233="",ROUND(AVERAGEIF(Raw_SalesFact!$D$2:$D$2001,D1233,Raw_SalesFact!$G$2:$G$2001),2),Raw_SalesFact!G1233)</f>
        <v>664.75</v>
      </c>
      <c r="H1233" s="8">
        <f>IF(Raw_SalesFact!H1233="",0,Raw_SalesFact!H1233)</f>
        <v>0.12</v>
      </c>
      <c r="I1233" s="4" t="str">
        <f>Raw_SalesFact!I1233</f>
        <v>Credit Card</v>
      </c>
      <c r="J1233" s="4">
        <f>IF(Raw_SalesFact!J1233="",ROUND(F1233*G1233*(1-H1233),2),Raw_SalesFact!J1233)</f>
        <v>1754.94</v>
      </c>
      <c r="K1233" s="4" t="str">
        <f>IF(COUNTIF($A$2:$A1233,A1233)&gt;1,"Duplicate","Unique")</f>
        <v>Unique</v>
      </c>
    </row>
    <row r="1234" spans="1:11" ht="15" customHeight="1" x14ac:dyDescent="0.3">
      <c r="A1234" s="4" t="str">
        <f>Raw_SalesFact!A1234</f>
        <v>SALE1232</v>
      </c>
      <c r="B1234" s="6">
        <f>Raw_SalesFact!B1234</f>
        <v>45740</v>
      </c>
      <c r="C1234" s="4" t="str">
        <f>Raw_SalesFact!C1234</f>
        <v>CUST1282</v>
      </c>
      <c r="D1234" s="4" t="str">
        <f>Raw_SalesFact!D1234</f>
        <v>PROD70</v>
      </c>
      <c r="E1234" s="4" t="str">
        <f>Raw_SalesFact!E1234</f>
        <v>STORE17</v>
      </c>
      <c r="F1234" s="4">
        <f>IF(Raw_SalesFact!F1234="",ROUND(AVERAGE(Raw_SalesFact!$F$2:$F$2001),0),Raw_SalesFact!F1234)</f>
        <v>3</v>
      </c>
      <c r="G1234" s="4">
        <f>IF(Raw_SalesFact!G1234="",ROUND(AVERAGEIF(Raw_SalesFact!$D$2:$D$2001,D1234,Raw_SalesFact!$G$2:$G$2001),2),Raw_SalesFact!G1234)</f>
        <v>190.04</v>
      </c>
      <c r="H1234" s="8">
        <f>IF(Raw_SalesFact!H1234="",0,Raw_SalesFact!H1234)</f>
        <v>7.0000000000000007E-2</v>
      </c>
      <c r="I1234" s="4" t="str">
        <f>Raw_SalesFact!I1234</f>
        <v>PayPal</v>
      </c>
      <c r="J1234" s="4">
        <f>IF(Raw_SalesFact!J1234="",ROUND(F1234*G1234*(1-H1234),2),Raw_SalesFact!J1234)</f>
        <v>530.21159999999998</v>
      </c>
      <c r="K1234" s="4" t="str">
        <f>IF(COUNTIF($A$2:$A1234,A1234)&gt;1,"Duplicate","Unique")</f>
        <v>Unique</v>
      </c>
    </row>
    <row r="1235" spans="1:11" ht="15" customHeight="1" x14ac:dyDescent="0.3">
      <c r="A1235" s="4" t="str">
        <f>Raw_SalesFact!A1235</f>
        <v>SALE1233</v>
      </c>
      <c r="B1235" s="6">
        <f>Raw_SalesFact!B1235</f>
        <v>45869</v>
      </c>
      <c r="C1235" s="4" t="str">
        <f>Raw_SalesFact!C1235</f>
        <v>CUST1277</v>
      </c>
      <c r="D1235" s="4" t="str">
        <f>Raw_SalesFact!D1235</f>
        <v>PROD7</v>
      </c>
      <c r="E1235" s="4" t="str">
        <f>Raw_SalesFact!E1235</f>
        <v>STORE15</v>
      </c>
      <c r="F1235" s="4">
        <f>IF(Raw_SalesFact!F1235="",ROUND(AVERAGE(Raw_SalesFact!$F$2:$F$2001),0),Raw_SalesFact!F1235)</f>
        <v>3</v>
      </c>
      <c r="G1235" s="4">
        <f>IF(Raw_SalesFact!G1235="",ROUND(AVERAGEIF(Raw_SalesFact!$D$2:$D$2001,D1235,Raw_SalesFact!$G$2:$G$2001),2),Raw_SalesFact!G1235)</f>
        <v>754.02</v>
      </c>
      <c r="H1235" s="8">
        <f>IF(Raw_SalesFact!H1235="",0,Raw_SalesFact!H1235)</f>
        <v>0.1</v>
      </c>
      <c r="I1235" s="4" t="str">
        <f>Raw_SalesFact!I1235</f>
        <v>COD</v>
      </c>
      <c r="J1235" s="4">
        <f>IF(Raw_SalesFact!J1235="",ROUND(F1235*G1235*(1-H1235),2),Raw_SalesFact!J1235)</f>
        <v>2035.854</v>
      </c>
      <c r="K1235" s="4" t="str">
        <f>IF(COUNTIF($A$2:$A1235,A1235)&gt;1,"Duplicate","Unique")</f>
        <v>Unique</v>
      </c>
    </row>
    <row r="1236" spans="1:11" ht="15" customHeight="1" x14ac:dyDescent="0.3">
      <c r="A1236" s="4" t="str">
        <f>Raw_SalesFact!A1236</f>
        <v>SALE1234</v>
      </c>
      <c r="B1236" s="6">
        <f>Raw_SalesFact!B1236</f>
        <v>45526</v>
      </c>
      <c r="C1236" s="4" t="str">
        <f>Raw_SalesFact!C1236</f>
        <v>CUST1384</v>
      </c>
      <c r="D1236" s="4" t="str">
        <f>Raw_SalesFact!D1236</f>
        <v>PROD34</v>
      </c>
      <c r="E1236" s="4" t="str">
        <f>Raw_SalesFact!E1236</f>
        <v>STORE12</v>
      </c>
      <c r="F1236" s="4">
        <f>IF(Raw_SalesFact!F1236="",ROUND(AVERAGE(Raw_SalesFact!$F$2:$F$2001),0),Raw_SalesFact!F1236)</f>
        <v>4</v>
      </c>
      <c r="G1236" s="4">
        <f>IF(Raw_SalesFact!G1236="",ROUND(AVERAGEIF(Raw_SalesFact!$D$2:$D$2001,D1236,Raw_SalesFact!$G$2:$G$2001),2),Raw_SalesFact!G1236)</f>
        <v>94.13</v>
      </c>
      <c r="H1236" s="8">
        <f>IF(Raw_SalesFact!H1236="",0,Raw_SalesFact!H1236)</f>
        <v>0.04</v>
      </c>
      <c r="I1236" s="4" t="str">
        <f>Raw_SalesFact!I1236</f>
        <v>COD</v>
      </c>
      <c r="J1236" s="4">
        <f>IF(Raw_SalesFact!J1236="",ROUND(F1236*G1236*(1-H1236),2),Raw_SalesFact!J1236)</f>
        <v>361.45920000000001</v>
      </c>
      <c r="K1236" s="4" t="str">
        <f>IF(COUNTIF($A$2:$A1236,A1236)&gt;1,"Duplicate","Unique")</f>
        <v>Unique</v>
      </c>
    </row>
    <row r="1237" spans="1:11" ht="15" customHeight="1" x14ac:dyDescent="0.3">
      <c r="A1237" s="4" t="str">
        <f>Raw_SalesFact!A1237</f>
        <v>SALE1235</v>
      </c>
      <c r="B1237" s="6">
        <f>Raw_SalesFact!B1237</f>
        <v>45489</v>
      </c>
      <c r="C1237" s="4" t="str">
        <f>Raw_SalesFact!C1237</f>
        <v>CUST1468</v>
      </c>
      <c r="D1237" s="4" t="str">
        <f>Raw_SalesFact!D1237</f>
        <v>PROD1</v>
      </c>
      <c r="E1237" s="4" t="str">
        <f>Raw_SalesFact!E1237</f>
        <v>STORE15</v>
      </c>
      <c r="F1237" s="4">
        <f>IF(Raw_SalesFact!F1237="",ROUND(AVERAGE(Raw_SalesFact!$F$2:$F$2001),0),Raw_SalesFact!F1237)</f>
        <v>3</v>
      </c>
      <c r="G1237" s="4">
        <f>IF(Raw_SalesFact!G1237="",ROUND(AVERAGEIF(Raw_SalesFact!$D$2:$D$2001,D1237,Raw_SalesFact!$G$2:$G$2001),2),Raw_SalesFact!G1237)</f>
        <v>402.3</v>
      </c>
      <c r="H1237" s="8">
        <f>IF(Raw_SalesFact!H1237="",0,Raw_SalesFact!H1237)</f>
        <v>0.21</v>
      </c>
      <c r="I1237" s="4" t="str">
        <f>Raw_SalesFact!I1237</f>
        <v>PayPal</v>
      </c>
      <c r="J1237" s="4">
        <f>IF(Raw_SalesFact!J1237="",ROUND(F1237*G1237*(1-H1237),2),Raw_SalesFact!J1237)</f>
        <v>953.45100000000002</v>
      </c>
      <c r="K1237" s="4" t="str">
        <f>IF(COUNTIF($A$2:$A1237,A1237)&gt;1,"Duplicate","Unique")</f>
        <v>Unique</v>
      </c>
    </row>
    <row r="1238" spans="1:11" ht="15" customHeight="1" x14ac:dyDescent="0.3">
      <c r="A1238" s="4" t="str">
        <f>Raw_SalesFact!A1238</f>
        <v>SALE1236</v>
      </c>
      <c r="B1238" s="6">
        <f>Raw_SalesFact!B1238</f>
        <v>45908</v>
      </c>
      <c r="C1238" s="4" t="str">
        <f>Raw_SalesFact!C1238</f>
        <v>CUST1239</v>
      </c>
      <c r="D1238" s="4" t="str">
        <f>Raw_SalesFact!D1238</f>
        <v>PROD86</v>
      </c>
      <c r="E1238" s="4" t="str">
        <f>Raw_SalesFact!E1238</f>
        <v>STORE7</v>
      </c>
      <c r="F1238" s="4">
        <f>IF(Raw_SalesFact!F1238="",ROUND(AVERAGE(Raw_SalesFact!$F$2:$F$2001),0),Raw_SalesFact!F1238)</f>
        <v>1</v>
      </c>
      <c r="G1238" s="4">
        <f>IF(Raw_SalesFact!G1238="",ROUND(AVERAGEIF(Raw_SalesFact!$D$2:$D$2001,D1238,Raw_SalesFact!$G$2:$G$2001),2),Raw_SalesFact!G1238)</f>
        <v>729.05</v>
      </c>
      <c r="H1238" s="8">
        <f>IF(Raw_SalesFact!H1238="",0,Raw_SalesFact!H1238)</f>
        <v>0.06</v>
      </c>
      <c r="I1238" s="4" t="str">
        <f>Raw_SalesFact!I1238</f>
        <v>COD</v>
      </c>
      <c r="J1238" s="4">
        <f>IF(Raw_SalesFact!J1238="",ROUND(F1238*G1238*(1-H1238),2),Raw_SalesFact!J1238)</f>
        <v>685.30700000000002</v>
      </c>
      <c r="K1238" s="4" t="str">
        <f>IF(COUNTIF($A$2:$A1238,A1238)&gt;1,"Duplicate","Unique")</f>
        <v>Unique</v>
      </c>
    </row>
    <row r="1239" spans="1:11" ht="15" customHeight="1" x14ac:dyDescent="0.3">
      <c r="A1239" s="4" t="str">
        <f>Raw_SalesFact!A1239</f>
        <v>SALE1237</v>
      </c>
      <c r="B1239" s="6">
        <f>Raw_SalesFact!B1239</f>
        <v>45912</v>
      </c>
      <c r="C1239" s="4" t="str">
        <f>Raw_SalesFact!C1239</f>
        <v>CUST1134</v>
      </c>
      <c r="D1239" s="4" t="str">
        <f>Raw_SalesFact!D1239</f>
        <v>PROD90</v>
      </c>
      <c r="E1239" s="4" t="str">
        <f>Raw_SalesFact!E1239</f>
        <v>STORE13</v>
      </c>
      <c r="F1239" s="4">
        <f>IF(Raw_SalesFact!F1239="",ROUND(AVERAGE(Raw_SalesFact!$F$2:$F$2001),0),Raw_SalesFact!F1239)</f>
        <v>1</v>
      </c>
      <c r="G1239" s="4">
        <f>IF(Raw_SalesFact!G1239="",ROUND(AVERAGEIF(Raw_SalesFact!$D$2:$D$2001,D1239,Raw_SalesFact!$G$2:$G$2001),2),Raw_SalesFact!G1239)</f>
        <v>822.6</v>
      </c>
      <c r="H1239" s="8">
        <f>IF(Raw_SalesFact!H1239="",0,Raw_SalesFact!H1239)</f>
        <v>0.28999999999999998</v>
      </c>
      <c r="I1239" s="4" t="str">
        <f>Raw_SalesFact!I1239</f>
        <v>PayPal</v>
      </c>
      <c r="J1239" s="4">
        <f>IF(Raw_SalesFact!J1239="",ROUND(F1239*G1239*(1-H1239),2),Raw_SalesFact!J1239)</f>
        <v>584.04600000000005</v>
      </c>
      <c r="K1239" s="4" t="str">
        <f>IF(COUNTIF($A$2:$A1239,A1239)&gt;1,"Duplicate","Unique")</f>
        <v>Unique</v>
      </c>
    </row>
    <row r="1240" spans="1:11" ht="15" customHeight="1" x14ac:dyDescent="0.3">
      <c r="A1240" s="4" t="str">
        <f>Raw_SalesFact!A1240</f>
        <v>SALE1238</v>
      </c>
      <c r="B1240" s="6">
        <f>Raw_SalesFact!B1240</f>
        <v>45771</v>
      </c>
      <c r="C1240" s="4" t="str">
        <f>Raw_SalesFact!C1240</f>
        <v>CUST1193</v>
      </c>
      <c r="D1240" s="4" t="str">
        <f>Raw_SalesFact!D1240</f>
        <v>PROD83</v>
      </c>
      <c r="E1240" s="4" t="str">
        <f>Raw_SalesFact!E1240</f>
        <v>STORE8</v>
      </c>
      <c r="F1240" s="4">
        <f>IF(Raw_SalesFact!F1240="",ROUND(AVERAGE(Raw_SalesFact!$F$2:$F$2001),0),Raw_SalesFact!F1240)</f>
        <v>2</v>
      </c>
      <c r="G1240" s="4">
        <f>IF(Raw_SalesFact!G1240="",ROUND(AVERAGEIF(Raw_SalesFact!$D$2:$D$2001,D1240,Raw_SalesFact!$G$2:$G$2001),2),Raw_SalesFact!G1240)</f>
        <v>327.25</v>
      </c>
      <c r="H1240" s="8">
        <f>IF(Raw_SalesFact!H1240="",0,Raw_SalesFact!H1240)</f>
        <v>0.19</v>
      </c>
      <c r="I1240" s="4" t="str">
        <f>Raw_SalesFact!I1240</f>
        <v>PayPal</v>
      </c>
      <c r="J1240" s="4">
        <f>IF(Raw_SalesFact!J1240="",ROUND(F1240*G1240*(1-H1240),2),Raw_SalesFact!J1240)</f>
        <v>530.14499999999998</v>
      </c>
      <c r="K1240" s="4" t="str">
        <f>IF(COUNTIF($A$2:$A1240,A1240)&gt;1,"Duplicate","Unique")</f>
        <v>Unique</v>
      </c>
    </row>
    <row r="1241" spans="1:11" ht="15" customHeight="1" x14ac:dyDescent="0.3">
      <c r="A1241" s="4" t="str">
        <f>Raw_SalesFact!A1241</f>
        <v>SALE1239</v>
      </c>
      <c r="B1241" s="6">
        <f>Raw_SalesFact!B1241</f>
        <v>45619</v>
      </c>
      <c r="C1241" s="4" t="str">
        <f>Raw_SalesFact!C1241</f>
        <v>CUST1084</v>
      </c>
      <c r="D1241" s="4" t="str">
        <f>Raw_SalesFact!D1241</f>
        <v>PROD70</v>
      </c>
      <c r="E1241" s="4" t="str">
        <f>Raw_SalesFact!E1241</f>
        <v>STORE9</v>
      </c>
      <c r="F1241" s="4">
        <f>IF(Raw_SalesFact!F1241="",ROUND(AVERAGE(Raw_SalesFact!$F$2:$F$2001),0),Raw_SalesFact!F1241)</f>
        <v>4</v>
      </c>
      <c r="G1241" s="4">
        <f>IF(Raw_SalesFact!G1241="",ROUND(AVERAGEIF(Raw_SalesFact!$D$2:$D$2001,D1241,Raw_SalesFact!$G$2:$G$2001),2),Raw_SalesFact!G1241)</f>
        <v>930.38</v>
      </c>
      <c r="H1241" s="8">
        <f>IF(Raw_SalesFact!H1241="",0,Raw_SalesFact!H1241)</f>
        <v>0</v>
      </c>
      <c r="I1241" s="4" t="str">
        <f>Raw_SalesFact!I1241</f>
        <v>COD</v>
      </c>
      <c r="J1241" s="4">
        <f>IF(Raw_SalesFact!J1241="",ROUND(F1241*G1241*(1-H1241),2),Raw_SalesFact!J1241)</f>
        <v>3721.52</v>
      </c>
      <c r="K1241" s="4" t="str">
        <f>IF(COUNTIF($A$2:$A1241,A1241)&gt;1,"Duplicate","Unique")</f>
        <v>Unique</v>
      </c>
    </row>
    <row r="1242" spans="1:11" ht="15" customHeight="1" x14ac:dyDescent="0.3">
      <c r="A1242" s="4" t="str">
        <f>Raw_SalesFact!A1242</f>
        <v>SALE1240</v>
      </c>
      <c r="B1242" s="6">
        <f>Raw_SalesFact!B1242</f>
        <v>45394</v>
      </c>
      <c r="C1242" s="4" t="str">
        <f>Raw_SalesFact!C1242</f>
        <v>CUST1144</v>
      </c>
      <c r="D1242" s="4" t="str">
        <f>Raw_SalesFact!D1242</f>
        <v>PROD27</v>
      </c>
      <c r="E1242" s="4" t="str">
        <f>Raw_SalesFact!E1242</f>
        <v>STORE5</v>
      </c>
      <c r="F1242" s="4">
        <f>IF(Raw_SalesFact!F1242="",ROUND(AVERAGE(Raw_SalesFact!$F$2:$F$2001),0),Raw_SalesFact!F1242)</f>
        <v>2</v>
      </c>
      <c r="G1242" s="4">
        <f>IF(Raw_SalesFact!G1242="",ROUND(AVERAGEIF(Raw_SalesFact!$D$2:$D$2001,D1242,Raw_SalesFact!$G$2:$G$2001),2),Raw_SalesFact!G1242)</f>
        <v>437.84</v>
      </c>
      <c r="H1242" s="8">
        <f>IF(Raw_SalesFact!H1242="",0,Raw_SalesFact!H1242)</f>
        <v>0.24</v>
      </c>
      <c r="I1242" s="4" t="str">
        <f>Raw_SalesFact!I1242</f>
        <v>Credit Card</v>
      </c>
      <c r="J1242" s="4">
        <f>IF(Raw_SalesFact!J1242="",ROUND(F1242*G1242*(1-H1242),2),Raw_SalesFact!J1242)</f>
        <v>665.51679999999999</v>
      </c>
      <c r="K1242" s="4" t="str">
        <f>IF(COUNTIF($A$2:$A1242,A1242)&gt;1,"Duplicate","Unique")</f>
        <v>Unique</v>
      </c>
    </row>
    <row r="1243" spans="1:11" ht="15" customHeight="1" x14ac:dyDescent="0.3">
      <c r="A1243" s="4" t="str">
        <f>Raw_SalesFact!A1243</f>
        <v>SALE1241</v>
      </c>
      <c r="B1243" s="6">
        <f>Raw_SalesFact!B1243</f>
        <v>45786</v>
      </c>
      <c r="C1243" s="4" t="str">
        <f>Raw_SalesFact!C1243</f>
        <v>CUST1070</v>
      </c>
      <c r="D1243" s="4" t="str">
        <f>Raw_SalesFact!D1243</f>
        <v>PROD16</v>
      </c>
      <c r="E1243" s="4" t="str">
        <f>Raw_SalesFact!E1243</f>
        <v>STORE16</v>
      </c>
      <c r="F1243" s="4">
        <f>IF(Raw_SalesFact!F1243="",ROUND(AVERAGE(Raw_SalesFact!$F$2:$F$2001),0),Raw_SalesFact!F1243)</f>
        <v>2</v>
      </c>
      <c r="G1243" s="4">
        <f>IF(Raw_SalesFact!G1243="",ROUND(AVERAGEIF(Raw_SalesFact!$D$2:$D$2001,D1243,Raw_SalesFact!$G$2:$G$2001),2),Raw_SalesFact!G1243)</f>
        <v>126.02</v>
      </c>
      <c r="H1243" s="8">
        <f>IF(Raw_SalesFact!H1243="",0,Raw_SalesFact!H1243)</f>
        <v>0.09</v>
      </c>
      <c r="I1243" s="4" t="str">
        <f>Raw_SalesFact!I1243</f>
        <v>COD</v>
      </c>
      <c r="J1243" s="4">
        <f>IF(Raw_SalesFact!J1243="",ROUND(F1243*G1243*(1-H1243),2),Raw_SalesFact!J1243)</f>
        <v>229.35640000000001</v>
      </c>
      <c r="K1243" s="4" t="str">
        <f>IF(COUNTIF($A$2:$A1243,A1243)&gt;1,"Duplicate","Unique")</f>
        <v>Unique</v>
      </c>
    </row>
    <row r="1244" spans="1:11" ht="15" customHeight="1" x14ac:dyDescent="0.3">
      <c r="A1244" s="4" t="str">
        <f>Raw_SalesFact!A1244</f>
        <v>SALE1242</v>
      </c>
      <c r="B1244" s="6">
        <f>Raw_SalesFact!B1244</f>
        <v>45692</v>
      </c>
      <c r="C1244" s="4" t="str">
        <f>Raw_SalesFact!C1244</f>
        <v>CUST1437</v>
      </c>
      <c r="D1244" s="4" t="str">
        <f>Raw_SalesFact!D1244</f>
        <v>PROD83</v>
      </c>
      <c r="E1244" s="4" t="str">
        <f>Raw_SalesFact!E1244</f>
        <v>STORE15</v>
      </c>
      <c r="F1244" s="4">
        <f>IF(Raw_SalesFact!F1244="",ROUND(AVERAGE(Raw_SalesFact!$F$2:$F$2001),0),Raw_SalesFact!F1244)</f>
        <v>1</v>
      </c>
      <c r="G1244" s="4">
        <f>IF(Raw_SalesFact!G1244="",ROUND(AVERAGEIF(Raw_SalesFact!$D$2:$D$2001,D1244,Raw_SalesFact!$G$2:$G$2001),2),Raw_SalesFact!G1244)</f>
        <v>860.84</v>
      </c>
      <c r="H1244" s="8">
        <f>IF(Raw_SalesFact!H1244="",0,Raw_SalesFact!H1244)</f>
        <v>7.0000000000000007E-2</v>
      </c>
      <c r="I1244" s="4" t="str">
        <f>Raw_SalesFact!I1244</f>
        <v>PayPal</v>
      </c>
      <c r="J1244" s="4">
        <f>IF(Raw_SalesFact!J1244="",ROUND(F1244*G1244*(1-H1244),2),Raw_SalesFact!J1244)</f>
        <v>800.58119999999997</v>
      </c>
      <c r="K1244" s="4" t="str">
        <f>IF(COUNTIF($A$2:$A1244,A1244)&gt;1,"Duplicate","Unique")</f>
        <v>Unique</v>
      </c>
    </row>
    <row r="1245" spans="1:11" ht="15" customHeight="1" x14ac:dyDescent="0.3">
      <c r="A1245" s="4" t="str">
        <f>Raw_SalesFact!A1245</f>
        <v>SALE1243</v>
      </c>
      <c r="B1245" s="6">
        <f>Raw_SalesFact!B1245</f>
        <v>45677</v>
      </c>
      <c r="C1245" s="4" t="str">
        <f>Raw_SalesFact!C1245</f>
        <v>CUST1093</v>
      </c>
      <c r="D1245" s="4" t="str">
        <f>Raw_SalesFact!D1245</f>
        <v>PROD48</v>
      </c>
      <c r="E1245" s="4" t="str">
        <f>Raw_SalesFact!E1245</f>
        <v>STORE13</v>
      </c>
      <c r="F1245" s="4">
        <f>IF(Raw_SalesFact!F1245="",ROUND(AVERAGE(Raw_SalesFact!$F$2:$F$2001),0),Raw_SalesFact!F1245)</f>
        <v>1</v>
      </c>
      <c r="G1245" s="4">
        <f>IF(Raw_SalesFact!G1245="",ROUND(AVERAGEIF(Raw_SalesFact!$D$2:$D$2001,D1245,Raw_SalesFact!$G$2:$G$2001),2),Raw_SalesFact!G1245)</f>
        <v>161.80000000000001</v>
      </c>
      <c r="H1245" s="8">
        <f>IF(Raw_SalesFact!H1245="",0,Raw_SalesFact!H1245)</f>
        <v>0.24</v>
      </c>
      <c r="I1245" s="4" t="str">
        <f>Raw_SalesFact!I1245</f>
        <v>PayPal</v>
      </c>
      <c r="J1245" s="4">
        <f>IF(Raw_SalesFact!J1245="",ROUND(F1245*G1245*(1-H1245),2),Raw_SalesFact!J1245)</f>
        <v>122.968</v>
      </c>
      <c r="K1245" s="4" t="str">
        <f>IF(COUNTIF($A$2:$A1245,A1245)&gt;1,"Duplicate","Unique")</f>
        <v>Unique</v>
      </c>
    </row>
    <row r="1246" spans="1:11" ht="15" customHeight="1" x14ac:dyDescent="0.3">
      <c r="A1246" s="4" t="str">
        <f>Raw_SalesFact!A1246</f>
        <v>SALE1244</v>
      </c>
      <c r="B1246" s="6">
        <f>Raw_SalesFact!B1246</f>
        <v>45669</v>
      </c>
      <c r="C1246" s="4" t="str">
        <f>Raw_SalesFact!C1246</f>
        <v>CUST1385</v>
      </c>
      <c r="D1246" s="4" t="str">
        <f>Raw_SalesFact!D1246</f>
        <v>PROD38</v>
      </c>
      <c r="E1246" s="4" t="str">
        <f>Raw_SalesFact!E1246</f>
        <v>STORE17</v>
      </c>
      <c r="F1246" s="4">
        <f>IF(Raw_SalesFact!F1246="",ROUND(AVERAGE(Raw_SalesFact!$F$2:$F$2001),0),Raw_SalesFact!F1246)</f>
        <v>4</v>
      </c>
      <c r="G1246" s="4">
        <f>IF(Raw_SalesFact!G1246="",ROUND(AVERAGEIF(Raw_SalesFact!$D$2:$D$2001,D1246,Raw_SalesFact!$G$2:$G$2001),2),Raw_SalesFact!G1246)</f>
        <v>347.82</v>
      </c>
      <c r="H1246" s="8">
        <f>IF(Raw_SalesFact!H1246="",0,Raw_SalesFact!H1246)</f>
        <v>0.02</v>
      </c>
      <c r="I1246" s="4" t="str">
        <f>Raw_SalesFact!I1246</f>
        <v>COD</v>
      </c>
      <c r="J1246" s="4">
        <f>IF(Raw_SalesFact!J1246="",ROUND(F1246*G1246*(1-H1246),2),Raw_SalesFact!J1246)</f>
        <v>1363.4544000000001</v>
      </c>
      <c r="K1246" s="4" t="str">
        <f>IF(COUNTIF($A$2:$A1246,A1246)&gt;1,"Duplicate","Unique")</f>
        <v>Unique</v>
      </c>
    </row>
    <row r="1247" spans="1:11" ht="15" customHeight="1" x14ac:dyDescent="0.3">
      <c r="A1247" s="4" t="str">
        <f>Raw_SalesFact!A1247</f>
        <v>SALE1245</v>
      </c>
      <c r="B1247" s="6">
        <f>Raw_SalesFact!B1247</f>
        <v>45299</v>
      </c>
      <c r="C1247" s="4" t="str">
        <f>Raw_SalesFact!C1247</f>
        <v>CUST1453</v>
      </c>
      <c r="D1247" s="4" t="str">
        <f>Raw_SalesFact!D1247</f>
        <v>PROD85</v>
      </c>
      <c r="E1247" s="4" t="str">
        <f>Raw_SalesFact!E1247</f>
        <v>STORE16</v>
      </c>
      <c r="F1247" s="4">
        <f>IF(Raw_SalesFact!F1247="",ROUND(AVERAGE(Raw_SalesFact!$F$2:$F$2001),0),Raw_SalesFact!F1247)</f>
        <v>3</v>
      </c>
      <c r="G1247" s="4">
        <f>IF(Raw_SalesFact!G1247="",ROUND(AVERAGEIF(Raw_SalesFact!$D$2:$D$2001,D1247,Raw_SalesFact!$G$2:$G$2001),2),Raw_SalesFact!G1247)</f>
        <v>416.44</v>
      </c>
      <c r="H1247" s="8">
        <f>IF(Raw_SalesFact!H1247="",0,Raw_SalesFact!H1247)</f>
        <v>0.27</v>
      </c>
      <c r="I1247" s="4" t="str">
        <f>Raw_SalesFact!I1247</f>
        <v>Credit Card</v>
      </c>
      <c r="J1247" s="4">
        <f>IF(Raw_SalesFact!J1247="",ROUND(F1247*G1247*(1-H1247),2),Raw_SalesFact!J1247)</f>
        <v>912.00360000000001</v>
      </c>
      <c r="K1247" s="4" t="str">
        <f>IF(COUNTIF($A$2:$A1247,A1247)&gt;1,"Duplicate","Unique")</f>
        <v>Unique</v>
      </c>
    </row>
    <row r="1248" spans="1:11" ht="15" customHeight="1" x14ac:dyDescent="0.3">
      <c r="A1248" s="4" t="str">
        <f>Raw_SalesFact!A1248</f>
        <v>SALE1246</v>
      </c>
      <c r="B1248" s="6">
        <f>Raw_SalesFact!B1248</f>
        <v>45893</v>
      </c>
      <c r="C1248" s="4" t="str">
        <f>Raw_SalesFact!C1248</f>
        <v>CUST1005</v>
      </c>
      <c r="D1248" s="4" t="str">
        <f>Raw_SalesFact!D1248</f>
        <v>PROD62</v>
      </c>
      <c r="E1248" s="4" t="str">
        <f>Raw_SalesFact!E1248</f>
        <v>STORE0</v>
      </c>
      <c r="F1248" s="4">
        <f>IF(Raw_SalesFact!F1248="",ROUND(AVERAGE(Raw_SalesFact!$F$2:$F$2001),0),Raw_SalesFact!F1248)</f>
        <v>1</v>
      </c>
      <c r="G1248" s="4">
        <f>IF(Raw_SalesFact!G1248="",ROUND(AVERAGEIF(Raw_SalesFact!$D$2:$D$2001,D1248,Raw_SalesFact!$G$2:$G$2001),2),Raw_SalesFact!G1248)</f>
        <v>147.96</v>
      </c>
      <c r="H1248" s="8">
        <f>IF(Raw_SalesFact!H1248="",0,Raw_SalesFact!H1248)</f>
        <v>0.24</v>
      </c>
      <c r="I1248" s="4" t="str">
        <f>Raw_SalesFact!I1248</f>
        <v>COD</v>
      </c>
      <c r="J1248" s="4">
        <f>IF(Raw_SalesFact!J1248="",ROUND(F1248*G1248*(1-H1248),2),Raw_SalesFact!J1248)</f>
        <v>112.4496</v>
      </c>
      <c r="K1248" s="4" t="str">
        <f>IF(COUNTIF($A$2:$A1248,A1248)&gt;1,"Duplicate","Unique")</f>
        <v>Unique</v>
      </c>
    </row>
    <row r="1249" spans="1:11" ht="15" customHeight="1" x14ac:dyDescent="0.3">
      <c r="A1249" s="4" t="str">
        <f>Raw_SalesFact!A1249</f>
        <v>SALE1247</v>
      </c>
      <c r="B1249" s="6">
        <f>Raw_SalesFact!B1249</f>
        <v>45560</v>
      </c>
      <c r="C1249" s="4" t="str">
        <f>Raw_SalesFact!C1249</f>
        <v>CUST1445</v>
      </c>
      <c r="D1249" s="4" t="str">
        <f>Raw_SalesFact!D1249</f>
        <v>PROD18</v>
      </c>
      <c r="E1249" s="4" t="str">
        <f>Raw_SalesFact!E1249</f>
        <v>STORE8</v>
      </c>
      <c r="F1249" s="4">
        <f>IF(Raw_SalesFact!F1249="",ROUND(AVERAGE(Raw_SalesFact!$F$2:$F$2001),0),Raw_SalesFact!F1249)</f>
        <v>3</v>
      </c>
      <c r="G1249" s="4">
        <f>IF(Raw_SalesFact!G1249="",ROUND(AVERAGEIF(Raw_SalesFact!$D$2:$D$2001,D1249,Raw_SalesFact!$G$2:$G$2001),2),Raw_SalesFact!G1249)</f>
        <v>550.26</v>
      </c>
      <c r="H1249" s="8">
        <f>IF(Raw_SalesFact!H1249="",0,Raw_SalesFact!H1249)</f>
        <v>0.22</v>
      </c>
      <c r="I1249" s="4" t="str">
        <f>Raw_SalesFact!I1249</f>
        <v>Credit Card</v>
      </c>
      <c r="J1249" s="4">
        <f>IF(Raw_SalesFact!J1249="",ROUND(F1249*G1249*(1-H1249),2),Raw_SalesFact!J1249)</f>
        <v>1287.6084000000001</v>
      </c>
      <c r="K1249" s="4" t="str">
        <f>IF(COUNTIF($A$2:$A1249,A1249)&gt;1,"Duplicate","Unique")</f>
        <v>Unique</v>
      </c>
    </row>
    <row r="1250" spans="1:11" ht="15" customHeight="1" x14ac:dyDescent="0.3">
      <c r="A1250" s="4" t="str">
        <f>Raw_SalesFact!A1250</f>
        <v>SALE1248</v>
      </c>
      <c r="B1250" s="6">
        <f>Raw_SalesFact!B1250</f>
        <v>45267</v>
      </c>
      <c r="C1250" s="4" t="str">
        <f>Raw_SalesFact!C1250</f>
        <v>CUST1371</v>
      </c>
      <c r="D1250" s="4" t="str">
        <f>Raw_SalesFact!D1250</f>
        <v>PROD97</v>
      </c>
      <c r="E1250" s="4" t="str">
        <f>Raw_SalesFact!E1250</f>
        <v>STORE7</v>
      </c>
      <c r="F1250" s="4">
        <f>IF(Raw_SalesFact!F1250="",ROUND(AVERAGE(Raw_SalesFact!$F$2:$F$2001),0),Raw_SalesFact!F1250)</f>
        <v>4</v>
      </c>
      <c r="G1250" s="4">
        <f>IF(Raw_SalesFact!G1250="",ROUND(AVERAGEIF(Raw_SalesFact!$D$2:$D$2001,D1250,Raw_SalesFact!$G$2:$G$2001),2),Raw_SalesFact!G1250)</f>
        <v>938.21</v>
      </c>
      <c r="H1250" s="8">
        <f>IF(Raw_SalesFact!H1250="",0,Raw_SalesFact!H1250)</f>
        <v>0.04</v>
      </c>
      <c r="I1250" s="4" t="str">
        <f>Raw_SalesFact!I1250</f>
        <v>PayPal</v>
      </c>
      <c r="J1250" s="4">
        <f>IF(Raw_SalesFact!J1250="",ROUND(F1250*G1250*(1-H1250),2),Raw_SalesFact!J1250)</f>
        <v>3602.7264</v>
      </c>
      <c r="K1250" s="4" t="str">
        <f>IF(COUNTIF($A$2:$A1250,A1250)&gt;1,"Duplicate","Unique")</f>
        <v>Unique</v>
      </c>
    </row>
    <row r="1251" spans="1:11" ht="15" customHeight="1" x14ac:dyDescent="0.3">
      <c r="A1251" s="4" t="str">
        <f>Raw_SalesFact!A1251</f>
        <v>SALE1249</v>
      </c>
      <c r="B1251" s="6">
        <f>Raw_SalesFact!B1251</f>
        <v>45467</v>
      </c>
      <c r="C1251" s="4" t="str">
        <f>Raw_SalesFact!C1251</f>
        <v>CUST1134</v>
      </c>
      <c r="D1251" s="4" t="str">
        <f>Raw_SalesFact!D1251</f>
        <v>PROD94</v>
      </c>
      <c r="E1251" s="4" t="str">
        <f>Raw_SalesFact!E1251</f>
        <v>STORE16</v>
      </c>
      <c r="F1251" s="4">
        <f>IF(Raw_SalesFact!F1251="",ROUND(AVERAGE(Raw_SalesFact!$F$2:$F$2001),0),Raw_SalesFact!F1251)</f>
        <v>3</v>
      </c>
      <c r="G1251" s="4">
        <f>IF(Raw_SalesFact!G1251="",ROUND(AVERAGEIF(Raw_SalesFact!$D$2:$D$2001,D1251,Raw_SalesFact!$G$2:$G$2001),2),Raw_SalesFact!G1251)</f>
        <v>517.98</v>
      </c>
      <c r="H1251" s="8">
        <f>IF(Raw_SalesFact!H1251="",0,Raw_SalesFact!H1251)</f>
        <v>0.01</v>
      </c>
      <c r="I1251" s="4" t="str">
        <f>Raw_SalesFact!I1251</f>
        <v>PayPal</v>
      </c>
      <c r="J1251" s="4">
        <f>IF(Raw_SalesFact!J1251="",ROUND(F1251*G1251*(1-H1251),2),Raw_SalesFact!J1251)</f>
        <v>1538.4005999999999</v>
      </c>
      <c r="K1251" s="4" t="str">
        <f>IF(COUNTIF($A$2:$A1251,A1251)&gt;1,"Duplicate","Unique")</f>
        <v>Unique</v>
      </c>
    </row>
    <row r="1252" spans="1:11" ht="15" customHeight="1" x14ac:dyDescent="0.3">
      <c r="A1252" s="4" t="str">
        <f>Raw_SalesFact!A1252</f>
        <v>SALE1250</v>
      </c>
      <c r="B1252" s="6">
        <f>Raw_SalesFact!B1252</f>
        <v>45847</v>
      </c>
      <c r="C1252" s="4" t="str">
        <f>Raw_SalesFact!C1252</f>
        <v>CUST1036</v>
      </c>
      <c r="D1252" s="4" t="str">
        <f>Raw_SalesFact!D1252</f>
        <v>PROD6</v>
      </c>
      <c r="E1252" s="4" t="str">
        <f>Raw_SalesFact!E1252</f>
        <v>STORE8</v>
      </c>
      <c r="F1252" s="4">
        <f>IF(Raw_SalesFact!F1252="",ROUND(AVERAGE(Raw_SalesFact!$F$2:$F$2001),0),Raw_SalesFact!F1252)</f>
        <v>1</v>
      </c>
      <c r="G1252" s="4">
        <f>IF(Raw_SalesFact!G1252="",ROUND(AVERAGEIF(Raw_SalesFact!$D$2:$D$2001,D1252,Raw_SalesFact!$G$2:$G$2001),2),Raw_SalesFact!G1252)</f>
        <v>98.27</v>
      </c>
      <c r="H1252" s="8">
        <f>IF(Raw_SalesFact!H1252="",0,Raw_SalesFact!H1252)</f>
        <v>0.16</v>
      </c>
      <c r="I1252" s="4" t="str">
        <f>Raw_SalesFact!I1252</f>
        <v>PayPal</v>
      </c>
      <c r="J1252" s="4">
        <f>IF(Raw_SalesFact!J1252="",ROUND(F1252*G1252*(1-H1252),2),Raw_SalesFact!J1252)</f>
        <v>82.546800000000005</v>
      </c>
      <c r="K1252" s="4" t="str">
        <f>IF(COUNTIF($A$2:$A1252,A1252)&gt;1,"Duplicate","Unique")</f>
        <v>Unique</v>
      </c>
    </row>
    <row r="1253" spans="1:11" ht="15" customHeight="1" x14ac:dyDescent="0.3">
      <c r="A1253" s="4" t="str">
        <f>Raw_SalesFact!A1253</f>
        <v>SALE1251</v>
      </c>
      <c r="B1253" s="6">
        <f>Raw_SalesFact!B1253</f>
        <v>45480</v>
      </c>
      <c r="C1253" s="4" t="str">
        <f>Raw_SalesFact!C1253</f>
        <v>CUST1251</v>
      </c>
      <c r="D1253" s="4" t="str">
        <f>Raw_SalesFact!D1253</f>
        <v>PROD48</v>
      </c>
      <c r="E1253" s="4" t="str">
        <f>Raw_SalesFact!E1253</f>
        <v>STORE11</v>
      </c>
      <c r="F1253" s="4">
        <f>IF(Raw_SalesFact!F1253="",ROUND(AVERAGE(Raw_SalesFact!$F$2:$F$2001),0),Raw_SalesFact!F1253)</f>
        <v>2</v>
      </c>
      <c r="G1253" s="4">
        <f>IF(Raw_SalesFact!G1253="",ROUND(AVERAGEIF(Raw_SalesFact!$D$2:$D$2001,D1253,Raw_SalesFact!$G$2:$G$2001),2),Raw_SalesFact!G1253)</f>
        <v>875.2</v>
      </c>
      <c r="H1253" s="8">
        <f>IF(Raw_SalesFact!H1253="",0,Raw_SalesFact!H1253)</f>
        <v>0.19</v>
      </c>
      <c r="I1253" s="4" t="str">
        <f>Raw_SalesFact!I1253</f>
        <v>Credit Card</v>
      </c>
      <c r="J1253" s="4">
        <f>IF(Raw_SalesFact!J1253="",ROUND(F1253*G1253*(1-H1253),2),Raw_SalesFact!J1253)</f>
        <v>1417.8240000000001</v>
      </c>
      <c r="K1253" s="4" t="str">
        <f>IF(COUNTIF($A$2:$A1253,A1253)&gt;1,"Duplicate","Unique")</f>
        <v>Unique</v>
      </c>
    </row>
    <row r="1254" spans="1:11" ht="15" customHeight="1" x14ac:dyDescent="0.3">
      <c r="A1254" s="4" t="str">
        <f>Raw_SalesFact!A1254</f>
        <v>SALE1252</v>
      </c>
      <c r="B1254" s="6">
        <f>Raw_SalesFact!B1254</f>
        <v>45345</v>
      </c>
      <c r="C1254" s="4" t="str">
        <f>Raw_SalesFact!C1254</f>
        <v>CUST1305</v>
      </c>
      <c r="D1254" s="4" t="str">
        <f>Raw_SalesFact!D1254</f>
        <v>PROD86</v>
      </c>
      <c r="E1254" s="4" t="str">
        <f>Raw_SalesFact!E1254</f>
        <v>STORE0</v>
      </c>
      <c r="F1254" s="4">
        <f>IF(Raw_SalesFact!F1254="",ROUND(AVERAGE(Raw_SalesFact!$F$2:$F$2001),0),Raw_SalesFact!F1254)</f>
        <v>1</v>
      </c>
      <c r="G1254" s="4">
        <f>IF(Raw_SalesFact!G1254="",ROUND(AVERAGEIF(Raw_SalesFact!$D$2:$D$2001,D1254,Raw_SalesFact!$G$2:$G$2001),2),Raw_SalesFact!G1254)</f>
        <v>227.35</v>
      </c>
      <c r="H1254" s="8">
        <f>IF(Raw_SalesFact!H1254="",0,Raw_SalesFact!H1254)</f>
        <v>0.06</v>
      </c>
      <c r="I1254" s="4" t="str">
        <f>Raw_SalesFact!I1254</f>
        <v>COD</v>
      </c>
      <c r="J1254" s="4">
        <f>IF(Raw_SalesFact!J1254="",ROUND(F1254*G1254*(1-H1254),2),Raw_SalesFact!J1254)</f>
        <v>213.709</v>
      </c>
      <c r="K1254" s="4" t="str">
        <f>IF(COUNTIF($A$2:$A1254,A1254)&gt;1,"Duplicate","Unique")</f>
        <v>Unique</v>
      </c>
    </row>
    <row r="1255" spans="1:11" ht="15" customHeight="1" x14ac:dyDescent="0.3">
      <c r="A1255" s="4" t="str">
        <f>Raw_SalesFact!A1255</f>
        <v>SALE1253</v>
      </c>
      <c r="B1255" s="6">
        <f>Raw_SalesFact!B1255</f>
        <v>45235</v>
      </c>
      <c r="C1255" s="4" t="str">
        <f>Raw_SalesFact!C1255</f>
        <v>CUST1210</v>
      </c>
      <c r="D1255" s="4" t="str">
        <f>Raw_SalesFact!D1255</f>
        <v>PROD74</v>
      </c>
      <c r="E1255" s="4" t="str">
        <f>Raw_SalesFact!E1255</f>
        <v>STORE1</v>
      </c>
      <c r="F1255" s="4">
        <f>IF(Raw_SalesFact!F1255="",ROUND(AVERAGE(Raw_SalesFact!$F$2:$F$2001),0),Raw_SalesFact!F1255)</f>
        <v>1</v>
      </c>
      <c r="G1255" s="4">
        <f>IF(Raw_SalesFact!G1255="",ROUND(AVERAGEIF(Raw_SalesFact!$D$2:$D$2001,D1255,Raw_SalesFact!$G$2:$G$2001),2),Raw_SalesFact!G1255)</f>
        <v>842.46</v>
      </c>
      <c r="H1255" s="8">
        <f>IF(Raw_SalesFact!H1255="",0,Raw_SalesFact!H1255)</f>
        <v>0.05</v>
      </c>
      <c r="I1255" s="4" t="str">
        <f>Raw_SalesFact!I1255</f>
        <v>COD</v>
      </c>
      <c r="J1255" s="4">
        <f>IF(Raw_SalesFact!J1255="",ROUND(F1255*G1255*(1-H1255),2),Raw_SalesFact!J1255)</f>
        <v>800.33699999999999</v>
      </c>
      <c r="K1255" s="4" t="str">
        <f>IF(COUNTIF($A$2:$A1255,A1255)&gt;1,"Duplicate","Unique")</f>
        <v>Unique</v>
      </c>
    </row>
    <row r="1256" spans="1:11" ht="15" customHeight="1" x14ac:dyDescent="0.3">
      <c r="A1256" s="4" t="str">
        <f>Raw_SalesFact!A1256</f>
        <v>SALE1254</v>
      </c>
      <c r="B1256" s="6">
        <f>Raw_SalesFact!B1256</f>
        <v>45543</v>
      </c>
      <c r="C1256" s="4" t="str">
        <f>Raw_SalesFact!C1256</f>
        <v>CUST1212</v>
      </c>
      <c r="D1256" s="4" t="str">
        <f>Raw_SalesFact!D1256</f>
        <v>PROD36</v>
      </c>
      <c r="E1256" s="4" t="str">
        <f>Raw_SalesFact!E1256</f>
        <v>STORE11</v>
      </c>
      <c r="F1256" s="4">
        <f>IF(Raw_SalesFact!F1256="",ROUND(AVERAGE(Raw_SalesFact!$F$2:$F$2001),0),Raw_SalesFact!F1256)</f>
        <v>3</v>
      </c>
      <c r="G1256" s="4">
        <f>IF(Raw_SalesFact!G1256="",ROUND(AVERAGEIF(Raw_SalesFact!$D$2:$D$2001,D1256,Raw_SalesFact!$G$2:$G$2001),2),Raw_SalesFact!G1256)</f>
        <v>120.67</v>
      </c>
      <c r="H1256" s="8">
        <f>IF(Raw_SalesFact!H1256="",0,Raw_SalesFact!H1256)</f>
        <v>0.08</v>
      </c>
      <c r="I1256" s="4" t="str">
        <f>Raw_SalesFact!I1256</f>
        <v>COD</v>
      </c>
      <c r="J1256" s="4">
        <f>IF(Raw_SalesFact!J1256="",ROUND(F1256*G1256*(1-H1256),2),Raw_SalesFact!J1256)</f>
        <v>333.04919999999998</v>
      </c>
      <c r="K1256" s="4" t="str">
        <f>IF(COUNTIF($A$2:$A1256,A1256)&gt;1,"Duplicate","Unique")</f>
        <v>Unique</v>
      </c>
    </row>
    <row r="1257" spans="1:11" ht="15" customHeight="1" x14ac:dyDescent="0.3">
      <c r="A1257" s="4" t="str">
        <f>Raw_SalesFact!A1257</f>
        <v>SALE1255</v>
      </c>
      <c r="B1257" s="6">
        <f>Raw_SalesFact!B1257</f>
        <v>45402</v>
      </c>
      <c r="C1257" s="4" t="str">
        <f>Raw_SalesFact!C1257</f>
        <v>CUST1497</v>
      </c>
      <c r="D1257" s="4" t="str">
        <f>Raw_SalesFact!D1257</f>
        <v>PROD20</v>
      </c>
      <c r="E1257" s="4" t="str">
        <f>Raw_SalesFact!E1257</f>
        <v>STORE3</v>
      </c>
      <c r="F1257" s="4">
        <f>IF(Raw_SalesFact!F1257="",ROUND(AVERAGE(Raw_SalesFact!$F$2:$F$2001),0),Raw_SalesFact!F1257)</f>
        <v>4</v>
      </c>
      <c r="G1257" s="4">
        <f>IF(Raw_SalesFact!G1257="",ROUND(AVERAGEIF(Raw_SalesFact!$D$2:$D$2001,D1257,Raw_SalesFact!$G$2:$G$2001),2),Raw_SalesFact!G1257)</f>
        <v>176.13</v>
      </c>
      <c r="H1257" s="8">
        <f>IF(Raw_SalesFact!H1257="",0,Raw_SalesFact!H1257)</f>
        <v>0.27</v>
      </c>
      <c r="I1257" s="4" t="str">
        <f>Raw_SalesFact!I1257</f>
        <v>PayPal</v>
      </c>
      <c r="J1257" s="4">
        <f>IF(Raw_SalesFact!J1257="",ROUND(F1257*G1257*(1-H1257),2),Raw_SalesFact!J1257)</f>
        <v>514.29960000000005</v>
      </c>
      <c r="K1257" s="4" t="str">
        <f>IF(COUNTIF($A$2:$A1257,A1257)&gt;1,"Duplicate","Unique")</f>
        <v>Unique</v>
      </c>
    </row>
    <row r="1258" spans="1:11" ht="15" customHeight="1" x14ac:dyDescent="0.3">
      <c r="A1258" s="4" t="str">
        <f>Raw_SalesFact!A1258</f>
        <v>SALE1256</v>
      </c>
      <c r="B1258" s="6">
        <f>Raw_SalesFact!B1258</f>
        <v>45671</v>
      </c>
      <c r="C1258" s="4" t="str">
        <f>Raw_SalesFact!C1258</f>
        <v>CUST1450</v>
      </c>
      <c r="D1258" s="4" t="str">
        <f>Raw_SalesFact!D1258</f>
        <v>PROD63</v>
      </c>
      <c r="E1258" s="4" t="str">
        <f>Raw_SalesFact!E1258</f>
        <v>STORE11</v>
      </c>
      <c r="F1258" s="4">
        <f>IF(Raw_SalesFact!F1258="",ROUND(AVERAGE(Raw_SalesFact!$F$2:$F$2001),0),Raw_SalesFact!F1258)</f>
        <v>4</v>
      </c>
      <c r="G1258" s="4">
        <f>IF(Raw_SalesFact!G1258="",ROUND(AVERAGEIF(Raw_SalesFact!$D$2:$D$2001,D1258,Raw_SalesFact!$G$2:$G$2001),2),Raw_SalesFact!G1258)</f>
        <v>592.67999999999995</v>
      </c>
      <c r="H1258" s="8">
        <f>IF(Raw_SalesFact!H1258="",0,Raw_SalesFact!H1258)</f>
        <v>0.03</v>
      </c>
      <c r="I1258" s="4" t="str">
        <f>Raw_SalesFact!I1258</f>
        <v>Credit Card</v>
      </c>
      <c r="J1258" s="4">
        <f>IF(Raw_SalesFact!J1258="",ROUND(F1258*G1258*(1-H1258),2),Raw_SalesFact!J1258)</f>
        <v>2299.5983999999999</v>
      </c>
      <c r="K1258" s="4" t="str">
        <f>IF(COUNTIF($A$2:$A1258,A1258)&gt;1,"Duplicate","Unique")</f>
        <v>Unique</v>
      </c>
    </row>
    <row r="1259" spans="1:11" ht="15" customHeight="1" x14ac:dyDescent="0.3">
      <c r="A1259" s="4" t="str">
        <f>Raw_SalesFact!A1259</f>
        <v>SALE1257</v>
      </c>
      <c r="B1259" s="6">
        <f>Raw_SalesFact!B1259</f>
        <v>45367</v>
      </c>
      <c r="C1259" s="4" t="str">
        <f>Raw_SalesFact!C1259</f>
        <v>CUST1176</v>
      </c>
      <c r="D1259" s="4" t="str">
        <f>Raw_SalesFact!D1259</f>
        <v>PROD70</v>
      </c>
      <c r="E1259" s="4" t="str">
        <f>Raw_SalesFact!E1259</f>
        <v>STORE4</v>
      </c>
      <c r="F1259" s="4">
        <f>IF(Raw_SalesFact!F1259="",ROUND(AVERAGE(Raw_SalesFact!$F$2:$F$2001),0),Raw_SalesFact!F1259)</f>
        <v>4</v>
      </c>
      <c r="G1259" s="4">
        <f>IF(Raw_SalesFact!G1259="",ROUND(AVERAGEIF(Raw_SalesFact!$D$2:$D$2001,D1259,Raw_SalesFact!$G$2:$G$2001),2),Raw_SalesFact!G1259)</f>
        <v>662.43</v>
      </c>
      <c r="H1259" s="8">
        <f>IF(Raw_SalesFact!H1259="",0,Raw_SalesFact!H1259)</f>
        <v>0.24</v>
      </c>
      <c r="I1259" s="4" t="str">
        <f>Raw_SalesFact!I1259</f>
        <v>PayPal</v>
      </c>
      <c r="J1259" s="4">
        <f>IF(Raw_SalesFact!J1259="",ROUND(F1259*G1259*(1-H1259),2),Raw_SalesFact!J1259)</f>
        <v>2013.7872</v>
      </c>
      <c r="K1259" s="4" t="str">
        <f>IF(COUNTIF($A$2:$A1259,A1259)&gt;1,"Duplicate","Unique")</f>
        <v>Unique</v>
      </c>
    </row>
    <row r="1260" spans="1:11" ht="15" customHeight="1" x14ac:dyDescent="0.3">
      <c r="A1260" s="4" t="str">
        <f>Raw_SalesFact!A1260</f>
        <v>SALE1258</v>
      </c>
      <c r="B1260" s="6">
        <f>Raw_SalesFact!B1260</f>
        <v>45488</v>
      </c>
      <c r="C1260" s="4" t="str">
        <f>Raw_SalesFact!C1260</f>
        <v>CUST1128</v>
      </c>
      <c r="D1260" s="4" t="str">
        <f>Raw_SalesFact!D1260</f>
        <v>PROD43</v>
      </c>
      <c r="E1260" s="4" t="str">
        <f>Raw_SalesFact!E1260</f>
        <v>STORE8</v>
      </c>
      <c r="F1260" s="4">
        <f>IF(Raw_SalesFact!F1260="",ROUND(AVERAGE(Raw_SalesFact!$F$2:$F$2001),0),Raw_SalesFact!F1260)</f>
        <v>3</v>
      </c>
      <c r="G1260" s="4">
        <f>IF(Raw_SalesFact!G1260="",ROUND(AVERAGEIF(Raw_SalesFact!$D$2:$D$2001,D1260,Raw_SalesFact!$G$2:$G$2001),2),Raw_SalesFact!G1260)</f>
        <v>518.35</v>
      </c>
      <c r="H1260" s="8">
        <f>IF(Raw_SalesFact!H1260="",0,Raw_SalesFact!H1260)</f>
        <v>0.21</v>
      </c>
      <c r="I1260" s="4" t="str">
        <f>Raw_SalesFact!I1260</f>
        <v>COD</v>
      </c>
      <c r="J1260" s="4">
        <f>IF(Raw_SalesFact!J1260="",ROUND(F1260*G1260*(1-H1260),2),Raw_SalesFact!J1260)</f>
        <v>1228.4894999999999</v>
      </c>
      <c r="K1260" s="4" t="str">
        <f>IF(COUNTIF($A$2:$A1260,A1260)&gt;1,"Duplicate","Unique")</f>
        <v>Unique</v>
      </c>
    </row>
    <row r="1261" spans="1:11" ht="15" customHeight="1" x14ac:dyDescent="0.3">
      <c r="A1261" s="4" t="str">
        <f>Raw_SalesFact!A1261</f>
        <v>SALE1259</v>
      </c>
      <c r="B1261" s="6">
        <f>Raw_SalesFact!B1261</f>
        <v>45509</v>
      </c>
      <c r="C1261" s="4" t="str">
        <f>Raw_SalesFact!C1261</f>
        <v>CUST1310</v>
      </c>
      <c r="D1261" s="4" t="str">
        <f>Raw_SalesFact!D1261</f>
        <v>PROD61</v>
      </c>
      <c r="E1261" s="4" t="str">
        <f>Raw_SalesFact!E1261</f>
        <v>STORE5</v>
      </c>
      <c r="F1261" s="4">
        <f>IF(Raw_SalesFact!F1261="",ROUND(AVERAGE(Raw_SalesFact!$F$2:$F$2001),0),Raw_SalesFact!F1261)</f>
        <v>1</v>
      </c>
      <c r="G1261" s="4">
        <f>IF(Raw_SalesFact!G1261="",ROUND(AVERAGEIF(Raw_SalesFact!$D$2:$D$2001,D1261,Raw_SalesFact!$G$2:$G$2001),2),Raw_SalesFact!G1261)</f>
        <v>85.58</v>
      </c>
      <c r="H1261" s="8">
        <f>IF(Raw_SalesFact!H1261="",0,Raw_SalesFact!H1261)</f>
        <v>0.1</v>
      </c>
      <c r="I1261" s="4" t="str">
        <f>Raw_SalesFact!I1261</f>
        <v>COD</v>
      </c>
      <c r="J1261" s="4">
        <f>IF(Raw_SalesFact!J1261="",ROUND(F1261*G1261*(1-H1261),2),Raw_SalesFact!J1261)</f>
        <v>77.022000000000006</v>
      </c>
      <c r="K1261" s="4" t="str">
        <f>IF(COUNTIF($A$2:$A1261,A1261)&gt;1,"Duplicate","Unique")</f>
        <v>Unique</v>
      </c>
    </row>
    <row r="1262" spans="1:11" ht="15" customHeight="1" x14ac:dyDescent="0.3">
      <c r="A1262" s="4" t="str">
        <f>Raw_SalesFact!A1262</f>
        <v>SALE1260</v>
      </c>
      <c r="B1262" s="6">
        <f>Raw_SalesFact!B1262</f>
        <v>45323</v>
      </c>
      <c r="C1262" s="4" t="str">
        <f>Raw_SalesFact!C1262</f>
        <v>CUST1363</v>
      </c>
      <c r="D1262" s="4" t="str">
        <f>Raw_SalesFact!D1262</f>
        <v>PROD87</v>
      </c>
      <c r="E1262" s="4" t="str">
        <f>Raw_SalesFact!E1262</f>
        <v>STORE1</v>
      </c>
      <c r="F1262" s="4">
        <f>IF(Raw_SalesFact!F1262="",ROUND(AVERAGE(Raw_SalesFact!$F$2:$F$2001),0),Raw_SalesFact!F1262)</f>
        <v>4</v>
      </c>
      <c r="G1262" s="4">
        <f>IF(Raw_SalesFact!G1262="",ROUND(AVERAGEIF(Raw_SalesFact!$D$2:$D$2001,D1262,Raw_SalesFact!$G$2:$G$2001),2),Raw_SalesFact!G1262)</f>
        <v>800</v>
      </c>
      <c r="H1262" s="8">
        <f>IF(Raw_SalesFact!H1262="",0,Raw_SalesFact!H1262)</f>
        <v>0.2</v>
      </c>
      <c r="I1262" s="4" t="str">
        <f>Raw_SalesFact!I1262</f>
        <v>Credit Card</v>
      </c>
      <c r="J1262" s="4">
        <f>IF(Raw_SalesFact!J1262="",ROUND(F1262*G1262*(1-H1262),2),Raw_SalesFact!J1262)</f>
        <v>2560</v>
      </c>
      <c r="K1262" s="4" t="str">
        <f>IF(COUNTIF($A$2:$A1262,A1262)&gt;1,"Duplicate","Unique")</f>
        <v>Unique</v>
      </c>
    </row>
    <row r="1263" spans="1:11" ht="15" customHeight="1" x14ac:dyDescent="0.3">
      <c r="A1263" s="4" t="str">
        <f>Raw_SalesFact!A1263</f>
        <v>SALE1261</v>
      </c>
      <c r="B1263" s="6">
        <f>Raw_SalesFact!B1263</f>
        <v>45889</v>
      </c>
      <c r="C1263" s="4" t="str">
        <f>Raw_SalesFact!C1263</f>
        <v>CUST1155</v>
      </c>
      <c r="D1263" s="4" t="str">
        <f>Raw_SalesFact!D1263</f>
        <v>PROD60</v>
      </c>
      <c r="E1263" s="4" t="str">
        <f>Raw_SalesFact!E1263</f>
        <v>STORE10</v>
      </c>
      <c r="F1263" s="4">
        <f>IF(Raw_SalesFact!F1263="",ROUND(AVERAGE(Raw_SalesFact!$F$2:$F$2001),0),Raw_SalesFact!F1263)</f>
        <v>3</v>
      </c>
      <c r="G1263" s="4">
        <f>IF(Raw_SalesFact!G1263="",ROUND(AVERAGEIF(Raw_SalesFact!$D$2:$D$2001,D1263,Raw_SalesFact!$G$2:$G$2001),2),Raw_SalesFact!G1263)</f>
        <v>118.25</v>
      </c>
      <c r="H1263" s="8">
        <f>IF(Raw_SalesFact!H1263="",0,Raw_SalesFact!H1263)</f>
        <v>0.26</v>
      </c>
      <c r="I1263" s="4" t="str">
        <f>Raw_SalesFact!I1263</f>
        <v>PayPal</v>
      </c>
      <c r="J1263" s="4">
        <f>IF(Raw_SalesFact!J1263="",ROUND(F1263*G1263*(1-H1263),2),Raw_SalesFact!J1263)</f>
        <v>262.51499999999999</v>
      </c>
      <c r="K1263" s="4" t="str">
        <f>IF(COUNTIF($A$2:$A1263,A1263)&gt;1,"Duplicate","Unique")</f>
        <v>Unique</v>
      </c>
    </row>
    <row r="1264" spans="1:11" ht="15" customHeight="1" x14ac:dyDescent="0.3">
      <c r="A1264" s="4" t="str">
        <f>Raw_SalesFact!A1264</f>
        <v>SALE1262</v>
      </c>
      <c r="B1264" s="6">
        <f>Raw_SalesFact!B1264</f>
        <v>45253</v>
      </c>
      <c r="C1264" s="4" t="str">
        <f>Raw_SalesFact!C1264</f>
        <v>CUST1421</v>
      </c>
      <c r="D1264" s="4" t="str">
        <f>Raw_SalesFact!D1264</f>
        <v>PROD32</v>
      </c>
      <c r="E1264" s="4" t="str">
        <f>Raw_SalesFact!E1264</f>
        <v>STORE15</v>
      </c>
      <c r="F1264" s="4">
        <f>IF(Raw_SalesFact!F1264="",ROUND(AVERAGE(Raw_SalesFact!$F$2:$F$2001),0),Raw_SalesFact!F1264)</f>
        <v>1</v>
      </c>
      <c r="G1264" s="4">
        <f>IF(Raw_SalesFact!G1264="",ROUND(AVERAGEIF(Raw_SalesFact!$D$2:$D$2001,D1264,Raw_SalesFact!$G$2:$G$2001),2),Raw_SalesFact!G1264)</f>
        <v>223.25</v>
      </c>
      <c r="H1264" s="8">
        <f>IF(Raw_SalesFact!H1264="",0,Raw_SalesFact!H1264)</f>
        <v>0.28999999999999998</v>
      </c>
      <c r="I1264" s="4" t="str">
        <f>Raw_SalesFact!I1264</f>
        <v>Credit Card</v>
      </c>
      <c r="J1264" s="4">
        <f>IF(Raw_SalesFact!J1264="",ROUND(F1264*G1264*(1-H1264),2),Raw_SalesFact!J1264)</f>
        <v>158.50749999999999</v>
      </c>
      <c r="K1264" s="4" t="str">
        <f>IF(COUNTIF($A$2:$A1264,A1264)&gt;1,"Duplicate","Unique")</f>
        <v>Unique</v>
      </c>
    </row>
    <row r="1265" spans="1:11" ht="15" customHeight="1" x14ac:dyDescent="0.3">
      <c r="A1265" s="4" t="str">
        <f>Raw_SalesFact!A1265</f>
        <v>SALE1263</v>
      </c>
      <c r="B1265" s="6">
        <f>Raw_SalesFact!B1265</f>
        <v>45530</v>
      </c>
      <c r="C1265" s="4" t="str">
        <f>Raw_SalesFact!C1265</f>
        <v>CUST1427</v>
      </c>
      <c r="D1265" s="4" t="str">
        <f>Raw_SalesFact!D1265</f>
        <v>PROD32</v>
      </c>
      <c r="E1265" s="4" t="str">
        <f>Raw_SalesFact!E1265</f>
        <v>STORE4</v>
      </c>
      <c r="F1265" s="4">
        <f>IF(Raw_SalesFact!F1265="",ROUND(AVERAGE(Raw_SalesFact!$F$2:$F$2001),0),Raw_SalesFact!F1265)</f>
        <v>3</v>
      </c>
      <c r="G1265" s="4">
        <f>IF(Raw_SalesFact!G1265="",ROUND(AVERAGEIF(Raw_SalesFact!$D$2:$D$2001,D1265,Raw_SalesFact!$G$2:$G$2001),2),Raw_SalesFact!G1265)</f>
        <v>918.76</v>
      </c>
      <c r="H1265" s="8">
        <f>IF(Raw_SalesFact!H1265="",0,Raw_SalesFact!H1265)</f>
        <v>0.2</v>
      </c>
      <c r="I1265" s="4" t="str">
        <f>Raw_SalesFact!I1265</f>
        <v>PayPal</v>
      </c>
      <c r="J1265" s="4">
        <f>IF(Raw_SalesFact!J1265="",ROUND(F1265*G1265*(1-H1265),2),Raw_SalesFact!J1265)</f>
        <v>2205.0239999999999</v>
      </c>
      <c r="K1265" s="4" t="str">
        <f>IF(COUNTIF($A$2:$A1265,A1265)&gt;1,"Duplicate","Unique")</f>
        <v>Unique</v>
      </c>
    </row>
    <row r="1266" spans="1:11" ht="15" customHeight="1" x14ac:dyDescent="0.3">
      <c r="A1266" s="4" t="str">
        <f>Raw_SalesFact!A1266</f>
        <v>SALE1264</v>
      </c>
      <c r="B1266" s="6">
        <f>Raw_SalesFact!B1266</f>
        <v>45491</v>
      </c>
      <c r="C1266" s="4" t="str">
        <f>Raw_SalesFact!C1266</f>
        <v>CUST1280</v>
      </c>
      <c r="D1266" s="4" t="str">
        <f>Raw_SalesFact!D1266</f>
        <v>PROD84</v>
      </c>
      <c r="E1266" s="4" t="str">
        <f>Raw_SalesFact!E1266</f>
        <v>STORE13</v>
      </c>
      <c r="F1266" s="4">
        <f>IF(Raw_SalesFact!F1266="",ROUND(AVERAGE(Raw_SalesFact!$F$2:$F$2001),0),Raw_SalesFact!F1266)</f>
        <v>2</v>
      </c>
      <c r="G1266" s="4">
        <f>IF(Raw_SalesFact!G1266="",ROUND(AVERAGEIF(Raw_SalesFact!$D$2:$D$2001,D1266,Raw_SalesFact!$G$2:$G$2001),2),Raw_SalesFact!G1266)</f>
        <v>905.26</v>
      </c>
      <c r="H1266" s="8">
        <f>IF(Raw_SalesFact!H1266="",0,Raw_SalesFact!H1266)</f>
        <v>0.15</v>
      </c>
      <c r="I1266" s="4" t="str">
        <f>Raw_SalesFact!I1266</f>
        <v>COD</v>
      </c>
      <c r="J1266" s="4">
        <f>IF(Raw_SalesFact!J1266="",ROUND(F1266*G1266*(1-H1266),2),Raw_SalesFact!J1266)</f>
        <v>1538.942</v>
      </c>
      <c r="K1266" s="4" t="str">
        <f>IF(COUNTIF($A$2:$A1266,A1266)&gt;1,"Duplicate","Unique")</f>
        <v>Unique</v>
      </c>
    </row>
    <row r="1267" spans="1:11" ht="15" customHeight="1" x14ac:dyDescent="0.3">
      <c r="A1267" s="4" t="str">
        <f>Raw_SalesFact!A1267</f>
        <v>SALE1265</v>
      </c>
      <c r="B1267" s="6">
        <f>Raw_SalesFact!B1267</f>
        <v>45628</v>
      </c>
      <c r="C1267" s="4" t="str">
        <f>Raw_SalesFact!C1267</f>
        <v>CUST1312</v>
      </c>
      <c r="D1267" s="4" t="str">
        <f>Raw_SalesFact!D1267</f>
        <v>PROD16</v>
      </c>
      <c r="E1267" s="4" t="str">
        <f>Raw_SalesFact!E1267</f>
        <v>STORE19</v>
      </c>
      <c r="F1267" s="4">
        <f>IF(Raw_SalesFact!F1267="",ROUND(AVERAGE(Raw_SalesFact!$F$2:$F$2001),0),Raw_SalesFact!F1267)</f>
        <v>4</v>
      </c>
      <c r="G1267" s="4">
        <f>IF(Raw_SalesFact!G1267="",ROUND(AVERAGEIF(Raw_SalesFact!$D$2:$D$2001,D1267,Raw_SalesFact!$G$2:$G$2001),2),Raw_SalesFact!G1267)</f>
        <v>295.39999999999998</v>
      </c>
      <c r="H1267" s="8">
        <f>IF(Raw_SalesFact!H1267="",0,Raw_SalesFact!H1267)</f>
        <v>0.23</v>
      </c>
      <c r="I1267" s="4" t="str">
        <f>Raw_SalesFact!I1267</f>
        <v>PayPal</v>
      </c>
      <c r="J1267" s="4">
        <f>IF(Raw_SalesFact!J1267="",ROUND(F1267*G1267*(1-H1267),2),Raw_SalesFact!J1267)</f>
        <v>909.83199999999999</v>
      </c>
      <c r="K1267" s="4" t="str">
        <f>IF(COUNTIF($A$2:$A1267,A1267)&gt;1,"Duplicate","Unique")</f>
        <v>Unique</v>
      </c>
    </row>
    <row r="1268" spans="1:11" ht="15" customHeight="1" x14ac:dyDescent="0.3">
      <c r="A1268" s="4" t="str">
        <f>Raw_SalesFact!A1268</f>
        <v>SALE1266</v>
      </c>
      <c r="B1268" s="6">
        <f>Raw_SalesFact!B1268</f>
        <v>45861</v>
      </c>
      <c r="C1268" s="4" t="str">
        <f>Raw_SalesFact!C1268</f>
        <v>CUST1087</v>
      </c>
      <c r="D1268" s="4" t="str">
        <f>Raw_SalesFact!D1268</f>
        <v>PROD94</v>
      </c>
      <c r="E1268" s="4" t="str">
        <f>Raw_SalesFact!E1268</f>
        <v>STORE5</v>
      </c>
      <c r="F1268" s="4">
        <f>IF(Raw_SalesFact!F1268="",ROUND(AVERAGE(Raw_SalesFact!$F$2:$F$2001),0),Raw_SalesFact!F1268)</f>
        <v>1</v>
      </c>
      <c r="G1268" s="4">
        <f>IF(Raw_SalesFact!G1268="",ROUND(AVERAGEIF(Raw_SalesFact!$D$2:$D$2001,D1268,Raw_SalesFact!$G$2:$G$2001),2),Raw_SalesFact!G1268)</f>
        <v>252.18</v>
      </c>
      <c r="H1268" s="8">
        <f>IF(Raw_SalesFact!H1268="",0,Raw_SalesFact!H1268)</f>
        <v>0.23</v>
      </c>
      <c r="I1268" s="4" t="str">
        <f>Raw_SalesFact!I1268</f>
        <v>PayPal</v>
      </c>
      <c r="J1268" s="4">
        <f>IF(Raw_SalesFact!J1268="",ROUND(F1268*G1268*(1-H1268),2),Raw_SalesFact!J1268)</f>
        <v>194.17859999999999</v>
      </c>
      <c r="K1268" s="4" t="str">
        <f>IF(COUNTIF($A$2:$A1268,A1268)&gt;1,"Duplicate","Unique")</f>
        <v>Unique</v>
      </c>
    </row>
    <row r="1269" spans="1:11" ht="15" customHeight="1" x14ac:dyDescent="0.3">
      <c r="A1269" s="4" t="str">
        <f>Raw_SalesFact!A1269</f>
        <v>SALE1267</v>
      </c>
      <c r="B1269" s="6">
        <f>Raw_SalesFact!B1269</f>
        <v>45878</v>
      </c>
      <c r="C1269" s="4" t="str">
        <f>Raw_SalesFact!C1269</f>
        <v>CUST1152</v>
      </c>
      <c r="D1269" s="4" t="str">
        <f>Raw_SalesFact!D1269</f>
        <v>PROD97</v>
      </c>
      <c r="E1269" s="4" t="str">
        <f>Raw_SalesFact!E1269</f>
        <v>STORE12</v>
      </c>
      <c r="F1269" s="4">
        <f>IF(Raw_SalesFact!F1269="",ROUND(AVERAGE(Raw_SalesFact!$F$2:$F$2001),0),Raw_SalesFact!F1269)</f>
        <v>4</v>
      </c>
      <c r="G1269" s="4">
        <f>IF(Raw_SalesFact!G1269="",ROUND(AVERAGEIF(Raw_SalesFact!$D$2:$D$2001,D1269,Raw_SalesFact!$G$2:$G$2001),2),Raw_SalesFact!G1269)</f>
        <v>792.1</v>
      </c>
      <c r="H1269" s="8">
        <f>IF(Raw_SalesFact!H1269="",0,Raw_SalesFact!H1269)</f>
        <v>0.19</v>
      </c>
      <c r="I1269" s="4" t="str">
        <f>Raw_SalesFact!I1269</f>
        <v>COD</v>
      </c>
      <c r="J1269" s="4">
        <f>IF(Raw_SalesFact!J1269="",ROUND(F1269*G1269*(1-H1269),2),Raw_SalesFact!J1269)</f>
        <v>2566.404</v>
      </c>
      <c r="K1269" s="4" t="str">
        <f>IF(COUNTIF($A$2:$A1269,A1269)&gt;1,"Duplicate","Unique")</f>
        <v>Unique</v>
      </c>
    </row>
    <row r="1270" spans="1:11" ht="15" customHeight="1" x14ac:dyDescent="0.3">
      <c r="A1270" s="4" t="str">
        <f>Raw_SalesFact!A1270</f>
        <v>SALE1268</v>
      </c>
      <c r="B1270" s="6">
        <f>Raw_SalesFact!B1270</f>
        <v>45426</v>
      </c>
      <c r="C1270" s="4" t="str">
        <f>Raw_SalesFact!C1270</f>
        <v>CUST1076</v>
      </c>
      <c r="D1270" s="4" t="str">
        <f>Raw_SalesFact!D1270</f>
        <v>PROD88</v>
      </c>
      <c r="E1270" s="4" t="str">
        <f>Raw_SalesFact!E1270</f>
        <v>STORE14</v>
      </c>
      <c r="F1270" s="4">
        <f>IF(Raw_SalesFact!F1270="",ROUND(AVERAGE(Raw_SalesFact!$F$2:$F$2001),0),Raw_SalesFact!F1270)</f>
        <v>1</v>
      </c>
      <c r="G1270" s="4">
        <f>IF(Raw_SalesFact!G1270="",ROUND(AVERAGEIF(Raw_SalesFact!$D$2:$D$2001,D1270,Raw_SalesFact!$G$2:$G$2001),2),Raw_SalesFact!G1270)</f>
        <v>883.36</v>
      </c>
      <c r="H1270" s="8">
        <f>IF(Raw_SalesFact!H1270="",0,Raw_SalesFact!H1270)</f>
        <v>0.11</v>
      </c>
      <c r="I1270" s="4" t="str">
        <f>Raw_SalesFact!I1270</f>
        <v>PayPal</v>
      </c>
      <c r="J1270" s="4">
        <f>IF(Raw_SalesFact!J1270="",ROUND(F1270*G1270*(1-H1270),2),Raw_SalesFact!J1270)</f>
        <v>786.19039999999995</v>
      </c>
      <c r="K1270" s="4" t="str">
        <f>IF(COUNTIF($A$2:$A1270,A1270)&gt;1,"Duplicate","Unique")</f>
        <v>Unique</v>
      </c>
    </row>
    <row r="1271" spans="1:11" ht="15" customHeight="1" x14ac:dyDescent="0.3">
      <c r="A1271" s="4" t="str">
        <f>Raw_SalesFact!A1271</f>
        <v>SALE1269</v>
      </c>
      <c r="B1271" s="6">
        <f>Raw_SalesFact!B1271</f>
        <v>45231</v>
      </c>
      <c r="C1271" s="4" t="str">
        <f>Raw_SalesFact!C1271</f>
        <v>CUST1276</v>
      </c>
      <c r="D1271" s="4" t="str">
        <f>Raw_SalesFact!D1271</f>
        <v>PROD69</v>
      </c>
      <c r="E1271" s="4" t="str">
        <f>Raw_SalesFact!E1271</f>
        <v>STORE0</v>
      </c>
      <c r="F1271" s="4">
        <f>IF(Raw_SalesFact!F1271="",ROUND(AVERAGE(Raw_SalesFact!$F$2:$F$2001),0),Raw_SalesFact!F1271)</f>
        <v>4</v>
      </c>
      <c r="G1271" s="4">
        <f>IF(Raw_SalesFact!G1271="",ROUND(AVERAGEIF(Raw_SalesFact!$D$2:$D$2001,D1271,Raw_SalesFact!$G$2:$G$2001),2),Raw_SalesFact!G1271)</f>
        <v>305.95</v>
      </c>
      <c r="H1271" s="8">
        <f>IF(Raw_SalesFact!H1271="",0,Raw_SalesFact!H1271)</f>
        <v>0.08</v>
      </c>
      <c r="I1271" s="4" t="str">
        <f>Raw_SalesFact!I1271</f>
        <v>PayPal</v>
      </c>
      <c r="J1271" s="4">
        <f>IF(Raw_SalesFact!J1271="",ROUND(F1271*G1271*(1-H1271),2),Raw_SalesFact!J1271)</f>
        <v>1125.896</v>
      </c>
      <c r="K1271" s="4" t="str">
        <f>IF(COUNTIF($A$2:$A1271,A1271)&gt;1,"Duplicate","Unique")</f>
        <v>Unique</v>
      </c>
    </row>
    <row r="1272" spans="1:11" ht="15" customHeight="1" x14ac:dyDescent="0.3">
      <c r="A1272" s="4" t="str">
        <f>Raw_SalesFact!A1272</f>
        <v>SALE1270</v>
      </c>
      <c r="B1272" s="6">
        <f>Raw_SalesFact!B1272</f>
        <v>45609</v>
      </c>
      <c r="C1272" s="4" t="str">
        <f>Raw_SalesFact!C1272</f>
        <v>CUST1401</v>
      </c>
      <c r="D1272" s="4" t="str">
        <f>Raw_SalesFact!D1272</f>
        <v>PROD58</v>
      </c>
      <c r="E1272" s="4" t="str">
        <f>Raw_SalesFact!E1272</f>
        <v>STORE7</v>
      </c>
      <c r="F1272" s="4">
        <f>IF(Raw_SalesFact!F1272="",ROUND(AVERAGE(Raw_SalesFact!$F$2:$F$2001),0),Raw_SalesFact!F1272)</f>
        <v>3</v>
      </c>
      <c r="G1272" s="4">
        <f>IF(Raw_SalesFact!G1272="",ROUND(AVERAGEIF(Raw_SalesFact!$D$2:$D$2001,D1272,Raw_SalesFact!$G$2:$G$2001),2),Raw_SalesFact!G1272)</f>
        <v>742.45</v>
      </c>
      <c r="H1272" s="8">
        <f>IF(Raw_SalesFact!H1272="",0,Raw_SalesFact!H1272)</f>
        <v>0.23</v>
      </c>
      <c r="I1272" s="4" t="str">
        <f>Raw_SalesFact!I1272</f>
        <v>COD</v>
      </c>
      <c r="J1272" s="4">
        <f>IF(Raw_SalesFact!J1272="",ROUND(F1272*G1272*(1-H1272),2),Raw_SalesFact!J1272)</f>
        <v>1715.0595000000001</v>
      </c>
      <c r="K1272" s="4" t="str">
        <f>IF(COUNTIF($A$2:$A1272,A1272)&gt;1,"Duplicate","Unique")</f>
        <v>Unique</v>
      </c>
    </row>
    <row r="1273" spans="1:11" ht="15" customHeight="1" x14ac:dyDescent="0.3">
      <c r="A1273" s="4" t="str">
        <f>Raw_SalesFact!A1273</f>
        <v>SALE1271</v>
      </c>
      <c r="B1273" s="6">
        <f>Raw_SalesFact!B1273</f>
        <v>45392</v>
      </c>
      <c r="C1273" s="4" t="str">
        <f>Raw_SalesFact!C1273</f>
        <v>CUST1355</v>
      </c>
      <c r="D1273" s="4" t="str">
        <f>Raw_SalesFact!D1273</f>
        <v>PROD25</v>
      </c>
      <c r="E1273" s="4" t="str">
        <f>Raw_SalesFact!E1273</f>
        <v>STORE18</v>
      </c>
      <c r="F1273" s="4">
        <f>IF(Raw_SalesFact!F1273="",ROUND(AVERAGE(Raw_SalesFact!$F$2:$F$2001),0),Raw_SalesFact!F1273)</f>
        <v>3</v>
      </c>
      <c r="G1273" s="4">
        <f>IF(Raw_SalesFact!G1273="",ROUND(AVERAGEIF(Raw_SalesFact!$D$2:$D$2001,D1273,Raw_SalesFact!$G$2:$G$2001),2),Raw_SalesFact!G1273)</f>
        <v>336.1</v>
      </c>
      <c r="H1273" s="8">
        <f>IF(Raw_SalesFact!H1273="",0,Raw_SalesFact!H1273)</f>
        <v>0.12</v>
      </c>
      <c r="I1273" s="4" t="str">
        <f>Raw_SalesFact!I1273</f>
        <v>COD</v>
      </c>
      <c r="J1273" s="4">
        <f>IF(Raw_SalesFact!J1273="",ROUND(F1273*G1273*(1-H1273),2),Raw_SalesFact!J1273)</f>
        <v>887.30399999999997</v>
      </c>
      <c r="K1273" s="4" t="str">
        <f>IF(COUNTIF($A$2:$A1273,A1273)&gt;1,"Duplicate","Unique")</f>
        <v>Unique</v>
      </c>
    </row>
    <row r="1274" spans="1:11" ht="15" customHeight="1" x14ac:dyDescent="0.3">
      <c r="A1274" s="4" t="str">
        <f>Raw_SalesFact!A1274</f>
        <v>SALE1272</v>
      </c>
      <c r="B1274" s="6">
        <f>Raw_SalesFact!B1274</f>
        <v>45876</v>
      </c>
      <c r="C1274" s="4" t="str">
        <f>Raw_SalesFact!C1274</f>
        <v>CUST1412</v>
      </c>
      <c r="D1274" s="4" t="str">
        <f>Raw_SalesFact!D1274</f>
        <v>PROD29</v>
      </c>
      <c r="E1274" s="4" t="str">
        <f>Raw_SalesFact!E1274</f>
        <v>STORE7</v>
      </c>
      <c r="F1274" s="4">
        <f>IF(Raw_SalesFact!F1274="",ROUND(AVERAGE(Raw_SalesFact!$F$2:$F$2001),0),Raw_SalesFact!F1274)</f>
        <v>3</v>
      </c>
      <c r="G1274" s="4">
        <f>IF(Raw_SalesFact!G1274="",ROUND(AVERAGEIF(Raw_SalesFact!$D$2:$D$2001,D1274,Raw_SalesFact!$G$2:$G$2001),2),Raw_SalesFact!G1274)</f>
        <v>310.36</v>
      </c>
      <c r="H1274" s="8">
        <f>IF(Raw_SalesFact!H1274="",0,Raw_SalesFact!H1274)</f>
        <v>0.14000000000000001</v>
      </c>
      <c r="I1274" s="4" t="str">
        <f>Raw_SalesFact!I1274</f>
        <v>COD</v>
      </c>
      <c r="J1274" s="4">
        <f>IF(Raw_SalesFact!J1274="",ROUND(F1274*G1274*(1-H1274),2),Raw_SalesFact!J1274)</f>
        <v>800.72879999999998</v>
      </c>
      <c r="K1274" s="4" t="str">
        <f>IF(COUNTIF($A$2:$A1274,A1274)&gt;1,"Duplicate","Unique")</f>
        <v>Unique</v>
      </c>
    </row>
    <row r="1275" spans="1:11" ht="15" customHeight="1" x14ac:dyDescent="0.3">
      <c r="A1275" s="4" t="str">
        <f>Raw_SalesFact!A1275</f>
        <v>SALE1273</v>
      </c>
      <c r="B1275" s="6">
        <f>Raw_SalesFact!B1275</f>
        <v>45772</v>
      </c>
      <c r="C1275" s="4" t="str">
        <f>Raw_SalesFact!C1275</f>
        <v>CUST1279</v>
      </c>
      <c r="D1275" s="4" t="str">
        <f>Raw_SalesFact!D1275</f>
        <v>PROD98</v>
      </c>
      <c r="E1275" s="4" t="str">
        <f>Raw_SalesFact!E1275</f>
        <v>STORE8</v>
      </c>
      <c r="F1275" s="4">
        <f>IF(Raw_SalesFact!F1275="",ROUND(AVERAGE(Raw_SalesFact!$F$2:$F$2001),0),Raw_SalesFact!F1275)</f>
        <v>3</v>
      </c>
      <c r="G1275" s="4">
        <f>IF(Raw_SalesFact!G1275="",ROUND(AVERAGEIF(Raw_SalesFact!$D$2:$D$2001,D1275,Raw_SalesFact!$G$2:$G$2001),2),Raw_SalesFact!G1275)</f>
        <v>992.81</v>
      </c>
      <c r="H1275" s="8">
        <f>IF(Raw_SalesFact!H1275="",0,Raw_SalesFact!H1275)</f>
        <v>0.04</v>
      </c>
      <c r="I1275" s="4" t="str">
        <f>Raw_SalesFact!I1275</f>
        <v>PayPal</v>
      </c>
      <c r="J1275" s="4">
        <f>IF(Raw_SalesFact!J1275="",ROUND(F1275*G1275*(1-H1275),2),Raw_SalesFact!J1275)</f>
        <v>2859.2928000000002</v>
      </c>
      <c r="K1275" s="4" t="str">
        <f>IF(COUNTIF($A$2:$A1275,A1275)&gt;1,"Duplicate","Unique")</f>
        <v>Unique</v>
      </c>
    </row>
    <row r="1276" spans="1:11" ht="15" customHeight="1" x14ac:dyDescent="0.3">
      <c r="A1276" s="4" t="str">
        <f>Raw_SalesFact!A1276</f>
        <v>SALE1274</v>
      </c>
      <c r="B1276" s="6">
        <f>Raw_SalesFact!B1276</f>
        <v>45217</v>
      </c>
      <c r="C1276" s="4" t="str">
        <f>Raw_SalesFact!C1276</f>
        <v>CUST1198</v>
      </c>
      <c r="D1276" s="4" t="str">
        <f>Raw_SalesFact!D1276</f>
        <v>PROD60</v>
      </c>
      <c r="E1276" s="4" t="str">
        <f>Raw_SalesFact!E1276</f>
        <v>STORE11</v>
      </c>
      <c r="F1276" s="4">
        <f>IF(Raw_SalesFact!F1276="",ROUND(AVERAGE(Raw_SalesFact!$F$2:$F$2001),0),Raw_SalesFact!F1276)</f>
        <v>3</v>
      </c>
      <c r="G1276" s="4">
        <f>IF(Raw_SalesFact!G1276="",ROUND(AVERAGEIF(Raw_SalesFact!$D$2:$D$2001,D1276,Raw_SalesFact!$G$2:$G$2001),2),Raw_SalesFact!G1276)</f>
        <v>257.11</v>
      </c>
      <c r="H1276" s="8">
        <f>IF(Raw_SalesFact!H1276="",0,Raw_SalesFact!H1276)</f>
        <v>0.26</v>
      </c>
      <c r="I1276" s="4" t="str">
        <f>Raw_SalesFact!I1276</f>
        <v>COD</v>
      </c>
      <c r="J1276" s="4">
        <f>IF(Raw_SalesFact!J1276="",ROUND(F1276*G1276*(1-H1276),2),Raw_SalesFact!J1276)</f>
        <v>570.78420000000006</v>
      </c>
      <c r="K1276" s="4" t="str">
        <f>IF(COUNTIF($A$2:$A1276,A1276)&gt;1,"Duplicate","Unique")</f>
        <v>Unique</v>
      </c>
    </row>
    <row r="1277" spans="1:11" ht="15" customHeight="1" x14ac:dyDescent="0.3">
      <c r="A1277" s="4" t="str">
        <f>Raw_SalesFact!A1277</f>
        <v>SALE1275</v>
      </c>
      <c r="B1277" s="6">
        <f>Raw_SalesFact!B1277</f>
        <v>45739</v>
      </c>
      <c r="C1277" s="4" t="str">
        <f>Raw_SalesFact!C1277</f>
        <v>CUST1220</v>
      </c>
      <c r="D1277" s="4" t="str">
        <f>Raw_SalesFact!D1277</f>
        <v>PROD95</v>
      </c>
      <c r="E1277" s="4" t="str">
        <f>Raw_SalesFact!E1277</f>
        <v>STORE12</v>
      </c>
      <c r="F1277" s="4">
        <f>IF(Raw_SalesFact!F1277="",ROUND(AVERAGE(Raw_SalesFact!$F$2:$F$2001),0),Raw_SalesFact!F1277)</f>
        <v>4</v>
      </c>
      <c r="G1277" s="4">
        <f>IF(Raw_SalesFact!G1277="",ROUND(AVERAGEIF(Raw_SalesFact!$D$2:$D$2001,D1277,Raw_SalesFact!$G$2:$G$2001),2),Raw_SalesFact!G1277)</f>
        <v>816.29</v>
      </c>
      <c r="H1277" s="8">
        <f>IF(Raw_SalesFact!H1277="",0,Raw_SalesFact!H1277)</f>
        <v>0.24</v>
      </c>
      <c r="I1277" s="4" t="str">
        <f>Raw_SalesFact!I1277</f>
        <v>PayPal</v>
      </c>
      <c r="J1277" s="4">
        <f>IF(Raw_SalesFact!J1277="",ROUND(F1277*G1277*(1-H1277),2),Raw_SalesFact!J1277)</f>
        <v>2481.5216</v>
      </c>
      <c r="K1277" s="4" t="str">
        <f>IF(COUNTIF($A$2:$A1277,A1277)&gt;1,"Duplicate","Unique")</f>
        <v>Unique</v>
      </c>
    </row>
    <row r="1278" spans="1:11" ht="15" customHeight="1" x14ac:dyDescent="0.3">
      <c r="A1278" s="4" t="str">
        <f>Raw_SalesFact!A1278</f>
        <v>SALE1276</v>
      </c>
      <c r="B1278" s="6">
        <f>Raw_SalesFact!B1278</f>
        <v>45272</v>
      </c>
      <c r="C1278" s="4" t="str">
        <f>Raw_SalesFact!C1278</f>
        <v>CUST1122</v>
      </c>
      <c r="D1278" s="4" t="str">
        <f>Raw_SalesFact!D1278</f>
        <v>PROD60</v>
      </c>
      <c r="E1278" s="4" t="str">
        <f>Raw_SalesFact!E1278</f>
        <v>STORE12</v>
      </c>
      <c r="F1278" s="4">
        <f>IF(Raw_SalesFact!F1278="",ROUND(AVERAGE(Raw_SalesFact!$F$2:$F$2001),0),Raw_SalesFact!F1278)</f>
        <v>4</v>
      </c>
      <c r="G1278" s="4">
        <f>IF(Raw_SalesFact!G1278="",ROUND(AVERAGEIF(Raw_SalesFact!$D$2:$D$2001,D1278,Raw_SalesFact!$G$2:$G$2001),2),Raw_SalesFact!G1278)</f>
        <v>755.82</v>
      </c>
      <c r="H1278" s="8">
        <f>IF(Raw_SalesFact!H1278="",0,Raw_SalesFact!H1278)</f>
        <v>0.22</v>
      </c>
      <c r="I1278" s="4" t="str">
        <f>Raw_SalesFact!I1278</f>
        <v>COD</v>
      </c>
      <c r="J1278" s="4">
        <f>IF(Raw_SalesFact!J1278="",ROUND(F1278*G1278*(1-H1278),2),Raw_SalesFact!J1278)</f>
        <v>2358.1583999999998</v>
      </c>
      <c r="K1278" s="4" t="str">
        <f>IF(COUNTIF($A$2:$A1278,A1278)&gt;1,"Duplicate","Unique")</f>
        <v>Unique</v>
      </c>
    </row>
    <row r="1279" spans="1:11" ht="15" customHeight="1" x14ac:dyDescent="0.3">
      <c r="A1279" s="4" t="str">
        <f>Raw_SalesFact!A1279</f>
        <v>SALE1277</v>
      </c>
      <c r="B1279" s="6">
        <f>Raw_SalesFact!B1279</f>
        <v>45524</v>
      </c>
      <c r="C1279" s="4" t="str">
        <f>Raw_SalesFact!C1279</f>
        <v>CUST1003</v>
      </c>
      <c r="D1279" s="4" t="str">
        <f>Raw_SalesFact!D1279</f>
        <v>PROD0</v>
      </c>
      <c r="E1279" s="4" t="str">
        <f>Raw_SalesFact!E1279</f>
        <v>STORE14</v>
      </c>
      <c r="F1279" s="4">
        <f>IF(Raw_SalesFact!F1279="",ROUND(AVERAGE(Raw_SalesFact!$F$2:$F$2001),0),Raw_SalesFact!F1279)</f>
        <v>1</v>
      </c>
      <c r="G1279" s="4">
        <f>IF(Raw_SalesFact!G1279="",ROUND(AVERAGEIF(Raw_SalesFact!$D$2:$D$2001,D1279,Raw_SalesFact!$G$2:$G$2001),2),Raw_SalesFact!G1279)</f>
        <v>449.6</v>
      </c>
      <c r="H1279" s="8">
        <f>IF(Raw_SalesFact!H1279="",0,Raw_SalesFact!H1279)</f>
        <v>0.01</v>
      </c>
      <c r="I1279" s="4" t="str">
        <f>Raw_SalesFact!I1279</f>
        <v>PayPal</v>
      </c>
      <c r="J1279" s="4">
        <f>IF(Raw_SalesFact!J1279="",ROUND(F1279*G1279*(1-H1279),2),Raw_SalesFact!J1279)</f>
        <v>445.10399999999998</v>
      </c>
      <c r="K1279" s="4" t="str">
        <f>IF(COUNTIF($A$2:$A1279,A1279)&gt;1,"Duplicate","Unique")</f>
        <v>Unique</v>
      </c>
    </row>
    <row r="1280" spans="1:11" ht="15" customHeight="1" x14ac:dyDescent="0.3">
      <c r="A1280" s="4" t="str">
        <f>Raw_SalesFact!A1280</f>
        <v>SALE1278</v>
      </c>
      <c r="B1280" s="6">
        <f>Raw_SalesFact!B1280</f>
        <v>45481</v>
      </c>
      <c r="C1280" s="4" t="str">
        <f>Raw_SalesFact!C1280</f>
        <v>CUST1351</v>
      </c>
      <c r="D1280" s="4" t="str">
        <f>Raw_SalesFact!D1280</f>
        <v>PROD14</v>
      </c>
      <c r="E1280" s="4" t="str">
        <f>Raw_SalesFact!E1280</f>
        <v>STORE0</v>
      </c>
      <c r="F1280" s="4">
        <f>IF(Raw_SalesFact!F1280="",ROUND(AVERAGE(Raw_SalesFact!$F$2:$F$2001),0),Raw_SalesFact!F1280)</f>
        <v>2</v>
      </c>
      <c r="G1280" s="4">
        <f>IF(Raw_SalesFact!G1280="",ROUND(AVERAGEIF(Raw_SalesFact!$D$2:$D$2001,D1280,Raw_SalesFact!$G$2:$G$2001),2),Raw_SalesFact!G1280)</f>
        <v>779.29</v>
      </c>
      <c r="H1280" s="8">
        <f>IF(Raw_SalesFact!H1280="",0,Raw_SalesFact!H1280)</f>
        <v>0.12</v>
      </c>
      <c r="I1280" s="4" t="str">
        <f>Raw_SalesFact!I1280</f>
        <v>COD</v>
      </c>
      <c r="J1280" s="4">
        <f>IF(Raw_SalesFact!J1280="",ROUND(F1280*G1280*(1-H1280),2),Raw_SalesFact!J1280)</f>
        <v>1371.5504000000001</v>
      </c>
      <c r="K1280" s="4" t="str">
        <f>IF(COUNTIF($A$2:$A1280,A1280)&gt;1,"Duplicate","Unique")</f>
        <v>Unique</v>
      </c>
    </row>
    <row r="1281" spans="1:11" ht="15" customHeight="1" x14ac:dyDescent="0.3">
      <c r="A1281" s="4" t="str">
        <f>Raw_SalesFact!A1281</f>
        <v>SALE1279</v>
      </c>
      <c r="B1281" s="6">
        <f>Raw_SalesFact!B1281</f>
        <v>45267</v>
      </c>
      <c r="C1281" s="4" t="str">
        <f>Raw_SalesFact!C1281</f>
        <v>CUST1464</v>
      </c>
      <c r="D1281" s="4" t="str">
        <f>Raw_SalesFact!D1281</f>
        <v>PROD77</v>
      </c>
      <c r="E1281" s="4" t="str">
        <f>Raw_SalesFact!E1281</f>
        <v>STORE17</v>
      </c>
      <c r="F1281" s="4">
        <f>IF(Raw_SalesFact!F1281="",ROUND(AVERAGE(Raw_SalesFact!$F$2:$F$2001),0),Raw_SalesFact!F1281)</f>
        <v>1</v>
      </c>
      <c r="G1281" s="4">
        <f>IF(Raw_SalesFact!G1281="",ROUND(AVERAGEIF(Raw_SalesFact!$D$2:$D$2001,D1281,Raw_SalesFact!$G$2:$G$2001),2),Raw_SalesFact!G1281)</f>
        <v>748.75</v>
      </c>
      <c r="H1281" s="8">
        <f>IF(Raw_SalesFact!H1281="",0,Raw_SalesFact!H1281)</f>
        <v>0.1</v>
      </c>
      <c r="I1281" s="4" t="str">
        <f>Raw_SalesFact!I1281</f>
        <v>COD</v>
      </c>
      <c r="J1281" s="4">
        <f>IF(Raw_SalesFact!J1281="",ROUND(F1281*G1281*(1-H1281),2),Raw_SalesFact!J1281)</f>
        <v>673.875</v>
      </c>
      <c r="K1281" s="4" t="str">
        <f>IF(COUNTIF($A$2:$A1281,A1281)&gt;1,"Duplicate","Unique")</f>
        <v>Unique</v>
      </c>
    </row>
    <row r="1282" spans="1:11" ht="15" customHeight="1" x14ac:dyDescent="0.3">
      <c r="A1282" s="4" t="str">
        <f>Raw_SalesFact!A1282</f>
        <v>SALE1280</v>
      </c>
      <c r="B1282" s="6">
        <f>Raw_SalesFact!B1282</f>
        <v>45328</v>
      </c>
      <c r="C1282" s="4" t="str">
        <f>Raw_SalesFact!C1282</f>
        <v>CUST1181</v>
      </c>
      <c r="D1282" s="4" t="str">
        <f>Raw_SalesFact!D1282</f>
        <v>PROD89</v>
      </c>
      <c r="E1282" s="4" t="str">
        <f>Raw_SalesFact!E1282</f>
        <v>STORE0</v>
      </c>
      <c r="F1282" s="4">
        <f>IF(Raw_SalesFact!F1282="",ROUND(AVERAGE(Raw_SalesFact!$F$2:$F$2001),0),Raw_SalesFact!F1282)</f>
        <v>2</v>
      </c>
      <c r="G1282" s="4">
        <f>IF(Raw_SalesFact!G1282="",ROUND(AVERAGEIF(Raw_SalesFact!$D$2:$D$2001,D1282,Raw_SalesFact!$G$2:$G$2001),2),Raw_SalesFact!G1282)</f>
        <v>121.67</v>
      </c>
      <c r="H1282" s="8">
        <f>IF(Raw_SalesFact!H1282="",0,Raw_SalesFact!H1282)</f>
        <v>0.08</v>
      </c>
      <c r="I1282" s="4" t="str">
        <f>Raw_SalesFact!I1282</f>
        <v>COD</v>
      </c>
      <c r="J1282" s="4">
        <f>IF(Raw_SalesFact!J1282="",ROUND(F1282*G1282*(1-H1282),2),Raw_SalesFact!J1282)</f>
        <v>223.87280000000001</v>
      </c>
      <c r="K1282" s="4" t="str">
        <f>IF(COUNTIF($A$2:$A1282,A1282)&gt;1,"Duplicate","Unique")</f>
        <v>Unique</v>
      </c>
    </row>
    <row r="1283" spans="1:11" ht="15" customHeight="1" x14ac:dyDescent="0.3">
      <c r="A1283" s="4" t="str">
        <f>Raw_SalesFact!A1283</f>
        <v>SALE1281</v>
      </c>
      <c r="B1283" s="6">
        <f>Raw_SalesFact!B1283</f>
        <v>45787</v>
      </c>
      <c r="C1283" s="4" t="str">
        <f>Raw_SalesFact!C1283</f>
        <v>CUST1492</v>
      </c>
      <c r="D1283" s="4" t="str">
        <f>Raw_SalesFact!D1283</f>
        <v>PROD49</v>
      </c>
      <c r="E1283" s="4" t="str">
        <f>Raw_SalesFact!E1283</f>
        <v>STORE15</v>
      </c>
      <c r="F1283" s="4">
        <f>IF(Raw_SalesFact!F1283="",ROUND(AVERAGE(Raw_SalesFact!$F$2:$F$2001),0),Raw_SalesFact!F1283)</f>
        <v>3</v>
      </c>
      <c r="G1283" s="4">
        <f>IF(Raw_SalesFact!G1283="",ROUND(AVERAGEIF(Raw_SalesFact!$D$2:$D$2001,D1283,Raw_SalesFact!$G$2:$G$2001),2),Raw_SalesFact!G1283)</f>
        <v>225.14</v>
      </c>
      <c r="H1283" s="8">
        <f>IF(Raw_SalesFact!H1283="",0,Raw_SalesFact!H1283)</f>
        <v>0.15</v>
      </c>
      <c r="I1283" s="4" t="str">
        <f>Raw_SalesFact!I1283</f>
        <v>COD</v>
      </c>
      <c r="J1283" s="4">
        <f>IF(Raw_SalesFact!J1283="",ROUND(F1283*G1283*(1-H1283),2),Raw_SalesFact!J1283)</f>
        <v>574.10699999999997</v>
      </c>
      <c r="K1283" s="4" t="str">
        <f>IF(COUNTIF($A$2:$A1283,A1283)&gt;1,"Duplicate","Unique")</f>
        <v>Unique</v>
      </c>
    </row>
    <row r="1284" spans="1:11" ht="15" customHeight="1" x14ac:dyDescent="0.3">
      <c r="A1284" s="4" t="str">
        <f>Raw_SalesFact!A1284</f>
        <v>SALE1282</v>
      </c>
      <c r="B1284" s="6">
        <f>Raw_SalesFact!B1284</f>
        <v>45876</v>
      </c>
      <c r="C1284" s="4" t="str">
        <f>Raw_SalesFact!C1284</f>
        <v>CUST1321</v>
      </c>
      <c r="D1284" s="4" t="str">
        <f>Raw_SalesFact!D1284</f>
        <v>PROD29</v>
      </c>
      <c r="E1284" s="4" t="str">
        <f>Raw_SalesFact!E1284</f>
        <v>STORE19</v>
      </c>
      <c r="F1284" s="4">
        <f>IF(Raw_SalesFact!F1284="",ROUND(AVERAGE(Raw_SalesFact!$F$2:$F$2001),0),Raw_SalesFact!F1284)</f>
        <v>1</v>
      </c>
      <c r="G1284" s="4">
        <f>IF(Raw_SalesFact!G1284="",ROUND(AVERAGEIF(Raw_SalesFact!$D$2:$D$2001,D1284,Raw_SalesFact!$G$2:$G$2001),2),Raw_SalesFact!G1284)</f>
        <v>654.17999999999995</v>
      </c>
      <c r="H1284" s="8">
        <f>IF(Raw_SalesFact!H1284="",0,Raw_SalesFact!H1284)</f>
        <v>0.19</v>
      </c>
      <c r="I1284" s="4" t="str">
        <f>Raw_SalesFact!I1284</f>
        <v>PayPal</v>
      </c>
      <c r="J1284" s="4">
        <f>IF(Raw_SalesFact!J1284="",ROUND(F1284*G1284*(1-H1284),2),Raw_SalesFact!J1284)</f>
        <v>529.88580000000002</v>
      </c>
      <c r="K1284" s="4" t="str">
        <f>IF(COUNTIF($A$2:$A1284,A1284)&gt;1,"Duplicate","Unique")</f>
        <v>Unique</v>
      </c>
    </row>
    <row r="1285" spans="1:11" ht="15" customHeight="1" x14ac:dyDescent="0.3">
      <c r="A1285" s="4" t="str">
        <f>Raw_SalesFact!A1285</f>
        <v>SALE1283</v>
      </c>
      <c r="B1285" s="6">
        <f>Raw_SalesFact!B1285</f>
        <v>45552</v>
      </c>
      <c r="C1285" s="4" t="str">
        <f>Raw_SalesFact!C1285</f>
        <v>CUST1058</v>
      </c>
      <c r="D1285" s="4" t="str">
        <f>Raw_SalesFact!D1285</f>
        <v>PROD71</v>
      </c>
      <c r="E1285" s="4" t="str">
        <f>Raw_SalesFact!E1285</f>
        <v>STORE5</v>
      </c>
      <c r="F1285" s="4">
        <f>IF(Raw_SalesFact!F1285="",ROUND(AVERAGE(Raw_SalesFact!$F$2:$F$2001),0),Raw_SalesFact!F1285)</f>
        <v>2</v>
      </c>
      <c r="G1285" s="4">
        <f>IF(Raw_SalesFact!G1285="",ROUND(AVERAGEIF(Raw_SalesFact!$D$2:$D$2001,D1285,Raw_SalesFact!$G$2:$G$2001),2),Raw_SalesFact!G1285)</f>
        <v>504.98</v>
      </c>
      <c r="H1285" s="8">
        <f>IF(Raw_SalesFact!H1285="",0,Raw_SalesFact!H1285)</f>
        <v>0.08</v>
      </c>
      <c r="I1285" s="4" t="str">
        <f>Raw_SalesFact!I1285</f>
        <v>COD</v>
      </c>
      <c r="J1285" s="4">
        <f>IF(Raw_SalesFact!J1285="",ROUND(F1285*G1285*(1-H1285),2),Raw_SalesFact!J1285)</f>
        <v>929.16319999999996</v>
      </c>
      <c r="K1285" s="4" t="str">
        <f>IF(COUNTIF($A$2:$A1285,A1285)&gt;1,"Duplicate","Unique")</f>
        <v>Unique</v>
      </c>
    </row>
    <row r="1286" spans="1:11" ht="15" customHeight="1" x14ac:dyDescent="0.3">
      <c r="A1286" s="4" t="str">
        <f>Raw_SalesFact!A1286</f>
        <v>SALE1284</v>
      </c>
      <c r="B1286" s="6">
        <f>Raw_SalesFact!B1286</f>
        <v>45823</v>
      </c>
      <c r="C1286" s="4" t="str">
        <f>Raw_SalesFact!C1286</f>
        <v>CUST1378</v>
      </c>
      <c r="D1286" s="4" t="str">
        <f>Raw_SalesFact!D1286</f>
        <v>PROD54</v>
      </c>
      <c r="E1286" s="4" t="str">
        <f>Raw_SalesFact!E1286</f>
        <v>STORE8</v>
      </c>
      <c r="F1286" s="4">
        <f>IF(Raw_SalesFact!F1286="",ROUND(AVERAGE(Raw_SalesFact!$F$2:$F$2001),0),Raw_SalesFact!F1286)</f>
        <v>2</v>
      </c>
      <c r="G1286" s="4">
        <f>IF(Raw_SalesFact!G1286="",ROUND(AVERAGEIF(Raw_SalesFact!$D$2:$D$2001,D1286,Raw_SalesFact!$G$2:$G$2001),2),Raw_SalesFact!G1286)</f>
        <v>623.20000000000005</v>
      </c>
      <c r="H1286" s="8">
        <f>IF(Raw_SalesFact!H1286="",0,Raw_SalesFact!H1286)</f>
        <v>0.14000000000000001</v>
      </c>
      <c r="I1286" s="4" t="str">
        <f>Raw_SalesFact!I1286</f>
        <v>COD</v>
      </c>
      <c r="J1286" s="4">
        <f>IF(Raw_SalesFact!J1286="",ROUND(F1286*G1286*(1-H1286),2),Raw_SalesFact!J1286)</f>
        <v>1071.904</v>
      </c>
      <c r="K1286" s="4" t="str">
        <f>IF(COUNTIF($A$2:$A1286,A1286)&gt;1,"Duplicate","Unique")</f>
        <v>Unique</v>
      </c>
    </row>
    <row r="1287" spans="1:11" ht="15" customHeight="1" x14ac:dyDescent="0.3">
      <c r="A1287" s="4" t="str">
        <f>Raw_SalesFact!A1287</f>
        <v>SALE1285</v>
      </c>
      <c r="B1287" s="6">
        <f>Raw_SalesFact!B1287</f>
        <v>45622</v>
      </c>
      <c r="C1287" s="4" t="str">
        <f>Raw_SalesFact!C1287</f>
        <v>CUST1325</v>
      </c>
      <c r="D1287" s="4" t="str">
        <f>Raw_SalesFact!D1287</f>
        <v>PROD5</v>
      </c>
      <c r="E1287" s="4" t="str">
        <f>Raw_SalesFact!E1287</f>
        <v>STORE16</v>
      </c>
      <c r="F1287" s="4">
        <f>IF(Raw_SalesFact!F1287="",ROUND(AVERAGE(Raw_SalesFact!$F$2:$F$2001),0),Raw_SalesFact!F1287)</f>
        <v>2</v>
      </c>
      <c r="G1287" s="4">
        <f>IF(Raw_SalesFact!G1287="",ROUND(AVERAGEIF(Raw_SalesFact!$D$2:$D$2001,D1287,Raw_SalesFact!$G$2:$G$2001),2),Raw_SalesFact!G1287)</f>
        <v>530.54</v>
      </c>
      <c r="H1287" s="8">
        <f>IF(Raw_SalesFact!H1287="",0,Raw_SalesFact!H1287)</f>
        <v>0.28000000000000003</v>
      </c>
      <c r="I1287" s="4" t="str">
        <f>Raw_SalesFact!I1287</f>
        <v>COD</v>
      </c>
      <c r="J1287" s="4">
        <f>IF(Raw_SalesFact!J1287="",ROUND(F1287*G1287*(1-H1287),2),Raw_SalesFact!J1287)</f>
        <v>763.97760000000005</v>
      </c>
      <c r="K1287" s="4" t="str">
        <f>IF(COUNTIF($A$2:$A1287,A1287)&gt;1,"Duplicate","Unique")</f>
        <v>Unique</v>
      </c>
    </row>
    <row r="1288" spans="1:11" ht="15" customHeight="1" x14ac:dyDescent="0.3">
      <c r="A1288" s="4" t="str">
        <f>Raw_SalesFact!A1288</f>
        <v>SALE1286</v>
      </c>
      <c r="B1288" s="6">
        <f>Raw_SalesFact!B1288</f>
        <v>45810</v>
      </c>
      <c r="C1288" s="4" t="str">
        <f>Raw_SalesFact!C1288</f>
        <v>CUST1365</v>
      </c>
      <c r="D1288" s="4" t="str">
        <f>Raw_SalesFact!D1288</f>
        <v>PROD0</v>
      </c>
      <c r="E1288" s="4" t="str">
        <f>Raw_SalesFact!E1288</f>
        <v>STORE16</v>
      </c>
      <c r="F1288" s="4">
        <f>IF(Raw_SalesFact!F1288="",ROUND(AVERAGE(Raw_SalesFact!$F$2:$F$2001),0),Raw_SalesFact!F1288)</f>
        <v>3</v>
      </c>
      <c r="G1288" s="4">
        <f>IF(Raw_SalesFact!G1288="",ROUND(AVERAGEIF(Raw_SalesFact!$D$2:$D$2001,D1288,Raw_SalesFact!$G$2:$G$2001),2),Raw_SalesFact!G1288)</f>
        <v>279.45</v>
      </c>
      <c r="H1288" s="8">
        <f>IF(Raw_SalesFact!H1288="",0,Raw_SalesFact!H1288)</f>
        <v>0.15</v>
      </c>
      <c r="I1288" s="4" t="str">
        <f>Raw_SalesFact!I1288</f>
        <v>COD</v>
      </c>
      <c r="J1288" s="4">
        <f>IF(Raw_SalesFact!J1288="",ROUND(F1288*G1288*(1-H1288),2),Raw_SalesFact!J1288)</f>
        <v>712.59749999999997</v>
      </c>
      <c r="K1288" s="4" t="str">
        <f>IF(COUNTIF($A$2:$A1288,A1288)&gt;1,"Duplicate","Unique")</f>
        <v>Unique</v>
      </c>
    </row>
    <row r="1289" spans="1:11" ht="15" customHeight="1" x14ac:dyDescent="0.3">
      <c r="A1289" s="4" t="str">
        <f>Raw_SalesFact!A1289</f>
        <v>SALE1287</v>
      </c>
      <c r="B1289" s="6">
        <f>Raw_SalesFact!B1289</f>
        <v>45645</v>
      </c>
      <c r="C1289" s="4" t="str">
        <f>Raw_SalesFact!C1289</f>
        <v>CUST1266</v>
      </c>
      <c r="D1289" s="4" t="str">
        <f>Raw_SalesFact!D1289</f>
        <v>PROD12</v>
      </c>
      <c r="E1289" s="4" t="str">
        <f>Raw_SalesFact!E1289</f>
        <v>STORE8</v>
      </c>
      <c r="F1289" s="4">
        <f>IF(Raw_SalesFact!F1289="",ROUND(AVERAGE(Raw_SalesFact!$F$2:$F$2001),0),Raw_SalesFact!F1289)</f>
        <v>3</v>
      </c>
      <c r="G1289" s="4">
        <f>IF(Raw_SalesFact!G1289="",ROUND(AVERAGEIF(Raw_SalesFact!$D$2:$D$2001,D1289,Raw_SalesFact!$G$2:$G$2001),2),Raw_SalesFact!G1289)</f>
        <v>906.99</v>
      </c>
      <c r="H1289" s="8">
        <f>IF(Raw_SalesFact!H1289="",0,Raw_SalesFact!H1289)</f>
        <v>0.26</v>
      </c>
      <c r="I1289" s="4" t="str">
        <f>Raw_SalesFact!I1289</f>
        <v>COD</v>
      </c>
      <c r="J1289" s="4">
        <f>IF(Raw_SalesFact!J1289="",ROUND(F1289*G1289*(1-H1289),2),Raw_SalesFact!J1289)</f>
        <v>2013.5178000000001</v>
      </c>
      <c r="K1289" s="4" t="str">
        <f>IF(COUNTIF($A$2:$A1289,A1289)&gt;1,"Duplicate","Unique")</f>
        <v>Unique</v>
      </c>
    </row>
    <row r="1290" spans="1:11" ht="15" customHeight="1" x14ac:dyDescent="0.3">
      <c r="A1290" s="4" t="str">
        <f>Raw_SalesFact!A1290</f>
        <v>SALE1288</v>
      </c>
      <c r="B1290" s="6">
        <f>Raw_SalesFact!B1290</f>
        <v>45749</v>
      </c>
      <c r="C1290" s="4" t="str">
        <f>Raw_SalesFact!C1290</f>
        <v>CUST1070</v>
      </c>
      <c r="D1290" s="4" t="str">
        <f>Raw_SalesFact!D1290</f>
        <v>PROD80</v>
      </c>
      <c r="E1290" s="4" t="str">
        <f>Raw_SalesFact!E1290</f>
        <v>STORE17</v>
      </c>
      <c r="F1290" s="4">
        <f>IF(Raw_SalesFact!F1290="",ROUND(AVERAGE(Raw_SalesFact!$F$2:$F$2001),0),Raw_SalesFact!F1290)</f>
        <v>4</v>
      </c>
      <c r="G1290" s="4">
        <f>IF(Raw_SalesFact!G1290="",ROUND(AVERAGEIF(Raw_SalesFact!$D$2:$D$2001,D1290,Raw_SalesFact!$G$2:$G$2001),2),Raw_SalesFact!G1290)</f>
        <v>408.76</v>
      </c>
      <c r="H1290" s="8">
        <f>IF(Raw_SalesFact!H1290="",0,Raw_SalesFact!H1290)</f>
        <v>0.12</v>
      </c>
      <c r="I1290" s="4" t="str">
        <f>Raw_SalesFact!I1290</f>
        <v>COD</v>
      </c>
      <c r="J1290" s="4">
        <f>IF(Raw_SalesFact!J1290="",ROUND(F1290*G1290*(1-H1290),2),Raw_SalesFact!J1290)</f>
        <v>1438.8352</v>
      </c>
      <c r="K1290" s="4" t="str">
        <f>IF(COUNTIF($A$2:$A1290,A1290)&gt;1,"Duplicate","Unique")</f>
        <v>Unique</v>
      </c>
    </row>
    <row r="1291" spans="1:11" ht="15" customHeight="1" x14ac:dyDescent="0.3">
      <c r="A1291" s="4" t="str">
        <f>Raw_SalesFact!A1291</f>
        <v>SALE1289</v>
      </c>
      <c r="B1291" s="6">
        <f>Raw_SalesFact!B1291</f>
        <v>45537</v>
      </c>
      <c r="C1291" s="4" t="str">
        <f>Raw_SalesFact!C1291</f>
        <v>CUST1177</v>
      </c>
      <c r="D1291" s="4" t="str">
        <f>Raw_SalesFact!D1291</f>
        <v>PROD36</v>
      </c>
      <c r="E1291" s="4" t="str">
        <f>Raw_SalesFact!E1291</f>
        <v>STORE9</v>
      </c>
      <c r="F1291" s="4">
        <f>IF(Raw_SalesFact!F1291="",ROUND(AVERAGE(Raw_SalesFact!$F$2:$F$2001),0),Raw_SalesFact!F1291)</f>
        <v>2</v>
      </c>
      <c r="G1291" s="4">
        <f>IF(Raw_SalesFact!G1291="",ROUND(AVERAGEIF(Raw_SalesFact!$D$2:$D$2001,D1291,Raw_SalesFact!$G$2:$G$2001),2),Raw_SalesFact!G1291)</f>
        <v>117.34</v>
      </c>
      <c r="H1291" s="8">
        <f>IF(Raw_SalesFact!H1291="",0,Raw_SalesFact!H1291)</f>
        <v>0.09</v>
      </c>
      <c r="I1291" s="4" t="str">
        <f>Raw_SalesFact!I1291</f>
        <v>PayPal</v>
      </c>
      <c r="J1291" s="4">
        <f>IF(Raw_SalesFact!J1291="",ROUND(F1291*G1291*(1-H1291),2),Raw_SalesFact!J1291)</f>
        <v>213.55879999999999</v>
      </c>
      <c r="K1291" s="4" t="str">
        <f>IF(COUNTIF($A$2:$A1291,A1291)&gt;1,"Duplicate","Unique")</f>
        <v>Unique</v>
      </c>
    </row>
    <row r="1292" spans="1:11" ht="15" customHeight="1" x14ac:dyDescent="0.3">
      <c r="A1292" s="4" t="str">
        <f>Raw_SalesFact!A1292</f>
        <v>SALE1290</v>
      </c>
      <c r="B1292" s="6">
        <f>Raw_SalesFact!B1292</f>
        <v>45376</v>
      </c>
      <c r="C1292" s="4" t="str">
        <f>Raw_SalesFact!C1292</f>
        <v>CUST1168</v>
      </c>
      <c r="D1292" s="4" t="str">
        <f>Raw_SalesFact!D1292</f>
        <v>PROD91</v>
      </c>
      <c r="E1292" s="4" t="str">
        <f>Raw_SalesFact!E1292</f>
        <v>STORE14</v>
      </c>
      <c r="F1292" s="4">
        <f>IF(Raw_SalesFact!F1292="",ROUND(AVERAGE(Raw_SalesFact!$F$2:$F$2001),0),Raw_SalesFact!F1292)</f>
        <v>3</v>
      </c>
      <c r="G1292" s="4">
        <f>IF(Raw_SalesFact!G1292="",ROUND(AVERAGEIF(Raw_SalesFact!$D$2:$D$2001,D1292,Raw_SalesFact!$G$2:$G$2001),2),Raw_SalesFact!G1292)</f>
        <v>690.27</v>
      </c>
      <c r="H1292" s="8">
        <f>IF(Raw_SalesFact!H1292="",0,Raw_SalesFact!H1292)</f>
        <v>7.0000000000000007E-2</v>
      </c>
      <c r="I1292" s="4" t="str">
        <f>Raw_SalesFact!I1292</f>
        <v>PayPal</v>
      </c>
      <c r="J1292" s="4">
        <f>IF(Raw_SalesFact!J1292="",ROUND(F1292*G1292*(1-H1292),2),Raw_SalesFact!J1292)</f>
        <v>1925.8533</v>
      </c>
      <c r="K1292" s="4" t="str">
        <f>IF(COUNTIF($A$2:$A1292,A1292)&gt;1,"Duplicate","Unique")</f>
        <v>Unique</v>
      </c>
    </row>
    <row r="1293" spans="1:11" ht="15" customHeight="1" x14ac:dyDescent="0.3">
      <c r="A1293" s="4" t="str">
        <f>Raw_SalesFact!A1293</f>
        <v>SALE1291</v>
      </c>
      <c r="B1293" s="6">
        <f>Raw_SalesFact!B1293</f>
        <v>45709</v>
      </c>
      <c r="C1293" s="4" t="str">
        <f>Raw_SalesFact!C1293</f>
        <v>CUST1108</v>
      </c>
      <c r="D1293" s="4" t="str">
        <f>Raw_SalesFact!D1293</f>
        <v>PROD28</v>
      </c>
      <c r="E1293" s="4" t="str">
        <f>Raw_SalesFact!E1293</f>
        <v>STORE17</v>
      </c>
      <c r="F1293" s="4">
        <f>IF(Raw_SalesFact!F1293="",ROUND(AVERAGE(Raw_SalesFact!$F$2:$F$2001),0),Raw_SalesFact!F1293)</f>
        <v>4</v>
      </c>
      <c r="G1293" s="4">
        <f>IF(Raw_SalesFact!G1293="",ROUND(AVERAGEIF(Raw_SalesFact!$D$2:$D$2001,D1293,Raw_SalesFact!$G$2:$G$2001),2),Raw_SalesFact!G1293)</f>
        <v>377.18</v>
      </c>
      <c r="H1293" s="8">
        <f>IF(Raw_SalesFact!H1293="",0,Raw_SalesFact!H1293)</f>
        <v>0.24</v>
      </c>
      <c r="I1293" s="4" t="str">
        <f>Raw_SalesFact!I1293</f>
        <v>PayPal</v>
      </c>
      <c r="J1293" s="4">
        <f>IF(Raw_SalesFact!J1293="",ROUND(F1293*G1293*(1-H1293),2),Raw_SalesFact!J1293)</f>
        <v>1146.6271999999999</v>
      </c>
      <c r="K1293" s="4" t="str">
        <f>IF(COUNTIF($A$2:$A1293,A1293)&gt;1,"Duplicate","Unique")</f>
        <v>Unique</v>
      </c>
    </row>
    <row r="1294" spans="1:11" ht="15" customHeight="1" x14ac:dyDescent="0.3">
      <c r="A1294" s="4" t="str">
        <f>Raw_SalesFact!A1294</f>
        <v>SALE1292</v>
      </c>
      <c r="B1294" s="6">
        <f>Raw_SalesFact!B1294</f>
        <v>45446</v>
      </c>
      <c r="C1294" s="4" t="str">
        <f>Raw_SalesFact!C1294</f>
        <v>CUST1112</v>
      </c>
      <c r="D1294" s="4" t="str">
        <f>Raw_SalesFact!D1294</f>
        <v>PROD40</v>
      </c>
      <c r="E1294" s="4" t="str">
        <f>Raw_SalesFact!E1294</f>
        <v>STORE0</v>
      </c>
      <c r="F1294" s="4">
        <f>IF(Raw_SalesFact!F1294="",ROUND(AVERAGE(Raw_SalesFact!$F$2:$F$2001),0),Raw_SalesFact!F1294)</f>
        <v>1</v>
      </c>
      <c r="G1294" s="4">
        <f>IF(Raw_SalesFact!G1294="",ROUND(AVERAGEIF(Raw_SalesFact!$D$2:$D$2001,D1294,Raw_SalesFact!$G$2:$G$2001),2),Raw_SalesFact!G1294)</f>
        <v>70.52</v>
      </c>
      <c r="H1294" s="8">
        <f>IF(Raw_SalesFact!H1294="",0,Raw_SalesFact!H1294)</f>
        <v>0.08</v>
      </c>
      <c r="I1294" s="4" t="str">
        <f>Raw_SalesFact!I1294</f>
        <v>COD</v>
      </c>
      <c r="J1294" s="4">
        <f>IF(Raw_SalesFact!J1294="",ROUND(F1294*G1294*(1-H1294),2),Raw_SalesFact!J1294)</f>
        <v>64.878399999999999</v>
      </c>
      <c r="K1294" s="4" t="str">
        <f>IF(COUNTIF($A$2:$A1294,A1294)&gt;1,"Duplicate","Unique")</f>
        <v>Unique</v>
      </c>
    </row>
    <row r="1295" spans="1:11" ht="15" customHeight="1" x14ac:dyDescent="0.3">
      <c r="A1295" s="4" t="str">
        <f>Raw_SalesFact!A1295</f>
        <v>SALE1293</v>
      </c>
      <c r="B1295" s="6">
        <f>Raw_SalesFact!B1295</f>
        <v>45330</v>
      </c>
      <c r="C1295" s="4" t="str">
        <f>Raw_SalesFact!C1295</f>
        <v>CUST1275</v>
      </c>
      <c r="D1295" s="4" t="str">
        <f>Raw_SalesFact!D1295</f>
        <v>PROD38</v>
      </c>
      <c r="E1295" s="4" t="str">
        <f>Raw_SalesFact!E1295</f>
        <v>STORE9</v>
      </c>
      <c r="F1295" s="4">
        <f>IF(Raw_SalesFact!F1295="",ROUND(AVERAGE(Raw_SalesFact!$F$2:$F$2001),0),Raw_SalesFact!F1295)</f>
        <v>1</v>
      </c>
      <c r="G1295" s="4">
        <f>IF(Raw_SalesFact!G1295="",ROUND(AVERAGEIF(Raw_SalesFact!$D$2:$D$2001,D1295,Raw_SalesFact!$G$2:$G$2001),2),Raw_SalesFact!G1295)</f>
        <v>40.25</v>
      </c>
      <c r="H1295" s="8">
        <f>IF(Raw_SalesFact!H1295="",0,Raw_SalesFact!H1295)</f>
        <v>0.1</v>
      </c>
      <c r="I1295" s="4" t="str">
        <f>Raw_SalesFact!I1295</f>
        <v>PayPal</v>
      </c>
      <c r="J1295" s="4">
        <f>IF(Raw_SalesFact!J1295="",ROUND(F1295*G1295*(1-H1295),2),Raw_SalesFact!J1295)</f>
        <v>36.225000000000001</v>
      </c>
      <c r="K1295" s="4" t="str">
        <f>IF(COUNTIF($A$2:$A1295,A1295)&gt;1,"Duplicate","Unique")</f>
        <v>Unique</v>
      </c>
    </row>
    <row r="1296" spans="1:11" ht="15" customHeight="1" x14ac:dyDescent="0.3">
      <c r="A1296" s="4" t="str">
        <f>Raw_SalesFact!A1296</f>
        <v>SALE1294</v>
      </c>
      <c r="B1296" s="6">
        <f>Raw_SalesFact!B1296</f>
        <v>45388</v>
      </c>
      <c r="C1296" s="4" t="str">
        <f>Raw_SalesFact!C1296</f>
        <v>CUST1232</v>
      </c>
      <c r="D1296" s="4" t="str">
        <f>Raw_SalesFact!D1296</f>
        <v>PROD89</v>
      </c>
      <c r="E1296" s="4" t="str">
        <f>Raw_SalesFact!E1296</f>
        <v>STORE11</v>
      </c>
      <c r="F1296" s="4">
        <f>IF(Raw_SalesFact!F1296="",ROUND(AVERAGE(Raw_SalesFact!$F$2:$F$2001),0),Raw_SalesFact!F1296)</f>
        <v>3</v>
      </c>
      <c r="G1296" s="4">
        <f>IF(Raw_SalesFact!G1296="",ROUND(AVERAGEIF(Raw_SalesFact!$D$2:$D$2001,D1296,Raw_SalesFact!$G$2:$G$2001),2),Raw_SalesFact!G1296)</f>
        <v>539.44000000000005</v>
      </c>
      <c r="H1296" s="8">
        <f>IF(Raw_SalesFact!H1296="",0,Raw_SalesFact!H1296)</f>
        <v>0.05</v>
      </c>
      <c r="I1296" s="4" t="str">
        <f>Raw_SalesFact!I1296</f>
        <v>COD</v>
      </c>
      <c r="J1296" s="4">
        <f>IF(Raw_SalesFact!J1296="",ROUND(F1296*G1296*(1-H1296),2),Raw_SalesFact!J1296)</f>
        <v>1537.404</v>
      </c>
      <c r="K1296" s="4" t="str">
        <f>IF(COUNTIF($A$2:$A1296,A1296)&gt;1,"Duplicate","Unique")</f>
        <v>Unique</v>
      </c>
    </row>
    <row r="1297" spans="1:11" ht="15" customHeight="1" x14ac:dyDescent="0.3">
      <c r="A1297" s="4" t="str">
        <f>Raw_SalesFact!A1297</f>
        <v>SALE1295</v>
      </c>
      <c r="B1297" s="6">
        <f>Raw_SalesFact!B1297</f>
        <v>45313</v>
      </c>
      <c r="C1297" s="4" t="str">
        <f>Raw_SalesFact!C1297</f>
        <v>CUST1247</v>
      </c>
      <c r="D1297" s="4" t="str">
        <f>Raw_SalesFact!D1297</f>
        <v>PROD60</v>
      </c>
      <c r="E1297" s="4" t="str">
        <f>Raw_SalesFact!E1297</f>
        <v>STORE4</v>
      </c>
      <c r="F1297" s="4">
        <f>IF(Raw_SalesFact!F1297="",ROUND(AVERAGE(Raw_SalesFact!$F$2:$F$2001),0),Raw_SalesFact!F1297)</f>
        <v>3</v>
      </c>
      <c r="G1297" s="4">
        <f>IF(Raw_SalesFact!G1297="",ROUND(AVERAGEIF(Raw_SalesFact!$D$2:$D$2001,D1297,Raw_SalesFact!$G$2:$G$2001),2),Raw_SalesFact!G1297)</f>
        <v>543.49</v>
      </c>
      <c r="H1297" s="8">
        <f>IF(Raw_SalesFact!H1297="",0,Raw_SalesFact!H1297)</f>
        <v>0.05</v>
      </c>
      <c r="I1297" s="4" t="str">
        <f>Raw_SalesFact!I1297</f>
        <v>PayPal</v>
      </c>
      <c r="J1297" s="4">
        <f>IF(Raw_SalesFact!J1297="",ROUND(F1297*G1297*(1-H1297),2),Raw_SalesFact!J1297)</f>
        <v>1548.9465</v>
      </c>
      <c r="K1297" s="4" t="str">
        <f>IF(COUNTIF($A$2:$A1297,A1297)&gt;1,"Duplicate","Unique")</f>
        <v>Unique</v>
      </c>
    </row>
    <row r="1298" spans="1:11" ht="15" customHeight="1" x14ac:dyDescent="0.3">
      <c r="A1298" s="4" t="str">
        <f>Raw_SalesFact!A1298</f>
        <v>SALE1296</v>
      </c>
      <c r="B1298" s="6">
        <f>Raw_SalesFact!B1298</f>
        <v>45221</v>
      </c>
      <c r="C1298" s="4" t="str">
        <f>Raw_SalesFact!C1298</f>
        <v>CUST1324</v>
      </c>
      <c r="D1298" s="4" t="str">
        <f>Raw_SalesFact!D1298</f>
        <v>PROD7</v>
      </c>
      <c r="E1298" s="4" t="str">
        <f>Raw_SalesFact!E1298</f>
        <v>STORE6</v>
      </c>
      <c r="F1298" s="4">
        <f>IF(Raw_SalesFact!F1298="",ROUND(AVERAGE(Raw_SalesFact!$F$2:$F$2001),0),Raw_SalesFact!F1298)</f>
        <v>4</v>
      </c>
      <c r="G1298" s="4">
        <f>IF(Raw_SalesFact!G1298="",ROUND(AVERAGEIF(Raw_SalesFact!$D$2:$D$2001,D1298,Raw_SalesFact!$G$2:$G$2001),2),Raw_SalesFact!G1298)</f>
        <v>547.21</v>
      </c>
      <c r="H1298" s="8">
        <f>IF(Raw_SalesFact!H1298="",0,Raw_SalesFact!H1298)</f>
        <v>0.1</v>
      </c>
      <c r="I1298" s="4" t="str">
        <f>Raw_SalesFact!I1298</f>
        <v>COD</v>
      </c>
      <c r="J1298" s="4">
        <f>IF(Raw_SalesFact!J1298="",ROUND(F1298*G1298*(1-H1298),2),Raw_SalesFact!J1298)</f>
        <v>1969.9559999999999</v>
      </c>
      <c r="K1298" s="4" t="str">
        <f>IF(COUNTIF($A$2:$A1298,A1298)&gt;1,"Duplicate","Unique")</f>
        <v>Unique</v>
      </c>
    </row>
    <row r="1299" spans="1:11" ht="15" customHeight="1" x14ac:dyDescent="0.3">
      <c r="A1299" s="4" t="str">
        <f>Raw_SalesFact!A1299</f>
        <v>SALE1297</v>
      </c>
      <c r="B1299" s="6">
        <f>Raw_SalesFact!B1299</f>
        <v>45619</v>
      </c>
      <c r="C1299" s="4" t="str">
        <f>Raw_SalesFact!C1299</f>
        <v>CUST1241</v>
      </c>
      <c r="D1299" s="4" t="str">
        <f>Raw_SalesFact!D1299</f>
        <v>PROD65</v>
      </c>
      <c r="E1299" s="4" t="str">
        <f>Raw_SalesFact!E1299</f>
        <v>STORE1</v>
      </c>
      <c r="F1299" s="4">
        <f>IF(Raw_SalesFact!F1299="",ROUND(AVERAGE(Raw_SalesFact!$F$2:$F$2001),0),Raw_SalesFact!F1299)</f>
        <v>2</v>
      </c>
      <c r="G1299" s="4">
        <f>IF(Raw_SalesFact!G1299="",ROUND(AVERAGEIF(Raw_SalesFact!$D$2:$D$2001,D1299,Raw_SalesFact!$G$2:$G$2001),2),Raw_SalesFact!G1299)</f>
        <v>892.46</v>
      </c>
      <c r="H1299" s="8">
        <f>IF(Raw_SalesFact!H1299="",0,Raw_SalesFact!H1299)</f>
        <v>7.0000000000000007E-2</v>
      </c>
      <c r="I1299" s="4" t="str">
        <f>Raw_SalesFact!I1299</f>
        <v>PayPal</v>
      </c>
      <c r="J1299" s="4">
        <f>IF(Raw_SalesFact!J1299="",ROUND(F1299*G1299*(1-H1299),2),Raw_SalesFact!J1299)</f>
        <v>1659.9756</v>
      </c>
      <c r="K1299" s="4" t="str">
        <f>IF(COUNTIF($A$2:$A1299,A1299)&gt;1,"Duplicate","Unique")</f>
        <v>Unique</v>
      </c>
    </row>
    <row r="1300" spans="1:11" ht="15" customHeight="1" x14ac:dyDescent="0.3">
      <c r="A1300" s="4" t="str">
        <f>Raw_SalesFact!A1300</f>
        <v>SALE1298</v>
      </c>
      <c r="B1300" s="6">
        <f>Raw_SalesFact!B1300</f>
        <v>45286</v>
      </c>
      <c r="C1300" s="4" t="str">
        <f>Raw_SalesFact!C1300</f>
        <v>CUST1387</v>
      </c>
      <c r="D1300" s="4" t="str">
        <f>Raw_SalesFact!D1300</f>
        <v>PROD26</v>
      </c>
      <c r="E1300" s="4" t="str">
        <f>Raw_SalesFact!E1300</f>
        <v>STORE8</v>
      </c>
      <c r="F1300" s="4">
        <f>IF(Raw_SalesFact!F1300="",ROUND(AVERAGE(Raw_SalesFact!$F$2:$F$2001),0),Raw_SalesFact!F1300)</f>
        <v>2</v>
      </c>
      <c r="G1300" s="4">
        <f>IF(Raw_SalesFact!G1300="",ROUND(AVERAGEIF(Raw_SalesFact!$D$2:$D$2001,D1300,Raw_SalesFact!$G$2:$G$2001),2),Raw_SalesFact!G1300)</f>
        <v>853.41</v>
      </c>
      <c r="H1300" s="8">
        <f>IF(Raw_SalesFact!H1300="",0,Raw_SalesFact!H1300)</f>
        <v>0.25</v>
      </c>
      <c r="I1300" s="4" t="str">
        <f>Raw_SalesFact!I1300</f>
        <v>Credit Card</v>
      </c>
      <c r="J1300" s="4">
        <f>IF(Raw_SalesFact!J1300="",ROUND(F1300*G1300*(1-H1300),2),Raw_SalesFact!J1300)</f>
        <v>1280.115</v>
      </c>
      <c r="K1300" s="4" t="str">
        <f>IF(COUNTIF($A$2:$A1300,A1300)&gt;1,"Duplicate","Unique")</f>
        <v>Unique</v>
      </c>
    </row>
    <row r="1301" spans="1:11" ht="15" customHeight="1" x14ac:dyDescent="0.3">
      <c r="A1301" s="4" t="str">
        <f>Raw_SalesFact!A1301</f>
        <v>SALE1299</v>
      </c>
      <c r="B1301" s="6">
        <f>Raw_SalesFact!B1301</f>
        <v>45451</v>
      </c>
      <c r="C1301" s="4" t="str">
        <f>Raw_SalesFact!C1301</f>
        <v>CUST1110</v>
      </c>
      <c r="D1301" s="4" t="str">
        <f>Raw_SalesFact!D1301</f>
        <v>PROD82</v>
      </c>
      <c r="E1301" s="4" t="str">
        <f>Raw_SalesFact!E1301</f>
        <v>STORE7</v>
      </c>
      <c r="F1301" s="4">
        <f>IF(Raw_SalesFact!F1301="",ROUND(AVERAGE(Raw_SalesFact!$F$2:$F$2001),0),Raw_SalesFact!F1301)</f>
        <v>1</v>
      </c>
      <c r="G1301" s="4">
        <f>IF(Raw_SalesFact!G1301="",ROUND(AVERAGEIF(Raw_SalesFact!$D$2:$D$2001,D1301,Raw_SalesFact!$G$2:$G$2001),2),Raw_SalesFact!G1301)</f>
        <v>162.13999999999999</v>
      </c>
      <c r="H1301" s="8">
        <f>IF(Raw_SalesFact!H1301="",0,Raw_SalesFact!H1301)</f>
        <v>7.0000000000000007E-2</v>
      </c>
      <c r="I1301" s="4" t="str">
        <f>Raw_SalesFact!I1301</f>
        <v>PayPal</v>
      </c>
      <c r="J1301" s="4">
        <f>IF(Raw_SalesFact!J1301="",ROUND(F1301*G1301*(1-H1301),2),Raw_SalesFact!J1301)</f>
        <v>150.7902</v>
      </c>
      <c r="K1301" s="4" t="str">
        <f>IF(COUNTIF($A$2:$A1301,A1301)&gt;1,"Duplicate","Unique")</f>
        <v>Unique</v>
      </c>
    </row>
    <row r="1302" spans="1:11" ht="15" customHeight="1" x14ac:dyDescent="0.3">
      <c r="A1302" s="4" t="str">
        <f>Raw_SalesFact!A1302</f>
        <v>SALE1300</v>
      </c>
      <c r="B1302" s="6">
        <f>Raw_SalesFact!B1302</f>
        <v>45478</v>
      </c>
      <c r="C1302" s="4" t="str">
        <f>Raw_SalesFact!C1302</f>
        <v>CUST1147</v>
      </c>
      <c r="D1302" s="4" t="str">
        <f>Raw_SalesFact!D1302</f>
        <v>PROD96</v>
      </c>
      <c r="E1302" s="4" t="str">
        <f>Raw_SalesFact!E1302</f>
        <v>STORE16</v>
      </c>
      <c r="F1302" s="4">
        <f>IF(Raw_SalesFact!F1302="",ROUND(AVERAGE(Raw_SalesFact!$F$2:$F$2001),0),Raw_SalesFact!F1302)</f>
        <v>1</v>
      </c>
      <c r="G1302" s="4">
        <f>IF(Raw_SalesFact!G1302="",ROUND(AVERAGEIF(Raw_SalesFact!$D$2:$D$2001,D1302,Raw_SalesFact!$G$2:$G$2001),2),Raw_SalesFact!G1302)</f>
        <v>893.14</v>
      </c>
      <c r="H1302" s="8">
        <f>IF(Raw_SalesFact!H1302="",0,Raw_SalesFact!H1302)</f>
        <v>0.09</v>
      </c>
      <c r="I1302" s="4" t="str">
        <f>Raw_SalesFact!I1302</f>
        <v>Credit Card</v>
      </c>
      <c r="J1302" s="4">
        <f>IF(Raw_SalesFact!J1302="",ROUND(F1302*G1302*(1-H1302),2),Raw_SalesFact!J1302)</f>
        <v>812.75739999999996</v>
      </c>
      <c r="K1302" s="4" t="str">
        <f>IF(COUNTIF($A$2:$A1302,A1302)&gt;1,"Duplicate","Unique")</f>
        <v>Unique</v>
      </c>
    </row>
    <row r="1303" spans="1:11" ht="15" customHeight="1" x14ac:dyDescent="0.3">
      <c r="A1303" s="4" t="str">
        <f>Raw_SalesFact!A1303</f>
        <v>SALE1301</v>
      </c>
      <c r="B1303" s="6">
        <f>Raw_SalesFact!B1303</f>
        <v>45528</v>
      </c>
      <c r="C1303" s="4" t="str">
        <f>Raw_SalesFact!C1303</f>
        <v>CUST1103</v>
      </c>
      <c r="D1303" s="4" t="str">
        <f>Raw_SalesFact!D1303</f>
        <v>PROD34</v>
      </c>
      <c r="E1303" s="4" t="str">
        <f>Raw_SalesFact!E1303</f>
        <v>STORE8</v>
      </c>
      <c r="F1303" s="4">
        <f>IF(Raw_SalesFact!F1303="",ROUND(AVERAGE(Raw_SalesFact!$F$2:$F$2001),0),Raw_SalesFact!F1303)</f>
        <v>4</v>
      </c>
      <c r="G1303" s="4">
        <f>IF(Raw_SalesFact!G1303="",ROUND(AVERAGEIF(Raw_SalesFact!$D$2:$D$2001,D1303,Raw_SalesFact!$G$2:$G$2001),2),Raw_SalesFact!G1303)</f>
        <v>349.07</v>
      </c>
      <c r="H1303" s="8">
        <f>IF(Raw_SalesFact!H1303="",0,Raw_SalesFact!H1303)</f>
        <v>0.28000000000000003</v>
      </c>
      <c r="I1303" s="4" t="str">
        <f>Raw_SalesFact!I1303</f>
        <v>Credit Card</v>
      </c>
      <c r="J1303" s="4">
        <f>IF(Raw_SalesFact!J1303="",ROUND(F1303*G1303*(1-H1303),2),Raw_SalesFact!J1303)</f>
        <v>1005.3216</v>
      </c>
      <c r="K1303" s="4" t="str">
        <f>IF(COUNTIF($A$2:$A1303,A1303)&gt;1,"Duplicate","Unique")</f>
        <v>Unique</v>
      </c>
    </row>
    <row r="1304" spans="1:11" ht="15" customHeight="1" x14ac:dyDescent="0.3">
      <c r="A1304" s="4" t="str">
        <f>Raw_SalesFact!A1304</f>
        <v>SALE1302</v>
      </c>
      <c r="B1304" s="6">
        <f>Raw_SalesFact!B1304</f>
        <v>45418</v>
      </c>
      <c r="C1304" s="4" t="str">
        <f>Raw_SalesFact!C1304</f>
        <v>CUST1283</v>
      </c>
      <c r="D1304" s="4" t="str">
        <f>Raw_SalesFact!D1304</f>
        <v>PROD81</v>
      </c>
      <c r="E1304" s="4" t="str">
        <f>Raw_SalesFact!E1304</f>
        <v>STORE13</v>
      </c>
      <c r="F1304" s="4">
        <f>IF(Raw_SalesFact!F1304="",ROUND(AVERAGE(Raw_SalesFact!$F$2:$F$2001),0),Raw_SalesFact!F1304)</f>
        <v>1</v>
      </c>
      <c r="G1304" s="4">
        <f>IF(Raw_SalesFact!G1304="",ROUND(AVERAGEIF(Raw_SalesFact!$D$2:$D$2001,D1304,Raw_SalesFact!$G$2:$G$2001),2),Raw_SalesFact!G1304)</f>
        <v>747.9</v>
      </c>
      <c r="H1304" s="8">
        <f>IF(Raw_SalesFact!H1304="",0,Raw_SalesFact!H1304)</f>
        <v>0.21</v>
      </c>
      <c r="I1304" s="4" t="str">
        <f>Raw_SalesFact!I1304</f>
        <v>COD</v>
      </c>
      <c r="J1304" s="4">
        <f>IF(Raw_SalesFact!J1304="",ROUND(F1304*G1304*(1-H1304),2),Raw_SalesFact!J1304)</f>
        <v>590.84100000000001</v>
      </c>
      <c r="K1304" s="4" t="str">
        <f>IF(COUNTIF($A$2:$A1304,A1304)&gt;1,"Duplicate","Unique")</f>
        <v>Unique</v>
      </c>
    </row>
    <row r="1305" spans="1:11" ht="15" customHeight="1" x14ac:dyDescent="0.3">
      <c r="A1305" s="4" t="str">
        <f>Raw_SalesFact!A1305</f>
        <v>SALE1303</v>
      </c>
      <c r="B1305" s="6">
        <f>Raw_SalesFact!B1305</f>
        <v>45478</v>
      </c>
      <c r="C1305" s="4" t="str">
        <f>Raw_SalesFact!C1305</f>
        <v>CUST1031</v>
      </c>
      <c r="D1305" s="4" t="str">
        <f>Raw_SalesFact!D1305</f>
        <v>PROD81</v>
      </c>
      <c r="E1305" s="4" t="str">
        <f>Raw_SalesFact!E1305</f>
        <v>STORE6</v>
      </c>
      <c r="F1305" s="4">
        <f>IF(Raw_SalesFact!F1305="",ROUND(AVERAGE(Raw_SalesFact!$F$2:$F$2001),0),Raw_SalesFact!F1305)</f>
        <v>3</v>
      </c>
      <c r="G1305" s="4">
        <f>IF(Raw_SalesFact!G1305="",ROUND(AVERAGEIF(Raw_SalesFact!$D$2:$D$2001,D1305,Raw_SalesFact!$G$2:$G$2001),2),Raw_SalesFact!G1305)</f>
        <v>438.92</v>
      </c>
      <c r="H1305" s="8">
        <f>IF(Raw_SalesFact!H1305="",0,Raw_SalesFact!H1305)</f>
        <v>0.21</v>
      </c>
      <c r="I1305" s="4" t="str">
        <f>Raw_SalesFact!I1305</f>
        <v>Credit Card</v>
      </c>
      <c r="J1305" s="4">
        <f>IF(Raw_SalesFact!J1305="",ROUND(F1305*G1305*(1-H1305),2),Raw_SalesFact!J1305)</f>
        <v>1040.2403999999999</v>
      </c>
      <c r="K1305" s="4" t="str">
        <f>IF(COUNTIF($A$2:$A1305,A1305)&gt;1,"Duplicate","Unique")</f>
        <v>Unique</v>
      </c>
    </row>
    <row r="1306" spans="1:11" ht="15" customHeight="1" x14ac:dyDescent="0.3">
      <c r="A1306" s="4" t="str">
        <f>Raw_SalesFact!A1306</f>
        <v>SALE1304</v>
      </c>
      <c r="B1306" s="6">
        <f>Raw_SalesFact!B1306</f>
        <v>45232</v>
      </c>
      <c r="C1306" s="4" t="str">
        <f>Raw_SalesFact!C1306</f>
        <v>CUST1123</v>
      </c>
      <c r="D1306" s="4" t="str">
        <f>Raw_SalesFact!D1306</f>
        <v>PROD77</v>
      </c>
      <c r="E1306" s="4" t="str">
        <f>Raw_SalesFact!E1306</f>
        <v>STORE4</v>
      </c>
      <c r="F1306" s="4">
        <f>IF(Raw_SalesFact!F1306="",ROUND(AVERAGE(Raw_SalesFact!$F$2:$F$2001),0),Raw_SalesFact!F1306)</f>
        <v>4</v>
      </c>
      <c r="G1306" s="4">
        <f>IF(Raw_SalesFact!G1306="",ROUND(AVERAGEIF(Raw_SalesFact!$D$2:$D$2001,D1306,Raw_SalesFact!$G$2:$G$2001),2),Raw_SalesFact!G1306)</f>
        <v>665.38</v>
      </c>
      <c r="H1306" s="8">
        <f>IF(Raw_SalesFact!H1306="",0,Raw_SalesFact!H1306)</f>
        <v>0.18</v>
      </c>
      <c r="I1306" s="4" t="str">
        <f>Raw_SalesFact!I1306</f>
        <v>Credit Card</v>
      </c>
      <c r="J1306" s="4">
        <f>IF(Raw_SalesFact!J1306="",ROUND(F1306*G1306*(1-H1306),2),Raw_SalesFact!J1306)</f>
        <v>2182.4463999999998</v>
      </c>
      <c r="K1306" s="4" t="str">
        <f>IF(COUNTIF($A$2:$A1306,A1306)&gt;1,"Duplicate","Unique")</f>
        <v>Unique</v>
      </c>
    </row>
    <row r="1307" spans="1:11" ht="15" customHeight="1" x14ac:dyDescent="0.3">
      <c r="A1307" s="4" t="str">
        <f>Raw_SalesFact!A1307</f>
        <v>SALE1305</v>
      </c>
      <c r="B1307" s="6">
        <f>Raw_SalesFact!B1307</f>
        <v>45616</v>
      </c>
      <c r="C1307" s="4" t="str">
        <f>Raw_SalesFact!C1307</f>
        <v>CUST1003</v>
      </c>
      <c r="D1307" s="4" t="str">
        <f>Raw_SalesFact!D1307</f>
        <v>PROD60</v>
      </c>
      <c r="E1307" s="4" t="str">
        <f>Raw_SalesFact!E1307</f>
        <v>STORE18</v>
      </c>
      <c r="F1307" s="4">
        <f>IF(Raw_SalesFact!F1307="",ROUND(AVERAGE(Raw_SalesFact!$F$2:$F$2001),0),Raw_SalesFact!F1307)</f>
        <v>1</v>
      </c>
      <c r="G1307" s="4">
        <f>IF(Raw_SalesFact!G1307="",ROUND(AVERAGEIF(Raw_SalesFact!$D$2:$D$2001,D1307,Raw_SalesFact!$G$2:$G$2001),2),Raw_SalesFact!G1307)</f>
        <v>146.49</v>
      </c>
      <c r="H1307" s="8">
        <f>IF(Raw_SalesFact!H1307="",0,Raw_SalesFact!H1307)</f>
        <v>0.28000000000000003</v>
      </c>
      <c r="I1307" s="4" t="str">
        <f>Raw_SalesFact!I1307</f>
        <v>Credit Card</v>
      </c>
      <c r="J1307" s="4">
        <f>IF(Raw_SalesFact!J1307="",ROUND(F1307*G1307*(1-H1307),2),Raw_SalesFact!J1307)</f>
        <v>105.47280000000001</v>
      </c>
      <c r="K1307" s="4" t="str">
        <f>IF(COUNTIF($A$2:$A1307,A1307)&gt;1,"Duplicate","Unique")</f>
        <v>Unique</v>
      </c>
    </row>
    <row r="1308" spans="1:11" ht="15" customHeight="1" x14ac:dyDescent="0.3">
      <c r="A1308" s="4" t="str">
        <f>Raw_SalesFact!A1308</f>
        <v>SALE1306</v>
      </c>
      <c r="B1308" s="6">
        <f>Raw_SalesFact!B1308</f>
        <v>45774</v>
      </c>
      <c r="C1308" s="4" t="str">
        <f>Raw_SalesFact!C1308</f>
        <v>CUST1139</v>
      </c>
      <c r="D1308" s="4" t="str">
        <f>Raw_SalesFact!D1308</f>
        <v>PROD38</v>
      </c>
      <c r="E1308" s="4" t="str">
        <f>Raw_SalesFact!E1308</f>
        <v>STORE15</v>
      </c>
      <c r="F1308" s="4">
        <f>IF(Raw_SalesFact!F1308="",ROUND(AVERAGE(Raw_SalesFact!$F$2:$F$2001),0),Raw_SalesFact!F1308)</f>
        <v>2</v>
      </c>
      <c r="G1308" s="4">
        <f>IF(Raw_SalesFact!G1308="",ROUND(AVERAGEIF(Raw_SalesFact!$D$2:$D$2001,D1308,Raw_SalesFact!$G$2:$G$2001),2),Raw_SalesFact!G1308)</f>
        <v>235.39</v>
      </c>
      <c r="H1308" s="8">
        <f>IF(Raw_SalesFact!H1308="",0,Raw_SalesFact!H1308)</f>
        <v>0.27</v>
      </c>
      <c r="I1308" s="4" t="str">
        <f>Raw_SalesFact!I1308</f>
        <v>COD</v>
      </c>
      <c r="J1308" s="4">
        <f>IF(Raw_SalesFact!J1308="",ROUND(F1308*G1308*(1-H1308),2),Raw_SalesFact!J1308)</f>
        <v>343.6694</v>
      </c>
      <c r="K1308" s="4" t="str">
        <f>IF(COUNTIF($A$2:$A1308,A1308)&gt;1,"Duplicate","Unique")</f>
        <v>Unique</v>
      </c>
    </row>
    <row r="1309" spans="1:11" ht="15" customHeight="1" x14ac:dyDescent="0.3">
      <c r="A1309" s="4" t="str">
        <f>Raw_SalesFact!A1309</f>
        <v>SALE1307</v>
      </c>
      <c r="B1309" s="6">
        <f>Raw_SalesFact!B1309</f>
        <v>45651</v>
      </c>
      <c r="C1309" s="4" t="str">
        <f>Raw_SalesFact!C1309</f>
        <v>CUST1028</v>
      </c>
      <c r="D1309" s="4" t="str">
        <f>Raw_SalesFact!D1309</f>
        <v>PROD61</v>
      </c>
      <c r="E1309" s="4" t="str">
        <f>Raw_SalesFact!E1309</f>
        <v>STORE5</v>
      </c>
      <c r="F1309" s="4">
        <f>IF(Raw_SalesFact!F1309="",ROUND(AVERAGE(Raw_SalesFact!$F$2:$F$2001),0),Raw_SalesFact!F1309)</f>
        <v>3</v>
      </c>
      <c r="G1309" s="4">
        <f>IF(Raw_SalesFact!G1309="",ROUND(AVERAGEIF(Raw_SalesFact!$D$2:$D$2001,D1309,Raw_SalesFact!$G$2:$G$2001),2),Raw_SalesFact!G1309)</f>
        <v>38.07</v>
      </c>
      <c r="H1309" s="8">
        <f>IF(Raw_SalesFact!H1309="",0,Raw_SalesFact!H1309)</f>
        <v>0.09</v>
      </c>
      <c r="I1309" s="4" t="str">
        <f>Raw_SalesFact!I1309</f>
        <v>PayPal</v>
      </c>
      <c r="J1309" s="4">
        <f>IF(Raw_SalesFact!J1309="",ROUND(F1309*G1309*(1-H1309),2),Raw_SalesFact!J1309)</f>
        <v>103.9311</v>
      </c>
      <c r="K1309" s="4" t="str">
        <f>IF(COUNTIF($A$2:$A1309,A1309)&gt;1,"Duplicate","Unique")</f>
        <v>Unique</v>
      </c>
    </row>
    <row r="1310" spans="1:11" ht="15" customHeight="1" x14ac:dyDescent="0.3">
      <c r="A1310" s="4" t="str">
        <f>Raw_SalesFact!A1310</f>
        <v>SALE1308</v>
      </c>
      <c r="B1310" s="6">
        <f>Raw_SalesFact!B1310</f>
        <v>45902</v>
      </c>
      <c r="C1310" s="4" t="str">
        <f>Raw_SalesFact!C1310</f>
        <v>CUST1403</v>
      </c>
      <c r="D1310" s="4" t="str">
        <f>Raw_SalesFact!D1310</f>
        <v>PROD34</v>
      </c>
      <c r="E1310" s="4" t="str">
        <f>Raw_SalesFact!E1310</f>
        <v>STORE4</v>
      </c>
      <c r="F1310" s="4">
        <f>IF(Raw_SalesFact!F1310="",ROUND(AVERAGE(Raw_SalesFact!$F$2:$F$2001),0),Raw_SalesFact!F1310)</f>
        <v>2</v>
      </c>
      <c r="G1310" s="4">
        <f>IF(Raw_SalesFact!G1310="",ROUND(AVERAGEIF(Raw_SalesFact!$D$2:$D$2001,D1310,Raw_SalesFact!$G$2:$G$2001),2),Raw_SalesFact!G1310)</f>
        <v>511.7</v>
      </c>
      <c r="H1310" s="8">
        <f>IF(Raw_SalesFact!H1310="",0,Raw_SalesFact!H1310)</f>
        <v>0.12</v>
      </c>
      <c r="I1310" s="4" t="str">
        <f>Raw_SalesFact!I1310</f>
        <v>COD</v>
      </c>
      <c r="J1310" s="4">
        <f>IF(Raw_SalesFact!J1310="",ROUND(F1310*G1310*(1-H1310),2),Raw_SalesFact!J1310)</f>
        <v>900.59199999999998</v>
      </c>
      <c r="K1310" s="4" t="str">
        <f>IF(COUNTIF($A$2:$A1310,A1310)&gt;1,"Duplicate","Unique")</f>
        <v>Unique</v>
      </c>
    </row>
    <row r="1311" spans="1:11" ht="15" customHeight="1" x14ac:dyDescent="0.3">
      <c r="A1311" s="4" t="str">
        <f>Raw_SalesFact!A1311</f>
        <v>SALE1309</v>
      </c>
      <c r="B1311" s="6">
        <f>Raw_SalesFact!B1311</f>
        <v>45401</v>
      </c>
      <c r="C1311" s="4" t="str">
        <f>Raw_SalesFact!C1311</f>
        <v>CUST1092</v>
      </c>
      <c r="D1311" s="4" t="str">
        <f>Raw_SalesFact!D1311</f>
        <v>PROD75</v>
      </c>
      <c r="E1311" s="4" t="str">
        <f>Raw_SalesFact!E1311</f>
        <v>STORE8</v>
      </c>
      <c r="F1311" s="4">
        <f>IF(Raw_SalesFact!F1311="",ROUND(AVERAGE(Raw_SalesFact!$F$2:$F$2001),0),Raw_SalesFact!F1311)</f>
        <v>4</v>
      </c>
      <c r="G1311" s="4">
        <f>IF(Raw_SalesFact!G1311="",ROUND(AVERAGEIF(Raw_SalesFact!$D$2:$D$2001,D1311,Raw_SalesFact!$G$2:$G$2001),2),Raw_SalesFact!G1311)</f>
        <v>488.72</v>
      </c>
      <c r="H1311" s="8">
        <f>IF(Raw_SalesFact!H1311="",0,Raw_SalesFact!H1311)</f>
        <v>0.23</v>
      </c>
      <c r="I1311" s="4" t="str">
        <f>Raw_SalesFact!I1311</f>
        <v>PayPal</v>
      </c>
      <c r="J1311" s="4">
        <f>IF(Raw_SalesFact!J1311="",ROUND(F1311*G1311*(1-H1311),2),Raw_SalesFact!J1311)</f>
        <v>1505.2575999999999</v>
      </c>
      <c r="K1311" s="4" t="str">
        <f>IF(COUNTIF($A$2:$A1311,A1311)&gt;1,"Duplicate","Unique")</f>
        <v>Unique</v>
      </c>
    </row>
    <row r="1312" spans="1:11" ht="15" customHeight="1" x14ac:dyDescent="0.3">
      <c r="A1312" s="4" t="str">
        <f>Raw_SalesFact!A1312</f>
        <v>SALE1310</v>
      </c>
      <c r="B1312" s="6">
        <f>Raw_SalesFact!B1312</f>
        <v>45717</v>
      </c>
      <c r="C1312" s="4" t="str">
        <f>Raw_SalesFact!C1312</f>
        <v>CUST1391</v>
      </c>
      <c r="D1312" s="4" t="str">
        <f>Raw_SalesFact!D1312</f>
        <v>PROD50</v>
      </c>
      <c r="E1312" s="4" t="str">
        <f>Raw_SalesFact!E1312</f>
        <v>STORE12</v>
      </c>
      <c r="F1312" s="4">
        <f>IF(Raw_SalesFact!F1312="",ROUND(AVERAGE(Raw_SalesFact!$F$2:$F$2001),0),Raw_SalesFact!F1312)</f>
        <v>2</v>
      </c>
      <c r="G1312" s="4">
        <f>IF(Raw_SalesFact!G1312="",ROUND(AVERAGEIF(Raw_SalesFact!$D$2:$D$2001,D1312,Raw_SalesFact!$G$2:$G$2001),2),Raw_SalesFact!G1312)</f>
        <v>520.45000000000005</v>
      </c>
      <c r="H1312" s="8">
        <f>IF(Raw_SalesFact!H1312="",0,Raw_SalesFact!H1312)</f>
        <v>0.11</v>
      </c>
      <c r="I1312" s="4" t="str">
        <f>Raw_SalesFact!I1312</f>
        <v>COD</v>
      </c>
      <c r="J1312" s="4">
        <f>IF(Raw_SalesFact!J1312="",ROUND(F1312*G1312*(1-H1312),2),Raw_SalesFact!J1312)</f>
        <v>926.40099999999995</v>
      </c>
      <c r="K1312" s="4" t="str">
        <f>IF(COUNTIF($A$2:$A1312,A1312)&gt;1,"Duplicate","Unique")</f>
        <v>Unique</v>
      </c>
    </row>
    <row r="1313" spans="1:11" ht="15" customHeight="1" x14ac:dyDescent="0.3">
      <c r="A1313" s="4" t="str">
        <f>Raw_SalesFact!A1313</f>
        <v>SALE1311</v>
      </c>
      <c r="B1313" s="6">
        <f>Raw_SalesFact!B1313</f>
        <v>45376</v>
      </c>
      <c r="C1313" s="4" t="str">
        <f>Raw_SalesFact!C1313</f>
        <v>CUST1432</v>
      </c>
      <c r="D1313" s="4" t="str">
        <f>Raw_SalesFact!D1313</f>
        <v>PROD48</v>
      </c>
      <c r="E1313" s="4" t="str">
        <f>Raw_SalesFact!E1313</f>
        <v>STORE5</v>
      </c>
      <c r="F1313" s="4">
        <f>IF(Raw_SalesFact!F1313="",ROUND(AVERAGE(Raw_SalesFact!$F$2:$F$2001),0),Raw_SalesFact!F1313)</f>
        <v>1</v>
      </c>
      <c r="G1313" s="4">
        <f>IF(Raw_SalesFact!G1313="",ROUND(AVERAGEIF(Raw_SalesFact!$D$2:$D$2001,D1313,Raw_SalesFact!$G$2:$G$2001),2),Raw_SalesFact!G1313)</f>
        <v>340.9</v>
      </c>
      <c r="H1313" s="8">
        <f>IF(Raw_SalesFact!H1313="",0,Raw_SalesFact!H1313)</f>
        <v>0.28999999999999998</v>
      </c>
      <c r="I1313" s="4" t="str">
        <f>Raw_SalesFact!I1313</f>
        <v>Credit Card</v>
      </c>
      <c r="J1313" s="4">
        <f>IF(Raw_SalesFact!J1313="",ROUND(F1313*G1313*(1-H1313),2),Raw_SalesFact!J1313)</f>
        <v>242.03899999999999</v>
      </c>
      <c r="K1313" s="4" t="str">
        <f>IF(COUNTIF($A$2:$A1313,A1313)&gt;1,"Duplicate","Unique")</f>
        <v>Unique</v>
      </c>
    </row>
    <row r="1314" spans="1:11" ht="15" customHeight="1" x14ac:dyDescent="0.3">
      <c r="A1314" s="4" t="str">
        <f>Raw_SalesFact!A1314</f>
        <v>SALE1312</v>
      </c>
      <c r="B1314" s="6">
        <f>Raw_SalesFact!B1314</f>
        <v>45576</v>
      </c>
      <c r="C1314" s="4" t="str">
        <f>Raw_SalesFact!C1314</f>
        <v>CUST1346</v>
      </c>
      <c r="D1314" s="4" t="str">
        <f>Raw_SalesFact!D1314</f>
        <v>PROD31</v>
      </c>
      <c r="E1314" s="4" t="str">
        <f>Raw_SalesFact!E1314</f>
        <v>STORE8</v>
      </c>
      <c r="F1314" s="4">
        <f>IF(Raw_SalesFact!F1314="",ROUND(AVERAGE(Raw_SalesFact!$F$2:$F$2001),0),Raw_SalesFact!F1314)</f>
        <v>3</v>
      </c>
      <c r="G1314" s="4">
        <f>IF(Raw_SalesFact!G1314="",ROUND(AVERAGEIF(Raw_SalesFact!$D$2:$D$2001,D1314,Raw_SalesFact!$G$2:$G$2001),2),Raw_SalesFact!G1314)</f>
        <v>653.59</v>
      </c>
      <c r="H1314" s="8">
        <f>IF(Raw_SalesFact!H1314="",0,Raw_SalesFact!H1314)</f>
        <v>0.17</v>
      </c>
      <c r="I1314" s="4" t="str">
        <f>Raw_SalesFact!I1314</f>
        <v>COD</v>
      </c>
      <c r="J1314" s="4">
        <f>IF(Raw_SalesFact!J1314="",ROUND(F1314*G1314*(1-H1314),2),Raw_SalesFact!J1314)</f>
        <v>1627.4391000000001</v>
      </c>
      <c r="K1314" s="4" t="str">
        <f>IF(COUNTIF($A$2:$A1314,A1314)&gt;1,"Duplicate","Unique")</f>
        <v>Unique</v>
      </c>
    </row>
    <row r="1315" spans="1:11" ht="15" customHeight="1" x14ac:dyDescent="0.3">
      <c r="A1315" s="4" t="str">
        <f>Raw_SalesFact!A1315</f>
        <v>SALE1313</v>
      </c>
      <c r="B1315" s="6">
        <f>Raw_SalesFact!B1315</f>
        <v>45906</v>
      </c>
      <c r="C1315" s="4" t="str">
        <f>Raw_SalesFact!C1315</f>
        <v>CUST1021</v>
      </c>
      <c r="D1315" s="4" t="str">
        <f>Raw_SalesFact!D1315</f>
        <v>PROD26</v>
      </c>
      <c r="E1315" s="4" t="str">
        <f>Raw_SalesFact!E1315</f>
        <v>STORE18</v>
      </c>
      <c r="F1315" s="4">
        <f>IF(Raw_SalesFact!F1315="",ROUND(AVERAGE(Raw_SalesFact!$F$2:$F$2001),0),Raw_SalesFact!F1315)</f>
        <v>1</v>
      </c>
      <c r="G1315" s="4">
        <f>IF(Raw_SalesFact!G1315="",ROUND(AVERAGEIF(Raw_SalesFact!$D$2:$D$2001,D1315,Raw_SalesFact!$G$2:$G$2001),2),Raw_SalesFact!G1315)</f>
        <v>179.77</v>
      </c>
      <c r="H1315" s="8">
        <f>IF(Raw_SalesFact!H1315="",0,Raw_SalesFact!H1315)</f>
        <v>0.23</v>
      </c>
      <c r="I1315" s="4" t="str">
        <f>Raw_SalesFact!I1315</f>
        <v>COD</v>
      </c>
      <c r="J1315" s="4">
        <f>IF(Raw_SalesFact!J1315="",ROUND(F1315*G1315*(1-H1315),2),Raw_SalesFact!J1315)</f>
        <v>138.4229</v>
      </c>
      <c r="K1315" s="4" t="str">
        <f>IF(COUNTIF($A$2:$A1315,A1315)&gt;1,"Duplicate","Unique")</f>
        <v>Unique</v>
      </c>
    </row>
    <row r="1316" spans="1:11" ht="15" customHeight="1" x14ac:dyDescent="0.3">
      <c r="A1316" s="4" t="str">
        <f>Raw_SalesFact!A1316</f>
        <v>SALE1314</v>
      </c>
      <c r="B1316" s="6">
        <f>Raw_SalesFact!B1316</f>
        <v>45523</v>
      </c>
      <c r="C1316" s="4" t="str">
        <f>Raw_SalesFact!C1316</f>
        <v>CUST1008</v>
      </c>
      <c r="D1316" s="4" t="str">
        <f>Raw_SalesFact!D1316</f>
        <v>PROD0</v>
      </c>
      <c r="E1316" s="4" t="str">
        <f>Raw_SalesFact!E1316</f>
        <v>STORE9</v>
      </c>
      <c r="F1316" s="4">
        <f>IF(Raw_SalesFact!F1316="",ROUND(AVERAGE(Raw_SalesFact!$F$2:$F$2001),0),Raw_SalesFact!F1316)</f>
        <v>2</v>
      </c>
      <c r="G1316" s="4">
        <f>IF(Raw_SalesFact!G1316="",ROUND(AVERAGEIF(Raw_SalesFact!$D$2:$D$2001,D1316,Raw_SalesFact!$G$2:$G$2001),2),Raw_SalesFact!G1316)</f>
        <v>943.8</v>
      </c>
      <c r="H1316" s="8">
        <f>IF(Raw_SalesFact!H1316="",0,Raw_SalesFact!H1316)</f>
        <v>0.06</v>
      </c>
      <c r="I1316" s="4" t="str">
        <f>Raw_SalesFact!I1316</f>
        <v>Credit Card</v>
      </c>
      <c r="J1316" s="4">
        <f>IF(Raw_SalesFact!J1316="",ROUND(F1316*G1316*(1-H1316),2),Raw_SalesFact!J1316)</f>
        <v>1774.3440000000001</v>
      </c>
      <c r="K1316" s="4" t="str">
        <f>IF(COUNTIF($A$2:$A1316,A1316)&gt;1,"Duplicate","Unique")</f>
        <v>Unique</v>
      </c>
    </row>
    <row r="1317" spans="1:11" ht="15" customHeight="1" x14ac:dyDescent="0.3">
      <c r="A1317" s="4" t="str">
        <f>Raw_SalesFact!A1317</f>
        <v>SALE1315</v>
      </c>
      <c r="B1317" s="6">
        <f>Raw_SalesFact!B1317</f>
        <v>45234</v>
      </c>
      <c r="C1317" s="4" t="str">
        <f>Raw_SalesFact!C1317</f>
        <v>CUST1409</v>
      </c>
      <c r="D1317" s="4" t="str">
        <f>Raw_SalesFact!D1317</f>
        <v>PROD71</v>
      </c>
      <c r="E1317" s="4" t="str">
        <f>Raw_SalesFact!E1317</f>
        <v>STORE15</v>
      </c>
      <c r="F1317" s="4">
        <f>IF(Raw_SalesFact!F1317="",ROUND(AVERAGE(Raw_SalesFact!$F$2:$F$2001),0),Raw_SalesFact!F1317)</f>
        <v>2</v>
      </c>
      <c r="G1317" s="4">
        <f>IF(Raw_SalesFact!G1317="",ROUND(AVERAGEIF(Raw_SalesFact!$D$2:$D$2001,D1317,Raw_SalesFact!$G$2:$G$2001),2),Raw_SalesFact!G1317)</f>
        <v>985</v>
      </c>
      <c r="H1317" s="8">
        <f>IF(Raw_SalesFact!H1317="",0,Raw_SalesFact!H1317)</f>
        <v>0.25</v>
      </c>
      <c r="I1317" s="4" t="str">
        <f>Raw_SalesFact!I1317</f>
        <v>Credit Card</v>
      </c>
      <c r="J1317" s="4">
        <f>IF(Raw_SalesFact!J1317="",ROUND(F1317*G1317*(1-H1317),2),Raw_SalesFact!J1317)</f>
        <v>1477.5</v>
      </c>
      <c r="K1317" s="4" t="str">
        <f>IF(COUNTIF($A$2:$A1317,A1317)&gt;1,"Duplicate","Unique")</f>
        <v>Unique</v>
      </c>
    </row>
    <row r="1318" spans="1:11" ht="15" customHeight="1" x14ac:dyDescent="0.3">
      <c r="A1318" s="4" t="str">
        <f>Raw_SalesFact!A1318</f>
        <v>SALE1316</v>
      </c>
      <c r="B1318" s="6">
        <f>Raw_SalesFact!B1318</f>
        <v>45405</v>
      </c>
      <c r="C1318" s="4" t="str">
        <f>Raw_SalesFact!C1318</f>
        <v>CUST1485</v>
      </c>
      <c r="D1318" s="4" t="str">
        <f>Raw_SalesFact!D1318</f>
        <v>PROD88</v>
      </c>
      <c r="E1318" s="4" t="str">
        <f>Raw_SalesFact!E1318</f>
        <v>STORE10</v>
      </c>
      <c r="F1318" s="4">
        <f>IF(Raw_SalesFact!F1318="",ROUND(AVERAGE(Raw_SalesFact!$F$2:$F$2001),0),Raw_SalesFact!F1318)</f>
        <v>4</v>
      </c>
      <c r="G1318" s="4">
        <f>IF(Raw_SalesFact!G1318="",ROUND(AVERAGEIF(Raw_SalesFact!$D$2:$D$2001,D1318,Raw_SalesFact!$G$2:$G$2001),2),Raw_SalesFact!G1318)</f>
        <v>216.81</v>
      </c>
      <c r="H1318" s="8">
        <f>IF(Raw_SalesFact!H1318="",0,Raw_SalesFact!H1318)</f>
        <v>0.28999999999999998</v>
      </c>
      <c r="I1318" s="4" t="str">
        <f>Raw_SalesFact!I1318</f>
        <v>Credit Card</v>
      </c>
      <c r="J1318" s="4">
        <f>IF(Raw_SalesFact!J1318="",ROUND(F1318*G1318*(1-H1318),2),Raw_SalesFact!J1318)</f>
        <v>615.74040000000002</v>
      </c>
      <c r="K1318" s="4" t="str">
        <f>IF(COUNTIF($A$2:$A1318,A1318)&gt;1,"Duplicate","Unique")</f>
        <v>Unique</v>
      </c>
    </row>
    <row r="1319" spans="1:11" ht="15" customHeight="1" x14ac:dyDescent="0.3">
      <c r="A1319" s="4" t="str">
        <f>Raw_SalesFact!A1319</f>
        <v>SALE1317</v>
      </c>
      <c r="B1319" s="6">
        <f>Raw_SalesFact!B1319</f>
        <v>45223</v>
      </c>
      <c r="C1319" s="4" t="str">
        <f>Raw_SalesFact!C1319</f>
        <v>CUST1117</v>
      </c>
      <c r="D1319" s="4" t="str">
        <f>Raw_SalesFact!D1319</f>
        <v>PROD64</v>
      </c>
      <c r="E1319" s="4" t="str">
        <f>Raw_SalesFact!E1319</f>
        <v>STORE2</v>
      </c>
      <c r="F1319" s="4">
        <f>IF(Raw_SalesFact!F1319="",ROUND(AVERAGE(Raw_SalesFact!$F$2:$F$2001),0),Raw_SalesFact!F1319)</f>
        <v>4</v>
      </c>
      <c r="G1319" s="4">
        <f>IF(Raw_SalesFact!G1319="",ROUND(AVERAGEIF(Raw_SalesFact!$D$2:$D$2001,D1319,Raw_SalesFact!$G$2:$G$2001),2),Raw_SalesFact!G1319)</f>
        <v>950.21</v>
      </c>
      <c r="H1319" s="8">
        <f>IF(Raw_SalesFact!H1319="",0,Raw_SalesFact!H1319)</f>
        <v>0.27</v>
      </c>
      <c r="I1319" s="4" t="str">
        <f>Raw_SalesFact!I1319</f>
        <v>COD</v>
      </c>
      <c r="J1319" s="4">
        <f>IF(Raw_SalesFact!J1319="",ROUND(F1319*G1319*(1-H1319),2),Raw_SalesFact!J1319)</f>
        <v>2774.6131999999998</v>
      </c>
      <c r="K1319" s="4" t="str">
        <f>IF(COUNTIF($A$2:$A1319,A1319)&gt;1,"Duplicate","Unique")</f>
        <v>Unique</v>
      </c>
    </row>
    <row r="1320" spans="1:11" ht="15" customHeight="1" x14ac:dyDescent="0.3">
      <c r="A1320" s="4" t="str">
        <f>Raw_SalesFact!A1320</f>
        <v>SALE1318</v>
      </c>
      <c r="B1320" s="6">
        <f>Raw_SalesFact!B1320</f>
        <v>45838</v>
      </c>
      <c r="C1320" s="4" t="str">
        <f>Raw_SalesFact!C1320</f>
        <v>CUST1256</v>
      </c>
      <c r="D1320" s="4" t="str">
        <f>Raw_SalesFact!D1320</f>
        <v>PROD48</v>
      </c>
      <c r="E1320" s="4" t="str">
        <f>Raw_SalesFact!E1320</f>
        <v>STORE7</v>
      </c>
      <c r="F1320" s="4">
        <f>IF(Raw_SalesFact!F1320="",ROUND(AVERAGE(Raw_SalesFact!$F$2:$F$2001),0),Raw_SalesFact!F1320)</f>
        <v>2</v>
      </c>
      <c r="G1320" s="4">
        <f>IF(Raw_SalesFact!G1320="",ROUND(AVERAGEIF(Raw_SalesFact!$D$2:$D$2001,D1320,Raw_SalesFact!$G$2:$G$2001),2),Raw_SalesFact!G1320)</f>
        <v>271.39999999999998</v>
      </c>
      <c r="H1320" s="8">
        <f>IF(Raw_SalesFact!H1320="",0,Raw_SalesFact!H1320)</f>
        <v>0.17</v>
      </c>
      <c r="I1320" s="4" t="str">
        <f>Raw_SalesFact!I1320</f>
        <v>PayPal</v>
      </c>
      <c r="J1320" s="4">
        <f>IF(Raw_SalesFact!J1320="",ROUND(F1320*G1320*(1-H1320),2),Raw_SalesFact!J1320)</f>
        <v>450.524</v>
      </c>
      <c r="K1320" s="4" t="str">
        <f>IF(COUNTIF($A$2:$A1320,A1320)&gt;1,"Duplicate","Unique")</f>
        <v>Unique</v>
      </c>
    </row>
    <row r="1321" spans="1:11" ht="15" customHeight="1" x14ac:dyDescent="0.3">
      <c r="A1321" s="4" t="str">
        <f>Raw_SalesFact!A1321</f>
        <v>SALE1319</v>
      </c>
      <c r="B1321" s="6">
        <f>Raw_SalesFact!B1321</f>
        <v>45883</v>
      </c>
      <c r="C1321" s="4" t="str">
        <f>Raw_SalesFact!C1321</f>
        <v>CUST1168</v>
      </c>
      <c r="D1321" s="4" t="str">
        <f>Raw_SalesFact!D1321</f>
        <v>PROD39</v>
      </c>
      <c r="E1321" s="4" t="str">
        <f>Raw_SalesFact!E1321</f>
        <v>STORE8</v>
      </c>
      <c r="F1321" s="4">
        <f>IF(Raw_SalesFact!F1321="",ROUND(AVERAGE(Raw_SalesFact!$F$2:$F$2001),0),Raw_SalesFact!F1321)</f>
        <v>4</v>
      </c>
      <c r="G1321" s="4">
        <f>IF(Raw_SalesFact!G1321="",ROUND(AVERAGEIF(Raw_SalesFact!$D$2:$D$2001,D1321,Raw_SalesFact!$G$2:$G$2001),2),Raw_SalesFact!G1321)</f>
        <v>708.19</v>
      </c>
      <c r="H1321" s="8">
        <f>IF(Raw_SalesFact!H1321="",0,Raw_SalesFact!H1321)</f>
        <v>0.1</v>
      </c>
      <c r="I1321" s="4" t="str">
        <f>Raw_SalesFact!I1321</f>
        <v>PayPal</v>
      </c>
      <c r="J1321" s="4">
        <f>IF(Raw_SalesFact!J1321="",ROUND(F1321*G1321*(1-H1321),2),Raw_SalesFact!J1321)</f>
        <v>2549.4839999999999</v>
      </c>
      <c r="K1321" s="4" t="str">
        <f>IF(COUNTIF($A$2:$A1321,A1321)&gt;1,"Duplicate","Unique")</f>
        <v>Unique</v>
      </c>
    </row>
    <row r="1322" spans="1:11" ht="15" customHeight="1" x14ac:dyDescent="0.3">
      <c r="A1322" s="4" t="str">
        <f>Raw_SalesFact!A1322</f>
        <v>SALE1320</v>
      </c>
      <c r="B1322" s="6">
        <f>Raw_SalesFact!B1322</f>
        <v>45788</v>
      </c>
      <c r="C1322" s="4" t="str">
        <f>Raw_SalesFact!C1322</f>
        <v>CUST1444</v>
      </c>
      <c r="D1322" s="4" t="str">
        <f>Raw_SalesFact!D1322</f>
        <v>PROD54</v>
      </c>
      <c r="E1322" s="4" t="str">
        <f>Raw_SalesFact!E1322</f>
        <v>STORE3</v>
      </c>
      <c r="F1322" s="4">
        <f>IF(Raw_SalesFact!F1322="",ROUND(AVERAGE(Raw_SalesFact!$F$2:$F$2001),0),Raw_SalesFact!F1322)</f>
        <v>3</v>
      </c>
      <c r="G1322" s="4">
        <f>IF(Raw_SalesFact!G1322="",ROUND(AVERAGEIF(Raw_SalesFact!$D$2:$D$2001,D1322,Raw_SalesFact!$G$2:$G$2001),2),Raw_SalesFact!G1322)</f>
        <v>477.05</v>
      </c>
      <c r="H1322" s="8">
        <f>IF(Raw_SalesFact!H1322="",0,Raw_SalesFact!H1322)</f>
        <v>0.05</v>
      </c>
      <c r="I1322" s="4" t="str">
        <f>Raw_SalesFact!I1322</f>
        <v>PayPal</v>
      </c>
      <c r="J1322" s="4">
        <f>IF(Raw_SalesFact!J1322="",ROUND(F1322*G1322*(1-H1322),2),Raw_SalesFact!J1322)</f>
        <v>1359.5925</v>
      </c>
      <c r="K1322" s="4" t="str">
        <f>IF(COUNTIF($A$2:$A1322,A1322)&gt;1,"Duplicate","Unique")</f>
        <v>Unique</v>
      </c>
    </row>
    <row r="1323" spans="1:11" ht="15" customHeight="1" x14ac:dyDescent="0.3">
      <c r="A1323" s="4" t="str">
        <f>Raw_SalesFact!A1323</f>
        <v>SALE1321</v>
      </c>
      <c r="B1323" s="6">
        <f>Raw_SalesFact!B1323</f>
        <v>45383</v>
      </c>
      <c r="C1323" s="4" t="str">
        <f>Raw_SalesFact!C1323</f>
        <v>CUST1307</v>
      </c>
      <c r="D1323" s="4" t="str">
        <f>Raw_SalesFact!D1323</f>
        <v>PROD74</v>
      </c>
      <c r="E1323" s="4" t="str">
        <f>Raw_SalesFact!E1323</f>
        <v>STORE9</v>
      </c>
      <c r="F1323" s="4">
        <f>IF(Raw_SalesFact!F1323="",ROUND(AVERAGE(Raw_SalesFact!$F$2:$F$2001),0),Raw_SalesFact!F1323)</f>
        <v>3</v>
      </c>
      <c r="G1323" s="4">
        <f>IF(Raw_SalesFact!G1323="",ROUND(AVERAGEIF(Raw_SalesFact!$D$2:$D$2001,D1323,Raw_SalesFact!$G$2:$G$2001),2),Raw_SalesFact!G1323)</f>
        <v>627.29</v>
      </c>
      <c r="H1323" s="8">
        <f>IF(Raw_SalesFact!H1323="",0,Raw_SalesFact!H1323)</f>
        <v>0.27</v>
      </c>
      <c r="I1323" s="4" t="str">
        <f>Raw_SalesFact!I1323</f>
        <v>COD</v>
      </c>
      <c r="J1323" s="4">
        <f>IF(Raw_SalesFact!J1323="",ROUND(F1323*G1323*(1-H1323),2),Raw_SalesFact!J1323)</f>
        <v>1373.7651000000001</v>
      </c>
      <c r="K1323" s="4" t="str">
        <f>IF(COUNTIF($A$2:$A1323,A1323)&gt;1,"Duplicate","Unique")</f>
        <v>Unique</v>
      </c>
    </row>
    <row r="1324" spans="1:11" ht="15" customHeight="1" x14ac:dyDescent="0.3">
      <c r="A1324" s="4" t="str">
        <f>Raw_SalesFact!A1324</f>
        <v>SALE1322</v>
      </c>
      <c r="B1324" s="6">
        <f>Raw_SalesFact!B1324</f>
        <v>45335</v>
      </c>
      <c r="C1324" s="4" t="str">
        <f>Raw_SalesFact!C1324</f>
        <v>CUST1304</v>
      </c>
      <c r="D1324" s="4" t="str">
        <f>Raw_SalesFact!D1324</f>
        <v>PROD94</v>
      </c>
      <c r="E1324" s="4" t="str">
        <f>Raw_SalesFact!E1324</f>
        <v>STORE11</v>
      </c>
      <c r="F1324" s="4">
        <f>IF(Raw_SalesFact!F1324="",ROUND(AVERAGE(Raw_SalesFact!$F$2:$F$2001),0),Raw_SalesFact!F1324)</f>
        <v>3</v>
      </c>
      <c r="G1324" s="4">
        <f>IF(Raw_SalesFact!G1324="",ROUND(AVERAGEIF(Raw_SalesFact!$D$2:$D$2001,D1324,Raw_SalesFact!$G$2:$G$2001),2),Raw_SalesFact!G1324)</f>
        <v>206.84</v>
      </c>
      <c r="H1324" s="8">
        <f>IF(Raw_SalesFact!H1324="",0,Raw_SalesFact!H1324)</f>
        <v>0.19</v>
      </c>
      <c r="I1324" s="4" t="str">
        <f>Raw_SalesFact!I1324</f>
        <v>PayPal</v>
      </c>
      <c r="J1324" s="4">
        <f>IF(Raw_SalesFact!J1324="",ROUND(F1324*G1324*(1-H1324),2),Raw_SalesFact!J1324)</f>
        <v>502.62119999999999</v>
      </c>
      <c r="K1324" s="4" t="str">
        <f>IF(COUNTIF($A$2:$A1324,A1324)&gt;1,"Duplicate","Unique")</f>
        <v>Unique</v>
      </c>
    </row>
    <row r="1325" spans="1:11" ht="15" customHeight="1" x14ac:dyDescent="0.3">
      <c r="A1325" s="4" t="str">
        <f>Raw_SalesFact!A1325</f>
        <v>SALE1323</v>
      </c>
      <c r="B1325" s="6">
        <f>Raw_SalesFact!B1325</f>
        <v>45304</v>
      </c>
      <c r="C1325" s="4" t="str">
        <f>Raw_SalesFact!C1325</f>
        <v>CUST1251</v>
      </c>
      <c r="D1325" s="4" t="str">
        <f>Raw_SalesFact!D1325</f>
        <v>PROD30</v>
      </c>
      <c r="E1325" s="4" t="str">
        <f>Raw_SalesFact!E1325</f>
        <v>STORE1</v>
      </c>
      <c r="F1325" s="4">
        <f>IF(Raw_SalesFact!F1325="",ROUND(AVERAGE(Raw_SalesFact!$F$2:$F$2001),0),Raw_SalesFact!F1325)</f>
        <v>4</v>
      </c>
      <c r="G1325" s="4">
        <f>IF(Raw_SalesFact!G1325="",ROUND(AVERAGEIF(Raw_SalesFact!$D$2:$D$2001,D1325,Raw_SalesFact!$G$2:$G$2001),2),Raw_SalesFact!G1325)</f>
        <v>629.04999999999995</v>
      </c>
      <c r="H1325" s="8">
        <f>IF(Raw_SalesFact!H1325="",0,Raw_SalesFact!H1325)</f>
        <v>0.26</v>
      </c>
      <c r="I1325" s="4" t="str">
        <f>Raw_SalesFact!I1325</f>
        <v>Credit Card</v>
      </c>
      <c r="J1325" s="4">
        <f>IF(Raw_SalesFact!J1325="",ROUND(F1325*G1325*(1-H1325),2),Raw_SalesFact!J1325)</f>
        <v>1861.9880000000001</v>
      </c>
      <c r="K1325" s="4" t="str">
        <f>IF(COUNTIF($A$2:$A1325,A1325)&gt;1,"Duplicate","Unique")</f>
        <v>Unique</v>
      </c>
    </row>
    <row r="1326" spans="1:11" ht="15" customHeight="1" x14ac:dyDescent="0.3">
      <c r="A1326" s="4" t="str">
        <f>Raw_SalesFact!A1326</f>
        <v>SALE1324</v>
      </c>
      <c r="B1326" s="6">
        <f>Raw_SalesFact!B1326</f>
        <v>45543</v>
      </c>
      <c r="C1326" s="4" t="str">
        <f>Raw_SalesFact!C1326</f>
        <v>CUST1438</v>
      </c>
      <c r="D1326" s="4" t="str">
        <f>Raw_SalesFact!D1326</f>
        <v>PROD74</v>
      </c>
      <c r="E1326" s="4" t="str">
        <f>Raw_SalesFact!E1326</f>
        <v>STORE17</v>
      </c>
      <c r="F1326" s="4">
        <f>IF(Raw_SalesFact!F1326="",ROUND(AVERAGE(Raw_SalesFact!$F$2:$F$2001),0),Raw_SalesFact!F1326)</f>
        <v>4</v>
      </c>
      <c r="G1326" s="4">
        <f>IF(Raw_SalesFact!G1326="",ROUND(AVERAGEIF(Raw_SalesFact!$D$2:$D$2001,D1326,Raw_SalesFact!$G$2:$G$2001),2),Raw_SalesFact!G1326)</f>
        <v>529.04</v>
      </c>
      <c r="H1326" s="8">
        <f>IF(Raw_SalesFact!H1326="",0,Raw_SalesFact!H1326)</f>
        <v>0.1</v>
      </c>
      <c r="I1326" s="4" t="str">
        <f>Raw_SalesFact!I1326</f>
        <v>PayPal</v>
      </c>
      <c r="J1326" s="4">
        <f>IF(Raw_SalesFact!J1326="",ROUND(F1326*G1326*(1-H1326),2),Raw_SalesFact!J1326)</f>
        <v>1904.5440000000001</v>
      </c>
      <c r="K1326" s="4" t="str">
        <f>IF(COUNTIF($A$2:$A1326,A1326)&gt;1,"Duplicate","Unique")</f>
        <v>Unique</v>
      </c>
    </row>
    <row r="1327" spans="1:11" ht="15" customHeight="1" x14ac:dyDescent="0.3">
      <c r="A1327" s="4" t="str">
        <f>Raw_SalesFact!A1327</f>
        <v>SALE1325</v>
      </c>
      <c r="B1327" s="6">
        <f>Raw_SalesFact!B1327</f>
        <v>45326</v>
      </c>
      <c r="C1327" s="4" t="str">
        <f>Raw_SalesFact!C1327</f>
        <v>CUST1349</v>
      </c>
      <c r="D1327" s="4" t="str">
        <f>Raw_SalesFact!D1327</f>
        <v>PROD30</v>
      </c>
      <c r="E1327" s="4" t="str">
        <f>Raw_SalesFact!E1327</f>
        <v>STORE17</v>
      </c>
      <c r="F1327" s="4">
        <f>IF(Raw_SalesFact!F1327="",ROUND(AVERAGE(Raw_SalesFact!$F$2:$F$2001),0),Raw_SalesFact!F1327)</f>
        <v>1</v>
      </c>
      <c r="G1327" s="4">
        <f>IF(Raw_SalesFact!G1327="",ROUND(AVERAGEIF(Raw_SalesFact!$D$2:$D$2001,D1327,Raw_SalesFact!$G$2:$G$2001),2),Raw_SalesFact!G1327)</f>
        <v>350.67</v>
      </c>
      <c r="H1327" s="8">
        <f>IF(Raw_SalesFact!H1327="",0,Raw_SalesFact!H1327)</f>
        <v>0.22</v>
      </c>
      <c r="I1327" s="4" t="str">
        <f>Raw_SalesFact!I1327</f>
        <v>PayPal</v>
      </c>
      <c r="J1327" s="4">
        <f>IF(Raw_SalesFact!J1327="",ROUND(F1327*G1327*(1-H1327),2),Raw_SalesFact!J1327)</f>
        <v>273.52260000000001</v>
      </c>
      <c r="K1327" s="4" t="str">
        <f>IF(COUNTIF($A$2:$A1327,A1327)&gt;1,"Duplicate","Unique")</f>
        <v>Unique</v>
      </c>
    </row>
    <row r="1328" spans="1:11" ht="15" customHeight="1" x14ac:dyDescent="0.3">
      <c r="A1328" s="4" t="str">
        <f>Raw_SalesFact!A1328</f>
        <v>SALE1326</v>
      </c>
      <c r="B1328" s="6">
        <f>Raw_SalesFact!B1328</f>
        <v>45498</v>
      </c>
      <c r="C1328" s="4" t="str">
        <f>Raw_SalesFact!C1328</f>
        <v>CUST1371</v>
      </c>
      <c r="D1328" s="4" t="str">
        <f>Raw_SalesFact!D1328</f>
        <v>PROD95</v>
      </c>
      <c r="E1328" s="4" t="str">
        <f>Raw_SalesFact!E1328</f>
        <v>STORE1</v>
      </c>
      <c r="F1328" s="4">
        <f>IF(Raw_SalesFact!F1328="",ROUND(AVERAGE(Raw_SalesFact!$F$2:$F$2001),0),Raw_SalesFact!F1328)</f>
        <v>1</v>
      </c>
      <c r="G1328" s="4">
        <f>IF(Raw_SalesFact!G1328="",ROUND(AVERAGEIF(Raw_SalesFact!$D$2:$D$2001,D1328,Raw_SalesFact!$G$2:$G$2001),2),Raw_SalesFact!G1328)</f>
        <v>128.93</v>
      </c>
      <c r="H1328" s="8">
        <f>IF(Raw_SalesFact!H1328="",0,Raw_SalesFact!H1328)</f>
        <v>0.26</v>
      </c>
      <c r="I1328" s="4" t="str">
        <f>Raw_SalesFact!I1328</f>
        <v>Credit Card</v>
      </c>
      <c r="J1328" s="4">
        <f>IF(Raw_SalesFact!J1328="",ROUND(F1328*G1328*(1-H1328),2),Raw_SalesFact!J1328)</f>
        <v>95.408199999999994</v>
      </c>
      <c r="K1328" s="4" t="str">
        <f>IF(COUNTIF($A$2:$A1328,A1328)&gt;1,"Duplicate","Unique")</f>
        <v>Unique</v>
      </c>
    </row>
    <row r="1329" spans="1:11" ht="15" customHeight="1" x14ac:dyDescent="0.3">
      <c r="A1329" s="4" t="str">
        <f>Raw_SalesFact!A1329</f>
        <v>SALE1327</v>
      </c>
      <c r="B1329" s="6">
        <f>Raw_SalesFact!B1329</f>
        <v>45544</v>
      </c>
      <c r="C1329" s="4" t="str">
        <f>Raw_SalesFact!C1329</f>
        <v>CUST1145</v>
      </c>
      <c r="D1329" s="4" t="str">
        <f>Raw_SalesFact!D1329</f>
        <v>PROD86</v>
      </c>
      <c r="E1329" s="4" t="str">
        <f>Raw_SalesFact!E1329</f>
        <v>STORE15</v>
      </c>
      <c r="F1329" s="4">
        <f>IF(Raw_SalesFact!F1329="",ROUND(AVERAGE(Raw_SalesFact!$F$2:$F$2001),0),Raw_SalesFact!F1329)</f>
        <v>2</v>
      </c>
      <c r="G1329" s="4">
        <f>IF(Raw_SalesFact!G1329="",ROUND(AVERAGEIF(Raw_SalesFact!$D$2:$D$2001,D1329,Raw_SalesFact!$G$2:$G$2001),2),Raw_SalesFact!G1329)</f>
        <v>384.92</v>
      </c>
      <c r="H1329" s="8">
        <f>IF(Raw_SalesFact!H1329="",0,Raw_SalesFact!H1329)</f>
        <v>0.09</v>
      </c>
      <c r="I1329" s="4" t="str">
        <f>Raw_SalesFact!I1329</f>
        <v>Credit Card</v>
      </c>
      <c r="J1329" s="4">
        <f>IF(Raw_SalesFact!J1329="",ROUND(F1329*G1329*(1-H1329),2),Raw_SalesFact!J1329)</f>
        <v>700.55439999999999</v>
      </c>
      <c r="K1329" s="4" t="str">
        <f>IF(COUNTIF($A$2:$A1329,A1329)&gt;1,"Duplicate","Unique")</f>
        <v>Unique</v>
      </c>
    </row>
    <row r="1330" spans="1:11" ht="15" customHeight="1" x14ac:dyDescent="0.3">
      <c r="A1330" s="4" t="str">
        <f>Raw_SalesFact!A1330</f>
        <v>SALE1328</v>
      </c>
      <c r="B1330" s="6">
        <f>Raw_SalesFact!B1330</f>
        <v>45268</v>
      </c>
      <c r="C1330" s="4" t="str">
        <f>Raw_SalesFact!C1330</f>
        <v>CUST1334</v>
      </c>
      <c r="D1330" s="4" t="str">
        <f>Raw_SalesFact!D1330</f>
        <v>PROD5</v>
      </c>
      <c r="E1330" s="4" t="str">
        <f>Raw_SalesFact!E1330</f>
        <v>STORE8</v>
      </c>
      <c r="F1330" s="4">
        <f>IF(Raw_SalesFact!F1330="",ROUND(AVERAGE(Raw_SalesFact!$F$2:$F$2001),0),Raw_SalesFact!F1330)</f>
        <v>3</v>
      </c>
      <c r="G1330" s="4">
        <f>IF(Raw_SalesFact!G1330="",ROUND(AVERAGEIF(Raw_SalesFact!$D$2:$D$2001,D1330,Raw_SalesFact!$G$2:$G$2001),2),Raw_SalesFact!G1330)</f>
        <v>120.77</v>
      </c>
      <c r="H1330" s="8">
        <f>IF(Raw_SalesFact!H1330="",0,Raw_SalesFact!H1330)</f>
        <v>0.28999999999999998</v>
      </c>
      <c r="I1330" s="4" t="str">
        <f>Raw_SalesFact!I1330</f>
        <v>PayPal</v>
      </c>
      <c r="J1330" s="4">
        <f>IF(Raw_SalesFact!J1330="",ROUND(F1330*G1330*(1-H1330),2),Raw_SalesFact!J1330)</f>
        <v>257.24009999999998</v>
      </c>
      <c r="K1330" s="4" t="str">
        <f>IF(COUNTIF($A$2:$A1330,A1330)&gt;1,"Duplicate","Unique")</f>
        <v>Unique</v>
      </c>
    </row>
    <row r="1331" spans="1:11" ht="15" customHeight="1" x14ac:dyDescent="0.3">
      <c r="A1331" s="4" t="str">
        <f>Raw_SalesFact!A1331</f>
        <v>SALE1329</v>
      </c>
      <c r="B1331" s="6">
        <f>Raw_SalesFact!B1331</f>
        <v>45824</v>
      </c>
      <c r="C1331" s="4" t="str">
        <f>Raw_SalesFact!C1331</f>
        <v>CUST1222</v>
      </c>
      <c r="D1331" s="4" t="str">
        <f>Raw_SalesFact!D1331</f>
        <v>PROD76</v>
      </c>
      <c r="E1331" s="4" t="str">
        <f>Raw_SalesFact!E1331</f>
        <v>STORE17</v>
      </c>
      <c r="F1331" s="4">
        <f>IF(Raw_SalesFact!F1331="",ROUND(AVERAGE(Raw_SalesFact!$F$2:$F$2001),0),Raw_SalesFact!F1331)</f>
        <v>4</v>
      </c>
      <c r="G1331" s="4">
        <f>IF(Raw_SalesFact!G1331="",ROUND(AVERAGEIF(Raw_SalesFact!$D$2:$D$2001,D1331,Raw_SalesFact!$G$2:$G$2001),2),Raw_SalesFact!G1331)</f>
        <v>661.39</v>
      </c>
      <c r="H1331" s="8">
        <f>IF(Raw_SalesFact!H1331="",0,Raw_SalesFact!H1331)</f>
        <v>7.0000000000000007E-2</v>
      </c>
      <c r="I1331" s="4" t="str">
        <f>Raw_SalesFact!I1331</f>
        <v>Credit Card</v>
      </c>
      <c r="J1331" s="4">
        <f>IF(Raw_SalesFact!J1331="",ROUND(F1331*G1331*(1-H1331),2),Raw_SalesFact!J1331)</f>
        <v>2460.3708000000001</v>
      </c>
      <c r="K1331" s="4" t="str">
        <f>IF(COUNTIF($A$2:$A1331,A1331)&gt;1,"Duplicate","Unique")</f>
        <v>Unique</v>
      </c>
    </row>
    <row r="1332" spans="1:11" ht="15" customHeight="1" x14ac:dyDescent="0.3">
      <c r="A1332" s="4" t="str">
        <f>Raw_SalesFact!A1332</f>
        <v>SALE1330</v>
      </c>
      <c r="B1332" s="6">
        <f>Raw_SalesFact!B1332</f>
        <v>45261</v>
      </c>
      <c r="C1332" s="4" t="str">
        <f>Raw_SalesFact!C1332</f>
        <v>CUST1449</v>
      </c>
      <c r="D1332" s="4" t="str">
        <f>Raw_SalesFact!D1332</f>
        <v>PROD62</v>
      </c>
      <c r="E1332" s="4" t="str">
        <f>Raw_SalesFact!E1332</f>
        <v>STORE2</v>
      </c>
      <c r="F1332" s="4">
        <f>IF(Raw_SalesFact!F1332="",ROUND(AVERAGE(Raw_SalesFact!$F$2:$F$2001),0),Raw_SalesFact!F1332)</f>
        <v>1</v>
      </c>
      <c r="G1332" s="4">
        <f>IF(Raw_SalesFact!G1332="",ROUND(AVERAGEIF(Raw_SalesFact!$D$2:$D$2001,D1332,Raw_SalesFact!$G$2:$G$2001),2),Raw_SalesFact!G1332)</f>
        <v>195.24</v>
      </c>
      <c r="H1332" s="8">
        <f>IF(Raw_SalesFact!H1332="",0,Raw_SalesFact!H1332)</f>
        <v>0.27</v>
      </c>
      <c r="I1332" s="4" t="str">
        <f>Raw_SalesFact!I1332</f>
        <v>PayPal</v>
      </c>
      <c r="J1332" s="4">
        <f>IF(Raw_SalesFact!J1332="",ROUND(F1332*G1332*(1-H1332),2),Raw_SalesFact!J1332)</f>
        <v>142.52520000000001</v>
      </c>
      <c r="K1332" s="4" t="str">
        <f>IF(COUNTIF($A$2:$A1332,A1332)&gt;1,"Duplicate","Unique")</f>
        <v>Unique</v>
      </c>
    </row>
    <row r="1333" spans="1:11" ht="15" customHeight="1" x14ac:dyDescent="0.3">
      <c r="A1333" s="4" t="str">
        <f>Raw_SalesFact!A1333</f>
        <v>SALE1331</v>
      </c>
      <c r="B1333" s="6">
        <f>Raw_SalesFact!B1333</f>
        <v>45233</v>
      </c>
      <c r="C1333" s="4" t="str">
        <f>Raw_SalesFact!C1333</f>
        <v>CUST1004</v>
      </c>
      <c r="D1333" s="4" t="str">
        <f>Raw_SalesFact!D1333</f>
        <v>PROD92</v>
      </c>
      <c r="E1333" s="4" t="str">
        <f>Raw_SalesFact!E1333</f>
        <v>STORE18</v>
      </c>
      <c r="F1333" s="4">
        <f>IF(Raw_SalesFact!F1333="",ROUND(AVERAGE(Raw_SalesFact!$F$2:$F$2001),0),Raw_SalesFact!F1333)</f>
        <v>2</v>
      </c>
      <c r="G1333" s="4">
        <f>IF(Raw_SalesFact!G1333="",ROUND(AVERAGEIF(Raw_SalesFact!$D$2:$D$2001,D1333,Raw_SalesFact!$G$2:$G$2001),2),Raw_SalesFact!G1333)</f>
        <v>177.4</v>
      </c>
      <c r="H1333" s="8">
        <f>IF(Raw_SalesFact!H1333="",0,Raw_SalesFact!H1333)</f>
        <v>0.19</v>
      </c>
      <c r="I1333" s="4" t="str">
        <f>Raw_SalesFact!I1333</f>
        <v>PayPal</v>
      </c>
      <c r="J1333" s="4">
        <f>IF(Raw_SalesFact!J1333="",ROUND(F1333*G1333*(1-H1333),2),Raw_SalesFact!J1333)</f>
        <v>287.38799999999998</v>
      </c>
      <c r="K1333" s="4" t="str">
        <f>IF(COUNTIF($A$2:$A1333,A1333)&gt;1,"Duplicate","Unique")</f>
        <v>Unique</v>
      </c>
    </row>
    <row r="1334" spans="1:11" ht="15" customHeight="1" x14ac:dyDescent="0.3">
      <c r="A1334" s="4" t="str">
        <f>Raw_SalesFact!A1334</f>
        <v>SALE1332</v>
      </c>
      <c r="B1334" s="6">
        <f>Raw_SalesFact!B1334</f>
        <v>45673</v>
      </c>
      <c r="C1334" s="4" t="str">
        <f>Raw_SalesFact!C1334</f>
        <v>CUST1057</v>
      </c>
      <c r="D1334" s="4" t="str">
        <f>Raw_SalesFact!D1334</f>
        <v>PROD98</v>
      </c>
      <c r="E1334" s="4" t="str">
        <f>Raw_SalesFact!E1334</f>
        <v>STORE11</v>
      </c>
      <c r="F1334" s="4">
        <f>IF(Raw_SalesFact!F1334="",ROUND(AVERAGE(Raw_SalesFact!$F$2:$F$2001),0),Raw_SalesFact!F1334)</f>
        <v>4</v>
      </c>
      <c r="G1334" s="4">
        <f>IF(Raw_SalesFact!G1334="",ROUND(AVERAGEIF(Raw_SalesFact!$D$2:$D$2001,D1334,Raw_SalesFact!$G$2:$G$2001),2),Raw_SalesFact!G1334)</f>
        <v>862.67</v>
      </c>
      <c r="H1334" s="8">
        <f>IF(Raw_SalesFact!H1334="",0,Raw_SalesFact!H1334)</f>
        <v>0.2</v>
      </c>
      <c r="I1334" s="4" t="str">
        <f>Raw_SalesFact!I1334</f>
        <v>PayPal</v>
      </c>
      <c r="J1334" s="4">
        <f>IF(Raw_SalesFact!J1334="",ROUND(F1334*G1334*(1-H1334),2),Raw_SalesFact!J1334)</f>
        <v>2760.5439999999999</v>
      </c>
      <c r="K1334" s="4" t="str">
        <f>IF(COUNTIF($A$2:$A1334,A1334)&gt;1,"Duplicate","Unique")</f>
        <v>Unique</v>
      </c>
    </row>
    <row r="1335" spans="1:11" ht="15" customHeight="1" x14ac:dyDescent="0.3">
      <c r="A1335" s="4" t="str">
        <f>Raw_SalesFact!A1335</f>
        <v>SALE1333</v>
      </c>
      <c r="B1335" s="6">
        <f>Raw_SalesFact!B1335</f>
        <v>45565</v>
      </c>
      <c r="C1335" s="4" t="str">
        <f>Raw_SalesFact!C1335</f>
        <v>CUST1444</v>
      </c>
      <c r="D1335" s="4" t="str">
        <f>Raw_SalesFact!D1335</f>
        <v>PROD17</v>
      </c>
      <c r="E1335" s="4" t="str">
        <f>Raw_SalesFact!E1335</f>
        <v>STORE6</v>
      </c>
      <c r="F1335" s="4">
        <f>IF(Raw_SalesFact!F1335="",ROUND(AVERAGE(Raw_SalesFact!$F$2:$F$2001),0),Raw_SalesFact!F1335)</f>
        <v>1</v>
      </c>
      <c r="G1335" s="4">
        <f>IF(Raw_SalesFact!G1335="",ROUND(AVERAGEIF(Raw_SalesFact!$D$2:$D$2001,D1335,Raw_SalesFact!$G$2:$G$2001),2),Raw_SalesFact!G1335)</f>
        <v>55.04</v>
      </c>
      <c r="H1335" s="8">
        <f>IF(Raw_SalesFact!H1335="",0,Raw_SalesFact!H1335)</f>
        <v>0.01</v>
      </c>
      <c r="I1335" s="4" t="str">
        <f>Raw_SalesFact!I1335</f>
        <v>COD</v>
      </c>
      <c r="J1335" s="4">
        <f>IF(Raw_SalesFact!J1335="",ROUND(F1335*G1335*(1-H1335),2),Raw_SalesFact!J1335)</f>
        <v>54.489600000000003</v>
      </c>
      <c r="K1335" s="4" t="str">
        <f>IF(COUNTIF($A$2:$A1335,A1335)&gt;1,"Duplicate","Unique")</f>
        <v>Unique</v>
      </c>
    </row>
    <row r="1336" spans="1:11" ht="15" customHeight="1" x14ac:dyDescent="0.3">
      <c r="A1336" s="4" t="str">
        <f>Raw_SalesFact!A1336</f>
        <v>SALE1334</v>
      </c>
      <c r="B1336" s="6">
        <f>Raw_SalesFact!B1336</f>
        <v>45646</v>
      </c>
      <c r="C1336" s="4" t="str">
        <f>Raw_SalesFact!C1336</f>
        <v>CUST1049</v>
      </c>
      <c r="D1336" s="4" t="str">
        <f>Raw_SalesFact!D1336</f>
        <v>PROD45</v>
      </c>
      <c r="E1336" s="4" t="str">
        <f>Raw_SalesFact!E1336</f>
        <v>STORE0</v>
      </c>
      <c r="F1336" s="4">
        <f>IF(Raw_SalesFact!F1336="",ROUND(AVERAGE(Raw_SalesFact!$F$2:$F$2001),0),Raw_SalesFact!F1336)</f>
        <v>2</v>
      </c>
      <c r="G1336" s="4">
        <f>IF(Raw_SalesFact!G1336="",ROUND(AVERAGEIF(Raw_SalesFact!$D$2:$D$2001,D1336,Raw_SalesFact!$G$2:$G$2001),2),Raw_SalesFact!G1336)</f>
        <v>905.47</v>
      </c>
      <c r="H1336" s="8">
        <f>IF(Raw_SalesFact!H1336="",0,Raw_SalesFact!H1336)</f>
        <v>0.2</v>
      </c>
      <c r="I1336" s="4" t="str">
        <f>Raw_SalesFact!I1336</f>
        <v>COD</v>
      </c>
      <c r="J1336" s="4">
        <f>IF(Raw_SalesFact!J1336="",ROUND(F1336*G1336*(1-H1336),2),Raw_SalesFact!J1336)</f>
        <v>1448.752</v>
      </c>
      <c r="K1336" s="4" t="str">
        <f>IF(COUNTIF($A$2:$A1336,A1336)&gt;1,"Duplicate","Unique")</f>
        <v>Unique</v>
      </c>
    </row>
    <row r="1337" spans="1:11" ht="15" customHeight="1" x14ac:dyDescent="0.3">
      <c r="A1337" s="4" t="str">
        <f>Raw_SalesFact!A1337</f>
        <v>SALE1335</v>
      </c>
      <c r="B1337" s="6">
        <f>Raw_SalesFact!B1337</f>
        <v>45539</v>
      </c>
      <c r="C1337" s="4" t="str">
        <f>Raw_SalesFact!C1337</f>
        <v>CUST1461</v>
      </c>
      <c r="D1337" s="4" t="str">
        <f>Raw_SalesFact!D1337</f>
        <v>PROD63</v>
      </c>
      <c r="E1337" s="4" t="str">
        <f>Raw_SalesFact!E1337</f>
        <v>STORE13</v>
      </c>
      <c r="F1337" s="4">
        <f>IF(Raw_SalesFact!F1337="",ROUND(AVERAGE(Raw_SalesFact!$F$2:$F$2001),0),Raw_SalesFact!F1337)</f>
        <v>3</v>
      </c>
      <c r="G1337" s="4">
        <f>IF(Raw_SalesFact!G1337="",ROUND(AVERAGEIF(Raw_SalesFact!$D$2:$D$2001,D1337,Raw_SalesFact!$G$2:$G$2001),2),Raw_SalesFact!G1337)</f>
        <v>217.13</v>
      </c>
      <c r="H1337" s="8">
        <f>IF(Raw_SalesFact!H1337="",0,Raw_SalesFact!H1337)</f>
        <v>0.28000000000000003</v>
      </c>
      <c r="I1337" s="4" t="str">
        <f>Raw_SalesFact!I1337</f>
        <v>Credit Card</v>
      </c>
      <c r="J1337" s="4">
        <f>IF(Raw_SalesFact!J1337="",ROUND(F1337*G1337*(1-H1337),2),Raw_SalesFact!J1337)</f>
        <v>469.00080000000003</v>
      </c>
      <c r="K1337" s="4" t="str">
        <f>IF(COUNTIF($A$2:$A1337,A1337)&gt;1,"Duplicate","Unique")</f>
        <v>Unique</v>
      </c>
    </row>
    <row r="1338" spans="1:11" ht="15" customHeight="1" x14ac:dyDescent="0.3">
      <c r="A1338" s="4" t="str">
        <f>Raw_SalesFact!A1338</f>
        <v>SALE1336</v>
      </c>
      <c r="B1338" s="6">
        <f>Raw_SalesFact!B1338</f>
        <v>45936</v>
      </c>
      <c r="C1338" s="4" t="str">
        <f>Raw_SalesFact!C1338</f>
        <v>CUST1389</v>
      </c>
      <c r="D1338" s="4" t="str">
        <f>Raw_SalesFact!D1338</f>
        <v>PROD75</v>
      </c>
      <c r="E1338" s="4" t="str">
        <f>Raw_SalesFact!E1338</f>
        <v>STORE0</v>
      </c>
      <c r="F1338" s="4">
        <f>IF(Raw_SalesFact!F1338="",ROUND(AVERAGE(Raw_SalesFact!$F$2:$F$2001),0),Raw_SalesFact!F1338)</f>
        <v>3</v>
      </c>
      <c r="G1338" s="4">
        <f>IF(Raw_SalesFact!G1338="",ROUND(AVERAGEIF(Raw_SalesFact!$D$2:$D$2001,D1338,Raw_SalesFact!$G$2:$G$2001),2),Raw_SalesFact!G1338)</f>
        <v>580.45000000000005</v>
      </c>
      <c r="H1338" s="8">
        <f>IF(Raw_SalesFact!H1338="",0,Raw_SalesFact!H1338)</f>
        <v>0</v>
      </c>
      <c r="I1338" s="4" t="str">
        <f>Raw_SalesFact!I1338</f>
        <v>PayPal</v>
      </c>
      <c r="J1338" s="4">
        <f>IF(Raw_SalesFact!J1338="",ROUND(F1338*G1338*(1-H1338),2),Raw_SalesFact!J1338)</f>
        <v>1741.35</v>
      </c>
      <c r="K1338" s="4" t="str">
        <f>IF(COUNTIF($A$2:$A1338,A1338)&gt;1,"Duplicate","Unique")</f>
        <v>Unique</v>
      </c>
    </row>
    <row r="1339" spans="1:11" ht="15" customHeight="1" x14ac:dyDescent="0.3">
      <c r="A1339" s="4" t="str">
        <f>Raw_SalesFact!A1339</f>
        <v>SALE1337</v>
      </c>
      <c r="B1339" s="6">
        <f>Raw_SalesFact!B1339</f>
        <v>45854</v>
      </c>
      <c r="C1339" s="4" t="str">
        <f>Raw_SalesFact!C1339</f>
        <v>CUST1103</v>
      </c>
      <c r="D1339" s="4" t="str">
        <f>Raw_SalesFact!D1339</f>
        <v>PROD4</v>
      </c>
      <c r="E1339" s="4" t="str">
        <f>Raw_SalesFact!E1339</f>
        <v>STORE17</v>
      </c>
      <c r="F1339" s="4">
        <f>IF(Raw_SalesFact!F1339="",ROUND(AVERAGE(Raw_SalesFact!$F$2:$F$2001),0),Raw_SalesFact!F1339)</f>
        <v>2</v>
      </c>
      <c r="G1339" s="4">
        <f>IF(Raw_SalesFact!G1339="",ROUND(AVERAGEIF(Raw_SalesFact!$D$2:$D$2001,D1339,Raw_SalesFact!$G$2:$G$2001),2),Raw_SalesFact!G1339)</f>
        <v>892.88</v>
      </c>
      <c r="H1339" s="8">
        <f>IF(Raw_SalesFact!H1339="",0,Raw_SalesFact!H1339)</f>
        <v>0.17</v>
      </c>
      <c r="I1339" s="4" t="str">
        <f>Raw_SalesFact!I1339</f>
        <v>PayPal</v>
      </c>
      <c r="J1339" s="4">
        <f>IF(Raw_SalesFact!J1339="",ROUND(F1339*G1339*(1-H1339),2),Raw_SalesFact!J1339)</f>
        <v>1482.1808000000001</v>
      </c>
      <c r="K1339" s="4" t="str">
        <f>IF(COUNTIF($A$2:$A1339,A1339)&gt;1,"Duplicate","Unique")</f>
        <v>Unique</v>
      </c>
    </row>
    <row r="1340" spans="1:11" ht="15" customHeight="1" x14ac:dyDescent="0.3">
      <c r="A1340" s="4" t="str">
        <f>Raw_SalesFact!A1340</f>
        <v>SALE1338</v>
      </c>
      <c r="B1340" s="6">
        <f>Raw_SalesFact!B1340</f>
        <v>45936</v>
      </c>
      <c r="C1340" s="4" t="str">
        <f>Raw_SalesFact!C1340</f>
        <v>CUST1091</v>
      </c>
      <c r="D1340" s="4" t="str">
        <f>Raw_SalesFact!D1340</f>
        <v>PROD40</v>
      </c>
      <c r="E1340" s="4" t="str">
        <f>Raw_SalesFact!E1340</f>
        <v>STORE18</v>
      </c>
      <c r="F1340" s="4">
        <f>IF(Raw_SalesFact!F1340="",ROUND(AVERAGE(Raw_SalesFact!$F$2:$F$2001),0),Raw_SalesFact!F1340)</f>
        <v>2</v>
      </c>
      <c r="G1340" s="4">
        <f>IF(Raw_SalesFact!G1340="",ROUND(AVERAGEIF(Raw_SalesFact!$D$2:$D$2001,D1340,Raw_SalesFact!$G$2:$G$2001),2),Raw_SalesFact!G1340)</f>
        <v>356.28</v>
      </c>
      <c r="H1340" s="8">
        <f>IF(Raw_SalesFact!H1340="",0,Raw_SalesFact!H1340)</f>
        <v>0.11</v>
      </c>
      <c r="I1340" s="4" t="str">
        <f>Raw_SalesFact!I1340</f>
        <v>COD</v>
      </c>
      <c r="J1340" s="4">
        <f>IF(Raw_SalesFact!J1340="",ROUND(F1340*G1340*(1-H1340),2),Raw_SalesFact!J1340)</f>
        <v>634.17840000000001</v>
      </c>
      <c r="K1340" s="4" t="str">
        <f>IF(COUNTIF($A$2:$A1340,A1340)&gt;1,"Duplicate","Unique")</f>
        <v>Unique</v>
      </c>
    </row>
    <row r="1341" spans="1:11" ht="15" customHeight="1" x14ac:dyDescent="0.3">
      <c r="A1341" s="4" t="str">
        <f>Raw_SalesFact!A1341</f>
        <v>SALE1339</v>
      </c>
      <c r="B1341" s="6">
        <f>Raw_SalesFact!B1341</f>
        <v>45921</v>
      </c>
      <c r="C1341" s="4" t="str">
        <f>Raw_SalesFact!C1341</f>
        <v>CUST1384</v>
      </c>
      <c r="D1341" s="4" t="str">
        <f>Raw_SalesFact!D1341</f>
        <v>PROD80</v>
      </c>
      <c r="E1341" s="4" t="str">
        <f>Raw_SalesFact!E1341</f>
        <v>STORE2</v>
      </c>
      <c r="F1341" s="4">
        <f>IF(Raw_SalesFact!F1341="",ROUND(AVERAGE(Raw_SalesFact!$F$2:$F$2001),0),Raw_SalesFact!F1341)</f>
        <v>4</v>
      </c>
      <c r="G1341" s="4">
        <f>IF(Raw_SalesFact!G1341="",ROUND(AVERAGEIF(Raw_SalesFact!$D$2:$D$2001,D1341,Raw_SalesFact!$G$2:$G$2001),2),Raw_SalesFact!G1341)</f>
        <v>806.99</v>
      </c>
      <c r="H1341" s="8">
        <f>IF(Raw_SalesFact!H1341="",0,Raw_SalesFact!H1341)</f>
        <v>0.06</v>
      </c>
      <c r="I1341" s="4" t="str">
        <f>Raw_SalesFact!I1341</f>
        <v>Credit Card</v>
      </c>
      <c r="J1341" s="4">
        <f>IF(Raw_SalesFact!J1341="",ROUND(F1341*G1341*(1-H1341),2),Raw_SalesFact!J1341)</f>
        <v>3034.2824000000001</v>
      </c>
      <c r="K1341" s="4" t="str">
        <f>IF(COUNTIF($A$2:$A1341,A1341)&gt;1,"Duplicate","Unique")</f>
        <v>Unique</v>
      </c>
    </row>
    <row r="1342" spans="1:11" ht="15" customHeight="1" x14ac:dyDescent="0.3">
      <c r="A1342" s="4" t="str">
        <f>Raw_SalesFact!A1342</f>
        <v>SALE1340</v>
      </c>
      <c r="B1342" s="6">
        <f>Raw_SalesFact!B1342</f>
        <v>45855</v>
      </c>
      <c r="C1342" s="4" t="str">
        <f>Raw_SalesFact!C1342</f>
        <v>CUST1439</v>
      </c>
      <c r="D1342" s="4" t="str">
        <f>Raw_SalesFact!D1342</f>
        <v>PROD20</v>
      </c>
      <c r="E1342" s="4" t="str">
        <f>Raw_SalesFact!E1342</f>
        <v>STORE1</v>
      </c>
      <c r="F1342" s="4">
        <f>IF(Raw_SalesFact!F1342="",ROUND(AVERAGE(Raw_SalesFact!$F$2:$F$2001),0),Raw_SalesFact!F1342)</f>
        <v>3</v>
      </c>
      <c r="G1342" s="4">
        <f>IF(Raw_SalesFact!G1342="",ROUND(AVERAGEIF(Raw_SalesFact!$D$2:$D$2001,D1342,Raw_SalesFact!$G$2:$G$2001),2),Raw_SalesFact!G1342)</f>
        <v>684.22</v>
      </c>
      <c r="H1342" s="8">
        <f>IF(Raw_SalesFact!H1342="",0,Raw_SalesFact!H1342)</f>
        <v>0.09</v>
      </c>
      <c r="I1342" s="4" t="str">
        <f>Raw_SalesFact!I1342</f>
        <v>Credit Card</v>
      </c>
      <c r="J1342" s="4">
        <f>IF(Raw_SalesFact!J1342="",ROUND(F1342*G1342*(1-H1342),2),Raw_SalesFact!J1342)</f>
        <v>1867.9205999999999</v>
      </c>
      <c r="K1342" s="4" t="str">
        <f>IF(COUNTIF($A$2:$A1342,A1342)&gt;1,"Duplicate","Unique")</f>
        <v>Unique</v>
      </c>
    </row>
    <row r="1343" spans="1:11" ht="15" customHeight="1" x14ac:dyDescent="0.3">
      <c r="A1343" s="4" t="str">
        <f>Raw_SalesFact!A1343</f>
        <v>SALE1341</v>
      </c>
      <c r="B1343" s="6">
        <f>Raw_SalesFact!B1343</f>
        <v>45837</v>
      </c>
      <c r="C1343" s="4" t="str">
        <f>Raw_SalesFact!C1343</f>
        <v>CUST1443</v>
      </c>
      <c r="D1343" s="4" t="str">
        <f>Raw_SalesFact!D1343</f>
        <v>PROD93</v>
      </c>
      <c r="E1343" s="4" t="str">
        <f>Raw_SalesFact!E1343</f>
        <v>STORE7</v>
      </c>
      <c r="F1343" s="4">
        <f>IF(Raw_SalesFact!F1343="",ROUND(AVERAGE(Raw_SalesFact!$F$2:$F$2001),0),Raw_SalesFact!F1343)</f>
        <v>4</v>
      </c>
      <c r="G1343" s="4">
        <f>IF(Raw_SalesFact!G1343="",ROUND(AVERAGEIF(Raw_SalesFact!$D$2:$D$2001,D1343,Raw_SalesFact!$G$2:$G$2001),2),Raw_SalesFact!G1343)</f>
        <v>763.34</v>
      </c>
      <c r="H1343" s="8">
        <f>IF(Raw_SalesFact!H1343="",0,Raw_SalesFact!H1343)</f>
        <v>7.0000000000000007E-2</v>
      </c>
      <c r="I1343" s="4" t="str">
        <f>Raw_SalesFact!I1343</f>
        <v>PayPal</v>
      </c>
      <c r="J1343" s="4">
        <f>IF(Raw_SalesFact!J1343="",ROUND(F1343*G1343*(1-H1343),2),Raw_SalesFact!J1343)</f>
        <v>2839.6248000000001</v>
      </c>
      <c r="K1343" s="4" t="str">
        <f>IF(COUNTIF($A$2:$A1343,A1343)&gt;1,"Duplicate","Unique")</f>
        <v>Unique</v>
      </c>
    </row>
    <row r="1344" spans="1:11" ht="15" customHeight="1" x14ac:dyDescent="0.3">
      <c r="A1344" s="4" t="str">
        <f>Raw_SalesFact!A1344</f>
        <v>SALE1342</v>
      </c>
      <c r="B1344" s="6">
        <f>Raw_SalesFact!B1344</f>
        <v>45738</v>
      </c>
      <c r="C1344" s="4" t="str">
        <f>Raw_SalesFact!C1344</f>
        <v>CUST1361</v>
      </c>
      <c r="D1344" s="4" t="str">
        <f>Raw_SalesFact!D1344</f>
        <v>PROD50</v>
      </c>
      <c r="E1344" s="4" t="str">
        <f>Raw_SalesFact!E1344</f>
        <v>STORE3</v>
      </c>
      <c r="F1344" s="4">
        <f>IF(Raw_SalesFact!F1344="",ROUND(AVERAGE(Raw_SalesFact!$F$2:$F$2001),0),Raw_SalesFact!F1344)</f>
        <v>3</v>
      </c>
      <c r="G1344" s="4">
        <f>IF(Raw_SalesFact!G1344="",ROUND(AVERAGEIF(Raw_SalesFact!$D$2:$D$2001,D1344,Raw_SalesFact!$G$2:$G$2001),2),Raw_SalesFact!G1344)</f>
        <v>721.94</v>
      </c>
      <c r="H1344" s="8">
        <f>IF(Raw_SalesFact!H1344="",0,Raw_SalesFact!H1344)</f>
        <v>0.26</v>
      </c>
      <c r="I1344" s="4" t="str">
        <f>Raw_SalesFact!I1344</f>
        <v>Credit Card</v>
      </c>
      <c r="J1344" s="4">
        <f>IF(Raw_SalesFact!J1344="",ROUND(F1344*G1344*(1-H1344),2),Raw_SalesFact!J1344)</f>
        <v>1602.7067999999999</v>
      </c>
      <c r="K1344" s="4" t="str">
        <f>IF(COUNTIF($A$2:$A1344,A1344)&gt;1,"Duplicate","Unique")</f>
        <v>Unique</v>
      </c>
    </row>
    <row r="1345" spans="1:11" ht="15" customHeight="1" x14ac:dyDescent="0.3">
      <c r="A1345" s="4" t="str">
        <f>Raw_SalesFact!A1345</f>
        <v>SALE1343</v>
      </c>
      <c r="B1345" s="6">
        <f>Raw_SalesFact!B1345</f>
        <v>45323</v>
      </c>
      <c r="C1345" s="4" t="str">
        <f>Raw_SalesFact!C1345</f>
        <v>CUST1406</v>
      </c>
      <c r="D1345" s="4" t="str">
        <f>Raw_SalesFact!D1345</f>
        <v>PROD97</v>
      </c>
      <c r="E1345" s="4" t="str">
        <f>Raw_SalesFact!E1345</f>
        <v>STORE1</v>
      </c>
      <c r="F1345" s="4">
        <f>IF(Raw_SalesFact!F1345="",ROUND(AVERAGE(Raw_SalesFact!$F$2:$F$2001),0),Raw_SalesFact!F1345)</f>
        <v>3</v>
      </c>
      <c r="G1345" s="4">
        <f>IF(Raw_SalesFact!G1345="",ROUND(AVERAGEIF(Raw_SalesFact!$D$2:$D$2001,D1345,Raw_SalesFact!$G$2:$G$2001),2),Raw_SalesFact!G1345)</f>
        <v>760.38</v>
      </c>
      <c r="H1345" s="8">
        <f>IF(Raw_SalesFact!H1345="",0,Raw_SalesFact!H1345)</f>
        <v>0</v>
      </c>
      <c r="I1345" s="4" t="str">
        <f>Raw_SalesFact!I1345</f>
        <v>COD</v>
      </c>
      <c r="J1345" s="4">
        <f>IF(Raw_SalesFact!J1345="",ROUND(F1345*G1345*(1-H1345),2),Raw_SalesFact!J1345)</f>
        <v>2281.14</v>
      </c>
      <c r="K1345" s="4" t="str">
        <f>IF(COUNTIF($A$2:$A1345,A1345)&gt;1,"Duplicate","Unique")</f>
        <v>Unique</v>
      </c>
    </row>
    <row r="1346" spans="1:11" ht="15" customHeight="1" x14ac:dyDescent="0.3">
      <c r="A1346" s="4" t="str">
        <f>Raw_SalesFact!A1346</f>
        <v>SALE1344</v>
      </c>
      <c r="B1346" s="6">
        <f>Raw_SalesFact!B1346</f>
        <v>45362</v>
      </c>
      <c r="C1346" s="4" t="str">
        <f>Raw_SalesFact!C1346</f>
        <v>CUST1298</v>
      </c>
      <c r="D1346" s="4" t="str">
        <f>Raw_SalesFact!D1346</f>
        <v>PROD97</v>
      </c>
      <c r="E1346" s="4" t="str">
        <f>Raw_SalesFact!E1346</f>
        <v>STORE6</v>
      </c>
      <c r="F1346" s="4">
        <f>IF(Raw_SalesFact!F1346="",ROUND(AVERAGE(Raw_SalesFact!$F$2:$F$2001),0),Raw_SalesFact!F1346)</f>
        <v>3</v>
      </c>
      <c r="G1346" s="4">
        <f>IF(Raw_SalesFact!G1346="",ROUND(AVERAGEIF(Raw_SalesFact!$D$2:$D$2001,D1346,Raw_SalesFact!$G$2:$G$2001),2),Raw_SalesFact!G1346)</f>
        <v>612.53</v>
      </c>
      <c r="H1346" s="8">
        <f>IF(Raw_SalesFact!H1346="",0,Raw_SalesFact!H1346)</f>
        <v>0.21</v>
      </c>
      <c r="I1346" s="4" t="str">
        <f>Raw_SalesFact!I1346</f>
        <v>COD</v>
      </c>
      <c r="J1346" s="4">
        <f>IF(Raw_SalesFact!J1346="",ROUND(F1346*G1346*(1-H1346),2),Raw_SalesFact!J1346)</f>
        <v>1451.6960999999999</v>
      </c>
      <c r="K1346" s="4" t="str">
        <f>IF(COUNTIF($A$2:$A1346,A1346)&gt;1,"Duplicate","Unique")</f>
        <v>Unique</v>
      </c>
    </row>
    <row r="1347" spans="1:11" ht="15" customHeight="1" x14ac:dyDescent="0.3">
      <c r="A1347" s="4" t="str">
        <f>Raw_SalesFact!A1347</f>
        <v>SALE1345</v>
      </c>
      <c r="B1347" s="6">
        <f>Raw_SalesFact!B1347</f>
        <v>45544</v>
      </c>
      <c r="C1347" s="4" t="str">
        <f>Raw_SalesFact!C1347</f>
        <v>CUST1041</v>
      </c>
      <c r="D1347" s="4" t="str">
        <f>Raw_SalesFact!D1347</f>
        <v>PROD63</v>
      </c>
      <c r="E1347" s="4" t="str">
        <f>Raw_SalesFact!E1347</f>
        <v>STORE16</v>
      </c>
      <c r="F1347" s="4">
        <f>IF(Raw_SalesFact!F1347="",ROUND(AVERAGE(Raw_SalesFact!$F$2:$F$2001),0),Raw_SalesFact!F1347)</f>
        <v>3</v>
      </c>
      <c r="G1347" s="4">
        <f>IF(Raw_SalesFact!G1347="",ROUND(AVERAGEIF(Raw_SalesFact!$D$2:$D$2001,D1347,Raw_SalesFact!$G$2:$G$2001),2),Raw_SalesFact!G1347)</f>
        <v>841.37</v>
      </c>
      <c r="H1347" s="8">
        <f>IF(Raw_SalesFact!H1347="",0,Raw_SalesFact!H1347)</f>
        <v>0.28999999999999998</v>
      </c>
      <c r="I1347" s="4" t="str">
        <f>Raw_SalesFact!I1347</f>
        <v>PayPal</v>
      </c>
      <c r="J1347" s="4">
        <f>IF(Raw_SalesFact!J1347="",ROUND(F1347*G1347*(1-H1347),2),Raw_SalesFact!J1347)</f>
        <v>1792.1180999999999</v>
      </c>
      <c r="K1347" s="4" t="str">
        <f>IF(COUNTIF($A$2:$A1347,A1347)&gt;1,"Duplicate","Unique")</f>
        <v>Unique</v>
      </c>
    </row>
    <row r="1348" spans="1:11" ht="15" customHeight="1" x14ac:dyDescent="0.3">
      <c r="A1348" s="4" t="str">
        <f>Raw_SalesFact!A1348</f>
        <v>SALE1346</v>
      </c>
      <c r="B1348" s="6">
        <f>Raw_SalesFact!B1348</f>
        <v>45249</v>
      </c>
      <c r="C1348" s="4" t="str">
        <f>Raw_SalesFact!C1348</f>
        <v>CUST1261</v>
      </c>
      <c r="D1348" s="4" t="str">
        <f>Raw_SalesFact!D1348</f>
        <v>PROD48</v>
      </c>
      <c r="E1348" s="4" t="str">
        <f>Raw_SalesFact!E1348</f>
        <v>STORE9</v>
      </c>
      <c r="F1348" s="4">
        <f>IF(Raw_SalesFact!F1348="",ROUND(AVERAGE(Raw_SalesFact!$F$2:$F$2001),0),Raw_SalesFact!F1348)</f>
        <v>2</v>
      </c>
      <c r="G1348" s="4">
        <f>IF(Raw_SalesFact!G1348="",ROUND(AVERAGEIF(Raw_SalesFact!$D$2:$D$2001,D1348,Raw_SalesFact!$G$2:$G$2001),2),Raw_SalesFact!G1348)</f>
        <v>636.51</v>
      </c>
      <c r="H1348" s="8">
        <f>IF(Raw_SalesFact!H1348="",0,Raw_SalesFact!H1348)</f>
        <v>0.25</v>
      </c>
      <c r="I1348" s="4" t="str">
        <f>Raw_SalesFact!I1348</f>
        <v>Credit Card</v>
      </c>
      <c r="J1348" s="4">
        <f>IF(Raw_SalesFact!J1348="",ROUND(F1348*G1348*(1-H1348),2),Raw_SalesFact!J1348)</f>
        <v>954.76499999999999</v>
      </c>
      <c r="K1348" s="4" t="str">
        <f>IF(COUNTIF($A$2:$A1348,A1348)&gt;1,"Duplicate","Unique")</f>
        <v>Unique</v>
      </c>
    </row>
    <row r="1349" spans="1:11" ht="15" customHeight="1" x14ac:dyDescent="0.3">
      <c r="A1349" s="4" t="str">
        <f>Raw_SalesFact!A1349</f>
        <v>SALE1347</v>
      </c>
      <c r="B1349" s="6">
        <f>Raw_SalesFact!B1349</f>
        <v>45659</v>
      </c>
      <c r="C1349" s="4" t="str">
        <f>Raw_SalesFact!C1349</f>
        <v>CUST1091</v>
      </c>
      <c r="D1349" s="4" t="str">
        <f>Raw_SalesFact!D1349</f>
        <v>PROD45</v>
      </c>
      <c r="E1349" s="4" t="str">
        <f>Raw_SalesFact!E1349</f>
        <v>STORE8</v>
      </c>
      <c r="F1349" s="4">
        <f>IF(Raw_SalesFact!F1349="",ROUND(AVERAGE(Raw_SalesFact!$F$2:$F$2001),0),Raw_SalesFact!F1349)</f>
        <v>2</v>
      </c>
      <c r="G1349" s="4">
        <f>IF(Raw_SalesFact!G1349="",ROUND(AVERAGEIF(Raw_SalesFact!$D$2:$D$2001,D1349,Raw_SalesFact!$G$2:$G$2001),2),Raw_SalesFact!G1349)</f>
        <v>732.37</v>
      </c>
      <c r="H1349" s="8">
        <f>IF(Raw_SalesFact!H1349="",0,Raw_SalesFact!H1349)</f>
        <v>0.22</v>
      </c>
      <c r="I1349" s="4" t="str">
        <f>Raw_SalesFact!I1349</f>
        <v>COD</v>
      </c>
      <c r="J1349" s="4">
        <f>IF(Raw_SalesFact!J1349="",ROUND(F1349*G1349*(1-H1349),2),Raw_SalesFact!J1349)</f>
        <v>1142.4972</v>
      </c>
      <c r="K1349" s="4" t="str">
        <f>IF(COUNTIF($A$2:$A1349,A1349)&gt;1,"Duplicate","Unique")</f>
        <v>Unique</v>
      </c>
    </row>
    <row r="1350" spans="1:11" ht="15" customHeight="1" x14ac:dyDescent="0.3">
      <c r="A1350" s="4" t="str">
        <f>Raw_SalesFact!A1350</f>
        <v>SALE1348</v>
      </c>
      <c r="B1350" s="6">
        <f>Raw_SalesFact!B1350</f>
        <v>45927</v>
      </c>
      <c r="C1350" s="4" t="str">
        <f>Raw_SalesFact!C1350</f>
        <v>CUST1164</v>
      </c>
      <c r="D1350" s="4" t="str">
        <f>Raw_SalesFact!D1350</f>
        <v>PROD54</v>
      </c>
      <c r="E1350" s="4" t="str">
        <f>Raw_SalesFact!E1350</f>
        <v>STORE16</v>
      </c>
      <c r="F1350" s="4">
        <f>IF(Raw_SalesFact!F1350="",ROUND(AVERAGE(Raw_SalesFact!$F$2:$F$2001),0),Raw_SalesFact!F1350)</f>
        <v>3</v>
      </c>
      <c r="G1350" s="4">
        <f>IF(Raw_SalesFact!G1350="",ROUND(AVERAGEIF(Raw_SalesFact!$D$2:$D$2001,D1350,Raw_SalesFact!$G$2:$G$2001),2),Raw_SalesFact!G1350)</f>
        <v>183.44</v>
      </c>
      <c r="H1350" s="8">
        <f>IF(Raw_SalesFact!H1350="",0,Raw_SalesFact!H1350)</f>
        <v>0.28000000000000003</v>
      </c>
      <c r="I1350" s="4" t="str">
        <f>Raw_SalesFact!I1350</f>
        <v>COD</v>
      </c>
      <c r="J1350" s="4">
        <f>IF(Raw_SalesFact!J1350="",ROUND(F1350*G1350*(1-H1350),2),Raw_SalesFact!J1350)</f>
        <v>396.23039999999997</v>
      </c>
      <c r="K1350" s="4" t="str">
        <f>IF(COUNTIF($A$2:$A1350,A1350)&gt;1,"Duplicate","Unique")</f>
        <v>Unique</v>
      </c>
    </row>
    <row r="1351" spans="1:11" ht="15" customHeight="1" x14ac:dyDescent="0.3">
      <c r="A1351" s="4" t="str">
        <f>Raw_SalesFact!A1351</f>
        <v>SALE1349</v>
      </c>
      <c r="B1351" s="6">
        <f>Raw_SalesFact!B1351</f>
        <v>45373</v>
      </c>
      <c r="C1351" s="4" t="str">
        <f>Raw_SalesFact!C1351</f>
        <v>CUST1065</v>
      </c>
      <c r="D1351" s="4" t="str">
        <f>Raw_SalesFact!D1351</f>
        <v>PROD11</v>
      </c>
      <c r="E1351" s="4" t="str">
        <f>Raw_SalesFact!E1351</f>
        <v>STORE13</v>
      </c>
      <c r="F1351" s="4">
        <f>IF(Raw_SalesFact!F1351="",ROUND(AVERAGE(Raw_SalesFact!$F$2:$F$2001),0),Raw_SalesFact!F1351)</f>
        <v>4</v>
      </c>
      <c r="G1351" s="4">
        <f>IF(Raw_SalesFact!G1351="",ROUND(AVERAGEIF(Raw_SalesFact!$D$2:$D$2001,D1351,Raw_SalesFact!$G$2:$G$2001),2),Raw_SalesFact!G1351)</f>
        <v>898.58</v>
      </c>
      <c r="H1351" s="8">
        <f>IF(Raw_SalesFact!H1351="",0,Raw_SalesFact!H1351)</f>
        <v>0.16</v>
      </c>
      <c r="I1351" s="4" t="str">
        <f>Raw_SalesFact!I1351</f>
        <v>PayPal</v>
      </c>
      <c r="J1351" s="4">
        <f>IF(Raw_SalesFact!J1351="",ROUND(F1351*G1351*(1-H1351),2),Raw_SalesFact!J1351)</f>
        <v>3019.2287999999999</v>
      </c>
      <c r="K1351" s="4" t="str">
        <f>IF(COUNTIF($A$2:$A1351,A1351)&gt;1,"Duplicate","Unique")</f>
        <v>Unique</v>
      </c>
    </row>
    <row r="1352" spans="1:11" ht="15" customHeight="1" x14ac:dyDescent="0.3">
      <c r="A1352" s="4" t="str">
        <f>Raw_SalesFact!A1352</f>
        <v>SALE1350</v>
      </c>
      <c r="B1352" s="6">
        <f>Raw_SalesFact!B1352</f>
        <v>45529</v>
      </c>
      <c r="C1352" s="4" t="str">
        <f>Raw_SalesFact!C1352</f>
        <v>CUST1390</v>
      </c>
      <c r="D1352" s="4" t="str">
        <f>Raw_SalesFact!D1352</f>
        <v>PROD23</v>
      </c>
      <c r="E1352" s="4" t="str">
        <f>Raw_SalesFact!E1352</f>
        <v>STORE2</v>
      </c>
      <c r="F1352" s="4">
        <f>IF(Raw_SalesFact!F1352="",ROUND(AVERAGE(Raw_SalesFact!$F$2:$F$2001),0),Raw_SalesFact!F1352)</f>
        <v>3</v>
      </c>
      <c r="G1352" s="4">
        <f>IF(Raw_SalesFact!G1352="",ROUND(AVERAGEIF(Raw_SalesFact!$D$2:$D$2001,D1352,Raw_SalesFact!$G$2:$G$2001),2),Raw_SalesFact!G1352)</f>
        <v>152.41</v>
      </c>
      <c r="H1352" s="8">
        <f>IF(Raw_SalesFact!H1352="",0,Raw_SalesFact!H1352)</f>
        <v>0.25</v>
      </c>
      <c r="I1352" s="4" t="str">
        <f>Raw_SalesFact!I1352</f>
        <v>Credit Card</v>
      </c>
      <c r="J1352" s="4">
        <f>IF(Raw_SalesFact!J1352="",ROUND(F1352*G1352*(1-H1352),2),Raw_SalesFact!J1352)</f>
        <v>342.92250000000001</v>
      </c>
      <c r="K1352" s="4" t="str">
        <f>IF(COUNTIF($A$2:$A1352,A1352)&gt;1,"Duplicate","Unique")</f>
        <v>Unique</v>
      </c>
    </row>
    <row r="1353" spans="1:11" ht="15" customHeight="1" x14ac:dyDescent="0.3">
      <c r="A1353" s="4" t="str">
        <f>Raw_SalesFact!A1353</f>
        <v>SALE1351</v>
      </c>
      <c r="B1353" s="6">
        <f>Raw_SalesFact!B1353</f>
        <v>45872</v>
      </c>
      <c r="C1353" s="4" t="str">
        <f>Raw_SalesFact!C1353</f>
        <v>CUST1223</v>
      </c>
      <c r="D1353" s="4" t="str">
        <f>Raw_SalesFact!D1353</f>
        <v>PROD92</v>
      </c>
      <c r="E1353" s="4" t="str">
        <f>Raw_SalesFact!E1353</f>
        <v>STORE14</v>
      </c>
      <c r="F1353" s="4">
        <f>IF(Raw_SalesFact!F1353="",ROUND(AVERAGE(Raw_SalesFact!$F$2:$F$2001),0),Raw_SalesFact!F1353)</f>
        <v>3</v>
      </c>
      <c r="G1353" s="4">
        <f>IF(Raw_SalesFact!G1353="",ROUND(AVERAGEIF(Raw_SalesFact!$D$2:$D$2001,D1353,Raw_SalesFact!$G$2:$G$2001),2),Raw_SalesFact!G1353)</f>
        <v>972.58</v>
      </c>
      <c r="H1353" s="8">
        <f>IF(Raw_SalesFact!H1353="",0,Raw_SalesFact!H1353)</f>
        <v>0.28000000000000003</v>
      </c>
      <c r="I1353" s="4" t="str">
        <f>Raw_SalesFact!I1353</f>
        <v>COD</v>
      </c>
      <c r="J1353" s="4">
        <f>IF(Raw_SalesFact!J1353="",ROUND(F1353*G1353*(1-H1353),2),Raw_SalesFact!J1353)</f>
        <v>2100.7728000000002</v>
      </c>
      <c r="K1353" s="4" t="str">
        <f>IF(COUNTIF($A$2:$A1353,A1353)&gt;1,"Duplicate","Unique")</f>
        <v>Unique</v>
      </c>
    </row>
    <row r="1354" spans="1:11" ht="15" customHeight="1" x14ac:dyDescent="0.3">
      <c r="A1354" s="4" t="str">
        <f>Raw_SalesFact!A1354</f>
        <v>SALE1352</v>
      </c>
      <c r="B1354" s="6">
        <f>Raw_SalesFact!B1354</f>
        <v>45267</v>
      </c>
      <c r="C1354" s="4" t="str">
        <f>Raw_SalesFact!C1354</f>
        <v>CUST1466</v>
      </c>
      <c r="D1354" s="4" t="str">
        <f>Raw_SalesFact!D1354</f>
        <v>PROD69</v>
      </c>
      <c r="E1354" s="4" t="str">
        <f>Raw_SalesFact!E1354</f>
        <v>STORE11</v>
      </c>
      <c r="F1354" s="4">
        <f>IF(Raw_SalesFact!F1354="",ROUND(AVERAGE(Raw_SalesFact!$F$2:$F$2001),0),Raw_SalesFact!F1354)</f>
        <v>4</v>
      </c>
      <c r="G1354" s="4">
        <f>IF(Raw_SalesFact!G1354="",ROUND(AVERAGEIF(Raw_SalesFact!$D$2:$D$2001,D1354,Raw_SalesFact!$G$2:$G$2001),2),Raw_SalesFact!G1354)</f>
        <v>136.4</v>
      </c>
      <c r="H1354" s="8">
        <f>IF(Raw_SalesFact!H1354="",0,Raw_SalesFact!H1354)</f>
        <v>0.04</v>
      </c>
      <c r="I1354" s="4" t="str">
        <f>Raw_SalesFact!I1354</f>
        <v>COD</v>
      </c>
      <c r="J1354" s="4">
        <f>IF(Raw_SalesFact!J1354="",ROUND(F1354*G1354*(1-H1354),2),Raw_SalesFact!J1354)</f>
        <v>523.77599999999995</v>
      </c>
      <c r="K1354" s="4" t="str">
        <f>IF(COUNTIF($A$2:$A1354,A1354)&gt;1,"Duplicate","Unique")</f>
        <v>Unique</v>
      </c>
    </row>
    <row r="1355" spans="1:11" ht="15" customHeight="1" x14ac:dyDescent="0.3">
      <c r="A1355" s="4" t="str">
        <f>Raw_SalesFact!A1355</f>
        <v>SALE1353</v>
      </c>
      <c r="B1355" s="6">
        <f>Raw_SalesFact!B1355</f>
        <v>45894</v>
      </c>
      <c r="C1355" s="4" t="str">
        <f>Raw_SalesFact!C1355</f>
        <v>CUST1400</v>
      </c>
      <c r="D1355" s="4" t="str">
        <f>Raw_SalesFact!D1355</f>
        <v>PROD94</v>
      </c>
      <c r="E1355" s="4" t="str">
        <f>Raw_SalesFact!E1355</f>
        <v>STORE15</v>
      </c>
      <c r="F1355" s="4">
        <f>IF(Raw_SalesFact!F1355="",ROUND(AVERAGE(Raw_SalesFact!$F$2:$F$2001),0),Raw_SalesFact!F1355)</f>
        <v>1</v>
      </c>
      <c r="G1355" s="4">
        <f>IF(Raw_SalesFact!G1355="",ROUND(AVERAGEIF(Raw_SalesFact!$D$2:$D$2001,D1355,Raw_SalesFact!$G$2:$G$2001),2),Raw_SalesFact!G1355)</f>
        <v>509.63</v>
      </c>
      <c r="H1355" s="8">
        <f>IF(Raw_SalesFact!H1355="",0,Raw_SalesFact!H1355)</f>
        <v>0.27</v>
      </c>
      <c r="I1355" s="4" t="str">
        <f>Raw_SalesFact!I1355</f>
        <v>COD</v>
      </c>
      <c r="J1355" s="4">
        <f>IF(Raw_SalesFact!J1355="",ROUND(F1355*G1355*(1-H1355),2),Raw_SalesFact!J1355)</f>
        <v>372.0299</v>
      </c>
      <c r="K1355" s="4" t="str">
        <f>IF(COUNTIF($A$2:$A1355,A1355)&gt;1,"Duplicate","Unique")</f>
        <v>Unique</v>
      </c>
    </row>
    <row r="1356" spans="1:11" ht="15" customHeight="1" x14ac:dyDescent="0.3">
      <c r="A1356" s="4" t="str">
        <f>Raw_SalesFact!A1356</f>
        <v>SALE1354</v>
      </c>
      <c r="B1356" s="6">
        <f>Raw_SalesFact!B1356</f>
        <v>45331</v>
      </c>
      <c r="C1356" s="4" t="str">
        <f>Raw_SalesFact!C1356</f>
        <v>CUST1003</v>
      </c>
      <c r="D1356" s="4" t="str">
        <f>Raw_SalesFact!D1356</f>
        <v>PROD97</v>
      </c>
      <c r="E1356" s="4" t="str">
        <f>Raw_SalesFact!E1356</f>
        <v>STORE3</v>
      </c>
      <c r="F1356" s="4">
        <f>IF(Raw_SalesFact!F1356="",ROUND(AVERAGE(Raw_SalesFact!$F$2:$F$2001),0),Raw_SalesFact!F1356)</f>
        <v>4</v>
      </c>
      <c r="G1356" s="4">
        <f>IF(Raw_SalesFact!G1356="",ROUND(AVERAGEIF(Raw_SalesFact!$D$2:$D$2001,D1356,Raw_SalesFact!$G$2:$G$2001),2),Raw_SalesFact!G1356)</f>
        <v>360.28</v>
      </c>
      <c r="H1356" s="8">
        <f>IF(Raw_SalesFact!H1356="",0,Raw_SalesFact!H1356)</f>
        <v>0.09</v>
      </c>
      <c r="I1356" s="4" t="str">
        <f>Raw_SalesFact!I1356</f>
        <v>COD</v>
      </c>
      <c r="J1356" s="4">
        <f>IF(Raw_SalesFact!J1356="",ROUND(F1356*G1356*(1-H1356),2),Raw_SalesFact!J1356)</f>
        <v>1311.4192</v>
      </c>
      <c r="K1356" s="4" t="str">
        <f>IF(COUNTIF($A$2:$A1356,A1356)&gt;1,"Duplicate","Unique")</f>
        <v>Unique</v>
      </c>
    </row>
    <row r="1357" spans="1:11" ht="15" customHeight="1" x14ac:dyDescent="0.3">
      <c r="A1357" s="4" t="str">
        <f>Raw_SalesFact!A1357</f>
        <v>SALE1355</v>
      </c>
      <c r="B1357" s="6">
        <f>Raw_SalesFact!B1357</f>
        <v>45910</v>
      </c>
      <c r="C1357" s="4" t="str">
        <f>Raw_SalesFact!C1357</f>
        <v>CUST1080</v>
      </c>
      <c r="D1357" s="4" t="str">
        <f>Raw_SalesFact!D1357</f>
        <v>PROD89</v>
      </c>
      <c r="E1357" s="4" t="str">
        <f>Raw_SalesFact!E1357</f>
        <v>STORE15</v>
      </c>
      <c r="F1357" s="4">
        <f>IF(Raw_SalesFact!F1357="",ROUND(AVERAGE(Raw_SalesFact!$F$2:$F$2001),0),Raw_SalesFact!F1357)</f>
        <v>3</v>
      </c>
      <c r="G1357" s="4">
        <f>IF(Raw_SalesFact!G1357="",ROUND(AVERAGEIF(Raw_SalesFact!$D$2:$D$2001,D1357,Raw_SalesFact!$G$2:$G$2001),2),Raw_SalesFact!G1357)</f>
        <v>882.05</v>
      </c>
      <c r="H1357" s="8">
        <f>IF(Raw_SalesFact!H1357="",0,Raw_SalesFact!H1357)</f>
        <v>0.06</v>
      </c>
      <c r="I1357" s="4" t="str">
        <f>Raw_SalesFact!I1357</f>
        <v>PayPal</v>
      </c>
      <c r="J1357" s="4">
        <f>IF(Raw_SalesFact!J1357="",ROUND(F1357*G1357*(1-H1357),2),Raw_SalesFact!J1357)</f>
        <v>2487.3809999999999</v>
      </c>
      <c r="K1357" s="4" t="str">
        <f>IF(COUNTIF($A$2:$A1357,A1357)&gt;1,"Duplicate","Unique")</f>
        <v>Unique</v>
      </c>
    </row>
    <row r="1358" spans="1:11" ht="15" customHeight="1" x14ac:dyDescent="0.3">
      <c r="A1358" s="4" t="str">
        <f>Raw_SalesFact!A1358</f>
        <v>SALE1356</v>
      </c>
      <c r="B1358" s="6">
        <f>Raw_SalesFact!B1358</f>
        <v>45564</v>
      </c>
      <c r="C1358" s="4" t="str">
        <f>Raw_SalesFact!C1358</f>
        <v>CUST1195</v>
      </c>
      <c r="D1358" s="4" t="str">
        <f>Raw_SalesFact!D1358</f>
        <v>PROD79</v>
      </c>
      <c r="E1358" s="4" t="str">
        <f>Raw_SalesFact!E1358</f>
        <v>STORE8</v>
      </c>
      <c r="F1358" s="4">
        <f>IF(Raw_SalesFact!F1358="",ROUND(AVERAGE(Raw_SalesFact!$F$2:$F$2001),0),Raw_SalesFact!F1358)</f>
        <v>3</v>
      </c>
      <c r="G1358" s="4">
        <f>IF(Raw_SalesFact!G1358="",ROUND(AVERAGEIF(Raw_SalesFact!$D$2:$D$2001,D1358,Raw_SalesFact!$G$2:$G$2001),2),Raw_SalesFact!G1358)</f>
        <v>141.54</v>
      </c>
      <c r="H1358" s="8">
        <f>IF(Raw_SalesFact!H1358="",0,Raw_SalesFact!H1358)</f>
        <v>0.12</v>
      </c>
      <c r="I1358" s="4" t="str">
        <f>Raw_SalesFact!I1358</f>
        <v>PayPal</v>
      </c>
      <c r="J1358" s="4">
        <f>IF(Raw_SalesFact!J1358="",ROUND(F1358*G1358*(1-H1358),2),Raw_SalesFact!J1358)</f>
        <v>373.66559999999998</v>
      </c>
      <c r="K1358" s="4" t="str">
        <f>IF(COUNTIF($A$2:$A1358,A1358)&gt;1,"Duplicate","Unique")</f>
        <v>Unique</v>
      </c>
    </row>
    <row r="1359" spans="1:11" ht="15" customHeight="1" x14ac:dyDescent="0.3">
      <c r="A1359" s="4" t="str">
        <f>Raw_SalesFact!A1359</f>
        <v>SALE1357</v>
      </c>
      <c r="B1359" s="6">
        <f>Raw_SalesFact!B1359</f>
        <v>45461</v>
      </c>
      <c r="C1359" s="4" t="str">
        <f>Raw_SalesFact!C1359</f>
        <v>CUST1043</v>
      </c>
      <c r="D1359" s="4" t="str">
        <f>Raw_SalesFact!D1359</f>
        <v>PROD15</v>
      </c>
      <c r="E1359" s="4" t="str">
        <f>Raw_SalesFact!E1359</f>
        <v>STORE4</v>
      </c>
      <c r="F1359" s="4">
        <f>IF(Raw_SalesFact!F1359="",ROUND(AVERAGE(Raw_SalesFact!$F$2:$F$2001),0),Raw_SalesFact!F1359)</f>
        <v>3</v>
      </c>
      <c r="G1359" s="4">
        <f>IF(Raw_SalesFact!G1359="",ROUND(AVERAGEIF(Raw_SalesFact!$D$2:$D$2001,D1359,Raw_SalesFact!$G$2:$G$2001),2),Raw_SalesFact!G1359)</f>
        <v>83.5</v>
      </c>
      <c r="H1359" s="8">
        <f>IF(Raw_SalesFact!H1359="",0,Raw_SalesFact!H1359)</f>
        <v>0.23</v>
      </c>
      <c r="I1359" s="4" t="str">
        <f>Raw_SalesFact!I1359</f>
        <v>COD</v>
      </c>
      <c r="J1359" s="4">
        <f>IF(Raw_SalesFact!J1359="",ROUND(F1359*G1359*(1-H1359),2),Raw_SalesFact!J1359)</f>
        <v>192.88499999999999</v>
      </c>
      <c r="K1359" s="4" t="str">
        <f>IF(COUNTIF($A$2:$A1359,A1359)&gt;1,"Duplicate","Unique")</f>
        <v>Unique</v>
      </c>
    </row>
    <row r="1360" spans="1:11" ht="15" customHeight="1" x14ac:dyDescent="0.3">
      <c r="A1360" s="4" t="str">
        <f>Raw_SalesFact!A1360</f>
        <v>SALE1358</v>
      </c>
      <c r="B1360" s="6">
        <f>Raw_SalesFact!B1360</f>
        <v>45258</v>
      </c>
      <c r="C1360" s="4" t="str">
        <f>Raw_SalesFact!C1360</f>
        <v>CUST1123</v>
      </c>
      <c r="D1360" s="4" t="str">
        <f>Raw_SalesFact!D1360</f>
        <v>PROD14</v>
      </c>
      <c r="E1360" s="4" t="str">
        <f>Raw_SalesFact!E1360</f>
        <v>STORE6</v>
      </c>
      <c r="F1360" s="4">
        <f>IF(Raw_SalesFact!F1360="",ROUND(AVERAGE(Raw_SalesFact!$F$2:$F$2001),0),Raw_SalesFact!F1360)</f>
        <v>2</v>
      </c>
      <c r="G1360" s="4">
        <f>IF(Raw_SalesFact!G1360="",ROUND(AVERAGEIF(Raw_SalesFact!$D$2:$D$2001,D1360,Raw_SalesFact!$G$2:$G$2001),2),Raw_SalesFact!G1360)</f>
        <v>629.73</v>
      </c>
      <c r="H1360" s="8">
        <f>IF(Raw_SalesFact!H1360="",0,Raw_SalesFact!H1360)</f>
        <v>7.0000000000000007E-2</v>
      </c>
      <c r="I1360" s="4" t="str">
        <f>Raw_SalesFact!I1360</f>
        <v>PayPal</v>
      </c>
      <c r="J1360" s="4">
        <f>IF(Raw_SalesFact!J1360="",ROUND(F1360*G1360*(1-H1360),2),Raw_SalesFact!J1360)</f>
        <v>1171.2978000000001</v>
      </c>
      <c r="K1360" s="4" t="str">
        <f>IF(COUNTIF($A$2:$A1360,A1360)&gt;1,"Duplicate","Unique")</f>
        <v>Unique</v>
      </c>
    </row>
    <row r="1361" spans="1:11" ht="15" customHeight="1" x14ac:dyDescent="0.3">
      <c r="A1361" s="4" t="str">
        <f>Raw_SalesFact!A1361</f>
        <v>SALE1359</v>
      </c>
      <c r="B1361" s="6">
        <f>Raw_SalesFact!B1361</f>
        <v>45228</v>
      </c>
      <c r="C1361" s="4" t="str">
        <f>Raw_SalesFact!C1361</f>
        <v>CUST1012</v>
      </c>
      <c r="D1361" s="4" t="str">
        <f>Raw_SalesFact!D1361</f>
        <v>PROD33</v>
      </c>
      <c r="E1361" s="4" t="str">
        <f>Raw_SalesFact!E1361</f>
        <v>STORE6</v>
      </c>
      <c r="F1361" s="4">
        <f>IF(Raw_SalesFact!F1361="",ROUND(AVERAGE(Raw_SalesFact!$F$2:$F$2001),0),Raw_SalesFact!F1361)</f>
        <v>2</v>
      </c>
      <c r="G1361" s="4">
        <f>IF(Raw_SalesFact!G1361="",ROUND(AVERAGEIF(Raw_SalesFact!$D$2:$D$2001,D1361,Raw_SalesFact!$G$2:$G$2001),2),Raw_SalesFact!G1361)</f>
        <v>159.93</v>
      </c>
      <c r="H1361" s="8">
        <f>IF(Raw_SalesFact!H1361="",0,Raw_SalesFact!H1361)</f>
        <v>0.2</v>
      </c>
      <c r="I1361" s="4" t="str">
        <f>Raw_SalesFact!I1361</f>
        <v>COD</v>
      </c>
      <c r="J1361" s="4">
        <f>IF(Raw_SalesFact!J1361="",ROUND(F1361*G1361*(1-H1361),2),Raw_SalesFact!J1361)</f>
        <v>255.88800000000001</v>
      </c>
      <c r="K1361" s="4" t="str">
        <f>IF(COUNTIF($A$2:$A1361,A1361)&gt;1,"Duplicate","Unique")</f>
        <v>Unique</v>
      </c>
    </row>
    <row r="1362" spans="1:11" ht="15" customHeight="1" x14ac:dyDescent="0.3">
      <c r="A1362" s="4" t="str">
        <f>Raw_SalesFact!A1362</f>
        <v>SALE1360</v>
      </c>
      <c r="B1362" s="6">
        <f>Raw_SalesFact!B1362</f>
        <v>45858</v>
      </c>
      <c r="C1362" s="4" t="str">
        <f>Raw_SalesFact!C1362</f>
        <v>CUST1012</v>
      </c>
      <c r="D1362" s="4" t="str">
        <f>Raw_SalesFact!D1362</f>
        <v>PROD45</v>
      </c>
      <c r="E1362" s="4" t="str">
        <f>Raw_SalesFact!E1362</f>
        <v>STORE18</v>
      </c>
      <c r="F1362" s="4">
        <f>IF(Raw_SalesFact!F1362="",ROUND(AVERAGE(Raw_SalesFact!$F$2:$F$2001),0),Raw_SalesFact!F1362)</f>
        <v>1</v>
      </c>
      <c r="G1362" s="4">
        <f>IF(Raw_SalesFact!G1362="",ROUND(AVERAGEIF(Raw_SalesFact!$D$2:$D$2001,D1362,Raw_SalesFact!$G$2:$G$2001),2),Raw_SalesFact!G1362)</f>
        <v>459.89</v>
      </c>
      <c r="H1362" s="8">
        <f>IF(Raw_SalesFact!H1362="",0,Raw_SalesFact!H1362)</f>
        <v>0.18</v>
      </c>
      <c r="I1362" s="4" t="str">
        <f>Raw_SalesFact!I1362</f>
        <v>COD</v>
      </c>
      <c r="J1362" s="4">
        <f>IF(Raw_SalesFact!J1362="",ROUND(F1362*G1362*(1-H1362),2),Raw_SalesFact!J1362)</f>
        <v>377.10980000000001</v>
      </c>
      <c r="K1362" s="4" t="str">
        <f>IF(COUNTIF($A$2:$A1362,A1362)&gt;1,"Duplicate","Unique")</f>
        <v>Unique</v>
      </c>
    </row>
    <row r="1363" spans="1:11" ht="15" customHeight="1" x14ac:dyDescent="0.3">
      <c r="A1363" s="4" t="str">
        <f>Raw_SalesFact!A1363</f>
        <v>SALE1361</v>
      </c>
      <c r="B1363" s="6">
        <f>Raw_SalesFact!B1363</f>
        <v>45532</v>
      </c>
      <c r="C1363" s="4" t="str">
        <f>Raw_SalesFact!C1363</f>
        <v>CUST1188</v>
      </c>
      <c r="D1363" s="4" t="str">
        <f>Raw_SalesFact!D1363</f>
        <v>PROD33</v>
      </c>
      <c r="E1363" s="4" t="str">
        <f>Raw_SalesFact!E1363</f>
        <v>STORE19</v>
      </c>
      <c r="F1363" s="4">
        <f>IF(Raw_SalesFact!F1363="",ROUND(AVERAGE(Raw_SalesFact!$F$2:$F$2001),0),Raw_SalesFact!F1363)</f>
        <v>4</v>
      </c>
      <c r="G1363" s="4">
        <f>IF(Raw_SalesFact!G1363="",ROUND(AVERAGEIF(Raw_SalesFact!$D$2:$D$2001,D1363,Raw_SalesFact!$G$2:$G$2001),2),Raw_SalesFact!G1363)</f>
        <v>885.57</v>
      </c>
      <c r="H1363" s="8">
        <f>IF(Raw_SalesFact!H1363="",0,Raw_SalesFact!H1363)</f>
        <v>0.27</v>
      </c>
      <c r="I1363" s="4" t="str">
        <f>Raw_SalesFact!I1363</f>
        <v>Credit Card</v>
      </c>
      <c r="J1363" s="4">
        <f>IF(Raw_SalesFact!J1363="",ROUND(F1363*G1363*(1-H1363),2),Raw_SalesFact!J1363)</f>
        <v>2585.8643999999999</v>
      </c>
      <c r="K1363" s="4" t="str">
        <f>IF(COUNTIF($A$2:$A1363,A1363)&gt;1,"Duplicate","Unique")</f>
        <v>Unique</v>
      </c>
    </row>
    <row r="1364" spans="1:11" ht="15" customHeight="1" x14ac:dyDescent="0.3">
      <c r="A1364" s="4" t="str">
        <f>Raw_SalesFact!A1364</f>
        <v>SALE1362</v>
      </c>
      <c r="B1364" s="6">
        <f>Raw_SalesFact!B1364</f>
        <v>45454</v>
      </c>
      <c r="C1364" s="4" t="str">
        <f>Raw_SalesFact!C1364</f>
        <v>CUST1402</v>
      </c>
      <c r="D1364" s="4" t="str">
        <f>Raw_SalesFact!D1364</f>
        <v>PROD54</v>
      </c>
      <c r="E1364" s="4" t="str">
        <f>Raw_SalesFact!E1364</f>
        <v>STORE15</v>
      </c>
      <c r="F1364" s="4">
        <f>IF(Raw_SalesFact!F1364="",ROUND(AVERAGE(Raw_SalesFact!$F$2:$F$2001),0),Raw_SalesFact!F1364)</f>
        <v>3</v>
      </c>
      <c r="G1364" s="4">
        <f>IF(Raw_SalesFact!G1364="",ROUND(AVERAGEIF(Raw_SalesFact!$D$2:$D$2001,D1364,Raw_SalesFact!$G$2:$G$2001),2),Raw_SalesFact!G1364)</f>
        <v>789.05</v>
      </c>
      <c r="H1364" s="8">
        <f>IF(Raw_SalesFact!H1364="",0,Raw_SalesFact!H1364)</f>
        <v>0</v>
      </c>
      <c r="I1364" s="4" t="str">
        <f>Raw_SalesFact!I1364</f>
        <v>PayPal</v>
      </c>
      <c r="J1364" s="4">
        <f>IF(Raw_SalesFact!J1364="",ROUND(F1364*G1364*(1-H1364),2),Raw_SalesFact!J1364)</f>
        <v>2367.15</v>
      </c>
      <c r="K1364" s="4" t="str">
        <f>IF(COUNTIF($A$2:$A1364,A1364)&gt;1,"Duplicate","Unique")</f>
        <v>Unique</v>
      </c>
    </row>
    <row r="1365" spans="1:11" ht="15" customHeight="1" x14ac:dyDescent="0.3">
      <c r="A1365" s="4" t="str">
        <f>Raw_SalesFact!A1365</f>
        <v>SALE1363</v>
      </c>
      <c r="B1365" s="6">
        <f>Raw_SalesFact!B1365</f>
        <v>45244</v>
      </c>
      <c r="C1365" s="4" t="str">
        <f>Raw_SalesFact!C1365</f>
        <v>CUST1154</v>
      </c>
      <c r="D1365" s="4" t="str">
        <f>Raw_SalesFact!D1365</f>
        <v>PROD66</v>
      </c>
      <c r="E1365" s="4" t="str">
        <f>Raw_SalesFact!E1365</f>
        <v>STORE0</v>
      </c>
      <c r="F1365" s="4">
        <f>IF(Raw_SalesFact!F1365="",ROUND(AVERAGE(Raw_SalesFact!$F$2:$F$2001),0),Raw_SalesFact!F1365)</f>
        <v>1</v>
      </c>
      <c r="G1365" s="4">
        <f>IF(Raw_SalesFact!G1365="",ROUND(AVERAGEIF(Raw_SalesFact!$D$2:$D$2001,D1365,Raw_SalesFact!$G$2:$G$2001),2),Raw_SalesFact!G1365)</f>
        <v>570.52</v>
      </c>
      <c r="H1365" s="8">
        <f>IF(Raw_SalesFact!H1365="",0,Raw_SalesFact!H1365)</f>
        <v>0</v>
      </c>
      <c r="I1365" s="4" t="str">
        <f>Raw_SalesFact!I1365</f>
        <v>PayPal</v>
      </c>
      <c r="J1365" s="4">
        <f>IF(Raw_SalesFact!J1365="",ROUND(F1365*G1365*(1-H1365),2),Raw_SalesFact!J1365)</f>
        <v>570.52</v>
      </c>
      <c r="K1365" s="4" t="str">
        <f>IF(COUNTIF($A$2:$A1365,A1365)&gt;1,"Duplicate","Unique")</f>
        <v>Unique</v>
      </c>
    </row>
    <row r="1366" spans="1:11" ht="15" customHeight="1" x14ac:dyDescent="0.3">
      <c r="A1366" s="4" t="str">
        <f>Raw_SalesFact!A1366</f>
        <v>SALE1364</v>
      </c>
      <c r="B1366" s="6">
        <f>Raw_SalesFact!B1366</f>
        <v>45322</v>
      </c>
      <c r="C1366" s="4" t="str">
        <f>Raw_SalesFact!C1366</f>
        <v>CUST1179</v>
      </c>
      <c r="D1366" s="4" t="str">
        <f>Raw_SalesFact!D1366</f>
        <v>PROD27</v>
      </c>
      <c r="E1366" s="4" t="str">
        <f>Raw_SalesFact!E1366</f>
        <v>STORE16</v>
      </c>
      <c r="F1366" s="4">
        <f>IF(Raw_SalesFact!F1366="",ROUND(AVERAGE(Raw_SalesFact!$F$2:$F$2001),0),Raw_SalesFact!F1366)</f>
        <v>4</v>
      </c>
      <c r="G1366" s="4">
        <f>IF(Raw_SalesFact!G1366="",ROUND(AVERAGEIF(Raw_SalesFact!$D$2:$D$2001,D1366,Raw_SalesFact!$G$2:$G$2001),2),Raw_SalesFact!G1366)</f>
        <v>310.79000000000002</v>
      </c>
      <c r="H1366" s="8">
        <f>IF(Raw_SalesFact!H1366="",0,Raw_SalesFact!H1366)</f>
        <v>0.22</v>
      </c>
      <c r="I1366" s="4" t="str">
        <f>Raw_SalesFact!I1366</f>
        <v>COD</v>
      </c>
      <c r="J1366" s="4">
        <f>IF(Raw_SalesFact!J1366="",ROUND(F1366*G1366*(1-H1366),2),Raw_SalesFact!J1366)</f>
        <v>969.66480000000001</v>
      </c>
      <c r="K1366" s="4" t="str">
        <f>IF(COUNTIF($A$2:$A1366,A1366)&gt;1,"Duplicate","Unique")</f>
        <v>Unique</v>
      </c>
    </row>
    <row r="1367" spans="1:11" ht="15" customHeight="1" x14ac:dyDescent="0.3">
      <c r="A1367" s="4" t="str">
        <f>Raw_SalesFact!A1367</f>
        <v>SALE1365</v>
      </c>
      <c r="B1367" s="6">
        <f>Raw_SalesFact!B1367</f>
        <v>45757</v>
      </c>
      <c r="C1367" s="4" t="str">
        <f>Raw_SalesFact!C1367</f>
        <v>CUST1057</v>
      </c>
      <c r="D1367" s="4" t="str">
        <f>Raw_SalesFact!D1367</f>
        <v>PROD68</v>
      </c>
      <c r="E1367" s="4" t="str">
        <f>Raw_SalesFact!E1367</f>
        <v>STORE17</v>
      </c>
      <c r="F1367" s="4">
        <f>IF(Raw_SalesFact!F1367="",ROUND(AVERAGE(Raw_SalesFact!$F$2:$F$2001),0),Raw_SalesFact!F1367)</f>
        <v>4</v>
      </c>
      <c r="G1367" s="4">
        <f>IF(Raw_SalesFact!G1367="",ROUND(AVERAGEIF(Raw_SalesFact!$D$2:$D$2001,D1367,Raw_SalesFact!$G$2:$G$2001),2),Raw_SalesFact!G1367)</f>
        <v>255.67</v>
      </c>
      <c r="H1367" s="8">
        <f>IF(Raw_SalesFact!H1367="",0,Raw_SalesFact!H1367)</f>
        <v>0.17</v>
      </c>
      <c r="I1367" s="4" t="str">
        <f>Raw_SalesFact!I1367</f>
        <v>Credit Card</v>
      </c>
      <c r="J1367" s="4">
        <f>IF(Raw_SalesFact!J1367="",ROUND(F1367*G1367*(1-H1367),2),Raw_SalesFact!J1367)</f>
        <v>848.82439999999997</v>
      </c>
      <c r="K1367" s="4" t="str">
        <f>IF(COUNTIF($A$2:$A1367,A1367)&gt;1,"Duplicate","Unique")</f>
        <v>Unique</v>
      </c>
    </row>
    <row r="1368" spans="1:11" ht="15" customHeight="1" x14ac:dyDescent="0.3">
      <c r="A1368" s="4" t="str">
        <f>Raw_SalesFact!A1368</f>
        <v>SALE1366</v>
      </c>
      <c r="B1368" s="6">
        <f>Raw_SalesFact!B1368</f>
        <v>45397</v>
      </c>
      <c r="C1368" s="4" t="str">
        <f>Raw_SalesFact!C1368</f>
        <v>CUST1129</v>
      </c>
      <c r="D1368" s="4" t="str">
        <f>Raw_SalesFact!D1368</f>
        <v>PROD27</v>
      </c>
      <c r="E1368" s="4" t="str">
        <f>Raw_SalesFact!E1368</f>
        <v>STORE16</v>
      </c>
      <c r="F1368" s="4">
        <f>IF(Raw_SalesFact!F1368="",ROUND(AVERAGE(Raw_SalesFact!$F$2:$F$2001),0),Raw_SalesFact!F1368)</f>
        <v>2</v>
      </c>
      <c r="G1368" s="4">
        <f>IF(Raw_SalesFact!G1368="",ROUND(AVERAGEIF(Raw_SalesFact!$D$2:$D$2001,D1368,Raw_SalesFact!$G$2:$G$2001),2),Raw_SalesFact!G1368)</f>
        <v>270.66000000000003</v>
      </c>
      <c r="H1368" s="8">
        <f>IF(Raw_SalesFact!H1368="",0,Raw_SalesFact!H1368)</f>
        <v>0.1</v>
      </c>
      <c r="I1368" s="4" t="str">
        <f>Raw_SalesFact!I1368</f>
        <v>COD</v>
      </c>
      <c r="J1368" s="4">
        <f>IF(Raw_SalesFact!J1368="",ROUND(F1368*G1368*(1-H1368),2),Raw_SalesFact!J1368)</f>
        <v>487.18799999999999</v>
      </c>
      <c r="K1368" s="4" t="str">
        <f>IF(COUNTIF($A$2:$A1368,A1368)&gt;1,"Duplicate","Unique")</f>
        <v>Unique</v>
      </c>
    </row>
    <row r="1369" spans="1:11" ht="15" customHeight="1" x14ac:dyDescent="0.3">
      <c r="A1369" s="4" t="str">
        <f>Raw_SalesFact!A1369</f>
        <v>SALE1367</v>
      </c>
      <c r="B1369" s="6">
        <f>Raw_SalesFact!B1369</f>
        <v>45914</v>
      </c>
      <c r="C1369" s="4" t="str">
        <f>Raw_SalesFact!C1369</f>
        <v>CUST1299</v>
      </c>
      <c r="D1369" s="4" t="str">
        <f>Raw_SalesFact!D1369</f>
        <v>PROD23</v>
      </c>
      <c r="E1369" s="4" t="str">
        <f>Raw_SalesFact!E1369</f>
        <v>STORE17</v>
      </c>
      <c r="F1369" s="4">
        <f>IF(Raw_SalesFact!F1369="",ROUND(AVERAGE(Raw_SalesFact!$F$2:$F$2001),0),Raw_SalesFact!F1369)</f>
        <v>3</v>
      </c>
      <c r="G1369" s="4">
        <f>IF(Raw_SalesFact!G1369="",ROUND(AVERAGEIF(Raw_SalesFact!$D$2:$D$2001,D1369,Raw_SalesFact!$G$2:$G$2001),2),Raw_SalesFact!G1369)</f>
        <v>373.35</v>
      </c>
      <c r="H1369" s="8">
        <f>IF(Raw_SalesFact!H1369="",0,Raw_SalesFact!H1369)</f>
        <v>0.2</v>
      </c>
      <c r="I1369" s="4" t="str">
        <f>Raw_SalesFact!I1369</f>
        <v>COD</v>
      </c>
      <c r="J1369" s="4">
        <f>IF(Raw_SalesFact!J1369="",ROUND(F1369*G1369*(1-H1369),2),Raw_SalesFact!J1369)</f>
        <v>896.04</v>
      </c>
      <c r="K1369" s="4" t="str">
        <f>IF(COUNTIF($A$2:$A1369,A1369)&gt;1,"Duplicate","Unique")</f>
        <v>Unique</v>
      </c>
    </row>
    <row r="1370" spans="1:11" ht="15" customHeight="1" x14ac:dyDescent="0.3">
      <c r="A1370" s="4" t="str">
        <f>Raw_SalesFact!A1370</f>
        <v>SALE1368</v>
      </c>
      <c r="B1370" s="6">
        <f>Raw_SalesFact!B1370</f>
        <v>45432</v>
      </c>
      <c r="C1370" s="4" t="str">
        <f>Raw_SalesFact!C1370</f>
        <v>CUST1036</v>
      </c>
      <c r="D1370" s="4" t="str">
        <f>Raw_SalesFact!D1370</f>
        <v>PROD59</v>
      </c>
      <c r="E1370" s="4" t="str">
        <f>Raw_SalesFact!E1370</f>
        <v>STORE11</v>
      </c>
      <c r="F1370" s="4">
        <f>IF(Raw_SalesFact!F1370="",ROUND(AVERAGE(Raw_SalesFact!$F$2:$F$2001),0),Raw_SalesFact!F1370)</f>
        <v>2</v>
      </c>
      <c r="G1370" s="4">
        <f>IF(Raw_SalesFact!G1370="",ROUND(AVERAGEIF(Raw_SalesFact!$D$2:$D$2001,D1370,Raw_SalesFact!$G$2:$G$2001),2),Raw_SalesFact!G1370)</f>
        <v>23.58</v>
      </c>
      <c r="H1370" s="8">
        <f>IF(Raw_SalesFact!H1370="",0,Raw_SalesFact!H1370)</f>
        <v>0.02</v>
      </c>
      <c r="I1370" s="4" t="str">
        <f>Raw_SalesFact!I1370</f>
        <v>PayPal</v>
      </c>
      <c r="J1370" s="4">
        <f>IF(Raw_SalesFact!J1370="",ROUND(F1370*G1370*(1-H1370),2),Raw_SalesFact!J1370)</f>
        <v>46.216799999999999</v>
      </c>
      <c r="K1370" s="4" t="str">
        <f>IF(COUNTIF($A$2:$A1370,A1370)&gt;1,"Duplicate","Unique")</f>
        <v>Unique</v>
      </c>
    </row>
    <row r="1371" spans="1:11" ht="15" customHeight="1" x14ac:dyDescent="0.3">
      <c r="A1371" s="4" t="str">
        <f>Raw_SalesFact!A1371</f>
        <v>SALE1369</v>
      </c>
      <c r="B1371" s="6">
        <f>Raw_SalesFact!B1371</f>
        <v>45798</v>
      </c>
      <c r="C1371" s="4" t="str">
        <f>Raw_SalesFact!C1371</f>
        <v>CUST1005</v>
      </c>
      <c r="D1371" s="4" t="str">
        <f>Raw_SalesFact!D1371</f>
        <v>PROD35</v>
      </c>
      <c r="E1371" s="4" t="str">
        <f>Raw_SalesFact!E1371</f>
        <v>STORE7</v>
      </c>
      <c r="F1371" s="4">
        <f>IF(Raw_SalesFact!F1371="",ROUND(AVERAGE(Raw_SalesFact!$F$2:$F$2001),0),Raw_SalesFact!F1371)</f>
        <v>4</v>
      </c>
      <c r="G1371" s="4">
        <f>IF(Raw_SalesFact!G1371="",ROUND(AVERAGEIF(Raw_SalesFact!$D$2:$D$2001,D1371,Raw_SalesFact!$G$2:$G$2001),2),Raw_SalesFact!G1371)</f>
        <v>185.67</v>
      </c>
      <c r="H1371" s="8">
        <f>IF(Raw_SalesFact!H1371="",0,Raw_SalesFact!H1371)</f>
        <v>0.21</v>
      </c>
      <c r="I1371" s="4" t="str">
        <f>Raw_SalesFact!I1371</f>
        <v>PayPal</v>
      </c>
      <c r="J1371" s="4">
        <f>IF(Raw_SalesFact!J1371="",ROUND(F1371*G1371*(1-H1371),2),Raw_SalesFact!J1371)</f>
        <v>586.71720000000005</v>
      </c>
      <c r="K1371" s="4" t="str">
        <f>IF(COUNTIF($A$2:$A1371,A1371)&gt;1,"Duplicate","Unique")</f>
        <v>Unique</v>
      </c>
    </row>
    <row r="1372" spans="1:11" ht="15" customHeight="1" x14ac:dyDescent="0.3">
      <c r="A1372" s="4" t="str">
        <f>Raw_SalesFact!A1372</f>
        <v>SALE1370</v>
      </c>
      <c r="B1372" s="6">
        <f>Raw_SalesFact!B1372</f>
        <v>45396</v>
      </c>
      <c r="C1372" s="4" t="str">
        <f>Raw_SalesFact!C1372</f>
        <v>CUST1120</v>
      </c>
      <c r="D1372" s="4" t="str">
        <f>Raw_SalesFact!D1372</f>
        <v>PROD18</v>
      </c>
      <c r="E1372" s="4" t="str">
        <f>Raw_SalesFact!E1372</f>
        <v>STORE13</v>
      </c>
      <c r="F1372" s="4">
        <f>IF(Raw_SalesFact!F1372="",ROUND(AVERAGE(Raw_SalesFact!$F$2:$F$2001),0),Raw_SalesFact!F1372)</f>
        <v>3</v>
      </c>
      <c r="G1372" s="4">
        <f>IF(Raw_SalesFact!G1372="",ROUND(AVERAGEIF(Raw_SalesFact!$D$2:$D$2001,D1372,Raw_SalesFact!$G$2:$G$2001),2),Raw_SalesFact!G1372)</f>
        <v>928.74</v>
      </c>
      <c r="H1372" s="8">
        <f>IF(Raw_SalesFact!H1372="",0,Raw_SalesFact!H1372)</f>
        <v>0.27</v>
      </c>
      <c r="I1372" s="4" t="str">
        <f>Raw_SalesFact!I1372</f>
        <v>PayPal</v>
      </c>
      <c r="J1372" s="4">
        <f>IF(Raw_SalesFact!J1372="",ROUND(F1372*G1372*(1-H1372),2),Raw_SalesFact!J1372)</f>
        <v>2033.9405999999999</v>
      </c>
      <c r="K1372" s="4" t="str">
        <f>IF(COUNTIF($A$2:$A1372,A1372)&gt;1,"Duplicate","Unique")</f>
        <v>Unique</v>
      </c>
    </row>
    <row r="1373" spans="1:11" ht="15" customHeight="1" x14ac:dyDescent="0.3">
      <c r="A1373" s="4" t="str">
        <f>Raw_SalesFact!A1373</f>
        <v>SALE1371</v>
      </c>
      <c r="B1373" s="6">
        <f>Raw_SalesFact!B1373</f>
        <v>45235</v>
      </c>
      <c r="C1373" s="4" t="str">
        <f>Raw_SalesFact!C1373</f>
        <v>CUST1029</v>
      </c>
      <c r="D1373" s="4" t="str">
        <f>Raw_SalesFact!D1373</f>
        <v>PROD84</v>
      </c>
      <c r="E1373" s="4" t="str">
        <f>Raw_SalesFact!E1373</f>
        <v>STORE5</v>
      </c>
      <c r="F1373" s="4">
        <f>IF(Raw_SalesFact!F1373="",ROUND(AVERAGE(Raw_SalesFact!$F$2:$F$2001),0),Raw_SalesFact!F1373)</f>
        <v>3</v>
      </c>
      <c r="G1373" s="4">
        <f>IF(Raw_SalesFact!G1373="",ROUND(AVERAGEIF(Raw_SalesFact!$D$2:$D$2001,D1373,Raw_SalesFact!$G$2:$G$2001),2),Raw_SalesFact!G1373)</f>
        <v>923.38</v>
      </c>
      <c r="H1373" s="8">
        <f>IF(Raw_SalesFact!H1373="",0,Raw_SalesFact!H1373)</f>
        <v>7.0000000000000007E-2</v>
      </c>
      <c r="I1373" s="4" t="str">
        <f>Raw_SalesFact!I1373</f>
        <v>COD</v>
      </c>
      <c r="J1373" s="4">
        <f>IF(Raw_SalesFact!J1373="",ROUND(F1373*G1373*(1-H1373),2),Raw_SalesFact!J1373)</f>
        <v>2576.2302</v>
      </c>
      <c r="K1373" s="4" t="str">
        <f>IF(COUNTIF($A$2:$A1373,A1373)&gt;1,"Duplicate","Unique")</f>
        <v>Unique</v>
      </c>
    </row>
    <row r="1374" spans="1:11" ht="15" customHeight="1" x14ac:dyDescent="0.3">
      <c r="A1374" s="4" t="str">
        <f>Raw_SalesFact!A1374</f>
        <v>SALE1372</v>
      </c>
      <c r="B1374" s="6">
        <f>Raw_SalesFact!B1374</f>
        <v>45499</v>
      </c>
      <c r="C1374" s="4" t="str">
        <f>Raw_SalesFact!C1374</f>
        <v>CUST1462</v>
      </c>
      <c r="D1374" s="4" t="str">
        <f>Raw_SalesFact!D1374</f>
        <v>PROD4</v>
      </c>
      <c r="E1374" s="4" t="str">
        <f>Raw_SalesFact!E1374</f>
        <v>STORE9</v>
      </c>
      <c r="F1374" s="4">
        <f>IF(Raw_SalesFact!F1374="",ROUND(AVERAGE(Raw_SalesFact!$F$2:$F$2001),0),Raw_SalesFact!F1374)</f>
        <v>2</v>
      </c>
      <c r="G1374" s="4">
        <f>IF(Raw_SalesFact!G1374="",ROUND(AVERAGEIF(Raw_SalesFact!$D$2:$D$2001,D1374,Raw_SalesFact!$G$2:$G$2001),2),Raw_SalesFact!G1374)</f>
        <v>409.26</v>
      </c>
      <c r="H1374" s="8">
        <f>IF(Raw_SalesFact!H1374="",0,Raw_SalesFact!H1374)</f>
        <v>0.1</v>
      </c>
      <c r="I1374" s="4" t="str">
        <f>Raw_SalesFact!I1374</f>
        <v>PayPal</v>
      </c>
      <c r="J1374" s="4">
        <f>IF(Raw_SalesFact!J1374="",ROUND(F1374*G1374*(1-H1374),2),Raw_SalesFact!J1374)</f>
        <v>736.66800000000001</v>
      </c>
      <c r="K1374" s="4" t="str">
        <f>IF(COUNTIF($A$2:$A1374,A1374)&gt;1,"Duplicate","Unique")</f>
        <v>Unique</v>
      </c>
    </row>
    <row r="1375" spans="1:11" ht="15" customHeight="1" x14ac:dyDescent="0.3">
      <c r="A1375" s="4" t="str">
        <f>Raw_SalesFact!A1375</f>
        <v>SALE1373</v>
      </c>
      <c r="B1375" s="6">
        <f>Raw_SalesFact!B1375</f>
        <v>45272</v>
      </c>
      <c r="C1375" s="4" t="str">
        <f>Raw_SalesFact!C1375</f>
        <v>CUST1254</v>
      </c>
      <c r="D1375" s="4" t="str">
        <f>Raw_SalesFact!D1375</f>
        <v>PROD23</v>
      </c>
      <c r="E1375" s="4" t="str">
        <f>Raw_SalesFact!E1375</f>
        <v>STORE7</v>
      </c>
      <c r="F1375" s="4">
        <f>IF(Raw_SalesFact!F1375="",ROUND(AVERAGE(Raw_SalesFact!$F$2:$F$2001),0),Raw_SalesFact!F1375)</f>
        <v>2</v>
      </c>
      <c r="G1375" s="4">
        <f>IF(Raw_SalesFact!G1375="",ROUND(AVERAGEIF(Raw_SalesFact!$D$2:$D$2001,D1375,Raw_SalesFact!$G$2:$G$2001),2),Raw_SalesFact!G1375)</f>
        <v>608.46</v>
      </c>
      <c r="H1375" s="8">
        <f>IF(Raw_SalesFact!H1375="",0,Raw_SalesFact!H1375)</f>
        <v>0.16</v>
      </c>
      <c r="I1375" s="4" t="str">
        <f>Raw_SalesFact!I1375</f>
        <v>Credit Card</v>
      </c>
      <c r="J1375" s="4">
        <f>IF(Raw_SalesFact!J1375="",ROUND(F1375*G1375*(1-H1375),2),Raw_SalesFact!J1375)</f>
        <v>1022.2128</v>
      </c>
      <c r="K1375" s="4" t="str">
        <f>IF(COUNTIF($A$2:$A1375,A1375)&gt;1,"Duplicate","Unique")</f>
        <v>Unique</v>
      </c>
    </row>
    <row r="1376" spans="1:11" ht="15" customHeight="1" x14ac:dyDescent="0.3">
      <c r="A1376" s="4" t="str">
        <f>Raw_SalesFact!A1376</f>
        <v>SALE1374</v>
      </c>
      <c r="B1376" s="6">
        <f>Raw_SalesFact!B1376</f>
        <v>45785</v>
      </c>
      <c r="C1376" s="4" t="str">
        <f>Raw_SalesFact!C1376</f>
        <v>CUST1212</v>
      </c>
      <c r="D1376" s="4" t="str">
        <f>Raw_SalesFact!D1376</f>
        <v>PROD42</v>
      </c>
      <c r="E1376" s="4" t="str">
        <f>Raw_SalesFact!E1376</f>
        <v>STORE19</v>
      </c>
      <c r="F1376" s="4">
        <f>IF(Raw_SalesFact!F1376="",ROUND(AVERAGE(Raw_SalesFact!$F$2:$F$2001),0),Raw_SalesFact!F1376)</f>
        <v>4</v>
      </c>
      <c r="G1376" s="4">
        <f>IF(Raw_SalesFact!G1376="",ROUND(AVERAGEIF(Raw_SalesFact!$D$2:$D$2001,D1376,Raw_SalesFact!$G$2:$G$2001),2),Raw_SalesFact!G1376)</f>
        <v>150.47999999999999</v>
      </c>
      <c r="H1376" s="8">
        <f>IF(Raw_SalesFact!H1376="",0,Raw_SalesFact!H1376)</f>
        <v>0.09</v>
      </c>
      <c r="I1376" s="4" t="str">
        <f>Raw_SalesFact!I1376</f>
        <v>Credit Card</v>
      </c>
      <c r="J1376" s="4">
        <f>IF(Raw_SalesFact!J1376="",ROUND(F1376*G1376*(1-H1376),2),Raw_SalesFact!J1376)</f>
        <v>547.74720000000002</v>
      </c>
      <c r="K1376" s="4" t="str">
        <f>IF(COUNTIF($A$2:$A1376,A1376)&gt;1,"Duplicate","Unique")</f>
        <v>Unique</v>
      </c>
    </row>
    <row r="1377" spans="1:11" ht="15" customHeight="1" x14ac:dyDescent="0.3">
      <c r="A1377" s="4" t="str">
        <f>Raw_SalesFact!A1377</f>
        <v>SALE1375</v>
      </c>
      <c r="B1377" s="6">
        <f>Raw_SalesFact!B1377</f>
        <v>45534</v>
      </c>
      <c r="C1377" s="4" t="str">
        <f>Raw_SalesFact!C1377</f>
        <v>CUST1245</v>
      </c>
      <c r="D1377" s="4" t="str">
        <f>Raw_SalesFact!D1377</f>
        <v>PROD68</v>
      </c>
      <c r="E1377" s="4" t="str">
        <f>Raw_SalesFact!E1377</f>
        <v>STORE14</v>
      </c>
      <c r="F1377" s="4">
        <f>IF(Raw_SalesFact!F1377="",ROUND(AVERAGE(Raw_SalesFact!$F$2:$F$2001),0),Raw_SalesFact!F1377)</f>
        <v>4</v>
      </c>
      <c r="G1377" s="4">
        <f>IF(Raw_SalesFact!G1377="",ROUND(AVERAGEIF(Raw_SalesFact!$D$2:$D$2001,D1377,Raw_SalesFact!$G$2:$G$2001),2),Raw_SalesFact!G1377)</f>
        <v>207.41</v>
      </c>
      <c r="H1377" s="8">
        <f>IF(Raw_SalesFact!H1377="",0,Raw_SalesFact!H1377)</f>
        <v>0.02</v>
      </c>
      <c r="I1377" s="4" t="str">
        <f>Raw_SalesFact!I1377</f>
        <v>Credit Card</v>
      </c>
      <c r="J1377" s="4">
        <f>IF(Raw_SalesFact!J1377="",ROUND(F1377*G1377*(1-H1377),2),Raw_SalesFact!J1377)</f>
        <v>813.04719999999998</v>
      </c>
      <c r="K1377" s="4" t="str">
        <f>IF(COUNTIF($A$2:$A1377,A1377)&gt;1,"Duplicate","Unique")</f>
        <v>Unique</v>
      </c>
    </row>
    <row r="1378" spans="1:11" ht="15" customHeight="1" x14ac:dyDescent="0.3">
      <c r="A1378" s="4" t="str">
        <f>Raw_SalesFact!A1378</f>
        <v>SALE1376</v>
      </c>
      <c r="B1378" s="6">
        <f>Raw_SalesFact!B1378</f>
        <v>45803</v>
      </c>
      <c r="C1378" s="4" t="str">
        <f>Raw_SalesFact!C1378</f>
        <v>CUST1172</v>
      </c>
      <c r="D1378" s="4" t="str">
        <f>Raw_SalesFact!D1378</f>
        <v>PROD11</v>
      </c>
      <c r="E1378" s="4" t="str">
        <f>Raw_SalesFact!E1378</f>
        <v>STORE6</v>
      </c>
      <c r="F1378" s="4">
        <f>IF(Raw_SalesFact!F1378="",ROUND(AVERAGE(Raw_SalesFact!$F$2:$F$2001),0),Raw_SalesFact!F1378)</f>
        <v>1</v>
      </c>
      <c r="G1378" s="4">
        <f>IF(Raw_SalesFact!G1378="",ROUND(AVERAGEIF(Raw_SalesFact!$D$2:$D$2001,D1378,Raw_SalesFact!$G$2:$G$2001),2),Raw_SalesFact!G1378)</f>
        <v>56.59</v>
      </c>
      <c r="H1378" s="8">
        <f>IF(Raw_SalesFact!H1378="",0,Raw_SalesFact!H1378)</f>
        <v>0.15</v>
      </c>
      <c r="I1378" s="4" t="str">
        <f>Raw_SalesFact!I1378</f>
        <v>PayPal</v>
      </c>
      <c r="J1378" s="4">
        <f>IF(Raw_SalesFact!J1378="",ROUND(F1378*G1378*(1-H1378),2),Raw_SalesFact!J1378)</f>
        <v>48.101500000000001</v>
      </c>
      <c r="K1378" s="4" t="str">
        <f>IF(COUNTIF($A$2:$A1378,A1378)&gt;1,"Duplicate","Unique")</f>
        <v>Unique</v>
      </c>
    </row>
    <row r="1379" spans="1:11" ht="15" customHeight="1" x14ac:dyDescent="0.3">
      <c r="A1379" s="4" t="str">
        <f>Raw_SalesFact!A1379</f>
        <v>SALE1377</v>
      </c>
      <c r="B1379" s="6">
        <f>Raw_SalesFact!B1379</f>
        <v>45667</v>
      </c>
      <c r="C1379" s="4" t="str">
        <f>Raw_SalesFact!C1379</f>
        <v>CUST1405</v>
      </c>
      <c r="D1379" s="4" t="str">
        <f>Raw_SalesFact!D1379</f>
        <v>PROD39</v>
      </c>
      <c r="E1379" s="4" t="str">
        <f>Raw_SalesFact!E1379</f>
        <v>STORE4</v>
      </c>
      <c r="F1379" s="4">
        <f>IF(Raw_SalesFact!F1379="",ROUND(AVERAGE(Raw_SalesFact!$F$2:$F$2001),0),Raw_SalesFact!F1379)</f>
        <v>4</v>
      </c>
      <c r="G1379" s="4">
        <f>IF(Raw_SalesFact!G1379="",ROUND(AVERAGEIF(Raw_SalesFact!$D$2:$D$2001,D1379,Raw_SalesFact!$G$2:$G$2001),2),Raw_SalesFact!G1379)</f>
        <v>995.4</v>
      </c>
      <c r="H1379" s="8">
        <f>IF(Raw_SalesFact!H1379="",0,Raw_SalesFact!H1379)</f>
        <v>0.27</v>
      </c>
      <c r="I1379" s="4" t="str">
        <f>Raw_SalesFact!I1379</f>
        <v>Credit Card</v>
      </c>
      <c r="J1379" s="4">
        <f>IF(Raw_SalesFact!J1379="",ROUND(F1379*G1379*(1-H1379),2),Raw_SalesFact!J1379)</f>
        <v>2906.5680000000002</v>
      </c>
      <c r="K1379" s="4" t="str">
        <f>IF(COUNTIF($A$2:$A1379,A1379)&gt;1,"Duplicate","Unique")</f>
        <v>Unique</v>
      </c>
    </row>
    <row r="1380" spans="1:11" ht="15" customHeight="1" x14ac:dyDescent="0.3">
      <c r="A1380" s="4" t="str">
        <f>Raw_SalesFact!A1380</f>
        <v>SALE1378</v>
      </c>
      <c r="B1380" s="6">
        <f>Raw_SalesFact!B1380</f>
        <v>45656</v>
      </c>
      <c r="C1380" s="4" t="str">
        <f>Raw_SalesFact!C1380</f>
        <v>CUST1064</v>
      </c>
      <c r="D1380" s="4" t="str">
        <f>Raw_SalesFact!D1380</f>
        <v>PROD47</v>
      </c>
      <c r="E1380" s="4" t="str">
        <f>Raw_SalesFact!E1380</f>
        <v>STORE12</v>
      </c>
      <c r="F1380" s="4">
        <f>IF(Raw_SalesFact!F1380="",ROUND(AVERAGE(Raw_SalesFact!$F$2:$F$2001),0),Raw_SalesFact!F1380)</f>
        <v>2</v>
      </c>
      <c r="G1380" s="4">
        <f>IF(Raw_SalesFact!G1380="",ROUND(AVERAGEIF(Raw_SalesFact!$D$2:$D$2001,D1380,Raw_SalesFact!$G$2:$G$2001),2),Raw_SalesFact!G1380)</f>
        <v>591.33000000000004</v>
      </c>
      <c r="H1380" s="8">
        <f>IF(Raw_SalesFact!H1380="",0,Raw_SalesFact!H1380)</f>
        <v>0.24</v>
      </c>
      <c r="I1380" s="4" t="str">
        <f>Raw_SalesFact!I1380</f>
        <v>Credit Card</v>
      </c>
      <c r="J1380" s="4">
        <f>IF(Raw_SalesFact!J1380="",ROUND(F1380*G1380*(1-H1380),2),Raw_SalesFact!J1380)</f>
        <v>898.82159999999999</v>
      </c>
      <c r="K1380" s="4" t="str">
        <f>IF(COUNTIF($A$2:$A1380,A1380)&gt;1,"Duplicate","Unique")</f>
        <v>Unique</v>
      </c>
    </row>
    <row r="1381" spans="1:11" ht="15" customHeight="1" x14ac:dyDescent="0.3">
      <c r="A1381" s="4" t="str">
        <f>Raw_SalesFact!A1381</f>
        <v>SALE1379</v>
      </c>
      <c r="B1381" s="6">
        <f>Raw_SalesFact!B1381</f>
        <v>45869</v>
      </c>
      <c r="C1381" s="4" t="str">
        <f>Raw_SalesFact!C1381</f>
        <v>CUST1378</v>
      </c>
      <c r="D1381" s="4" t="str">
        <f>Raw_SalesFact!D1381</f>
        <v>PROD48</v>
      </c>
      <c r="E1381" s="4" t="str">
        <f>Raw_SalesFact!E1381</f>
        <v>STORE17</v>
      </c>
      <c r="F1381" s="4">
        <f>IF(Raw_SalesFact!F1381="",ROUND(AVERAGE(Raw_SalesFact!$F$2:$F$2001),0),Raw_SalesFact!F1381)</f>
        <v>2</v>
      </c>
      <c r="G1381" s="4">
        <f>IF(Raw_SalesFact!G1381="",ROUND(AVERAGEIF(Raw_SalesFact!$D$2:$D$2001,D1381,Raw_SalesFact!$G$2:$G$2001),2),Raw_SalesFact!G1381)</f>
        <v>204.89</v>
      </c>
      <c r="H1381" s="8">
        <f>IF(Raw_SalesFact!H1381="",0,Raw_SalesFact!H1381)</f>
        <v>0.24</v>
      </c>
      <c r="I1381" s="4" t="str">
        <f>Raw_SalesFact!I1381</f>
        <v>Credit Card</v>
      </c>
      <c r="J1381" s="4">
        <f>IF(Raw_SalesFact!J1381="",ROUND(F1381*G1381*(1-H1381),2),Raw_SalesFact!J1381)</f>
        <v>311.43279999999999</v>
      </c>
      <c r="K1381" s="4" t="str">
        <f>IF(COUNTIF($A$2:$A1381,A1381)&gt;1,"Duplicate","Unique")</f>
        <v>Unique</v>
      </c>
    </row>
    <row r="1382" spans="1:11" ht="15" customHeight="1" x14ac:dyDescent="0.3">
      <c r="A1382" s="4" t="str">
        <f>Raw_SalesFact!A1382</f>
        <v>SALE1380</v>
      </c>
      <c r="B1382" s="6">
        <f>Raw_SalesFact!B1382</f>
        <v>45549</v>
      </c>
      <c r="C1382" s="4" t="str">
        <f>Raw_SalesFact!C1382</f>
        <v>CUST1090</v>
      </c>
      <c r="D1382" s="4" t="str">
        <f>Raw_SalesFact!D1382</f>
        <v>PROD65</v>
      </c>
      <c r="E1382" s="4" t="str">
        <f>Raw_SalesFact!E1382</f>
        <v>STORE14</v>
      </c>
      <c r="F1382" s="4">
        <f>IF(Raw_SalesFact!F1382="",ROUND(AVERAGE(Raw_SalesFact!$F$2:$F$2001),0),Raw_SalesFact!F1382)</f>
        <v>2</v>
      </c>
      <c r="G1382" s="4">
        <f>IF(Raw_SalesFact!G1382="",ROUND(AVERAGEIF(Raw_SalesFact!$D$2:$D$2001,D1382,Raw_SalesFact!$G$2:$G$2001),2),Raw_SalesFact!G1382)</f>
        <v>546.41</v>
      </c>
      <c r="H1382" s="8">
        <f>IF(Raw_SalesFact!H1382="",0,Raw_SalesFact!H1382)</f>
        <v>0.08</v>
      </c>
      <c r="I1382" s="4" t="str">
        <f>Raw_SalesFact!I1382</f>
        <v>COD</v>
      </c>
      <c r="J1382" s="4">
        <f>IF(Raw_SalesFact!J1382="",ROUND(F1382*G1382*(1-H1382),2),Raw_SalesFact!J1382)</f>
        <v>1005.3944</v>
      </c>
      <c r="K1382" s="4" t="str">
        <f>IF(COUNTIF($A$2:$A1382,A1382)&gt;1,"Duplicate","Unique")</f>
        <v>Unique</v>
      </c>
    </row>
    <row r="1383" spans="1:11" ht="15" customHeight="1" x14ac:dyDescent="0.3">
      <c r="A1383" s="4" t="str">
        <f>Raw_SalesFact!A1383</f>
        <v>SALE1381</v>
      </c>
      <c r="B1383" s="6">
        <f>Raw_SalesFact!B1383</f>
        <v>45409</v>
      </c>
      <c r="C1383" s="4" t="str">
        <f>Raw_SalesFact!C1383</f>
        <v>CUST1056</v>
      </c>
      <c r="D1383" s="4" t="str">
        <f>Raw_SalesFact!D1383</f>
        <v>PROD18</v>
      </c>
      <c r="E1383" s="4" t="str">
        <f>Raw_SalesFact!E1383</f>
        <v>STORE12</v>
      </c>
      <c r="F1383" s="4">
        <f>IF(Raw_SalesFact!F1383="",ROUND(AVERAGE(Raw_SalesFact!$F$2:$F$2001),0),Raw_SalesFact!F1383)</f>
        <v>4</v>
      </c>
      <c r="G1383" s="4">
        <f>IF(Raw_SalesFact!G1383="",ROUND(AVERAGEIF(Raw_SalesFact!$D$2:$D$2001,D1383,Raw_SalesFact!$G$2:$G$2001),2),Raw_SalesFact!G1383)</f>
        <v>455.49</v>
      </c>
      <c r="H1383" s="8">
        <f>IF(Raw_SalesFact!H1383="",0,Raw_SalesFact!H1383)</f>
        <v>0.17</v>
      </c>
      <c r="I1383" s="4" t="str">
        <f>Raw_SalesFact!I1383</f>
        <v>Credit Card</v>
      </c>
      <c r="J1383" s="4">
        <f>IF(Raw_SalesFact!J1383="",ROUND(F1383*G1383*(1-H1383),2),Raw_SalesFact!J1383)</f>
        <v>1512.2267999999999</v>
      </c>
      <c r="K1383" s="4" t="str">
        <f>IF(COUNTIF($A$2:$A1383,A1383)&gt;1,"Duplicate","Unique")</f>
        <v>Unique</v>
      </c>
    </row>
    <row r="1384" spans="1:11" ht="15" customHeight="1" x14ac:dyDescent="0.3">
      <c r="A1384" s="4" t="str">
        <f>Raw_SalesFact!A1384</f>
        <v>SALE1382</v>
      </c>
      <c r="B1384" s="6">
        <f>Raw_SalesFact!B1384</f>
        <v>45374</v>
      </c>
      <c r="C1384" s="4" t="str">
        <f>Raw_SalesFact!C1384</f>
        <v>CUST1422</v>
      </c>
      <c r="D1384" s="4" t="str">
        <f>Raw_SalesFact!D1384</f>
        <v>PROD10</v>
      </c>
      <c r="E1384" s="4" t="str">
        <f>Raw_SalesFact!E1384</f>
        <v>STORE16</v>
      </c>
      <c r="F1384" s="4">
        <f>IF(Raw_SalesFact!F1384="",ROUND(AVERAGE(Raw_SalesFact!$F$2:$F$2001),0),Raw_SalesFact!F1384)</f>
        <v>2</v>
      </c>
      <c r="G1384" s="4">
        <f>IF(Raw_SalesFact!G1384="",ROUND(AVERAGEIF(Raw_SalesFact!$D$2:$D$2001,D1384,Raw_SalesFact!$G$2:$G$2001),2),Raw_SalesFact!G1384)</f>
        <v>700.27</v>
      </c>
      <c r="H1384" s="8">
        <f>IF(Raw_SalesFact!H1384="",0,Raw_SalesFact!H1384)</f>
        <v>0.16</v>
      </c>
      <c r="I1384" s="4" t="str">
        <f>Raw_SalesFact!I1384</f>
        <v>Credit Card</v>
      </c>
      <c r="J1384" s="4">
        <f>IF(Raw_SalesFact!J1384="",ROUND(F1384*G1384*(1-H1384),2),Raw_SalesFact!J1384)</f>
        <v>1176.4536000000001</v>
      </c>
      <c r="K1384" s="4" t="str">
        <f>IF(COUNTIF($A$2:$A1384,A1384)&gt;1,"Duplicate","Unique")</f>
        <v>Unique</v>
      </c>
    </row>
    <row r="1385" spans="1:11" ht="15" customHeight="1" x14ac:dyDescent="0.3">
      <c r="A1385" s="4" t="str">
        <f>Raw_SalesFact!A1385</f>
        <v>SALE1383</v>
      </c>
      <c r="B1385" s="6">
        <f>Raw_SalesFact!B1385</f>
        <v>45282</v>
      </c>
      <c r="C1385" s="4" t="str">
        <f>Raw_SalesFact!C1385</f>
        <v>CUST1345</v>
      </c>
      <c r="D1385" s="4" t="str">
        <f>Raw_SalesFact!D1385</f>
        <v>PROD82</v>
      </c>
      <c r="E1385" s="4" t="str">
        <f>Raw_SalesFact!E1385</f>
        <v>STORE17</v>
      </c>
      <c r="F1385" s="4">
        <f>IF(Raw_SalesFact!F1385="",ROUND(AVERAGE(Raw_SalesFact!$F$2:$F$2001),0),Raw_SalesFact!F1385)</f>
        <v>2</v>
      </c>
      <c r="G1385" s="4">
        <f>IF(Raw_SalesFact!G1385="",ROUND(AVERAGEIF(Raw_SalesFact!$D$2:$D$2001,D1385,Raw_SalesFact!$G$2:$G$2001),2),Raw_SalesFact!G1385)</f>
        <v>160.21</v>
      </c>
      <c r="H1385" s="8">
        <f>IF(Raw_SalesFact!H1385="",0,Raw_SalesFact!H1385)</f>
        <v>0.09</v>
      </c>
      <c r="I1385" s="4" t="str">
        <f>Raw_SalesFact!I1385</f>
        <v>Credit Card</v>
      </c>
      <c r="J1385" s="4">
        <f>IF(Raw_SalesFact!J1385="",ROUND(F1385*G1385*(1-H1385),2),Raw_SalesFact!J1385)</f>
        <v>291.5822</v>
      </c>
      <c r="K1385" s="4" t="str">
        <f>IF(COUNTIF($A$2:$A1385,A1385)&gt;1,"Duplicate","Unique")</f>
        <v>Unique</v>
      </c>
    </row>
    <row r="1386" spans="1:11" ht="15" customHeight="1" x14ac:dyDescent="0.3">
      <c r="A1386" s="4" t="str">
        <f>Raw_SalesFact!A1386</f>
        <v>SALE1384</v>
      </c>
      <c r="B1386" s="6">
        <f>Raw_SalesFact!B1386</f>
        <v>45742</v>
      </c>
      <c r="C1386" s="4" t="str">
        <f>Raw_SalesFact!C1386</f>
        <v>CUST1031</v>
      </c>
      <c r="D1386" s="4" t="str">
        <f>Raw_SalesFact!D1386</f>
        <v>PROD47</v>
      </c>
      <c r="E1386" s="4" t="str">
        <f>Raw_SalesFact!E1386</f>
        <v>STORE11</v>
      </c>
      <c r="F1386" s="4">
        <f>IF(Raw_SalesFact!F1386="",ROUND(AVERAGE(Raw_SalesFact!$F$2:$F$2001),0),Raw_SalesFact!F1386)</f>
        <v>1</v>
      </c>
      <c r="G1386" s="4">
        <f>IF(Raw_SalesFact!G1386="",ROUND(AVERAGEIF(Raw_SalesFact!$D$2:$D$2001,D1386,Raw_SalesFact!$G$2:$G$2001),2),Raw_SalesFact!G1386)</f>
        <v>713.63</v>
      </c>
      <c r="H1386" s="8">
        <f>IF(Raw_SalesFact!H1386="",0,Raw_SalesFact!H1386)</f>
        <v>0.28000000000000003</v>
      </c>
      <c r="I1386" s="4" t="str">
        <f>Raw_SalesFact!I1386</f>
        <v>COD</v>
      </c>
      <c r="J1386" s="4">
        <f>IF(Raw_SalesFact!J1386="",ROUND(F1386*G1386*(1-H1386),2),Raw_SalesFact!J1386)</f>
        <v>513.81359999999995</v>
      </c>
      <c r="K1386" s="4" t="str">
        <f>IF(COUNTIF($A$2:$A1386,A1386)&gt;1,"Duplicate","Unique")</f>
        <v>Unique</v>
      </c>
    </row>
    <row r="1387" spans="1:11" ht="15" customHeight="1" x14ac:dyDescent="0.3">
      <c r="A1387" s="4" t="str">
        <f>Raw_SalesFact!A1387</f>
        <v>SALE1385</v>
      </c>
      <c r="B1387" s="6">
        <f>Raw_SalesFact!B1387</f>
        <v>45447</v>
      </c>
      <c r="C1387" s="4" t="str">
        <f>Raw_SalesFact!C1387</f>
        <v>CUST1227</v>
      </c>
      <c r="D1387" s="4" t="str">
        <f>Raw_SalesFact!D1387</f>
        <v>PROD93</v>
      </c>
      <c r="E1387" s="4" t="str">
        <f>Raw_SalesFact!E1387</f>
        <v>STORE7</v>
      </c>
      <c r="F1387" s="4">
        <f>IF(Raw_SalesFact!F1387="",ROUND(AVERAGE(Raw_SalesFact!$F$2:$F$2001),0),Raw_SalesFact!F1387)</f>
        <v>2</v>
      </c>
      <c r="G1387" s="4">
        <f>IF(Raw_SalesFact!G1387="",ROUND(AVERAGEIF(Raw_SalesFact!$D$2:$D$2001,D1387,Raw_SalesFact!$G$2:$G$2001),2),Raw_SalesFact!G1387)</f>
        <v>224.69</v>
      </c>
      <c r="H1387" s="8">
        <f>IF(Raw_SalesFact!H1387="",0,Raw_SalesFact!H1387)</f>
        <v>0.2</v>
      </c>
      <c r="I1387" s="4" t="str">
        <f>Raw_SalesFact!I1387</f>
        <v>COD</v>
      </c>
      <c r="J1387" s="4">
        <f>IF(Raw_SalesFact!J1387="",ROUND(F1387*G1387*(1-H1387),2),Raw_SalesFact!J1387)</f>
        <v>359.50400000000002</v>
      </c>
      <c r="K1387" s="4" t="str">
        <f>IF(COUNTIF($A$2:$A1387,A1387)&gt;1,"Duplicate","Unique")</f>
        <v>Unique</v>
      </c>
    </row>
    <row r="1388" spans="1:11" ht="15" customHeight="1" x14ac:dyDescent="0.3">
      <c r="A1388" s="4" t="str">
        <f>Raw_SalesFact!A1388</f>
        <v>SALE1386</v>
      </c>
      <c r="B1388" s="6">
        <f>Raw_SalesFact!B1388</f>
        <v>45733</v>
      </c>
      <c r="C1388" s="4" t="str">
        <f>Raw_SalesFact!C1388</f>
        <v>CUST1453</v>
      </c>
      <c r="D1388" s="4" t="str">
        <f>Raw_SalesFact!D1388</f>
        <v>PROD20</v>
      </c>
      <c r="E1388" s="4" t="str">
        <f>Raw_SalesFact!E1388</f>
        <v>STORE14</v>
      </c>
      <c r="F1388" s="4">
        <f>IF(Raw_SalesFact!F1388="",ROUND(AVERAGE(Raw_SalesFact!$F$2:$F$2001),0),Raw_SalesFact!F1388)</f>
        <v>2</v>
      </c>
      <c r="G1388" s="4">
        <f>IF(Raw_SalesFact!G1388="",ROUND(AVERAGEIF(Raw_SalesFact!$D$2:$D$2001,D1388,Raw_SalesFact!$G$2:$G$2001),2),Raw_SalesFact!G1388)</f>
        <v>740.57</v>
      </c>
      <c r="H1388" s="8">
        <f>IF(Raw_SalesFact!H1388="",0,Raw_SalesFact!H1388)</f>
        <v>0.06</v>
      </c>
      <c r="I1388" s="4" t="str">
        <f>Raw_SalesFact!I1388</f>
        <v>Credit Card</v>
      </c>
      <c r="J1388" s="4">
        <f>IF(Raw_SalesFact!J1388="",ROUND(F1388*G1388*(1-H1388),2),Raw_SalesFact!J1388)</f>
        <v>1392.2716</v>
      </c>
      <c r="K1388" s="4" t="str">
        <f>IF(COUNTIF($A$2:$A1388,A1388)&gt;1,"Duplicate","Unique")</f>
        <v>Unique</v>
      </c>
    </row>
    <row r="1389" spans="1:11" ht="15" customHeight="1" x14ac:dyDescent="0.3">
      <c r="A1389" s="4" t="str">
        <f>Raw_SalesFact!A1389</f>
        <v>SALE1387</v>
      </c>
      <c r="B1389" s="6">
        <f>Raw_SalesFact!B1389</f>
        <v>45373</v>
      </c>
      <c r="C1389" s="4" t="str">
        <f>Raw_SalesFact!C1389</f>
        <v>CUST1142</v>
      </c>
      <c r="D1389" s="4" t="str">
        <f>Raw_SalesFact!D1389</f>
        <v>PROD11</v>
      </c>
      <c r="E1389" s="4" t="str">
        <f>Raw_SalesFact!E1389</f>
        <v>STORE3</v>
      </c>
      <c r="F1389" s="4">
        <f>IF(Raw_SalesFact!F1389="",ROUND(AVERAGE(Raw_SalesFact!$F$2:$F$2001),0),Raw_SalesFact!F1389)</f>
        <v>3</v>
      </c>
      <c r="G1389" s="4">
        <f>IF(Raw_SalesFact!G1389="",ROUND(AVERAGEIF(Raw_SalesFact!$D$2:$D$2001,D1389,Raw_SalesFact!$G$2:$G$2001),2),Raw_SalesFact!G1389)</f>
        <v>250.14</v>
      </c>
      <c r="H1389" s="8">
        <f>IF(Raw_SalesFact!H1389="",0,Raw_SalesFact!H1389)</f>
        <v>0.23</v>
      </c>
      <c r="I1389" s="4" t="str">
        <f>Raw_SalesFact!I1389</f>
        <v>PayPal</v>
      </c>
      <c r="J1389" s="4">
        <f>IF(Raw_SalesFact!J1389="",ROUND(F1389*G1389*(1-H1389),2),Raw_SalesFact!J1389)</f>
        <v>577.82339999999999</v>
      </c>
      <c r="K1389" s="4" t="str">
        <f>IF(COUNTIF($A$2:$A1389,A1389)&gt;1,"Duplicate","Unique")</f>
        <v>Unique</v>
      </c>
    </row>
    <row r="1390" spans="1:11" ht="15" customHeight="1" x14ac:dyDescent="0.3">
      <c r="A1390" s="4" t="str">
        <f>Raw_SalesFact!A1390</f>
        <v>SALE1388</v>
      </c>
      <c r="B1390" s="6">
        <f>Raw_SalesFact!B1390</f>
        <v>45655</v>
      </c>
      <c r="C1390" s="4" t="str">
        <f>Raw_SalesFact!C1390</f>
        <v>CUST1020</v>
      </c>
      <c r="D1390" s="4" t="str">
        <f>Raw_SalesFact!D1390</f>
        <v>PROD98</v>
      </c>
      <c r="E1390" s="4" t="str">
        <f>Raw_SalesFact!E1390</f>
        <v>STORE19</v>
      </c>
      <c r="F1390" s="4">
        <f>IF(Raw_SalesFact!F1390="",ROUND(AVERAGE(Raw_SalesFact!$F$2:$F$2001),0),Raw_SalesFact!F1390)</f>
        <v>3</v>
      </c>
      <c r="G1390" s="4">
        <f>IF(Raw_SalesFact!G1390="",ROUND(AVERAGEIF(Raw_SalesFact!$D$2:$D$2001,D1390,Raw_SalesFact!$G$2:$G$2001),2),Raw_SalesFact!G1390)</f>
        <v>34.97</v>
      </c>
      <c r="H1390" s="8">
        <f>IF(Raw_SalesFact!H1390="",0,Raw_SalesFact!H1390)</f>
        <v>0.01</v>
      </c>
      <c r="I1390" s="4" t="str">
        <f>Raw_SalesFact!I1390</f>
        <v>Credit Card</v>
      </c>
      <c r="J1390" s="4">
        <f>IF(Raw_SalesFact!J1390="",ROUND(F1390*G1390*(1-H1390),2),Raw_SalesFact!J1390)</f>
        <v>103.8609</v>
      </c>
      <c r="K1390" s="4" t="str">
        <f>IF(COUNTIF($A$2:$A1390,A1390)&gt;1,"Duplicate","Unique")</f>
        <v>Unique</v>
      </c>
    </row>
    <row r="1391" spans="1:11" ht="15" customHeight="1" x14ac:dyDescent="0.3">
      <c r="A1391" s="4" t="str">
        <f>Raw_SalesFact!A1391</f>
        <v>SALE1389</v>
      </c>
      <c r="B1391" s="6">
        <f>Raw_SalesFact!B1391</f>
        <v>45868</v>
      </c>
      <c r="C1391" s="4" t="str">
        <f>Raw_SalesFact!C1391</f>
        <v>CUST1304</v>
      </c>
      <c r="D1391" s="4" t="str">
        <f>Raw_SalesFact!D1391</f>
        <v>PROD42</v>
      </c>
      <c r="E1391" s="4" t="str">
        <f>Raw_SalesFact!E1391</f>
        <v>STORE16</v>
      </c>
      <c r="F1391" s="4">
        <f>IF(Raw_SalesFact!F1391="",ROUND(AVERAGE(Raw_SalesFact!$F$2:$F$2001),0),Raw_SalesFact!F1391)</f>
        <v>1</v>
      </c>
      <c r="G1391" s="4">
        <f>IF(Raw_SalesFact!G1391="",ROUND(AVERAGEIF(Raw_SalesFact!$D$2:$D$2001,D1391,Raw_SalesFact!$G$2:$G$2001),2),Raw_SalesFact!G1391)</f>
        <v>653.91</v>
      </c>
      <c r="H1391" s="8">
        <f>IF(Raw_SalesFact!H1391="",0,Raw_SalesFact!H1391)</f>
        <v>0.3</v>
      </c>
      <c r="I1391" s="4" t="str">
        <f>Raw_SalesFact!I1391</f>
        <v>PayPal</v>
      </c>
      <c r="J1391" s="4">
        <f>IF(Raw_SalesFact!J1391="",ROUND(F1391*G1391*(1-H1391),2),Raw_SalesFact!J1391)</f>
        <v>457.73700000000002</v>
      </c>
      <c r="K1391" s="4" t="str">
        <f>IF(COUNTIF($A$2:$A1391,A1391)&gt;1,"Duplicate","Unique")</f>
        <v>Unique</v>
      </c>
    </row>
    <row r="1392" spans="1:11" ht="15" customHeight="1" x14ac:dyDescent="0.3">
      <c r="A1392" s="4" t="str">
        <f>Raw_SalesFact!A1392</f>
        <v>SALE1390</v>
      </c>
      <c r="B1392" s="6">
        <f>Raw_SalesFact!B1392</f>
        <v>45338</v>
      </c>
      <c r="C1392" s="4" t="str">
        <f>Raw_SalesFact!C1392</f>
        <v>CUST1363</v>
      </c>
      <c r="D1392" s="4" t="str">
        <f>Raw_SalesFact!D1392</f>
        <v>PROD66</v>
      </c>
      <c r="E1392" s="4" t="str">
        <f>Raw_SalesFact!E1392</f>
        <v>STORE3</v>
      </c>
      <c r="F1392" s="4">
        <f>IF(Raw_SalesFact!F1392="",ROUND(AVERAGE(Raw_SalesFact!$F$2:$F$2001),0),Raw_SalesFact!F1392)</f>
        <v>1</v>
      </c>
      <c r="G1392" s="4">
        <f>IF(Raw_SalesFact!G1392="",ROUND(AVERAGEIF(Raw_SalesFact!$D$2:$D$2001,D1392,Raw_SalesFact!$G$2:$G$2001),2),Raw_SalesFact!G1392)</f>
        <v>997.87</v>
      </c>
      <c r="H1392" s="8">
        <f>IF(Raw_SalesFact!H1392="",0,Raw_SalesFact!H1392)</f>
        <v>0.24</v>
      </c>
      <c r="I1392" s="4" t="str">
        <f>Raw_SalesFact!I1392</f>
        <v>Credit Card</v>
      </c>
      <c r="J1392" s="4">
        <f>IF(Raw_SalesFact!J1392="",ROUND(F1392*G1392*(1-H1392),2),Raw_SalesFact!J1392)</f>
        <v>758.38120000000004</v>
      </c>
      <c r="K1392" s="4" t="str">
        <f>IF(COUNTIF($A$2:$A1392,A1392)&gt;1,"Duplicate","Unique")</f>
        <v>Unique</v>
      </c>
    </row>
    <row r="1393" spans="1:11" ht="15" customHeight="1" x14ac:dyDescent="0.3">
      <c r="A1393" s="4" t="str">
        <f>Raw_SalesFact!A1393</f>
        <v>SALE1391</v>
      </c>
      <c r="B1393" s="6">
        <f>Raw_SalesFact!B1393</f>
        <v>45349</v>
      </c>
      <c r="C1393" s="4" t="str">
        <f>Raw_SalesFact!C1393</f>
        <v>CUST1208</v>
      </c>
      <c r="D1393" s="4" t="str">
        <f>Raw_SalesFact!D1393</f>
        <v>PROD89</v>
      </c>
      <c r="E1393" s="4" t="str">
        <f>Raw_SalesFact!E1393</f>
        <v>STORE14</v>
      </c>
      <c r="F1393" s="4">
        <f>IF(Raw_SalesFact!F1393="",ROUND(AVERAGE(Raw_SalesFact!$F$2:$F$2001),0),Raw_SalesFact!F1393)</f>
        <v>1</v>
      </c>
      <c r="G1393" s="4">
        <f>IF(Raw_SalesFact!G1393="",ROUND(AVERAGEIF(Raw_SalesFact!$D$2:$D$2001,D1393,Raw_SalesFact!$G$2:$G$2001),2),Raw_SalesFact!G1393)</f>
        <v>174.27</v>
      </c>
      <c r="H1393" s="8">
        <f>IF(Raw_SalesFact!H1393="",0,Raw_SalesFact!H1393)</f>
        <v>0.27</v>
      </c>
      <c r="I1393" s="4" t="str">
        <f>Raw_SalesFact!I1393</f>
        <v>COD</v>
      </c>
      <c r="J1393" s="4">
        <f>IF(Raw_SalesFact!J1393="",ROUND(F1393*G1393*(1-H1393),2),Raw_SalesFact!J1393)</f>
        <v>127.2171</v>
      </c>
      <c r="K1393" s="4" t="str">
        <f>IF(COUNTIF($A$2:$A1393,A1393)&gt;1,"Duplicate","Unique")</f>
        <v>Unique</v>
      </c>
    </row>
    <row r="1394" spans="1:11" ht="15" customHeight="1" x14ac:dyDescent="0.3">
      <c r="A1394" s="4" t="str">
        <f>Raw_SalesFact!A1394</f>
        <v>SALE1392</v>
      </c>
      <c r="B1394" s="6">
        <f>Raw_SalesFact!B1394</f>
        <v>45368</v>
      </c>
      <c r="C1394" s="4" t="str">
        <f>Raw_SalesFact!C1394</f>
        <v>CUST1115</v>
      </c>
      <c r="D1394" s="4" t="str">
        <f>Raw_SalesFact!D1394</f>
        <v>PROD49</v>
      </c>
      <c r="E1394" s="4" t="str">
        <f>Raw_SalesFact!E1394</f>
        <v>STORE7</v>
      </c>
      <c r="F1394" s="4">
        <f>IF(Raw_SalesFact!F1394="",ROUND(AVERAGE(Raw_SalesFact!$F$2:$F$2001),0),Raw_SalesFact!F1394)</f>
        <v>3</v>
      </c>
      <c r="G1394" s="4">
        <f>IF(Raw_SalesFact!G1394="",ROUND(AVERAGEIF(Raw_SalesFact!$D$2:$D$2001,D1394,Raw_SalesFact!$G$2:$G$2001),2),Raw_SalesFact!G1394)</f>
        <v>847.44</v>
      </c>
      <c r="H1394" s="8">
        <f>IF(Raw_SalesFact!H1394="",0,Raw_SalesFact!H1394)</f>
        <v>0.17</v>
      </c>
      <c r="I1394" s="4" t="str">
        <f>Raw_SalesFact!I1394</f>
        <v>Credit Card</v>
      </c>
      <c r="J1394" s="4">
        <f>IF(Raw_SalesFact!J1394="",ROUND(F1394*G1394*(1-H1394),2),Raw_SalesFact!J1394)</f>
        <v>2110.1255999999998</v>
      </c>
      <c r="K1394" s="4" t="str">
        <f>IF(COUNTIF($A$2:$A1394,A1394)&gt;1,"Duplicate","Unique")</f>
        <v>Unique</v>
      </c>
    </row>
    <row r="1395" spans="1:11" ht="15" customHeight="1" x14ac:dyDescent="0.3">
      <c r="A1395" s="4" t="str">
        <f>Raw_SalesFact!A1395</f>
        <v>SALE1393</v>
      </c>
      <c r="B1395" s="6">
        <f>Raw_SalesFact!B1395</f>
        <v>45243</v>
      </c>
      <c r="C1395" s="4" t="str">
        <f>Raw_SalesFact!C1395</f>
        <v>CUST1428</v>
      </c>
      <c r="D1395" s="4" t="str">
        <f>Raw_SalesFact!D1395</f>
        <v>PROD2</v>
      </c>
      <c r="E1395" s="4" t="str">
        <f>Raw_SalesFact!E1395</f>
        <v>STORE2</v>
      </c>
      <c r="F1395" s="4">
        <f>IF(Raw_SalesFact!F1395="",ROUND(AVERAGE(Raw_SalesFact!$F$2:$F$2001),0),Raw_SalesFact!F1395)</f>
        <v>1</v>
      </c>
      <c r="G1395" s="4">
        <f>IF(Raw_SalesFact!G1395="",ROUND(AVERAGEIF(Raw_SalesFact!$D$2:$D$2001,D1395,Raw_SalesFact!$G$2:$G$2001),2),Raw_SalesFact!G1395)</f>
        <v>493.45</v>
      </c>
      <c r="H1395" s="8">
        <f>IF(Raw_SalesFact!H1395="",0,Raw_SalesFact!H1395)</f>
        <v>0.09</v>
      </c>
      <c r="I1395" s="4" t="str">
        <f>Raw_SalesFact!I1395</f>
        <v>Credit Card</v>
      </c>
      <c r="J1395" s="4">
        <f>IF(Raw_SalesFact!J1395="",ROUND(F1395*G1395*(1-H1395),2),Raw_SalesFact!J1395)</f>
        <v>449.03949999999998</v>
      </c>
      <c r="K1395" s="4" t="str">
        <f>IF(COUNTIF($A$2:$A1395,A1395)&gt;1,"Duplicate","Unique")</f>
        <v>Unique</v>
      </c>
    </row>
    <row r="1396" spans="1:11" ht="15" customHeight="1" x14ac:dyDescent="0.3">
      <c r="A1396" s="4" t="str">
        <f>Raw_SalesFact!A1396</f>
        <v>SALE1394</v>
      </c>
      <c r="B1396" s="6">
        <f>Raw_SalesFact!B1396</f>
        <v>45577</v>
      </c>
      <c r="C1396" s="4" t="str">
        <f>Raw_SalesFact!C1396</f>
        <v>CUST1232</v>
      </c>
      <c r="D1396" s="4" t="str">
        <f>Raw_SalesFact!D1396</f>
        <v>PROD62</v>
      </c>
      <c r="E1396" s="4" t="str">
        <f>Raw_SalesFact!E1396</f>
        <v>STORE2</v>
      </c>
      <c r="F1396" s="4">
        <f>IF(Raw_SalesFact!F1396="",ROUND(AVERAGE(Raw_SalesFact!$F$2:$F$2001),0),Raw_SalesFact!F1396)</f>
        <v>4</v>
      </c>
      <c r="G1396" s="4">
        <f>IF(Raw_SalesFact!G1396="",ROUND(AVERAGEIF(Raw_SalesFact!$D$2:$D$2001,D1396,Raw_SalesFact!$G$2:$G$2001),2),Raw_SalesFact!G1396)</f>
        <v>111.66</v>
      </c>
      <c r="H1396" s="8">
        <f>IF(Raw_SalesFact!H1396="",0,Raw_SalesFact!H1396)</f>
        <v>0.14000000000000001</v>
      </c>
      <c r="I1396" s="4" t="str">
        <f>Raw_SalesFact!I1396</f>
        <v>Credit Card</v>
      </c>
      <c r="J1396" s="4">
        <f>IF(Raw_SalesFact!J1396="",ROUND(F1396*G1396*(1-H1396),2),Raw_SalesFact!J1396)</f>
        <v>384.11040000000003</v>
      </c>
      <c r="K1396" s="4" t="str">
        <f>IF(COUNTIF($A$2:$A1396,A1396)&gt;1,"Duplicate","Unique")</f>
        <v>Unique</v>
      </c>
    </row>
    <row r="1397" spans="1:11" ht="15" customHeight="1" x14ac:dyDescent="0.3">
      <c r="A1397" s="4" t="str">
        <f>Raw_SalesFact!A1397</f>
        <v>SALE1395</v>
      </c>
      <c r="B1397" s="6">
        <f>Raw_SalesFact!B1397</f>
        <v>45343</v>
      </c>
      <c r="C1397" s="4" t="str">
        <f>Raw_SalesFact!C1397</f>
        <v>CUST1278</v>
      </c>
      <c r="D1397" s="4" t="str">
        <f>Raw_SalesFact!D1397</f>
        <v>PROD90</v>
      </c>
      <c r="E1397" s="4" t="str">
        <f>Raw_SalesFact!E1397</f>
        <v>STORE11</v>
      </c>
      <c r="F1397" s="4">
        <f>IF(Raw_SalesFact!F1397="",ROUND(AVERAGE(Raw_SalesFact!$F$2:$F$2001),0),Raw_SalesFact!F1397)</f>
        <v>1</v>
      </c>
      <c r="G1397" s="4">
        <f>IF(Raw_SalesFact!G1397="",ROUND(AVERAGEIF(Raw_SalesFact!$D$2:$D$2001,D1397,Raw_SalesFact!$G$2:$G$2001),2),Raw_SalesFact!G1397)</f>
        <v>413.65</v>
      </c>
      <c r="H1397" s="8">
        <f>IF(Raw_SalesFact!H1397="",0,Raw_SalesFact!H1397)</f>
        <v>0.1</v>
      </c>
      <c r="I1397" s="4" t="str">
        <f>Raw_SalesFact!I1397</f>
        <v>COD</v>
      </c>
      <c r="J1397" s="4">
        <f>IF(Raw_SalesFact!J1397="",ROUND(F1397*G1397*(1-H1397),2),Raw_SalesFact!J1397)</f>
        <v>372.28500000000003</v>
      </c>
      <c r="K1397" s="4" t="str">
        <f>IF(COUNTIF($A$2:$A1397,A1397)&gt;1,"Duplicate","Unique")</f>
        <v>Unique</v>
      </c>
    </row>
    <row r="1398" spans="1:11" ht="15" customHeight="1" x14ac:dyDescent="0.3">
      <c r="A1398" s="4" t="str">
        <f>Raw_SalesFact!A1398</f>
        <v>SALE1396</v>
      </c>
      <c r="B1398" s="6">
        <f>Raw_SalesFact!B1398</f>
        <v>45744</v>
      </c>
      <c r="C1398" s="4" t="str">
        <f>Raw_SalesFact!C1398</f>
        <v>CUST1475</v>
      </c>
      <c r="D1398" s="4" t="str">
        <f>Raw_SalesFact!D1398</f>
        <v>PROD89</v>
      </c>
      <c r="E1398" s="4" t="str">
        <f>Raw_SalesFact!E1398</f>
        <v>STORE9</v>
      </c>
      <c r="F1398" s="4">
        <f>IF(Raw_SalesFact!F1398="",ROUND(AVERAGE(Raw_SalesFact!$F$2:$F$2001),0),Raw_SalesFact!F1398)</f>
        <v>1</v>
      </c>
      <c r="G1398" s="4">
        <f>IF(Raw_SalesFact!G1398="",ROUND(AVERAGEIF(Raw_SalesFact!$D$2:$D$2001,D1398,Raw_SalesFact!$G$2:$G$2001),2),Raw_SalesFact!G1398)</f>
        <v>317.14999999999998</v>
      </c>
      <c r="H1398" s="8">
        <f>IF(Raw_SalesFact!H1398="",0,Raw_SalesFact!H1398)</f>
        <v>0.24</v>
      </c>
      <c r="I1398" s="4" t="str">
        <f>Raw_SalesFact!I1398</f>
        <v>COD</v>
      </c>
      <c r="J1398" s="4">
        <f>IF(Raw_SalesFact!J1398="",ROUND(F1398*G1398*(1-H1398),2),Raw_SalesFact!J1398)</f>
        <v>241.03399999999999</v>
      </c>
      <c r="K1398" s="4" t="str">
        <f>IF(COUNTIF($A$2:$A1398,A1398)&gt;1,"Duplicate","Unique")</f>
        <v>Unique</v>
      </c>
    </row>
    <row r="1399" spans="1:11" ht="15" customHeight="1" x14ac:dyDescent="0.3">
      <c r="A1399" s="4" t="str">
        <f>Raw_SalesFact!A1399</f>
        <v>SALE1397</v>
      </c>
      <c r="B1399" s="6">
        <f>Raw_SalesFact!B1399</f>
        <v>45873</v>
      </c>
      <c r="C1399" s="4" t="str">
        <f>Raw_SalesFact!C1399</f>
        <v>CUST1359</v>
      </c>
      <c r="D1399" s="4" t="str">
        <f>Raw_SalesFact!D1399</f>
        <v>PROD88</v>
      </c>
      <c r="E1399" s="4" t="str">
        <f>Raw_SalesFact!E1399</f>
        <v>STORE1</v>
      </c>
      <c r="F1399" s="4">
        <f>IF(Raw_SalesFact!F1399="",ROUND(AVERAGE(Raw_SalesFact!$F$2:$F$2001),0),Raw_SalesFact!F1399)</f>
        <v>3</v>
      </c>
      <c r="G1399" s="4">
        <f>IF(Raw_SalesFact!G1399="",ROUND(AVERAGEIF(Raw_SalesFact!$D$2:$D$2001,D1399,Raw_SalesFact!$G$2:$G$2001),2),Raw_SalesFact!G1399)</f>
        <v>642.94000000000005</v>
      </c>
      <c r="H1399" s="8">
        <f>IF(Raw_SalesFact!H1399="",0,Raw_SalesFact!H1399)</f>
        <v>0.05</v>
      </c>
      <c r="I1399" s="4" t="str">
        <f>Raw_SalesFact!I1399</f>
        <v>COD</v>
      </c>
      <c r="J1399" s="4">
        <f>IF(Raw_SalesFact!J1399="",ROUND(F1399*G1399*(1-H1399),2),Raw_SalesFact!J1399)</f>
        <v>1832.3789999999999</v>
      </c>
      <c r="K1399" s="4" t="str">
        <f>IF(COUNTIF($A$2:$A1399,A1399)&gt;1,"Duplicate","Unique")</f>
        <v>Unique</v>
      </c>
    </row>
    <row r="1400" spans="1:11" ht="15" customHeight="1" x14ac:dyDescent="0.3">
      <c r="A1400" s="4" t="str">
        <f>Raw_SalesFact!A1400</f>
        <v>SALE1398</v>
      </c>
      <c r="B1400" s="6">
        <f>Raw_SalesFact!B1400</f>
        <v>45601</v>
      </c>
      <c r="C1400" s="4" t="str">
        <f>Raw_SalesFact!C1400</f>
        <v>CUST1133</v>
      </c>
      <c r="D1400" s="4" t="str">
        <f>Raw_SalesFact!D1400</f>
        <v>PROD57</v>
      </c>
      <c r="E1400" s="4" t="str">
        <f>Raw_SalesFact!E1400</f>
        <v>STORE10</v>
      </c>
      <c r="F1400" s="4">
        <f>IF(Raw_SalesFact!F1400="",ROUND(AVERAGE(Raw_SalesFact!$F$2:$F$2001),0),Raw_SalesFact!F1400)</f>
        <v>4</v>
      </c>
      <c r="G1400" s="4">
        <f>IF(Raw_SalesFact!G1400="",ROUND(AVERAGEIF(Raw_SalesFact!$D$2:$D$2001,D1400,Raw_SalesFact!$G$2:$G$2001),2),Raw_SalesFact!G1400)</f>
        <v>559.59</v>
      </c>
      <c r="H1400" s="8">
        <f>IF(Raw_SalesFact!H1400="",0,Raw_SalesFact!H1400)</f>
        <v>0.19</v>
      </c>
      <c r="I1400" s="4" t="str">
        <f>Raw_SalesFact!I1400</f>
        <v>COD</v>
      </c>
      <c r="J1400" s="4">
        <f>IF(Raw_SalesFact!J1400="",ROUND(F1400*G1400*(1-H1400),2),Raw_SalesFact!J1400)</f>
        <v>1813.0716</v>
      </c>
      <c r="K1400" s="4" t="str">
        <f>IF(COUNTIF($A$2:$A1400,A1400)&gt;1,"Duplicate","Unique")</f>
        <v>Unique</v>
      </c>
    </row>
    <row r="1401" spans="1:11" ht="15" customHeight="1" x14ac:dyDescent="0.3">
      <c r="A1401" s="4" t="str">
        <f>Raw_SalesFact!A1401</f>
        <v>SALE1399</v>
      </c>
      <c r="B1401" s="6">
        <f>Raw_SalesFact!B1401</f>
        <v>45458</v>
      </c>
      <c r="C1401" s="4" t="str">
        <f>Raw_SalesFact!C1401</f>
        <v>CUST1114</v>
      </c>
      <c r="D1401" s="4" t="str">
        <f>Raw_SalesFact!D1401</f>
        <v>PROD29</v>
      </c>
      <c r="E1401" s="4" t="str">
        <f>Raw_SalesFact!E1401</f>
        <v>STORE18</v>
      </c>
      <c r="F1401" s="4">
        <f>IF(Raw_SalesFact!F1401="",ROUND(AVERAGE(Raw_SalesFact!$F$2:$F$2001),0),Raw_SalesFact!F1401)</f>
        <v>1</v>
      </c>
      <c r="G1401" s="4">
        <f>IF(Raw_SalesFact!G1401="",ROUND(AVERAGEIF(Raw_SalesFact!$D$2:$D$2001,D1401,Raw_SalesFact!$G$2:$G$2001),2),Raw_SalesFact!G1401)</f>
        <v>758.54</v>
      </c>
      <c r="H1401" s="8">
        <f>IF(Raw_SalesFact!H1401="",0,Raw_SalesFact!H1401)</f>
        <v>0.28999999999999998</v>
      </c>
      <c r="I1401" s="4" t="str">
        <f>Raw_SalesFact!I1401</f>
        <v>PayPal</v>
      </c>
      <c r="J1401" s="4">
        <f>IF(Raw_SalesFact!J1401="",ROUND(F1401*G1401*(1-H1401),2),Raw_SalesFact!J1401)</f>
        <v>538.5634</v>
      </c>
      <c r="K1401" s="4" t="str">
        <f>IF(COUNTIF($A$2:$A1401,A1401)&gt;1,"Duplicate","Unique")</f>
        <v>Unique</v>
      </c>
    </row>
    <row r="1402" spans="1:11" ht="15" customHeight="1" x14ac:dyDescent="0.3">
      <c r="A1402" s="4" t="str">
        <f>Raw_SalesFact!A1402</f>
        <v>SALE1400</v>
      </c>
      <c r="B1402" s="6">
        <f>Raw_SalesFact!B1402</f>
        <v>45649</v>
      </c>
      <c r="C1402" s="4" t="str">
        <f>Raw_SalesFact!C1402</f>
        <v>CUST1462</v>
      </c>
      <c r="D1402" s="4" t="str">
        <f>Raw_SalesFact!D1402</f>
        <v>PROD80</v>
      </c>
      <c r="E1402" s="4" t="str">
        <f>Raw_SalesFact!E1402</f>
        <v>STORE15</v>
      </c>
      <c r="F1402" s="4">
        <f>IF(Raw_SalesFact!F1402="",ROUND(AVERAGE(Raw_SalesFact!$F$2:$F$2001),0),Raw_SalesFact!F1402)</f>
        <v>4</v>
      </c>
      <c r="G1402" s="4">
        <f>IF(Raw_SalesFact!G1402="",ROUND(AVERAGEIF(Raw_SalesFact!$D$2:$D$2001,D1402,Raw_SalesFact!$G$2:$G$2001),2),Raw_SalesFact!G1402)</f>
        <v>643.96</v>
      </c>
      <c r="H1402" s="8">
        <f>IF(Raw_SalesFact!H1402="",0,Raw_SalesFact!H1402)</f>
        <v>0.16</v>
      </c>
      <c r="I1402" s="4" t="str">
        <f>Raw_SalesFact!I1402</f>
        <v>PayPal</v>
      </c>
      <c r="J1402" s="4">
        <f>IF(Raw_SalesFact!J1402="",ROUND(F1402*G1402*(1-H1402),2),Raw_SalesFact!J1402)</f>
        <v>2163.7055999999998</v>
      </c>
      <c r="K1402" s="4" t="str">
        <f>IF(COUNTIF($A$2:$A1402,A1402)&gt;1,"Duplicate","Unique")</f>
        <v>Unique</v>
      </c>
    </row>
    <row r="1403" spans="1:11" ht="15" customHeight="1" x14ac:dyDescent="0.3">
      <c r="A1403" s="4" t="str">
        <f>Raw_SalesFact!A1403</f>
        <v>SALE1401</v>
      </c>
      <c r="B1403" s="6">
        <f>Raw_SalesFact!B1403</f>
        <v>45653</v>
      </c>
      <c r="C1403" s="4" t="str">
        <f>Raw_SalesFact!C1403</f>
        <v>CUST1243</v>
      </c>
      <c r="D1403" s="4" t="str">
        <f>Raw_SalesFact!D1403</f>
        <v>PROD24</v>
      </c>
      <c r="E1403" s="4" t="str">
        <f>Raw_SalesFact!E1403</f>
        <v>STORE9</v>
      </c>
      <c r="F1403" s="4">
        <f>IF(Raw_SalesFact!F1403="",ROUND(AVERAGE(Raw_SalesFact!$F$2:$F$2001),0),Raw_SalesFact!F1403)</f>
        <v>1</v>
      </c>
      <c r="G1403" s="4">
        <f>IF(Raw_SalesFact!G1403="",ROUND(AVERAGEIF(Raw_SalesFact!$D$2:$D$2001,D1403,Raw_SalesFact!$G$2:$G$2001),2),Raw_SalesFact!G1403)</f>
        <v>882.73</v>
      </c>
      <c r="H1403" s="8">
        <f>IF(Raw_SalesFact!H1403="",0,Raw_SalesFact!H1403)</f>
        <v>0.1</v>
      </c>
      <c r="I1403" s="4" t="str">
        <f>Raw_SalesFact!I1403</f>
        <v>Credit Card</v>
      </c>
      <c r="J1403" s="4">
        <f>IF(Raw_SalesFact!J1403="",ROUND(F1403*G1403*(1-H1403),2),Raw_SalesFact!J1403)</f>
        <v>794.45699999999999</v>
      </c>
      <c r="K1403" s="4" t="str">
        <f>IF(COUNTIF($A$2:$A1403,A1403)&gt;1,"Duplicate","Unique")</f>
        <v>Unique</v>
      </c>
    </row>
    <row r="1404" spans="1:11" ht="15" customHeight="1" x14ac:dyDescent="0.3">
      <c r="A1404" s="4" t="str">
        <f>Raw_SalesFact!A1404</f>
        <v>SALE1402</v>
      </c>
      <c r="B1404" s="6">
        <f>Raw_SalesFact!B1404</f>
        <v>45378</v>
      </c>
      <c r="C1404" s="4" t="str">
        <f>Raw_SalesFact!C1404</f>
        <v>CUST1325</v>
      </c>
      <c r="D1404" s="4" t="str">
        <f>Raw_SalesFact!D1404</f>
        <v>PROD91</v>
      </c>
      <c r="E1404" s="4" t="str">
        <f>Raw_SalesFact!E1404</f>
        <v>STORE19</v>
      </c>
      <c r="F1404" s="4">
        <f>IF(Raw_SalesFact!F1404="",ROUND(AVERAGE(Raw_SalesFact!$F$2:$F$2001),0),Raw_SalesFact!F1404)</f>
        <v>2</v>
      </c>
      <c r="G1404" s="4">
        <f>IF(Raw_SalesFact!G1404="",ROUND(AVERAGEIF(Raw_SalesFact!$D$2:$D$2001,D1404,Raw_SalesFact!$G$2:$G$2001),2),Raw_SalesFact!G1404)</f>
        <v>600.03</v>
      </c>
      <c r="H1404" s="8">
        <f>IF(Raw_SalesFact!H1404="",0,Raw_SalesFact!H1404)</f>
        <v>0.26</v>
      </c>
      <c r="I1404" s="4" t="str">
        <f>Raw_SalesFact!I1404</f>
        <v>PayPal</v>
      </c>
      <c r="J1404" s="4">
        <f>IF(Raw_SalesFact!J1404="",ROUND(F1404*G1404*(1-H1404),2),Raw_SalesFact!J1404)</f>
        <v>888.0444</v>
      </c>
      <c r="K1404" s="4" t="str">
        <f>IF(COUNTIF($A$2:$A1404,A1404)&gt;1,"Duplicate","Unique")</f>
        <v>Unique</v>
      </c>
    </row>
    <row r="1405" spans="1:11" ht="15" customHeight="1" x14ac:dyDescent="0.3">
      <c r="A1405" s="4" t="str">
        <f>Raw_SalesFact!A1405</f>
        <v>SALE1403</v>
      </c>
      <c r="B1405" s="6">
        <f>Raw_SalesFact!B1405</f>
        <v>45638</v>
      </c>
      <c r="C1405" s="4" t="str">
        <f>Raw_SalesFact!C1405</f>
        <v>CUST1157</v>
      </c>
      <c r="D1405" s="4" t="str">
        <f>Raw_SalesFact!D1405</f>
        <v>PROD54</v>
      </c>
      <c r="E1405" s="4" t="str">
        <f>Raw_SalesFact!E1405</f>
        <v>STORE5</v>
      </c>
      <c r="F1405" s="4">
        <f>IF(Raw_SalesFact!F1405="",ROUND(AVERAGE(Raw_SalesFact!$F$2:$F$2001),0),Raw_SalesFact!F1405)</f>
        <v>2</v>
      </c>
      <c r="G1405" s="4">
        <f>IF(Raw_SalesFact!G1405="",ROUND(AVERAGEIF(Raw_SalesFact!$D$2:$D$2001,D1405,Raw_SalesFact!$G$2:$G$2001),2),Raw_SalesFact!G1405)</f>
        <v>628.83000000000004</v>
      </c>
      <c r="H1405" s="8">
        <f>IF(Raw_SalesFact!H1405="",0,Raw_SalesFact!H1405)</f>
        <v>7.0000000000000007E-2</v>
      </c>
      <c r="I1405" s="4" t="str">
        <f>Raw_SalesFact!I1405</f>
        <v>PayPal</v>
      </c>
      <c r="J1405" s="4">
        <f>IF(Raw_SalesFact!J1405="",ROUND(F1405*G1405*(1-H1405),2),Raw_SalesFact!J1405)</f>
        <v>1169.6238000000001</v>
      </c>
      <c r="K1405" s="4" t="str">
        <f>IF(COUNTIF($A$2:$A1405,A1405)&gt;1,"Duplicate","Unique")</f>
        <v>Unique</v>
      </c>
    </row>
    <row r="1406" spans="1:11" ht="15" customHeight="1" x14ac:dyDescent="0.3">
      <c r="A1406" s="4" t="str">
        <f>Raw_SalesFact!A1406</f>
        <v>SALE1404</v>
      </c>
      <c r="B1406" s="6">
        <f>Raw_SalesFact!B1406</f>
        <v>45277</v>
      </c>
      <c r="C1406" s="4" t="str">
        <f>Raw_SalesFact!C1406</f>
        <v>CUST1175</v>
      </c>
      <c r="D1406" s="4" t="str">
        <f>Raw_SalesFact!D1406</f>
        <v>PROD81</v>
      </c>
      <c r="E1406" s="4" t="str">
        <f>Raw_SalesFact!E1406</f>
        <v>STORE9</v>
      </c>
      <c r="F1406" s="4">
        <f>IF(Raw_SalesFact!F1406="",ROUND(AVERAGE(Raw_SalesFact!$F$2:$F$2001),0),Raw_SalesFact!F1406)</f>
        <v>3</v>
      </c>
      <c r="G1406" s="4">
        <f>IF(Raw_SalesFact!G1406="",ROUND(AVERAGEIF(Raw_SalesFact!$D$2:$D$2001,D1406,Raw_SalesFact!$G$2:$G$2001),2),Raw_SalesFact!G1406)</f>
        <v>113.87</v>
      </c>
      <c r="H1406" s="8">
        <f>IF(Raw_SalesFact!H1406="",0,Raw_SalesFact!H1406)</f>
        <v>0.21</v>
      </c>
      <c r="I1406" s="4" t="str">
        <f>Raw_SalesFact!I1406</f>
        <v>COD</v>
      </c>
      <c r="J1406" s="4">
        <f>IF(Raw_SalesFact!J1406="",ROUND(F1406*G1406*(1-H1406),2),Raw_SalesFact!J1406)</f>
        <v>269.87189999999998</v>
      </c>
      <c r="K1406" s="4" t="str">
        <f>IF(COUNTIF($A$2:$A1406,A1406)&gt;1,"Duplicate","Unique")</f>
        <v>Unique</v>
      </c>
    </row>
    <row r="1407" spans="1:11" ht="15" customHeight="1" x14ac:dyDescent="0.3">
      <c r="A1407" s="4" t="str">
        <f>Raw_SalesFact!A1407</f>
        <v>SALE1405</v>
      </c>
      <c r="B1407" s="6">
        <f>Raw_SalesFact!B1407</f>
        <v>45351</v>
      </c>
      <c r="C1407" s="4" t="str">
        <f>Raw_SalesFact!C1407</f>
        <v>CUST1418</v>
      </c>
      <c r="D1407" s="4" t="str">
        <f>Raw_SalesFact!D1407</f>
        <v>PROD72</v>
      </c>
      <c r="E1407" s="4" t="str">
        <f>Raw_SalesFact!E1407</f>
        <v>STORE7</v>
      </c>
      <c r="F1407" s="4">
        <f>IF(Raw_SalesFact!F1407="",ROUND(AVERAGE(Raw_SalesFact!$F$2:$F$2001),0),Raw_SalesFact!F1407)</f>
        <v>4</v>
      </c>
      <c r="G1407" s="4">
        <f>IF(Raw_SalesFact!G1407="",ROUND(AVERAGEIF(Raw_SalesFact!$D$2:$D$2001,D1407,Raw_SalesFact!$G$2:$G$2001),2),Raw_SalesFact!G1407)</f>
        <v>282.07</v>
      </c>
      <c r="H1407" s="8">
        <f>IF(Raw_SalesFact!H1407="",0,Raw_SalesFact!H1407)</f>
        <v>0.18</v>
      </c>
      <c r="I1407" s="4" t="str">
        <f>Raw_SalesFact!I1407</f>
        <v>PayPal</v>
      </c>
      <c r="J1407" s="4">
        <f>IF(Raw_SalesFact!J1407="",ROUND(F1407*G1407*(1-H1407),2),Raw_SalesFact!J1407)</f>
        <v>925.18960000000004</v>
      </c>
      <c r="K1407" s="4" t="str">
        <f>IF(COUNTIF($A$2:$A1407,A1407)&gt;1,"Duplicate","Unique")</f>
        <v>Unique</v>
      </c>
    </row>
    <row r="1408" spans="1:11" ht="15" customHeight="1" x14ac:dyDescent="0.3">
      <c r="A1408" s="4" t="str">
        <f>Raw_SalesFact!A1408</f>
        <v>SALE1406</v>
      </c>
      <c r="B1408" s="6">
        <f>Raw_SalesFact!B1408</f>
        <v>45290</v>
      </c>
      <c r="C1408" s="4" t="str">
        <f>Raw_SalesFact!C1408</f>
        <v>CUST1156</v>
      </c>
      <c r="D1408" s="4" t="str">
        <f>Raw_SalesFact!D1408</f>
        <v>PROD54</v>
      </c>
      <c r="E1408" s="4" t="str">
        <f>Raw_SalesFact!E1408</f>
        <v>STORE6</v>
      </c>
      <c r="F1408" s="4">
        <f>IF(Raw_SalesFact!F1408="",ROUND(AVERAGE(Raw_SalesFact!$F$2:$F$2001),0),Raw_SalesFact!F1408)</f>
        <v>3</v>
      </c>
      <c r="G1408" s="4">
        <f>IF(Raw_SalesFact!G1408="",ROUND(AVERAGEIF(Raw_SalesFact!$D$2:$D$2001,D1408,Raw_SalesFact!$G$2:$G$2001),2),Raw_SalesFact!G1408)</f>
        <v>676.77</v>
      </c>
      <c r="H1408" s="8">
        <f>IF(Raw_SalesFact!H1408="",0,Raw_SalesFact!H1408)</f>
        <v>0.17</v>
      </c>
      <c r="I1408" s="4" t="str">
        <f>Raw_SalesFact!I1408</f>
        <v>PayPal</v>
      </c>
      <c r="J1408" s="4">
        <f>IF(Raw_SalesFact!J1408="",ROUND(F1408*G1408*(1-H1408),2),Raw_SalesFact!J1408)</f>
        <v>1685.1573000000001</v>
      </c>
      <c r="K1408" s="4" t="str">
        <f>IF(COUNTIF($A$2:$A1408,A1408)&gt;1,"Duplicate","Unique")</f>
        <v>Unique</v>
      </c>
    </row>
    <row r="1409" spans="1:11" ht="15" customHeight="1" x14ac:dyDescent="0.3">
      <c r="A1409" s="4" t="str">
        <f>Raw_SalesFact!A1409</f>
        <v>SALE1407</v>
      </c>
      <c r="B1409" s="6">
        <f>Raw_SalesFact!B1409</f>
        <v>45638</v>
      </c>
      <c r="C1409" s="4" t="str">
        <f>Raw_SalesFact!C1409</f>
        <v>CUST1220</v>
      </c>
      <c r="D1409" s="4" t="str">
        <f>Raw_SalesFact!D1409</f>
        <v>PROD7</v>
      </c>
      <c r="E1409" s="4" t="str">
        <f>Raw_SalesFact!E1409</f>
        <v>STORE16</v>
      </c>
      <c r="F1409" s="4">
        <f>IF(Raw_SalesFact!F1409="",ROUND(AVERAGE(Raw_SalesFact!$F$2:$F$2001),0),Raw_SalesFact!F1409)</f>
        <v>2</v>
      </c>
      <c r="G1409" s="4">
        <f>IF(Raw_SalesFact!G1409="",ROUND(AVERAGEIF(Raw_SalesFact!$D$2:$D$2001,D1409,Raw_SalesFact!$G$2:$G$2001),2),Raw_SalesFact!G1409)</f>
        <v>362.7</v>
      </c>
      <c r="H1409" s="8">
        <f>IF(Raw_SalesFact!H1409="",0,Raw_SalesFact!H1409)</f>
        <v>0.09</v>
      </c>
      <c r="I1409" s="4" t="str">
        <f>Raw_SalesFact!I1409</f>
        <v>Credit Card</v>
      </c>
      <c r="J1409" s="4">
        <f>IF(Raw_SalesFact!J1409="",ROUND(F1409*G1409*(1-H1409),2),Raw_SalesFact!J1409)</f>
        <v>660.11400000000003</v>
      </c>
      <c r="K1409" s="4" t="str">
        <f>IF(COUNTIF($A$2:$A1409,A1409)&gt;1,"Duplicate","Unique")</f>
        <v>Unique</v>
      </c>
    </row>
    <row r="1410" spans="1:11" ht="15" customHeight="1" x14ac:dyDescent="0.3">
      <c r="A1410" s="4" t="str">
        <f>Raw_SalesFact!A1410</f>
        <v>SALE1408</v>
      </c>
      <c r="B1410" s="6">
        <f>Raw_SalesFact!B1410</f>
        <v>45679</v>
      </c>
      <c r="C1410" s="4" t="str">
        <f>Raw_SalesFact!C1410</f>
        <v>CUST1135</v>
      </c>
      <c r="D1410" s="4" t="str">
        <f>Raw_SalesFact!D1410</f>
        <v>PROD13</v>
      </c>
      <c r="E1410" s="4" t="str">
        <f>Raw_SalesFact!E1410</f>
        <v>STORE2</v>
      </c>
      <c r="F1410" s="4">
        <f>IF(Raw_SalesFact!F1410="",ROUND(AVERAGE(Raw_SalesFact!$F$2:$F$2001),0),Raw_SalesFact!F1410)</f>
        <v>1</v>
      </c>
      <c r="G1410" s="4">
        <f>IF(Raw_SalesFact!G1410="",ROUND(AVERAGEIF(Raw_SalesFact!$D$2:$D$2001,D1410,Raw_SalesFact!$G$2:$G$2001),2),Raw_SalesFact!G1410)</f>
        <v>908.5</v>
      </c>
      <c r="H1410" s="8">
        <f>IF(Raw_SalesFact!H1410="",0,Raw_SalesFact!H1410)</f>
        <v>0.2</v>
      </c>
      <c r="I1410" s="4" t="str">
        <f>Raw_SalesFact!I1410</f>
        <v>COD</v>
      </c>
      <c r="J1410" s="4">
        <f>IF(Raw_SalesFact!J1410="",ROUND(F1410*G1410*(1-H1410),2),Raw_SalesFact!J1410)</f>
        <v>726.8</v>
      </c>
      <c r="K1410" s="4" t="str">
        <f>IF(COUNTIF($A$2:$A1410,A1410)&gt;1,"Duplicate","Unique")</f>
        <v>Unique</v>
      </c>
    </row>
    <row r="1411" spans="1:11" ht="15" customHeight="1" x14ac:dyDescent="0.3">
      <c r="A1411" s="4" t="str">
        <f>Raw_SalesFact!A1411</f>
        <v>SALE1409</v>
      </c>
      <c r="B1411" s="6">
        <f>Raw_SalesFact!B1411</f>
        <v>45296</v>
      </c>
      <c r="C1411" s="4" t="str">
        <f>Raw_SalesFact!C1411</f>
        <v>CUST1067</v>
      </c>
      <c r="D1411" s="4" t="str">
        <f>Raw_SalesFact!D1411</f>
        <v>PROD25</v>
      </c>
      <c r="E1411" s="4" t="str">
        <f>Raw_SalesFact!E1411</f>
        <v>STORE15</v>
      </c>
      <c r="F1411" s="4">
        <f>IF(Raw_SalesFact!F1411="",ROUND(AVERAGE(Raw_SalesFact!$F$2:$F$2001),0),Raw_SalesFact!F1411)</f>
        <v>2</v>
      </c>
      <c r="G1411" s="4">
        <f>IF(Raw_SalesFact!G1411="",ROUND(AVERAGEIF(Raw_SalesFact!$D$2:$D$2001,D1411,Raw_SalesFact!$G$2:$G$2001),2),Raw_SalesFact!G1411)</f>
        <v>795.37</v>
      </c>
      <c r="H1411" s="8">
        <f>IF(Raw_SalesFact!H1411="",0,Raw_SalesFact!H1411)</f>
        <v>0.2</v>
      </c>
      <c r="I1411" s="4" t="str">
        <f>Raw_SalesFact!I1411</f>
        <v>COD</v>
      </c>
      <c r="J1411" s="4">
        <f>IF(Raw_SalesFact!J1411="",ROUND(F1411*G1411*(1-H1411),2),Raw_SalesFact!J1411)</f>
        <v>1272.5920000000001</v>
      </c>
      <c r="K1411" s="4" t="str">
        <f>IF(COUNTIF($A$2:$A1411,A1411)&gt;1,"Duplicate","Unique")</f>
        <v>Unique</v>
      </c>
    </row>
    <row r="1412" spans="1:11" ht="15" customHeight="1" x14ac:dyDescent="0.3">
      <c r="A1412" s="4" t="str">
        <f>Raw_SalesFact!A1412</f>
        <v>SALE1410</v>
      </c>
      <c r="B1412" s="6">
        <f>Raw_SalesFact!B1412</f>
        <v>45760</v>
      </c>
      <c r="C1412" s="4" t="str">
        <f>Raw_SalesFact!C1412</f>
        <v>CUST1144</v>
      </c>
      <c r="D1412" s="4" t="str">
        <f>Raw_SalesFact!D1412</f>
        <v>PROD35</v>
      </c>
      <c r="E1412" s="4" t="str">
        <f>Raw_SalesFact!E1412</f>
        <v>STORE4</v>
      </c>
      <c r="F1412" s="4">
        <f>IF(Raw_SalesFact!F1412="",ROUND(AVERAGE(Raw_SalesFact!$F$2:$F$2001),0),Raw_SalesFact!F1412)</f>
        <v>2</v>
      </c>
      <c r="G1412" s="4">
        <f>IF(Raw_SalesFact!G1412="",ROUND(AVERAGEIF(Raw_SalesFact!$D$2:$D$2001,D1412,Raw_SalesFact!$G$2:$G$2001),2),Raw_SalesFact!G1412)</f>
        <v>326.85000000000002</v>
      </c>
      <c r="H1412" s="8">
        <f>IF(Raw_SalesFact!H1412="",0,Raw_SalesFact!H1412)</f>
        <v>0.17</v>
      </c>
      <c r="I1412" s="4" t="str">
        <f>Raw_SalesFact!I1412</f>
        <v>COD</v>
      </c>
      <c r="J1412" s="4">
        <f>IF(Raw_SalesFact!J1412="",ROUND(F1412*G1412*(1-H1412),2),Raw_SalesFact!J1412)</f>
        <v>542.57100000000003</v>
      </c>
      <c r="K1412" s="4" t="str">
        <f>IF(COUNTIF($A$2:$A1412,A1412)&gt;1,"Duplicate","Unique")</f>
        <v>Unique</v>
      </c>
    </row>
    <row r="1413" spans="1:11" ht="15" customHeight="1" x14ac:dyDescent="0.3">
      <c r="A1413" s="4" t="str">
        <f>Raw_SalesFact!A1413</f>
        <v>SALE1411</v>
      </c>
      <c r="B1413" s="6">
        <f>Raw_SalesFact!B1413</f>
        <v>45603</v>
      </c>
      <c r="C1413" s="4" t="str">
        <f>Raw_SalesFact!C1413</f>
        <v>CUST1350</v>
      </c>
      <c r="D1413" s="4" t="str">
        <f>Raw_SalesFact!D1413</f>
        <v>PROD56</v>
      </c>
      <c r="E1413" s="4" t="str">
        <f>Raw_SalesFact!E1413</f>
        <v>STORE14</v>
      </c>
      <c r="F1413" s="4">
        <f>IF(Raw_SalesFact!F1413="",ROUND(AVERAGE(Raw_SalesFact!$F$2:$F$2001),0),Raw_SalesFact!F1413)</f>
        <v>3</v>
      </c>
      <c r="G1413" s="4">
        <f>IF(Raw_SalesFact!G1413="",ROUND(AVERAGEIF(Raw_SalesFact!$D$2:$D$2001,D1413,Raw_SalesFact!$G$2:$G$2001),2),Raw_SalesFact!G1413)</f>
        <v>169.43</v>
      </c>
      <c r="H1413" s="8">
        <f>IF(Raw_SalesFact!H1413="",0,Raw_SalesFact!H1413)</f>
        <v>0.19</v>
      </c>
      <c r="I1413" s="4" t="str">
        <f>Raw_SalesFact!I1413</f>
        <v>Credit Card</v>
      </c>
      <c r="J1413" s="4">
        <f>IF(Raw_SalesFact!J1413="",ROUND(F1413*G1413*(1-H1413),2),Raw_SalesFact!J1413)</f>
        <v>411.7149</v>
      </c>
      <c r="K1413" s="4" t="str">
        <f>IF(COUNTIF($A$2:$A1413,A1413)&gt;1,"Duplicate","Unique")</f>
        <v>Unique</v>
      </c>
    </row>
    <row r="1414" spans="1:11" ht="15" customHeight="1" x14ac:dyDescent="0.3">
      <c r="A1414" s="4" t="str">
        <f>Raw_SalesFact!A1414</f>
        <v>SALE1412</v>
      </c>
      <c r="B1414" s="6">
        <f>Raw_SalesFact!B1414</f>
        <v>45413</v>
      </c>
      <c r="C1414" s="4" t="str">
        <f>Raw_SalesFact!C1414</f>
        <v>CUST1163</v>
      </c>
      <c r="D1414" s="4" t="str">
        <f>Raw_SalesFact!D1414</f>
        <v>PROD83</v>
      </c>
      <c r="E1414" s="4" t="str">
        <f>Raw_SalesFact!E1414</f>
        <v>STORE6</v>
      </c>
      <c r="F1414" s="4">
        <f>IF(Raw_SalesFact!F1414="",ROUND(AVERAGE(Raw_SalesFact!$F$2:$F$2001),0),Raw_SalesFact!F1414)</f>
        <v>1</v>
      </c>
      <c r="G1414" s="4">
        <f>IF(Raw_SalesFact!G1414="",ROUND(AVERAGEIF(Raw_SalesFact!$D$2:$D$2001,D1414,Raw_SalesFact!$G$2:$G$2001),2),Raw_SalesFact!G1414)</f>
        <v>254.47</v>
      </c>
      <c r="H1414" s="8">
        <f>IF(Raw_SalesFact!H1414="",0,Raw_SalesFact!H1414)</f>
        <v>0.1</v>
      </c>
      <c r="I1414" s="4" t="str">
        <f>Raw_SalesFact!I1414</f>
        <v>Credit Card</v>
      </c>
      <c r="J1414" s="4">
        <f>IF(Raw_SalesFact!J1414="",ROUND(F1414*G1414*(1-H1414),2),Raw_SalesFact!J1414)</f>
        <v>229.023</v>
      </c>
      <c r="K1414" s="4" t="str">
        <f>IF(COUNTIF($A$2:$A1414,A1414)&gt;1,"Duplicate","Unique")</f>
        <v>Unique</v>
      </c>
    </row>
    <row r="1415" spans="1:11" ht="15" customHeight="1" x14ac:dyDescent="0.3">
      <c r="A1415" s="4" t="str">
        <f>Raw_SalesFact!A1415</f>
        <v>SALE1413</v>
      </c>
      <c r="B1415" s="6">
        <f>Raw_SalesFact!B1415</f>
        <v>45506</v>
      </c>
      <c r="C1415" s="4" t="str">
        <f>Raw_SalesFact!C1415</f>
        <v>CUST1418</v>
      </c>
      <c r="D1415" s="4" t="str">
        <f>Raw_SalesFact!D1415</f>
        <v>PROD25</v>
      </c>
      <c r="E1415" s="4" t="str">
        <f>Raw_SalesFact!E1415</f>
        <v>STORE16</v>
      </c>
      <c r="F1415" s="4">
        <f>IF(Raw_SalesFact!F1415="",ROUND(AVERAGE(Raw_SalesFact!$F$2:$F$2001),0),Raw_SalesFact!F1415)</f>
        <v>4</v>
      </c>
      <c r="G1415" s="4">
        <f>IF(Raw_SalesFact!G1415="",ROUND(AVERAGEIF(Raw_SalesFact!$D$2:$D$2001,D1415,Raw_SalesFact!$G$2:$G$2001),2),Raw_SalesFact!G1415)</f>
        <v>627.73</v>
      </c>
      <c r="H1415" s="8">
        <f>IF(Raw_SalesFact!H1415="",0,Raw_SalesFact!H1415)</f>
        <v>0.11</v>
      </c>
      <c r="I1415" s="4" t="str">
        <f>Raw_SalesFact!I1415</f>
        <v>COD</v>
      </c>
      <c r="J1415" s="4">
        <f>IF(Raw_SalesFact!J1415="",ROUND(F1415*G1415*(1-H1415),2),Raw_SalesFact!J1415)</f>
        <v>2234.7188000000001</v>
      </c>
      <c r="K1415" s="4" t="str">
        <f>IF(COUNTIF($A$2:$A1415,A1415)&gt;1,"Duplicate","Unique")</f>
        <v>Unique</v>
      </c>
    </row>
    <row r="1416" spans="1:11" ht="15" customHeight="1" x14ac:dyDescent="0.3">
      <c r="A1416" s="4" t="str">
        <f>Raw_SalesFact!A1416</f>
        <v>SALE1414</v>
      </c>
      <c r="B1416" s="6">
        <f>Raw_SalesFact!B1416</f>
        <v>45394</v>
      </c>
      <c r="C1416" s="4" t="str">
        <f>Raw_SalesFact!C1416</f>
        <v>CUST1371</v>
      </c>
      <c r="D1416" s="4" t="str">
        <f>Raw_SalesFact!D1416</f>
        <v>PROD31</v>
      </c>
      <c r="E1416" s="4" t="str">
        <f>Raw_SalesFact!E1416</f>
        <v>STORE19</v>
      </c>
      <c r="F1416" s="4">
        <f>IF(Raw_SalesFact!F1416="",ROUND(AVERAGE(Raw_SalesFact!$F$2:$F$2001),0),Raw_SalesFact!F1416)</f>
        <v>4</v>
      </c>
      <c r="G1416" s="4">
        <f>IF(Raw_SalesFact!G1416="",ROUND(AVERAGEIF(Raw_SalesFact!$D$2:$D$2001,D1416,Raw_SalesFact!$G$2:$G$2001),2),Raw_SalesFact!G1416)</f>
        <v>327.25</v>
      </c>
      <c r="H1416" s="8">
        <f>IF(Raw_SalesFact!H1416="",0,Raw_SalesFact!H1416)</f>
        <v>0.13</v>
      </c>
      <c r="I1416" s="4" t="str">
        <f>Raw_SalesFact!I1416</f>
        <v>COD</v>
      </c>
      <c r="J1416" s="4">
        <f>IF(Raw_SalesFact!J1416="",ROUND(F1416*G1416*(1-H1416),2),Raw_SalesFact!J1416)</f>
        <v>1138.83</v>
      </c>
      <c r="K1416" s="4" t="str">
        <f>IF(COUNTIF($A$2:$A1416,A1416)&gt;1,"Duplicate","Unique")</f>
        <v>Unique</v>
      </c>
    </row>
    <row r="1417" spans="1:11" ht="15" customHeight="1" x14ac:dyDescent="0.3">
      <c r="A1417" s="4" t="str">
        <f>Raw_SalesFact!A1417</f>
        <v>SALE1415</v>
      </c>
      <c r="B1417" s="6">
        <f>Raw_SalesFact!B1417</f>
        <v>45755</v>
      </c>
      <c r="C1417" s="4" t="str">
        <f>Raw_SalesFact!C1417</f>
        <v>CUST1145</v>
      </c>
      <c r="D1417" s="4" t="str">
        <f>Raw_SalesFact!D1417</f>
        <v>PROD59</v>
      </c>
      <c r="E1417" s="4" t="str">
        <f>Raw_SalesFact!E1417</f>
        <v>STORE11</v>
      </c>
      <c r="F1417" s="4">
        <f>IF(Raw_SalesFact!F1417="",ROUND(AVERAGE(Raw_SalesFact!$F$2:$F$2001),0),Raw_SalesFact!F1417)</f>
        <v>4</v>
      </c>
      <c r="G1417" s="4">
        <f>IF(Raw_SalesFact!G1417="",ROUND(AVERAGEIF(Raw_SalesFact!$D$2:$D$2001,D1417,Raw_SalesFact!$G$2:$G$2001),2),Raw_SalesFact!G1417)</f>
        <v>511.43</v>
      </c>
      <c r="H1417" s="8">
        <f>IF(Raw_SalesFact!H1417="",0,Raw_SalesFact!H1417)</f>
        <v>0.18</v>
      </c>
      <c r="I1417" s="4" t="str">
        <f>Raw_SalesFact!I1417</f>
        <v>COD</v>
      </c>
      <c r="J1417" s="4">
        <f>IF(Raw_SalesFact!J1417="",ROUND(F1417*G1417*(1-H1417),2),Raw_SalesFact!J1417)</f>
        <v>1677.4903999999999</v>
      </c>
      <c r="K1417" s="4" t="str">
        <f>IF(COUNTIF($A$2:$A1417,A1417)&gt;1,"Duplicate","Unique")</f>
        <v>Unique</v>
      </c>
    </row>
    <row r="1418" spans="1:11" ht="15" customHeight="1" x14ac:dyDescent="0.3">
      <c r="A1418" s="4" t="str">
        <f>Raw_SalesFact!A1418</f>
        <v>SALE1416</v>
      </c>
      <c r="B1418" s="6">
        <f>Raw_SalesFact!B1418</f>
        <v>45473</v>
      </c>
      <c r="C1418" s="4" t="str">
        <f>Raw_SalesFact!C1418</f>
        <v>CUST1165</v>
      </c>
      <c r="D1418" s="4" t="str">
        <f>Raw_SalesFact!D1418</f>
        <v>PROD63</v>
      </c>
      <c r="E1418" s="4" t="str">
        <f>Raw_SalesFact!E1418</f>
        <v>STORE17</v>
      </c>
      <c r="F1418" s="4">
        <f>IF(Raw_SalesFact!F1418="",ROUND(AVERAGE(Raw_SalesFact!$F$2:$F$2001),0),Raw_SalesFact!F1418)</f>
        <v>4</v>
      </c>
      <c r="G1418" s="4">
        <f>IF(Raw_SalesFact!G1418="",ROUND(AVERAGEIF(Raw_SalesFact!$D$2:$D$2001,D1418,Raw_SalesFact!$G$2:$G$2001),2),Raw_SalesFact!G1418)</f>
        <v>194.67</v>
      </c>
      <c r="H1418" s="8">
        <f>IF(Raw_SalesFact!H1418="",0,Raw_SalesFact!H1418)</f>
        <v>0.23</v>
      </c>
      <c r="I1418" s="4" t="str">
        <f>Raw_SalesFact!I1418</f>
        <v>PayPal</v>
      </c>
      <c r="J1418" s="4">
        <f>IF(Raw_SalesFact!J1418="",ROUND(F1418*G1418*(1-H1418),2),Raw_SalesFact!J1418)</f>
        <v>599.58360000000005</v>
      </c>
      <c r="K1418" s="4" t="str">
        <f>IF(COUNTIF($A$2:$A1418,A1418)&gt;1,"Duplicate","Unique")</f>
        <v>Unique</v>
      </c>
    </row>
    <row r="1419" spans="1:11" ht="15" customHeight="1" x14ac:dyDescent="0.3">
      <c r="A1419" s="4" t="str">
        <f>Raw_SalesFact!A1419</f>
        <v>SALE1417</v>
      </c>
      <c r="B1419" s="6">
        <f>Raw_SalesFact!B1419</f>
        <v>45304</v>
      </c>
      <c r="C1419" s="4" t="str">
        <f>Raw_SalesFact!C1419</f>
        <v>CUST1059</v>
      </c>
      <c r="D1419" s="4" t="str">
        <f>Raw_SalesFact!D1419</f>
        <v>PROD23</v>
      </c>
      <c r="E1419" s="4" t="str">
        <f>Raw_SalesFact!E1419</f>
        <v>STORE1</v>
      </c>
      <c r="F1419" s="4">
        <f>IF(Raw_SalesFact!F1419="",ROUND(AVERAGE(Raw_SalesFact!$F$2:$F$2001),0),Raw_SalesFact!F1419)</f>
        <v>2</v>
      </c>
      <c r="G1419" s="4">
        <f>IF(Raw_SalesFact!G1419="",ROUND(AVERAGEIF(Raw_SalesFact!$D$2:$D$2001,D1419,Raw_SalesFact!$G$2:$G$2001),2),Raw_SalesFact!G1419)</f>
        <v>54.51</v>
      </c>
      <c r="H1419" s="8">
        <f>IF(Raw_SalesFact!H1419="",0,Raw_SalesFact!H1419)</f>
        <v>7.0000000000000007E-2</v>
      </c>
      <c r="I1419" s="4" t="str">
        <f>Raw_SalesFact!I1419</f>
        <v>Credit Card</v>
      </c>
      <c r="J1419" s="4">
        <f>IF(Raw_SalesFact!J1419="",ROUND(F1419*G1419*(1-H1419),2),Raw_SalesFact!J1419)</f>
        <v>101.3886</v>
      </c>
      <c r="K1419" s="4" t="str">
        <f>IF(COUNTIF($A$2:$A1419,A1419)&gt;1,"Duplicate","Unique")</f>
        <v>Unique</v>
      </c>
    </row>
    <row r="1420" spans="1:11" ht="15" customHeight="1" x14ac:dyDescent="0.3">
      <c r="A1420" s="4" t="str">
        <f>Raw_SalesFact!A1420</f>
        <v>SALE1418</v>
      </c>
      <c r="B1420" s="6">
        <f>Raw_SalesFact!B1420</f>
        <v>45557</v>
      </c>
      <c r="C1420" s="4" t="str">
        <f>Raw_SalesFact!C1420</f>
        <v>CUST1076</v>
      </c>
      <c r="D1420" s="4" t="str">
        <f>Raw_SalesFact!D1420</f>
        <v>PROD62</v>
      </c>
      <c r="E1420" s="4" t="str">
        <f>Raw_SalesFact!E1420</f>
        <v>STORE11</v>
      </c>
      <c r="F1420" s="4">
        <f>IF(Raw_SalesFact!F1420="",ROUND(AVERAGE(Raw_SalesFact!$F$2:$F$2001),0),Raw_SalesFact!F1420)</f>
        <v>4</v>
      </c>
      <c r="G1420" s="4">
        <f>IF(Raw_SalesFact!G1420="",ROUND(AVERAGEIF(Raw_SalesFact!$D$2:$D$2001,D1420,Raw_SalesFact!$G$2:$G$2001),2),Raw_SalesFact!G1420)</f>
        <v>964</v>
      </c>
      <c r="H1420" s="8">
        <f>IF(Raw_SalesFact!H1420="",0,Raw_SalesFact!H1420)</f>
        <v>0.14000000000000001</v>
      </c>
      <c r="I1420" s="4" t="str">
        <f>Raw_SalesFact!I1420</f>
        <v>PayPal</v>
      </c>
      <c r="J1420" s="4">
        <f>IF(Raw_SalesFact!J1420="",ROUND(F1420*G1420*(1-H1420),2),Raw_SalesFact!J1420)</f>
        <v>3316.16</v>
      </c>
      <c r="K1420" s="4" t="str">
        <f>IF(COUNTIF($A$2:$A1420,A1420)&gt;1,"Duplicate","Unique")</f>
        <v>Unique</v>
      </c>
    </row>
    <row r="1421" spans="1:11" ht="15" customHeight="1" x14ac:dyDescent="0.3">
      <c r="A1421" s="4" t="str">
        <f>Raw_SalesFact!A1421</f>
        <v>SALE1419</v>
      </c>
      <c r="B1421" s="6">
        <f>Raw_SalesFact!B1421</f>
        <v>45527</v>
      </c>
      <c r="C1421" s="4" t="str">
        <f>Raw_SalesFact!C1421</f>
        <v>CUST1040</v>
      </c>
      <c r="D1421" s="4" t="str">
        <f>Raw_SalesFact!D1421</f>
        <v>PROD89</v>
      </c>
      <c r="E1421" s="4" t="str">
        <f>Raw_SalesFact!E1421</f>
        <v>STORE4</v>
      </c>
      <c r="F1421" s="4">
        <f>IF(Raw_SalesFact!F1421="",ROUND(AVERAGE(Raw_SalesFact!$F$2:$F$2001),0),Raw_SalesFact!F1421)</f>
        <v>1</v>
      </c>
      <c r="G1421" s="4">
        <f>IF(Raw_SalesFact!G1421="",ROUND(AVERAGEIF(Raw_SalesFact!$D$2:$D$2001,D1421,Raw_SalesFact!$G$2:$G$2001),2),Raw_SalesFact!G1421)</f>
        <v>170.12</v>
      </c>
      <c r="H1421" s="8">
        <f>IF(Raw_SalesFact!H1421="",0,Raw_SalesFact!H1421)</f>
        <v>0.26</v>
      </c>
      <c r="I1421" s="4" t="str">
        <f>Raw_SalesFact!I1421</f>
        <v>PayPal</v>
      </c>
      <c r="J1421" s="4">
        <f>IF(Raw_SalesFact!J1421="",ROUND(F1421*G1421*(1-H1421),2),Raw_SalesFact!J1421)</f>
        <v>125.8888</v>
      </c>
      <c r="K1421" s="4" t="str">
        <f>IF(COUNTIF($A$2:$A1421,A1421)&gt;1,"Duplicate","Unique")</f>
        <v>Unique</v>
      </c>
    </row>
    <row r="1422" spans="1:11" ht="15" customHeight="1" x14ac:dyDescent="0.3">
      <c r="A1422" s="4" t="str">
        <f>Raw_SalesFact!A1422</f>
        <v>SALE1420</v>
      </c>
      <c r="B1422" s="6">
        <f>Raw_SalesFact!B1422</f>
        <v>45875</v>
      </c>
      <c r="C1422" s="4" t="str">
        <f>Raw_SalesFact!C1422</f>
        <v>CUST1152</v>
      </c>
      <c r="D1422" s="4" t="str">
        <f>Raw_SalesFact!D1422</f>
        <v>PROD53</v>
      </c>
      <c r="E1422" s="4" t="str">
        <f>Raw_SalesFact!E1422</f>
        <v>STORE19</v>
      </c>
      <c r="F1422" s="4">
        <f>IF(Raw_SalesFact!F1422="",ROUND(AVERAGE(Raw_SalesFact!$F$2:$F$2001),0),Raw_SalesFact!F1422)</f>
        <v>2</v>
      </c>
      <c r="G1422" s="4">
        <f>IF(Raw_SalesFact!G1422="",ROUND(AVERAGEIF(Raw_SalesFact!$D$2:$D$2001,D1422,Raw_SalesFact!$G$2:$G$2001),2),Raw_SalesFact!G1422)</f>
        <v>664.5</v>
      </c>
      <c r="H1422" s="8">
        <f>IF(Raw_SalesFact!H1422="",0,Raw_SalesFact!H1422)</f>
        <v>0.23</v>
      </c>
      <c r="I1422" s="4" t="str">
        <f>Raw_SalesFact!I1422</f>
        <v>Credit Card</v>
      </c>
      <c r="J1422" s="4">
        <f>IF(Raw_SalesFact!J1422="",ROUND(F1422*G1422*(1-H1422),2),Raw_SalesFact!J1422)</f>
        <v>1023.33</v>
      </c>
      <c r="K1422" s="4" t="str">
        <f>IF(COUNTIF($A$2:$A1422,A1422)&gt;1,"Duplicate","Unique")</f>
        <v>Unique</v>
      </c>
    </row>
    <row r="1423" spans="1:11" ht="15" customHeight="1" x14ac:dyDescent="0.3">
      <c r="A1423" s="4" t="str">
        <f>Raw_SalesFact!A1423</f>
        <v>SALE1421</v>
      </c>
      <c r="B1423" s="6">
        <f>Raw_SalesFact!B1423</f>
        <v>45936</v>
      </c>
      <c r="C1423" s="4" t="str">
        <f>Raw_SalesFact!C1423</f>
        <v>CUST1371</v>
      </c>
      <c r="D1423" s="4" t="str">
        <f>Raw_SalesFact!D1423</f>
        <v>PROD45</v>
      </c>
      <c r="E1423" s="4" t="str">
        <f>Raw_SalesFact!E1423</f>
        <v>STORE10</v>
      </c>
      <c r="F1423" s="4">
        <f>IF(Raw_SalesFact!F1423="",ROUND(AVERAGE(Raw_SalesFact!$F$2:$F$2001),0),Raw_SalesFact!F1423)</f>
        <v>4</v>
      </c>
      <c r="G1423" s="4">
        <f>IF(Raw_SalesFact!G1423="",ROUND(AVERAGEIF(Raw_SalesFact!$D$2:$D$2001,D1423,Raw_SalesFact!$G$2:$G$2001),2),Raw_SalesFact!G1423)</f>
        <v>557.51</v>
      </c>
      <c r="H1423" s="8">
        <f>IF(Raw_SalesFact!H1423="",0,Raw_SalesFact!H1423)</f>
        <v>0.11</v>
      </c>
      <c r="I1423" s="4" t="str">
        <f>Raw_SalesFact!I1423</f>
        <v>Credit Card</v>
      </c>
      <c r="J1423" s="4">
        <f>IF(Raw_SalesFact!J1423="",ROUND(F1423*G1423*(1-H1423),2),Raw_SalesFact!J1423)</f>
        <v>1984.7356</v>
      </c>
      <c r="K1423" s="4" t="str">
        <f>IF(COUNTIF($A$2:$A1423,A1423)&gt;1,"Duplicate","Unique")</f>
        <v>Unique</v>
      </c>
    </row>
    <row r="1424" spans="1:11" ht="15" customHeight="1" x14ac:dyDescent="0.3">
      <c r="A1424" s="4" t="str">
        <f>Raw_SalesFact!A1424</f>
        <v>SALE1422</v>
      </c>
      <c r="B1424" s="6">
        <f>Raw_SalesFact!B1424</f>
        <v>45807</v>
      </c>
      <c r="C1424" s="4" t="str">
        <f>Raw_SalesFact!C1424</f>
        <v>CUST1397</v>
      </c>
      <c r="D1424" s="4" t="str">
        <f>Raw_SalesFact!D1424</f>
        <v>PROD90</v>
      </c>
      <c r="E1424" s="4" t="str">
        <f>Raw_SalesFact!E1424</f>
        <v>STORE1</v>
      </c>
      <c r="F1424" s="4">
        <f>IF(Raw_SalesFact!F1424="",ROUND(AVERAGE(Raw_SalesFact!$F$2:$F$2001),0),Raw_SalesFact!F1424)</f>
        <v>2</v>
      </c>
      <c r="G1424" s="4">
        <f>IF(Raw_SalesFact!G1424="",ROUND(AVERAGEIF(Raw_SalesFact!$D$2:$D$2001,D1424,Raw_SalesFact!$G$2:$G$2001),2),Raw_SalesFact!G1424)</f>
        <v>410</v>
      </c>
      <c r="H1424" s="8">
        <f>IF(Raw_SalesFact!H1424="",0,Raw_SalesFact!H1424)</f>
        <v>0.13</v>
      </c>
      <c r="I1424" s="4" t="str">
        <f>Raw_SalesFact!I1424</f>
        <v>COD</v>
      </c>
      <c r="J1424" s="4">
        <f>IF(Raw_SalesFact!J1424="",ROUND(F1424*G1424*(1-H1424),2),Raw_SalesFact!J1424)</f>
        <v>713.4</v>
      </c>
      <c r="K1424" s="4" t="str">
        <f>IF(COUNTIF($A$2:$A1424,A1424)&gt;1,"Duplicate","Unique")</f>
        <v>Unique</v>
      </c>
    </row>
    <row r="1425" spans="1:11" ht="15" customHeight="1" x14ac:dyDescent="0.3">
      <c r="A1425" s="4" t="str">
        <f>Raw_SalesFact!A1425</f>
        <v>SALE1423</v>
      </c>
      <c r="B1425" s="6">
        <f>Raw_SalesFact!B1425</f>
        <v>45473</v>
      </c>
      <c r="C1425" s="4" t="str">
        <f>Raw_SalesFact!C1425</f>
        <v>CUST1306</v>
      </c>
      <c r="D1425" s="4" t="str">
        <f>Raw_SalesFact!D1425</f>
        <v>PROD83</v>
      </c>
      <c r="E1425" s="4" t="str">
        <f>Raw_SalesFact!E1425</f>
        <v>STORE5</v>
      </c>
      <c r="F1425" s="4">
        <f>IF(Raw_SalesFact!F1425="",ROUND(AVERAGE(Raw_SalesFact!$F$2:$F$2001),0),Raw_SalesFact!F1425)</f>
        <v>2</v>
      </c>
      <c r="G1425" s="4">
        <f>IF(Raw_SalesFact!G1425="",ROUND(AVERAGEIF(Raw_SalesFact!$D$2:$D$2001,D1425,Raw_SalesFact!$G$2:$G$2001),2),Raw_SalesFact!G1425)</f>
        <v>879.93</v>
      </c>
      <c r="H1425" s="8">
        <f>IF(Raw_SalesFact!H1425="",0,Raw_SalesFact!H1425)</f>
        <v>0.28999999999999998</v>
      </c>
      <c r="I1425" s="4" t="str">
        <f>Raw_SalesFact!I1425</f>
        <v>COD</v>
      </c>
      <c r="J1425" s="4">
        <f>IF(Raw_SalesFact!J1425="",ROUND(F1425*G1425*(1-H1425),2),Raw_SalesFact!J1425)</f>
        <v>1249.5006000000001</v>
      </c>
      <c r="K1425" s="4" t="str">
        <f>IF(COUNTIF($A$2:$A1425,A1425)&gt;1,"Duplicate","Unique")</f>
        <v>Unique</v>
      </c>
    </row>
    <row r="1426" spans="1:11" ht="15" customHeight="1" x14ac:dyDescent="0.3">
      <c r="A1426" s="4" t="str">
        <f>Raw_SalesFact!A1426</f>
        <v>SALE1424</v>
      </c>
      <c r="B1426" s="6">
        <f>Raw_SalesFact!B1426</f>
        <v>45664</v>
      </c>
      <c r="C1426" s="4" t="str">
        <f>Raw_SalesFact!C1426</f>
        <v>CUST1007</v>
      </c>
      <c r="D1426" s="4" t="str">
        <f>Raw_SalesFact!D1426</f>
        <v>PROD13</v>
      </c>
      <c r="E1426" s="4" t="str">
        <f>Raw_SalesFact!E1426</f>
        <v>STORE18</v>
      </c>
      <c r="F1426" s="4">
        <f>IF(Raw_SalesFact!F1426="",ROUND(AVERAGE(Raw_SalesFact!$F$2:$F$2001),0),Raw_SalesFact!F1426)</f>
        <v>1</v>
      </c>
      <c r="G1426" s="4">
        <f>IF(Raw_SalesFact!G1426="",ROUND(AVERAGEIF(Raw_SalesFact!$D$2:$D$2001,D1426,Raw_SalesFact!$G$2:$G$2001),2),Raw_SalesFact!G1426)</f>
        <v>350.58</v>
      </c>
      <c r="H1426" s="8">
        <f>IF(Raw_SalesFact!H1426="",0,Raw_SalesFact!H1426)</f>
        <v>0.03</v>
      </c>
      <c r="I1426" s="4" t="str">
        <f>Raw_SalesFact!I1426</f>
        <v>COD</v>
      </c>
      <c r="J1426" s="4">
        <f>IF(Raw_SalesFact!J1426="",ROUND(F1426*G1426*(1-H1426),2),Raw_SalesFact!J1426)</f>
        <v>340.06259999999997</v>
      </c>
      <c r="K1426" s="4" t="str">
        <f>IF(COUNTIF($A$2:$A1426,A1426)&gt;1,"Duplicate","Unique")</f>
        <v>Unique</v>
      </c>
    </row>
    <row r="1427" spans="1:11" ht="15" customHeight="1" x14ac:dyDescent="0.3">
      <c r="A1427" s="4" t="str">
        <f>Raw_SalesFact!A1427</f>
        <v>SALE1425</v>
      </c>
      <c r="B1427" s="6">
        <f>Raw_SalesFact!B1427</f>
        <v>45633</v>
      </c>
      <c r="C1427" s="4" t="str">
        <f>Raw_SalesFact!C1427</f>
        <v>CUST1350</v>
      </c>
      <c r="D1427" s="4" t="str">
        <f>Raw_SalesFact!D1427</f>
        <v>PROD58</v>
      </c>
      <c r="E1427" s="4" t="str">
        <f>Raw_SalesFact!E1427</f>
        <v>STORE3</v>
      </c>
      <c r="F1427" s="4">
        <f>IF(Raw_SalesFact!F1427="",ROUND(AVERAGE(Raw_SalesFact!$F$2:$F$2001),0),Raw_SalesFact!F1427)</f>
        <v>4</v>
      </c>
      <c r="G1427" s="4">
        <f>IF(Raw_SalesFact!G1427="",ROUND(AVERAGEIF(Raw_SalesFact!$D$2:$D$2001,D1427,Raw_SalesFact!$G$2:$G$2001),2),Raw_SalesFact!G1427)</f>
        <v>348.58</v>
      </c>
      <c r="H1427" s="8">
        <f>IF(Raw_SalesFact!H1427="",0,Raw_SalesFact!H1427)</f>
        <v>0.16</v>
      </c>
      <c r="I1427" s="4" t="str">
        <f>Raw_SalesFact!I1427</f>
        <v>Credit Card</v>
      </c>
      <c r="J1427" s="4">
        <f>IF(Raw_SalesFact!J1427="",ROUND(F1427*G1427*(1-H1427),2),Raw_SalesFact!J1427)</f>
        <v>1171.2288000000001</v>
      </c>
      <c r="K1427" s="4" t="str">
        <f>IF(COUNTIF($A$2:$A1427,A1427)&gt;1,"Duplicate","Unique")</f>
        <v>Unique</v>
      </c>
    </row>
    <row r="1428" spans="1:11" ht="15" customHeight="1" x14ac:dyDescent="0.3">
      <c r="A1428" s="4" t="str">
        <f>Raw_SalesFact!A1428</f>
        <v>SALE1426</v>
      </c>
      <c r="B1428" s="6">
        <f>Raw_SalesFact!B1428</f>
        <v>45548</v>
      </c>
      <c r="C1428" s="4" t="str">
        <f>Raw_SalesFact!C1428</f>
        <v>CUST1459</v>
      </c>
      <c r="D1428" s="4" t="str">
        <f>Raw_SalesFact!D1428</f>
        <v>PROD25</v>
      </c>
      <c r="E1428" s="4" t="str">
        <f>Raw_SalesFact!E1428</f>
        <v>STORE3</v>
      </c>
      <c r="F1428" s="4">
        <f>IF(Raw_SalesFact!F1428="",ROUND(AVERAGE(Raw_SalesFact!$F$2:$F$2001),0),Raw_SalesFact!F1428)</f>
        <v>3</v>
      </c>
      <c r="G1428" s="4">
        <f>IF(Raw_SalesFact!G1428="",ROUND(AVERAGEIF(Raw_SalesFact!$D$2:$D$2001,D1428,Raw_SalesFact!$G$2:$G$2001),2),Raw_SalesFact!G1428)</f>
        <v>247.66</v>
      </c>
      <c r="H1428" s="8">
        <f>IF(Raw_SalesFact!H1428="",0,Raw_SalesFact!H1428)</f>
        <v>0.02</v>
      </c>
      <c r="I1428" s="4" t="str">
        <f>Raw_SalesFact!I1428</f>
        <v>COD</v>
      </c>
      <c r="J1428" s="4">
        <f>IF(Raw_SalesFact!J1428="",ROUND(F1428*G1428*(1-H1428),2),Raw_SalesFact!J1428)</f>
        <v>728.12040000000002</v>
      </c>
      <c r="K1428" s="4" t="str">
        <f>IF(COUNTIF($A$2:$A1428,A1428)&gt;1,"Duplicate","Unique")</f>
        <v>Unique</v>
      </c>
    </row>
    <row r="1429" spans="1:11" ht="15" customHeight="1" x14ac:dyDescent="0.3">
      <c r="A1429" s="4" t="str">
        <f>Raw_SalesFact!A1429</f>
        <v>SALE1427</v>
      </c>
      <c r="B1429" s="6">
        <f>Raw_SalesFact!B1429</f>
        <v>45244</v>
      </c>
      <c r="C1429" s="4" t="str">
        <f>Raw_SalesFact!C1429</f>
        <v>CUST1388</v>
      </c>
      <c r="D1429" s="4" t="str">
        <f>Raw_SalesFact!D1429</f>
        <v>PROD39</v>
      </c>
      <c r="E1429" s="4" t="str">
        <f>Raw_SalesFact!E1429</f>
        <v>STORE15</v>
      </c>
      <c r="F1429" s="4">
        <f>IF(Raw_SalesFact!F1429="",ROUND(AVERAGE(Raw_SalesFact!$F$2:$F$2001),0),Raw_SalesFact!F1429)</f>
        <v>3</v>
      </c>
      <c r="G1429" s="4">
        <f>IF(Raw_SalesFact!G1429="",ROUND(AVERAGEIF(Raw_SalesFact!$D$2:$D$2001,D1429,Raw_SalesFact!$G$2:$G$2001),2),Raw_SalesFact!G1429)</f>
        <v>836.27</v>
      </c>
      <c r="H1429" s="8">
        <f>IF(Raw_SalesFact!H1429="",0,Raw_SalesFact!H1429)</f>
        <v>0.16</v>
      </c>
      <c r="I1429" s="4" t="str">
        <f>Raw_SalesFact!I1429</f>
        <v>Credit Card</v>
      </c>
      <c r="J1429" s="4">
        <f>IF(Raw_SalesFact!J1429="",ROUND(F1429*G1429*(1-H1429),2),Raw_SalesFact!J1429)</f>
        <v>2107.4004</v>
      </c>
      <c r="K1429" s="4" t="str">
        <f>IF(COUNTIF($A$2:$A1429,A1429)&gt;1,"Duplicate","Unique")</f>
        <v>Unique</v>
      </c>
    </row>
    <row r="1430" spans="1:11" ht="15" customHeight="1" x14ac:dyDescent="0.3">
      <c r="A1430" s="4" t="str">
        <f>Raw_SalesFact!A1430</f>
        <v>SALE1428</v>
      </c>
      <c r="B1430" s="6">
        <f>Raw_SalesFact!B1430</f>
        <v>45753</v>
      </c>
      <c r="C1430" s="4" t="str">
        <f>Raw_SalesFact!C1430</f>
        <v>CUST1195</v>
      </c>
      <c r="D1430" s="4" t="str">
        <f>Raw_SalesFact!D1430</f>
        <v>PROD14</v>
      </c>
      <c r="E1430" s="4" t="str">
        <f>Raw_SalesFact!E1430</f>
        <v>STORE10</v>
      </c>
      <c r="F1430" s="4">
        <f>IF(Raw_SalesFact!F1430="",ROUND(AVERAGE(Raw_SalesFact!$F$2:$F$2001),0),Raw_SalesFact!F1430)</f>
        <v>3</v>
      </c>
      <c r="G1430" s="4">
        <f>IF(Raw_SalesFact!G1430="",ROUND(AVERAGEIF(Raw_SalesFact!$D$2:$D$2001,D1430,Raw_SalesFact!$G$2:$G$2001),2),Raw_SalesFact!G1430)</f>
        <v>696.74</v>
      </c>
      <c r="H1430" s="8">
        <f>IF(Raw_SalesFact!H1430="",0,Raw_SalesFact!H1430)</f>
        <v>0.13</v>
      </c>
      <c r="I1430" s="4" t="str">
        <f>Raw_SalesFact!I1430</f>
        <v>COD</v>
      </c>
      <c r="J1430" s="4">
        <f>IF(Raw_SalesFact!J1430="",ROUND(F1430*G1430*(1-H1430),2),Raw_SalesFact!J1430)</f>
        <v>1818.4914000000001</v>
      </c>
      <c r="K1430" s="4" t="str">
        <f>IF(COUNTIF($A$2:$A1430,A1430)&gt;1,"Duplicate","Unique")</f>
        <v>Unique</v>
      </c>
    </row>
    <row r="1431" spans="1:11" ht="15" customHeight="1" x14ac:dyDescent="0.3">
      <c r="A1431" s="4" t="str">
        <f>Raw_SalesFact!A1431</f>
        <v>SALE1429</v>
      </c>
      <c r="B1431" s="6">
        <f>Raw_SalesFact!B1431</f>
        <v>45804</v>
      </c>
      <c r="C1431" s="4" t="str">
        <f>Raw_SalesFact!C1431</f>
        <v>CUST1245</v>
      </c>
      <c r="D1431" s="4" t="str">
        <f>Raw_SalesFact!D1431</f>
        <v>PROD94</v>
      </c>
      <c r="E1431" s="4" t="str">
        <f>Raw_SalesFact!E1431</f>
        <v>STORE13</v>
      </c>
      <c r="F1431" s="4">
        <f>IF(Raw_SalesFact!F1431="",ROUND(AVERAGE(Raw_SalesFact!$F$2:$F$2001),0),Raw_SalesFact!F1431)</f>
        <v>2</v>
      </c>
      <c r="G1431" s="4">
        <f>IF(Raw_SalesFact!G1431="",ROUND(AVERAGEIF(Raw_SalesFact!$D$2:$D$2001,D1431,Raw_SalesFact!$G$2:$G$2001),2),Raw_SalesFact!G1431)</f>
        <v>822.59</v>
      </c>
      <c r="H1431" s="8">
        <f>IF(Raw_SalesFact!H1431="",0,Raw_SalesFact!H1431)</f>
        <v>0.22</v>
      </c>
      <c r="I1431" s="4" t="str">
        <f>Raw_SalesFact!I1431</f>
        <v>PayPal</v>
      </c>
      <c r="J1431" s="4">
        <f>IF(Raw_SalesFact!J1431="",ROUND(F1431*G1431*(1-H1431),2),Raw_SalesFact!J1431)</f>
        <v>1283.2403999999999</v>
      </c>
      <c r="K1431" s="4" t="str">
        <f>IF(COUNTIF($A$2:$A1431,A1431)&gt;1,"Duplicate","Unique")</f>
        <v>Unique</v>
      </c>
    </row>
    <row r="1432" spans="1:11" ht="15" customHeight="1" x14ac:dyDescent="0.3">
      <c r="A1432" s="4" t="str">
        <f>Raw_SalesFact!A1432</f>
        <v>SALE1430</v>
      </c>
      <c r="B1432" s="6">
        <f>Raw_SalesFact!B1432</f>
        <v>45263</v>
      </c>
      <c r="C1432" s="4" t="str">
        <f>Raw_SalesFact!C1432</f>
        <v>CUST1222</v>
      </c>
      <c r="D1432" s="4" t="str">
        <f>Raw_SalesFact!D1432</f>
        <v>PROD79</v>
      </c>
      <c r="E1432" s="4" t="str">
        <f>Raw_SalesFact!E1432</f>
        <v>STORE2</v>
      </c>
      <c r="F1432" s="4">
        <f>IF(Raw_SalesFact!F1432="",ROUND(AVERAGE(Raw_SalesFact!$F$2:$F$2001),0),Raw_SalesFact!F1432)</f>
        <v>1</v>
      </c>
      <c r="G1432" s="4">
        <f>IF(Raw_SalesFact!G1432="",ROUND(AVERAGEIF(Raw_SalesFact!$D$2:$D$2001,D1432,Raw_SalesFact!$G$2:$G$2001),2),Raw_SalesFact!G1432)</f>
        <v>462.23</v>
      </c>
      <c r="H1432" s="8">
        <f>IF(Raw_SalesFact!H1432="",0,Raw_SalesFact!H1432)</f>
        <v>0.3</v>
      </c>
      <c r="I1432" s="4" t="str">
        <f>Raw_SalesFact!I1432</f>
        <v>PayPal</v>
      </c>
      <c r="J1432" s="4">
        <f>IF(Raw_SalesFact!J1432="",ROUND(F1432*G1432*(1-H1432),2),Raw_SalesFact!J1432)</f>
        <v>323.56099999999998</v>
      </c>
      <c r="K1432" s="4" t="str">
        <f>IF(COUNTIF($A$2:$A1432,A1432)&gt;1,"Duplicate","Unique")</f>
        <v>Unique</v>
      </c>
    </row>
    <row r="1433" spans="1:11" ht="15" customHeight="1" x14ac:dyDescent="0.3">
      <c r="A1433" s="4" t="str">
        <f>Raw_SalesFact!A1433</f>
        <v>SALE1431</v>
      </c>
      <c r="B1433" s="6">
        <f>Raw_SalesFact!B1433</f>
        <v>45906</v>
      </c>
      <c r="C1433" s="4" t="str">
        <f>Raw_SalesFact!C1433</f>
        <v>CUST1447</v>
      </c>
      <c r="D1433" s="4" t="str">
        <f>Raw_SalesFact!D1433</f>
        <v>PROD42</v>
      </c>
      <c r="E1433" s="4" t="str">
        <f>Raw_SalesFact!E1433</f>
        <v>STORE17</v>
      </c>
      <c r="F1433" s="4">
        <f>IF(Raw_SalesFact!F1433="",ROUND(AVERAGE(Raw_SalesFact!$F$2:$F$2001),0),Raw_SalesFact!F1433)</f>
        <v>1</v>
      </c>
      <c r="G1433" s="4">
        <f>IF(Raw_SalesFact!G1433="",ROUND(AVERAGEIF(Raw_SalesFact!$D$2:$D$2001,D1433,Raw_SalesFact!$G$2:$G$2001),2),Raw_SalesFact!G1433)</f>
        <v>361.09</v>
      </c>
      <c r="H1433" s="8">
        <f>IF(Raw_SalesFact!H1433="",0,Raw_SalesFact!H1433)</f>
        <v>0.06</v>
      </c>
      <c r="I1433" s="4" t="str">
        <f>Raw_SalesFact!I1433</f>
        <v>PayPal</v>
      </c>
      <c r="J1433" s="4">
        <f>IF(Raw_SalesFact!J1433="",ROUND(F1433*G1433*(1-H1433),2),Raw_SalesFact!J1433)</f>
        <v>339.4246</v>
      </c>
      <c r="K1433" s="4" t="str">
        <f>IF(COUNTIF($A$2:$A1433,A1433)&gt;1,"Duplicate","Unique")</f>
        <v>Unique</v>
      </c>
    </row>
    <row r="1434" spans="1:11" ht="15" customHeight="1" x14ac:dyDescent="0.3">
      <c r="A1434" s="4" t="str">
        <f>Raw_SalesFact!A1434</f>
        <v>SALE1432</v>
      </c>
      <c r="B1434" s="6">
        <f>Raw_SalesFact!B1434</f>
        <v>45243</v>
      </c>
      <c r="C1434" s="4" t="str">
        <f>Raw_SalesFact!C1434</f>
        <v>CUST1383</v>
      </c>
      <c r="D1434" s="4" t="str">
        <f>Raw_SalesFact!D1434</f>
        <v>PROD73</v>
      </c>
      <c r="E1434" s="4" t="str">
        <f>Raw_SalesFact!E1434</f>
        <v>STORE19</v>
      </c>
      <c r="F1434" s="4">
        <f>IF(Raw_SalesFact!F1434="",ROUND(AVERAGE(Raw_SalesFact!$F$2:$F$2001),0),Raw_SalesFact!F1434)</f>
        <v>3</v>
      </c>
      <c r="G1434" s="4">
        <f>IF(Raw_SalesFact!G1434="",ROUND(AVERAGEIF(Raw_SalesFact!$D$2:$D$2001,D1434,Raw_SalesFact!$G$2:$G$2001),2),Raw_SalesFact!G1434)</f>
        <v>59.37</v>
      </c>
      <c r="H1434" s="8">
        <f>IF(Raw_SalesFact!H1434="",0,Raw_SalesFact!H1434)</f>
        <v>0.03</v>
      </c>
      <c r="I1434" s="4" t="str">
        <f>Raw_SalesFact!I1434</f>
        <v>PayPal</v>
      </c>
      <c r="J1434" s="4">
        <f>IF(Raw_SalesFact!J1434="",ROUND(F1434*G1434*(1-H1434),2),Raw_SalesFact!J1434)</f>
        <v>172.76669999999999</v>
      </c>
      <c r="K1434" s="4" t="str">
        <f>IF(COUNTIF($A$2:$A1434,A1434)&gt;1,"Duplicate","Unique")</f>
        <v>Unique</v>
      </c>
    </row>
    <row r="1435" spans="1:11" ht="15" customHeight="1" x14ac:dyDescent="0.3">
      <c r="A1435" s="4" t="str">
        <f>Raw_SalesFact!A1435</f>
        <v>SALE1433</v>
      </c>
      <c r="B1435" s="6">
        <f>Raw_SalesFact!B1435</f>
        <v>45686</v>
      </c>
      <c r="C1435" s="4" t="str">
        <f>Raw_SalesFact!C1435</f>
        <v>CUST1036</v>
      </c>
      <c r="D1435" s="4" t="str">
        <f>Raw_SalesFact!D1435</f>
        <v>PROD40</v>
      </c>
      <c r="E1435" s="4" t="str">
        <f>Raw_SalesFact!E1435</f>
        <v>STORE1</v>
      </c>
      <c r="F1435" s="4">
        <f>IF(Raw_SalesFact!F1435="",ROUND(AVERAGE(Raw_SalesFact!$F$2:$F$2001),0),Raw_SalesFact!F1435)</f>
        <v>3</v>
      </c>
      <c r="G1435" s="4">
        <f>IF(Raw_SalesFact!G1435="",ROUND(AVERAGEIF(Raw_SalesFact!$D$2:$D$2001,D1435,Raw_SalesFact!$G$2:$G$2001),2),Raw_SalesFact!G1435)</f>
        <v>765.21</v>
      </c>
      <c r="H1435" s="8">
        <f>IF(Raw_SalesFact!H1435="",0,Raw_SalesFact!H1435)</f>
        <v>0.14000000000000001</v>
      </c>
      <c r="I1435" s="4" t="str">
        <f>Raw_SalesFact!I1435</f>
        <v>COD</v>
      </c>
      <c r="J1435" s="4">
        <f>IF(Raw_SalesFact!J1435="",ROUND(F1435*G1435*(1-H1435),2),Raw_SalesFact!J1435)</f>
        <v>1974.2418</v>
      </c>
      <c r="K1435" s="4" t="str">
        <f>IF(COUNTIF($A$2:$A1435,A1435)&gt;1,"Duplicate","Unique")</f>
        <v>Unique</v>
      </c>
    </row>
    <row r="1436" spans="1:11" ht="15" customHeight="1" x14ac:dyDescent="0.3">
      <c r="A1436" s="4" t="str">
        <f>Raw_SalesFact!A1436</f>
        <v>SALE1434</v>
      </c>
      <c r="B1436" s="6">
        <f>Raw_SalesFact!B1436</f>
        <v>45472</v>
      </c>
      <c r="C1436" s="4" t="str">
        <f>Raw_SalesFact!C1436</f>
        <v>CUST1243</v>
      </c>
      <c r="D1436" s="4" t="str">
        <f>Raw_SalesFact!D1436</f>
        <v>PROD32</v>
      </c>
      <c r="E1436" s="4" t="str">
        <f>Raw_SalesFact!E1436</f>
        <v>STORE12</v>
      </c>
      <c r="F1436" s="4">
        <f>IF(Raw_SalesFact!F1436="",ROUND(AVERAGE(Raw_SalesFact!$F$2:$F$2001),0),Raw_SalesFact!F1436)</f>
        <v>4</v>
      </c>
      <c r="G1436" s="4">
        <f>IF(Raw_SalesFact!G1436="",ROUND(AVERAGEIF(Raw_SalesFact!$D$2:$D$2001,D1436,Raw_SalesFact!$G$2:$G$2001),2),Raw_SalesFact!G1436)</f>
        <v>303.56</v>
      </c>
      <c r="H1436" s="8">
        <f>IF(Raw_SalesFact!H1436="",0,Raw_SalesFact!H1436)</f>
        <v>0.2</v>
      </c>
      <c r="I1436" s="4" t="str">
        <f>Raw_SalesFact!I1436</f>
        <v>COD</v>
      </c>
      <c r="J1436" s="4">
        <f>IF(Raw_SalesFact!J1436="",ROUND(F1436*G1436*(1-H1436),2),Raw_SalesFact!J1436)</f>
        <v>971.39200000000005</v>
      </c>
      <c r="K1436" s="4" t="str">
        <f>IF(COUNTIF($A$2:$A1436,A1436)&gt;1,"Duplicate","Unique")</f>
        <v>Unique</v>
      </c>
    </row>
    <row r="1437" spans="1:11" ht="15" customHeight="1" x14ac:dyDescent="0.3">
      <c r="A1437" s="4" t="str">
        <f>Raw_SalesFact!A1437</f>
        <v>SALE1435</v>
      </c>
      <c r="B1437" s="6">
        <f>Raw_SalesFact!B1437</f>
        <v>45779</v>
      </c>
      <c r="C1437" s="4" t="str">
        <f>Raw_SalesFact!C1437</f>
        <v>CUST1443</v>
      </c>
      <c r="D1437" s="4" t="str">
        <f>Raw_SalesFact!D1437</f>
        <v>PROD27</v>
      </c>
      <c r="E1437" s="4" t="str">
        <f>Raw_SalesFact!E1437</f>
        <v>STORE0</v>
      </c>
      <c r="F1437" s="4">
        <f>IF(Raw_SalesFact!F1437="",ROUND(AVERAGE(Raw_SalesFact!$F$2:$F$2001),0),Raw_SalesFact!F1437)</f>
        <v>1</v>
      </c>
      <c r="G1437" s="4">
        <f>IF(Raw_SalesFact!G1437="",ROUND(AVERAGEIF(Raw_SalesFact!$D$2:$D$2001,D1437,Raw_SalesFact!$G$2:$G$2001),2),Raw_SalesFact!G1437)</f>
        <v>640.92999999999995</v>
      </c>
      <c r="H1437" s="8">
        <f>IF(Raw_SalesFact!H1437="",0,Raw_SalesFact!H1437)</f>
        <v>0.19</v>
      </c>
      <c r="I1437" s="4" t="str">
        <f>Raw_SalesFact!I1437</f>
        <v>PayPal</v>
      </c>
      <c r="J1437" s="4">
        <f>IF(Raw_SalesFact!J1437="",ROUND(F1437*G1437*(1-H1437),2),Raw_SalesFact!J1437)</f>
        <v>519.15329999999994</v>
      </c>
      <c r="K1437" s="4" t="str">
        <f>IF(COUNTIF($A$2:$A1437,A1437)&gt;1,"Duplicate","Unique")</f>
        <v>Unique</v>
      </c>
    </row>
    <row r="1438" spans="1:11" ht="15" customHeight="1" x14ac:dyDescent="0.3">
      <c r="A1438" s="4" t="str">
        <f>Raw_SalesFact!A1438</f>
        <v>SALE1436</v>
      </c>
      <c r="B1438" s="6">
        <f>Raw_SalesFact!B1438</f>
        <v>45830</v>
      </c>
      <c r="C1438" s="4" t="str">
        <f>Raw_SalesFact!C1438</f>
        <v>CUST1174</v>
      </c>
      <c r="D1438" s="4" t="str">
        <f>Raw_SalesFact!D1438</f>
        <v>PROD86</v>
      </c>
      <c r="E1438" s="4" t="str">
        <f>Raw_SalesFact!E1438</f>
        <v>STORE10</v>
      </c>
      <c r="F1438" s="4">
        <f>IF(Raw_SalesFact!F1438="",ROUND(AVERAGE(Raw_SalesFact!$F$2:$F$2001),0),Raw_SalesFact!F1438)</f>
        <v>2</v>
      </c>
      <c r="G1438" s="4">
        <f>IF(Raw_SalesFact!G1438="",ROUND(AVERAGEIF(Raw_SalesFact!$D$2:$D$2001,D1438,Raw_SalesFact!$G$2:$G$2001),2),Raw_SalesFact!G1438)</f>
        <v>611.25</v>
      </c>
      <c r="H1438" s="8">
        <f>IF(Raw_SalesFact!H1438="",0,Raw_SalesFact!H1438)</f>
        <v>0.22</v>
      </c>
      <c r="I1438" s="4" t="str">
        <f>Raw_SalesFact!I1438</f>
        <v>Credit Card</v>
      </c>
      <c r="J1438" s="4">
        <f>IF(Raw_SalesFact!J1438="",ROUND(F1438*G1438*(1-H1438),2),Raw_SalesFact!J1438)</f>
        <v>953.55</v>
      </c>
      <c r="K1438" s="4" t="str">
        <f>IF(COUNTIF($A$2:$A1438,A1438)&gt;1,"Duplicate","Unique")</f>
        <v>Unique</v>
      </c>
    </row>
    <row r="1439" spans="1:11" ht="15" customHeight="1" x14ac:dyDescent="0.3">
      <c r="A1439" s="4" t="str">
        <f>Raw_SalesFact!A1439</f>
        <v>SALE1437</v>
      </c>
      <c r="B1439" s="6">
        <f>Raw_SalesFact!B1439</f>
        <v>45756</v>
      </c>
      <c r="C1439" s="4" t="str">
        <f>Raw_SalesFact!C1439</f>
        <v>CUST1461</v>
      </c>
      <c r="D1439" s="4" t="str">
        <f>Raw_SalesFact!D1439</f>
        <v>PROD66</v>
      </c>
      <c r="E1439" s="4" t="str">
        <f>Raw_SalesFact!E1439</f>
        <v>STORE1</v>
      </c>
      <c r="F1439" s="4">
        <f>IF(Raw_SalesFact!F1439="",ROUND(AVERAGE(Raw_SalesFact!$F$2:$F$2001),0),Raw_SalesFact!F1439)</f>
        <v>1</v>
      </c>
      <c r="G1439" s="4">
        <f>IF(Raw_SalesFact!G1439="",ROUND(AVERAGEIF(Raw_SalesFact!$D$2:$D$2001,D1439,Raw_SalesFact!$G$2:$G$2001),2),Raw_SalesFact!G1439)</f>
        <v>209.93</v>
      </c>
      <c r="H1439" s="8">
        <f>IF(Raw_SalesFact!H1439="",0,Raw_SalesFact!H1439)</f>
        <v>0.21</v>
      </c>
      <c r="I1439" s="4" t="str">
        <f>Raw_SalesFact!I1439</f>
        <v>Credit Card</v>
      </c>
      <c r="J1439" s="4">
        <f>IF(Raw_SalesFact!J1439="",ROUND(F1439*G1439*(1-H1439),2),Raw_SalesFact!J1439)</f>
        <v>165.84469999999999</v>
      </c>
      <c r="K1439" s="4" t="str">
        <f>IF(COUNTIF($A$2:$A1439,A1439)&gt;1,"Duplicate","Unique")</f>
        <v>Unique</v>
      </c>
    </row>
    <row r="1440" spans="1:11" ht="15" customHeight="1" x14ac:dyDescent="0.3">
      <c r="A1440" s="4" t="str">
        <f>Raw_SalesFact!A1440</f>
        <v>SALE1438</v>
      </c>
      <c r="B1440" s="6">
        <f>Raw_SalesFact!B1440</f>
        <v>45847</v>
      </c>
      <c r="C1440" s="4" t="str">
        <f>Raw_SalesFact!C1440</f>
        <v>CUST1110</v>
      </c>
      <c r="D1440" s="4" t="str">
        <f>Raw_SalesFact!D1440</f>
        <v>PROD99</v>
      </c>
      <c r="E1440" s="4" t="str">
        <f>Raw_SalesFact!E1440</f>
        <v>STORE10</v>
      </c>
      <c r="F1440" s="4">
        <f>IF(Raw_SalesFact!F1440="",ROUND(AVERAGE(Raw_SalesFact!$F$2:$F$2001),0),Raw_SalesFact!F1440)</f>
        <v>3</v>
      </c>
      <c r="G1440" s="4">
        <f>IF(Raw_SalesFact!G1440="",ROUND(AVERAGEIF(Raw_SalesFact!$D$2:$D$2001,D1440,Raw_SalesFact!$G$2:$G$2001),2),Raw_SalesFact!G1440)</f>
        <v>130.38999999999999</v>
      </c>
      <c r="H1440" s="8">
        <f>IF(Raw_SalesFact!H1440="",0,Raw_SalesFact!H1440)</f>
        <v>0.24</v>
      </c>
      <c r="I1440" s="4" t="str">
        <f>Raw_SalesFact!I1440</f>
        <v>PayPal</v>
      </c>
      <c r="J1440" s="4">
        <f>IF(Raw_SalesFact!J1440="",ROUND(F1440*G1440*(1-H1440),2),Raw_SalesFact!J1440)</f>
        <v>297.28919999999999</v>
      </c>
      <c r="K1440" s="4" t="str">
        <f>IF(COUNTIF($A$2:$A1440,A1440)&gt;1,"Duplicate","Unique")</f>
        <v>Unique</v>
      </c>
    </row>
    <row r="1441" spans="1:11" ht="15" customHeight="1" x14ac:dyDescent="0.3">
      <c r="A1441" s="4" t="str">
        <f>Raw_SalesFact!A1441</f>
        <v>SALE1439</v>
      </c>
      <c r="B1441" s="6">
        <f>Raw_SalesFact!B1441</f>
        <v>45322</v>
      </c>
      <c r="C1441" s="4" t="str">
        <f>Raw_SalesFact!C1441</f>
        <v>CUST1291</v>
      </c>
      <c r="D1441" s="4" t="str">
        <f>Raw_SalesFact!D1441</f>
        <v>PROD93</v>
      </c>
      <c r="E1441" s="4" t="str">
        <f>Raw_SalesFact!E1441</f>
        <v>STORE7</v>
      </c>
      <c r="F1441" s="4">
        <f>IF(Raw_SalesFact!F1441="",ROUND(AVERAGE(Raw_SalesFact!$F$2:$F$2001),0),Raw_SalesFact!F1441)</f>
        <v>2</v>
      </c>
      <c r="G1441" s="4">
        <f>IF(Raw_SalesFact!G1441="",ROUND(AVERAGEIF(Raw_SalesFact!$D$2:$D$2001,D1441,Raw_SalesFact!$G$2:$G$2001),2),Raw_SalesFact!G1441)</f>
        <v>846.18</v>
      </c>
      <c r="H1441" s="8">
        <f>IF(Raw_SalesFact!H1441="",0,Raw_SalesFact!H1441)</f>
        <v>0.1</v>
      </c>
      <c r="I1441" s="4" t="str">
        <f>Raw_SalesFact!I1441</f>
        <v>COD</v>
      </c>
      <c r="J1441" s="4">
        <f>IF(Raw_SalesFact!J1441="",ROUND(F1441*G1441*(1-H1441),2),Raw_SalesFact!J1441)</f>
        <v>1523.124</v>
      </c>
      <c r="K1441" s="4" t="str">
        <f>IF(COUNTIF($A$2:$A1441,A1441)&gt;1,"Duplicate","Unique")</f>
        <v>Unique</v>
      </c>
    </row>
    <row r="1442" spans="1:11" ht="15" customHeight="1" x14ac:dyDescent="0.3">
      <c r="A1442" s="4" t="str">
        <f>Raw_SalesFact!A1442</f>
        <v>SALE1440</v>
      </c>
      <c r="B1442" s="6">
        <f>Raw_SalesFact!B1442</f>
        <v>45829</v>
      </c>
      <c r="C1442" s="4" t="str">
        <f>Raw_SalesFact!C1442</f>
        <v>CUST1354</v>
      </c>
      <c r="D1442" s="4" t="str">
        <f>Raw_SalesFact!D1442</f>
        <v>PROD70</v>
      </c>
      <c r="E1442" s="4" t="str">
        <f>Raw_SalesFact!E1442</f>
        <v>STORE14</v>
      </c>
      <c r="F1442" s="4">
        <f>IF(Raw_SalesFact!F1442="",ROUND(AVERAGE(Raw_SalesFact!$F$2:$F$2001),0),Raw_SalesFact!F1442)</f>
        <v>2</v>
      </c>
      <c r="G1442" s="4">
        <f>IF(Raw_SalesFact!G1442="",ROUND(AVERAGEIF(Raw_SalesFact!$D$2:$D$2001,D1442,Raw_SalesFact!$G$2:$G$2001),2),Raw_SalesFact!G1442)</f>
        <v>424.53</v>
      </c>
      <c r="H1442" s="8">
        <f>IF(Raw_SalesFact!H1442="",0,Raw_SalesFact!H1442)</f>
        <v>0.14000000000000001</v>
      </c>
      <c r="I1442" s="4" t="str">
        <f>Raw_SalesFact!I1442</f>
        <v>COD</v>
      </c>
      <c r="J1442" s="4">
        <f>IF(Raw_SalesFact!J1442="",ROUND(F1442*G1442*(1-H1442),2),Raw_SalesFact!J1442)</f>
        <v>730.19159999999999</v>
      </c>
      <c r="K1442" s="4" t="str">
        <f>IF(COUNTIF($A$2:$A1442,A1442)&gt;1,"Duplicate","Unique")</f>
        <v>Unique</v>
      </c>
    </row>
    <row r="1443" spans="1:11" ht="15" customHeight="1" x14ac:dyDescent="0.3">
      <c r="A1443" s="4" t="str">
        <f>Raw_SalesFact!A1443</f>
        <v>SALE1441</v>
      </c>
      <c r="B1443" s="6">
        <f>Raw_SalesFact!B1443</f>
        <v>45539</v>
      </c>
      <c r="C1443" s="4" t="str">
        <f>Raw_SalesFact!C1443</f>
        <v>CUST1258</v>
      </c>
      <c r="D1443" s="4" t="str">
        <f>Raw_SalesFact!D1443</f>
        <v>PROD88</v>
      </c>
      <c r="E1443" s="4" t="str">
        <f>Raw_SalesFact!E1443</f>
        <v>STORE14</v>
      </c>
      <c r="F1443" s="4">
        <f>IF(Raw_SalesFact!F1443="",ROUND(AVERAGE(Raw_SalesFact!$F$2:$F$2001),0),Raw_SalesFact!F1443)</f>
        <v>4</v>
      </c>
      <c r="G1443" s="4">
        <f>IF(Raw_SalesFact!G1443="",ROUND(AVERAGEIF(Raw_SalesFact!$D$2:$D$2001,D1443,Raw_SalesFact!$G$2:$G$2001),2),Raw_SalesFact!G1443)</f>
        <v>450.42</v>
      </c>
      <c r="H1443" s="8">
        <f>IF(Raw_SalesFact!H1443="",0,Raw_SalesFact!H1443)</f>
        <v>0.08</v>
      </c>
      <c r="I1443" s="4" t="str">
        <f>Raw_SalesFact!I1443</f>
        <v>COD</v>
      </c>
      <c r="J1443" s="4">
        <f>IF(Raw_SalesFact!J1443="",ROUND(F1443*G1443*(1-H1443),2),Raw_SalesFact!J1443)</f>
        <v>1657.5455999999999</v>
      </c>
      <c r="K1443" s="4" t="str">
        <f>IF(COUNTIF($A$2:$A1443,A1443)&gt;1,"Duplicate","Unique")</f>
        <v>Unique</v>
      </c>
    </row>
    <row r="1444" spans="1:11" ht="15" customHeight="1" x14ac:dyDescent="0.3">
      <c r="A1444" s="4" t="str">
        <f>Raw_SalesFact!A1444</f>
        <v>SALE1442</v>
      </c>
      <c r="B1444" s="6">
        <f>Raw_SalesFact!B1444</f>
        <v>45893</v>
      </c>
      <c r="C1444" s="4" t="str">
        <f>Raw_SalesFact!C1444</f>
        <v>CUST1156</v>
      </c>
      <c r="D1444" s="4" t="str">
        <f>Raw_SalesFact!D1444</f>
        <v>PROD26</v>
      </c>
      <c r="E1444" s="4" t="str">
        <f>Raw_SalesFact!E1444</f>
        <v>STORE9</v>
      </c>
      <c r="F1444" s="4">
        <f>IF(Raw_SalesFact!F1444="",ROUND(AVERAGE(Raw_SalesFact!$F$2:$F$2001),0),Raw_SalesFact!F1444)</f>
        <v>4</v>
      </c>
      <c r="G1444" s="4">
        <f>IF(Raw_SalesFact!G1444="",ROUND(AVERAGEIF(Raw_SalesFact!$D$2:$D$2001,D1444,Raw_SalesFact!$G$2:$G$2001),2),Raw_SalesFact!G1444)</f>
        <v>896.91</v>
      </c>
      <c r="H1444" s="8">
        <f>IF(Raw_SalesFact!H1444="",0,Raw_SalesFact!H1444)</f>
        <v>0.1</v>
      </c>
      <c r="I1444" s="4" t="str">
        <f>Raw_SalesFact!I1444</f>
        <v>Credit Card</v>
      </c>
      <c r="J1444" s="4">
        <f>IF(Raw_SalesFact!J1444="",ROUND(F1444*G1444*(1-H1444),2),Raw_SalesFact!J1444)</f>
        <v>3228.8760000000002</v>
      </c>
      <c r="K1444" s="4" t="str">
        <f>IF(COUNTIF($A$2:$A1444,A1444)&gt;1,"Duplicate","Unique")</f>
        <v>Unique</v>
      </c>
    </row>
    <row r="1445" spans="1:11" ht="15" customHeight="1" x14ac:dyDescent="0.3">
      <c r="A1445" s="4" t="str">
        <f>Raw_SalesFact!A1445</f>
        <v>SALE1443</v>
      </c>
      <c r="B1445" s="6">
        <f>Raw_SalesFact!B1445</f>
        <v>45814</v>
      </c>
      <c r="C1445" s="4" t="str">
        <f>Raw_SalesFact!C1445</f>
        <v>CUST1485</v>
      </c>
      <c r="D1445" s="4" t="str">
        <f>Raw_SalesFact!D1445</f>
        <v>PROD97</v>
      </c>
      <c r="E1445" s="4" t="str">
        <f>Raw_SalesFact!E1445</f>
        <v>STORE10</v>
      </c>
      <c r="F1445" s="4">
        <f>IF(Raw_SalesFact!F1445="",ROUND(AVERAGE(Raw_SalesFact!$F$2:$F$2001),0),Raw_SalesFact!F1445)</f>
        <v>3</v>
      </c>
      <c r="G1445" s="4">
        <f>IF(Raw_SalesFact!G1445="",ROUND(AVERAGEIF(Raw_SalesFact!$D$2:$D$2001,D1445,Raw_SalesFact!$G$2:$G$2001),2),Raw_SalesFact!G1445)</f>
        <v>679.38</v>
      </c>
      <c r="H1445" s="8">
        <f>IF(Raw_SalesFact!H1445="",0,Raw_SalesFact!H1445)</f>
        <v>0.3</v>
      </c>
      <c r="I1445" s="4" t="str">
        <f>Raw_SalesFact!I1445</f>
        <v>COD</v>
      </c>
      <c r="J1445" s="4">
        <f>IF(Raw_SalesFact!J1445="",ROUND(F1445*G1445*(1-H1445),2),Raw_SalesFact!J1445)</f>
        <v>1426.6980000000001</v>
      </c>
      <c r="K1445" s="4" t="str">
        <f>IF(COUNTIF($A$2:$A1445,A1445)&gt;1,"Duplicate","Unique")</f>
        <v>Unique</v>
      </c>
    </row>
    <row r="1446" spans="1:11" ht="15" customHeight="1" x14ac:dyDescent="0.3">
      <c r="A1446" s="4" t="str">
        <f>Raw_SalesFact!A1446</f>
        <v>SALE1444</v>
      </c>
      <c r="B1446" s="6">
        <f>Raw_SalesFact!B1446</f>
        <v>45571</v>
      </c>
      <c r="C1446" s="4" t="str">
        <f>Raw_SalesFact!C1446</f>
        <v>CUST1016</v>
      </c>
      <c r="D1446" s="4" t="str">
        <f>Raw_SalesFact!D1446</f>
        <v>PROD80</v>
      </c>
      <c r="E1446" s="4" t="str">
        <f>Raw_SalesFact!E1446</f>
        <v>STORE16</v>
      </c>
      <c r="F1446" s="4">
        <f>IF(Raw_SalesFact!F1446="",ROUND(AVERAGE(Raw_SalesFact!$F$2:$F$2001),0),Raw_SalesFact!F1446)</f>
        <v>3</v>
      </c>
      <c r="G1446" s="4">
        <f>IF(Raw_SalesFact!G1446="",ROUND(AVERAGEIF(Raw_SalesFact!$D$2:$D$2001,D1446,Raw_SalesFact!$G$2:$G$2001),2),Raw_SalesFact!G1446)</f>
        <v>483.63</v>
      </c>
      <c r="H1446" s="8">
        <f>IF(Raw_SalesFact!H1446="",0,Raw_SalesFact!H1446)</f>
        <v>0</v>
      </c>
      <c r="I1446" s="4" t="str">
        <f>Raw_SalesFact!I1446</f>
        <v>Credit Card</v>
      </c>
      <c r="J1446" s="4">
        <f>IF(Raw_SalesFact!J1446="",ROUND(F1446*G1446*(1-H1446),2),Raw_SalesFact!J1446)</f>
        <v>1450.89</v>
      </c>
      <c r="K1446" s="4" t="str">
        <f>IF(COUNTIF($A$2:$A1446,A1446)&gt;1,"Duplicate","Unique")</f>
        <v>Unique</v>
      </c>
    </row>
    <row r="1447" spans="1:11" ht="15" customHeight="1" x14ac:dyDescent="0.3">
      <c r="A1447" s="4" t="str">
        <f>Raw_SalesFact!A1447</f>
        <v>SALE1445</v>
      </c>
      <c r="B1447" s="6">
        <f>Raw_SalesFact!B1447</f>
        <v>45542</v>
      </c>
      <c r="C1447" s="4" t="str">
        <f>Raw_SalesFact!C1447</f>
        <v>CUST1030</v>
      </c>
      <c r="D1447" s="4" t="str">
        <f>Raw_SalesFact!D1447</f>
        <v>PROD39</v>
      </c>
      <c r="E1447" s="4" t="str">
        <f>Raw_SalesFact!E1447</f>
        <v>STORE0</v>
      </c>
      <c r="F1447" s="4">
        <f>IF(Raw_SalesFact!F1447="",ROUND(AVERAGE(Raw_SalesFact!$F$2:$F$2001),0),Raw_SalesFact!F1447)</f>
        <v>3</v>
      </c>
      <c r="G1447" s="4">
        <f>IF(Raw_SalesFact!G1447="",ROUND(AVERAGEIF(Raw_SalesFact!$D$2:$D$2001,D1447,Raw_SalesFact!$G$2:$G$2001),2),Raw_SalesFact!G1447)</f>
        <v>158.27000000000001</v>
      </c>
      <c r="H1447" s="8">
        <f>IF(Raw_SalesFact!H1447="",0,Raw_SalesFact!H1447)</f>
        <v>0.24</v>
      </c>
      <c r="I1447" s="4" t="str">
        <f>Raw_SalesFact!I1447</f>
        <v>COD</v>
      </c>
      <c r="J1447" s="4">
        <f>IF(Raw_SalesFact!J1447="",ROUND(F1447*G1447*(1-H1447),2),Raw_SalesFact!J1447)</f>
        <v>360.85559999999998</v>
      </c>
      <c r="K1447" s="4" t="str">
        <f>IF(COUNTIF($A$2:$A1447,A1447)&gt;1,"Duplicate","Unique")</f>
        <v>Unique</v>
      </c>
    </row>
    <row r="1448" spans="1:11" ht="15" customHeight="1" x14ac:dyDescent="0.3">
      <c r="A1448" s="4" t="str">
        <f>Raw_SalesFact!A1448</f>
        <v>SALE1446</v>
      </c>
      <c r="B1448" s="6">
        <f>Raw_SalesFact!B1448</f>
        <v>45758</v>
      </c>
      <c r="C1448" s="4" t="str">
        <f>Raw_SalesFact!C1448</f>
        <v>CUST1115</v>
      </c>
      <c r="D1448" s="4" t="str">
        <f>Raw_SalesFact!D1448</f>
        <v>PROD2</v>
      </c>
      <c r="E1448" s="4" t="str">
        <f>Raw_SalesFact!E1448</f>
        <v>STORE15</v>
      </c>
      <c r="F1448" s="4">
        <f>IF(Raw_SalesFact!F1448="",ROUND(AVERAGE(Raw_SalesFact!$F$2:$F$2001),0),Raw_SalesFact!F1448)</f>
        <v>4</v>
      </c>
      <c r="G1448" s="4">
        <f>IF(Raw_SalesFact!G1448="",ROUND(AVERAGEIF(Raw_SalesFact!$D$2:$D$2001,D1448,Raw_SalesFact!$G$2:$G$2001),2),Raw_SalesFact!G1448)</f>
        <v>601.5</v>
      </c>
      <c r="H1448" s="8">
        <f>IF(Raw_SalesFact!H1448="",0,Raw_SalesFact!H1448)</f>
        <v>0.18</v>
      </c>
      <c r="I1448" s="4" t="str">
        <f>Raw_SalesFact!I1448</f>
        <v>Credit Card</v>
      </c>
      <c r="J1448" s="4">
        <f>IF(Raw_SalesFact!J1448="",ROUND(F1448*G1448*(1-H1448),2),Raw_SalesFact!J1448)</f>
        <v>1972.92</v>
      </c>
      <c r="K1448" s="4" t="str">
        <f>IF(COUNTIF($A$2:$A1448,A1448)&gt;1,"Duplicate","Unique")</f>
        <v>Unique</v>
      </c>
    </row>
    <row r="1449" spans="1:11" ht="15" customHeight="1" x14ac:dyDescent="0.3">
      <c r="A1449" s="4" t="str">
        <f>Raw_SalesFact!A1449</f>
        <v>SALE1447</v>
      </c>
      <c r="B1449" s="6">
        <f>Raw_SalesFact!B1449</f>
        <v>45709</v>
      </c>
      <c r="C1449" s="4" t="str">
        <f>Raw_SalesFact!C1449</f>
        <v>CUST1069</v>
      </c>
      <c r="D1449" s="4" t="str">
        <f>Raw_SalesFact!D1449</f>
        <v>PROD31</v>
      </c>
      <c r="E1449" s="4" t="str">
        <f>Raw_SalesFact!E1449</f>
        <v>STORE18</v>
      </c>
      <c r="F1449" s="4">
        <f>IF(Raw_SalesFact!F1449="",ROUND(AVERAGE(Raw_SalesFact!$F$2:$F$2001),0),Raw_SalesFact!F1449)</f>
        <v>2</v>
      </c>
      <c r="G1449" s="4">
        <f>IF(Raw_SalesFact!G1449="",ROUND(AVERAGEIF(Raw_SalesFact!$D$2:$D$2001,D1449,Raw_SalesFact!$G$2:$G$2001),2),Raw_SalesFact!G1449)</f>
        <v>46.39</v>
      </c>
      <c r="H1449" s="8">
        <f>IF(Raw_SalesFact!H1449="",0,Raw_SalesFact!H1449)</f>
        <v>7.0000000000000007E-2</v>
      </c>
      <c r="I1449" s="4" t="str">
        <f>Raw_SalesFact!I1449</f>
        <v>Credit Card</v>
      </c>
      <c r="J1449" s="4">
        <f>IF(Raw_SalesFact!J1449="",ROUND(F1449*G1449*(1-H1449),2),Raw_SalesFact!J1449)</f>
        <v>86.285399999999996</v>
      </c>
      <c r="K1449" s="4" t="str">
        <f>IF(COUNTIF($A$2:$A1449,A1449)&gt;1,"Duplicate","Unique")</f>
        <v>Unique</v>
      </c>
    </row>
    <row r="1450" spans="1:11" ht="15" customHeight="1" x14ac:dyDescent="0.3">
      <c r="A1450" s="4" t="str">
        <f>Raw_SalesFact!A1450</f>
        <v>SALE1448</v>
      </c>
      <c r="B1450" s="6">
        <f>Raw_SalesFact!B1450</f>
        <v>45587</v>
      </c>
      <c r="C1450" s="4" t="str">
        <f>Raw_SalesFact!C1450</f>
        <v>CUST1119</v>
      </c>
      <c r="D1450" s="4" t="str">
        <f>Raw_SalesFact!D1450</f>
        <v>PROD82</v>
      </c>
      <c r="E1450" s="4" t="str">
        <f>Raw_SalesFact!E1450</f>
        <v>STORE8</v>
      </c>
      <c r="F1450" s="4">
        <f>IF(Raw_SalesFact!F1450="",ROUND(AVERAGE(Raw_SalesFact!$F$2:$F$2001),0),Raw_SalesFact!F1450)</f>
        <v>4</v>
      </c>
      <c r="G1450" s="4">
        <f>IF(Raw_SalesFact!G1450="",ROUND(AVERAGEIF(Raw_SalesFact!$D$2:$D$2001,D1450,Raw_SalesFact!$G$2:$G$2001),2),Raw_SalesFact!G1450)</f>
        <v>892.28</v>
      </c>
      <c r="H1450" s="8">
        <f>IF(Raw_SalesFact!H1450="",0,Raw_SalesFact!H1450)</f>
        <v>0.23</v>
      </c>
      <c r="I1450" s="4" t="str">
        <f>Raw_SalesFact!I1450</f>
        <v>Credit Card</v>
      </c>
      <c r="J1450" s="4">
        <f>IF(Raw_SalesFact!J1450="",ROUND(F1450*G1450*(1-H1450),2),Raw_SalesFact!J1450)</f>
        <v>2748.2224000000001</v>
      </c>
      <c r="K1450" s="4" t="str">
        <f>IF(COUNTIF($A$2:$A1450,A1450)&gt;1,"Duplicate","Unique")</f>
        <v>Unique</v>
      </c>
    </row>
    <row r="1451" spans="1:11" ht="15" customHeight="1" x14ac:dyDescent="0.3">
      <c r="A1451" s="4" t="str">
        <f>Raw_SalesFact!A1451</f>
        <v>SALE1449</v>
      </c>
      <c r="B1451" s="6">
        <f>Raw_SalesFact!B1451</f>
        <v>45494</v>
      </c>
      <c r="C1451" s="4" t="str">
        <f>Raw_SalesFact!C1451</f>
        <v>CUST1221</v>
      </c>
      <c r="D1451" s="4" t="str">
        <f>Raw_SalesFact!D1451</f>
        <v>PROD10</v>
      </c>
      <c r="E1451" s="4" t="str">
        <f>Raw_SalesFact!E1451</f>
        <v>STORE7</v>
      </c>
      <c r="F1451" s="4">
        <f>IF(Raw_SalesFact!F1451="",ROUND(AVERAGE(Raw_SalesFact!$F$2:$F$2001),0),Raw_SalesFact!F1451)</f>
        <v>2</v>
      </c>
      <c r="G1451" s="4">
        <f>IF(Raw_SalesFact!G1451="",ROUND(AVERAGEIF(Raw_SalesFact!$D$2:$D$2001,D1451,Raw_SalesFact!$G$2:$G$2001),2),Raw_SalesFact!G1451)</f>
        <v>164.23</v>
      </c>
      <c r="H1451" s="8">
        <f>IF(Raw_SalesFact!H1451="",0,Raw_SalesFact!H1451)</f>
        <v>0.17</v>
      </c>
      <c r="I1451" s="4" t="str">
        <f>Raw_SalesFact!I1451</f>
        <v>Credit Card</v>
      </c>
      <c r="J1451" s="4">
        <f>IF(Raw_SalesFact!J1451="",ROUND(F1451*G1451*(1-H1451),2),Raw_SalesFact!J1451)</f>
        <v>272.62180000000001</v>
      </c>
      <c r="K1451" s="4" t="str">
        <f>IF(COUNTIF($A$2:$A1451,A1451)&gt;1,"Duplicate","Unique")</f>
        <v>Unique</v>
      </c>
    </row>
    <row r="1452" spans="1:11" ht="15" customHeight="1" x14ac:dyDescent="0.3">
      <c r="A1452" s="4" t="str">
        <f>Raw_SalesFact!A1452</f>
        <v>SALE1450</v>
      </c>
      <c r="B1452" s="6">
        <f>Raw_SalesFact!B1452</f>
        <v>45305</v>
      </c>
      <c r="C1452" s="4" t="str">
        <f>Raw_SalesFact!C1452</f>
        <v>CUST1452</v>
      </c>
      <c r="D1452" s="4" t="str">
        <f>Raw_SalesFact!D1452</f>
        <v>PROD9</v>
      </c>
      <c r="E1452" s="4" t="str">
        <f>Raw_SalesFact!E1452</f>
        <v>STORE7</v>
      </c>
      <c r="F1452" s="4">
        <f>IF(Raw_SalesFact!F1452="",ROUND(AVERAGE(Raw_SalesFact!$F$2:$F$2001),0),Raw_SalesFact!F1452)</f>
        <v>1</v>
      </c>
      <c r="G1452" s="4">
        <f>IF(Raw_SalesFact!G1452="",ROUND(AVERAGEIF(Raw_SalesFact!$D$2:$D$2001,D1452,Raw_SalesFact!$G$2:$G$2001),2),Raw_SalesFact!G1452)</f>
        <v>484.23</v>
      </c>
      <c r="H1452" s="8">
        <f>IF(Raw_SalesFact!H1452="",0,Raw_SalesFact!H1452)</f>
        <v>0.12</v>
      </c>
      <c r="I1452" s="4" t="str">
        <f>Raw_SalesFact!I1452</f>
        <v>COD</v>
      </c>
      <c r="J1452" s="4">
        <f>IF(Raw_SalesFact!J1452="",ROUND(F1452*G1452*(1-H1452),2),Raw_SalesFact!J1452)</f>
        <v>426.12240000000003</v>
      </c>
      <c r="K1452" s="4" t="str">
        <f>IF(COUNTIF($A$2:$A1452,A1452)&gt;1,"Duplicate","Unique")</f>
        <v>Unique</v>
      </c>
    </row>
    <row r="1453" spans="1:11" ht="15" customHeight="1" x14ac:dyDescent="0.3">
      <c r="A1453" s="4" t="str">
        <f>Raw_SalesFact!A1453</f>
        <v>SALE1451</v>
      </c>
      <c r="B1453" s="6">
        <f>Raw_SalesFact!B1453</f>
        <v>45383</v>
      </c>
      <c r="C1453" s="4" t="str">
        <f>Raw_SalesFact!C1453</f>
        <v>CUST1005</v>
      </c>
      <c r="D1453" s="4" t="str">
        <f>Raw_SalesFact!D1453</f>
        <v>PROD35</v>
      </c>
      <c r="E1453" s="4" t="str">
        <f>Raw_SalesFact!E1453</f>
        <v>STORE18</v>
      </c>
      <c r="F1453" s="4">
        <f>IF(Raw_SalesFact!F1453="",ROUND(AVERAGE(Raw_SalesFact!$F$2:$F$2001),0),Raw_SalesFact!F1453)</f>
        <v>3</v>
      </c>
      <c r="G1453" s="4">
        <f>IF(Raw_SalesFact!G1453="",ROUND(AVERAGEIF(Raw_SalesFact!$D$2:$D$2001,D1453,Raw_SalesFact!$G$2:$G$2001),2),Raw_SalesFact!G1453)</f>
        <v>341.51</v>
      </c>
      <c r="H1453" s="8">
        <f>IF(Raw_SalesFact!H1453="",0,Raw_SalesFact!H1453)</f>
        <v>0.22</v>
      </c>
      <c r="I1453" s="4" t="str">
        <f>Raw_SalesFact!I1453</f>
        <v>COD</v>
      </c>
      <c r="J1453" s="4">
        <f>IF(Raw_SalesFact!J1453="",ROUND(F1453*G1453*(1-H1453),2),Raw_SalesFact!J1453)</f>
        <v>799.13340000000005</v>
      </c>
      <c r="K1453" s="4" t="str">
        <f>IF(COUNTIF($A$2:$A1453,A1453)&gt;1,"Duplicate","Unique")</f>
        <v>Unique</v>
      </c>
    </row>
    <row r="1454" spans="1:11" ht="15" customHeight="1" x14ac:dyDescent="0.3">
      <c r="A1454" s="4" t="str">
        <f>Raw_SalesFact!A1454</f>
        <v>SALE1452</v>
      </c>
      <c r="B1454" s="6">
        <f>Raw_SalesFact!B1454</f>
        <v>45788</v>
      </c>
      <c r="C1454" s="4" t="str">
        <f>Raw_SalesFact!C1454</f>
        <v>CUST1109</v>
      </c>
      <c r="D1454" s="4" t="str">
        <f>Raw_SalesFact!D1454</f>
        <v>PROD98</v>
      </c>
      <c r="E1454" s="4" t="str">
        <f>Raw_SalesFact!E1454</f>
        <v>STORE13</v>
      </c>
      <c r="F1454" s="4">
        <f>IF(Raw_SalesFact!F1454="",ROUND(AVERAGE(Raw_SalesFact!$F$2:$F$2001),0),Raw_SalesFact!F1454)</f>
        <v>3</v>
      </c>
      <c r="G1454" s="4">
        <f>IF(Raw_SalesFact!G1454="",ROUND(AVERAGEIF(Raw_SalesFact!$D$2:$D$2001,D1454,Raw_SalesFact!$G$2:$G$2001),2),Raw_SalesFact!G1454)</f>
        <v>758.87</v>
      </c>
      <c r="H1454" s="8">
        <f>IF(Raw_SalesFact!H1454="",0,Raw_SalesFact!H1454)</f>
        <v>0.11</v>
      </c>
      <c r="I1454" s="4" t="str">
        <f>Raw_SalesFact!I1454</f>
        <v>PayPal</v>
      </c>
      <c r="J1454" s="4">
        <f>IF(Raw_SalesFact!J1454="",ROUND(F1454*G1454*(1-H1454),2),Raw_SalesFact!J1454)</f>
        <v>2026.1829</v>
      </c>
      <c r="K1454" s="4" t="str">
        <f>IF(COUNTIF($A$2:$A1454,A1454)&gt;1,"Duplicate","Unique")</f>
        <v>Unique</v>
      </c>
    </row>
    <row r="1455" spans="1:11" ht="15" customHeight="1" x14ac:dyDescent="0.3">
      <c r="A1455" s="4" t="str">
        <f>Raw_SalesFact!A1455</f>
        <v>SALE1453</v>
      </c>
      <c r="B1455" s="6">
        <f>Raw_SalesFact!B1455</f>
        <v>45855</v>
      </c>
      <c r="C1455" s="4" t="str">
        <f>Raw_SalesFact!C1455</f>
        <v>CUST1470</v>
      </c>
      <c r="D1455" s="4" t="str">
        <f>Raw_SalesFact!D1455</f>
        <v>PROD56</v>
      </c>
      <c r="E1455" s="4" t="str">
        <f>Raw_SalesFact!E1455</f>
        <v>STORE12</v>
      </c>
      <c r="F1455" s="4">
        <f>IF(Raw_SalesFact!F1455="",ROUND(AVERAGE(Raw_SalesFact!$F$2:$F$2001),0),Raw_SalesFact!F1455)</f>
        <v>3</v>
      </c>
      <c r="G1455" s="4">
        <f>IF(Raw_SalesFact!G1455="",ROUND(AVERAGEIF(Raw_SalesFact!$D$2:$D$2001,D1455,Raw_SalesFact!$G$2:$G$2001),2),Raw_SalesFact!G1455)</f>
        <v>560.52</v>
      </c>
      <c r="H1455" s="8">
        <f>IF(Raw_SalesFact!H1455="",0,Raw_SalesFact!H1455)</f>
        <v>0.17</v>
      </c>
      <c r="I1455" s="4" t="str">
        <f>Raw_SalesFact!I1455</f>
        <v>Credit Card</v>
      </c>
      <c r="J1455" s="4">
        <f>IF(Raw_SalesFact!J1455="",ROUND(F1455*G1455*(1-H1455),2),Raw_SalesFact!J1455)</f>
        <v>1395.6948</v>
      </c>
      <c r="K1455" s="4" t="str">
        <f>IF(COUNTIF($A$2:$A1455,A1455)&gt;1,"Duplicate","Unique")</f>
        <v>Unique</v>
      </c>
    </row>
    <row r="1456" spans="1:11" ht="15" customHeight="1" x14ac:dyDescent="0.3">
      <c r="A1456" s="4" t="str">
        <f>Raw_SalesFact!A1456</f>
        <v>SALE1454</v>
      </c>
      <c r="B1456" s="6">
        <f>Raw_SalesFact!B1456</f>
        <v>45533</v>
      </c>
      <c r="C1456" s="4" t="str">
        <f>Raw_SalesFact!C1456</f>
        <v>CUST1351</v>
      </c>
      <c r="D1456" s="4" t="str">
        <f>Raw_SalesFact!D1456</f>
        <v>PROD96</v>
      </c>
      <c r="E1456" s="4" t="str">
        <f>Raw_SalesFact!E1456</f>
        <v>STORE17</v>
      </c>
      <c r="F1456" s="4">
        <f>IF(Raw_SalesFact!F1456="",ROUND(AVERAGE(Raw_SalesFact!$F$2:$F$2001),0),Raw_SalesFact!F1456)</f>
        <v>2</v>
      </c>
      <c r="G1456" s="4">
        <f>IF(Raw_SalesFact!G1456="",ROUND(AVERAGEIF(Raw_SalesFact!$D$2:$D$2001,D1456,Raw_SalesFact!$G$2:$G$2001),2),Raw_SalesFact!G1456)</f>
        <v>977.18</v>
      </c>
      <c r="H1456" s="8">
        <f>IF(Raw_SalesFact!H1456="",0,Raw_SalesFact!H1456)</f>
        <v>0.19</v>
      </c>
      <c r="I1456" s="4" t="str">
        <f>Raw_SalesFact!I1456</f>
        <v>Credit Card</v>
      </c>
      <c r="J1456" s="4">
        <f>IF(Raw_SalesFact!J1456="",ROUND(F1456*G1456*(1-H1456),2),Raw_SalesFact!J1456)</f>
        <v>1583.0316</v>
      </c>
      <c r="K1456" s="4" t="str">
        <f>IF(COUNTIF($A$2:$A1456,A1456)&gt;1,"Duplicate","Unique")</f>
        <v>Unique</v>
      </c>
    </row>
    <row r="1457" spans="1:11" ht="15" customHeight="1" x14ac:dyDescent="0.3">
      <c r="A1457" s="4" t="str">
        <f>Raw_SalesFact!A1457</f>
        <v>SALE1455</v>
      </c>
      <c r="B1457" s="6">
        <f>Raw_SalesFact!B1457</f>
        <v>45763</v>
      </c>
      <c r="C1457" s="4" t="str">
        <f>Raw_SalesFact!C1457</f>
        <v>CUST1236</v>
      </c>
      <c r="D1457" s="4" t="str">
        <f>Raw_SalesFact!D1457</f>
        <v>PROD16</v>
      </c>
      <c r="E1457" s="4" t="str">
        <f>Raw_SalesFact!E1457</f>
        <v>STORE14</v>
      </c>
      <c r="F1457" s="4">
        <f>IF(Raw_SalesFact!F1457="",ROUND(AVERAGE(Raw_SalesFact!$F$2:$F$2001),0),Raw_SalesFact!F1457)</f>
        <v>4</v>
      </c>
      <c r="G1457" s="4">
        <f>IF(Raw_SalesFact!G1457="",ROUND(AVERAGEIF(Raw_SalesFact!$D$2:$D$2001,D1457,Raw_SalesFact!$G$2:$G$2001),2),Raw_SalesFact!G1457)</f>
        <v>761.35</v>
      </c>
      <c r="H1457" s="8">
        <f>IF(Raw_SalesFact!H1457="",0,Raw_SalesFact!H1457)</f>
        <v>0.08</v>
      </c>
      <c r="I1457" s="4" t="str">
        <f>Raw_SalesFact!I1457</f>
        <v>Credit Card</v>
      </c>
      <c r="J1457" s="4">
        <f>IF(Raw_SalesFact!J1457="",ROUND(F1457*G1457*(1-H1457),2),Raw_SalesFact!J1457)</f>
        <v>2801.768</v>
      </c>
      <c r="K1457" s="4" t="str">
        <f>IF(COUNTIF($A$2:$A1457,A1457)&gt;1,"Duplicate","Unique")</f>
        <v>Unique</v>
      </c>
    </row>
    <row r="1458" spans="1:11" ht="15" customHeight="1" x14ac:dyDescent="0.3">
      <c r="A1458" s="4" t="str">
        <f>Raw_SalesFact!A1458</f>
        <v>SALE1456</v>
      </c>
      <c r="B1458" s="6">
        <f>Raw_SalesFact!B1458</f>
        <v>45900</v>
      </c>
      <c r="C1458" s="4" t="str">
        <f>Raw_SalesFact!C1458</f>
        <v>CUST1179</v>
      </c>
      <c r="D1458" s="4" t="str">
        <f>Raw_SalesFact!D1458</f>
        <v>PROD67</v>
      </c>
      <c r="E1458" s="4" t="str">
        <f>Raw_SalesFact!E1458</f>
        <v>STORE18</v>
      </c>
      <c r="F1458" s="4">
        <f>IF(Raw_SalesFact!F1458="",ROUND(AVERAGE(Raw_SalesFact!$F$2:$F$2001),0),Raw_SalesFact!F1458)</f>
        <v>2</v>
      </c>
      <c r="G1458" s="4">
        <f>IF(Raw_SalesFact!G1458="",ROUND(AVERAGEIF(Raw_SalesFact!$D$2:$D$2001,D1458,Raw_SalesFact!$G$2:$G$2001),2),Raw_SalesFact!G1458)</f>
        <v>947.56</v>
      </c>
      <c r="H1458" s="8">
        <f>IF(Raw_SalesFact!H1458="",0,Raw_SalesFact!H1458)</f>
        <v>0.02</v>
      </c>
      <c r="I1458" s="4" t="str">
        <f>Raw_SalesFact!I1458</f>
        <v>COD</v>
      </c>
      <c r="J1458" s="4">
        <f>IF(Raw_SalesFact!J1458="",ROUND(F1458*G1458*(1-H1458),2),Raw_SalesFact!J1458)</f>
        <v>1857.2175999999999</v>
      </c>
      <c r="K1458" s="4" t="str">
        <f>IF(COUNTIF($A$2:$A1458,A1458)&gt;1,"Duplicate","Unique")</f>
        <v>Unique</v>
      </c>
    </row>
    <row r="1459" spans="1:11" ht="15" customHeight="1" x14ac:dyDescent="0.3">
      <c r="A1459" s="4" t="str">
        <f>Raw_SalesFact!A1459</f>
        <v>SALE1457</v>
      </c>
      <c r="B1459" s="6">
        <f>Raw_SalesFact!B1459</f>
        <v>45943</v>
      </c>
      <c r="C1459" s="4" t="str">
        <f>Raw_SalesFact!C1459</f>
        <v>CUST1238</v>
      </c>
      <c r="D1459" s="4" t="str">
        <f>Raw_SalesFact!D1459</f>
        <v>PROD43</v>
      </c>
      <c r="E1459" s="4" t="str">
        <f>Raw_SalesFact!E1459</f>
        <v>STORE18</v>
      </c>
      <c r="F1459" s="4">
        <f>IF(Raw_SalesFact!F1459="",ROUND(AVERAGE(Raw_SalesFact!$F$2:$F$2001),0),Raw_SalesFact!F1459)</f>
        <v>4</v>
      </c>
      <c r="G1459" s="4">
        <f>IF(Raw_SalesFact!G1459="",ROUND(AVERAGEIF(Raw_SalesFact!$D$2:$D$2001,D1459,Raw_SalesFact!$G$2:$G$2001),2),Raw_SalesFact!G1459)</f>
        <v>975.47</v>
      </c>
      <c r="H1459" s="8">
        <f>IF(Raw_SalesFact!H1459="",0,Raw_SalesFact!H1459)</f>
        <v>0.04</v>
      </c>
      <c r="I1459" s="4" t="str">
        <f>Raw_SalesFact!I1459</f>
        <v>Credit Card</v>
      </c>
      <c r="J1459" s="4">
        <f>IF(Raw_SalesFact!J1459="",ROUND(F1459*G1459*(1-H1459),2),Raw_SalesFact!J1459)</f>
        <v>3745.8047999999999</v>
      </c>
      <c r="K1459" s="4" t="str">
        <f>IF(COUNTIF($A$2:$A1459,A1459)&gt;1,"Duplicate","Unique")</f>
        <v>Unique</v>
      </c>
    </row>
    <row r="1460" spans="1:11" ht="15" customHeight="1" x14ac:dyDescent="0.3">
      <c r="A1460" s="4" t="str">
        <f>Raw_SalesFact!A1460</f>
        <v>SALE1458</v>
      </c>
      <c r="B1460" s="6">
        <f>Raw_SalesFact!B1460</f>
        <v>45448</v>
      </c>
      <c r="C1460" s="4" t="str">
        <f>Raw_SalesFact!C1460</f>
        <v>CUST1477</v>
      </c>
      <c r="D1460" s="4" t="str">
        <f>Raw_SalesFact!D1460</f>
        <v>PROD13</v>
      </c>
      <c r="E1460" s="4" t="str">
        <f>Raw_SalesFact!E1460</f>
        <v>STORE9</v>
      </c>
      <c r="F1460" s="4">
        <f>IF(Raw_SalesFact!F1460="",ROUND(AVERAGE(Raw_SalesFact!$F$2:$F$2001),0),Raw_SalesFact!F1460)</f>
        <v>3</v>
      </c>
      <c r="G1460" s="4">
        <f>IF(Raw_SalesFact!G1460="",ROUND(AVERAGEIF(Raw_SalesFact!$D$2:$D$2001,D1460,Raw_SalesFact!$G$2:$G$2001),2),Raw_SalesFact!G1460)</f>
        <v>769.06</v>
      </c>
      <c r="H1460" s="8">
        <f>IF(Raw_SalesFact!H1460="",0,Raw_SalesFact!H1460)</f>
        <v>0.23</v>
      </c>
      <c r="I1460" s="4" t="str">
        <f>Raw_SalesFact!I1460</f>
        <v>COD</v>
      </c>
      <c r="J1460" s="4">
        <f>IF(Raw_SalesFact!J1460="",ROUND(F1460*G1460*(1-H1460),2),Raw_SalesFact!J1460)</f>
        <v>1776.5286000000001</v>
      </c>
      <c r="K1460" s="4" t="str">
        <f>IF(COUNTIF($A$2:$A1460,A1460)&gt;1,"Duplicate","Unique")</f>
        <v>Unique</v>
      </c>
    </row>
    <row r="1461" spans="1:11" ht="15" customHeight="1" x14ac:dyDescent="0.3">
      <c r="A1461" s="4" t="str">
        <f>Raw_SalesFact!A1461</f>
        <v>SALE1459</v>
      </c>
      <c r="B1461" s="6">
        <f>Raw_SalesFact!B1461</f>
        <v>45929</v>
      </c>
      <c r="C1461" s="4" t="str">
        <f>Raw_SalesFact!C1461</f>
        <v>CUST1486</v>
      </c>
      <c r="D1461" s="4" t="str">
        <f>Raw_SalesFact!D1461</f>
        <v>PROD39</v>
      </c>
      <c r="E1461" s="4" t="str">
        <f>Raw_SalesFact!E1461</f>
        <v>STORE2</v>
      </c>
      <c r="F1461" s="4">
        <f>IF(Raw_SalesFact!F1461="",ROUND(AVERAGE(Raw_SalesFact!$F$2:$F$2001),0),Raw_SalesFact!F1461)</f>
        <v>3</v>
      </c>
      <c r="G1461" s="4">
        <f>IF(Raw_SalesFact!G1461="",ROUND(AVERAGEIF(Raw_SalesFact!$D$2:$D$2001,D1461,Raw_SalesFact!$G$2:$G$2001),2),Raw_SalesFact!G1461)</f>
        <v>824.75</v>
      </c>
      <c r="H1461" s="8">
        <f>IF(Raw_SalesFact!H1461="",0,Raw_SalesFact!H1461)</f>
        <v>0.23</v>
      </c>
      <c r="I1461" s="4" t="str">
        <f>Raw_SalesFact!I1461</f>
        <v>Credit Card</v>
      </c>
      <c r="J1461" s="4">
        <f>IF(Raw_SalesFact!J1461="",ROUND(F1461*G1461*(1-H1461),2),Raw_SalesFact!J1461)</f>
        <v>1905.1724999999999</v>
      </c>
      <c r="K1461" s="4" t="str">
        <f>IF(COUNTIF($A$2:$A1461,A1461)&gt;1,"Duplicate","Unique")</f>
        <v>Unique</v>
      </c>
    </row>
    <row r="1462" spans="1:11" ht="15" customHeight="1" x14ac:dyDescent="0.3">
      <c r="A1462" s="4" t="str">
        <f>Raw_SalesFact!A1462</f>
        <v>SALE1460</v>
      </c>
      <c r="B1462" s="6">
        <f>Raw_SalesFact!B1462</f>
        <v>45478</v>
      </c>
      <c r="C1462" s="4" t="str">
        <f>Raw_SalesFact!C1462</f>
        <v>CUST1401</v>
      </c>
      <c r="D1462" s="4" t="str">
        <f>Raw_SalesFact!D1462</f>
        <v>PROD68</v>
      </c>
      <c r="E1462" s="4" t="str">
        <f>Raw_SalesFact!E1462</f>
        <v>STORE4</v>
      </c>
      <c r="F1462" s="4">
        <f>IF(Raw_SalesFact!F1462="",ROUND(AVERAGE(Raw_SalesFact!$F$2:$F$2001),0),Raw_SalesFact!F1462)</f>
        <v>2</v>
      </c>
      <c r="G1462" s="4">
        <f>IF(Raw_SalesFact!G1462="",ROUND(AVERAGEIF(Raw_SalesFact!$D$2:$D$2001,D1462,Raw_SalesFact!$G$2:$G$2001),2),Raw_SalesFact!G1462)</f>
        <v>821.35</v>
      </c>
      <c r="H1462" s="8">
        <f>IF(Raw_SalesFact!H1462="",0,Raw_SalesFact!H1462)</f>
        <v>0.11</v>
      </c>
      <c r="I1462" s="4" t="str">
        <f>Raw_SalesFact!I1462</f>
        <v>PayPal</v>
      </c>
      <c r="J1462" s="4">
        <f>IF(Raw_SalesFact!J1462="",ROUND(F1462*G1462*(1-H1462),2),Raw_SalesFact!J1462)</f>
        <v>1462.0029999999999</v>
      </c>
      <c r="K1462" s="4" t="str">
        <f>IF(COUNTIF($A$2:$A1462,A1462)&gt;1,"Duplicate","Unique")</f>
        <v>Unique</v>
      </c>
    </row>
    <row r="1463" spans="1:11" ht="15" customHeight="1" x14ac:dyDescent="0.3">
      <c r="A1463" s="4" t="str">
        <f>Raw_SalesFact!A1463</f>
        <v>SALE1461</v>
      </c>
      <c r="B1463" s="6">
        <f>Raw_SalesFact!B1463</f>
        <v>45723</v>
      </c>
      <c r="C1463" s="4" t="str">
        <f>Raw_SalesFact!C1463</f>
        <v>CUST1405</v>
      </c>
      <c r="D1463" s="4" t="str">
        <f>Raw_SalesFact!D1463</f>
        <v>PROD13</v>
      </c>
      <c r="E1463" s="4" t="str">
        <f>Raw_SalesFact!E1463</f>
        <v>STORE10</v>
      </c>
      <c r="F1463" s="4">
        <f>IF(Raw_SalesFact!F1463="",ROUND(AVERAGE(Raw_SalesFact!$F$2:$F$2001),0),Raw_SalesFact!F1463)</f>
        <v>1</v>
      </c>
      <c r="G1463" s="4">
        <f>IF(Raw_SalesFact!G1463="",ROUND(AVERAGEIF(Raw_SalesFact!$D$2:$D$2001,D1463,Raw_SalesFact!$G$2:$G$2001),2),Raw_SalesFact!G1463)</f>
        <v>120.57</v>
      </c>
      <c r="H1463" s="8">
        <f>IF(Raw_SalesFact!H1463="",0,Raw_SalesFact!H1463)</f>
        <v>0.06</v>
      </c>
      <c r="I1463" s="4" t="str">
        <f>Raw_SalesFact!I1463</f>
        <v>PayPal</v>
      </c>
      <c r="J1463" s="4">
        <f>IF(Raw_SalesFact!J1463="",ROUND(F1463*G1463*(1-H1463),2),Raw_SalesFact!J1463)</f>
        <v>113.33580000000001</v>
      </c>
      <c r="K1463" s="4" t="str">
        <f>IF(COUNTIF($A$2:$A1463,A1463)&gt;1,"Duplicate","Unique")</f>
        <v>Unique</v>
      </c>
    </row>
    <row r="1464" spans="1:11" ht="15" customHeight="1" x14ac:dyDescent="0.3">
      <c r="A1464" s="4" t="str">
        <f>Raw_SalesFact!A1464</f>
        <v>SALE1462</v>
      </c>
      <c r="B1464" s="6">
        <f>Raw_SalesFact!B1464</f>
        <v>45240</v>
      </c>
      <c r="C1464" s="4" t="str">
        <f>Raw_SalesFact!C1464</f>
        <v>CUST1335</v>
      </c>
      <c r="D1464" s="4" t="str">
        <f>Raw_SalesFact!D1464</f>
        <v>PROD89</v>
      </c>
      <c r="E1464" s="4" t="str">
        <f>Raw_SalesFact!E1464</f>
        <v>STORE1</v>
      </c>
      <c r="F1464" s="4">
        <f>IF(Raw_SalesFact!F1464="",ROUND(AVERAGE(Raw_SalesFact!$F$2:$F$2001),0),Raw_SalesFact!F1464)</f>
        <v>1</v>
      </c>
      <c r="G1464" s="4">
        <f>IF(Raw_SalesFact!G1464="",ROUND(AVERAGEIF(Raw_SalesFact!$D$2:$D$2001,D1464,Raw_SalesFact!$G$2:$G$2001),2),Raw_SalesFact!G1464)</f>
        <v>122.27</v>
      </c>
      <c r="H1464" s="8">
        <f>IF(Raw_SalesFact!H1464="",0,Raw_SalesFact!H1464)</f>
        <v>0.26</v>
      </c>
      <c r="I1464" s="4" t="str">
        <f>Raw_SalesFact!I1464</f>
        <v>PayPal</v>
      </c>
      <c r="J1464" s="4">
        <f>IF(Raw_SalesFact!J1464="",ROUND(F1464*G1464*(1-H1464),2),Raw_SalesFact!J1464)</f>
        <v>90.479799999999997</v>
      </c>
      <c r="K1464" s="4" t="str">
        <f>IF(COUNTIF($A$2:$A1464,A1464)&gt;1,"Duplicate","Unique")</f>
        <v>Unique</v>
      </c>
    </row>
    <row r="1465" spans="1:11" ht="15" customHeight="1" x14ac:dyDescent="0.3">
      <c r="A1465" s="4" t="str">
        <f>Raw_SalesFact!A1465</f>
        <v>SALE1463</v>
      </c>
      <c r="B1465" s="6">
        <f>Raw_SalesFact!B1465</f>
        <v>45890</v>
      </c>
      <c r="C1465" s="4" t="str">
        <f>Raw_SalesFact!C1465</f>
        <v>CUST1170</v>
      </c>
      <c r="D1465" s="4" t="str">
        <f>Raw_SalesFact!D1465</f>
        <v>PROD26</v>
      </c>
      <c r="E1465" s="4" t="str">
        <f>Raw_SalesFact!E1465</f>
        <v>STORE2</v>
      </c>
      <c r="F1465" s="4">
        <f>IF(Raw_SalesFact!F1465="",ROUND(AVERAGE(Raw_SalesFact!$F$2:$F$2001),0),Raw_SalesFact!F1465)</f>
        <v>2</v>
      </c>
      <c r="G1465" s="4">
        <f>IF(Raw_SalesFact!G1465="",ROUND(AVERAGEIF(Raw_SalesFact!$D$2:$D$2001,D1465,Raw_SalesFact!$G$2:$G$2001),2),Raw_SalesFact!G1465)</f>
        <v>182.89</v>
      </c>
      <c r="H1465" s="8">
        <f>IF(Raw_SalesFact!H1465="",0,Raw_SalesFact!H1465)</f>
        <v>0.11</v>
      </c>
      <c r="I1465" s="4" t="str">
        <f>Raw_SalesFact!I1465</f>
        <v>Credit Card</v>
      </c>
      <c r="J1465" s="4">
        <f>IF(Raw_SalesFact!J1465="",ROUND(F1465*G1465*(1-H1465),2),Raw_SalesFact!J1465)</f>
        <v>325.54419999999999</v>
      </c>
      <c r="K1465" s="4" t="str">
        <f>IF(COUNTIF($A$2:$A1465,A1465)&gt;1,"Duplicate","Unique")</f>
        <v>Unique</v>
      </c>
    </row>
    <row r="1466" spans="1:11" ht="15" customHeight="1" x14ac:dyDescent="0.3">
      <c r="A1466" s="4" t="str">
        <f>Raw_SalesFact!A1466</f>
        <v>SALE1464</v>
      </c>
      <c r="B1466" s="6">
        <f>Raw_SalesFact!B1466</f>
        <v>45796</v>
      </c>
      <c r="C1466" s="4" t="str">
        <f>Raw_SalesFact!C1466</f>
        <v>CUST1371</v>
      </c>
      <c r="D1466" s="4" t="str">
        <f>Raw_SalesFact!D1466</f>
        <v>PROD46</v>
      </c>
      <c r="E1466" s="4" t="str">
        <f>Raw_SalesFact!E1466</f>
        <v>STORE4</v>
      </c>
      <c r="F1466" s="4">
        <f>IF(Raw_SalesFact!F1466="",ROUND(AVERAGE(Raw_SalesFact!$F$2:$F$2001),0),Raw_SalesFact!F1466)</f>
        <v>1</v>
      </c>
      <c r="G1466" s="4">
        <f>IF(Raw_SalesFact!G1466="",ROUND(AVERAGEIF(Raw_SalesFact!$D$2:$D$2001,D1466,Raw_SalesFact!$G$2:$G$2001),2),Raw_SalesFact!G1466)</f>
        <v>695.26</v>
      </c>
      <c r="H1466" s="8">
        <f>IF(Raw_SalesFact!H1466="",0,Raw_SalesFact!H1466)</f>
        <v>0.23</v>
      </c>
      <c r="I1466" s="4" t="str">
        <f>Raw_SalesFact!I1466</f>
        <v>PayPal</v>
      </c>
      <c r="J1466" s="4">
        <f>IF(Raw_SalesFact!J1466="",ROUND(F1466*G1466*(1-H1466),2),Raw_SalesFact!J1466)</f>
        <v>535.35019999999997</v>
      </c>
      <c r="K1466" s="4" t="str">
        <f>IF(COUNTIF($A$2:$A1466,A1466)&gt;1,"Duplicate","Unique")</f>
        <v>Unique</v>
      </c>
    </row>
    <row r="1467" spans="1:11" ht="15" customHeight="1" x14ac:dyDescent="0.3">
      <c r="A1467" s="4" t="str">
        <f>Raw_SalesFact!A1467</f>
        <v>SALE1465</v>
      </c>
      <c r="B1467" s="6">
        <f>Raw_SalesFact!B1467</f>
        <v>45895</v>
      </c>
      <c r="C1467" s="4" t="str">
        <f>Raw_SalesFact!C1467</f>
        <v>CUST1027</v>
      </c>
      <c r="D1467" s="4" t="str">
        <f>Raw_SalesFact!D1467</f>
        <v>PROD29</v>
      </c>
      <c r="E1467" s="4" t="str">
        <f>Raw_SalesFact!E1467</f>
        <v>STORE6</v>
      </c>
      <c r="F1467" s="4">
        <f>IF(Raw_SalesFact!F1467="",ROUND(AVERAGE(Raw_SalesFact!$F$2:$F$2001),0),Raw_SalesFact!F1467)</f>
        <v>2</v>
      </c>
      <c r="G1467" s="4">
        <f>IF(Raw_SalesFact!G1467="",ROUND(AVERAGEIF(Raw_SalesFact!$D$2:$D$2001,D1467,Raw_SalesFact!$G$2:$G$2001),2),Raw_SalesFact!G1467)</f>
        <v>408.8</v>
      </c>
      <c r="H1467" s="8">
        <f>IF(Raw_SalesFact!H1467="",0,Raw_SalesFact!H1467)</f>
        <v>0.17</v>
      </c>
      <c r="I1467" s="4" t="str">
        <f>Raw_SalesFact!I1467</f>
        <v>COD</v>
      </c>
      <c r="J1467" s="4">
        <f>IF(Raw_SalesFact!J1467="",ROUND(F1467*G1467*(1-H1467),2),Raw_SalesFact!J1467)</f>
        <v>678.60799999999995</v>
      </c>
      <c r="K1467" s="4" t="str">
        <f>IF(COUNTIF($A$2:$A1467,A1467)&gt;1,"Duplicate","Unique")</f>
        <v>Unique</v>
      </c>
    </row>
    <row r="1468" spans="1:11" ht="15" customHeight="1" x14ac:dyDescent="0.3">
      <c r="A1468" s="4" t="str">
        <f>Raw_SalesFact!A1468</f>
        <v>SALE1466</v>
      </c>
      <c r="B1468" s="6">
        <f>Raw_SalesFact!B1468</f>
        <v>45676</v>
      </c>
      <c r="C1468" s="4" t="str">
        <f>Raw_SalesFact!C1468</f>
        <v>CUST1226</v>
      </c>
      <c r="D1468" s="4" t="str">
        <f>Raw_SalesFact!D1468</f>
        <v>PROD49</v>
      </c>
      <c r="E1468" s="4" t="str">
        <f>Raw_SalesFact!E1468</f>
        <v>STORE8</v>
      </c>
      <c r="F1468" s="4">
        <f>IF(Raw_SalesFact!F1468="",ROUND(AVERAGE(Raw_SalesFact!$F$2:$F$2001),0),Raw_SalesFact!F1468)</f>
        <v>3</v>
      </c>
      <c r="G1468" s="4">
        <f>IF(Raw_SalesFact!G1468="",ROUND(AVERAGEIF(Raw_SalesFact!$D$2:$D$2001,D1468,Raw_SalesFact!$G$2:$G$2001),2),Raw_SalesFact!G1468)</f>
        <v>512.15</v>
      </c>
      <c r="H1468" s="8">
        <f>IF(Raw_SalesFact!H1468="",0,Raw_SalesFact!H1468)</f>
        <v>0.12</v>
      </c>
      <c r="I1468" s="4" t="str">
        <f>Raw_SalesFact!I1468</f>
        <v>Credit Card</v>
      </c>
      <c r="J1468" s="4">
        <f>IF(Raw_SalesFact!J1468="",ROUND(F1468*G1468*(1-H1468),2),Raw_SalesFact!J1468)</f>
        <v>1352.076</v>
      </c>
      <c r="K1468" s="4" t="str">
        <f>IF(COUNTIF($A$2:$A1468,A1468)&gt;1,"Duplicate","Unique")</f>
        <v>Unique</v>
      </c>
    </row>
    <row r="1469" spans="1:11" ht="15" customHeight="1" x14ac:dyDescent="0.3">
      <c r="A1469" s="4" t="str">
        <f>Raw_SalesFact!A1469</f>
        <v>SALE1467</v>
      </c>
      <c r="B1469" s="6">
        <f>Raw_SalesFact!B1469</f>
        <v>45568</v>
      </c>
      <c r="C1469" s="4" t="str">
        <f>Raw_SalesFact!C1469</f>
        <v>CUST1409</v>
      </c>
      <c r="D1469" s="4" t="str">
        <f>Raw_SalesFact!D1469</f>
        <v>PROD9</v>
      </c>
      <c r="E1469" s="4" t="str">
        <f>Raw_SalesFact!E1469</f>
        <v>STORE8</v>
      </c>
      <c r="F1469" s="4">
        <f>IF(Raw_SalesFact!F1469="",ROUND(AVERAGE(Raw_SalesFact!$F$2:$F$2001),0),Raw_SalesFact!F1469)</f>
        <v>3</v>
      </c>
      <c r="G1469" s="4">
        <f>IF(Raw_SalesFact!G1469="",ROUND(AVERAGEIF(Raw_SalesFact!$D$2:$D$2001,D1469,Raw_SalesFact!$G$2:$G$2001),2),Raw_SalesFact!G1469)</f>
        <v>136.4</v>
      </c>
      <c r="H1469" s="8">
        <f>IF(Raw_SalesFact!H1469="",0,Raw_SalesFact!H1469)</f>
        <v>0.15</v>
      </c>
      <c r="I1469" s="4" t="str">
        <f>Raw_SalesFact!I1469</f>
        <v>PayPal</v>
      </c>
      <c r="J1469" s="4">
        <f>IF(Raw_SalesFact!J1469="",ROUND(F1469*G1469*(1-H1469),2),Raw_SalesFact!J1469)</f>
        <v>347.82</v>
      </c>
      <c r="K1469" s="4" t="str">
        <f>IF(COUNTIF($A$2:$A1469,A1469)&gt;1,"Duplicate","Unique")</f>
        <v>Unique</v>
      </c>
    </row>
    <row r="1470" spans="1:11" ht="15" customHeight="1" x14ac:dyDescent="0.3">
      <c r="A1470" s="4" t="str">
        <f>Raw_SalesFact!A1470</f>
        <v>SALE1468</v>
      </c>
      <c r="B1470" s="6">
        <f>Raw_SalesFact!B1470</f>
        <v>45272</v>
      </c>
      <c r="C1470" s="4" t="str">
        <f>Raw_SalesFact!C1470</f>
        <v>CUST1175</v>
      </c>
      <c r="D1470" s="4" t="str">
        <f>Raw_SalesFact!D1470</f>
        <v>PROD6</v>
      </c>
      <c r="E1470" s="4" t="str">
        <f>Raw_SalesFact!E1470</f>
        <v>STORE3</v>
      </c>
      <c r="F1470" s="4">
        <f>IF(Raw_SalesFact!F1470="",ROUND(AVERAGE(Raw_SalesFact!$F$2:$F$2001),0),Raw_SalesFact!F1470)</f>
        <v>2</v>
      </c>
      <c r="G1470" s="4">
        <f>IF(Raw_SalesFact!G1470="",ROUND(AVERAGEIF(Raw_SalesFact!$D$2:$D$2001,D1470,Raw_SalesFact!$G$2:$G$2001),2),Raw_SalesFact!G1470)</f>
        <v>42.51</v>
      </c>
      <c r="H1470" s="8">
        <f>IF(Raw_SalesFact!H1470="",0,Raw_SalesFact!H1470)</f>
        <v>0.04</v>
      </c>
      <c r="I1470" s="4" t="str">
        <f>Raw_SalesFact!I1470</f>
        <v>COD</v>
      </c>
      <c r="J1470" s="4">
        <f>IF(Raw_SalesFact!J1470="",ROUND(F1470*G1470*(1-H1470),2),Raw_SalesFact!J1470)</f>
        <v>81.619200000000006</v>
      </c>
      <c r="K1470" s="4" t="str">
        <f>IF(COUNTIF($A$2:$A1470,A1470)&gt;1,"Duplicate","Unique")</f>
        <v>Unique</v>
      </c>
    </row>
    <row r="1471" spans="1:11" ht="15" customHeight="1" x14ac:dyDescent="0.3">
      <c r="A1471" s="4" t="str">
        <f>Raw_SalesFact!A1471</f>
        <v>SALE1469</v>
      </c>
      <c r="B1471" s="6">
        <f>Raw_SalesFact!B1471</f>
        <v>45718</v>
      </c>
      <c r="C1471" s="4" t="str">
        <f>Raw_SalesFact!C1471</f>
        <v>CUST1359</v>
      </c>
      <c r="D1471" s="4" t="str">
        <f>Raw_SalesFact!D1471</f>
        <v>PROD75</v>
      </c>
      <c r="E1471" s="4" t="str">
        <f>Raw_SalesFact!E1471</f>
        <v>STORE7</v>
      </c>
      <c r="F1471" s="4">
        <f>IF(Raw_SalesFact!F1471="",ROUND(AVERAGE(Raw_SalesFact!$F$2:$F$2001),0),Raw_SalesFact!F1471)</f>
        <v>3</v>
      </c>
      <c r="G1471" s="4">
        <f>IF(Raw_SalesFact!G1471="",ROUND(AVERAGEIF(Raw_SalesFact!$D$2:$D$2001,D1471,Raw_SalesFact!$G$2:$G$2001),2),Raw_SalesFact!G1471)</f>
        <v>582.1</v>
      </c>
      <c r="H1471" s="8">
        <f>IF(Raw_SalesFact!H1471="",0,Raw_SalesFact!H1471)</f>
        <v>0.12</v>
      </c>
      <c r="I1471" s="4" t="str">
        <f>Raw_SalesFact!I1471</f>
        <v>PayPal</v>
      </c>
      <c r="J1471" s="4">
        <f>IF(Raw_SalesFact!J1471="",ROUND(F1471*G1471*(1-H1471),2),Raw_SalesFact!J1471)</f>
        <v>1536.7439999999999</v>
      </c>
      <c r="K1471" s="4" t="str">
        <f>IF(COUNTIF($A$2:$A1471,A1471)&gt;1,"Duplicate","Unique")</f>
        <v>Unique</v>
      </c>
    </row>
    <row r="1472" spans="1:11" ht="15" customHeight="1" x14ac:dyDescent="0.3">
      <c r="A1472" s="4" t="str">
        <f>Raw_SalesFact!A1472</f>
        <v>SALE1470</v>
      </c>
      <c r="B1472" s="6">
        <f>Raw_SalesFact!B1472</f>
        <v>45356</v>
      </c>
      <c r="C1472" s="4" t="str">
        <f>Raw_SalesFact!C1472</f>
        <v>CUST1219</v>
      </c>
      <c r="D1472" s="4" t="str">
        <f>Raw_SalesFact!D1472</f>
        <v>PROD82</v>
      </c>
      <c r="E1472" s="4" t="str">
        <f>Raw_SalesFact!E1472</f>
        <v>STORE17</v>
      </c>
      <c r="F1472" s="4">
        <f>IF(Raw_SalesFact!F1472="",ROUND(AVERAGE(Raw_SalesFact!$F$2:$F$2001),0),Raw_SalesFact!F1472)</f>
        <v>4</v>
      </c>
      <c r="G1472" s="4">
        <f>IF(Raw_SalesFact!G1472="",ROUND(AVERAGEIF(Raw_SalesFact!$D$2:$D$2001,D1472,Raw_SalesFact!$G$2:$G$2001),2),Raw_SalesFact!G1472)</f>
        <v>461.52</v>
      </c>
      <c r="H1472" s="8">
        <f>IF(Raw_SalesFact!H1472="",0,Raw_SalesFact!H1472)</f>
        <v>0</v>
      </c>
      <c r="I1472" s="4" t="str">
        <f>Raw_SalesFact!I1472</f>
        <v>COD</v>
      </c>
      <c r="J1472" s="4">
        <f>IF(Raw_SalesFact!J1472="",ROUND(F1472*G1472*(1-H1472),2),Raw_SalesFact!J1472)</f>
        <v>1846.08</v>
      </c>
      <c r="K1472" s="4" t="str">
        <f>IF(COUNTIF($A$2:$A1472,A1472)&gt;1,"Duplicate","Unique")</f>
        <v>Unique</v>
      </c>
    </row>
    <row r="1473" spans="1:11" ht="15" customHeight="1" x14ac:dyDescent="0.3">
      <c r="A1473" s="4" t="str">
        <f>Raw_SalesFact!A1473</f>
        <v>SALE1471</v>
      </c>
      <c r="B1473" s="6">
        <f>Raw_SalesFact!B1473</f>
        <v>45552</v>
      </c>
      <c r="C1473" s="4" t="str">
        <f>Raw_SalesFact!C1473</f>
        <v>CUST1496</v>
      </c>
      <c r="D1473" s="4" t="str">
        <f>Raw_SalesFact!D1473</f>
        <v>PROD16</v>
      </c>
      <c r="E1473" s="4" t="str">
        <f>Raw_SalesFact!E1473</f>
        <v>STORE11</v>
      </c>
      <c r="F1473" s="4">
        <f>IF(Raw_SalesFact!F1473="",ROUND(AVERAGE(Raw_SalesFact!$F$2:$F$2001),0),Raw_SalesFact!F1473)</f>
        <v>1</v>
      </c>
      <c r="G1473" s="4">
        <f>IF(Raw_SalesFact!G1473="",ROUND(AVERAGEIF(Raw_SalesFact!$D$2:$D$2001,D1473,Raw_SalesFact!$G$2:$G$2001),2),Raw_SalesFact!G1473)</f>
        <v>558.41999999999996</v>
      </c>
      <c r="H1473" s="8">
        <f>IF(Raw_SalesFact!H1473="",0,Raw_SalesFact!H1473)</f>
        <v>0.03</v>
      </c>
      <c r="I1473" s="4" t="str">
        <f>Raw_SalesFact!I1473</f>
        <v>Credit Card</v>
      </c>
      <c r="J1473" s="4">
        <f>IF(Raw_SalesFact!J1473="",ROUND(F1473*G1473*(1-H1473),2),Raw_SalesFact!J1473)</f>
        <v>541.66740000000004</v>
      </c>
      <c r="K1473" s="4" t="str">
        <f>IF(COUNTIF($A$2:$A1473,A1473)&gt;1,"Duplicate","Unique")</f>
        <v>Unique</v>
      </c>
    </row>
    <row r="1474" spans="1:11" ht="15" customHeight="1" x14ac:dyDescent="0.3">
      <c r="A1474" s="4" t="str">
        <f>Raw_SalesFact!A1474</f>
        <v>SALE1472</v>
      </c>
      <c r="B1474" s="6">
        <f>Raw_SalesFact!B1474</f>
        <v>45288</v>
      </c>
      <c r="C1474" s="4" t="str">
        <f>Raw_SalesFact!C1474</f>
        <v>CUST1263</v>
      </c>
      <c r="D1474" s="4" t="str">
        <f>Raw_SalesFact!D1474</f>
        <v>PROD12</v>
      </c>
      <c r="E1474" s="4" t="str">
        <f>Raw_SalesFact!E1474</f>
        <v>STORE18</v>
      </c>
      <c r="F1474" s="4">
        <f>IF(Raw_SalesFact!F1474="",ROUND(AVERAGE(Raw_SalesFact!$F$2:$F$2001),0),Raw_SalesFact!F1474)</f>
        <v>4</v>
      </c>
      <c r="G1474" s="4">
        <f>IF(Raw_SalesFact!G1474="",ROUND(AVERAGEIF(Raw_SalesFact!$D$2:$D$2001,D1474,Raw_SalesFact!$G$2:$G$2001),2),Raw_SalesFact!G1474)</f>
        <v>700.98</v>
      </c>
      <c r="H1474" s="8">
        <f>IF(Raw_SalesFact!H1474="",0,Raw_SalesFact!H1474)</f>
        <v>0.12</v>
      </c>
      <c r="I1474" s="4" t="str">
        <f>Raw_SalesFact!I1474</f>
        <v>PayPal</v>
      </c>
      <c r="J1474" s="4">
        <f>IF(Raw_SalesFact!J1474="",ROUND(F1474*G1474*(1-H1474),2),Raw_SalesFact!J1474)</f>
        <v>2467.4495999999999</v>
      </c>
      <c r="K1474" s="4" t="str">
        <f>IF(COUNTIF($A$2:$A1474,A1474)&gt;1,"Duplicate","Unique")</f>
        <v>Unique</v>
      </c>
    </row>
    <row r="1475" spans="1:11" ht="15" customHeight="1" x14ac:dyDescent="0.3">
      <c r="A1475" s="4" t="str">
        <f>Raw_SalesFact!A1475</f>
        <v>SALE1473</v>
      </c>
      <c r="B1475" s="6">
        <f>Raw_SalesFact!B1475</f>
        <v>45605</v>
      </c>
      <c r="C1475" s="4" t="str">
        <f>Raw_SalesFact!C1475</f>
        <v>CUST1405</v>
      </c>
      <c r="D1475" s="4" t="str">
        <f>Raw_SalesFact!D1475</f>
        <v>PROD85</v>
      </c>
      <c r="E1475" s="4" t="str">
        <f>Raw_SalesFact!E1475</f>
        <v>STORE18</v>
      </c>
      <c r="F1475" s="4">
        <f>IF(Raw_SalesFact!F1475="",ROUND(AVERAGE(Raw_SalesFact!$F$2:$F$2001),0),Raw_SalesFact!F1475)</f>
        <v>2</v>
      </c>
      <c r="G1475" s="4">
        <f>IF(Raw_SalesFact!G1475="",ROUND(AVERAGEIF(Raw_SalesFact!$D$2:$D$2001,D1475,Raw_SalesFact!$G$2:$G$2001),2),Raw_SalesFact!G1475)</f>
        <v>227.97</v>
      </c>
      <c r="H1475" s="8">
        <f>IF(Raw_SalesFact!H1475="",0,Raw_SalesFact!H1475)</f>
        <v>0.08</v>
      </c>
      <c r="I1475" s="4" t="str">
        <f>Raw_SalesFact!I1475</f>
        <v>COD</v>
      </c>
      <c r="J1475" s="4">
        <f>IF(Raw_SalesFact!J1475="",ROUND(F1475*G1475*(1-H1475),2),Raw_SalesFact!J1475)</f>
        <v>419.46480000000003</v>
      </c>
      <c r="K1475" s="4" t="str">
        <f>IF(COUNTIF($A$2:$A1475,A1475)&gt;1,"Duplicate","Unique")</f>
        <v>Unique</v>
      </c>
    </row>
    <row r="1476" spans="1:11" ht="15" customHeight="1" x14ac:dyDescent="0.3">
      <c r="A1476" s="4" t="str">
        <f>Raw_SalesFact!A1476</f>
        <v>SALE1474</v>
      </c>
      <c r="B1476" s="6">
        <f>Raw_SalesFact!B1476</f>
        <v>45516</v>
      </c>
      <c r="C1476" s="4" t="str">
        <f>Raw_SalesFact!C1476</f>
        <v>CUST1474</v>
      </c>
      <c r="D1476" s="4" t="str">
        <f>Raw_SalesFact!D1476</f>
        <v>PROD39</v>
      </c>
      <c r="E1476" s="4" t="str">
        <f>Raw_SalesFact!E1476</f>
        <v>STORE11</v>
      </c>
      <c r="F1476" s="4">
        <f>IF(Raw_SalesFact!F1476="",ROUND(AVERAGE(Raw_SalesFact!$F$2:$F$2001),0),Raw_SalesFact!F1476)</f>
        <v>4</v>
      </c>
      <c r="G1476" s="4">
        <f>IF(Raw_SalesFact!G1476="",ROUND(AVERAGEIF(Raw_SalesFact!$D$2:$D$2001,D1476,Raw_SalesFact!$G$2:$G$2001),2),Raw_SalesFact!G1476)</f>
        <v>278.70999999999998</v>
      </c>
      <c r="H1476" s="8">
        <f>IF(Raw_SalesFact!H1476="",0,Raw_SalesFact!H1476)</f>
        <v>0.2</v>
      </c>
      <c r="I1476" s="4" t="str">
        <f>Raw_SalesFact!I1476</f>
        <v>PayPal</v>
      </c>
      <c r="J1476" s="4">
        <f>IF(Raw_SalesFact!J1476="",ROUND(F1476*G1476*(1-H1476),2),Raw_SalesFact!J1476)</f>
        <v>891.87199999999996</v>
      </c>
      <c r="K1476" s="4" t="str">
        <f>IF(COUNTIF($A$2:$A1476,A1476)&gt;1,"Duplicate","Unique")</f>
        <v>Unique</v>
      </c>
    </row>
    <row r="1477" spans="1:11" ht="15" customHeight="1" x14ac:dyDescent="0.3">
      <c r="A1477" s="4" t="str">
        <f>Raw_SalesFact!A1477</f>
        <v>SALE1475</v>
      </c>
      <c r="B1477" s="6">
        <f>Raw_SalesFact!B1477</f>
        <v>45379</v>
      </c>
      <c r="C1477" s="4" t="str">
        <f>Raw_SalesFact!C1477</f>
        <v>CUST1259</v>
      </c>
      <c r="D1477" s="4" t="str">
        <f>Raw_SalesFact!D1477</f>
        <v>PROD99</v>
      </c>
      <c r="E1477" s="4" t="str">
        <f>Raw_SalesFact!E1477</f>
        <v>STORE8</v>
      </c>
      <c r="F1477" s="4">
        <f>IF(Raw_SalesFact!F1477="",ROUND(AVERAGE(Raw_SalesFact!$F$2:$F$2001),0),Raw_SalesFact!F1477)</f>
        <v>2</v>
      </c>
      <c r="G1477" s="4">
        <f>IF(Raw_SalesFact!G1477="",ROUND(AVERAGEIF(Raw_SalesFact!$D$2:$D$2001,D1477,Raw_SalesFact!$G$2:$G$2001),2),Raw_SalesFact!G1477)</f>
        <v>916.12</v>
      </c>
      <c r="H1477" s="8">
        <f>IF(Raw_SalesFact!H1477="",0,Raw_SalesFact!H1477)</f>
        <v>0.05</v>
      </c>
      <c r="I1477" s="4" t="str">
        <f>Raw_SalesFact!I1477</f>
        <v>PayPal</v>
      </c>
      <c r="J1477" s="4">
        <f>IF(Raw_SalesFact!J1477="",ROUND(F1477*G1477*(1-H1477),2),Raw_SalesFact!J1477)</f>
        <v>1740.6279999999999</v>
      </c>
      <c r="K1477" s="4" t="str">
        <f>IF(COUNTIF($A$2:$A1477,A1477)&gt;1,"Duplicate","Unique")</f>
        <v>Unique</v>
      </c>
    </row>
    <row r="1478" spans="1:11" ht="15" customHeight="1" x14ac:dyDescent="0.3">
      <c r="A1478" s="4" t="str">
        <f>Raw_SalesFact!A1478</f>
        <v>SALE1476</v>
      </c>
      <c r="B1478" s="6">
        <f>Raw_SalesFact!B1478</f>
        <v>45567</v>
      </c>
      <c r="C1478" s="4" t="str">
        <f>Raw_SalesFact!C1478</f>
        <v>CUST1133</v>
      </c>
      <c r="D1478" s="4" t="str">
        <f>Raw_SalesFact!D1478</f>
        <v>PROD10</v>
      </c>
      <c r="E1478" s="4" t="str">
        <f>Raw_SalesFact!E1478</f>
        <v>STORE12</v>
      </c>
      <c r="F1478" s="4">
        <f>IF(Raw_SalesFact!F1478="",ROUND(AVERAGE(Raw_SalesFact!$F$2:$F$2001),0),Raw_SalesFact!F1478)</f>
        <v>4</v>
      </c>
      <c r="G1478" s="4">
        <f>IF(Raw_SalesFact!G1478="",ROUND(AVERAGEIF(Raw_SalesFact!$D$2:$D$2001,D1478,Raw_SalesFact!$G$2:$G$2001),2),Raw_SalesFact!G1478)</f>
        <v>228.98</v>
      </c>
      <c r="H1478" s="8">
        <f>IF(Raw_SalesFact!H1478="",0,Raw_SalesFact!H1478)</f>
        <v>0.22</v>
      </c>
      <c r="I1478" s="4" t="str">
        <f>Raw_SalesFact!I1478</f>
        <v>PayPal</v>
      </c>
      <c r="J1478" s="4">
        <f>IF(Raw_SalesFact!J1478="",ROUND(F1478*G1478*(1-H1478),2),Raw_SalesFact!J1478)</f>
        <v>714.41759999999999</v>
      </c>
      <c r="K1478" s="4" t="str">
        <f>IF(COUNTIF($A$2:$A1478,A1478)&gt;1,"Duplicate","Unique")</f>
        <v>Unique</v>
      </c>
    </row>
    <row r="1479" spans="1:11" ht="15" customHeight="1" x14ac:dyDescent="0.3">
      <c r="A1479" s="4" t="str">
        <f>Raw_SalesFact!A1479</f>
        <v>SALE1477</v>
      </c>
      <c r="B1479" s="6">
        <f>Raw_SalesFact!B1479</f>
        <v>45510</v>
      </c>
      <c r="C1479" s="4" t="str">
        <f>Raw_SalesFact!C1479</f>
        <v>CUST1234</v>
      </c>
      <c r="D1479" s="4" t="str">
        <f>Raw_SalesFact!D1479</f>
        <v>PROD89</v>
      </c>
      <c r="E1479" s="4" t="str">
        <f>Raw_SalesFact!E1479</f>
        <v>STORE15</v>
      </c>
      <c r="F1479" s="4">
        <f>IF(Raw_SalesFact!F1479="",ROUND(AVERAGE(Raw_SalesFact!$F$2:$F$2001),0),Raw_SalesFact!F1479)</f>
        <v>4</v>
      </c>
      <c r="G1479" s="4">
        <f>IF(Raw_SalesFact!G1479="",ROUND(AVERAGEIF(Raw_SalesFact!$D$2:$D$2001,D1479,Raw_SalesFact!$G$2:$G$2001),2),Raw_SalesFact!G1479)</f>
        <v>904.82</v>
      </c>
      <c r="H1479" s="8">
        <f>IF(Raw_SalesFact!H1479="",0,Raw_SalesFact!H1479)</f>
        <v>0.09</v>
      </c>
      <c r="I1479" s="4" t="str">
        <f>Raw_SalesFact!I1479</f>
        <v>PayPal</v>
      </c>
      <c r="J1479" s="4">
        <f>IF(Raw_SalesFact!J1479="",ROUND(F1479*G1479*(1-H1479),2),Raw_SalesFact!J1479)</f>
        <v>3293.5448000000001</v>
      </c>
      <c r="K1479" s="4" t="str">
        <f>IF(COUNTIF($A$2:$A1479,A1479)&gt;1,"Duplicate","Unique")</f>
        <v>Unique</v>
      </c>
    </row>
    <row r="1480" spans="1:11" ht="15" customHeight="1" x14ac:dyDescent="0.3">
      <c r="A1480" s="4" t="str">
        <f>Raw_SalesFact!A1480</f>
        <v>SALE1478</v>
      </c>
      <c r="B1480" s="6">
        <f>Raw_SalesFact!B1480</f>
        <v>45806</v>
      </c>
      <c r="C1480" s="4" t="str">
        <f>Raw_SalesFact!C1480</f>
        <v>CUST1081</v>
      </c>
      <c r="D1480" s="4" t="str">
        <f>Raw_SalesFact!D1480</f>
        <v>PROD23</v>
      </c>
      <c r="E1480" s="4" t="str">
        <f>Raw_SalesFact!E1480</f>
        <v>STORE11</v>
      </c>
      <c r="F1480" s="4">
        <f>IF(Raw_SalesFact!F1480="",ROUND(AVERAGE(Raw_SalesFact!$F$2:$F$2001),0),Raw_SalesFact!F1480)</f>
        <v>1</v>
      </c>
      <c r="G1480" s="4">
        <f>IF(Raw_SalesFact!G1480="",ROUND(AVERAGEIF(Raw_SalesFact!$D$2:$D$2001,D1480,Raw_SalesFact!$G$2:$G$2001),2),Raw_SalesFact!G1480)</f>
        <v>588.61</v>
      </c>
      <c r="H1480" s="8">
        <f>IF(Raw_SalesFact!H1480="",0,Raw_SalesFact!H1480)</f>
        <v>0.1</v>
      </c>
      <c r="I1480" s="4" t="str">
        <f>Raw_SalesFact!I1480</f>
        <v>PayPal</v>
      </c>
      <c r="J1480" s="4">
        <f>IF(Raw_SalesFact!J1480="",ROUND(F1480*G1480*(1-H1480),2),Raw_SalesFact!J1480)</f>
        <v>529.74900000000002</v>
      </c>
      <c r="K1480" s="4" t="str">
        <f>IF(COUNTIF($A$2:$A1480,A1480)&gt;1,"Duplicate","Unique")</f>
        <v>Unique</v>
      </c>
    </row>
    <row r="1481" spans="1:11" ht="15" customHeight="1" x14ac:dyDescent="0.3">
      <c r="A1481" s="4" t="str">
        <f>Raw_SalesFact!A1481</f>
        <v>SALE1479</v>
      </c>
      <c r="B1481" s="6">
        <f>Raw_SalesFact!B1481</f>
        <v>45240</v>
      </c>
      <c r="C1481" s="4" t="str">
        <f>Raw_SalesFact!C1481</f>
        <v>CUST1113</v>
      </c>
      <c r="D1481" s="4" t="str">
        <f>Raw_SalesFact!D1481</f>
        <v>PROD33</v>
      </c>
      <c r="E1481" s="4" t="str">
        <f>Raw_SalesFact!E1481</f>
        <v>STORE3</v>
      </c>
      <c r="F1481" s="4">
        <f>IF(Raw_SalesFact!F1481="",ROUND(AVERAGE(Raw_SalesFact!$F$2:$F$2001),0),Raw_SalesFact!F1481)</f>
        <v>4</v>
      </c>
      <c r="G1481" s="4">
        <f>IF(Raw_SalesFact!G1481="",ROUND(AVERAGEIF(Raw_SalesFact!$D$2:$D$2001,D1481,Raw_SalesFact!$G$2:$G$2001),2),Raw_SalesFact!G1481)</f>
        <v>695.97</v>
      </c>
      <c r="H1481" s="8">
        <f>IF(Raw_SalesFact!H1481="",0,Raw_SalesFact!H1481)</f>
        <v>0.02</v>
      </c>
      <c r="I1481" s="4" t="str">
        <f>Raw_SalesFact!I1481</f>
        <v>Credit Card</v>
      </c>
      <c r="J1481" s="4">
        <f>IF(Raw_SalesFact!J1481="",ROUND(F1481*G1481*(1-H1481),2),Raw_SalesFact!J1481)</f>
        <v>2728.2024000000001</v>
      </c>
      <c r="K1481" s="4" t="str">
        <f>IF(COUNTIF($A$2:$A1481,A1481)&gt;1,"Duplicate","Unique")</f>
        <v>Unique</v>
      </c>
    </row>
    <row r="1482" spans="1:11" ht="15" customHeight="1" x14ac:dyDescent="0.3">
      <c r="A1482" s="4" t="str">
        <f>Raw_SalesFact!A1482</f>
        <v>SALE1480</v>
      </c>
      <c r="B1482" s="6">
        <f>Raw_SalesFact!B1482</f>
        <v>45309</v>
      </c>
      <c r="C1482" s="4" t="str">
        <f>Raw_SalesFact!C1482</f>
        <v>CUST1301</v>
      </c>
      <c r="D1482" s="4" t="str">
        <f>Raw_SalesFact!D1482</f>
        <v>PROD97</v>
      </c>
      <c r="E1482" s="4" t="str">
        <f>Raw_SalesFact!E1482</f>
        <v>STORE11</v>
      </c>
      <c r="F1482" s="4">
        <f>IF(Raw_SalesFact!F1482="",ROUND(AVERAGE(Raw_SalesFact!$F$2:$F$2001),0),Raw_SalesFact!F1482)</f>
        <v>2</v>
      </c>
      <c r="G1482" s="4">
        <f>IF(Raw_SalesFact!G1482="",ROUND(AVERAGEIF(Raw_SalesFact!$D$2:$D$2001,D1482,Raw_SalesFact!$G$2:$G$2001),2),Raw_SalesFact!G1482)</f>
        <v>181.42</v>
      </c>
      <c r="H1482" s="8">
        <f>IF(Raw_SalesFact!H1482="",0,Raw_SalesFact!H1482)</f>
        <v>0.08</v>
      </c>
      <c r="I1482" s="4" t="str">
        <f>Raw_SalesFact!I1482</f>
        <v>PayPal</v>
      </c>
      <c r="J1482" s="4">
        <f>IF(Raw_SalesFact!J1482="",ROUND(F1482*G1482*(1-H1482),2),Raw_SalesFact!J1482)</f>
        <v>333.81279999999998</v>
      </c>
      <c r="K1482" s="4" t="str">
        <f>IF(COUNTIF($A$2:$A1482,A1482)&gt;1,"Duplicate","Unique")</f>
        <v>Unique</v>
      </c>
    </row>
    <row r="1483" spans="1:11" ht="15" customHeight="1" x14ac:dyDescent="0.3">
      <c r="A1483" s="4" t="str">
        <f>Raw_SalesFact!A1483</f>
        <v>SALE1481</v>
      </c>
      <c r="B1483" s="6">
        <f>Raw_SalesFact!B1483</f>
        <v>45375</v>
      </c>
      <c r="C1483" s="4" t="str">
        <f>Raw_SalesFact!C1483</f>
        <v>CUST1023</v>
      </c>
      <c r="D1483" s="4" t="str">
        <f>Raw_SalesFact!D1483</f>
        <v>PROD97</v>
      </c>
      <c r="E1483" s="4" t="str">
        <f>Raw_SalesFact!E1483</f>
        <v>STORE13</v>
      </c>
      <c r="F1483" s="4">
        <f>IF(Raw_SalesFact!F1483="",ROUND(AVERAGE(Raw_SalesFact!$F$2:$F$2001),0),Raw_SalesFact!F1483)</f>
        <v>1</v>
      </c>
      <c r="G1483" s="4">
        <f>IF(Raw_SalesFact!G1483="",ROUND(AVERAGEIF(Raw_SalesFact!$D$2:$D$2001,D1483,Raw_SalesFact!$G$2:$G$2001),2),Raw_SalesFact!G1483)</f>
        <v>439.55</v>
      </c>
      <c r="H1483" s="8">
        <f>IF(Raw_SalesFact!H1483="",0,Raw_SalesFact!H1483)</f>
        <v>0.28999999999999998</v>
      </c>
      <c r="I1483" s="4" t="str">
        <f>Raw_SalesFact!I1483</f>
        <v>COD</v>
      </c>
      <c r="J1483" s="4">
        <f>IF(Raw_SalesFact!J1483="",ROUND(F1483*G1483*(1-H1483),2),Raw_SalesFact!J1483)</f>
        <v>312.08049999999997</v>
      </c>
      <c r="K1483" s="4" t="str">
        <f>IF(COUNTIF($A$2:$A1483,A1483)&gt;1,"Duplicate","Unique")</f>
        <v>Unique</v>
      </c>
    </row>
    <row r="1484" spans="1:11" ht="15" customHeight="1" x14ac:dyDescent="0.3">
      <c r="A1484" s="4" t="str">
        <f>Raw_SalesFact!A1484</f>
        <v>SALE1482</v>
      </c>
      <c r="B1484" s="6">
        <f>Raw_SalesFact!B1484</f>
        <v>45733</v>
      </c>
      <c r="C1484" s="4" t="str">
        <f>Raw_SalesFact!C1484</f>
        <v>CUST1114</v>
      </c>
      <c r="D1484" s="4" t="str">
        <f>Raw_SalesFact!D1484</f>
        <v>PROD55</v>
      </c>
      <c r="E1484" s="4" t="str">
        <f>Raw_SalesFact!E1484</f>
        <v>STORE18</v>
      </c>
      <c r="F1484" s="4">
        <f>IF(Raw_SalesFact!F1484="",ROUND(AVERAGE(Raw_SalesFact!$F$2:$F$2001),0),Raw_SalesFact!F1484)</f>
        <v>3</v>
      </c>
      <c r="G1484" s="4">
        <f>IF(Raw_SalesFact!G1484="",ROUND(AVERAGEIF(Raw_SalesFact!$D$2:$D$2001,D1484,Raw_SalesFact!$G$2:$G$2001),2),Raw_SalesFact!G1484)</f>
        <v>471.27</v>
      </c>
      <c r="H1484" s="8">
        <f>IF(Raw_SalesFact!H1484="",0,Raw_SalesFact!H1484)</f>
        <v>0.27</v>
      </c>
      <c r="I1484" s="4" t="str">
        <f>Raw_SalesFact!I1484</f>
        <v>COD</v>
      </c>
      <c r="J1484" s="4">
        <f>IF(Raw_SalesFact!J1484="",ROUND(F1484*G1484*(1-H1484),2),Raw_SalesFact!J1484)</f>
        <v>1032.0813000000001</v>
      </c>
      <c r="K1484" s="4" t="str">
        <f>IF(COUNTIF($A$2:$A1484,A1484)&gt;1,"Duplicate","Unique")</f>
        <v>Unique</v>
      </c>
    </row>
    <row r="1485" spans="1:11" ht="15" customHeight="1" x14ac:dyDescent="0.3">
      <c r="A1485" s="4" t="str">
        <f>Raw_SalesFact!A1485</f>
        <v>SALE1483</v>
      </c>
      <c r="B1485" s="6">
        <f>Raw_SalesFact!B1485</f>
        <v>45435</v>
      </c>
      <c r="C1485" s="4" t="str">
        <f>Raw_SalesFact!C1485</f>
        <v>CUST1044</v>
      </c>
      <c r="D1485" s="4" t="str">
        <f>Raw_SalesFact!D1485</f>
        <v>PROD59</v>
      </c>
      <c r="E1485" s="4" t="str">
        <f>Raw_SalesFact!E1485</f>
        <v>STORE12</v>
      </c>
      <c r="F1485" s="4">
        <f>IF(Raw_SalesFact!F1485="",ROUND(AVERAGE(Raw_SalesFact!$F$2:$F$2001),0),Raw_SalesFact!F1485)</f>
        <v>1</v>
      </c>
      <c r="G1485" s="4">
        <f>IF(Raw_SalesFact!G1485="",ROUND(AVERAGEIF(Raw_SalesFact!$D$2:$D$2001,D1485,Raw_SalesFact!$G$2:$G$2001),2),Raw_SalesFact!G1485)</f>
        <v>758.89</v>
      </c>
      <c r="H1485" s="8">
        <f>IF(Raw_SalesFact!H1485="",0,Raw_SalesFact!H1485)</f>
        <v>0.1</v>
      </c>
      <c r="I1485" s="4" t="str">
        <f>Raw_SalesFact!I1485</f>
        <v>Credit Card</v>
      </c>
      <c r="J1485" s="4">
        <f>IF(Raw_SalesFact!J1485="",ROUND(F1485*G1485*(1-H1485),2),Raw_SalesFact!J1485)</f>
        <v>683.00099999999998</v>
      </c>
      <c r="K1485" s="4" t="str">
        <f>IF(COUNTIF($A$2:$A1485,A1485)&gt;1,"Duplicate","Unique")</f>
        <v>Unique</v>
      </c>
    </row>
    <row r="1486" spans="1:11" ht="15" customHeight="1" x14ac:dyDescent="0.3">
      <c r="A1486" s="4" t="str">
        <f>Raw_SalesFact!A1486</f>
        <v>SALE1484</v>
      </c>
      <c r="B1486" s="6">
        <f>Raw_SalesFact!B1486</f>
        <v>45864</v>
      </c>
      <c r="C1486" s="4" t="str">
        <f>Raw_SalesFact!C1486</f>
        <v>CUST1485</v>
      </c>
      <c r="D1486" s="4" t="str">
        <f>Raw_SalesFact!D1486</f>
        <v>PROD95</v>
      </c>
      <c r="E1486" s="4" t="str">
        <f>Raw_SalesFact!E1486</f>
        <v>STORE15</v>
      </c>
      <c r="F1486" s="4">
        <f>IF(Raw_SalesFact!F1486="",ROUND(AVERAGE(Raw_SalesFact!$F$2:$F$2001),0),Raw_SalesFact!F1486)</f>
        <v>4</v>
      </c>
      <c r="G1486" s="4">
        <f>IF(Raw_SalesFact!G1486="",ROUND(AVERAGEIF(Raw_SalesFact!$D$2:$D$2001,D1486,Raw_SalesFact!$G$2:$G$2001),2),Raw_SalesFact!G1486)</f>
        <v>918.1</v>
      </c>
      <c r="H1486" s="8">
        <f>IF(Raw_SalesFact!H1486="",0,Raw_SalesFact!H1486)</f>
        <v>0.19</v>
      </c>
      <c r="I1486" s="4" t="str">
        <f>Raw_SalesFact!I1486</f>
        <v>COD</v>
      </c>
      <c r="J1486" s="4">
        <f>IF(Raw_SalesFact!J1486="",ROUND(F1486*G1486*(1-H1486),2),Raw_SalesFact!J1486)</f>
        <v>2974.6439999999998</v>
      </c>
      <c r="K1486" s="4" t="str">
        <f>IF(COUNTIF($A$2:$A1486,A1486)&gt;1,"Duplicate","Unique")</f>
        <v>Unique</v>
      </c>
    </row>
    <row r="1487" spans="1:11" ht="15" customHeight="1" x14ac:dyDescent="0.3">
      <c r="A1487" s="4" t="str">
        <f>Raw_SalesFact!A1487</f>
        <v>SALE1485</v>
      </c>
      <c r="B1487" s="6">
        <f>Raw_SalesFact!B1487</f>
        <v>45569</v>
      </c>
      <c r="C1487" s="4" t="str">
        <f>Raw_SalesFact!C1487</f>
        <v>CUST1259</v>
      </c>
      <c r="D1487" s="4" t="str">
        <f>Raw_SalesFact!D1487</f>
        <v>PROD94</v>
      </c>
      <c r="E1487" s="4" t="str">
        <f>Raw_SalesFact!E1487</f>
        <v>STORE11</v>
      </c>
      <c r="F1487" s="4">
        <f>IF(Raw_SalesFact!F1487="",ROUND(AVERAGE(Raw_SalesFact!$F$2:$F$2001),0),Raw_SalesFact!F1487)</f>
        <v>1</v>
      </c>
      <c r="G1487" s="4">
        <f>IF(Raw_SalesFact!G1487="",ROUND(AVERAGEIF(Raw_SalesFact!$D$2:$D$2001,D1487,Raw_SalesFact!$G$2:$G$2001),2),Raw_SalesFact!G1487)</f>
        <v>861.5</v>
      </c>
      <c r="H1487" s="8">
        <f>IF(Raw_SalesFact!H1487="",0,Raw_SalesFact!H1487)</f>
        <v>0.05</v>
      </c>
      <c r="I1487" s="4" t="str">
        <f>Raw_SalesFact!I1487</f>
        <v>COD</v>
      </c>
      <c r="J1487" s="4">
        <f>IF(Raw_SalesFact!J1487="",ROUND(F1487*G1487*(1-H1487),2),Raw_SalesFact!J1487)</f>
        <v>818.42499999999995</v>
      </c>
      <c r="K1487" s="4" t="str">
        <f>IF(COUNTIF($A$2:$A1487,A1487)&gt;1,"Duplicate","Unique")</f>
        <v>Unique</v>
      </c>
    </row>
    <row r="1488" spans="1:11" ht="15" customHeight="1" x14ac:dyDescent="0.3">
      <c r="A1488" s="4" t="str">
        <f>Raw_SalesFact!A1488</f>
        <v>SALE1486</v>
      </c>
      <c r="B1488" s="6">
        <f>Raw_SalesFact!B1488</f>
        <v>45664</v>
      </c>
      <c r="C1488" s="4" t="str">
        <f>Raw_SalesFact!C1488</f>
        <v>CUST1462</v>
      </c>
      <c r="D1488" s="4" t="str">
        <f>Raw_SalesFact!D1488</f>
        <v>PROD22</v>
      </c>
      <c r="E1488" s="4" t="str">
        <f>Raw_SalesFact!E1488</f>
        <v>STORE14</v>
      </c>
      <c r="F1488" s="4">
        <f>IF(Raw_SalesFact!F1488="",ROUND(AVERAGE(Raw_SalesFact!$F$2:$F$2001),0),Raw_SalesFact!F1488)</f>
        <v>1</v>
      </c>
      <c r="G1488" s="4">
        <f>IF(Raw_SalesFact!G1488="",ROUND(AVERAGEIF(Raw_SalesFact!$D$2:$D$2001,D1488,Raw_SalesFact!$G$2:$G$2001),2),Raw_SalesFact!G1488)</f>
        <v>588.29999999999995</v>
      </c>
      <c r="H1488" s="8">
        <f>IF(Raw_SalesFact!H1488="",0,Raw_SalesFact!H1488)</f>
        <v>0.26</v>
      </c>
      <c r="I1488" s="4" t="str">
        <f>Raw_SalesFact!I1488</f>
        <v>COD</v>
      </c>
      <c r="J1488" s="4">
        <f>IF(Raw_SalesFact!J1488="",ROUND(F1488*G1488*(1-H1488),2),Raw_SalesFact!J1488)</f>
        <v>435.34199999999998</v>
      </c>
      <c r="K1488" s="4" t="str">
        <f>IF(COUNTIF($A$2:$A1488,A1488)&gt;1,"Duplicate","Unique")</f>
        <v>Unique</v>
      </c>
    </row>
    <row r="1489" spans="1:11" ht="15" customHeight="1" x14ac:dyDescent="0.3">
      <c r="A1489" s="4" t="str">
        <f>Raw_SalesFact!A1489</f>
        <v>SALE1487</v>
      </c>
      <c r="B1489" s="6">
        <f>Raw_SalesFact!B1489</f>
        <v>45645</v>
      </c>
      <c r="C1489" s="4" t="str">
        <f>Raw_SalesFact!C1489</f>
        <v>CUST1462</v>
      </c>
      <c r="D1489" s="4" t="str">
        <f>Raw_SalesFact!D1489</f>
        <v>PROD55</v>
      </c>
      <c r="E1489" s="4" t="str">
        <f>Raw_SalesFact!E1489</f>
        <v>STORE7</v>
      </c>
      <c r="F1489" s="4">
        <f>IF(Raw_SalesFact!F1489="",ROUND(AVERAGE(Raw_SalesFact!$F$2:$F$2001),0),Raw_SalesFact!F1489)</f>
        <v>1</v>
      </c>
      <c r="G1489" s="4">
        <f>IF(Raw_SalesFact!G1489="",ROUND(AVERAGEIF(Raw_SalesFact!$D$2:$D$2001,D1489,Raw_SalesFact!$G$2:$G$2001),2),Raw_SalesFact!G1489)</f>
        <v>917.26</v>
      </c>
      <c r="H1489" s="8">
        <f>IF(Raw_SalesFact!H1489="",0,Raw_SalesFact!H1489)</f>
        <v>0.05</v>
      </c>
      <c r="I1489" s="4" t="str">
        <f>Raw_SalesFact!I1489</f>
        <v>PayPal</v>
      </c>
      <c r="J1489" s="4">
        <f>IF(Raw_SalesFact!J1489="",ROUND(F1489*G1489*(1-H1489),2),Raw_SalesFact!J1489)</f>
        <v>871.39700000000005</v>
      </c>
      <c r="K1489" s="4" t="str">
        <f>IF(COUNTIF($A$2:$A1489,A1489)&gt;1,"Duplicate","Unique")</f>
        <v>Unique</v>
      </c>
    </row>
    <row r="1490" spans="1:11" ht="15" customHeight="1" x14ac:dyDescent="0.3">
      <c r="A1490" s="4" t="str">
        <f>Raw_SalesFact!A1490</f>
        <v>SALE1488</v>
      </c>
      <c r="B1490" s="6">
        <f>Raw_SalesFact!B1490</f>
        <v>45449</v>
      </c>
      <c r="C1490" s="4" t="str">
        <f>Raw_SalesFact!C1490</f>
        <v>CUST1233</v>
      </c>
      <c r="D1490" s="4" t="str">
        <f>Raw_SalesFact!D1490</f>
        <v>PROD6</v>
      </c>
      <c r="E1490" s="4" t="str">
        <f>Raw_SalesFact!E1490</f>
        <v>STORE18</v>
      </c>
      <c r="F1490" s="4">
        <f>IF(Raw_SalesFact!F1490="",ROUND(AVERAGE(Raw_SalesFact!$F$2:$F$2001),0),Raw_SalesFact!F1490)</f>
        <v>4</v>
      </c>
      <c r="G1490" s="4">
        <f>IF(Raw_SalesFact!G1490="",ROUND(AVERAGEIF(Raw_SalesFact!$D$2:$D$2001,D1490,Raw_SalesFact!$G$2:$G$2001),2),Raw_SalesFact!G1490)</f>
        <v>96.78</v>
      </c>
      <c r="H1490" s="8">
        <f>IF(Raw_SalesFact!H1490="",0,Raw_SalesFact!H1490)</f>
        <v>0.11</v>
      </c>
      <c r="I1490" s="4" t="str">
        <f>Raw_SalesFact!I1490</f>
        <v>PayPal</v>
      </c>
      <c r="J1490" s="4">
        <f>IF(Raw_SalesFact!J1490="",ROUND(F1490*G1490*(1-H1490),2),Raw_SalesFact!J1490)</f>
        <v>344.53680000000003</v>
      </c>
      <c r="K1490" s="4" t="str">
        <f>IF(COUNTIF($A$2:$A1490,A1490)&gt;1,"Duplicate","Unique")</f>
        <v>Unique</v>
      </c>
    </row>
    <row r="1491" spans="1:11" ht="15" customHeight="1" x14ac:dyDescent="0.3">
      <c r="A1491" s="4" t="str">
        <f>Raw_SalesFact!A1491</f>
        <v>SALE1489</v>
      </c>
      <c r="B1491" s="6">
        <f>Raw_SalesFact!B1491</f>
        <v>45629</v>
      </c>
      <c r="C1491" s="4" t="str">
        <f>Raw_SalesFact!C1491</f>
        <v>CUST1478</v>
      </c>
      <c r="D1491" s="4" t="str">
        <f>Raw_SalesFact!D1491</f>
        <v>PROD28</v>
      </c>
      <c r="E1491" s="4" t="str">
        <f>Raw_SalesFact!E1491</f>
        <v>STORE4</v>
      </c>
      <c r="F1491" s="4">
        <f>IF(Raw_SalesFact!F1491="",ROUND(AVERAGE(Raw_SalesFact!$F$2:$F$2001),0),Raw_SalesFact!F1491)</f>
        <v>3</v>
      </c>
      <c r="G1491" s="4">
        <f>IF(Raw_SalesFact!G1491="",ROUND(AVERAGEIF(Raw_SalesFact!$D$2:$D$2001,D1491,Raw_SalesFact!$G$2:$G$2001),2),Raw_SalesFact!G1491)</f>
        <v>199.41</v>
      </c>
      <c r="H1491" s="8">
        <f>IF(Raw_SalesFact!H1491="",0,Raw_SalesFact!H1491)</f>
        <v>0.16</v>
      </c>
      <c r="I1491" s="4" t="str">
        <f>Raw_SalesFact!I1491</f>
        <v>COD</v>
      </c>
      <c r="J1491" s="4">
        <f>IF(Raw_SalesFact!J1491="",ROUND(F1491*G1491*(1-H1491),2),Raw_SalesFact!J1491)</f>
        <v>502.51319999999998</v>
      </c>
      <c r="K1491" s="4" t="str">
        <f>IF(COUNTIF($A$2:$A1491,A1491)&gt;1,"Duplicate","Unique")</f>
        <v>Unique</v>
      </c>
    </row>
    <row r="1492" spans="1:11" ht="15" customHeight="1" x14ac:dyDescent="0.3">
      <c r="A1492" s="4" t="str">
        <f>Raw_SalesFact!A1492</f>
        <v>SALE1490</v>
      </c>
      <c r="B1492" s="6">
        <f>Raw_SalesFact!B1492</f>
        <v>45739</v>
      </c>
      <c r="C1492" s="4" t="str">
        <f>Raw_SalesFact!C1492</f>
        <v>CUST1019</v>
      </c>
      <c r="D1492" s="4" t="str">
        <f>Raw_SalesFact!D1492</f>
        <v>PROD54</v>
      </c>
      <c r="E1492" s="4" t="str">
        <f>Raw_SalesFact!E1492</f>
        <v>STORE9</v>
      </c>
      <c r="F1492" s="4">
        <f>IF(Raw_SalesFact!F1492="",ROUND(AVERAGE(Raw_SalesFact!$F$2:$F$2001),0),Raw_SalesFact!F1492)</f>
        <v>1</v>
      </c>
      <c r="G1492" s="4">
        <f>IF(Raw_SalesFact!G1492="",ROUND(AVERAGEIF(Raw_SalesFact!$D$2:$D$2001,D1492,Raw_SalesFact!$G$2:$G$2001),2),Raw_SalesFact!G1492)</f>
        <v>687.91</v>
      </c>
      <c r="H1492" s="8">
        <f>IF(Raw_SalesFact!H1492="",0,Raw_SalesFact!H1492)</f>
        <v>0.25</v>
      </c>
      <c r="I1492" s="4" t="str">
        <f>Raw_SalesFact!I1492</f>
        <v>Credit Card</v>
      </c>
      <c r="J1492" s="4">
        <f>IF(Raw_SalesFact!J1492="",ROUND(F1492*G1492*(1-H1492),2),Raw_SalesFact!J1492)</f>
        <v>515.9325</v>
      </c>
      <c r="K1492" s="4" t="str">
        <f>IF(COUNTIF($A$2:$A1492,A1492)&gt;1,"Duplicate","Unique")</f>
        <v>Unique</v>
      </c>
    </row>
    <row r="1493" spans="1:11" ht="15" customHeight="1" x14ac:dyDescent="0.3">
      <c r="A1493" s="4" t="str">
        <f>Raw_SalesFact!A1493</f>
        <v>SALE1491</v>
      </c>
      <c r="B1493" s="6">
        <f>Raw_SalesFact!B1493</f>
        <v>45849</v>
      </c>
      <c r="C1493" s="4" t="str">
        <f>Raw_SalesFact!C1493</f>
        <v>CUST1039</v>
      </c>
      <c r="D1493" s="4" t="str">
        <f>Raw_SalesFact!D1493</f>
        <v>PROD71</v>
      </c>
      <c r="E1493" s="4" t="str">
        <f>Raw_SalesFact!E1493</f>
        <v>STORE2</v>
      </c>
      <c r="F1493" s="4">
        <f>IF(Raw_SalesFact!F1493="",ROUND(AVERAGE(Raw_SalesFact!$F$2:$F$2001),0),Raw_SalesFact!F1493)</f>
        <v>3</v>
      </c>
      <c r="G1493" s="4">
        <f>IF(Raw_SalesFact!G1493="",ROUND(AVERAGEIF(Raw_SalesFact!$D$2:$D$2001,D1493,Raw_SalesFact!$G$2:$G$2001),2),Raw_SalesFact!G1493)</f>
        <v>769.62</v>
      </c>
      <c r="H1493" s="8">
        <f>IF(Raw_SalesFact!H1493="",0,Raw_SalesFact!H1493)</f>
        <v>0.09</v>
      </c>
      <c r="I1493" s="4" t="str">
        <f>Raw_SalesFact!I1493</f>
        <v>PayPal</v>
      </c>
      <c r="J1493" s="4">
        <f>IF(Raw_SalesFact!J1493="",ROUND(F1493*G1493*(1-H1493),2),Raw_SalesFact!J1493)</f>
        <v>2101.0626000000002</v>
      </c>
      <c r="K1493" s="4" t="str">
        <f>IF(COUNTIF($A$2:$A1493,A1493)&gt;1,"Duplicate","Unique")</f>
        <v>Unique</v>
      </c>
    </row>
    <row r="1494" spans="1:11" ht="15" customHeight="1" x14ac:dyDescent="0.3">
      <c r="A1494" s="4" t="str">
        <f>Raw_SalesFact!A1494</f>
        <v>SALE1492</v>
      </c>
      <c r="B1494" s="6">
        <f>Raw_SalesFact!B1494</f>
        <v>45230</v>
      </c>
      <c r="C1494" s="4" t="str">
        <f>Raw_SalesFact!C1494</f>
        <v>CUST1220</v>
      </c>
      <c r="D1494" s="4" t="str">
        <f>Raw_SalesFact!D1494</f>
        <v>PROD4</v>
      </c>
      <c r="E1494" s="4" t="str">
        <f>Raw_SalesFact!E1494</f>
        <v>STORE3</v>
      </c>
      <c r="F1494" s="4">
        <f>IF(Raw_SalesFact!F1494="",ROUND(AVERAGE(Raw_SalesFact!$F$2:$F$2001),0),Raw_SalesFact!F1494)</f>
        <v>1</v>
      </c>
      <c r="G1494" s="4">
        <f>IF(Raw_SalesFact!G1494="",ROUND(AVERAGEIF(Raw_SalesFact!$D$2:$D$2001,D1494,Raw_SalesFact!$G$2:$G$2001),2),Raw_SalesFact!G1494)</f>
        <v>492.05</v>
      </c>
      <c r="H1494" s="8">
        <f>IF(Raw_SalesFact!H1494="",0,Raw_SalesFact!H1494)</f>
        <v>0.27</v>
      </c>
      <c r="I1494" s="4" t="str">
        <f>Raw_SalesFact!I1494</f>
        <v>Credit Card</v>
      </c>
      <c r="J1494" s="4">
        <f>IF(Raw_SalesFact!J1494="",ROUND(F1494*G1494*(1-H1494),2),Raw_SalesFact!J1494)</f>
        <v>359.19650000000001</v>
      </c>
      <c r="K1494" s="4" t="str">
        <f>IF(COUNTIF($A$2:$A1494,A1494)&gt;1,"Duplicate","Unique")</f>
        <v>Unique</v>
      </c>
    </row>
    <row r="1495" spans="1:11" ht="15" customHeight="1" x14ac:dyDescent="0.3">
      <c r="A1495" s="4" t="str">
        <f>Raw_SalesFact!A1495</f>
        <v>SALE1493</v>
      </c>
      <c r="B1495" s="6">
        <f>Raw_SalesFact!B1495</f>
        <v>45292</v>
      </c>
      <c r="C1495" s="4" t="str">
        <f>Raw_SalesFact!C1495</f>
        <v>CUST1104</v>
      </c>
      <c r="D1495" s="4" t="str">
        <f>Raw_SalesFact!D1495</f>
        <v>PROD17</v>
      </c>
      <c r="E1495" s="4" t="str">
        <f>Raw_SalesFact!E1495</f>
        <v>STORE12</v>
      </c>
      <c r="F1495" s="4">
        <f>IF(Raw_SalesFact!F1495="",ROUND(AVERAGE(Raw_SalesFact!$F$2:$F$2001),0),Raw_SalesFact!F1495)</f>
        <v>2</v>
      </c>
      <c r="G1495" s="4">
        <f>IF(Raw_SalesFact!G1495="",ROUND(AVERAGEIF(Raw_SalesFact!$D$2:$D$2001,D1495,Raw_SalesFact!$G$2:$G$2001),2),Raw_SalesFact!G1495)</f>
        <v>428.55</v>
      </c>
      <c r="H1495" s="8">
        <f>IF(Raw_SalesFact!H1495="",0,Raw_SalesFact!H1495)</f>
        <v>0</v>
      </c>
      <c r="I1495" s="4" t="str">
        <f>Raw_SalesFact!I1495</f>
        <v>PayPal</v>
      </c>
      <c r="J1495" s="4">
        <f>IF(Raw_SalesFact!J1495="",ROUND(F1495*G1495*(1-H1495),2),Raw_SalesFact!J1495)</f>
        <v>857.1</v>
      </c>
      <c r="K1495" s="4" t="str">
        <f>IF(COUNTIF($A$2:$A1495,A1495)&gt;1,"Duplicate","Unique")</f>
        <v>Unique</v>
      </c>
    </row>
    <row r="1496" spans="1:11" ht="15" customHeight="1" x14ac:dyDescent="0.3">
      <c r="A1496" s="4" t="str">
        <f>Raw_SalesFact!A1496</f>
        <v>SALE1494</v>
      </c>
      <c r="B1496" s="6">
        <f>Raw_SalesFact!B1496</f>
        <v>45251</v>
      </c>
      <c r="C1496" s="4" t="str">
        <f>Raw_SalesFact!C1496</f>
        <v>CUST1229</v>
      </c>
      <c r="D1496" s="4" t="str">
        <f>Raw_SalesFact!D1496</f>
        <v>PROD10</v>
      </c>
      <c r="E1496" s="4" t="str">
        <f>Raw_SalesFact!E1496</f>
        <v>STORE15</v>
      </c>
      <c r="F1496" s="4">
        <f>IF(Raw_SalesFact!F1496="",ROUND(AVERAGE(Raw_SalesFact!$F$2:$F$2001),0),Raw_SalesFact!F1496)</f>
        <v>4</v>
      </c>
      <c r="G1496" s="4">
        <f>IF(Raw_SalesFact!G1496="",ROUND(AVERAGEIF(Raw_SalesFact!$D$2:$D$2001,D1496,Raw_SalesFact!$G$2:$G$2001),2),Raw_SalesFact!G1496)</f>
        <v>316.18</v>
      </c>
      <c r="H1496" s="8">
        <f>IF(Raw_SalesFact!H1496="",0,Raw_SalesFact!H1496)</f>
        <v>0.12</v>
      </c>
      <c r="I1496" s="4" t="str">
        <f>Raw_SalesFact!I1496</f>
        <v>Credit Card</v>
      </c>
      <c r="J1496" s="4">
        <f>IF(Raw_SalesFact!J1496="",ROUND(F1496*G1496*(1-H1496),2),Raw_SalesFact!J1496)</f>
        <v>1112.9536000000001</v>
      </c>
      <c r="K1496" s="4" t="str">
        <f>IF(COUNTIF($A$2:$A1496,A1496)&gt;1,"Duplicate","Unique")</f>
        <v>Unique</v>
      </c>
    </row>
    <row r="1497" spans="1:11" ht="15" customHeight="1" x14ac:dyDescent="0.3">
      <c r="A1497" s="4" t="str">
        <f>Raw_SalesFact!A1497</f>
        <v>SALE1495</v>
      </c>
      <c r="B1497" s="6">
        <f>Raw_SalesFact!B1497</f>
        <v>45555</v>
      </c>
      <c r="C1497" s="4" t="str">
        <f>Raw_SalesFact!C1497</f>
        <v>CUST1007</v>
      </c>
      <c r="D1497" s="4" t="str">
        <f>Raw_SalesFact!D1497</f>
        <v>PROD13</v>
      </c>
      <c r="E1497" s="4" t="str">
        <f>Raw_SalesFact!E1497</f>
        <v>STORE3</v>
      </c>
      <c r="F1497" s="4">
        <f>IF(Raw_SalesFact!F1497="",ROUND(AVERAGE(Raw_SalesFact!$F$2:$F$2001),0),Raw_SalesFact!F1497)</f>
        <v>3</v>
      </c>
      <c r="G1497" s="4">
        <f>IF(Raw_SalesFact!G1497="",ROUND(AVERAGEIF(Raw_SalesFact!$D$2:$D$2001,D1497,Raw_SalesFact!$G$2:$G$2001),2),Raw_SalesFact!G1497)</f>
        <v>162.16999999999999</v>
      </c>
      <c r="H1497" s="8">
        <f>IF(Raw_SalesFact!H1497="",0,Raw_SalesFact!H1497)</f>
        <v>0.15</v>
      </c>
      <c r="I1497" s="4" t="str">
        <f>Raw_SalesFact!I1497</f>
        <v>PayPal</v>
      </c>
      <c r="J1497" s="4">
        <f>IF(Raw_SalesFact!J1497="",ROUND(F1497*G1497*(1-H1497),2),Raw_SalesFact!J1497)</f>
        <v>413.5335</v>
      </c>
      <c r="K1497" s="4" t="str">
        <f>IF(COUNTIF($A$2:$A1497,A1497)&gt;1,"Duplicate","Unique")</f>
        <v>Unique</v>
      </c>
    </row>
    <row r="1498" spans="1:11" ht="15" customHeight="1" x14ac:dyDescent="0.3">
      <c r="A1498" s="4" t="str">
        <f>Raw_SalesFact!A1498</f>
        <v>SALE1496</v>
      </c>
      <c r="B1498" s="6">
        <f>Raw_SalesFact!B1498</f>
        <v>45385</v>
      </c>
      <c r="C1498" s="4" t="str">
        <f>Raw_SalesFact!C1498</f>
        <v>CUST1331</v>
      </c>
      <c r="D1498" s="4" t="str">
        <f>Raw_SalesFact!D1498</f>
        <v>PROD4</v>
      </c>
      <c r="E1498" s="4" t="str">
        <f>Raw_SalesFact!E1498</f>
        <v>STORE3</v>
      </c>
      <c r="F1498" s="4">
        <f>IF(Raw_SalesFact!F1498="",ROUND(AVERAGE(Raw_SalesFact!$F$2:$F$2001),0),Raw_SalesFact!F1498)</f>
        <v>3</v>
      </c>
      <c r="G1498" s="4">
        <f>IF(Raw_SalesFact!G1498="",ROUND(AVERAGEIF(Raw_SalesFact!$D$2:$D$2001,D1498,Raw_SalesFact!$G$2:$G$2001),2),Raw_SalesFact!G1498)</f>
        <v>698.14</v>
      </c>
      <c r="H1498" s="8">
        <f>IF(Raw_SalesFact!H1498="",0,Raw_SalesFact!H1498)</f>
        <v>0.04</v>
      </c>
      <c r="I1498" s="4" t="str">
        <f>Raw_SalesFact!I1498</f>
        <v>PayPal</v>
      </c>
      <c r="J1498" s="4">
        <f>IF(Raw_SalesFact!J1498="",ROUND(F1498*G1498*(1-H1498),2),Raw_SalesFact!J1498)</f>
        <v>2010.6432</v>
      </c>
      <c r="K1498" s="4" t="str">
        <f>IF(COUNTIF($A$2:$A1498,A1498)&gt;1,"Duplicate","Unique")</f>
        <v>Unique</v>
      </c>
    </row>
    <row r="1499" spans="1:11" ht="15" customHeight="1" x14ac:dyDescent="0.3">
      <c r="A1499" s="4" t="str">
        <f>Raw_SalesFact!A1499</f>
        <v>SALE1497</v>
      </c>
      <c r="B1499" s="6">
        <f>Raw_SalesFact!B1499</f>
        <v>45787</v>
      </c>
      <c r="C1499" s="4" t="str">
        <f>Raw_SalesFact!C1499</f>
        <v>CUST1310</v>
      </c>
      <c r="D1499" s="4" t="str">
        <f>Raw_SalesFact!D1499</f>
        <v>PROD74</v>
      </c>
      <c r="E1499" s="4" t="str">
        <f>Raw_SalesFact!E1499</f>
        <v>STORE18</v>
      </c>
      <c r="F1499" s="4">
        <f>IF(Raw_SalesFact!F1499="",ROUND(AVERAGE(Raw_SalesFact!$F$2:$F$2001),0),Raw_SalesFact!F1499)</f>
        <v>1</v>
      </c>
      <c r="G1499" s="4">
        <f>IF(Raw_SalesFact!G1499="",ROUND(AVERAGEIF(Raw_SalesFact!$D$2:$D$2001,D1499,Raw_SalesFact!$G$2:$G$2001),2),Raw_SalesFact!G1499)</f>
        <v>478.08</v>
      </c>
      <c r="H1499" s="8">
        <f>IF(Raw_SalesFact!H1499="",0,Raw_SalesFact!H1499)</f>
        <v>7.0000000000000007E-2</v>
      </c>
      <c r="I1499" s="4" t="str">
        <f>Raw_SalesFact!I1499</f>
        <v>COD</v>
      </c>
      <c r="J1499" s="4">
        <f>IF(Raw_SalesFact!J1499="",ROUND(F1499*G1499*(1-H1499),2),Raw_SalesFact!J1499)</f>
        <v>444.61439999999999</v>
      </c>
      <c r="K1499" s="4" t="str">
        <f>IF(COUNTIF($A$2:$A1499,A1499)&gt;1,"Duplicate","Unique")</f>
        <v>Unique</v>
      </c>
    </row>
    <row r="1500" spans="1:11" ht="15" customHeight="1" x14ac:dyDescent="0.3">
      <c r="A1500" s="4" t="str">
        <f>Raw_SalesFact!A1500</f>
        <v>SALE1498</v>
      </c>
      <c r="B1500" s="6">
        <f>Raw_SalesFact!B1500</f>
        <v>45822</v>
      </c>
      <c r="C1500" s="4" t="str">
        <f>Raw_SalesFact!C1500</f>
        <v>CUST1208</v>
      </c>
      <c r="D1500" s="4" t="str">
        <f>Raw_SalesFact!D1500</f>
        <v>PROD59</v>
      </c>
      <c r="E1500" s="4" t="str">
        <f>Raw_SalesFact!E1500</f>
        <v>STORE7</v>
      </c>
      <c r="F1500" s="4">
        <f>IF(Raw_SalesFact!F1500="",ROUND(AVERAGE(Raw_SalesFact!$F$2:$F$2001),0),Raw_SalesFact!F1500)</f>
        <v>2</v>
      </c>
      <c r="G1500" s="4">
        <f>IF(Raw_SalesFact!G1500="",ROUND(AVERAGEIF(Raw_SalesFact!$D$2:$D$2001,D1500,Raw_SalesFact!$G$2:$G$2001),2),Raw_SalesFact!G1500)</f>
        <v>958.64</v>
      </c>
      <c r="H1500" s="8">
        <f>IF(Raw_SalesFact!H1500="",0,Raw_SalesFact!H1500)</f>
        <v>0.2</v>
      </c>
      <c r="I1500" s="4" t="str">
        <f>Raw_SalesFact!I1500</f>
        <v>PayPal</v>
      </c>
      <c r="J1500" s="4">
        <f>IF(Raw_SalesFact!J1500="",ROUND(F1500*G1500*(1-H1500),2),Raw_SalesFact!J1500)</f>
        <v>1533.8240000000001</v>
      </c>
      <c r="K1500" s="4" t="str">
        <f>IF(COUNTIF($A$2:$A1500,A1500)&gt;1,"Duplicate","Unique")</f>
        <v>Unique</v>
      </c>
    </row>
    <row r="1501" spans="1:11" ht="15" customHeight="1" x14ac:dyDescent="0.3">
      <c r="A1501" s="4" t="str">
        <f>Raw_SalesFact!A1501</f>
        <v>SALE1499</v>
      </c>
      <c r="B1501" s="6">
        <f>Raw_SalesFact!B1501</f>
        <v>45590</v>
      </c>
      <c r="C1501" s="4" t="str">
        <f>Raw_SalesFact!C1501</f>
        <v>CUST1464</v>
      </c>
      <c r="D1501" s="4" t="str">
        <f>Raw_SalesFact!D1501</f>
        <v>PROD41</v>
      </c>
      <c r="E1501" s="4" t="str">
        <f>Raw_SalesFact!E1501</f>
        <v>STORE12</v>
      </c>
      <c r="F1501" s="4">
        <f>IF(Raw_SalesFact!F1501="",ROUND(AVERAGE(Raw_SalesFact!$F$2:$F$2001),0),Raw_SalesFact!F1501)</f>
        <v>2</v>
      </c>
      <c r="G1501" s="4">
        <f>IF(Raw_SalesFact!G1501="",ROUND(AVERAGEIF(Raw_SalesFact!$D$2:$D$2001,D1501,Raw_SalesFact!$G$2:$G$2001),2),Raw_SalesFact!G1501)</f>
        <v>581.19000000000005</v>
      </c>
      <c r="H1501" s="8">
        <f>IF(Raw_SalesFact!H1501="",0,Raw_SalesFact!H1501)</f>
        <v>7.0000000000000007E-2</v>
      </c>
      <c r="I1501" s="4" t="str">
        <f>Raw_SalesFact!I1501</f>
        <v>COD</v>
      </c>
      <c r="J1501" s="4">
        <f>IF(Raw_SalesFact!J1501="",ROUND(F1501*G1501*(1-H1501),2),Raw_SalesFact!J1501)</f>
        <v>1081.0134</v>
      </c>
      <c r="K1501" s="4" t="str">
        <f>IF(COUNTIF($A$2:$A1501,A1501)&gt;1,"Duplicate","Unique")</f>
        <v>Unique</v>
      </c>
    </row>
    <row r="1502" spans="1:11" ht="15" customHeight="1" x14ac:dyDescent="0.3">
      <c r="A1502" s="4" t="str">
        <f>Raw_SalesFact!A1502</f>
        <v>SALE1500</v>
      </c>
      <c r="B1502" s="6">
        <f>Raw_SalesFact!B1502</f>
        <v>45618</v>
      </c>
      <c r="C1502" s="4" t="str">
        <f>Raw_SalesFact!C1502</f>
        <v>CUST1112</v>
      </c>
      <c r="D1502" s="4" t="str">
        <f>Raw_SalesFact!D1502</f>
        <v>PROD99</v>
      </c>
      <c r="E1502" s="4" t="str">
        <f>Raw_SalesFact!E1502</f>
        <v>STORE11</v>
      </c>
      <c r="F1502" s="4">
        <f>IF(Raw_SalesFact!F1502="",ROUND(AVERAGE(Raw_SalesFact!$F$2:$F$2001),0),Raw_SalesFact!F1502)</f>
        <v>1</v>
      </c>
      <c r="G1502" s="4">
        <f>IF(Raw_SalesFact!G1502="",ROUND(AVERAGEIF(Raw_SalesFact!$D$2:$D$2001,D1502,Raw_SalesFact!$G$2:$G$2001),2),Raw_SalesFact!G1502)</f>
        <v>736.54</v>
      </c>
      <c r="H1502" s="8">
        <f>IF(Raw_SalesFact!H1502="",0,Raw_SalesFact!H1502)</f>
        <v>0.16</v>
      </c>
      <c r="I1502" s="4" t="str">
        <f>Raw_SalesFact!I1502</f>
        <v>PayPal</v>
      </c>
      <c r="J1502" s="4">
        <f>IF(Raw_SalesFact!J1502="",ROUND(F1502*G1502*(1-H1502),2),Raw_SalesFact!J1502)</f>
        <v>618.69359999999995</v>
      </c>
      <c r="K1502" s="4" t="str">
        <f>IF(COUNTIF($A$2:$A1502,A1502)&gt;1,"Duplicate","Unique")</f>
        <v>Unique</v>
      </c>
    </row>
    <row r="1503" spans="1:11" ht="15" customHeight="1" x14ac:dyDescent="0.3">
      <c r="A1503" s="4" t="str">
        <f>Raw_SalesFact!A1503</f>
        <v>SALE1501</v>
      </c>
      <c r="B1503" s="6">
        <f>Raw_SalesFact!B1503</f>
        <v>45586</v>
      </c>
      <c r="C1503" s="4" t="str">
        <f>Raw_SalesFact!C1503</f>
        <v>CUST1401</v>
      </c>
      <c r="D1503" s="4" t="str">
        <f>Raw_SalesFact!D1503</f>
        <v>PROD65</v>
      </c>
      <c r="E1503" s="4" t="str">
        <f>Raw_SalesFact!E1503</f>
        <v>STORE15</v>
      </c>
      <c r="F1503" s="4">
        <f>IF(Raw_SalesFact!F1503="",ROUND(AVERAGE(Raw_SalesFact!$F$2:$F$2001),0),Raw_SalesFact!F1503)</f>
        <v>1</v>
      </c>
      <c r="G1503" s="4">
        <f>IF(Raw_SalesFact!G1503="",ROUND(AVERAGEIF(Raw_SalesFact!$D$2:$D$2001,D1503,Raw_SalesFact!$G$2:$G$2001),2),Raw_SalesFact!G1503)</f>
        <v>524</v>
      </c>
      <c r="H1503" s="8">
        <f>IF(Raw_SalesFact!H1503="",0,Raw_SalesFact!H1503)</f>
        <v>0.28000000000000003</v>
      </c>
      <c r="I1503" s="4" t="str">
        <f>Raw_SalesFact!I1503</f>
        <v>Credit Card</v>
      </c>
      <c r="J1503" s="4">
        <f>IF(Raw_SalesFact!J1503="",ROUND(F1503*G1503*(1-H1503),2),Raw_SalesFact!J1503)</f>
        <v>377.28</v>
      </c>
      <c r="K1503" s="4" t="str">
        <f>IF(COUNTIF($A$2:$A1503,A1503)&gt;1,"Duplicate","Unique")</f>
        <v>Unique</v>
      </c>
    </row>
    <row r="1504" spans="1:11" ht="15" customHeight="1" x14ac:dyDescent="0.3">
      <c r="A1504" s="4" t="str">
        <f>Raw_SalesFact!A1504</f>
        <v>SALE1502</v>
      </c>
      <c r="B1504" s="6">
        <f>Raw_SalesFact!B1504</f>
        <v>45548</v>
      </c>
      <c r="C1504" s="4" t="str">
        <f>Raw_SalesFact!C1504</f>
        <v>CUST1046</v>
      </c>
      <c r="D1504" s="4" t="str">
        <f>Raw_SalesFact!D1504</f>
        <v>PROD28</v>
      </c>
      <c r="E1504" s="4" t="str">
        <f>Raw_SalesFact!E1504</f>
        <v>STORE3</v>
      </c>
      <c r="F1504" s="4">
        <f>IF(Raw_SalesFact!F1504="",ROUND(AVERAGE(Raw_SalesFact!$F$2:$F$2001),0),Raw_SalesFact!F1504)</f>
        <v>4</v>
      </c>
      <c r="G1504" s="4">
        <f>IF(Raw_SalesFact!G1504="",ROUND(AVERAGEIF(Raw_SalesFact!$D$2:$D$2001,D1504,Raw_SalesFact!$G$2:$G$2001),2),Raw_SalesFact!G1504)</f>
        <v>566.09</v>
      </c>
      <c r="H1504" s="8">
        <f>IF(Raw_SalesFact!H1504="",0,Raw_SalesFact!H1504)</f>
        <v>0.28000000000000003</v>
      </c>
      <c r="I1504" s="4" t="str">
        <f>Raw_SalesFact!I1504</f>
        <v>COD</v>
      </c>
      <c r="J1504" s="4">
        <f>IF(Raw_SalesFact!J1504="",ROUND(F1504*G1504*(1-H1504),2),Raw_SalesFact!J1504)</f>
        <v>1630.3391999999999</v>
      </c>
      <c r="K1504" s="4" t="str">
        <f>IF(COUNTIF($A$2:$A1504,A1504)&gt;1,"Duplicate","Unique")</f>
        <v>Unique</v>
      </c>
    </row>
    <row r="1505" spans="1:11" ht="15" customHeight="1" x14ac:dyDescent="0.3">
      <c r="A1505" s="4" t="str">
        <f>Raw_SalesFact!A1505</f>
        <v>SALE1503</v>
      </c>
      <c r="B1505" s="6">
        <f>Raw_SalesFact!B1505</f>
        <v>45772</v>
      </c>
      <c r="C1505" s="4" t="str">
        <f>Raw_SalesFact!C1505</f>
        <v>CUST1259</v>
      </c>
      <c r="D1505" s="4" t="str">
        <f>Raw_SalesFact!D1505</f>
        <v>PROD21</v>
      </c>
      <c r="E1505" s="4" t="str">
        <f>Raw_SalesFact!E1505</f>
        <v>STORE10</v>
      </c>
      <c r="F1505" s="4">
        <f>IF(Raw_SalesFact!F1505="",ROUND(AVERAGE(Raw_SalesFact!$F$2:$F$2001),0),Raw_SalesFact!F1505)</f>
        <v>1</v>
      </c>
      <c r="G1505" s="4">
        <f>IF(Raw_SalesFact!G1505="",ROUND(AVERAGEIF(Raw_SalesFact!$D$2:$D$2001,D1505,Raw_SalesFact!$G$2:$G$2001),2),Raw_SalesFact!G1505)</f>
        <v>251.99</v>
      </c>
      <c r="H1505" s="8">
        <f>IF(Raw_SalesFact!H1505="",0,Raw_SalesFact!H1505)</f>
        <v>0.09</v>
      </c>
      <c r="I1505" s="4" t="str">
        <f>Raw_SalesFact!I1505</f>
        <v>Credit Card</v>
      </c>
      <c r="J1505" s="4">
        <f>IF(Raw_SalesFact!J1505="",ROUND(F1505*G1505*(1-H1505),2),Raw_SalesFact!J1505)</f>
        <v>229.3109</v>
      </c>
      <c r="K1505" s="4" t="str">
        <f>IF(COUNTIF($A$2:$A1505,A1505)&gt;1,"Duplicate","Unique")</f>
        <v>Unique</v>
      </c>
    </row>
    <row r="1506" spans="1:11" ht="15" customHeight="1" x14ac:dyDescent="0.3">
      <c r="A1506" s="4" t="str">
        <f>Raw_SalesFact!A1506</f>
        <v>SALE1504</v>
      </c>
      <c r="B1506" s="6">
        <f>Raw_SalesFact!B1506</f>
        <v>45361</v>
      </c>
      <c r="C1506" s="4" t="str">
        <f>Raw_SalesFact!C1506</f>
        <v>CUST1221</v>
      </c>
      <c r="D1506" s="4" t="str">
        <f>Raw_SalesFact!D1506</f>
        <v>PROD17</v>
      </c>
      <c r="E1506" s="4" t="str">
        <f>Raw_SalesFact!E1506</f>
        <v>STORE19</v>
      </c>
      <c r="F1506" s="4">
        <f>IF(Raw_SalesFact!F1506="",ROUND(AVERAGE(Raw_SalesFact!$F$2:$F$2001),0),Raw_SalesFact!F1506)</f>
        <v>1</v>
      </c>
      <c r="G1506" s="4">
        <f>IF(Raw_SalesFact!G1506="",ROUND(AVERAGEIF(Raw_SalesFact!$D$2:$D$2001,D1506,Raw_SalesFact!$G$2:$G$2001),2),Raw_SalesFact!G1506)</f>
        <v>259.2</v>
      </c>
      <c r="H1506" s="8">
        <f>IF(Raw_SalesFact!H1506="",0,Raw_SalesFact!H1506)</f>
        <v>0.27</v>
      </c>
      <c r="I1506" s="4" t="str">
        <f>Raw_SalesFact!I1506</f>
        <v>COD</v>
      </c>
      <c r="J1506" s="4">
        <f>IF(Raw_SalesFact!J1506="",ROUND(F1506*G1506*(1-H1506),2),Raw_SalesFact!J1506)</f>
        <v>189.21600000000001</v>
      </c>
      <c r="K1506" s="4" t="str">
        <f>IF(COUNTIF($A$2:$A1506,A1506)&gt;1,"Duplicate","Unique")</f>
        <v>Unique</v>
      </c>
    </row>
    <row r="1507" spans="1:11" ht="15" customHeight="1" x14ac:dyDescent="0.3">
      <c r="A1507" s="4" t="str">
        <f>Raw_SalesFact!A1507</f>
        <v>SALE1505</v>
      </c>
      <c r="B1507" s="6">
        <f>Raw_SalesFact!B1507</f>
        <v>45235</v>
      </c>
      <c r="C1507" s="4" t="str">
        <f>Raw_SalesFact!C1507</f>
        <v>CUST1446</v>
      </c>
      <c r="D1507" s="4" t="str">
        <f>Raw_SalesFact!D1507</f>
        <v>PROD59</v>
      </c>
      <c r="E1507" s="4" t="str">
        <f>Raw_SalesFact!E1507</f>
        <v>STORE15</v>
      </c>
      <c r="F1507" s="4">
        <f>IF(Raw_SalesFact!F1507="",ROUND(AVERAGE(Raw_SalesFact!$F$2:$F$2001),0),Raw_SalesFact!F1507)</f>
        <v>1</v>
      </c>
      <c r="G1507" s="4">
        <f>IF(Raw_SalesFact!G1507="",ROUND(AVERAGEIF(Raw_SalesFact!$D$2:$D$2001,D1507,Raw_SalesFact!$G$2:$G$2001),2),Raw_SalesFact!G1507)</f>
        <v>935.66</v>
      </c>
      <c r="H1507" s="8">
        <f>IF(Raw_SalesFact!H1507="",0,Raw_SalesFact!H1507)</f>
        <v>0.26</v>
      </c>
      <c r="I1507" s="4" t="str">
        <f>Raw_SalesFact!I1507</f>
        <v>PayPal</v>
      </c>
      <c r="J1507" s="4">
        <f>IF(Raw_SalesFact!J1507="",ROUND(F1507*G1507*(1-H1507),2),Raw_SalesFact!J1507)</f>
        <v>692.38840000000005</v>
      </c>
      <c r="K1507" s="4" t="str">
        <f>IF(COUNTIF($A$2:$A1507,A1507)&gt;1,"Duplicate","Unique")</f>
        <v>Unique</v>
      </c>
    </row>
    <row r="1508" spans="1:11" ht="15" customHeight="1" x14ac:dyDescent="0.3">
      <c r="A1508" s="4" t="str">
        <f>Raw_SalesFact!A1508</f>
        <v>SALE1506</v>
      </c>
      <c r="B1508" s="6">
        <f>Raw_SalesFact!B1508</f>
        <v>45864</v>
      </c>
      <c r="C1508" s="4" t="str">
        <f>Raw_SalesFact!C1508</f>
        <v>CUST1469</v>
      </c>
      <c r="D1508" s="4" t="str">
        <f>Raw_SalesFact!D1508</f>
        <v>PROD35</v>
      </c>
      <c r="E1508" s="4" t="str">
        <f>Raw_SalesFact!E1508</f>
        <v>STORE8</v>
      </c>
      <c r="F1508" s="4">
        <f>IF(Raw_SalesFact!F1508="",ROUND(AVERAGE(Raw_SalesFact!$F$2:$F$2001),0),Raw_SalesFact!F1508)</f>
        <v>4</v>
      </c>
      <c r="G1508" s="4">
        <f>IF(Raw_SalesFact!G1508="",ROUND(AVERAGEIF(Raw_SalesFact!$D$2:$D$2001,D1508,Raw_SalesFact!$G$2:$G$2001),2),Raw_SalesFact!G1508)</f>
        <v>480.75</v>
      </c>
      <c r="H1508" s="8">
        <f>IF(Raw_SalesFact!H1508="",0,Raw_SalesFact!H1508)</f>
        <v>0.02</v>
      </c>
      <c r="I1508" s="4" t="str">
        <f>Raw_SalesFact!I1508</f>
        <v>Credit Card</v>
      </c>
      <c r="J1508" s="4">
        <f>IF(Raw_SalesFact!J1508="",ROUND(F1508*G1508*(1-H1508),2),Raw_SalesFact!J1508)</f>
        <v>1884.54</v>
      </c>
      <c r="K1508" s="4" t="str">
        <f>IF(COUNTIF($A$2:$A1508,A1508)&gt;1,"Duplicate","Unique")</f>
        <v>Unique</v>
      </c>
    </row>
    <row r="1509" spans="1:11" ht="15" customHeight="1" x14ac:dyDescent="0.3">
      <c r="A1509" s="4" t="str">
        <f>Raw_SalesFact!A1509</f>
        <v>SALE1507</v>
      </c>
      <c r="B1509" s="6">
        <f>Raw_SalesFact!B1509</f>
        <v>45681</v>
      </c>
      <c r="C1509" s="4" t="str">
        <f>Raw_SalesFact!C1509</f>
        <v>CUST1369</v>
      </c>
      <c r="D1509" s="4" t="str">
        <f>Raw_SalesFact!D1509</f>
        <v>PROD81</v>
      </c>
      <c r="E1509" s="4" t="str">
        <f>Raw_SalesFact!E1509</f>
        <v>STORE15</v>
      </c>
      <c r="F1509" s="4">
        <f>IF(Raw_SalesFact!F1509="",ROUND(AVERAGE(Raw_SalesFact!$F$2:$F$2001),0),Raw_SalesFact!F1509)</f>
        <v>2</v>
      </c>
      <c r="G1509" s="4">
        <f>IF(Raw_SalesFact!G1509="",ROUND(AVERAGEIF(Raw_SalesFact!$D$2:$D$2001,D1509,Raw_SalesFact!$G$2:$G$2001),2),Raw_SalesFact!G1509)</f>
        <v>457.83</v>
      </c>
      <c r="H1509" s="8">
        <f>IF(Raw_SalesFact!H1509="",0,Raw_SalesFact!H1509)</f>
        <v>0.01</v>
      </c>
      <c r="I1509" s="4" t="str">
        <f>Raw_SalesFact!I1509</f>
        <v>COD</v>
      </c>
      <c r="J1509" s="4">
        <f>IF(Raw_SalesFact!J1509="",ROUND(F1509*G1509*(1-H1509),2),Raw_SalesFact!J1509)</f>
        <v>906.50340000000006</v>
      </c>
      <c r="K1509" s="4" t="str">
        <f>IF(COUNTIF($A$2:$A1509,A1509)&gt;1,"Duplicate","Unique")</f>
        <v>Unique</v>
      </c>
    </row>
    <row r="1510" spans="1:11" ht="15" customHeight="1" x14ac:dyDescent="0.3">
      <c r="A1510" s="4" t="str">
        <f>Raw_SalesFact!A1510</f>
        <v>SALE1508</v>
      </c>
      <c r="B1510" s="6">
        <f>Raw_SalesFact!B1510</f>
        <v>45905</v>
      </c>
      <c r="C1510" s="4" t="str">
        <f>Raw_SalesFact!C1510</f>
        <v>CUST1164</v>
      </c>
      <c r="D1510" s="4" t="str">
        <f>Raw_SalesFact!D1510</f>
        <v>PROD48</v>
      </c>
      <c r="E1510" s="4" t="str">
        <f>Raw_SalesFact!E1510</f>
        <v>STORE14</v>
      </c>
      <c r="F1510" s="4">
        <f>IF(Raw_SalesFact!F1510="",ROUND(AVERAGE(Raw_SalesFact!$F$2:$F$2001),0),Raw_SalesFact!F1510)</f>
        <v>1</v>
      </c>
      <c r="G1510" s="4">
        <f>IF(Raw_SalesFact!G1510="",ROUND(AVERAGEIF(Raw_SalesFact!$D$2:$D$2001,D1510,Raw_SalesFact!$G$2:$G$2001),2),Raw_SalesFact!G1510)</f>
        <v>994.63</v>
      </c>
      <c r="H1510" s="8">
        <f>IF(Raw_SalesFact!H1510="",0,Raw_SalesFact!H1510)</f>
        <v>0.28000000000000003</v>
      </c>
      <c r="I1510" s="4" t="str">
        <f>Raw_SalesFact!I1510</f>
        <v>Credit Card</v>
      </c>
      <c r="J1510" s="4">
        <f>IF(Raw_SalesFact!J1510="",ROUND(F1510*G1510*(1-H1510),2),Raw_SalesFact!J1510)</f>
        <v>716.1336</v>
      </c>
      <c r="K1510" s="4" t="str">
        <f>IF(COUNTIF($A$2:$A1510,A1510)&gt;1,"Duplicate","Unique")</f>
        <v>Unique</v>
      </c>
    </row>
    <row r="1511" spans="1:11" ht="15" customHeight="1" x14ac:dyDescent="0.3">
      <c r="A1511" s="4" t="str">
        <f>Raw_SalesFact!A1511</f>
        <v>SALE1509</v>
      </c>
      <c r="B1511" s="6">
        <f>Raw_SalesFact!B1511</f>
        <v>45765</v>
      </c>
      <c r="C1511" s="4" t="str">
        <f>Raw_SalesFact!C1511</f>
        <v>CUST1245</v>
      </c>
      <c r="D1511" s="4" t="str">
        <f>Raw_SalesFact!D1511</f>
        <v>PROD90</v>
      </c>
      <c r="E1511" s="4" t="str">
        <f>Raw_SalesFact!E1511</f>
        <v>STORE0</v>
      </c>
      <c r="F1511" s="4">
        <f>IF(Raw_SalesFact!F1511="",ROUND(AVERAGE(Raw_SalesFact!$F$2:$F$2001),0),Raw_SalesFact!F1511)</f>
        <v>3</v>
      </c>
      <c r="G1511" s="4">
        <f>IF(Raw_SalesFact!G1511="",ROUND(AVERAGEIF(Raw_SalesFact!$D$2:$D$2001,D1511,Raw_SalesFact!$G$2:$G$2001),2),Raw_SalesFact!G1511)</f>
        <v>65.569999999999993</v>
      </c>
      <c r="H1511" s="8">
        <f>IF(Raw_SalesFact!H1511="",0,Raw_SalesFact!H1511)</f>
        <v>0.3</v>
      </c>
      <c r="I1511" s="4" t="str">
        <f>Raw_SalesFact!I1511</f>
        <v>COD</v>
      </c>
      <c r="J1511" s="4">
        <f>IF(Raw_SalesFact!J1511="",ROUND(F1511*G1511*(1-H1511),2),Raw_SalesFact!J1511)</f>
        <v>137.697</v>
      </c>
      <c r="K1511" s="4" t="str">
        <f>IF(COUNTIF($A$2:$A1511,A1511)&gt;1,"Duplicate","Unique")</f>
        <v>Unique</v>
      </c>
    </row>
    <row r="1512" spans="1:11" ht="15" customHeight="1" x14ac:dyDescent="0.3">
      <c r="A1512" s="4" t="str">
        <f>Raw_SalesFact!A1512</f>
        <v>SALE1510</v>
      </c>
      <c r="B1512" s="6">
        <f>Raw_SalesFact!B1512</f>
        <v>45821</v>
      </c>
      <c r="C1512" s="4" t="str">
        <f>Raw_SalesFact!C1512</f>
        <v>CUST1160</v>
      </c>
      <c r="D1512" s="4" t="str">
        <f>Raw_SalesFact!D1512</f>
        <v>PROD58</v>
      </c>
      <c r="E1512" s="4" t="str">
        <f>Raw_SalesFact!E1512</f>
        <v>STORE17</v>
      </c>
      <c r="F1512" s="4">
        <f>IF(Raw_SalesFact!F1512="",ROUND(AVERAGE(Raw_SalesFact!$F$2:$F$2001),0),Raw_SalesFact!F1512)</f>
        <v>3</v>
      </c>
      <c r="G1512" s="4">
        <f>IF(Raw_SalesFact!G1512="",ROUND(AVERAGEIF(Raw_SalesFact!$D$2:$D$2001,D1512,Raw_SalesFact!$G$2:$G$2001),2),Raw_SalesFact!G1512)</f>
        <v>622.98</v>
      </c>
      <c r="H1512" s="8">
        <f>IF(Raw_SalesFact!H1512="",0,Raw_SalesFact!H1512)</f>
        <v>0.28000000000000003</v>
      </c>
      <c r="I1512" s="4" t="str">
        <f>Raw_SalesFact!I1512</f>
        <v>PayPal</v>
      </c>
      <c r="J1512" s="4">
        <f>IF(Raw_SalesFact!J1512="",ROUND(F1512*G1512*(1-H1512),2),Raw_SalesFact!J1512)</f>
        <v>1345.6368</v>
      </c>
      <c r="K1512" s="4" t="str">
        <f>IF(COUNTIF($A$2:$A1512,A1512)&gt;1,"Duplicate","Unique")</f>
        <v>Unique</v>
      </c>
    </row>
    <row r="1513" spans="1:11" ht="15" customHeight="1" x14ac:dyDescent="0.3">
      <c r="A1513" s="4" t="str">
        <f>Raw_SalesFact!A1513</f>
        <v>SALE1511</v>
      </c>
      <c r="B1513" s="6">
        <f>Raw_SalesFact!B1513</f>
        <v>45691</v>
      </c>
      <c r="C1513" s="4" t="str">
        <f>Raw_SalesFact!C1513</f>
        <v>CUST1250</v>
      </c>
      <c r="D1513" s="4" t="str">
        <f>Raw_SalesFact!D1513</f>
        <v>PROD55</v>
      </c>
      <c r="E1513" s="4" t="str">
        <f>Raw_SalesFact!E1513</f>
        <v>STORE13</v>
      </c>
      <c r="F1513" s="4">
        <f>IF(Raw_SalesFact!F1513="",ROUND(AVERAGE(Raw_SalesFact!$F$2:$F$2001),0),Raw_SalesFact!F1513)</f>
        <v>1</v>
      </c>
      <c r="G1513" s="4">
        <f>IF(Raw_SalesFact!G1513="",ROUND(AVERAGEIF(Raw_SalesFact!$D$2:$D$2001,D1513,Raw_SalesFact!$G$2:$G$2001),2),Raw_SalesFact!G1513)</f>
        <v>170.68</v>
      </c>
      <c r="H1513" s="8">
        <f>IF(Raw_SalesFact!H1513="",0,Raw_SalesFact!H1513)</f>
        <v>0.13</v>
      </c>
      <c r="I1513" s="4" t="str">
        <f>Raw_SalesFact!I1513</f>
        <v>PayPal</v>
      </c>
      <c r="J1513" s="4">
        <f>IF(Raw_SalesFact!J1513="",ROUND(F1513*G1513*(1-H1513),2),Raw_SalesFact!J1513)</f>
        <v>148.49160000000001</v>
      </c>
      <c r="K1513" s="4" t="str">
        <f>IF(COUNTIF($A$2:$A1513,A1513)&gt;1,"Duplicate","Unique")</f>
        <v>Unique</v>
      </c>
    </row>
    <row r="1514" spans="1:11" ht="15" customHeight="1" x14ac:dyDescent="0.3">
      <c r="A1514" s="4" t="str">
        <f>Raw_SalesFact!A1514</f>
        <v>SALE1512</v>
      </c>
      <c r="B1514" s="6">
        <f>Raw_SalesFact!B1514</f>
        <v>45860</v>
      </c>
      <c r="C1514" s="4" t="str">
        <f>Raw_SalesFact!C1514</f>
        <v>CUST1096</v>
      </c>
      <c r="D1514" s="4" t="str">
        <f>Raw_SalesFact!D1514</f>
        <v>PROD7</v>
      </c>
      <c r="E1514" s="4" t="str">
        <f>Raw_SalesFact!E1514</f>
        <v>STORE8</v>
      </c>
      <c r="F1514" s="4">
        <f>IF(Raw_SalesFact!F1514="",ROUND(AVERAGE(Raw_SalesFact!$F$2:$F$2001),0),Raw_SalesFact!F1514)</f>
        <v>4</v>
      </c>
      <c r="G1514" s="4">
        <f>IF(Raw_SalesFact!G1514="",ROUND(AVERAGEIF(Raw_SalesFact!$D$2:$D$2001,D1514,Raw_SalesFact!$G$2:$G$2001),2),Raw_SalesFact!G1514)</f>
        <v>797.83</v>
      </c>
      <c r="H1514" s="8">
        <f>IF(Raw_SalesFact!H1514="",0,Raw_SalesFact!H1514)</f>
        <v>0.08</v>
      </c>
      <c r="I1514" s="4" t="str">
        <f>Raw_SalesFact!I1514</f>
        <v>Credit Card</v>
      </c>
      <c r="J1514" s="4">
        <f>IF(Raw_SalesFact!J1514="",ROUND(F1514*G1514*(1-H1514),2),Raw_SalesFact!J1514)</f>
        <v>2936.0144</v>
      </c>
      <c r="K1514" s="4" t="str">
        <f>IF(COUNTIF($A$2:$A1514,A1514)&gt;1,"Duplicate","Unique")</f>
        <v>Unique</v>
      </c>
    </row>
    <row r="1515" spans="1:11" ht="15" customHeight="1" x14ac:dyDescent="0.3">
      <c r="A1515" s="4" t="str">
        <f>Raw_SalesFact!A1515</f>
        <v>SALE1513</v>
      </c>
      <c r="B1515" s="6">
        <f>Raw_SalesFact!B1515</f>
        <v>45922</v>
      </c>
      <c r="C1515" s="4" t="str">
        <f>Raw_SalesFact!C1515</f>
        <v>CUST1098</v>
      </c>
      <c r="D1515" s="4" t="str">
        <f>Raw_SalesFact!D1515</f>
        <v>PROD2</v>
      </c>
      <c r="E1515" s="4" t="str">
        <f>Raw_SalesFact!E1515</f>
        <v>STORE16</v>
      </c>
      <c r="F1515" s="4">
        <f>IF(Raw_SalesFact!F1515="",ROUND(AVERAGE(Raw_SalesFact!$F$2:$F$2001),0),Raw_SalesFact!F1515)</f>
        <v>1</v>
      </c>
      <c r="G1515" s="4">
        <f>IF(Raw_SalesFact!G1515="",ROUND(AVERAGEIF(Raw_SalesFact!$D$2:$D$2001,D1515,Raw_SalesFact!$G$2:$G$2001),2),Raw_SalesFact!G1515)</f>
        <v>372.75</v>
      </c>
      <c r="H1515" s="8">
        <f>IF(Raw_SalesFact!H1515="",0,Raw_SalesFact!H1515)</f>
        <v>0.12</v>
      </c>
      <c r="I1515" s="4" t="str">
        <f>Raw_SalesFact!I1515</f>
        <v>Credit Card</v>
      </c>
      <c r="J1515" s="4">
        <f>IF(Raw_SalesFact!J1515="",ROUND(F1515*G1515*(1-H1515),2),Raw_SalesFact!J1515)</f>
        <v>328.02</v>
      </c>
      <c r="K1515" s="4" t="str">
        <f>IF(COUNTIF($A$2:$A1515,A1515)&gt;1,"Duplicate","Unique")</f>
        <v>Unique</v>
      </c>
    </row>
    <row r="1516" spans="1:11" ht="15" customHeight="1" x14ac:dyDescent="0.3">
      <c r="A1516" s="4" t="str">
        <f>Raw_SalesFact!A1516</f>
        <v>SALE1514</v>
      </c>
      <c r="B1516" s="6">
        <f>Raw_SalesFact!B1516</f>
        <v>45477</v>
      </c>
      <c r="C1516" s="4" t="str">
        <f>Raw_SalesFact!C1516</f>
        <v>CUST1396</v>
      </c>
      <c r="D1516" s="4" t="str">
        <f>Raw_SalesFact!D1516</f>
        <v>PROD61</v>
      </c>
      <c r="E1516" s="4" t="str">
        <f>Raw_SalesFact!E1516</f>
        <v>STORE4</v>
      </c>
      <c r="F1516" s="4">
        <f>IF(Raw_SalesFact!F1516="",ROUND(AVERAGE(Raw_SalesFact!$F$2:$F$2001),0),Raw_SalesFact!F1516)</f>
        <v>1</v>
      </c>
      <c r="G1516" s="4">
        <f>IF(Raw_SalesFact!G1516="",ROUND(AVERAGEIF(Raw_SalesFact!$D$2:$D$2001,D1516,Raw_SalesFact!$G$2:$G$2001),2),Raw_SalesFact!G1516)</f>
        <v>994.18</v>
      </c>
      <c r="H1516" s="8">
        <f>IF(Raw_SalesFact!H1516="",0,Raw_SalesFact!H1516)</f>
        <v>0.05</v>
      </c>
      <c r="I1516" s="4" t="str">
        <f>Raw_SalesFact!I1516</f>
        <v>PayPal</v>
      </c>
      <c r="J1516" s="4">
        <f>IF(Raw_SalesFact!J1516="",ROUND(F1516*G1516*(1-H1516),2),Raw_SalesFact!J1516)</f>
        <v>944.471</v>
      </c>
      <c r="K1516" s="4" t="str">
        <f>IF(COUNTIF($A$2:$A1516,A1516)&gt;1,"Duplicate","Unique")</f>
        <v>Unique</v>
      </c>
    </row>
    <row r="1517" spans="1:11" ht="15" customHeight="1" x14ac:dyDescent="0.3">
      <c r="A1517" s="4" t="str">
        <f>Raw_SalesFact!A1517</f>
        <v>SALE1515</v>
      </c>
      <c r="B1517" s="6">
        <f>Raw_SalesFact!B1517</f>
        <v>45504</v>
      </c>
      <c r="C1517" s="4" t="str">
        <f>Raw_SalesFact!C1517</f>
        <v>CUST1422</v>
      </c>
      <c r="D1517" s="4" t="str">
        <f>Raw_SalesFact!D1517</f>
        <v>PROD20</v>
      </c>
      <c r="E1517" s="4" t="str">
        <f>Raw_SalesFact!E1517</f>
        <v>STORE13</v>
      </c>
      <c r="F1517" s="4">
        <f>IF(Raw_SalesFact!F1517="",ROUND(AVERAGE(Raw_SalesFact!$F$2:$F$2001),0),Raw_SalesFact!F1517)</f>
        <v>1</v>
      </c>
      <c r="G1517" s="4">
        <f>IF(Raw_SalesFact!G1517="",ROUND(AVERAGEIF(Raw_SalesFact!$D$2:$D$2001,D1517,Raw_SalesFact!$G$2:$G$2001),2),Raw_SalesFact!G1517)</f>
        <v>136.12</v>
      </c>
      <c r="H1517" s="8">
        <f>IF(Raw_SalesFact!H1517="",0,Raw_SalesFact!H1517)</f>
        <v>7.0000000000000007E-2</v>
      </c>
      <c r="I1517" s="4" t="str">
        <f>Raw_SalesFact!I1517</f>
        <v>Credit Card</v>
      </c>
      <c r="J1517" s="4">
        <f>IF(Raw_SalesFact!J1517="",ROUND(F1517*G1517*(1-H1517),2),Raw_SalesFact!J1517)</f>
        <v>126.5916</v>
      </c>
      <c r="K1517" s="4" t="str">
        <f>IF(COUNTIF($A$2:$A1517,A1517)&gt;1,"Duplicate","Unique")</f>
        <v>Unique</v>
      </c>
    </row>
    <row r="1518" spans="1:11" ht="15" customHeight="1" x14ac:dyDescent="0.3">
      <c r="A1518" s="4" t="str">
        <f>Raw_SalesFact!A1518</f>
        <v>SALE1516</v>
      </c>
      <c r="B1518" s="6">
        <f>Raw_SalesFact!B1518</f>
        <v>45862</v>
      </c>
      <c r="C1518" s="4" t="str">
        <f>Raw_SalesFact!C1518</f>
        <v>CUST1030</v>
      </c>
      <c r="D1518" s="4" t="str">
        <f>Raw_SalesFact!D1518</f>
        <v>PROD52</v>
      </c>
      <c r="E1518" s="4" t="str">
        <f>Raw_SalesFact!E1518</f>
        <v>STORE18</v>
      </c>
      <c r="F1518" s="4">
        <f>IF(Raw_SalesFact!F1518="",ROUND(AVERAGE(Raw_SalesFact!$F$2:$F$2001),0),Raw_SalesFact!F1518)</f>
        <v>3</v>
      </c>
      <c r="G1518" s="4">
        <f>IF(Raw_SalesFact!G1518="",ROUND(AVERAGEIF(Raw_SalesFact!$D$2:$D$2001,D1518,Raw_SalesFact!$G$2:$G$2001),2),Raw_SalesFact!G1518)</f>
        <v>634.45000000000005</v>
      </c>
      <c r="H1518" s="8">
        <f>IF(Raw_SalesFact!H1518="",0,Raw_SalesFact!H1518)</f>
        <v>0.17</v>
      </c>
      <c r="I1518" s="4" t="str">
        <f>Raw_SalesFact!I1518</f>
        <v>PayPal</v>
      </c>
      <c r="J1518" s="4">
        <f>IF(Raw_SalesFact!J1518="",ROUND(F1518*G1518*(1-H1518),2),Raw_SalesFact!J1518)</f>
        <v>1579.7805000000001</v>
      </c>
      <c r="K1518" s="4" t="str">
        <f>IF(COUNTIF($A$2:$A1518,A1518)&gt;1,"Duplicate","Unique")</f>
        <v>Unique</v>
      </c>
    </row>
    <row r="1519" spans="1:11" ht="15" customHeight="1" x14ac:dyDescent="0.3">
      <c r="A1519" s="4" t="str">
        <f>Raw_SalesFact!A1519</f>
        <v>SALE1517</v>
      </c>
      <c r="B1519" s="6">
        <f>Raw_SalesFact!B1519</f>
        <v>45579</v>
      </c>
      <c r="C1519" s="4" t="str">
        <f>Raw_SalesFact!C1519</f>
        <v>CUST1329</v>
      </c>
      <c r="D1519" s="4" t="str">
        <f>Raw_SalesFact!D1519</f>
        <v>PROD64</v>
      </c>
      <c r="E1519" s="4" t="str">
        <f>Raw_SalesFact!E1519</f>
        <v>STORE0</v>
      </c>
      <c r="F1519" s="4">
        <f>IF(Raw_SalesFact!F1519="",ROUND(AVERAGE(Raw_SalesFact!$F$2:$F$2001),0),Raw_SalesFact!F1519)</f>
        <v>4</v>
      </c>
      <c r="G1519" s="4">
        <f>IF(Raw_SalesFact!G1519="",ROUND(AVERAGEIF(Raw_SalesFact!$D$2:$D$2001,D1519,Raw_SalesFact!$G$2:$G$2001),2),Raw_SalesFact!G1519)</f>
        <v>179.62</v>
      </c>
      <c r="H1519" s="8">
        <f>IF(Raw_SalesFact!H1519="",0,Raw_SalesFact!H1519)</f>
        <v>0.05</v>
      </c>
      <c r="I1519" s="4" t="str">
        <f>Raw_SalesFact!I1519</f>
        <v>Credit Card</v>
      </c>
      <c r="J1519" s="4">
        <f>IF(Raw_SalesFact!J1519="",ROUND(F1519*G1519*(1-H1519),2),Raw_SalesFact!J1519)</f>
        <v>682.55600000000004</v>
      </c>
      <c r="K1519" s="4" t="str">
        <f>IF(COUNTIF($A$2:$A1519,A1519)&gt;1,"Duplicate","Unique")</f>
        <v>Unique</v>
      </c>
    </row>
    <row r="1520" spans="1:11" ht="15" customHeight="1" x14ac:dyDescent="0.3">
      <c r="A1520" s="4" t="str">
        <f>Raw_SalesFact!A1520</f>
        <v>SALE1518</v>
      </c>
      <c r="B1520" s="6">
        <f>Raw_SalesFact!B1520</f>
        <v>45658</v>
      </c>
      <c r="C1520" s="4" t="str">
        <f>Raw_SalesFact!C1520</f>
        <v>CUST1294</v>
      </c>
      <c r="D1520" s="4" t="str">
        <f>Raw_SalesFact!D1520</f>
        <v>PROD20</v>
      </c>
      <c r="E1520" s="4" t="str">
        <f>Raw_SalesFact!E1520</f>
        <v>STORE18</v>
      </c>
      <c r="F1520" s="4">
        <f>IF(Raw_SalesFact!F1520="",ROUND(AVERAGE(Raw_SalesFact!$F$2:$F$2001),0),Raw_SalesFact!F1520)</f>
        <v>4</v>
      </c>
      <c r="G1520" s="4">
        <f>IF(Raw_SalesFact!G1520="",ROUND(AVERAGEIF(Raw_SalesFact!$D$2:$D$2001,D1520,Raw_SalesFact!$G$2:$G$2001),2),Raw_SalesFact!G1520)</f>
        <v>558.83000000000004</v>
      </c>
      <c r="H1520" s="8">
        <f>IF(Raw_SalesFact!H1520="",0,Raw_SalesFact!H1520)</f>
        <v>0.16</v>
      </c>
      <c r="I1520" s="4" t="str">
        <f>Raw_SalesFact!I1520</f>
        <v>PayPal</v>
      </c>
      <c r="J1520" s="4">
        <f>IF(Raw_SalesFact!J1520="",ROUND(F1520*G1520*(1-H1520),2),Raw_SalesFact!J1520)</f>
        <v>1877.6687999999999</v>
      </c>
      <c r="K1520" s="4" t="str">
        <f>IF(COUNTIF($A$2:$A1520,A1520)&gt;1,"Duplicate","Unique")</f>
        <v>Unique</v>
      </c>
    </row>
    <row r="1521" spans="1:11" ht="15" customHeight="1" x14ac:dyDescent="0.3">
      <c r="A1521" s="4" t="str">
        <f>Raw_SalesFact!A1521</f>
        <v>SALE1519</v>
      </c>
      <c r="B1521" s="6">
        <f>Raw_SalesFact!B1521</f>
        <v>45664</v>
      </c>
      <c r="C1521" s="4" t="str">
        <f>Raw_SalesFact!C1521</f>
        <v>CUST1171</v>
      </c>
      <c r="D1521" s="4" t="str">
        <f>Raw_SalesFact!D1521</f>
        <v>PROD94</v>
      </c>
      <c r="E1521" s="4" t="str">
        <f>Raw_SalesFact!E1521</f>
        <v>STORE6</v>
      </c>
      <c r="F1521" s="4">
        <f>IF(Raw_SalesFact!F1521="",ROUND(AVERAGE(Raw_SalesFact!$F$2:$F$2001),0),Raw_SalesFact!F1521)</f>
        <v>2</v>
      </c>
      <c r="G1521" s="4">
        <f>IF(Raw_SalesFact!G1521="",ROUND(AVERAGEIF(Raw_SalesFact!$D$2:$D$2001,D1521,Raw_SalesFact!$G$2:$G$2001),2),Raw_SalesFact!G1521)</f>
        <v>859.74</v>
      </c>
      <c r="H1521" s="8">
        <f>IF(Raw_SalesFact!H1521="",0,Raw_SalesFact!H1521)</f>
        <v>0.25</v>
      </c>
      <c r="I1521" s="4" t="str">
        <f>Raw_SalesFact!I1521</f>
        <v>COD</v>
      </c>
      <c r="J1521" s="4">
        <f>IF(Raw_SalesFact!J1521="",ROUND(F1521*G1521*(1-H1521),2),Raw_SalesFact!J1521)</f>
        <v>1289.6099999999999</v>
      </c>
      <c r="K1521" s="4" t="str">
        <f>IF(COUNTIF($A$2:$A1521,A1521)&gt;1,"Duplicate","Unique")</f>
        <v>Unique</v>
      </c>
    </row>
    <row r="1522" spans="1:11" ht="15" customHeight="1" x14ac:dyDescent="0.3">
      <c r="A1522" s="4" t="str">
        <f>Raw_SalesFact!A1522</f>
        <v>SALE1520</v>
      </c>
      <c r="B1522" s="6">
        <f>Raw_SalesFact!B1522</f>
        <v>45936</v>
      </c>
      <c r="C1522" s="4" t="str">
        <f>Raw_SalesFact!C1522</f>
        <v>CUST1106</v>
      </c>
      <c r="D1522" s="4" t="str">
        <f>Raw_SalesFact!D1522</f>
        <v>PROD65</v>
      </c>
      <c r="E1522" s="4" t="str">
        <f>Raw_SalesFact!E1522</f>
        <v>STORE16</v>
      </c>
      <c r="F1522" s="4">
        <f>IF(Raw_SalesFact!F1522="",ROUND(AVERAGE(Raw_SalesFact!$F$2:$F$2001),0),Raw_SalesFact!F1522)</f>
        <v>3</v>
      </c>
      <c r="G1522" s="4">
        <f>IF(Raw_SalesFact!G1522="",ROUND(AVERAGEIF(Raw_SalesFact!$D$2:$D$2001,D1522,Raw_SalesFact!$G$2:$G$2001),2),Raw_SalesFact!G1522)</f>
        <v>578.47</v>
      </c>
      <c r="H1522" s="8">
        <f>IF(Raw_SalesFact!H1522="",0,Raw_SalesFact!H1522)</f>
        <v>0.06</v>
      </c>
      <c r="I1522" s="4" t="str">
        <f>Raw_SalesFact!I1522</f>
        <v>COD</v>
      </c>
      <c r="J1522" s="4">
        <f>IF(Raw_SalesFact!J1522="",ROUND(F1522*G1522*(1-H1522),2),Raw_SalesFact!J1522)</f>
        <v>1631.2854</v>
      </c>
      <c r="K1522" s="4" t="str">
        <f>IF(COUNTIF($A$2:$A1522,A1522)&gt;1,"Duplicate","Unique")</f>
        <v>Unique</v>
      </c>
    </row>
    <row r="1523" spans="1:11" ht="15" customHeight="1" x14ac:dyDescent="0.3">
      <c r="A1523" s="4" t="str">
        <f>Raw_SalesFact!A1523</f>
        <v>SALE1521</v>
      </c>
      <c r="B1523" s="6">
        <f>Raw_SalesFact!B1523</f>
        <v>45344</v>
      </c>
      <c r="C1523" s="4" t="str">
        <f>Raw_SalesFact!C1523</f>
        <v>CUST1055</v>
      </c>
      <c r="D1523" s="4" t="str">
        <f>Raw_SalesFact!D1523</f>
        <v>PROD21</v>
      </c>
      <c r="E1523" s="4" t="str">
        <f>Raw_SalesFact!E1523</f>
        <v>STORE12</v>
      </c>
      <c r="F1523" s="4">
        <f>IF(Raw_SalesFact!F1523="",ROUND(AVERAGE(Raw_SalesFact!$F$2:$F$2001),0),Raw_SalesFact!F1523)</f>
        <v>1</v>
      </c>
      <c r="G1523" s="4">
        <f>IF(Raw_SalesFact!G1523="",ROUND(AVERAGEIF(Raw_SalesFact!$D$2:$D$2001,D1523,Raw_SalesFact!$G$2:$G$2001),2),Raw_SalesFact!G1523)</f>
        <v>440.48</v>
      </c>
      <c r="H1523" s="8">
        <f>IF(Raw_SalesFact!H1523="",0,Raw_SalesFact!H1523)</f>
        <v>0.11</v>
      </c>
      <c r="I1523" s="4" t="str">
        <f>Raw_SalesFact!I1523</f>
        <v>COD</v>
      </c>
      <c r="J1523" s="4">
        <f>IF(Raw_SalesFact!J1523="",ROUND(F1523*G1523*(1-H1523),2),Raw_SalesFact!J1523)</f>
        <v>392.02719999999999</v>
      </c>
      <c r="K1523" s="4" t="str">
        <f>IF(COUNTIF($A$2:$A1523,A1523)&gt;1,"Duplicate","Unique")</f>
        <v>Unique</v>
      </c>
    </row>
    <row r="1524" spans="1:11" ht="15" customHeight="1" x14ac:dyDescent="0.3">
      <c r="A1524" s="4" t="str">
        <f>Raw_SalesFact!A1524</f>
        <v>SALE1522</v>
      </c>
      <c r="B1524" s="6">
        <f>Raw_SalesFact!B1524</f>
        <v>45329</v>
      </c>
      <c r="C1524" s="4" t="str">
        <f>Raw_SalesFact!C1524</f>
        <v>CUST1016</v>
      </c>
      <c r="D1524" s="4" t="str">
        <f>Raw_SalesFact!D1524</f>
        <v>PROD16</v>
      </c>
      <c r="E1524" s="4" t="str">
        <f>Raw_SalesFact!E1524</f>
        <v>STORE19</v>
      </c>
      <c r="F1524" s="4">
        <f>IF(Raw_SalesFact!F1524="",ROUND(AVERAGE(Raw_SalesFact!$F$2:$F$2001),0),Raw_SalesFact!F1524)</f>
        <v>2</v>
      </c>
      <c r="G1524" s="4">
        <f>IF(Raw_SalesFact!G1524="",ROUND(AVERAGEIF(Raw_SalesFact!$D$2:$D$2001,D1524,Raw_SalesFact!$G$2:$G$2001),2),Raw_SalesFact!G1524)</f>
        <v>303.67</v>
      </c>
      <c r="H1524" s="8">
        <f>IF(Raw_SalesFact!H1524="",0,Raw_SalesFact!H1524)</f>
        <v>0.05</v>
      </c>
      <c r="I1524" s="4" t="str">
        <f>Raw_SalesFact!I1524</f>
        <v>PayPal</v>
      </c>
      <c r="J1524" s="4">
        <f>IF(Raw_SalesFact!J1524="",ROUND(F1524*G1524*(1-H1524),2),Raw_SalesFact!J1524)</f>
        <v>576.97299999999996</v>
      </c>
      <c r="K1524" s="4" t="str">
        <f>IF(COUNTIF($A$2:$A1524,A1524)&gt;1,"Duplicate","Unique")</f>
        <v>Unique</v>
      </c>
    </row>
    <row r="1525" spans="1:11" ht="15" customHeight="1" x14ac:dyDescent="0.3">
      <c r="A1525" s="4" t="str">
        <f>Raw_SalesFact!A1525</f>
        <v>SALE1523</v>
      </c>
      <c r="B1525" s="6">
        <f>Raw_SalesFact!B1525</f>
        <v>45895</v>
      </c>
      <c r="C1525" s="4" t="str">
        <f>Raw_SalesFact!C1525</f>
        <v>CUST1336</v>
      </c>
      <c r="D1525" s="4" t="str">
        <f>Raw_SalesFact!D1525</f>
        <v>PROD74</v>
      </c>
      <c r="E1525" s="4" t="str">
        <f>Raw_SalesFact!E1525</f>
        <v>STORE14</v>
      </c>
      <c r="F1525" s="4">
        <f>IF(Raw_SalesFact!F1525="",ROUND(AVERAGE(Raw_SalesFact!$F$2:$F$2001),0),Raw_SalesFact!F1525)</f>
        <v>2</v>
      </c>
      <c r="G1525" s="4">
        <f>IF(Raw_SalesFact!G1525="",ROUND(AVERAGEIF(Raw_SalesFact!$D$2:$D$2001,D1525,Raw_SalesFact!$G$2:$G$2001),2),Raw_SalesFact!G1525)</f>
        <v>611.21</v>
      </c>
      <c r="H1525" s="8">
        <f>IF(Raw_SalesFact!H1525="",0,Raw_SalesFact!H1525)</f>
        <v>0.22</v>
      </c>
      <c r="I1525" s="4" t="str">
        <f>Raw_SalesFact!I1525</f>
        <v>COD</v>
      </c>
      <c r="J1525" s="4">
        <f>IF(Raw_SalesFact!J1525="",ROUND(F1525*G1525*(1-H1525),2),Raw_SalesFact!J1525)</f>
        <v>953.48760000000004</v>
      </c>
      <c r="K1525" s="4" t="str">
        <f>IF(COUNTIF($A$2:$A1525,A1525)&gt;1,"Duplicate","Unique")</f>
        <v>Unique</v>
      </c>
    </row>
    <row r="1526" spans="1:11" ht="15" customHeight="1" x14ac:dyDescent="0.3">
      <c r="A1526" s="4" t="str">
        <f>Raw_SalesFact!A1526</f>
        <v>SALE1524</v>
      </c>
      <c r="B1526" s="6">
        <f>Raw_SalesFact!B1526</f>
        <v>45239</v>
      </c>
      <c r="C1526" s="4" t="str">
        <f>Raw_SalesFact!C1526</f>
        <v>CUST1202</v>
      </c>
      <c r="D1526" s="4" t="str">
        <f>Raw_SalesFact!D1526</f>
        <v>PROD39</v>
      </c>
      <c r="E1526" s="4" t="str">
        <f>Raw_SalesFact!E1526</f>
        <v>STORE15</v>
      </c>
      <c r="F1526" s="4">
        <f>IF(Raw_SalesFact!F1526="",ROUND(AVERAGE(Raw_SalesFact!$F$2:$F$2001),0),Raw_SalesFact!F1526)</f>
        <v>2</v>
      </c>
      <c r="G1526" s="4">
        <f>IF(Raw_SalesFact!G1526="",ROUND(AVERAGEIF(Raw_SalesFact!$D$2:$D$2001,D1526,Raw_SalesFact!$G$2:$G$2001),2),Raw_SalesFact!G1526)</f>
        <v>768.08</v>
      </c>
      <c r="H1526" s="8">
        <f>IF(Raw_SalesFact!H1526="",0,Raw_SalesFact!H1526)</f>
        <v>0.26</v>
      </c>
      <c r="I1526" s="4" t="str">
        <f>Raw_SalesFact!I1526</f>
        <v>PayPal</v>
      </c>
      <c r="J1526" s="4">
        <f>IF(Raw_SalesFact!J1526="",ROUND(F1526*G1526*(1-H1526),2),Raw_SalesFact!J1526)</f>
        <v>1136.7583999999999</v>
      </c>
      <c r="K1526" s="4" t="str">
        <f>IF(COUNTIF($A$2:$A1526,A1526)&gt;1,"Duplicate","Unique")</f>
        <v>Unique</v>
      </c>
    </row>
    <row r="1527" spans="1:11" ht="15" customHeight="1" x14ac:dyDescent="0.3">
      <c r="A1527" s="4" t="str">
        <f>Raw_SalesFact!A1527</f>
        <v>SALE1525</v>
      </c>
      <c r="B1527" s="6">
        <f>Raw_SalesFact!B1527</f>
        <v>45296</v>
      </c>
      <c r="C1527" s="4" t="str">
        <f>Raw_SalesFact!C1527</f>
        <v>CUST1296</v>
      </c>
      <c r="D1527" s="4" t="str">
        <f>Raw_SalesFact!D1527</f>
        <v>PROD23</v>
      </c>
      <c r="E1527" s="4" t="str">
        <f>Raw_SalesFact!E1527</f>
        <v>STORE18</v>
      </c>
      <c r="F1527" s="4">
        <f>IF(Raw_SalesFact!F1527="",ROUND(AVERAGE(Raw_SalesFact!$F$2:$F$2001),0),Raw_SalesFact!F1527)</f>
        <v>1</v>
      </c>
      <c r="G1527" s="4">
        <f>IF(Raw_SalesFact!G1527="",ROUND(AVERAGEIF(Raw_SalesFact!$D$2:$D$2001,D1527,Raw_SalesFact!$G$2:$G$2001),2),Raw_SalesFact!G1527)</f>
        <v>616.82000000000005</v>
      </c>
      <c r="H1527" s="8">
        <f>IF(Raw_SalesFact!H1527="",0,Raw_SalesFact!H1527)</f>
        <v>0.24</v>
      </c>
      <c r="I1527" s="4" t="str">
        <f>Raw_SalesFact!I1527</f>
        <v>Credit Card</v>
      </c>
      <c r="J1527" s="4">
        <f>IF(Raw_SalesFact!J1527="",ROUND(F1527*G1527*(1-H1527),2),Raw_SalesFact!J1527)</f>
        <v>468.78320000000002</v>
      </c>
      <c r="K1527" s="4" t="str">
        <f>IF(COUNTIF($A$2:$A1527,A1527)&gt;1,"Duplicate","Unique")</f>
        <v>Unique</v>
      </c>
    </row>
    <row r="1528" spans="1:11" ht="15" customHeight="1" x14ac:dyDescent="0.3">
      <c r="A1528" s="4" t="str">
        <f>Raw_SalesFact!A1528</f>
        <v>SALE1526</v>
      </c>
      <c r="B1528" s="6">
        <f>Raw_SalesFact!B1528</f>
        <v>45672</v>
      </c>
      <c r="C1528" s="4" t="str">
        <f>Raw_SalesFact!C1528</f>
        <v>CUST1183</v>
      </c>
      <c r="D1528" s="4" t="str">
        <f>Raw_SalesFact!D1528</f>
        <v>PROD40</v>
      </c>
      <c r="E1528" s="4" t="str">
        <f>Raw_SalesFact!E1528</f>
        <v>STORE18</v>
      </c>
      <c r="F1528" s="4">
        <f>IF(Raw_SalesFact!F1528="",ROUND(AVERAGE(Raw_SalesFact!$F$2:$F$2001),0),Raw_SalesFact!F1528)</f>
        <v>1</v>
      </c>
      <c r="G1528" s="4">
        <f>IF(Raw_SalesFact!G1528="",ROUND(AVERAGEIF(Raw_SalesFact!$D$2:$D$2001,D1528,Raw_SalesFact!$G$2:$G$2001),2),Raw_SalesFact!G1528)</f>
        <v>470.34</v>
      </c>
      <c r="H1528" s="8">
        <f>IF(Raw_SalesFact!H1528="",0,Raw_SalesFact!H1528)</f>
        <v>0.18</v>
      </c>
      <c r="I1528" s="4" t="str">
        <f>Raw_SalesFact!I1528</f>
        <v>COD</v>
      </c>
      <c r="J1528" s="4">
        <f>IF(Raw_SalesFact!J1528="",ROUND(F1528*G1528*(1-H1528),2),Raw_SalesFact!J1528)</f>
        <v>385.67880000000002</v>
      </c>
      <c r="K1528" s="4" t="str">
        <f>IF(COUNTIF($A$2:$A1528,A1528)&gt;1,"Duplicate","Unique")</f>
        <v>Unique</v>
      </c>
    </row>
    <row r="1529" spans="1:11" ht="15" customHeight="1" x14ac:dyDescent="0.3">
      <c r="A1529" s="4" t="str">
        <f>Raw_SalesFact!A1529</f>
        <v>SALE1527</v>
      </c>
      <c r="B1529" s="6">
        <f>Raw_SalesFact!B1529</f>
        <v>45499</v>
      </c>
      <c r="C1529" s="4" t="str">
        <f>Raw_SalesFact!C1529</f>
        <v>CUST1219</v>
      </c>
      <c r="D1529" s="4" t="str">
        <f>Raw_SalesFact!D1529</f>
        <v>PROD53</v>
      </c>
      <c r="E1529" s="4" t="str">
        <f>Raw_SalesFact!E1529</f>
        <v>STORE8</v>
      </c>
      <c r="F1529" s="4">
        <f>IF(Raw_SalesFact!F1529="",ROUND(AVERAGE(Raw_SalesFact!$F$2:$F$2001),0),Raw_SalesFact!F1529)</f>
        <v>2</v>
      </c>
      <c r="G1529" s="4">
        <f>IF(Raw_SalesFact!G1529="",ROUND(AVERAGEIF(Raw_SalesFact!$D$2:$D$2001,D1529,Raw_SalesFact!$G$2:$G$2001),2),Raw_SalesFact!G1529)</f>
        <v>616.36</v>
      </c>
      <c r="H1529" s="8">
        <f>IF(Raw_SalesFact!H1529="",0,Raw_SalesFact!H1529)</f>
        <v>0.12</v>
      </c>
      <c r="I1529" s="4" t="str">
        <f>Raw_SalesFact!I1529</f>
        <v>PayPal</v>
      </c>
      <c r="J1529" s="4">
        <f>IF(Raw_SalesFact!J1529="",ROUND(F1529*G1529*(1-H1529),2),Raw_SalesFact!J1529)</f>
        <v>1084.7936</v>
      </c>
      <c r="K1529" s="4" t="str">
        <f>IF(COUNTIF($A$2:$A1529,A1529)&gt;1,"Duplicate","Unique")</f>
        <v>Unique</v>
      </c>
    </row>
    <row r="1530" spans="1:11" ht="15" customHeight="1" x14ac:dyDescent="0.3">
      <c r="A1530" s="4" t="str">
        <f>Raw_SalesFact!A1530</f>
        <v>SALE1528</v>
      </c>
      <c r="B1530" s="6">
        <f>Raw_SalesFact!B1530</f>
        <v>45434</v>
      </c>
      <c r="C1530" s="4" t="str">
        <f>Raw_SalesFact!C1530</f>
        <v>CUST1082</v>
      </c>
      <c r="D1530" s="4" t="str">
        <f>Raw_SalesFact!D1530</f>
        <v>PROD3</v>
      </c>
      <c r="E1530" s="4" t="str">
        <f>Raw_SalesFact!E1530</f>
        <v>STORE9</v>
      </c>
      <c r="F1530" s="4">
        <f>IF(Raw_SalesFact!F1530="",ROUND(AVERAGE(Raw_SalesFact!$F$2:$F$2001),0),Raw_SalesFact!F1530)</f>
        <v>3</v>
      </c>
      <c r="G1530" s="4">
        <f>IF(Raw_SalesFact!G1530="",ROUND(AVERAGEIF(Raw_SalesFact!$D$2:$D$2001,D1530,Raw_SalesFact!$G$2:$G$2001),2),Raw_SalesFact!G1530)</f>
        <v>657.24</v>
      </c>
      <c r="H1530" s="8">
        <f>IF(Raw_SalesFact!H1530="",0,Raw_SalesFact!H1530)</f>
        <v>0.18</v>
      </c>
      <c r="I1530" s="4" t="str">
        <f>Raw_SalesFact!I1530</f>
        <v>PayPal</v>
      </c>
      <c r="J1530" s="4">
        <f>IF(Raw_SalesFact!J1530="",ROUND(F1530*G1530*(1-H1530),2),Raw_SalesFact!J1530)</f>
        <v>1616.8104000000001</v>
      </c>
      <c r="K1530" s="4" t="str">
        <f>IF(COUNTIF($A$2:$A1530,A1530)&gt;1,"Duplicate","Unique")</f>
        <v>Unique</v>
      </c>
    </row>
    <row r="1531" spans="1:11" ht="15" customHeight="1" x14ac:dyDescent="0.3">
      <c r="A1531" s="4" t="str">
        <f>Raw_SalesFact!A1531</f>
        <v>SALE1529</v>
      </c>
      <c r="B1531" s="6">
        <f>Raw_SalesFact!B1531</f>
        <v>45893</v>
      </c>
      <c r="C1531" s="4" t="str">
        <f>Raw_SalesFact!C1531</f>
        <v>CUST1034</v>
      </c>
      <c r="D1531" s="4" t="str">
        <f>Raw_SalesFact!D1531</f>
        <v>PROD41</v>
      </c>
      <c r="E1531" s="4" t="str">
        <f>Raw_SalesFact!E1531</f>
        <v>STORE19</v>
      </c>
      <c r="F1531" s="4">
        <f>IF(Raw_SalesFact!F1531="",ROUND(AVERAGE(Raw_SalesFact!$F$2:$F$2001),0),Raw_SalesFact!F1531)</f>
        <v>2</v>
      </c>
      <c r="G1531" s="4">
        <f>IF(Raw_SalesFact!G1531="",ROUND(AVERAGEIF(Raw_SalesFact!$D$2:$D$2001,D1531,Raw_SalesFact!$G$2:$G$2001),2),Raw_SalesFact!G1531)</f>
        <v>392.45</v>
      </c>
      <c r="H1531" s="8">
        <f>IF(Raw_SalesFact!H1531="",0,Raw_SalesFact!H1531)</f>
        <v>0.04</v>
      </c>
      <c r="I1531" s="4" t="str">
        <f>Raw_SalesFact!I1531</f>
        <v>PayPal</v>
      </c>
      <c r="J1531" s="4">
        <f>IF(Raw_SalesFact!J1531="",ROUND(F1531*G1531*(1-H1531),2),Raw_SalesFact!J1531)</f>
        <v>753.50400000000002</v>
      </c>
      <c r="K1531" s="4" t="str">
        <f>IF(COUNTIF($A$2:$A1531,A1531)&gt;1,"Duplicate","Unique")</f>
        <v>Unique</v>
      </c>
    </row>
    <row r="1532" spans="1:11" ht="15" customHeight="1" x14ac:dyDescent="0.3">
      <c r="A1532" s="4" t="str">
        <f>Raw_SalesFact!A1532</f>
        <v>SALE1530</v>
      </c>
      <c r="B1532" s="6">
        <f>Raw_SalesFact!B1532</f>
        <v>45346</v>
      </c>
      <c r="C1532" s="4" t="str">
        <f>Raw_SalesFact!C1532</f>
        <v>CUST1245</v>
      </c>
      <c r="D1532" s="4" t="str">
        <f>Raw_SalesFact!D1532</f>
        <v>PROD40</v>
      </c>
      <c r="E1532" s="4" t="str">
        <f>Raw_SalesFact!E1532</f>
        <v>STORE14</v>
      </c>
      <c r="F1532" s="4">
        <f>IF(Raw_SalesFact!F1532="",ROUND(AVERAGE(Raw_SalesFact!$F$2:$F$2001),0),Raw_SalesFact!F1532)</f>
        <v>3</v>
      </c>
      <c r="G1532" s="4">
        <f>IF(Raw_SalesFact!G1532="",ROUND(AVERAGEIF(Raw_SalesFact!$D$2:$D$2001,D1532,Raw_SalesFact!$G$2:$G$2001),2),Raw_SalesFact!G1532)</f>
        <v>62.03</v>
      </c>
      <c r="H1532" s="8">
        <f>IF(Raw_SalesFact!H1532="",0,Raw_SalesFact!H1532)</f>
        <v>0.01</v>
      </c>
      <c r="I1532" s="4" t="str">
        <f>Raw_SalesFact!I1532</f>
        <v>COD</v>
      </c>
      <c r="J1532" s="4">
        <f>IF(Raw_SalesFact!J1532="",ROUND(F1532*G1532*(1-H1532),2),Raw_SalesFact!J1532)</f>
        <v>184.22909999999999</v>
      </c>
      <c r="K1532" s="4" t="str">
        <f>IF(COUNTIF($A$2:$A1532,A1532)&gt;1,"Duplicate","Unique")</f>
        <v>Unique</v>
      </c>
    </row>
    <row r="1533" spans="1:11" ht="15" customHeight="1" x14ac:dyDescent="0.3">
      <c r="A1533" s="4" t="str">
        <f>Raw_SalesFact!A1533</f>
        <v>SALE1531</v>
      </c>
      <c r="B1533" s="6">
        <f>Raw_SalesFact!B1533</f>
        <v>45613</v>
      </c>
      <c r="C1533" s="4" t="str">
        <f>Raw_SalesFact!C1533</f>
        <v>CUST1092</v>
      </c>
      <c r="D1533" s="4" t="str">
        <f>Raw_SalesFact!D1533</f>
        <v>PROD96</v>
      </c>
      <c r="E1533" s="4" t="str">
        <f>Raw_SalesFact!E1533</f>
        <v>STORE3</v>
      </c>
      <c r="F1533" s="4">
        <f>IF(Raw_SalesFact!F1533="",ROUND(AVERAGE(Raw_SalesFact!$F$2:$F$2001),0),Raw_SalesFact!F1533)</f>
        <v>4</v>
      </c>
      <c r="G1533" s="4">
        <f>IF(Raw_SalesFact!G1533="",ROUND(AVERAGEIF(Raw_SalesFact!$D$2:$D$2001,D1533,Raw_SalesFact!$G$2:$G$2001),2),Raw_SalesFact!G1533)</f>
        <v>933.73</v>
      </c>
      <c r="H1533" s="8">
        <f>IF(Raw_SalesFact!H1533="",0,Raw_SalesFact!H1533)</f>
        <v>0.25</v>
      </c>
      <c r="I1533" s="4" t="str">
        <f>Raw_SalesFact!I1533</f>
        <v>PayPal</v>
      </c>
      <c r="J1533" s="4">
        <f>IF(Raw_SalesFact!J1533="",ROUND(F1533*G1533*(1-H1533),2),Raw_SalesFact!J1533)</f>
        <v>2801.19</v>
      </c>
      <c r="K1533" s="4" t="str">
        <f>IF(COUNTIF($A$2:$A1533,A1533)&gt;1,"Duplicate","Unique")</f>
        <v>Unique</v>
      </c>
    </row>
    <row r="1534" spans="1:11" ht="15" customHeight="1" x14ac:dyDescent="0.3">
      <c r="A1534" s="4" t="str">
        <f>Raw_SalesFact!A1534</f>
        <v>SALE1532</v>
      </c>
      <c r="B1534" s="6">
        <f>Raw_SalesFact!B1534</f>
        <v>45928</v>
      </c>
      <c r="C1534" s="4" t="str">
        <f>Raw_SalesFact!C1534</f>
        <v>CUST1155</v>
      </c>
      <c r="D1534" s="4" t="str">
        <f>Raw_SalesFact!D1534</f>
        <v>PROD85</v>
      </c>
      <c r="E1534" s="4" t="str">
        <f>Raw_SalesFact!E1534</f>
        <v>STORE16</v>
      </c>
      <c r="F1534" s="4">
        <f>IF(Raw_SalesFact!F1534="",ROUND(AVERAGE(Raw_SalesFact!$F$2:$F$2001),0),Raw_SalesFact!F1534)</f>
        <v>3</v>
      </c>
      <c r="G1534" s="4">
        <f>IF(Raw_SalesFact!G1534="",ROUND(AVERAGEIF(Raw_SalesFact!$D$2:$D$2001,D1534,Raw_SalesFact!$G$2:$G$2001),2),Raw_SalesFact!G1534)</f>
        <v>615.30999999999995</v>
      </c>
      <c r="H1534" s="8">
        <f>IF(Raw_SalesFact!H1534="",0,Raw_SalesFact!H1534)</f>
        <v>0.14000000000000001</v>
      </c>
      <c r="I1534" s="4" t="str">
        <f>Raw_SalesFact!I1534</f>
        <v>PayPal</v>
      </c>
      <c r="J1534" s="4">
        <f>IF(Raw_SalesFact!J1534="",ROUND(F1534*G1534*(1-H1534),2),Raw_SalesFact!J1534)</f>
        <v>1587.4998000000001</v>
      </c>
      <c r="K1534" s="4" t="str">
        <f>IF(COUNTIF($A$2:$A1534,A1534)&gt;1,"Duplicate","Unique")</f>
        <v>Unique</v>
      </c>
    </row>
    <row r="1535" spans="1:11" ht="15" customHeight="1" x14ac:dyDescent="0.3">
      <c r="A1535" s="4" t="str">
        <f>Raw_SalesFact!A1535</f>
        <v>SALE1533</v>
      </c>
      <c r="B1535" s="6">
        <f>Raw_SalesFact!B1535</f>
        <v>45619</v>
      </c>
      <c r="C1535" s="4" t="str">
        <f>Raw_SalesFact!C1535</f>
        <v>CUST1373</v>
      </c>
      <c r="D1535" s="4" t="str">
        <f>Raw_SalesFact!D1535</f>
        <v>PROD59</v>
      </c>
      <c r="E1535" s="4" t="str">
        <f>Raw_SalesFact!E1535</f>
        <v>STORE18</v>
      </c>
      <c r="F1535" s="4">
        <f>IF(Raw_SalesFact!F1535="",ROUND(AVERAGE(Raw_SalesFact!$F$2:$F$2001),0),Raw_SalesFact!F1535)</f>
        <v>4</v>
      </c>
      <c r="G1535" s="4">
        <f>IF(Raw_SalesFact!G1535="",ROUND(AVERAGEIF(Raw_SalesFact!$D$2:$D$2001,D1535,Raw_SalesFact!$G$2:$G$2001),2),Raw_SalesFact!G1535)</f>
        <v>790.38</v>
      </c>
      <c r="H1535" s="8">
        <f>IF(Raw_SalesFact!H1535="",0,Raw_SalesFact!H1535)</f>
        <v>0.22</v>
      </c>
      <c r="I1535" s="4" t="str">
        <f>Raw_SalesFact!I1535</f>
        <v>COD</v>
      </c>
      <c r="J1535" s="4">
        <f>IF(Raw_SalesFact!J1535="",ROUND(F1535*G1535*(1-H1535),2),Raw_SalesFact!J1535)</f>
        <v>2465.9856</v>
      </c>
      <c r="K1535" s="4" t="str">
        <f>IF(COUNTIF($A$2:$A1535,A1535)&gt;1,"Duplicate","Unique")</f>
        <v>Unique</v>
      </c>
    </row>
    <row r="1536" spans="1:11" ht="15" customHeight="1" x14ac:dyDescent="0.3">
      <c r="A1536" s="4" t="str">
        <f>Raw_SalesFact!A1536</f>
        <v>SALE1534</v>
      </c>
      <c r="B1536" s="6">
        <f>Raw_SalesFact!B1536</f>
        <v>45533</v>
      </c>
      <c r="C1536" s="4" t="str">
        <f>Raw_SalesFact!C1536</f>
        <v>CUST1269</v>
      </c>
      <c r="D1536" s="4" t="str">
        <f>Raw_SalesFact!D1536</f>
        <v>PROD59</v>
      </c>
      <c r="E1536" s="4" t="str">
        <f>Raw_SalesFact!E1536</f>
        <v>STORE17</v>
      </c>
      <c r="F1536" s="4">
        <f>IF(Raw_SalesFact!F1536="",ROUND(AVERAGE(Raw_SalesFact!$F$2:$F$2001),0),Raw_SalesFact!F1536)</f>
        <v>2</v>
      </c>
      <c r="G1536" s="4">
        <f>IF(Raw_SalesFact!G1536="",ROUND(AVERAGEIF(Raw_SalesFact!$D$2:$D$2001,D1536,Raw_SalesFact!$G$2:$G$2001),2),Raw_SalesFact!G1536)</f>
        <v>102.85</v>
      </c>
      <c r="H1536" s="8">
        <f>IF(Raw_SalesFact!H1536="",0,Raw_SalesFact!H1536)</f>
        <v>0.08</v>
      </c>
      <c r="I1536" s="4" t="str">
        <f>Raw_SalesFact!I1536</f>
        <v>PayPal</v>
      </c>
      <c r="J1536" s="4">
        <f>IF(Raw_SalesFact!J1536="",ROUND(F1536*G1536*(1-H1536),2),Raw_SalesFact!J1536)</f>
        <v>189.244</v>
      </c>
      <c r="K1536" s="4" t="str">
        <f>IF(COUNTIF($A$2:$A1536,A1536)&gt;1,"Duplicate","Unique")</f>
        <v>Unique</v>
      </c>
    </row>
    <row r="1537" spans="1:11" ht="15" customHeight="1" x14ac:dyDescent="0.3">
      <c r="A1537" s="4" t="str">
        <f>Raw_SalesFact!A1537</f>
        <v>SALE1535</v>
      </c>
      <c r="B1537" s="6">
        <f>Raw_SalesFact!B1537</f>
        <v>45781</v>
      </c>
      <c r="C1537" s="4" t="str">
        <f>Raw_SalesFact!C1537</f>
        <v>CUST1039</v>
      </c>
      <c r="D1537" s="4" t="str">
        <f>Raw_SalesFact!D1537</f>
        <v>PROD11</v>
      </c>
      <c r="E1537" s="4" t="str">
        <f>Raw_SalesFact!E1537</f>
        <v>STORE16</v>
      </c>
      <c r="F1537" s="4">
        <f>IF(Raw_SalesFact!F1537="",ROUND(AVERAGE(Raw_SalesFact!$F$2:$F$2001),0),Raw_SalesFact!F1537)</f>
        <v>3</v>
      </c>
      <c r="G1537" s="4">
        <f>IF(Raw_SalesFact!G1537="",ROUND(AVERAGEIF(Raw_SalesFact!$D$2:$D$2001,D1537,Raw_SalesFact!$G$2:$G$2001),2),Raw_SalesFact!G1537)</f>
        <v>866.78</v>
      </c>
      <c r="H1537" s="8">
        <f>IF(Raw_SalesFact!H1537="",0,Raw_SalesFact!H1537)</f>
        <v>0.27</v>
      </c>
      <c r="I1537" s="4" t="str">
        <f>Raw_SalesFact!I1537</f>
        <v>PayPal</v>
      </c>
      <c r="J1537" s="4">
        <f>IF(Raw_SalesFact!J1537="",ROUND(F1537*G1537*(1-H1537),2),Raw_SalesFact!J1537)</f>
        <v>1898.2482</v>
      </c>
      <c r="K1537" s="4" t="str">
        <f>IF(COUNTIF($A$2:$A1537,A1537)&gt;1,"Duplicate","Unique")</f>
        <v>Unique</v>
      </c>
    </row>
    <row r="1538" spans="1:11" ht="15" customHeight="1" x14ac:dyDescent="0.3">
      <c r="A1538" s="4" t="str">
        <f>Raw_SalesFact!A1538</f>
        <v>SALE1536</v>
      </c>
      <c r="B1538" s="6">
        <f>Raw_SalesFact!B1538</f>
        <v>45378</v>
      </c>
      <c r="C1538" s="4" t="str">
        <f>Raw_SalesFact!C1538</f>
        <v>CUST1208</v>
      </c>
      <c r="D1538" s="4" t="str">
        <f>Raw_SalesFact!D1538</f>
        <v>PROD78</v>
      </c>
      <c r="E1538" s="4" t="str">
        <f>Raw_SalesFact!E1538</f>
        <v>STORE16</v>
      </c>
      <c r="F1538" s="4">
        <f>IF(Raw_SalesFact!F1538="",ROUND(AVERAGE(Raw_SalesFact!$F$2:$F$2001),0),Raw_SalesFact!F1538)</f>
        <v>3</v>
      </c>
      <c r="G1538" s="4">
        <f>IF(Raw_SalesFact!G1538="",ROUND(AVERAGEIF(Raw_SalesFact!$D$2:$D$2001,D1538,Raw_SalesFact!$G$2:$G$2001),2),Raw_SalesFact!G1538)</f>
        <v>392.84</v>
      </c>
      <c r="H1538" s="8">
        <f>IF(Raw_SalesFact!H1538="",0,Raw_SalesFact!H1538)</f>
        <v>0.27</v>
      </c>
      <c r="I1538" s="4" t="str">
        <f>Raw_SalesFact!I1538</f>
        <v>PayPal</v>
      </c>
      <c r="J1538" s="4">
        <f>IF(Raw_SalesFact!J1538="",ROUND(F1538*G1538*(1-H1538),2),Raw_SalesFact!J1538)</f>
        <v>860.31960000000004</v>
      </c>
      <c r="K1538" s="4" t="str">
        <f>IF(COUNTIF($A$2:$A1538,A1538)&gt;1,"Duplicate","Unique")</f>
        <v>Unique</v>
      </c>
    </row>
    <row r="1539" spans="1:11" ht="15" customHeight="1" x14ac:dyDescent="0.3">
      <c r="A1539" s="4" t="str">
        <f>Raw_SalesFact!A1539</f>
        <v>SALE1537</v>
      </c>
      <c r="B1539" s="6">
        <f>Raw_SalesFact!B1539</f>
        <v>45688</v>
      </c>
      <c r="C1539" s="4" t="str">
        <f>Raw_SalesFact!C1539</f>
        <v>CUST1323</v>
      </c>
      <c r="D1539" s="4" t="str">
        <f>Raw_SalesFact!D1539</f>
        <v>PROD9</v>
      </c>
      <c r="E1539" s="4" t="str">
        <f>Raw_SalesFact!E1539</f>
        <v>STORE5</v>
      </c>
      <c r="F1539" s="4">
        <f>IF(Raw_SalesFact!F1539="",ROUND(AVERAGE(Raw_SalesFact!$F$2:$F$2001),0),Raw_SalesFact!F1539)</f>
        <v>2</v>
      </c>
      <c r="G1539" s="4">
        <f>IF(Raw_SalesFact!G1539="",ROUND(AVERAGEIF(Raw_SalesFact!$D$2:$D$2001,D1539,Raw_SalesFact!$G$2:$G$2001),2),Raw_SalesFact!G1539)</f>
        <v>753.1</v>
      </c>
      <c r="H1539" s="8">
        <f>IF(Raw_SalesFact!H1539="",0,Raw_SalesFact!H1539)</f>
        <v>0.19</v>
      </c>
      <c r="I1539" s="4" t="str">
        <f>Raw_SalesFact!I1539</f>
        <v>PayPal</v>
      </c>
      <c r="J1539" s="4">
        <f>IF(Raw_SalesFact!J1539="",ROUND(F1539*G1539*(1-H1539),2),Raw_SalesFact!J1539)</f>
        <v>1220.0219999999999</v>
      </c>
      <c r="K1539" s="4" t="str">
        <f>IF(COUNTIF($A$2:$A1539,A1539)&gt;1,"Duplicate","Unique")</f>
        <v>Unique</v>
      </c>
    </row>
    <row r="1540" spans="1:11" ht="15" customHeight="1" x14ac:dyDescent="0.3">
      <c r="A1540" s="4" t="str">
        <f>Raw_SalesFact!A1540</f>
        <v>SALE1538</v>
      </c>
      <c r="B1540" s="6">
        <f>Raw_SalesFact!B1540</f>
        <v>45927</v>
      </c>
      <c r="C1540" s="4" t="str">
        <f>Raw_SalesFact!C1540</f>
        <v>CUST1007</v>
      </c>
      <c r="D1540" s="4" t="str">
        <f>Raw_SalesFact!D1540</f>
        <v>PROD54</v>
      </c>
      <c r="E1540" s="4" t="str">
        <f>Raw_SalesFact!E1540</f>
        <v>STORE17</v>
      </c>
      <c r="F1540" s="4">
        <f>IF(Raw_SalesFact!F1540="",ROUND(AVERAGE(Raw_SalesFact!$F$2:$F$2001),0),Raw_SalesFact!F1540)</f>
        <v>2</v>
      </c>
      <c r="G1540" s="4">
        <f>IF(Raw_SalesFact!G1540="",ROUND(AVERAGEIF(Raw_SalesFact!$D$2:$D$2001,D1540,Raw_SalesFact!$G$2:$G$2001),2),Raw_SalesFact!G1540)</f>
        <v>700.91</v>
      </c>
      <c r="H1540" s="8">
        <f>IF(Raw_SalesFact!H1540="",0,Raw_SalesFact!H1540)</f>
        <v>0.1</v>
      </c>
      <c r="I1540" s="4" t="str">
        <f>Raw_SalesFact!I1540</f>
        <v>PayPal</v>
      </c>
      <c r="J1540" s="4">
        <f>IF(Raw_SalesFact!J1540="",ROUND(F1540*G1540*(1-H1540),2),Raw_SalesFact!J1540)</f>
        <v>1261.6379999999999</v>
      </c>
      <c r="K1540" s="4" t="str">
        <f>IF(COUNTIF($A$2:$A1540,A1540)&gt;1,"Duplicate","Unique")</f>
        <v>Unique</v>
      </c>
    </row>
    <row r="1541" spans="1:11" ht="15" customHeight="1" x14ac:dyDescent="0.3">
      <c r="A1541" s="4" t="str">
        <f>Raw_SalesFact!A1541</f>
        <v>SALE1539</v>
      </c>
      <c r="B1541" s="6">
        <f>Raw_SalesFact!B1541</f>
        <v>45775</v>
      </c>
      <c r="C1541" s="4" t="str">
        <f>Raw_SalesFact!C1541</f>
        <v>CUST1072</v>
      </c>
      <c r="D1541" s="4" t="str">
        <f>Raw_SalesFact!D1541</f>
        <v>PROD15</v>
      </c>
      <c r="E1541" s="4" t="str">
        <f>Raw_SalesFact!E1541</f>
        <v>STORE12</v>
      </c>
      <c r="F1541" s="4">
        <f>IF(Raw_SalesFact!F1541="",ROUND(AVERAGE(Raw_SalesFact!$F$2:$F$2001),0),Raw_SalesFact!F1541)</f>
        <v>4</v>
      </c>
      <c r="G1541" s="4">
        <f>IF(Raw_SalesFact!G1541="",ROUND(AVERAGEIF(Raw_SalesFact!$D$2:$D$2001,D1541,Raw_SalesFact!$G$2:$G$2001),2),Raw_SalesFact!G1541)</f>
        <v>935.98</v>
      </c>
      <c r="H1541" s="8">
        <f>IF(Raw_SalesFact!H1541="",0,Raw_SalesFact!H1541)</f>
        <v>0.11</v>
      </c>
      <c r="I1541" s="4" t="str">
        <f>Raw_SalesFact!I1541</f>
        <v>PayPal</v>
      </c>
      <c r="J1541" s="4">
        <f>IF(Raw_SalesFact!J1541="",ROUND(F1541*G1541*(1-H1541),2),Raw_SalesFact!J1541)</f>
        <v>3332.0888</v>
      </c>
      <c r="K1541" s="4" t="str">
        <f>IF(COUNTIF($A$2:$A1541,A1541)&gt;1,"Duplicate","Unique")</f>
        <v>Unique</v>
      </c>
    </row>
    <row r="1542" spans="1:11" ht="15" customHeight="1" x14ac:dyDescent="0.3">
      <c r="A1542" s="4" t="str">
        <f>Raw_SalesFact!A1542</f>
        <v>SALE1540</v>
      </c>
      <c r="B1542" s="6">
        <f>Raw_SalesFact!B1542</f>
        <v>45849</v>
      </c>
      <c r="C1542" s="4" t="str">
        <f>Raw_SalesFact!C1542</f>
        <v>CUST1485</v>
      </c>
      <c r="D1542" s="4" t="str">
        <f>Raw_SalesFact!D1542</f>
        <v>PROD76</v>
      </c>
      <c r="E1542" s="4" t="str">
        <f>Raw_SalesFact!E1542</f>
        <v>STORE16</v>
      </c>
      <c r="F1542" s="4">
        <f>IF(Raw_SalesFact!F1542="",ROUND(AVERAGE(Raw_SalesFact!$F$2:$F$2001),0),Raw_SalesFact!F1542)</f>
        <v>1</v>
      </c>
      <c r="G1542" s="4">
        <f>IF(Raw_SalesFact!G1542="",ROUND(AVERAGEIF(Raw_SalesFact!$D$2:$D$2001,D1542,Raw_SalesFact!$G$2:$G$2001),2),Raw_SalesFact!G1542)</f>
        <v>539.9</v>
      </c>
      <c r="H1542" s="8">
        <f>IF(Raw_SalesFact!H1542="",0,Raw_SalesFact!H1542)</f>
        <v>7.0000000000000007E-2</v>
      </c>
      <c r="I1542" s="4" t="str">
        <f>Raw_SalesFact!I1542</f>
        <v>Credit Card</v>
      </c>
      <c r="J1542" s="4">
        <f>IF(Raw_SalesFact!J1542="",ROUND(F1542*G1542*(1-H1542),2),Raw_SalesFact!J1542)</f>
        <v>502.10700000000003</v>
      </c>
      <c r="K1542" s="4" t="str">
        <f>IF(COUNTIF($A$2:$A1542,A1542)&gt;1,"Duplicate","Unique")</f>
        <v>Unique</v>
      </c>
    </row>
    <row r="1543" spans="1:11" ht="15" customHeight="1" x14ac:dyDescent="0.3">
      <c r="A1543" s="4" t="str">
        <f>Raw_SalesFact!A1543</f>
        <v>SALE1541</v>
      </c>
      <c r="B1543" s="6">
        <f>Raw_SalesFact!B1543</f>
        <v>45573</v>
      </c>
      <c r="C1543" s="4" t="str">
        <f>Raw_SalesFact!C1543</f>
        <v>CUST1171</v>
      </c>
      <c r="D1543" s="4" t="str">
        <f>Raw_SalesFact!D1543</f>
        <v>PROD40</v>
      </c>
      <c r="E1543" s="4" t="str">
        <f>Raw_SalesFact!E1543</f>
        <v>STORE6</v>
      </c>
      <c r="F1543" s="4">
        <f>IF(Raw_SalesFact!F1543="",ROUND(AVERAGE(Raw_SalesFact!$F$2:$F$2001),0),Raw_SalesFact!F1543)</f>
        <v>1</v>
      </c>
      <c r="G1543" s="4">
        <f>IF(Raw_SalesFact!G1543="",ROUND(AVERAGEIF(Raw_SalesFact!$D$2:$D$2001,D1543,Raw_SalesFact!$G$2:$G$2001),2),Raw_SalesFact!G1543)</f>
        <v>312.81</v>
      </c>
      <c r="H1543" s="8">
        <f>IF(Raw_SalesFact!H1543="",0,Raw_SalesFact!H1543)</f>
        <v>0.14000000000000001</v>
      </c>
      <c r="I1543" s="4" t="str">
        <f>Raw_SalesFact!I1543</f>
        <v>PayPal</v>
      </c>
      <c r="J1543" s="4">
        <f>IF(Raw_SalesFact!J1543="",ROUND(F1543*G1543*(1-H1543),2),Raw_SalesFact!J1543)</f>
        <v>269.01659999999998</v>
      </c>
      <c r="K1543" s="4" t="str">
        <f>IF(COUNTIF($A$2:$A1543,A1543)&gt;1,"Duplicate","Unique")</f>
        <v>Unique</v>
      </c>
    </row>
    <row r="1544" spans="1:11" ht="15" customHeight="1" x14ac:dyDescent="0.3">
      <c r="A1544" s="4" t="str">
        <f>Raw_SalesFact!A1544</f>
        <v>SALE1542</v>
      </c>
      <c r="B1544" s="6">
        <f>Raw_SalesFact!B1544</f>
        <v>45356</v>
      </c>
      <c r="C1544" s="4" t="str">
        <f>Raw_SalesFact!C1544</f>
        <v>CUST1249</v>
      </c>
      <c r="D1544" s="4" t="str">
        <f>Raw_SalesFact!D1544</f>
        <v>PROD48</v>
      </c>
      <c r="E1544" s="4" t="str">
        <f>Raw_SalesFact!E1544</f>
        <v>STORE7</v>
      </c>
      <c r="F1544" s="4">
        <f>IF(Raw_SalesFact!F1544="",ROUND(AVERAGE(Raw_SalesFact!$F$2:$F$2001),0),Raw_SalesFact!F1544)</f>
        <v>3</v>
      </c>
      <c r="G1544" s="4">
        <f>IF(Raw_SalesFact!G1544="",ROUND(AVERAGEIF(Raw_SalesFact!$D$2:$D$2001,D1544,Raw_SalesFact!$G$2:$G$2001),2),Raw_SalesFact!G1544)</f>
        <v>855.96</v>
      </c>
      <c r="H1544" s="8">
        <f>IF(Raw_SalesFact!H1544="",0,Raw_SalesFact!H1544)</f>
        <v>0.28999999999999998</v>
      </c>
      <c r="I1544" s="4" t="str">
        <f>Raw_SalesFact!I1544</f>
        <v>COD</v>
      </c>
      <c r="J1544" s="4">
        <f>IF(Raw_SalesFact!J1544="",ROUND(F1544*G1544*(1-H1544),2),Raw_SalesFact!J1544)</f>
        <v>1823.1948</v>
      </c>
      <c r="K1544" s="4" t="str">
        <f>IF(COUNTIF($A$2:$A1544,A1544)&gt;1,"Duplicate","Unique")</f>
        <v>Unique</v>
      </c>
    </row>
    <row r="1545" spans="1:11" ht="15" customHeight="1" x14ac:dyDescent="0.3">
      <c r="A1545" s="4" t="str">
        <f>Raw_SalesFact!A1545</f>
        <v>SALE1543</v>
      </c>
      <c r="B1545" s="6">
        <f>Raw_SalesFact!B1545</f>
        <v>45326</v>
      </c>
      <c r="C1545" s="4" t="str">
        <f>Raw_SalesFact!C1545</f>
        <v>CUST1355</v>
      </c>
      <c r="D1545" s="4" t="str">
        <f>Raw_SalesFact!D1545</f>
        <v>PROD1</v>
      </c>
      <c r="E1545" s="4" t="str">
        <f>Raw_SalesFact!E1545</f>
        <v>STORE11</v>
      </c>
      <c r="F1545" s="4">
        <f>IF(Raw_SalesFact!F1545="",ROUND(AVERAGE(Raw_SalesFact!$F$2:$F$2001),0),Raw_SalesFact!F1545)</f>
        <v>3</v>
      </c>
      <c r="G1545" s="4">
        <f>IF(Raw_SalesFact!G1545="",ROUND(AVERAGEIF(Raw_SalesFact!$D$2:$D$2001,D1545,Raw_SalesFact!$G$2:$G$2001),2),Raw_SalesFact!G1545)</f>
        <v>305</v>
      </c>
      <c r="H1545" s="8">
        <f>IF(Raw_SalesFact!H1545="",0,Raw_SalesFact!H1545)</f>
        <v>0.01</v>
      </c>
      <c r="I1545" s="4" t="str">
        <f>Raw_SalesFact!I1545</f>
        <v>COD</v>
      </c>
      <c r="J1545" s="4">
        <f>IF(Raw_SalesFact!J1545="",ROUND(F1545*G1545*(1-H1545),2),Raw_SalesFact!J1545)</f>
        <v>905.85</v>
      </c>
      <c r="K1545" s="4" t="str">
        <f>IF(COUNTIF($A$2:$A1545,A1545)&gt;1,"Duplicate","Unique")</f>
        <v>Unique</v>
      </c>
    </row>
    <row r="1546" spans="1:11" ht="15" customHeight="1" x14ac:dyDescent="0.3">
      <c r="A1546" s="4" t="str">
        <f>Raw_SalesFact!A1546</f>
        <v>SALE1544</v>
      </c>
      <c r="B1546" s="6">
        <f>Raw_SalesFact!B1546</f>
        <v>45361</v>
      </c>
      <c r="C1546" s="4" t="str">
        <f>Raw_SalesFact!C1546</f>
        <v>CUST1468</v>
      </c>
      <c r="D1546" s="4" t="str">
        <f>Raw_SalesFact!D1546</f>
        <v>PROD99</v>
      </c>
      <c r="E1546" s="4" t="str">
        <f>Raw_SalesFact!E1546</f>
        <v>STORE12</v>
      </c>
      <c r="F1546" s="4">
        <f>IF(Raw_SalesFact!F1546="",ROUND(AVERAGE(Raw_SalesFact!$F$2:$F$2001),0),Raw_SalesFact!F1546)</f>
        <v>3</v>
      </c>
      <c r="G1546" s="4">
        <f>IF(Raw_SalesFact!G1546="",ROUND(AVERAGEIF(Raw_SalesFact!$D$2:$D$2001,D1546,Raw_SalesFact!$G$2:$G$2001),2),Raw_SalesFact!G1546)</f>
        <v>831.15</v>
      </c>
      <c r="H1546" s="8">
        <f>IF(Raw_SalesFact!H1546="",0,Raw_SalesFact!H1546)</f>
        <v>0.19</v>
      </c>
      <c r="I1546" s="4" t="str">
        <f>Raw_SalesFact!I1546</f>
        <v>Credit Card</v>
      </c>
      <c r="J1546" s="4">
        <f>IF(Raw_SalesFact!J1546="",ROUND(F1546*G1546*(1-H1546),2),Raw_SalesFact!J1546)</f>
        <v>2019.6945000000001</v>
      </c>
      <c r="K1546" s="4" t="str">
        <f>IF(COUNTIF($A$2:$A1546,A1546)&gt;1,"Duplicate","Unique")</f>
        <v>Unique</v>
      </c>
    </row>
    <row r="1547" spans="1:11" ht="15" customHeight="1" x14ac:dyDescent="0.3">
      <c r="A1547" s="4" t="str">
        <f>Raw_SalesFact!A1547</f>
        <v>SALE1545</v>
      </c>
      <c r="B1547" s="6">
        <f>Raw_SalesFact!B1547</f>
        <v>45926</v>
      </c>
      <c r="C1547" s="4" t="str">
        <f>Raw_SalesFact!C1547</f>
        <v>CUST1207</v>
      </c>
      <c r="D1547" s="4" t="str">
        <f>Raw_SalesFact!D1547</f>
        <v>PROD96</v>
      </c>
      <c r="E1547" s="4" t="str">
        <f>Raw_SalesFact!E1547</f>
        <v>STORE3</v>
      </c>
      <c r="F1547" s="4">
        <f>IF(Raw_SalesFact!F1547="",ROUND(AVERAGE(Raw_SalesFact!$F$2:$F$2001),0),Raw_SalesFact!F1547)</f>
        <v>2</v>
      </c>
      <c r="G1547" s="4">
        <f>IF(Raw_SalesFact!G1547="",ROUND(AVERAGEIF(Raw_SalesFact!$D$2:$D$2001,D1547,Raw_SalesFact!$G$2:$G$2001),2),Raw_SalesFact!G1547)</f>
        <v>644.97</v>
      </c>
      <c r="H1547" s="8">
        <f>IF(Raw_SalesFact!H1547="",0,Raw_SalesFact!H1547)</f>
        <v>0.24</v>
      </c>
      <c r="I1547" s="4" t="str">
        <f>Raw_SalesFact!I1547</f>
        <v>COD</v>
      </c>
      <c r="J1547" s="4">
        <f>IF(Raw_SalesFact!J1547="",ROUND(F1547*G1547*(1-H1547),2),Raw_SalesFact!J1547)</f>
        <v>980.35440000000006</v>
      </c>
      <c r="K1547" s="4" t="str">
        <f>IF(COUNTIF($A$2:$A1547,A1547)&gt;1,"Duplicate","Unique")</f>
        <v>Unique</v>
      </c>
    </row>
    <row r="1548" spans="1:11" ht="15" customHeight="1" x14ac:dyDescent="0.3">
      <c r="A1548" s="4" t="str">
        <f>Raw_SalesFact!A1548</f>
        <v>SALE1546</v>
      </c>
      <c r="B1548" s="6">
        <f>Raw_SalesFact!B1548</f>
        <v>45839</v>
      </c>
      <c r="C1548" s="4" t="str">
        <f>Raw_SalesFact!C1548</f>
        <v>CUST1095</v>
      </c>
      <c r="D1548" s="4" t="str">
        <f>Raw_SalesFact!D1548</f>
        <v>PROD88</v>
      </c>
      <c r="E1548" s="4" t="str">
        <f>Raw_SalesFact!E1548</f>
        <v>STORE1</v>
      </c>
      <c r="F1548" s="4">
        <f>IF(Raw_SalesFact!F1548="",ROUND(AVERAGE(Raw_SalesFact!$F$2:$F$2001),0),Raw_SalesFact!F1548)</f>
        <v>1</v>
      </c>
      <c r="G1548" s="4">
        <f>IF(Raw_SalesFact!G1548="",ROUND(AVERAGEIF(Raw_SalesFact!$D$2:$D$2001,D1548,Raw_SalesFact!$G$2:$G$2001),2),Raw_SalesFact!G1548)</f>
        <v>149.56</v>
      </c>
      <c r="H1548" s="8">
        <f>IF(Raw_SalesFact!H1548="",0,Raw_SalesFact!H1548)</f>
        <v>0.09</v>
      </c>
      <c r="I1548" s="4" t="str">
        <f>Raw_SalesFact!I1548</f>
        <v>Credit Card</v>
      </c>
      <c r="J1548" s="4">
        <f>IF(Raw_SalesFact!J1548="",ROUND(F1548*G1548*(1-H1548),2),Raw_SalesFact!J1548)</f>
        <v>136.09960000000001</v>
      </c>
      <c r="K1548" s="4" t="str">
        <f>IF(COUNTIF($A$2:$A1548,A1548)&gt;1,"Duplicate","Unique")</f>
        <v>Unique</v>
      </c>
    </row>
    <row r="1549" spans="1:11" ht="15" customHeight="1" x14ac:dyDescent="0.3">
      <c r="A1549" s="4" t="str">
        <f>Raw_SalesFact!A1549</f>
        <v>SALE1547</v>
      </c>
      <c r="B1549" s="6">
        <f>Raw_SalesFact!B1549</f>
        <v>45434</v>
      </c>
      <c r="C1549" s="4" t="str">
        <f>Raw_SalesFact!C1549</f>
        <v>CUST1217</v>
      </c>
      <c r="D1549" s="4" t="str">
        <f>Raw_SalesFact!D1549</f>
        <v>PROD43</v>
      </c>
      <c r="E1549" s="4" t="str">
        <f>Raw_SalesFact!E1549</f>
        <v>STORE19</v>
      </c>
      <c r="F1549" s="4">
        <f>IF(Raw_SalesFact!F1549="",ROUND(AVERAGE(Raw_SalesFact!$F$2:$F$2001),0),Raw_SalesFact!F1549)</f>
        <v>1</v>
      </c>
      <c r="G1549" s="4">
        <f>IF(Raw_SalesFact!G1549="",ROUND(AVERAGEIF(Raw_SalesFact!$D$2:$D$2001,D1549,Raw_SalesFact!$G$2:$G$2001),2),Raw_SalesFact!G1549)</f>
        <v>661.77</v>
      </c>
      <c r="H1549" s="8">
        <f>IF(Raw_SalesFact!H1549="",0,Raw_SalesFact!H1549)</f>
        <v>0.03</v>
      </c>
      <c r="I1549" s="4" t="str">
        <f>Raw_SalesFact!I1549</f>
        <v>PayPal</v>
      </c>
      <c r="J1549" s="4">
        <f>IF(Raw_SalesFact!J1549="",ROUND(F1549*G1549*(1-H1549),2),Raw_SalesFact!J1549)</f>
        <v>641.91690000000006</v>
      </c>
      <c r="K1549" s="4" t="str">
        <f>IF(COUNTIF($A$2:$A1549,A1549)&gt;1,"Duplicate","Unique")</f>
        <v>Unique</v>
      </c>
    </row>
    <row r="1550" spans="1:11" ht="15" customHeight="1" x14ac:dyDescent="0.3">
      <c r="A1550" s="4" t="str">
        <f>Raw_SalesFact!A1550</f>
        <v>SALE1548</v>
      </c>
      <c r="B1550" s="6">
        <f>Raw_SalesFact!B1550</f>
        <v>45819</v>
      </c>
      <c r="C1550" s="4" t="str">
        <f>Raw_SalesFact!C1550</f>
        <v>CUST1108</v>
      </c>
      <c r="D1550" s="4" t="str">
        <f>Raw_SalesFact!D1550</f>
        <v>PROD94</v>
      </c>
      <c r="E1550" s="4" t="str">
        <f>Raw_SalesFact!E1550</f>
        <v>STORE7</v>
      </c>
      <c r="F1550" s="4">
        <f>IF(Raw_SalesFact!F1550="",ROUND(AVERAGE(Raw_SalesFact!$F$2:$F$2001),0),Raw_SalesFact!F1550)</f>
        <v>3</v>
      </c>
      <c r="G1550" s="4">
        <f>IF(Raw_SalesFact!G1550="",ROUND(AVERAGEIF(Raw_SalesFact!$D$2:$D$2001,D1550,Raw_SalesFact!$G$2:$G$2001),2),Raw_SalesFact!G1550)</f>
        <v>99.67</v>
      </c>
      <c r="H1550" s="8">
        <f>IF(Raw_SalesFact!H1550="",0,Raw_SalesFact!H1550)</f>
        <v>0.17</v>
      </c>
      <c r="I1550" s="4" t="str">
        <f>Raw_SalesFact!I1550</f>
        <v>Credit Card</v>
      </c>
      <c r="J1550" s="4">
        <f>IF(Raw_SalesFact!J1550="",ROUND(F1550*G1550*(1-H1550),2),Raw_SalesFact!J1550)</f>
        <v>248.17830000000001</v>
      </c>
      <c r="K1550" s="4" t="str">
        <f>IF(COUNTIF($A$2:$A1550,A1550)&gt;1,"Duplicate","Unique")</f>
        <v>Unique</v>
      </c>
    </row>
    <row r="1551" spans="1:11" ht="15" customHeight="1" x14ac:dyDescent="0.3">
      <c r="A1551" s="4" t="str">
        <f>Raw_SalesFact!A1551</f>
        <v>SALE1549</v>
      </c>
      <c r="B1551" s="6">
        <f>Raw_SalesFact!B1551</f>
        <v>45553</v>
      </c>
      <c r="C1551" s="4" t="str">
        <f>Raw_SalesFact!C1551</f>
        <v>CUST1221</v>
      </c>
      <c r="D1551" s="4" t="str">
        <f>Raw_SalesFact!D1551</f>
        <v>PROD62</v>
      </c>
      <c r="E1551" s="4" t="str">
        <f>Raw_SalesFact!E1551</f>
        <v>STORE1</v>
      </c>
      <c r="F1551" s="4">
        <f>IF(Raw_SalesFact!F1551="",ROUND(AVERAGE(Raw_SalesFact!$F$2:$F$2001),0),Raw_SalesFact!F1551)</f>
        <v>3</v>
      </c>
      <c r="G1551" s="4">
        <f>IF(Raw_SalesFact!G1551="",ROUND(AVERAGEIF(Raw_SalesFact!$D$2:$D$2001,D1551,Raw_SalesFact!$G$2:$G$2001),2),Raw_SalesFact!G1551)</f>
        <v>103.66</v>
      </c>
      <c r="H1551" s="8">
        <f>IF(Raw_SalesFact!H1551="",0,Raw_SalesFact!H1551)</f>
        <v>0.26</v>
      </c>
      <c r="I1551" s="4" t="str">
        <f>Raw_SalesFact!I1551</f>
        <v>COD</v>
      </c>
      <c r="J1551" s="4">
        <f>IF(Raw_SalesFact!J1551="",ROUND(F1551*G1551*(1-H1551),2),Raw_SalesFact!J1551)</f>
        <v>230.12520000000001</v>
      </c>
      <c r="K1551" s="4" t="str">
        <f>IF(COUNTIF($A$2:$A1551,A1551)&gt;1,"Duplicate","Unique")</f>
        <v>Unique</v>
      </c>
    </row>
    <row r="1552" spans="1:11" ht="15" customHeight="1" x14ac:dyDescent="0.3">
      <c r="A1552" s="4" t="str">
        <f>Raw_SalesFact!A1552</f>
        <v>SALE1550</v>
      </c>
      <c r="B1552" s="6">
        <f>Raw_SalesFact!B1552</f>
        <v>45258</v>
      </c>
      <c r="C1552" s="4" t="str">
        <f>Raw_SalesFact!C1552</f>
        <v>CUST1436</v>
      </c>
      <c r="D1552" s="4" t="str">
        <f>Raw_SalesFact!D1552</f>
        <v>PROD40</v>
      </c>
      <c r="E1552" s="4" t="str">
        <f>Raw_SalesFact!E1552</f>
        <v>STORE2</v>
      </c>
      <c r="F1552" s="4">
        <f>IF(Raw_SalesFact!F1552="",ROUND(AVERAGE(Raw_SalesFact!$F$2:$F$2001),0),Raw_SalesFact!F1552)</f>
        <v>4</v>
      </c>
      <c r="G1552" s="4">
        <f>IF(Raw_SalesFact!G1552="",ROUND(AVERAGEIF(Raw_SalesFact!$D$2:$D$2001,D1552,Raw_SalesFact!$G$2:$G$2001),2),Raw_SalesFact!G1552)</f>
        <v>54.4</v>
      </c>
      <c r="H1552" s="8">
        <f>IF(Raw_SalesFact!H1552="",0,Raw_SalesFact!H1552)</f>
        <v>0.22</v>
      </c>
      <c r="I1552" s="4" t="str">
        <f>Raw_SalesFact!I1552</f>
        <v>Credit Card</v>
      </c>
      <c r="J1552" s="4">
        <f>IF(Raw_SalesFact!J1552="",ROUND(F1552*G1552*(1-H1552),2),Raw_SalesFact!J1552)</f>
        <v>169.72800000000001</v>
      </c>
      <c r="K1552" s="4" t="str">
        <f>IF(COUNTIF($A$2:$A1552,A1552)&gt;1,"Duplicate","Unique")</f>
        <v>Unique</v>
      </c>
    </row>
    <row r="1553" spans="1:11" ht="15" customHeight="1" x14ac:dyDescent="0.3">
      <c r="A1553" s="4" t="str">
        <f>Raw_SalesFact!A1553</f>
        <v>SALE1551</v>
      </c>
      <c r="B1553" s="6">
        <f>Raw_SalesFact!B1553</f>
        <v>45435</v>
      </c>
      <c r="C1553" s="4" t="str">
        <f>Raw_SalesFact!C1553</f>
        <v>CUST1490</v>
      </c>
      <c r="D1553" s="4" t="str">
        <f>Raw_SalesFact!D1553</f>
        <v>PROD84</v>
      </c>
      <c r="E1553" s="4" t="str">
        <f>Raw_SalesFact!E1553</f>
        <v>STORE14</v>
      </c>
      <c r="F1553" s="4">
        <f>IF(Raw_SalesFact!F1553="",ROUND(AVERAGE(Raw_SalesFact!$F$2:$F$2001),0),Raw_SalesFact!F1553)</f>
        <v>1</v>
      </c>
      <c r="G1553" s="4">
        <f>IF(Raw_SalesFact!G1553="",ROUND(AVERAGEIF(Raw_SalesFact!$D$2:$D$2001,D1553,Raw_SalesFact!$G$2:$G$2001),2),Raw_SalesFact!G1553)</f>
        <v>46.66</v>
      </c>
      <c r="H1553" s="8">
        <f>IF(Raw_SalesFact!H1553="",0,Raw_SalesFact!H1553)</f>
        <v>0.2</v>
      </c>
      <c r="I1553" s="4" t="str">
        <f>Raw_SalesFact!I1553</f>
        <v>Credit Card</v>
      </c>
      <c r="J1553" s="4">
        <f>IF(Raw_SalesFact!J1553="",ROUND(F1553*G1553*(1-H1553),2),Raw_SalesFact!J1553)</f>
        <v>37.328000000000003</v>
      </c>
      <c r="K1553" s="4" t="str">
        <f>IF(COUNTIF($A$2:$A1553,A1553)&gt;1,"Duplicate","Unique")</f>
        <v>Unique</v>
      </c>
    </row>
    <row r="1554" spans="1:11" ht="15" customHeight="1" x14ac:dyDescent="0.3">
      <c r="A1554" s="4" t="str">
        <f>Raw_SalesFact!A1554</f>
        <v>SALE1552</v>
      </c>
      <c r="B1554" s="6">
        <f>Raw_SalesFact!B1554</f>
        <v>45447</v>
      </c>
      <c r="C1554" s="4" t="str">
        <f>Raw_SalesFact!C1554</f>
        <v>CUST1007</v>
      </c>
      <c r="D1554" s="4" t="str">
        <f>Raw_SalesFact!D1554</f>
        <v>PROD73</v>
      </c>
      <c r="E1554" s="4" t="str">
        <f>Raw_SalesFact!E1554</f>
        <v>STORE11</v>
      </c>
      <c r="F1554" s="4">
        <f>IF(Raw_SalesFact!F1554="",ROUND(AVERAGE(Raw_SalesFact!$F$2:$F$2001),0),Raw_SalesFact!F1554)</f>
        <v>4</v>
      </c>
      <c r="G1554" s="4">
        <f>IF(Raw_SalesFact!G1554="",ROUND(AVERAGEIF(Raw_SalesFact!$D$2:$D$2001,D1554,Raw_SalesFact!$G$2:$G$2001),2),Raw_SalesFact!G1554)</f>
        <v>871.2</v>
      </c>
      <c r="H1554" s="8">
        <f>IF(Raw_SalesFact!H1554="",0,Raw_SalesFact!H1554)</f>
        <v>0.28999999999999998</v>
      </c>
      <c r="I1554" s="4" t="str">
        <f>Raw_SalesFact!I1554</f>
        <v>Credit Card</v>
      </c>
      <c r="J1554" s="4">
        <f>IF(Raw_SalesFact!J1554="",ROUND(F1554*G1554*(1-H1554),2),Raw_SalesFact!J1554)</f>
        <v>2474.2080000000001</v>
      </c>
      <c r="K1554" s="4" t="str">
        <f>IF(COUNTIF($A$2:$A1554,A1554)&gt;1,"Duplicate","Unique")</f>
        <v>Unique</v>
      </c>
    </row>
    <row r="1555" spans="1:11" ht="15" customHeight="1" x14ac:dyDescent="0.3">
      <c r="A1555" s="4" t="str">
        <f>Raw_SalesFact!A1555</f>
        <v>SALE1553</v>
      </c>
      <c r="B1555" s="6">
        <f>Raw_SalesFact!B1555</f>
        <v>45724</v>
      </c>
      <c r="C1555" s="4" t="str">
        <f>Raw_SalesFact!C1555</f>
        <v>CUST1379</v>
      </c>
      <c r="D1555" s="4" t="str">
        <f>Raw_SalesFact!D1555</f>
        <v>PROD18</v>
      </c>
      <c r="E1555" s="4" t="str">
        <f>Raw_SalesFact!E1555</f>
        <v>STORE14</v>
      </c>
      <c r="F1555" s="4">
        <f>IF(Raw_SalesFact!F1555="",ROUND(AVERAGE(Raw_SalesFact!$F$2:$F$2001),0),Raw_SalesFact!F1555)</f>
        <v>4</v>
      </c>
      <c r="G1555" s="4">
        <f>IF(Raw_SalesFact!G1555="",ROUND(AVERAGEIF(Raw_SalesFact!$D$2:$D$2001,D1555,Raw_SalesFact!$G$2:$G$2001),2),Raw_SalesFact!G1555)</f>
        <v>317.11</v>
      </c>
      <c r="H1555" s="8">
        <f>IF(Raw_SalesFact!H1555="",0,Raw_SalesFact!H1555)</f>
        <v>0.16</v>
      </c>
      <c r="I1555" s="4" t="str">
        <f>Raw_SalesFact!I1555</f>
        <v>PayPal</v>
      </c>
      <c r="J1555" s="4">
        <f>IF(Raw_SalesFact!J1555="",ROUND(F1555*G1555*(1-H1555),2),Raw_SalesFact!J1555)</f>
        <v>1065.4896000000001</v>
      </c>
      <c r="K1555" s="4" t="str">
        <f>IF(COUNTIF($A$2:$A1555,A1555)&gt;1,"Duplicate","Unique")</f>
        <v>Unique</v>
      </c>
    </row>
    <row r="1556" spans="1:11" ht="15" customHeight="1" x14ac:dyDescent="0.3">
      <c r="A1556" s="4" t="str">
        <f>Raw_SalesFact!A1556</f>
        <v>SALE1554</v>
      </c>
      <c r="B1556" s="6">
        <f>Raw_SalesFact!B1556</f>
        <v>45338</v>
      </c>
      <c r="C1556" s="4" t="str">
        <f>Raw_SalesFact!C1556</f>
        <v>CUST1258</v>
      </c>
      <c r="D1556" s="4" t="str">
        <f>Raw_SalesFact!D1556</f>
        <v>PROD25</v>
      </c>
      <c r="E1556" s="4" t="str">
        <f>Raw_SalesFact!E1556</f>
        <v>STORE13</v>
      </c>
      <c r="F1556" s="4">
        <f>IF(Raw_SalesFact!F1556="",ROUND(AVERAGE(Raw_SalesFact!$F$2:$F$2001),0),Raw_SalesFact!F1556)</f>
        <v>2</v>
      </c>
      <c r="G1556" s="4">
        <f>IF(Raw_SalesFact!G1556="",ROUND(AVERAGEIF(Raw_SalesFact!$D$2:$D$2001,D1556,Raw_SalesFact!$G$2:$G$2001),2),Raw_SalesFact!G1556)</f>
        <v>388.34</v>
      </c>
      <c r="H1556" s="8">
        <f>IF(Raw_SalesFact!H1556="",0,Raw_SalesFact!H1556)</f>
        <v>0.09</v>
      </c>
      <c r="I1556" s="4" t="str">
        <f>Raw_SalesFact!I1556</f>
        <v>PayPal</v>
      </c>
      <c r="J1556" s="4">
        <f>IF(Raw_SalesFact!J1556="",ROUND(F1556*G1556*(1-H1556),2),Raw_SalesFact!J1556)</f>
        <v>706.77880000000005</v>
      </c>
      <c r="K1556" s="4" t="str">
        <f>IF(COUNTIF($A$2:$A1556,A1556)&gt;1,"Duplicate","Unique")</f>
        <v>Unique</v>
      </c>
    </row>
    <row r="1557" spans="1:11" ht="15" customHeight="1" x14ac:dyDescent="0.3">
      <c r="A1557" s="4" t="str">
        <f>Raw_SalesFact!A1557</f>
        <v>SALE1555</v>
      </c>
      <c r="B1557" s="6">
        <f>Raw_SalesFact!B1557</f>
        <v>45252</v>
      </c>
      <c r="C1557" s="4" t="str">
        <f>Raw_SalesFact!C1557</f>
        <v>CUST1319</v>
      </c>
      <c r="D1557" s="4" t="str">
        <f>Raw_SalesFact!D1557</f>
        <v>PROD30</v>
      </c>
      <c r="E1557" s="4" t="str">
        <f>Raw_SalesFact!E1557</f>
        <v>STORE6</v>
      </c>
      <c r="F1557" s="4">
        <f>IF(Raw_SalesFact!F1557="",ROUND(AVERAGE(Raw_SalesFact!$F$2:$F$2001),0),Raw_SalesFact!F1557)</f>
        <v>4</v>
      </c>
      <c r="G1557" s="4">
        <f>IF(Raw_SalesFact!G1557="",ROUND(AVERAGEIF(Raw_SalesFact!$D$2:$D$2001,D1557,Raw_SalesFact!$G$2:$G$2001),2),Raw_SalesFact!G1557)</f>
        <v>998.2</v>
      </c>
      <c r="H1557" s="8">
        <f>IF(Raw_SalesFact!H1557="",0,Raw_SalesFact!H1557)</f>
        <v>0.15</v>
      </c>
      <c r="I1557" s="4" t="str">
        <f>Raw_SalesFact!I1557</f>
        <v>Credit Card</v>
      </c>
      <c r="J1557" s="4">
        <f>IF(Raw_SalesFact!J1557="",ROUND(F1557*G1557*(1-H1557),2),Raw_SalesFact!J1557)</f>
        <v>3393.88</v>
      </c>
      <c r="K1557" s="4" t="str">
        <f>IF(COUNTIF($A$2:$A1557,A1557)&gt;1,"Duplicate","Unique")</f>
        <v>Unique</v>
      </c>
    </row>
    <row r="1558" spans="1:11" ht="15" customHeight="1" x14ac:dyDescent="0.3">
      <c r="A1558" s="4" t="str">
        <f>Raw_SalesFact!A1558</f>
        <v>SALE1556</v>
      </c>
      <c r="B1558" s="6">
        <f>Raw_SalesFact!B1558</f>
        <v>45606</v>
      </c>
      <c r="C1558" s="4" t="str">
        <f>Raw_SalesFact!C1558</f>
        <v>CUST1493</v>
      </c>
      <c r="D1558" s="4" t="str">
        <f>Raw_SalesFact!D1558</f>
        <v>PROD36</v>
      </c>
      <c r="E1558" s="4" t="str">
        <f>Raw_SalesFact!E1558</f>
        <v>STORE0</v>
      </c>
      <c r="F1558" s="4">
        <f>IF(Raw_SalesFact!F1558="",ROUND(AVERAGE(Raw_SalesFact!$F$2:$F$2001),0),Raw_SalesFact!F1558)</f>
        <v>1</v>
      </c>
      <c r="G1558" s="4">
        <f>IF(Raw_SalesFact!G1558="",ROUND(AVERAGEIF(Raw_SalesFact!$D$2:$D$2001,D1558,Raw_SalesFact!$G$2:$G$2001),2),Raw_SalesFact!G1558)</f>
        <v>887.38</v>
      </c>
      <c r="H1558" s="8">
        <f>IF(Raw_SalesFact!H1558="",0,Raw_SalesFact!H1558)</f>
        <v>0.01</v>
      </c>
      <c r="I1558" s="4" t="str">
        <f>Raw_SalesFact!I1558</f>
        <v>COD</v>
      </c>
      <c r="J1558" s="4">
        <f>IF(Raw_SalesFact!J1558="",ROUND(F1558*G1558*(1-H1558),2),Raw_SalesFact!J1558)</f>
        <v>878.50620000000004</v>
      </c>
      <c r="K1558" s="4" t="str">
        <f>IF(COUNTIF($A$2:$A1558,A1558)&gt;1,"Duplicate","Unique")</f>
        <v>Unique</v>
      </c>
    </row>
    <row r="1559" spans="1:11" ht="15" customHeight="1" x14ac:dyDescent="0.3">
      <c r="A1559" s="4" t="str">
        <f>Raw_SalesFact!A1559</f>
        <v>SALE1557</v>
      </c>
      <c r="B1559" s="6">
        <f>Raw_SalesFact!B1559</f>
        <v>45524</v>
      </c>
      <c r="C1559" s="4" t="str">
        <f>Raw_SalesFact!C1559</f>
        <v>CUST1312</v>
      </c>
      <c r="D1559" s="4" t="str">
        <f>Raw_SalesFact!D1559</f>
        <v>PROD37</v>
      </c>
      <c r="E1559" s="4" t="str">
        <f>Raw_SalesFact!E1559</f>
        <v>STORE12</v>
      </c>
      <c r="F1559" s="4">
        <f>IF(Raw_SalesFact!F1559="",ROUND(AVERAGE(Raw_SalesFact!$F$2:$F$2001),0),Raw_SalesFact!F1559)</f>
        <v>4</v>
      </c>
      <c r="G1559" s="4">
        <f>IF(Raw_SalesFact!G1559="",ROUND(AVERAGEIF(Raw_SalesFact!$D$2:$D$2001,D1559,Raw_SalesFact!$G$2:$G$2001),2),Raw_SalesFact!G1559)</f>
        <v>332.97</v>
      </c>
      <c r="H1559" s="8">
        <f>IF(Raw_SalesFact!H1559="",0,Raw_SalesFact!H1559)</f>
        <v>0.28000000000000003</v>
      </c>
      <c r="I1559" s="4" t="str">
        <f>Raw_SalesFact!I1559</f>
        <v>Credit Card</v>
      </c>
      <c r="J1559" s="4">
        <f>IF(Raw_SalesFact!J1559="",ROUND(F1559*G1559*(1-H1559),2),Raw_SalesFact!J1559)</f>
        <v>958.95360000000005</v>
      </c>
      <c r="K1559" s="4" t="str">
        <f>IF(COUNTIF($A$2:$A1559,A1559)&gt;1,"Duplicate","Unique")</f>
        <v>Unique</v>
      </c>
    </row>
    <row r="1560" spans="1:11" ht="15" customHeight="1" x14ac:dyDescent="0.3">
      <c r="A1560" s="4" t="str">
        <f>Raw_SalesFact!A1560</f>
        <v>SALE1558</v>
      </c>
      <c r="B1560" s="6">
        <f>Raw_SalesFact!B1560</f>
        <v>45934</v>
      </c>
      <c r="C1560" s="4" t="str">
        <f>Raw_SalesFact!C1560</f>
        <v>CUST1021</v>
      </c>
      <c r="D1560" s="4" t="str">
        <f>Raw_SalesFact!D1560</f>
        <v>PROD46</v>
      </c>
      <c r="E1560" s="4" t="str">
        <f>Raw_SalesFact!E1560</f>
        <v>STORE0</v>
      </c>
      <c r="F1560" s="4">
        <f>IF(Raw_SalesFact!F1560="",ROUND(AVERAGE(Raw_SalesFact!$F$2:$F$2001),0),Raw_SalesFact!F1560)</f>
        <v>2</v>
      </c>
      <c r="G1560" s="4">
        <f>IF(Raw_SalesFact!G1560="",ROUND(AVERAGEIF(Raw_SalesFact!$D$2:$D$2001,D1560,Raw_SalesFact!$G$2:$G$2001),2),Raw_SalesFact!G1560)</f>
        <v>157.91</v>
      </c>
      <c r="H1560" s="8">
        <f>IF(Raw_SalesFact!H1560="",0,Raw_SalesFact!H1560)</f>
        <v>0.09</v>
      </c>
      <c r="I1560" s="4" t="str">
        <f>Raw_SalesFact!I1560</f>
        <v>COD</v>
      </c>
      <c r="J1560" s="4">
        <f>IF(Raw_SalesFact!J1560="",ROUND(F1560*G1560*(1-H1560),2),Raw_SalesFact!J1560)</f>
        <v>287.39620000000002</v>
      </c>
      <c r="K1560" s="4" t="str">
        <f>IF(COUNTIF($A$2:$A1560,A1560)&gt;1,"Duplicate","Unique")</f>
        <v>Unique</v>
      </c>
    </row>
    <row r="1561" spans="1:11" ht="15" customHeight="1" x14ac:dyDescent="0.3">
      <c r="A1561" s="4" t="str">
        <f>Raw_SalesFact!A1561</f>
        <v>SALE1559</v>
      </c>
      <c r="B1561" s="6">
        <f>Raw_SalesFact!B1561</f>
        <v>45539</v>
      </c>
      <c r="C1561" s="4" t="str">
        <f>Raw_SalesFact!C1561</f>
        <v>CUST1356</v>
      </c>
      <c r="D1561" s="4" t="str">
        <f>Raw_SalesFact!D1561</f>
        <v>PROD12</v>
      </c>
      <c r="E1561" s="4" t="str">
        <f>Raw_SalesFact!E1561</f>
        <v>STORE18</v>
      </c>
      <c r="F1561" s="4">
        <f>IF(Raw_SalesFact!F1561="",ROUND(AVERAGE(Raw_SalesFact!$F$2:$F$2001),0),Raw_SalesFact!F1561)</f>
        <v>1</v>
      </c>
      <c r="G1561" s="4">
        <f>IF(Raw_SalesFact!G1561="",ROUND(AVERAGEIF(Raw_SalesFact!$D$2:$D$2001,D1561,Raw_SalesFact!$G$2:$G$2001),2),Raw_SalesFact!G1561)</f>
        <v>548.15</v>
      </c>
      <c r="H1561" s="8">
        <f>IF(Raw_SalesFact!H1561="",0,Raw_SalesFact!H1561)</f>
        <v>0.11</v>
      </c>
      <c r="I1561" s="4" t="str">
        <f>Raw_SalesFact!I1561</f>
        <v>Credit Card</v>
      </c>
      <c r="J1561" s="4">
        <f>IF(Raw_SalesFact!J1561="",ROUND(F1561*G1561*(1-H1561),2),Raw_SalesFact!J1561)</f>
        <v>487.8535</v>
      </c>
      <c r="K1561" s="4" t="str">
        <f>IF(COUNTIF($A$2:$A1561,A1561)&gt;1,"Duplicate","Unique")</f>
        <v>Unique</v>
      </c>
    </row>
    <row r="1562" spans="1:11" ht="15" customHeight="1" x14ac:dyDescent="0.3">
      <c r="A1562" s="4" t="str">
        <f>Raw_SalesFact!A1562</f>
        <v>SALE1560</v>
      </c>
      <c r="B1562" s="6">
        <f>Raw_SalesFact!B1562</f>
        <v>45555</v>
      </c>
      <c r="C1562" s="4" t="str">
        <f>Raw_SalesFact!C1562</f>
        <v>CUST1209</v>
      </c>
      <c r="D1562" s="4" t="str">
        <f>Raw_SalesFact!D1562</f>
        <v>PROD48</v>
      </c>
      <c r="E1562" s="4" t="str">
        <f>Raw_SalesFact!E1562</f>
        <v>STORE15</v>
      </c>
      <c r="F1562" s="4">
        <f>IF(Raw_SalesFact!F1562="",ROUND(AVERAGE(Raw_SalesFact!$F$2:$F$2001),0),Raw_SalesFact!F1562)</f>
        <v>1</v>
      </c>
      <c r="G1562" s="4">
        <f>IF(Raw_SalesFact!G1562="",ROUND(AVERAGEIF(Raw_SalesFact!$D$2:$D$2001,D1562,Raw_SalesFact!$G$2:$G$2001),2),Raw_SalesFact!G1562)</f>
        <v>135.13</v>
      </c>
      <c r="H1562" s="8">
        <f>IF(Raw_SalesFact!H1562="",0,Raw_SalesFact!H1562)</f>
        <v>0.04</v>
      </c>
      <c r="I1562" s="4" t="str">
        <f>Raw_SalesFact!I1562</f>
        <v>Credit Card</v>
      </c>
      <c r="J1562" s="4">
        <f>IF(Raw_SalesFact!J1562="",ROUND(F1562*G1562*(1-H1562),2),Raw_SalesFact!J1562)</f>
        <v>129.72479999999999</v>
      </c>
      <c r="K1562" s="4" t="str">
        <f>IF(COUNTIF($A$2:$A1562,A1562)&gt;1,"Duplicate","Unique")</f>
        <v>Unique</v>
      </c>
    </row>
    <row r="1563" spans="1:11" ht="15" customHeight="1" x14ac:dyDescent="0.3">
      <c r="A1563" s="4" t="str">
        <f>Raw_SalesFact!A1563</f>
        <v>SALE1561</v>
      </c>
      <c r="B1563" s="6">
        <f>Raw_SalesFact!B1563</f>
        <v>45281</v>
      </c>
      <c r="C1563" s="4" t="str">
        <f>Raw_SalesFact!C1563</f>
        <v>CUST1219</v>
      </c>
      <c r="D1563" s="4" t="str">
        <f>Raw_SalesFact!D1563</f>
        <v>PROD56</v>
      </c>
      <c r="E1563" s="4" t="str">
        <f>Raw_SalesFact!E1563</f>
        <v>STORE3</v>
      </c>
      <c r="F1563" s="4">
        <f>IF(Raw_SalesFact!F1563="",ROUND(AVERAGE(Raw_SalesFact!$F$2:$F$2001),0),Raw_SalesFact!F1563)</f>
        <v>3</v>
      </c>
      <c r="G1563" s="4">
        <f>IF(Raw_SalesFact!G1563="",ROUND(AVERAGEIF(Raw_SalesFact!$D$2:$D$2001,D1563,Raw_SalesFact!$G$2:$G$2001),2),Raw_SalesFact!G1563)</f>
        <v>579.26</v>
      </c>
      <c r="H1563" s="8">
        <f>IF(Raw_SalesFact!H1563="",0,Raw_SalesFact!H1563)</f>
        <v>0.19</v>
      </c>
      <c r="I1563" s="4" t="str">
        <f>Raw_SalesFact!I1563</f>
        <v>Credit Card</v>
      </c>
      <c r="J1563" s="4">
        <f>IF(Raw_SalesFact!J1563="",ROUND(F1563*G1563*(1-H1563),2),Raw_SalesFact!J1563)</f>
        <v>1407.6017999999999</v>
      </c>
      <c r="K1563" s="4" t="str">
        <f>IF(COUNTIF($A$2:$A1563,A1563)&gt;1,"Duplicate","Unique")</f>
        <v>Unique</v>
      </c>
    </row>
    <row r="1564" spans="1:11" ht="15" customHeight="1" x14ac:dyDescent="0.3">
      <c r="A1564" s="4" t="str">
        <f>Raw_SalesFact!A1564</f>
        <v>SALE1562</v>
      </c>
      <c r="B1564" s="6">
        <f>Raw_SalesFact!B1564</f>
        <v>45582</v>
      </c>
      <c r="C1564" s="4" t="str">
        <f>Raw_SalesFact!C1564</f>
        <v>CUST1389</v>
      </c>
      <c r="D1564" s="4" t="str">
        <f>Raw_SalesFact!D1564</f>
        <v>PROD17</v>
      </c>
      <c r="E1564" s="4" t="str">
        <f>Raw_SalesFact!E1564</f>
        <v>STORE0</v>
      </c>
      <c r="F1564" s="4">
        <f>IF(Raw_SalesFact!F1564="",ROUND(AVERAGE(Raw_SalesFact!$F$2:$F$2001),0),Raw_SalesFact!F1564)</f>
        <v>1</v>
      </c>
      <c r="G1564" s="4">
        <f>IF(Raw_SalesFact!G1564="",ROUND(AVERAGEIF(Raw_SalesFact!$D$2:$D$2001,D1564,Raw_SalesFact!$G$2:$G$2001),2),Raw_SalesFact!G1564)</f>
        <v>465.63</v>
      </c>
      <c r="H1564" s="8">
        <f>IF(Raw_SalesFact!H1564="",0,Raw_SalesFact!H1564)</f>
        <v>0.25</v>
      </c>
      <c r="I1564" s="4" t="str">
        <f>Raw_SalesFact!I1564</f>
        <v>Credit Card</v>
      </c>
      <c r="J1564" s="4">
        <f>IF(Raw_SalesFact!J1564="",ROUND(F1564*G1564*(1-H1564),2),Raw_SalesFact!J1564)</f>
        <v>349.22250000000003</v>
      </c>
      <c r="K1564" s="4" t="str">
        <f>IF(COUNTIF($A$2:$A1564,A1564)&gt;1,"Duplicate","Unique")</f>
        <v>Unique</v>
      </c>
    </row>
    <row r="1565" spans="1:11" ht="15" customHeight="1" x14ac:dyDescent="0.3">
      <c r="A1565" s="4" t="str">
        <f>Raw_SalesFact!A1565</f>
        <v>SALE1563</v>
      </c>
      <c r="B1565" s="6">
        <f>Raw_SalesFact!B1565</f>
        <v>45372</v>
      </c>
      <c r="C1565" s="4" t="str">
        <f>Raw_SalesFact!C1565</f>
        <v>CUST1047</v>
      </c>
      <c r="D1565" s="4" t="str">
        <f>Raw_SalesFact!D1565</f>
        <v>PROD76</v>
      </c>
      <c r="E1565" s="4" t="str">
        <f>Raw_SalesFact!E1565</f>
        <v>STORE16</v>
      </c>
      <c r="F1565" s="4">
        <f>IF(Raw_SalesFact!F1565="",ROUND(AVERAGE(Raw_SalesFact!$F$2:$F$2001),0),Raw_SalesFact!F1565)</f>
        <v>2</v>
      </c>
      <c r="G1565" s="4">
        <f>IF(Raw_SalesFact!G1565="",ROUND(AVERAGEIF(Raw_SalesFact!$D$2:$D$2001,D1565,Raw_SalesFact!$G$2:$G$2001),2),Raw_SalesFact!G1565)</f>
        <v>675.61</v>
      </c>
      <c r="H1565" s="8">
        <f>IF(Raw_SalesFact!H1565="",0,Raw_SalesFact!H1565)</f>
        <v>0.08</v>
      </c>
      <c r="I1565" s="4" t="str">
        <f>Raw_SalesFact!I1565</f>
        <v>COD</v>
      </c>
      <c r="J1565" s="4">
        <f>IF(Raw_SalesFact!J1565="",ROUND(F1565*G1565*(1-H1565),2),Raw_SalesFact!J1565)</f>
        <v>1243.1224</v>
      </c>
      <c r="K1565" s="4" t="str">
        <f>IF(COUNTIF($A$2:$A1565,A1565)&gt;1,"Duplicate","Unique")</f>
        <v>Unique</v>
      </c>
    </row>
    <row r="1566" spans="1:11" ht="15" customHeight="1" x14ac:dyDescent="0.3">
      <c r="A1566" s="4" t="str">
        <f>Raw_SalesFact!A1566</f>
        <v>SALE1564</v>
      </c>
      <c r="B1566" s="6">
        <f>Raw_SalesFact!B1566</f>
        <v>45458</v>
      </c>
      <c r="C1566" s="4" t="str">
        <f>Raw_SalesFact!C1566</f>
        <v>CUST1416</v>
      </c>
      <c r="D1566" s="4" t="str">
        <f>Raw_SalesFact!D1566</f>
        <v>PROD33</v>
      </c>
      <c r="E1566" s="4" t="str">
        <f>Raw_SalesFact!E1566</f>
        <v>STORE6</v>
      </c>
      <c r="F1566" s="4">
        <f>IF(Raw_SalesFact!F1566="",ROUND(AVERAGE(Raw_SalesFact!$F$2:$F$2001),0),Raw_SalesFact!F1566)</f>
        <v>1</v>
      </c>
      <c r="G1566" s="4">
        <f>IF(Raw_SalesFact!G1566="",ROUND(AVERAGEIF(Raw_SalesFact!$D$2:$D$2001,D1566,Raw_SalesFact!$G$2:$G$2001),2),Raw_SalesFact!G1566)</f>
        <v>718.99</v>
      </c>
      <c r="H1566" s="8">
        <f>IF(Raw_SalesFact!H1566="",0,Raw_SalesFact!H1566)</f>
        <v>0.08</v>
      </c>
      <c r="I1566" s="4" t="str">
        <f>Raw_SalesFact!I1566</f>
        <v>PayPal</v>
      </c>
      <c r="J1566" s="4">
        <f>IF(Raw_SalesFact!J1566="",ROUND(F1566*G1566*(1-H1566),2),Raw_SalesFact!J1566)</f>
        <v>661.47080000000005</v>
      </c>
      <c r="K1566" s="4" t="str">
        <f>IF(COUNTIF($A$2:$A1566,A1566)&gt;1,"Duplicate","Unique")</f>
        <v>Unique</v>
      </c>
    </row>
    <row r="1567" spans="1:11" ht="15" customHeight="1" x14ac:dyDescent="0.3">
      <c r="A1567" s="4" t="str">
        <f>Raw_SalesFact!A1567</f>
        <v>SALE1565</v>
      </c>
      <c r="B1567" s="6">
        <f>Raw_SalesFact!B1567</f>
        <v>45943</v>
      </c>
      <c r="C1567" s="4" t="str">
        <f>Raw_SalesFact!C1567</f>
        <v>CUST1376</v>
      </c>
      <c r="D1567" s="4" t="str">
        <f>Raw_SalesFact!D1567</f>
        <v>PROD14</v>
      </c>
      <c r="E1567" s="4" t="str">
        <f>Raw_SalesFact!E1567</f>
        <v>STORE10</v>
      </c>
      <c r="F1567" s="4">
        <f>IF(Raw_SalesFact!F1567="",ROUND(AVERAGE(Raw_SalesFact!$F$2:$F$2001),0),Raw_SalesFact!F1567)</f>
        <v>2</v>
      </c>
      <c r="G1567" s="4">
        <f>IF(Raw_SalesFact!G1567="",ROUND(AVERAGEIF(Raw_SalesFact!$D$2:$D$2001,D1567,Raw_SalesFact!$G$2:$G$2001),2),Raw_SalesFact!G1567)</f>
        <v>675.65</v>
      </c>
      <c r="H1567" s="8">
        <f>IF(Raw_SalesFact!H1567="",0,Raw_SalesFact!H1567)</f>
        <v>0.2</v>
      </c>
      <c r="I1567" s="4" t="str">
        <f>Raw_SalesFact!I1567</f>
        <v>COD</v>
      </c>
      <c r="J1567" s="4">
        <f>IF(Raw_SalesFact!J1567="",ROUND(F1567*G1567*(1-H1567),2),Raw_SalesFact!J1567)</f>
        <v>1081.04</v>
      </c>
      <c r="K1567" s="4" t="str">
        <f>IF(COUNTIF($A$2:$A1567,A1567)&gt;1,"Duplicate","Unique")</f>
        <v>Unique</v>
      </c>
    </row>
    <row r="1568" spans="1:11" ht="15" customHeight="1" x14ac:dyDescent="0.3">
      <c r="A1568" s="4" t="str">
        <f>Raw_SalesFact!A1568</f>
        <v>SALE1566</v>
      </c>
      <c r="B1568" s="6">
        <f>Raw_SalesFact!B1568</f>
        <v>45374</v>
      </c>
      <c r="C1568" s="4" t="str">
        <f>Raw_SalesFact!C1568</f>
        <v>CUST1336</v>
      </c>
      <c r="D1568" s="4" t="str">
        <f>Raw_SalesFact!D1568</f>
        <v>PROD95</v>
      </c>
      <c r="E1568" s="4" t="str">
        <f>Raw_SalesFact!E1568</f>
        <v>STORE15</v>
      </c>
      <c r="F1568" s="4">
        <f>IF(Raw_SalesFact!F1568="",ROUND(AVERAGE(Raw_SalesFact!$F$2:$F$2001),0),Raw_SalesFact!F1568)</f>
        <v>4</v>
      </c>
      <c r="G1568" s="4">
        <f>IF(Raw_SalesFact!G1568="",ROUND(AVERAGEIF(Raw_SalesFact!$D$2:$D$2001,D1568,Raw_SalesFact!$G$2:$G$2001),2),Raw_SalesFact!G1568)</f>
        <v>284.24</v>
      </c>
      <c r="H1568" s="8">
        <f>IF(Raw_SalesFact!H1568="",0,Raw_SalesFact!H1568)</f>
        <v>0.1</v>
      </c>
      <c r="I1568" s="4" t="str">
        <f>Raw_SalesFact!I1568</f>
        <v>Credit Card</v>
      </c>
      <c r="J1568" s="4">
        <f>IF(Raw_SalesFact!J1568="",ROUND(F1568*G1568*(1-H1568),2),Raw_SalesFact!J1568)</f>
        <v>1023.264</v>
      </c>
      <c r="K1568" s="4" t="str">
        <f>IF(COUNTIF($A$2:$A1568,A1568)&gt;1,"Duplicate","Unique")</f>
        <v>Unique</v>
      </c>
    </row>
    <row r="1569" spans="1:11" ht="15" customHeight="1" x14ac:dyDescent="0.3">
      <c r="A1569" s="4" t="str">
        <f>Raw_SalesFact!A1569</f>
        <v>SALE1567</v>
      </c>
      <c r="B1569" s="6">
        <f>Raw_SalesFact!B1569</f>
        <v>45374</v>
      </c>
      <c r="C1569" s="4" t="str">
        <f>Raw_SalesFact!C1569</f>
        <v>CUST1213</v>
      </c>
      <c r="D1569" s="4" t="str">
        <f>Raw_SalesFact!D1569</f>
        <v>PROD1</v>
      </c>
      <c r="E1569" s="4" t="str">
        <f>Raw_SalesFact!E1569</f>
        <v>STORE3</v>
      </c>
      <c r="F1569" s="4">
        <f>IF(Raw_SalesFact!F1569="",ROUND(AVERAGE(Raw_SalesFact!$F$2:$F$2001),0),Raw_SalesFact!F1569)</f>
        <v>1</v>
      </c>
      <c r="G1569" s="4">
        <f>IF(Raw_SalesFact!G1569="",ROUND(AVERAGEIF(Raw_SalesFact!$D$2:$D$2001,D1569,Raw_SalesFact!$G$2:$G$2001),2),Raw_SalesFact!G1569)</f>
        <v>94.26</v>
      </c>
      <c r="H1569" s="8">
        <f>IF(Raw_SalesFact!H1569="",0,Raw_SalesFact!H1569)</f>
        <v>0.18</v>
      </c>
      <c r="I1569" s="4" t="str">
        <f>Raw_SalesFact!I1569</f>
        <v>PayPal</v>
      </c>
      <c r="J1569" s="4">
        <f>IF(Raw_SalesFact!J1569="",ROUND(F1569*G1569*(1-H1569),2),Raw_SalesFact!J1569)</f>
        <v>77.293199999999999</v>
      </c>
      <c r="K1569" s="4" t="str">
        <f>IF(COUNTIF($A$2:$A1569,A1569)&gt;1,"Duplicate","Unique")</f>
        <v>Unique</v>
      </c>
    </row>
    <row r="1570" spans="1:11" ht="15" customHeight="1" x14ac:dyDescent="0.3">
      <c r="A1570" s="4" t="str">
        <f>Raw_SalesFact!A1570</f>
        <v>SALE1568</v>
      </c>
      <c r="B1570" s="6">
        <f>Raw_SalesFact!B1570</f>
        <v>45789</v>
      </c>
      <c r="C1570" s="4" t="str">
        <f>Raw_SalesFact!C1570</f>
        <v>CUST1416</v>
      </c>
      <c r="D1570" s="4" t="str">
        <f>Raw_SalesFact!D1570</f>
        <v>PROD6</v>
      </c>
      <c r="E1570" s="4" t="str">
        <f>Raw_SalesFact!E1570</f>
        <v>STORE10</v>
      </c>
      <c r="F1570" s="4">
        <f>IF(Raw_SalesFact!F1570="",ROUND(AVERAGE(Raw_SalesFact!$F$2:$F$2001),0),Raw_SalesFact!F1570)</f>
        <v>4</v>
      </c>
      <c r="G1570" s="4">
        <f>IF(Raw_SalesFact!G1570="",ROUND(AVERAGEIF(Raw_SalesFact!$D$2:$D$2001,D1570,Raw_SalesFact!$G$2:$G$2001),2),Raw_SalesFact!G1570)</f>
        <v>458.58</v>
      </c>
      <c r="H1570" s="8">
        <f>IF(Raw_SalesFact!H1570="",0,Raw_SalesFact!H1570)</f>
        <v>0.28999999999999998</v>
      </c>
      <c r="I1570" s="4" t="str">
        <f>Raw_SalesFact!I1570</f>
        <v>COD</v>
      </c>
      <c r="J1570" s="4">
        <f>IF(Raw_SalesFact!J1570="",ROUND(F1570*G1570*(1-H1570),2),Raw_SalesFact!J1570)</f>
        <v>1302.3671999999999</v>
      </c>
      <c r="K1570" s="4" t="str">
        <f>IF(COUNTIF($A$2:$A1570,A1570)&gt;1,"Duplicate","Unique")</f>
        <v>Unique</v>
      </c>
    </row>
    <row r="1571" spans="1:11" ht="15" customHeight="1" x14ac:dyDescent="0.3">
      <c r="A1571" s="4" t="str">
        <f>Raw_SalesFact!A1571</f>
        <v>SALE1569</v>
      </c>
      <c r="B1571" s="6">
        <f>Raw_SalesFact!B1571</f>
        <v>45452</v>
      </c>
      <c r="C1571" s="4" t="str">
        <f>Raw_SalesFact!C1571</f>
        <v>CUST1113</v>
      </c>
      <c r="D1571" s="4" t="str">
        <f>Raw_SalesFact!D1571</f>
        <v>PROD65</v>
      </c>
      <c r="E1571" s="4" t="str">
        <f>Raw_SalesFact!E1571</f>
        <v>STORE10</v>
      </c>
      <c r="F1571" s="4">
        <f>IF(Raw_SalesFact!F1571="",ROUND(AVERAGE(Raw_SalesFact!$F$2:$F$2001),0),Raw_SalesFact!F1571)</f>
        <v>4</v>
      </c>
      <c r="G1571" s="4">
        <f>IF(Raw_SalesFact!G1571="",ROUND(AVERAGEIF(Raw_SalesFact!$D$2:$D$2001,D1571,Raw_SalesFact!$G$2:$G$2001),2),Raw_SalesFact!G1571)</f>
        <v>704.49</v>
      </c>
      <c r="H1571" s="8">
        <f>IF(Raw_SalesFact!H1571="",0,Raw_SalesFact!H1571)</f>
        <v>0.05</v>
      </c>
      <c r="I1571" s="4" t="str">
        <f>Raw_SalesFact!I1571</f>
        <v>COD</v>
      </c>
      <c r="J1571" s="4">
        <f>IF(Raw_SalesFact!J1571="",ROUND(F1571*G1571*(1-H1571),2),Raw_SalesFact!J1571)</f>
        <v>2677.0619999999999</v>
      </c>
      <c r="K1571" s="4" t="str">
        <f>IF(COUNTIF($A$2:$A1571,A1571)&gt;1,"Duplicate","Unique")</f>
        <v>Unique</v>
      </c>
    </row>
    <row r="1572" spans="1:11" ht="15" customHeight="1" x14ac:dyDescent="0.3">
      <c r="A1572" s="4" t="str">
        <f>Raw_SalesFact!A1572</f>
        <v>SALE1570</v>
      </c>
      <c r="B1572" s="6">
        <f>Raw_SalesFact!B1572</f>
        <v>45284</v>
      </c>
      <c r="C1572" s="4" t="str">
        <f>Raw_SalesFact!C1572</f>
        <v>CUST1032</v>
      </c>
      <c r="D1572" s="4" t="str">
        <f>Raw_SalesFact!D1572</f>
        <v>PROD27</v>
      </c>
      <c r="E1572" s="4" t="str">
        <f>Raw_SalesFact!E1572</f>
        <v>STORE19</v>
      </c>
      <c r="F1572" s="4">
        <f>IF(Raw_SalesFact!F1572="",ROUND(AVERAGE(Raw_SalesFact!$F$2:$F$2001),0),Raw_SalesFact!F1572)</f>
        <v>4</v>
      </c>
      <c r="G1572" s="4">
        <f>IF(Raw_SalesFact!G1572="",ROUND(AVERAGEIF(Raw_SalesFact!$D$2:$D$2001,D1572,Raw_SalesFact!$G$2:$G$2001),2),Raw_SalesFact!G1572)</f>
        <v>822.32</v>
      </c>
      <c r="H1572" s="8">
        <f>IF(Raw_SalesFact!H1572="",0,Raw_SalesFact!H1572)</f>
        <v>0.26</v>
      </c>
      <c r="I1572" s="4" t="str">
        <f>Raw_SalesFact!I1572</f>
        <v>PayPal</v>
      </c>
      <c r="J1572" s="4">
        <f>IF(Raw_SalesFact!J1572="",ROUND(F1572*G1572*(1-H1572),2),Raw_SalesFact!J1572)</f>
        <v>2434.0672</v>
      </c>
      <c r="K1572" s="4" t="str">
        <f>IF(COUNTIF($A$2:$A1572,A1572)&gt;1,"Duplicate","Unique")</f>
        <v>Unique</v>
      </c>
    </row>
    <row r="1573" spans="1:11" ht="15" customHeight="1" x14ac:dyDescent="0.3">
      <c r="A1573" s="4" t="str">
        <f>Raw_SalesFact!A1573</f>
        <v>SALE1571</v>
      </c>
      <c r="B1573" s="6">
        <f>Raw_SalesFact!B1573</f>
        <v>45325</v>
      </c>
      <c r="C1573" s="4" t="str">
        <f>Raw_SalesFact!C1573</f>
        <v>CUST1245</v>
      </c>
      <c r="D1573" s="4" t="str">
        <f>Raw_SalesFact!D1573</f>
        <v>PROD3</v>
      </c>
      <c r="E1573" s="4" t="str">
        <f>Raw_SalesFact!E1573</f>
        <v>STORE13</v>
      </c>
      <c r="F1573" s="4">
        <f>IF(Raw_SalesFact!F1573="",ROUND(AVERAGE(Raw_SalesFact!$F$2:$F$2001),0),Raw_SalesFact!F1573)</f>
        <v>4</v>
      </c>
      <c r="G1573" s="4">
        <f>IF(Raw_SalesFact!G1573="",ROUND(AVERAGEIF(Raw_SalesFact!$D$2:$D$2001,D1573,Raw_SalesFact!$G$2:$G$2001),2),Raw_SalesFact!G1573)</f>
        <v>785.41</v>
      </c>
      <c r="H1573" s="8">
        <f>IF(Raw_SalesFact!H1573="",0,Raw_SalesFact!H1573)</f>
        <v>0.13</v>
      </c>
      <c r="I1573" s="4" t="str">
        <f>Raw_SalesFact!I1573</f>
        <v>COD</v>
      </c>
      <c r="J1573" s="4">
        <f>IF(Raw_SalesFact!J1573="",ROUND(F1573*G1573*(1-H1573),2),Raw_SalesFact!J1573)</f>
        <v>2733.2267999999999</v>
      </c>
      <c r="K1573" s="4" t="str">
        <f>IF(COUNTIF($A$2:$A1573,A1573)&gt;1,"Duplicate","Unique")</f>
        <v>Unique</v>
      </c>
    </row>
    <row r="1574" spans="1:11" ht="15" customHeight="1" x14ac:dyDescent="0.3">
      <c r="A1574" s="4" t="str">
        <f>Raw_SalesFact!A1574</f>
        <v>SALE1572</v>
      </c>
      <c r="B1574" s="6">
        <f>Raw_SalesFact!B1574</f>
        <v>45465</v>
      </c>
      <c r="C1574" s="4" t="str">
        <f>Raw_SalesFact!C1574</f>
        <v>CUST1031</v>
      </c>
      <c r="D1574" s="4" t="str">
        <f>Raw_SalesFact!D1574</f>
        <v>PROD39</v>
      </c>
      <c r="E1574" s="4" t="str">
        <f>Raw_SalesFact!E1574</f>
        <v>STORE14</v>
      </c>
      <c r="F1574" s="4">
        <f>IF(Raw_SalesFact!F1574="",ROUND(AVERAGE(Raw_SalesFact!$F$2:$F$2001),0),Raw_SalesFact!F1574)</f>
        <v>1</v>
      </c>
      <c r="G1574" s="4">
        <f>IF(Raw_SalesFact!G1574="",ROUND(AVERAGEIF(Raw_SalesFact!$D$2:$D$2001,D1574,Raw_SalesFact!$G$2:$G$2001),2),Raw_SalesFact!G1574)</f>
        <v>405.8</v>
      </c>
      <c r="H1574" s="8">
        <f>IF(Raw_SalesFact!H1574="",0,Raw_SalesFact!H1574)</f>
        <v>0.11</v>
      </c>
      <c r="I1574" s="4" t="str">
        <f>Raw_SalesFact!I1574</f>
        <v>PayPal</v>
      </c>
      <c r="J1574" s="4">
        <f>IF(Raw_SalesFact!J1574="",ROUND(F1574*G1574*(1-H1574),2),Raw_SalesFact!J1574)</f>
        <v>361.16199999999998</v>
      </c>
      <c r="K1574" s="4" t="str">
        <f>IF(COUNTIF($A$2:$A1574,A1574)&gt;1,"Duplicate","Unique")</f>
        <v>Unique</v>
      </c>
    </row>
    <row r="1575" spans="1:11" ht="15" customHeight="1" x14ac:dyDescent="0.3">
      <c r="A1575" s="4" t="str">
        <f>Raw_SalesFact!A1575</f>
        <v>SALE1573</v>
      </c>
      <c r="B1575" s="6">
        <f>Raw_SalesFact!B1575</f>
        <v>45612</v>
      </c>
      <c r="C1575" s="4" t="str">
        <f>Raw_SalesFact!C1575</f>
        <v>CUST1433</v>
      </c>
      <c r="D1575" s="4" t="str">
        <f>Raw_SalesFact!D1575</f>
        <v>PROD91</v>
      </c>
      <c r="E1575" s="4" t="str">
        <f>Raw_SalesFact!E1575</f>
        <v>STORE9</v>
      </c>
      <c r="F1575" s="4">
        <f>IF(Raw_SalesFact!F1575="",ROUND(AVERAGE(Raw_SalesFact!$F$2:$F$2001),0),Raw_SalesFact!F1575)</f>
        <v>2</v>
      </c>
      <c r="G1575" s="4">
        <f>IF(Raw_SalesFact!G1575="",ROUND(AVERAGEIF(Raw_SalesFact!$D$2:$D$2001,D1575,Raw_SalesFact!$G$2:$G$2001),2),Raw_SalesFact!G1575)</f>
        <v>976.83</v>
      </c>
      <c r="H1575" s="8">
        <f>IF(Raw_SalesFact!H1575="",0,Raw_SalesFact!H1575)</f>
        <v>0.1</v>
      </c>
      <c r="I1575" s="4" t="str">
        <f>Raw_SalesFact!I1575</f>
        <v>PayPal</v>
      </c>
      <c r="J1575" s="4">
        <f>IF(Raw_SalesFact!J1575="",ROUND(F1575*G1575*(1-H1575),2),Raw_SalesFact!J1575)</f>
        <v>1758.2940000000001</v>
      </c>
      <c r="K1575" s="4" t="str">
        <f>IF(COUNTIF($A$2:$A1575,A1575)&gt;1,"Duplicate","Unique")</f>
        <v>Unique</v>
      </c>
    </row>
    <row r="1576" spans="1:11" ht="15" customHeight="1" x14ac:dyDescent="0.3">
      <c r="A1576" s="4" t="str">
        <f>Raw_SalesFact!A1576</f>
        <v>SALE1574</v>
      </c>
      <c r="B1576" s="6">
        <f>Raw_SalesFact!B1576</f>
        <v>45472</v>
      </c>
      <c r="C1576" s="4" t="str">
        <f>Raw_SalesFact!C1576</f>
        <v>CUST1273</v>
      </c>
      <c r="D1576" s="4" t="str">
        <f>Raw_SalesFact!D1576</f>
        <v>PROD64</v>
      </c>
      <c r="E1576" s="4" t="str">
        <f>Raw_SalesFact!E1576</f>
        <v>STORE2</v>
      </c>
      <c r="F1576" s="4">
        <f>IF(Raw_SalesFact!F1576="",ROUND(AVERAGE(Raw_SalesFact!$F$2:$F$2001),0),Raw_SalesFact!F1576)</f>
        <v>1</v>
      </c>
      <c r="G1576" s="4">
        <f>IF(Raw_SalesFact!G1576="",ROUND(AVERAGEIF(Raw_SalesFact!$D$2:$D$2001,D1576,Raw_SalesFact!$G$2:$G$2001),2),Raw_SalesFact!G1576)</f>
        <v>644.15</v>
      </c>
      <c r="H1576" s="8">
        <f>IF(Raw_SalesFact!H1576="",0,Raw_SalesFact!H1576)</f>
        <v>0.06</v>
      </c>
      <c r="I1576" s="4" t="str">
        <f>Raw_SalesFact!I1576</f>
        <v>Credit Card</v>
      </c>
      <c r="J1576" s="4">
        <f>IF(Raw_SalesFact!J1576="",ROUND(F1576*G1576*(1-H1576),2),Raw_SalesFact!J1576)</f>
        <v>605.50099999999998</v>
      </c>
      <c r="K1576" s="4" t="str">
        <f>IF(COUNTIF($A$2:$A1576,A1576)&gt;1,"Duplicate","Unique")</f>
        <v>Unique</v>
      </c>
    </row>
    <row r="1577" spans="1:11" ht="15" customHeight="1" x14ac:dyDescent="0.3">
      <c r="A1577" s="4" t="str">
        <f>Raw_SalesFact!A1577</f>
        <v>SALE1575</v>
      </c>
      <c r="B1577" s="6">
        <f>Raw_SalesFact!B1577</f>
        <v>45897</v>
      </c>
      <c r="C1577" s="4" t="str">
        <f>Raw_SalesFact!C1577</f>
        <v>CUST1337</v>
      </c>
      <c r="D1577" s="4" t="str">
        <f>Raw_SalesFact!D1577</f>
        <v>PROD67</v>
      </c>
      <c r="E1577" s="4" t="str">
        <f>Raw_SalesFact!E1577</f>
        <v>STORE13</v>
      </c>
      <c r="F1577" s="4">
        <f>IF(Raw_SalesFact!F1577="",ROUND(AVERAGE(Raw_SalesFact!$F$2:$F$2001),0),Raw_SalesFact!F1577)</f>
        <v>1</v>
      </c>
      <c r="G1577" s="4">
        <f>IF(Raw_SalesFact!G1577="",ROUND(AVERAGEIF(Raw_SalesFact!$D$2:$D$2001,D1577,Raw_SalesFact!$G$2:$G$2001),2),Raw_SalesFact!G1577)</f>
        <v>470.55</v>
      </c>
      <c r="H1577" s="8">
        <f>IF(Raw_SalesFact!H1577="",0,Raw_SalesFact!H1577)</f>
        <v>0.23</v>
      </c>
      <c r="I1577" s="4" t="str">
        <f>Raw_SalesFact!I1577</f>
        <v>PayPal</v>
      </c>
      <c r="J1577" s="4">
        <f>IF(Raw_SalesFact!J1577="",ROUND(F1577*G1577*(1-H1577),2),Raw_SalesFact!J1577)</f>
        <v>362.32350000000002</v>
      </c>
      <c r="K1577" s="4" t="str">
        <f>IF(COUNTIF($A$2:$A1577,A1577)&gt;1,"Duplicate","Unique")</f>
        <v>Unique</v>
      </c>
    </row>
    <row r="1578" spans="1:11" ht="15" customHeight="1" x14ac:dyDescent="0.3">
      <c r="A1578" s="4" t="str">
        <f>Raw_SalesFact!A1578</f>
        <v>SALE1576</v>
      </c>
      <c r="B1578" s="6">
        <f>Raw_SalesFact!B1578</f>
        <v>45241</v>
      </c>
      <c r="C1578" s="4" t="str">
        <f>Raw_SalesFact!C1578</f>
        <v>CUST1478</v>
      </c>
      <c r="D1578" s="4" t="str">
        <f>Raw_SalesFact!D1578</f>
        <v>PROD7</v>
      </c>
      <c r="E1578" s="4" t="str">
        <f>Raw_SalesFact!E1578</f>
        <v>STORE6</v>
      </c>
      <c r="F1578" s="4">
        <f>IF(Raw_SalesFact!F1578="",ROUND(AVERAGE(Raw_SalesFact!$F$2:$F$2001),0),Raw_SalesFact!F1578)</f>
        <v>3</v>
      </c>
      <c r="G1578" s="4">
        <f>IF(Raw_SalesFact!G1578="",ROUND(AVERAGEIF(Raw_SalesFact!$D$2:$D$2001,D1578,Raw_SalesFact!$G$2:$G$2001),2),Raw_SalesFact!G1578)</f>
        <v>598.82000000000005</v>
      </c>
      <c r="H1578" s="8">
        <f>IF(Raw_SalesFact!H1578="",0,Raw_SalesFact!H1578)</f>
        <v>0.19</v>
      </c>
      <c r="I1578" s="4" t="str">
        <f>Raw_SalesFact!I1578</f>
        <v>COD</v>
      </c>
      <c r="J1578" s="4">
        <f>IF(Raw_SalesFact!J1578="",ROUND(F1578*G1578*(1-H1578),2),Raw_SalesFact!J1578)</f>
        <v>1455.1325999999999</v>
      </c>
      <c r="K1578" s="4" t="str">
        <f>IF(COUNTIF($A$2:$A1578,A1578)&gt;1,"Duplicate","Unique")</f>
        <v>Unique</v>
      </c>
    </row>
    <row r="1579" spans="1:11" ht="15" customHeight="1" x14ac:dyDescent="0.3">
      <c r="A1579" s="4" t="str">
        <f>Raw_SalesFact!A1579</f>
        <v>SALE1577</v>
      </c>
      <c r="B1579" s="6">
        <f>Raw_SalesFact!B1579</f>
        <v>45851</v>
      </c>
      <c r="C1579" s="4" t="str">
        <f>Raw_SalesFact!C1579</f>
        <v>CUST1101</v>
      </c>
      <c r="D1579" s="4" t="str">
        <f>Raw_SalesFact!D1579</f>
        <v>PROD20</v>
      </c>
      <c r="E1579" s="4" t="str">
        <f>Raw_SalesFact!E1579</f>
        <v>STORE12</v>
      </c>
      <c r="F1579" s="4">
        <f>IF(Raw_SalesFact!F1579="",ROUND(AVERAGE(Raw_SalesFact!$F$2:$F$2001),0),Raw_SalesFact!F1579)</f>
        <v>4</v>
      </c>
      <c r="G1579" s="4">
        <f>IF(Raw_SalesFact!G1579="",ROUND(AVERAGEIF(Raw_SalesFact!$D$2:$D$2001,D1579,Raw_SalesFact!$G$2:$G$2001),2),Raw_SalesFact!G1579)</f>
        <v>659.17</v>
      </c>
      <c r="H1579" s="8">
        <f>IF(Raw_SalesFact!H1579="",0,Raw_SalesFact!H1579)</f>
        <v>0.12</v>
      </c>
      <c r="I1579" s="4" t="str">
        <f>Raw_SalesFact!I1579</f>
        <v>Credit Card</v>
      </c>
      <c r="J1579" s="4">
        <f>IF(Raw_SalesFact!J1579="",ROUND(F1579*G1579*(1-H1579),2),Raw_SalesFact!J1579)</f>
        <v>2320.2784000000001</v>
      </c>
      <c r="K1579" s="4" t="str">
        <f>IF(COUNTIF($A$2:$A1579,A1579)&gt;1,"Duplicate","Unique")</f>
        <v>Unique</v>
      </c>
    </row>
    <row r="1580" spans="1:11" ht="15" customHeight="1" x14ac:dyDescent="0.3">
      <c r="A1580" s="4" t="str">
        <f>Raw_SalesFact!A1580</f>
        <v>SALE1578</v>
      </c>
      <c r="B1580" s="6">
        <f>Raw_SalesFact!B1580</f>
        <v>45572</v>
      </c>
      <c r="C1580" s="4" t="str">
        <f>Raw_SalesFact!C1580</f>
        <v>CUST1104</v>
      </c>
      <c r="D1580" s="4" t="str">
        <f>Raw_SalesFact!D1580</f>
        <v>PROD46</v>
      </c>
      <c r="E1580" s="4" t="str">
        <f>Raw_SalesFact!E1580</f>
        <v>STORE1</v>
      </c>
      <c r="F1580" s="4">
        <f>IF(Raw_SalesFact!F1580="",ROUND(AVERAGE(Raw_SalesFact!$F$2:$F$2001),0),Raw_SalesFact!F1580)</f>
        <v>2</v>
      </c>
      <c r="G1580" s="4">
        <f>IF(Raw_SalesFact!G1580="",ROUND(AVERAGEIF(Raw_SalesFact!$D$2:$D$2001,D1580,Raw_SalesFact!$G$2:$G$2001),2),Raw_SalesFact!G1580)</f>
        <v>216.02</v>
      </c>
      <c r="H1580" s="8">
        <f>IF(Raw_SalesFact!H1580="",0,Raw_SalesFact!H1580)</f>
        <v>0.25</v>
      </c>
      <c r="I1580" s="4" t="str">
        <f>Raw_SalesFact!I1580</f>
        <v>Credit Card</v>
      </c>
      <c r="J1580" s="4">
        <f>IF(Raw_SalesFact!J1580="",ROUND(F1580*G1580*(1-H1580),2),Raw_SalesFact!J1580)</f>
        <v>324.02999999999997</v>
      </c>
      <c r="K1580" s="4" t="str">
        <f>IF(COUNTIF($A$2:$A1580,A1580)&gt;1,"Duplicate","Unique")</f>
        <v>Unique</v>
      </c>
    </row>
    <row r="1581" spans="1:11" ht="15" customHeight="1" x14ac:dyDescent="0.3">
      <c r="A1581" s="4" t="str">
        <f>Raw_SalesFact!A1581</f>
        <v>SALE1579</v>
      </c>
      <c r="B1581" s="6">
        <f>Raw_SalesFact!B1581</f>
        <v>45774</v>
      </c>
      <c r="C1581" s="4" t="str">
        <f>Raw_SalesFact!C1581</f>
        <v>CUST1030</v>
      </c>
      <c r="D1581" s="4" t="str">
        <f>Raw_SalesFact!D1581</f>
        <v>PROD31</v>
      </c>
      <c r="E1581" s="4" t="str">
        <f>Raw_SalesFact!E1581</f>
        <v>STORE10</v>
      </c>
      <c r="F1581" s="4">
        <f>IF(Raw_SalesFact!F1581="",ROUND(AVERAGE(Raw_SalesFact!$F$2:$F$2001),0),Raw_SalesFact!F1581)</f>
        <v>2</v>
      </c>
      <c r="G1581" s="4">
        <f>IF(Raw_SalesFact!G1581="",ROUND(AVERAGEIF(Raw_SalesFact!$D$2:$D$2001,D1581,Raw_SalesFact!$G$2:$G$2001),2),Raw_SalesFact!G1581)</f>
        <v>613.47</v>
      </c>
      <c r="H1581" s="8">
        <f>IF(Raw_SalesFact!H1581="",0,Raw_SalesFact!H1581)</f>
        <v>0.02</v>
      </c>
      <c r="I1581" s="4" t="str">
        <f>Raw_SalesFact!I1581</f>
        <v>PayPal</v>
      </c>
      <c r="J1581" s="4">
        <f>IF(Raw_SalesFact!J1581="",ROUND(F1581*G1581*(1-H1581),2),Raw_SalesFact!J1581)</f>
        <v>1202.4012</v>
      </c>
      <c r="K1581" s="4" t="str">
        <f>IF(COUNTIF($A$2:$A1581,A1581)&gt;1,"Duplicate","Unique")</f>
        <v>Unique</v>
      </c>
    </row>
    <row r="1582" spans="1:11" ht="15" customHeight="1" x14ac:dyDescent="0.3">
      <c r="A1582" s="4" t="str">
        <f>Raw_SalesFact!A1582</f>
        <v>SALE1580</v>
      </c>
      <c r="B1582" s="6">
        <f>Raw_SalesFact!B1582</f>
        <v>45921</v>
      </c>
      <c r="C1582" s="4" t="str">
        <f>Raw_SalesFact!C1582</f>
        <v>CUST1098</v>
      </c>
      <c r="D1582" s="4" t="str">
        <f>Raw_SalesFact!D1582</f>
        <v>PROD58</v>
      </c>
      <c r="E1582" s="4" t="str">
        <f>Raw_SalesFact!E1582</f>
        <v>STORE12</v>
      </c>
      <c r="F1582" s="4">
        <f>IF(Raw_SalesFact!F1582="",ROUND(AVERAGE(Raw_SalesFact!$F$2:$F$2001),0),Raw_SalesFact!F1582)</f>
        <v>2</v>
      </c>
      <c r="G1582" s="4">
        <f>IF(Raw_SalesFact!G1582="",ROUND(AVERAGEIF(Raw_SalesFact!$D$2:$D$2001,D1582,Raw_SalesFact!$G$2:$G$2001),2),Raw_SalesFact!G1582)</f>
        <v>485.17</v>
      </c>
      <c r="H1582" s="8">
        <f>IF(Raw_SalesFact!H1582="",0,Raw_SalesFact!H1582)</f>
        <v>0.11</v>
      </c>
      <c r="I1582" s="4" t="str">
        <f>Raw_SalesFact!I1582</f>
        <v>PayPal</v>
      </c>
      <c r="J1582" s="4">
        <f>IF(Raw_SalesFact!J1582="",ROUND(F1582*G1582*(1-H1582),2),Raw_SalesFact!J1582)</f>
        <v>863.60260000000005</v>
      </c>
      <c r="K1582" s="4" t="str">
        <f>IF(COUNTIF($A$2:$A1582,A1582)&gt;1,"Duplicate","Unique")</f>
        <v>Unique</v>
      </c>
    </row>
    <row r="1583" spans="1:11" ht="15" customHeight="1" x14ac:dyDescent="0.3">
      <c r="A1583" s="4" t="str">
        <f>Raw_SalesFact!A1583</f>
        <v>SALE1581</v>
      </c>
      <c r="B1583" s="6">
        <f>Raw_SalesFact!B1583</f>
        <v>45268</v>
      </c>
      <c r="C1583" s="4" t="str">
        <f>Raw_SalesFact!C1583</f>
        <v>CUST1307</v>
      </c>
      <c r="D1583" s="4" t="str">
        <f>Raw_SalesFact!D1583</f>
        <v>PROD46</v>
      </c>
      <c r="E1583" s="4" t="str">
        <f>Raw_SalesFact!E1583</f>
        <v>STORE10</v>
      </c>
      <c r="F1583" s="4">
        <f>IF(Raw_SalesFact!F1583="",ROUND(AVERAGE(Raw_SalesFact!$F$2:$F$2001),0),Raw_SalesFact!F1583)</f>
        <v>1</v>
      </c>
      <c r="G1583" s="4">
        <f>IF(Raw_SalesFact!G1583="",ROUND(AVERAGEIF(Raw_SalesFact!$D$2:$D$2001,D1583,Raw_SalesFact!$G$2:$G$2001),2),Raw_SalesFact!G1583)</f>
        <v>209.7</v>
      </c>
      <c r="H1583" s="8">
        <f>IF(Raw_SalesFact!H1583="",0,Raw_SalesFact!H1583)</f>
        <v>0.2</v>
      </c>
      <c r="I1583" s="4" t="str">
        <f>Raw_SalesFact!I1583</f>
        <v>PayPal</v>
      </c>
      <c r="J1583" s="4">
        <f>IF(Raw_SalesFact!J1583="",ROUND(F1583*G1583*(1-H1583),2),Raw_SalesFact!J1583)</f>
        <v>167.76</v>
      </c>
      <c r="K1583" s="4" t="str">
        <f>IF(COUNTIF($A$2:$A1583,A1583)&gt;1,"Duplicate","Unique")</f>
        <v>Unique</v>
      </c>
    </row>
    <row r="1584" spans="1:11" ht="15" customHeight="1" x14ac:dyDescent="0.3">
      <c r="A1584" s="4" t="str">
        <f>Raw_SalesFact!A1584</f>
        <v>SALE1582</v>
      </c>
      <c r="B1584" s="6">
        <f>Raw_SalesFact!B1584</f>
        <v>45402</v>
      </c>
      <c r="C1584" s="4" t="str">
        <f>Raw_SalesFact!C1584</f>
        <v>CUST1326</v>
      </c>
      <c r="D1584" s="4" t="str">
        <f>Raw_SalesFact!D1584</f>
        <v>PROD92</v>
      </c>
      <c r="E1584" s="4" t="str">
        <f>Raw_SalesFact!E1584</f>
        <v>STORE0</v>
      </c>
      <c r="F1584" s="4">
        <f>IF(Raw_SalesFact!F1584="",ROUND(AVERAGE(Raw_SalesFact!$F$2:$F$2001),0),Raw_SalesFact!F1584)</f>
        <v>1</v>
      </c>
      <c r="G1584" s="4">
        <f>IF(Raw_SalesFact!G1584="",ROUND(AVERAGEIF(Raw_SalesFact!$D$2:$D$2001,D1584,Raw_SalesFact!$G$2:$G$2001),2),Raw_SalesFact!G1584)</f>
        <v>681.47</v>
      </c>
      <c r="H1584" s="8">
        <f>IF(Raw_SalesFact!H1584="",0,Raw_SalesFact!H1584)</f>
        <v>0.15</v>
      </c>
      <c r="I1584" s="4" t="str">
        <f>Raw_SalesFact!I1584</f>
        <v>Credit Card</v>
      </c>
      <c r="J1584" s="4">
        <f>IF(Raw_SalesFact!J1584="",ROUND(F1584*G1584*(1-H1584),2),Raw_SalesFact!J1584)</f>
        <v>579.24950000000001</v>
      </c>
      <c r="K1584" s="4" t="str">
        <f>IF(COUNTIF($A$2:$A1584,A1584)&gt;1,"Duplicate","Unique")</f>
        <v>Unique</v>
      </c>
    </row>
    <row r="1585" spans="1:11" ht="15" customHeight="1" x14ac:dyDescent="0.3">
      <c r="A1585" s="4" t="str">
        <f>Raw_SalesFact!A1585</f>
        <v>SALE1583</v>
      </c>
      <c r="B1585" s="6">
        <f>Raw_SalesFact!B1585</f>
        <v>45667</v>
      </c>
      <c r="C1585" s="4" t="str">
        <f>Raw_SalesFact!C1585</f>
        <v>CUST1440</v>
      </c>
      <c r="D1585" s="4" t="str">
        <f>Raw_SalesFact!D1585</f>
        <v>PROD76</v>
      </c>
      <c r="E1585" s="4" t="str">
        <f>Raw_SalesFact!E1585</f>
        <v>STORE17</v>
      </c>
      <c r="F1585" s="4">
        <f>IF(Raw_SalesFact!F1585="",ROUND(AVERAGE(Raw_SalesFact!$F$2:$F$2001),0),Raw_SalesFact!F1585)</f>
        <v>2</v>
      </c>
      <c r="G1585" s="4">
        <f>IF(Raw_SalesFact!G1585="",ROUND(AVERAGEIF(Raw_SalesFact!$D$2:$D$2001,D1585,Raw_SalesFact!$G$2:$G$2001),2),Raw_SalesFact!G1585)</f>
        <v>877.21</v>
      </c>
      <c r="H1585" s="8">
        <f>IF(Raw_SalesFact!H1585="",0,Raw_SalesFact!H1585)</f>
        <v>0.1</v>
      </c>
      <c r="I1585" s="4" t="str">
        <f>Raw_SalesFact!I1585</f>
        <v>Credit Card</v>
      </c>
      <c r="J1585" s="4">
        <f>IF(Raw_SalesFact!J1585="",ROUND(F1585*G1585*(1-H1585),2),Raw_SalesFact!J1585)</f>
        <v>1578.9780000000001</v>
      </c>
      <c r="K1585" s="4" t="str">
        <f>IF(COUNTIF($A$2:$A1585,A1585)&gt;1,"Duplicate","Unique")</f>
        <v>Unique</v>
      </c>
    </row>
    <row r="1586" spans="1:11" ht="15" customHeight="1" x14ac:dyDescent="0.3">
      <c r="A1586" s="4" t="str">
        <f>Raw_SalesFact!A1586</f>
        <v>SALE1584</v>
      </c>
      <c r="B1586" s="6">
        <f>Raw_SalesFact!B1586</f>
        <v>45902</v>
      </c>
      <c r="C1586" s="4" t="str">
        <f>Raw_SalesFact!C1586</f>
        <v>CUST1318</v>
      </c>
      <c r="D1586" s="4" t="str">
        <f>Raw_SalesFact!D1586</f>
        <v>PROD78</v>
      </c>
      <c r="E1586" s="4" t="str">
        <f>Raw_SalesFact!E1586</f>
        <v>STORE5</v>
      </c>
      <c r="F1586" s="4">
        <f>IF(Raw_SalesFact!F1586="",ROUND(AVERAGE(Raw_SalesFact!$F$2:$F$2001),0),Raw_SalesFact!F1586)</f>
        <v>2</v>
      </c>
      <c r="G1586" s="4">
        <f>IF(Raw_SalesFact!G1586="",ROUND(AVERAGEIF(Raw_SalesFact!$D$2:$D$2001,D1586,Raw_SalesFact!$G$2:$G$2001),2),Raw_SalesFact!G1586)</f>
        <v>479.77</v>
      </c>
      <c r="H1586" s="8">
        <f>IF(Raw_SalesFact!H1586="",0,Raw_SalesFact!H1586)</f>
        <v>0.21</v>
      </c>
      <c r="I1586" s="4" t="str">
        <f>Raw_SalesFact!I1586</f>
        <v>PayPal</v>
      </c>
      <c r="J1586" s="4">
        <f>IF(Raw_SalesFact!J1586="",ROUND(F1586*G1586*(1-H1586),2),Raw_SalesFact!J1586)</f>
        <v>758.03660000000002</v>
      </c>
      <c r="K1586" s="4" t="str">
        <f>IF(COUNTIF($A$2:$A1586,A1586)&gt;1,"Duplicate","Unique")</f>
        <v>Unique</v>
      </c>
    </row>
    <row r="1587" spans="1:11" ht="15" customHeight="1" x14ac:dyDescent="0.3">
      <c r="A1587" s="4" t="str">
        <f>Raw_SalesFact!A1587</f>
        <v>SALE1585</v>
      </c>
      <c r="B1587" s="6">
        <f>Raw_SalesFact!B1587</f>
        <v>45589</v>
      </c>
      <c r="C1587" s="4" t="str">
        <f>Raw_SalesFact!C1587</f>
        <v>CUST1322</v>
      </c>
      <c r="D1587" s="4" t="str">
        <f>Raw_SalesFact!D1587</f>
        <v>PROD83</v>
      </c>
      <c r="E1587" s="4" t="str">
        <f>Raw_SalesFact!E1587</f>
        <v>STORE15</v>
      </c>
      <c r="F1587" s="4">
        <f>IF(Raw_SalesFact!F1587="",ROUND(AVERAGE(Raw_SalesFact!$F$2:$F$2001),0),Raw_SalesFact!F1587)</f>
        <v>1</v>
      </c>
      <c r="G1587" s="4">
        <f>IF(Raw_SalesFact!G1587="",ROUND(AVERAGEIF(Raw_SalesFact!$D$2:$D$2001,D1587,Raw_SalesFact!$G$2:$G$2001),2),Raw_SalesFact!G1587)</f>
        <v>140.72</v>
      </c>
      <c r="H1587" s="8">
        <f>IF(Raw_SalesFact!H1587="",0,Raw_SalesFact!H1587)</f>
        <v>0</v>
      </c>
      <c r="I1587" s="4" t="str">
        <f>Raw_SalesFact!I1587</f>
        <v>COD</v>
      </c>
      <c r="J1587" s="4">
        <f>IF(Raw_SalesFact!J1587="",ROUND(F1587*G1587*(1-H1587),2),Raw_SalesFact!J1587)</f>
        <v>140.72</v>
      </c>
      <c r="K1587" s="4" t="str">
        <f>IF(COUNTIF($A$2:$A1587,A1587)&gt;1,"Duplicate","Unique")</f>
        <v>Unique</v>
      </c>
    </row>
    <row r="1588" spans="1:11" ht="15" customHeight="1" x14ac:dyDescent="0.3">
      <c r="A1588" s="4" t="str">
        <f>Raw_SalesFact!A1588</f>
        <v>SALE1586</v>
      </c>
      <c r="B1588" s="6">
        <f>Raw_SalesFact!B1588</f>
        <v>45668</v>
      </c>
      <c r="C1588" s="4" t="str">
        <f>Raw_SalesFact!C1588</f>
        <v>CUST1027</v>
      </c>
      <c r="D1588" s="4" t="str">
        <f>Raw_SalesFact!D1588</f>
        <v>PROD19</v>
      </c>
      <c r="E1588" s="4" t="str">
        <f>Raw_SalesFact!E1588</f>
        <v>STORE6</v>
      </c>
      <c r="F1588" s="4">
        <f>IF(Raw_SalesFact!F1588="",ROUND(AVERAGE(Raw_SalesFact!$F$2:$F$2001),0),Raw_SalesFact!F1588)</f>
        <v>2</v>
      </c>
      <c r="G1588" s="4">
        <f>IF(Raw_SalesFact!G1588="",ROUND(AVERAGEIF(Raw_SalesFact!$D$2:$D$2001,D1588,Raw_SalesFact!$G$2:$G$2001),2),Raw_SalesFact!G1588)</f>
        <v>764.25</v>
      </c>
      <c r="H1588" s="8">
        <f>IF(Raw_SalesFact!H1588="",0,Raw_SalesFact!H1588)</f>
        <v>0.23</v>
      </c>
      <c r="I1588" s="4" t="str">
        <f>Raw_SalesFact!I1588</f>
        <v>PayPal</v>
      </c>
      <c r="J1588" s="4">
        <f>IF(Raw_SalesFact!J1588="",ROUND(F1588*G1588*(1-H1588),2),Raw_SalesFact!J1588)</f>
        <v>1176.9449999999999</v>
      </c>
      <c r="K1588" s="4" t="str">
        <f>IF(COUNTIF($A$2:$A1588,A1588)&gt;1,"Duplicate","Unique")</f>
        <v>Unique</v>
      </c>
    </row>
    <row r="1589" spans="1:11" ht="15" customHeight="1" x14ac:dyDescent="0.3">
      <c r="A1589" s="4" t="str">
        <f>Raw_SalesFact!A1589</f>
        <v>SALE1587</v>
      </c>
      <c r="B1589" s="6">
        <f>Raw_SalesFact!B1589</f>
        <v>45300</v>
      </c>
      <c r="C1589" s="4" t="str">
        <f>Raw_SalesFact!C1589</f>
        <v>CUST1222</v>
      </c>
      <c r="D1589" s="4" t="str">
        <f>Raw_SalesFact!D1589</f>
        <v>PROD83</v>
      </c>
      <c r="E1589" s="4" t="str">
        <f>Raw_SalesFact!E1589</f>
        <v>STORE5</v>
      </c>
      <c r="F1589" s="4">
        <f>IF(Raw_SalesFact!F1589="",ROUND(AVERAGE(Raw_SalesFact!$F$2:$F$2001),0),Raw_SalesFact!F1589)</f>
        <v>3</v>
      </c>
      <c r="G1589" s="4">
        <f>IF(Raw_SalesFact!G1589="",ROUND(AVERAGEIF(Raw_SalesFact!$D$2:$D$2001,D1589,Raw_SalesFact!$G$2:$G$2001),2),Raw_SalesFact!G1589)</f>
        <v>107.8</v>
      </c>
      <c r="H1589" s="8">
        <f>IF(Raw_SalesFact!H1589="",0,Raw_SalesFact!H1589)</f>
        <v>0.28999999999999998</v>
      </c>
      <c r="I1589" s="4" t="str">
        <f>Raw_SalesFact!I1589</f>
        <v>PayPal</v>
      </c>
      <c r="J1589" s="4">
        <f>IF(Raw_SalesFact!J1589="",ROUND(F1589*G1589*(1-H1589),2),Raw_SalesFact!J1589)</f>
        <v>229.614</v>
      </c>
      <c r="K1589" s="4" t="str">
        <f>IF(COUNTIF($A$2:$A1589,A1589)&gt;1,"Duplicate","Unique")</f>
        <v>Unique</v>
      </c>
    </row>
    <row r="1590" spans="1:11" ht="15" customHeight="1" x14ac:dyDescent="0.3">
      <c r="A1590" s="4" t="str">
        <f>Raw_SalesFact!A1590</f>
        <v>SALE1588</v>
      </c>
      <c r="B1590" s="6">
        <f>Raw_SalesFact!B1590</f>
        <v>45757</v>
      </c>
      <c r="C1590" s="4" t="str">
        <f>Raw_SalesFact!C1590</f>
        <v>CUST1147</v>
      </c>
      <c r="D1590" s="4" t="str">
        <f>Raw_SalesFact!D1590</f>
        <v>PROD22</v>
      </c>
      <c r="E1590" s="4" t="str">
        <f>Raw_SalesFact!E1590</f>
        <v>STORE8</v>
      </c>
      <c r="F1590" s="4">
        <f>IF(Raw_SalesFact!F1590="",ROUND(AVERAGE(Raw_SalesFact!$F$2:$F$2001),0),Raw_SalesFact!F1590)</f>
        <v>4</v>
      </c>
      <c r="G1590" s="4">
        <f>IF(Raw_SalesFact!G1590="",ROUND(AVERAGEIF(Raw_SalesFact!$D$2:$D$2001,D1590,Raw_SalesFact!$G$2:$G$2001),2),Raw_SalesFact!G1590)</f>
        <v>565.37</v>
      </c>
      <c r="H1590" s="8">
        <f>IF(Raw_SalesFact!H1590="",0,Raw_SalesFact!H1590)</f>
        <v>7.0000000000000007E-2</v>
      </c>
      <c r="I1590" s="4" t="str">
        <f>Raw_SalesFact!I1590</f>
        <v>PayPal</v>
      </c>
      <c r="J1590" s="4">
        <f>IF(Raw_SalesFact!J1590="",ROUND(F1590*G1590*(1-H1590),2),Raw_SalesFact!J1590)</f>
        <v>2103.1763999999998</v>
      </c>
      <c r="K1590" s="4" t="str">
        <f>IF(COUNTIF($A$2:$A1590,A1590)&gt;1,"Duplicate","Unique")</f>
        <v>Unique</v>
      </c>
    </row>
    <row r="1591" spans="1:11" ht="15" customHeight="1" x14ac:dyDescent="0.3">
      <c r="A1591" s="4" t="str">
        <f>Raw_SalesFact!A1591</f>
        <v>SALE1589</v>
      </c>
      <c r="B1591" s="6">
        <f>Raw_SalesFact!B1591</f>
        <v>45235</v>
      </c>
      <c r="C1591" s="4" t="str">
        <f>Raw_SalesFact!C1591</f>
        <v>CUST1034</v>
      </c>
      <c r="D1591" s="4" t="str">
        <f>Raw_SalesFact!D1591</f>
        <v>PROD36</v>
      </c>
      <c r="E1591" s="4" t="str">
        <f>Raw_SalesFact!E1591</f>
        <v>STORE4</v>
      </c>
      <c r="F1591" s="4">
        <f>IF(Raw_SalesFact!F1591="",ROUND(AVERAGE(Raw_SalesFact!$F$2:$F$2001),0),Raw_SalesFact!F1591)</f>
        <v>3</v>
      </c>
      <c r="G1591" s="4">
        <f>IF(Raw_SalesFact!G1591="",ROUND(AVERAGEIF(Raw_SalesFact!$D$2:$D$2001,D1591,Raw_SalesFact!$G$2:$G$2001),2),Raw_SalesFact!G1591)</f>
        <v>811.45</v>
      </c>
      <c r="H1591" s="8">
        <f>IF(Raw_SalesFact!H1591="",0,Raw_SalesFact!H1591)</f>
        <v>0.26</v>
      </c>
      <c r="I1591" s="4" t="str">
        <f>Raw_SalesFact!I1591</f>
        <v>Credit Card</v>
      </c>
      <c r="J1591" s="4">
        <f>IF(Raw_SalesFact!J1591="",ROUND(F1591*G1591*(1-H1591),2),Raw_SalesFact!J1591)</f>
        <v>1801.4190000000001</v>
      </c>
      <c r="K1591" s="4" t="str">
        <f>IF(COUNTIF($A$2:$A1591,A1591)&gt;1,"Duplicate","Unique")</f>
        <v>Unique</v>
      </c>
    </row>
    <row r="1592" spans="1:11" ht="15" customHeight="1" x14ac:dyDescent="0.3">
      <c r="A1592" s="4" t="str">
        <f>Raw_SalesFact!A1592</f>
        <v>SALE1590</v>
      </c>
      <c r="B1592" s="6">
        <f>Raw_SalesFact!B1592</f>
        <v>45749</v>
      </c>
      <c r="C1592" s="4" t="str">
        <f>Raw_SalesFact!C1592</f>
        <v>CUST1410</v>
      </c>
      <c r="D1592" s="4" t="str">
        <f>Raw_SalesFact!D1592</f>
        <v>PROD33</v>
      </c>
      <c r="E1592" s="4" t="str">
        <f>Raw_SalesFact!E1592</f>
        <v>STORE19</v>
      </c>
      <c r="F1592" s="4">
        <f>IF(Raw_SalesFact!F1592="",ROUND(AVERAGE(Raw_SalesFact!$F$2:$F$2001),0),Raw_SalesFact!F1592)</f>
        <v>4</v>
      </c>
      <c r="G1592" s="4">
        <f>IF(Raw_SalesFact!G1592="",ROUND(AVERAGEIF(Raw_SalesFact!$D$2:$D$2001,D1592,Raw_SalesFact!$G$2:$G$2001),2),Raw_SalesFact!G1592)</f>
        <v>62.25</v>
      </c>
      <c r="H1592" s="8">
        <f>IF(Raw_SalesFact!H1592="",0,Raw_SalesFact!H1592)</f>
        <v>0.11</v>
      </c>
      <c r="I1592" s="4" t="str">
        <f>Raw_SalesFact!I1592</f>
        <v>PayPal</v>
      </c>
      <c r="J1592" s="4">
        <f>IF(Raw_SalesFact!J1592="",ROUND(F1592*G1592*(1-H1592),2),Raw_SalesFact!J1592)</f>
        <v>221.61</v>
      </c>
      <c r="K1592" s="4" t="str">
        <f>IF(COUNTIF($A$2:$A1592,A1592)&gt;1,"Duplicate","Unique")</f>
        <v>Unique</v>
      </c>
    </row>
    <row r="1593" spans="1:11" ht="15" customHeight="1" x14ac:dyDescent="0.3">
      <c r="A1593" s="4" t="str">
        <f>Raw_SalesFact!A1593</f>
        <v>SALE1591</v>
      </c>
      <c r="B1593" s="6">
        <f>Raw_SalesFact!B1593</f>
        <v>45807</v>
      </c>
      <c r="C1593" s="4" t="str">
        <f>Raw_SalesFact!C1593</f>
        <v>CUST1025</v>
      </c>
      <c r="D1593" s="4" t="str">
        <f>Raw_SalesFact!D1593</f>
        <v>PROD95</v>
      </c>
      <c r="E1593" s="4" t="str">
        <f>Raw_SalesFact!E1593</f>
        <v>STORE10</v>
      </c>
      <c r="F1593" s="4">
        <f>IF(Raw_SalesFact!F1593="",ROUND(AVERAGE(Raw_SalesFact!$F$2:$F$2001),0),Raw_SalesFact!F1593)</f>
        <v>1</v>
      </c>
      <c r="G1593" s="4">
        <f>IF(Raw_SalesFact!G1593="",ROUND(AVERAGEIF(Raw_SalesFact!$D$2:$D$2001,D1593,Raw_SalesFact!$G$2:$G$2001),2),Raw_SalesFact!G1593)</f>
        <v>749.78</v>
      </c>
      <c r="H1593" s="8">
        <f>IF(Raw_SalesFact!H1593="",0,Raw_SalesFact!H1593)</f>
        <v>0.03</v>
      </c>
      <c r="I1593" s="4" t="str">
        <f>Raw_SalesFact!I1593</f>
        <v>Credit Card</v>
      </c>
      <c r="J1593" s="4">
        <f>IF(Raw_SalesFact!J1593="",ROUND(F1593*G1593*(1-H1593),2),Raw_SalesFact!J1593)</f>
        <v>727.28660000000002</v>
      </c>
      <c r="K1593" s="4" t="str">
        <f>IF(COUNTIF($A$2:$A1593,A1593)&gt;1,"Duplicate","Unique")</f>
        <v>Unique</v>
      </c>
    </row>
    <row r="1594" spans="1:11" ht="15" customHeight="1" x14ac:dyDescent="0.3">
      <c r="A1594" s="4" t="str">
        <f>Raw_SalesFact!A1594</f>
        <v>SALE1592</v>
      </c>
      <c r="B1594" s="6">
        <f>Raw_SalesFact!B1594</f>
        <v>45496</v>
      </c>
      <c r="C1594" s="4" t="str">
        <f>Raw_SalesFact!C1594</f>
        <v>CUST1350</v>
      </c>
      <c r="D1594" s="4" t="str">
        <f>Raw_SalesFact!D1594</f>
        <v>PROD59</v>
      </c>
      <c r="E1594" s="4" t="str">
        <f>Raw_SalesFact!E1594</f>
        <v>STORE5</v>
      </c>
      <c r="F1594" s="4">
        <f>IF(Raw_SalesFact!F1594="",ROUND(AVERAGE(Raw_SalesFact!$F$2:$F$2001),0),Raw_SalesFact!F1594)</f>
        <v>3</v>
      </c>
      <c r="G1594" s="4">
        <f>IF(Raw_SalesFact!G1594="",ROUND(AVERAGEIF(Raw_SalesFact!$D$2:$D$2001,D1594,Raw_SalesFact!$G$2:$G$2001),2),Raw_SalesFact!G1594)</f>
        <v>630.28</v>
      </c>
      <c r="H1594" s="8">
        <f>IF(Raw_SalesFact!H1594="",0,Raw_SalesFact!H1594)</f>
        <v>7.0000000000000007E-2</v>
      </c>
      <c r="I1594" s="4" t="str">
        <f>Raw_SalesFact!I1594</f>
        <v>COD</v>
      </c>
      <c r="J1594" s="4">
        <f>IF(Raw_SalesFact!J1594="",ROUND(F1594*G1594*(1-H1594),2),Raw_SalesFact!J1594)</f>
        <v>1758.4811999999999</v>
      </c>
      <c r="K1594" s="4" t="str">
        <f>IF(COUNTIF($A$2:$A1594,A1594)&gt;1,"Duplicate","Unique")</f>
        <v>Unique</v>
      </c>
    </row>
    <row r="1595" spans="1:11" ht="15" customHeight="1" x14ac:dyDescent="0.3">
      <c r="A1595" s="4" t="str">
        <f>Raw_SalesFact!A1595</f>
        <v>SALE1593</v>
      </c>
      <c r="B1595" s="6">
        <f>Raw_SalesFact!B1595</f>
        <v>45355</v>
      </c>
      <c r="C1595" s="4" t="str">
        <f>Raw_SalesFact!C1595</f>
        <v>CUST1143</v>
      </c>
      <c r="D1595" s="4" t="str">
        <f>Raw_SalesFact!D1595</f>
        <v>PROD30</v>
      </c>
      <c r="E1595" s="4" t="str">
        <f>Raw_SalesFact!E1595</f>
        <v>STORE16</v>
      </c>
      <c r="F1595" s="4">
        <f>IF(Raw_SalesFact!F1595="",ROUND(AVERAGE(Raw_SalesFact!$F$2:$F$2001),0),Raw_SalesFact!F1595)</f>
        <v>1</v>
      </c>
      <c r="G1595" s="4">
        <f>IF(Raw_SalesFact!G1595="",ROUND(AVERAGEIF(Raw_SalesFact!$D$2:$D$2001,D1595,Raw_SalesFact!$G$2:$G$2001),2),Raw_SalesFact!G1595)</f>
        <v>101.84</v>
      </c>
      <c r="H1595" s="8">
        <f>IF(Raw_SalesFact!H1595="",0,Raw_SalesFact!H1595)</f>
        <v>0.17</v>
      </c>
      <c r="I1595" s="4" t="str">
        <f>Raw_SalesFact!I1595</f>
        <v>Credit Card</v>
      </c>
      <c r="J1595" s="4">
        <f>IF(Raw_SalesFact!J1595="",ROUND(F1595*G1595*(1-H1595),2),Raw_SalesFact!J1595)</f>
        <v>84.527199999999993</v>
      </c>
      <c r="K1595" s="4" t="str">
        <f>IF(COUNTIF($A$2:$A1595,A1595)&gt;1,"Duplicate","Unique")</f>
        <v>Unique</v>
      </c>
    </row>
    <row r="1596" spans="1:11" ht="15" customHeight="1" x14ac:dyDescent="0.3">
      <c r="A1596" s="4" t="str">
        <f>Raw_SalesFact!A1596</f>
        <v>SALE1594</v>
      </c>
      <c r="B1596" s="6">
        <f>Raw_SalesFact!B1596</f>
        <v>45256</v>
      </c>
      <c r="C1596" s="4" t="str">
        <f>Raw_SalesFact!C1596</f>
        <v>CUST1055</v>
      </c>
      <c r="D1596" s="4" t="str">
        <f>Raw_SalesFact!D1596</f>
        <v>PROD24</v>
      </c>
      <c r="E1596" s="4" t="str">
        <f>Raw_SalesFact!E1596</f>
        <v>STORE18</v>
      </c>
      <c r="F1596" s="4">
        <f>IF(Raw_SalesFact!F1596="",ROUND(AVERAGE(Raw_SalesFact!$F$2:$F$2001),0),Raw_SalesFact!F1596)</f>
        <v>4</v>
      </c>
      <c r="G1596" s="4">
        <f>IF(Raw_SalesFact!G1596="",ROUND(AVERAGEIF(Raw_SalesFact!$D$2:$D$2001,D1596,Raw_SalesFact!$G$2:$G$2001),2),Raw_SalesFact!G1596)</f>
        <v>641.45000000000005</v>
      </c>
      <c r="H1596" s="8">
        <f>IF(Raw_SalesFact!H1596="",0,Raw_SalesFact!H1596)</f>
        <v>0.16</v>
      </c>
      <c r="I1596" s="4" t="str">
        <f>Raw_SalesFact!I1596</f>
        <v>COD</v>
      </c>
      <c r="J1596" s="4">
        <f>IF(Raw_SalesFact!J1596="",ROUND(F1596*G1596*(1-H1596),2),Raw_SalesFact!J1596)</f>
        <v>2155.2719999999999</v>
      </c>
      <c r="K1596" s="4" t="str">
        <f>IF(COUNTIF($A$2:$A1596,A1596)&gt;1,"Duplicate","Unique")</f>
        <v>Unique</v>
      </c>
    </row>
    <row r="1597" spans="1:11" ht="15" customHeight="1" x14ac:dyDescent="0.3">
      <c r="A1597" s="4" t="str">
        <f>Raw_SalesFact!A1597</f>
        <v>SALE1595</v>
      </c>
      <c r="B1597" s="6">
        <f>Raw_SalesFact!B1597</f>
        <v>45849</v>
      </c>
      <c r="C1597" s="4" t="str">
        <f>Raw_SalesFact!C1597</f>
        <v>CUST1471</v>
      </c>
      <c r="D1597" s="4" t="str">
        <f>Raw_SalesFact!D1597</f>
        <v>PROD43</v>
      </c>
      <c r="E1597" s="4" t="str">
        <f>Raw_SalesFact!E1597</f>
        <v>STORE1</v>
      </c>
      <c r="F1597" s="4">
        <f>IF(Raw_SalesFact!F1597="",ROUND(AVERAGE(Raw_SalesFact!$F$2:$F$2001),0),Raw_SalesFact!F1597)</f>
        <v>1</v>
      </c>
      <c r="G1597" s="4">
        <f>IF(Raw_SalesFact!G1597="",ROUND(AVERAGEIF(Raw_SalesFact!$D$2:$D$2001,D1597,Raw_SalesFact!$G$2:$G$2001),2),Raw_SalesFact!G1597)</f>
        <v>135.87</v>
      </c>
      <c r="H1597" s="8">
        <f>IF(Raw_SalesFact!H1597="",0,Raw_SalesFact!H1597)</f>
        <v>0.23</v>
      </c>
      <c r="I1597" s="4" t="str">
        <f>Raw_SalesFact!I1597</f>
        <v>PayPal</v>
      </c>
      <c r="J1597" s="4">
        <f>IF(Raw_SalesFact!J1597="",ROUND(F1597*G1597*(1-H1597),2),Raw_SalesFact!J1597)</f>
        <v>104.6199</v>
      </c>
      <c r="K1597" s="4" t="str">
        <f>IF(COUNTIF($A$2:$A1597,A1597)&gt;1,"Duplicate","Unique")</f>
        <v>Unique</v>
      </c>
    </row>
    <row r="1598" spans="1:11" ht="15" customHeight="1" x14ac:dyDescent="0.3">
      <c r="A1598" s="4" t="str">
        <f>Raw_SalesFact!A1598</f>
        <v>SALE1596</v>
      </c>
      <c r="B1598" s="6">
        <f>Raw_SalesFact!B1598</f>
        <v>45344</v>
      </c>
      <c r="C1598" s="4" t="str">
        <f>Raw_SalesFact!C1598</f>
        <v>CUST1095</v>
      </c>
      <c r="D1598" s="4" t="str">
        <f>Raw_SalesFact!D1598</f>
        <v>PROD21</v>
      </c>
      <c r="E1598" s="4" t="str">
        <f>Raw_SalesFact!E1598</f>
        <v>STORE6</v>
      </c>
      <c r="F1598" s="4">
        <f>IF(Raw_SalesFact!F1598="",ROUND(AVERAGE(Raw_SalesFact!$F$2:$F$2001),0),Raw_SalesFact!F1598)</f>
        <v>1</v>
      </c>
      <c r="G1598" s="4">
        <f>IF(Raw_SalesFact!G1598="",ROUND(AVERAGEIF(Raw_SalesFact!$D$2:$D$2001,D1598,Raw_SalesFact!$G$2:$G$2001),2),Raw_SalesFact!G1598)</f>
        <v>388.35</v>
      </c>
      <c r="H1598" s="8">
        <f>IF(Raw_SalesFact!H1598="",0,Raw_SalesFact!H1598)</f>
        <v>0.01</v>
      </c>
      <c r="I1598" s="4" t="str">
        <f>Raw_SalesFact!I1598</f>
        <v>PayPal</v>
      </c>
      <c r="J1598" s="4">
        <f>IF(Raw_SalesFact!J1598="",ROUND(F1598*G1598*(1-H1598),2),Raw_SalesFact!J1598)</f>
        <v>384.4665</v>
      </c>
      <c r="K1598" s="4" t="str">
        <f>IF(COUNTIF($A$2:$A1598,A1598)&gt;1,"Duplicate","Unique")</f>
        <v>Unique</v>
      </c>
    </row>
    <row r="1599" spans="1:11" ht="15" customHeight="1" x14ac:dyDescent="0.3">
      <c r="A1599" s="4" t="str">
        <f>Raw_SalesFact!A1599</f>
        <v>SALE1597</v>
      </c>
      <c r="B1599" s="6">
        <f>Raw_SalesFact!B1599</f>
        <v>45367</v>
      </c>
      <c r="C1599" s="4" t="str">
        <f>Raw_SalesFact!C1599</f>
        <v>CUST1486</v>
      </c>
      <c r="D1599" s="4" t="str">
        <f>Raw_SalesFact!D1599</f>
        <v>PROD38</v>
      </c>
      <c r="E1599" s="4" t="str">
        <f>Raw_SalesFact!E1599</f>
        <v>STORE9</v>
      </c>
      <c r="F1599" s="4">
        <f>IF(Raw_SalesFact!F1599="",ROUND(AVERAGE(Raw_SalesFact!$F$2:$F$2001),0),Raw_SalesFact!F1599)</f>
        <v>2</v>
      </c>
      <c r="G1599" s="4">
        <f>IF(Raw_SalesFact!G1599="",ROUND(AVERAGEIF(Raw_SalesFact!$D$2:$D$2001,D1599,Raw_SalesFact!$G$2:$G$2001),2),Raw_SalesFact!G1599)</f>
        <v>999.08</v>
      </c>
      <c r="H1599" s="8">
        <f>IF(Raw_SalesFact!H1599="",0,Raw_SalesFact!H1599)</f>
        <v>0.3</v>
      </c>
      <c r="I1599" s="4" t="str">
        <f>Raw_SalesFact!I1599</f>
        <v>PayPal</v>
      </c>
      <c r="J1599" s="4">
        <f>IF(Raw_SalesFact!J1599="",ROUND(F1599*G1599*(1-H1599),2),Raw_SalesFact!J1599)</f>
        <v>1398.712</v>
      </c>
      <c r="K1599" s="4" t="str">
        <f>IF(COUNTIF($A$2:$A1599,A1599)&gt;1,"Duplicate","Unique")</f>
        <v>Unique</v>
      </c>
    </row>
    <row r="1600" spans="1:11" ht="15" customHeight="1" x14ac:dyDescent="0.3">
      <c r="A1600" s="4" t="str">
        <f>Raw_SalesFact!A1600</f>
        <v>SALE1598</v>
      </c>
      <c r="B1600" s="6">
        <f>Raw_SalesFact!B1600</f>
        <v>45887</v>
      </c>
      <c r="C1600" s="4" t="str">
        <f>Raw_SalesFact!C1600</f>
        <v>CUST1170</v>
      </c>
      <c r="D1600" s="4" t="str">
        <f>Raw_SalesFact!D1600</f>
        <v>PROD38</v>
      </c>
      <c r="E1600" s="4" t="str">
        <f>Raw_SalesFact!E1600</f>
        <v>STORE17</v>
      </c>
      <c r="F1600" s="4">
        <f>IF(Raw_SalesFact!F1600="",ROUND(AVERAGE(Raw_SalesFact!$F$2:$F$2001),0),Raw_SalesFact!F1600)</f>
        <v>3</v>
      </c>
      <c r="G1600" s="4">
        <f>IF(Raw_SalesFact!G1600="",ROUND(AVERAGEIF(Raw_SalesFact!$D$2:$D$2001,D1600,Raw_SalesFact!$G$2:$G$2001),2),Raw_SalesFact!G1600)</f>
        <v>453.19</v>
      </c>
      <c r="H1600" s="8">
        <f>IF(Raw_SalesFact!H1600="",0,Raw_SalesFact!H1600)</f>
        <v>0.08</v>
      </c>
      <c r="I1600" s="4" t="str">
        <f>Raw_SalesFact!I1600</f>
        <v>COD</v>
      </c>
      <c r="J1600" s="4">
        <f>IF(Raw_SalesFact!J1600="",ROUND(F1600*G1600*(1-H1600),2),Raw_SalesFact!J1600)</f>
        <v>1250.8044</v>
      </c>
      <c r="K1600" s="4" t="str">
        <f>IF(COUNTIF($A$2:$A1600,A1600)&gt;1,"Duplicate","Unique")</f>
        <v>Unique</v>
      </c>
    </row>
    <row r="1601" spans="1:11" ht="15" customHeight="1" x14ac:dyDescent="0.3">
      <c r="A1601" s="4" t="str">
        <f>Raw_SalesFact!A1601</f>
        <v>SALE1599</v>
      </c>
      <c r="B1601" s="6">
        <f>Raw_SalesFact!B1601</f>
        <v>45567</v>
      </c>
      <c r="C1601" s="4" t="str">
        <f>Raw_SalesFact!C1601</f>
        <v>CUST1235</v>
      </c>
      <c r="D1601" s="4" t="str">
        <f>Raw_SalesFact!D1601</f>
        <v>PROD80</v>
      </c>
      <c r="E1601" s="4" t="str">
        <f>Raw_SalesFact!E1601</f>
        <v>STORE10</v>
      </c>
      <c r="F1601" s="4">
        <f>IF(Raw_SalesFact!F1601="",ROUND(AVERAGE(Raw_SalesFact!$F$2:$F$2001),0),Raw_SalesFact!F1601)</f>
        <v>2</v>
      </c>
      <c r="G1601" s="4">
        <f>IF(Raw_SalesFact!G1601="",ROUND(AVERAGEIF(Raw_SalesFact!$D$2:$D$2001,D1601,Raw_SalesFact!$G$2:$G$2001),2),Raw_SalesFact!G1601)</f>
        <v>61.31</v>
      </c>
      <c r="H1601" s="8">
        <f>IF(Raw_SalesFact!H1601="",0,Raw_SalesFact!H1601)</f>
        <v>0.15</v>
      </c>
      <c r="I1601" s="4" t="str">
        <f>Raw_SalesFact!I1601</f>
        <v>COD</v>
      </c>
      <c r="J1601" s="4">
        <f>IF(Raw_SalesFact!J1601="",ROUND(F1601*G1601*(1-H1601),2),Raw_SalesFact!J1601)</f>
        <v>104.227</v>
      </c>
      <c r="K1601" s="4" t="str">
        <f>IF(COUNTIF($A$2:$A1601,A1601)&gt;1,"Duplicate","Unique")</f>
        <v>Unique</v>
      </c>
    </row>
    <row r="1602" spans="1:11" ht="15" customHeight="1" x14ac:dyDescent="0.3">
      <c r="A1602" s="4" t="str">
        <f>Raw_SalesFact!A1602</f>
        <v>SALE1600</v>
      </c>
      <c r="B1602" s="6">
        <f>Raw_SalesFact!B1602</f>
        <v>45223</v>
      </c>
      <c r="C1602" s="4" t="str">
        <f>Raw_SalesFact!C1602</f>
        <v>CUST1342</v>
      </c>
      <c r="D1602" s="4" t="str">
        <f>Raw_SalesFact!D1602</f>
        <v>PROD81</v>
      </c>
      <c r="E1602" s="4" t="str">
        <f>Raw_SalesFact!E1602</f>
        <v>STORE10</v>
      </c>
      <c r="F1602" s="4">
        <f>IF(Raw_SalesFact!F1602="",ROUND(AVERAGE(Raw_SalesFact!$F$2:$F$2001),0),Raw_SalesFact!F1602)</f>
        <v>2</v>
      </c>
      <c r="G1602" s="4">
        <f>IF(Raw_SalesFact!G1602="",ROUND(AVERAGEIF(Raw_SalesFact!$D$2:$D$2001,D1602,Raw_SalesFact!$G$2:$G$2001),2),Raw_SalesFact!G1602)</f>
        <v>870.13</v>
      </c>
      <c r="H1602" s="8">
        <f>IF(Raw_SalesFact!H1602="",0,Raw_SalesFact!H1602)</f>
        <v>0.23</v>
      </c>
      <c r="I1602" s="4" t="str">
        <f>Raw_SalesFact!I1602</f>
        <v>Credit Card</v>
      </c>
      <c r="J1602" s="4">
        <f>IF(Raw_SalesFact!J1602="",ROUND(F1602*G1602*(1-H1602),2),Raw_SalesFact!J1602)</f>
        <v>1340.0001999999999</v>
      </c>
      <c r="K1602" s="4" t="str">
        <f>IF(COUNTIF($A$2:$A1602,A1602)&gt;1,"Duplicate","Unique")</f>
        <v>Unique</v>
      </c>
    </row>
    <row r="1603" spans="1:11" ht="15" customHeight="1" x14ac:dyDescent="0.3">
      <c r="A1603" s="4" t="str">
        <f>Raw_SalesFact!A1603</f>
        <v>SALE1601</v>
      </c>
      <c r="B1603" s="6">
        <f>Raw_SalesFact!B1603</f>
        <v>45664</v>
      </c>
      <c r="C1603" s="4" t="str">
        <f>Raw_SalesFact!C1603</f>
        <v>CUST1067</v>
      </c>
      <c r="D1603" s="4" t="str">
        <f>Raw_SalesFact!D1603</f>
        <v>PROD15</v>
      </c>
      <c r="E1603" s="4" t="str">
        <f>Raw_SalesFact!E1603</f>
        <v>STORE19</v>
      </c>
      <c r="F1603" s="4">
        <f>IF(Raw_SalesFact!F1603="",ROUND(AVERAGE(Raw_SalesFact!$F$2:$F$2001),0),Raw_SalesFact!F1603)</f>
        <v>1</v>
      </c>
      <c r="G1603" s="4">
        <f>IF(Raw_SalesFact!G1603="",ROUND(AVERAGEIF(Raw_SalesFact!$D$2:$D$2001,D1603,Raw_SalesFact!$G$2:$G$2001),2),Raw_SalesFact!G1603)</f>
        <v>336.51</v>
      </c>
      <c r="H1603" s="8">
        <f>IF(Raw_SalesFact!H1603="",0,Raw_SalesFact!H1603)</f>
        <v>0.11</v>
      </c>
      <c r="I1603" s="4" t="str">
        <f>Raw_SalesFact!I1603</f>
        <v>PayPal</v>
      </c>
      <c r="J1603" s="4">
        <f>IF(Raw_SalesFact!J1603="",ROUND(F1603*G1603*(1-H1603),2),Raw_SalesFact!J1603)</f>
        <v>299.4939</v>
      </c>
      <c r="K1603" s="4" t="str">
        <f>IF(COUNTIF($A$2:$A1603,A1603)&gt;1,"Duplicate","Unique")</f>
        <v>Unique</v>
      </c>
    </row>
    <row r="1604" spans="1:11" ht="15" customHeight="1" x14ac:dyDescent="0.3">
      <c r="A1604" s="4" t="str">
        <f>Raw_SalesFact!A1604</f>
        <v>SALE1602</v>
      </c>
      <c r="B1604" s="6">
        <f>Raw_SalesFact!B1604</f>
        <v>45313</v>
      </c>
      <c r="C1604" s="4" t="str">
        <f>Raw_SalesFact!C1604</f>
        <v>CUST1181</v>
      </c>
      <c r="D1604" s="4" t="str">
        <f>Raw_SalesFact!D1604</f>
        <v>PROD67</v>
      </c>
      <c r="E1604" s="4" t="str">
        <f>Raw_SalesFact!E1604</f>
        <v>STORE0</v>
      </c>
      <c r="F1604" s="4">
        <f>IF(Raw_SalesFact!F1604="",ROUND(AVERAGE(Raw_SalesFact!$F$2:$F$2001),0),Raw_SalesFact!F1604)</f>
        <v>1</v>
      </c>
      <c r="G1604" s="4">
        <f>IF(Raw_SalesFact!G1604="",ROUND(AVERAGEIF(Raw_SalesFact!$D$2:$D$2001,D1604,Raw_SalesFact!$G$2:$G$2001),2),Raw_SalesFact!G1604)</f>
        <v>305.70999999999998</v>
      </c>
      <c r="H1604" s="8">
        <f>IF(Raw_SalesFact!H1604="",0,Raw_SalesFact!H1604)</f>
        <v>0.26</v>
      </c>
      <c r="I1604" s="4" t="str">
        <f>Raw_SalesFact!I1604</f>
        <v>COD</v>
      </c>
      <c r="J1604" s="4">
        <f>IF(Raw_SalesFact!J1604="",ROUND(F1604*G1604*(1-H1604),2),Raw_SalesFact!J1604)</f>
        <v>226.22540000000001</v>
      </c>
      <c r="K1604" s="4" t="str">
        <f>IF(COUNTIF($A$2:$A1604,A1604)&gt;1,"Duplicate","Unique")</f>
        <v>Unique</v>
      </c>
    </row>
    <row r="1605" spans="1:11" ht="15" customHeight="1" x14ac:dyDescent="0.3">
      <c r="A1605" s="4" t="str">
        <f>Raw_SalesFact!A1605</f>
        <v>SALE1603</v>
      </c>
      <c r="B1605" s="6">
        <f>Raw_SalesFact!B1605</f>
        <v>45224</v>
      </c>
      <c r="C1605" s="4" t="str">
        <f>Raw_SalesFact!C1605</f>
        <v>CUST1121</v>
      </c>
      <c r="D1605" s="4" t="str">
        <f>Raw_SalesFact!D1605</f>
        <v>PROD10</v>
      </c>
      <c r="E1605" s="4" t="str">
        <f>Raw_SalesFact!E1605</f>
        <v>STORE18</v>
      </c>
      <c r="F1605" s="4">
        <f>IF(Raw_SalesFact!F1605="",ROUND(AVERAGE(Raw_SalesFact!$F$2:$F$2001),0),Raw_SalesFact!F1605)</f>
        <v>2</v>
      </c>
      <c r="G1605" s="4">
        <f>IF(Raw_SalesFact!G1605="",ROUND(AVERAGEIF(Raw_SalesFact!$D$2:$D$2001,D1605,Raw_SalesFact!$G$2:$G$2001),2),Raw_SalesFact!G1605)</f>
        <v>635.39</v>
      </c>
      <c r="H1605" s="8">
        <f>IF(Raw_SalesFact!H1605="",0,Raw_SalesFact!H1605)</f>
        <v>0.28999999999999998</v>
      </c>
      <c r="I1605" s="4" t="str">
        <f>Raw_SalesFact!I1605</f>
        <v>COD</v>
      </c>
      <c r="J1605" s="4">
        <f>IF(Raw_SalesFact!J1605="",ROUND(F1605*G1605*(1-H1605),2),Raw_SalesFact!J1605)</f>
        <v>902.25379999999996</v>
      </c>
      <c r="K1605" s="4" t="str">
        <f>IF(COUNTIF($A$2:$A1605,A1605)&gt;1,"Duplicate","Unique")</f>
        <v>Unique</v>
      </c>
    </row>
    <row r="1606" spans="1:11" ht="15" customHeight="1" x14ac:dyDescent="0.3">
      <c r="A1606" s="4" t="str">
        <f>Raw_SalesFact!A1606</f>
        <v>SALE1604</v>
      </c>
      <c r="B1606" s="6">
        <f>Raw_SalesFact!B1606</f>
        <v>45491</v>
      </c>
      <c r="C1606" s="4" t="str">
        <f>Raw_SalesFact!C1606</f>
        <v>CUST1116</v>
      </c>
      <c r="D1606" s="4" t="str">
        <f>Raw_SalesFact!D1606</f>
        <v>PROD92</v>
      </c>
      <c r="E1606" s="4" t="str">
        <f>Raw_SalesFact!E1606</f>
        <v>STORE19</v>
      </c>
      <c r="F1606" s="4">
        <f>IF(Raw_SalesFact!F1606="",ROUND(AVERAGE(Raw_SalesFact!$F$2:$F$2001),0),Raw_SalesFact!F1606)</f>
        <v>2</v>
      </c>
      <c r="G1606" s="4">
        <f>IF(Raw_SalesFact!G1606="",ROUND(AVERAGEIF(Raw_SalesFact!$D$2:$D$2001,D1606,Raw_SalesFact!$G$2:$G$2001),2),Raw_SalesFact!G1606)</f>
        <v>253.87</v>
      </c>
      <c r="H1606" s="8">
        <f>IF(Raw_SalesFact!H1606="",0,Raw_SalesFact!H1606)</f>
        <v>0.23</v>
      </c>
      <c r="I1606" s="4" t="str">
        <f>Raw_SalesFact!I1606</f>
        <v>COD</v>
      </c>
      <c r="J1606" s="4">
        <f>IF(Raw_SalesFact!J1606="",ROUND(F1606*G1606*(1-H1606),2),Raw_SalesFact!J1606)</f>
        <v>390.95979999999997</v>
      </c>
      <c r="K1606" s="4" t="str">
        <f>IF(COUNTIF($A$2:$A1606,A1606)&gt;1,"Duplicate","Unique")</f>
        <v>Unique</v>
      </c>
    </row>
    <row r="1607" spans="1:11" ht="15" customHeight="1" x14ac:dyDescent="0.3">
      <c r="A1607" s="4" t="str">
        <f>Raw_SalesFact!A1607</f>
        <v>SALE1605</v>
      </c>
      <c r="B1607" s="6">
        <f>Raw_SalesFact!B1607</f>
        <v>45472</v>
      </c>
      <c r="C1607" s="4" t="str">
        <f>Raw_SalesFact!C1607</f>
        <v>CUST1484</v>
      </c>
      <c r="D1607" s="4" t="str">
        <f>Raw_SalesFact!D1607</f>
        <v>PROD76</v>
      </c>
      <c r="E1607" s="4" t="str">
        <f>Raw_SalesFact!E1607</f>
        <v>STORE17</v>
      </c>
      <c r="F1607" s="4">
        <f>IF(Raw_SalesFact!F1607="",ROUND(AVERAGE(Raw_SalesFact!$F$2:$F$2001),0),Raw_SalesFact!F1607)</f>
        <v>3</v>
      </c>
      <c r="G1607" s="4">
        <f>IF(Raw_SalesFact!G1607="",ROUND(AVERAGEIF(Raw_SalesFact!$D$2:$D$2001,D1607,Raw_SalesFact!$G$2:$G$2001),2),Raw_SalesFact!G1607)</f>
        <v>915.81</v>
      </c>
      <c r="H1607" s="8">
        <f>IF(Raw_SalesFact!H1607="",0,Raw_SalesFact!H1607)</f>
        <v>0.17</v>
      </c>
      <c r="I1607" s="4" t="str">
        <f>Raw_SalesFact!I1607</f>
        <v>COD</v>
      </c>
      <c r="J1607" s="4">
        <f>IF(Raw_SalesFact!J1607="",ROUND(F1607*G1607*(1-H1607),2),Raw_SalesFact!J1607)</f>
        <v>2280.3669</v>
      </c>
      <c r="K1607" s="4" t="str">
        <f>IF(COUNTIF($A$2:$A1607,A1607)&gt;1,"Duplicate","Unique")</f>
        <v>Unique</v>
      </c>
    </row>
    <row r="1608" spans="1:11" ht="15" customHeight="1" x14ac:dyDescent="0.3">
      <c r="A1608" s="4" t="str">
        <f>Raw_SalesFact!A1608</f>
        <v>SALE1606</v>
      </c>
      <c r="B1608" s="6">
        <f>Raw_SalesFact!B1608</f>
        <v>45795</v>
      </c>
      <c r="C1608" s="4" t="str">
        <f>Raw_SalesFact!C1608</f>
        <v>CUST1209</v>
      </c>
      <c r="D1608" s="4" t="str">
        <f>Raw_SalesFact!D1608</f>
        <v>PROD42</v>
      </c>
      <c r="E1608" s="4" t="str">
        <f>Raw_SalesFact!E1608</f>
        <v>STORE8</v>
      </c>
      <c r="F1608" s="4">
        <f>IF(Raw_SalesFact!F1608="",ROUND(AVERAGE(Raw_SalesFact!$F$2:$F$2001),0),Raw_SalesFact!F1608)</f>
        <v>3</v>
      </c>
      <c r="G1608" s="4">
        <f>IF(Raw_SalesFact!G1608="",ROUND(AVERAGEIF(Raw_SalesFact!$D$2:$D$2001,D1608,Raw_SalesFact!$G$2:$G$2001),2),Raw_SalesFact!G1608)</f>
        <v>779.5</v>
      </c>
      <c r="H1608" s="8">
        <f>IF(Raw_SalesFact!H1608="",0,Raw_SalesFact!H1608)</f>
        <v>0.02</v>
      </c>
      <c r="I1608" s="4" t="str">
        <f>Raw_SalesFact!I1608</f>
        <v>Credit Card</v>
      </c>
      <c r="J1608" s="4">
        <f>IF(Raw_SalesFact!J1608="",ROUND(F1608*G1608*(1-H1608),2),Raw_SalesFact!J1608)</f>
        <v>2291.73</v>
      </c>
      <c r="K1608" s="4" t="str">
        <f>IF(COUNTIF($A$2:$A1608,A1608)&gt;1,"Duplicate","Unique")</f>
        <v>Unique</v>
      </c>
    </row>
    <row r="1609" spans="1:11" ht="15" customHeight="1" x14ac:dyDescent="0.3">
      <c r="A1609" s="4" t="str">
        <f>Raw_SalesFact!A1609</f>
        <v>SALE1607</v>
      </c>
      <c r="B1609" s="6">
        <f>Raw_SalesFact!B1609</f>
        <v>45470</v>
      </c>
      <c r="C1609" s="4" t="str">
        <f>Raw_SalesFact!C1609</f>
        <v>CUST1469</v>
      </c>
      <c r="D1609" s="4" t="str">
        <f>Raw_SalesFact!D1609</f>
        <v>PROD61</v>
      </c>
      <c r="E1609" s="4" t="str">
        <f>Raw_SalesFact!E1609</f>
        <v>STORE16</v>
      </c>
      <c r="F1609" s="4">
        <f>IF(Raw_SalesFact!F1609="",ROUND(AVERAGE(Raw_SalesFact!$F$2:$F$2001),0),Raw_SalesFact!F1609)</f>
        <v>2</v>
      </c>
      <c r="G1609" s="4">
        <f>IF(Raw_SalesFact!G1609="",ROUND(AVERAGEIF(Raw_SalesFact!$D$2:$D$2001,D1609,Raw_SalesFact!$G$2:$G$2001),2),Raw_SalesFact!G1609)</f>
        <v>780.57</v>
      </c>
      <c r="H1609" s="8">
        <f>IF(Raw_SalesFact!H1609="",0,Raw_SalesFact!H1609)</f>
        <v>0.26</v>
      </c>
      <c r="I1609" s="4" t="str">
        <f>Raw_SalesFact!I1609</f>
        <v>Credit Card</v>
      </c>
      <c r="J1609" s="4">
        <f>IF(Raw_SalesFact!J1609="",ROUND(F1609*G1609*(1-H1609),2),Raw_SalesFact!J1609)</f>
        <v>1155.2436</v>
      </c>
      <c r="K1609" s="4" t="str">
        <f>IF(COUNTIF($A$2:$A1609,A1609)&gt;1,"Duplicate","Unique")</f>
        <v>Unique</v>
      </c>
    </row>
    <row r="1610" spans="1:11" ht="15" customHeight="1" x14ac:dyDescent="0.3">
      <c r="A1610" s="4" t="str">
        <f>Raw_SalesFact!A1610</f>
        <v>SALE1608</v>
      </c>
      <c r="B1610" s="6">
        <f>Raw_SalesFact!B1610</f>
        <v>45390</v>
      </c>
      <c r="C1610" s="4" t="str">
        <f>Raw_SalesFact!C1610</f>
        <v>CUST1383</v>
      </c>
      <c r="D1610" s="4" t="str">
        <f>Raw_SalesFact!D1610</f>
        <v>PROD95</v>
      </c>
      <c r="E1610" s="4" t="str">
        <f>Raw_SalesFact!E1610</f>
        <v>STORE19</v>
      </c>
      <c r="F1610" s="4">
        <f>IF(Raw_SalesFact!F1610="",ROUND(AVERAGE(Raw_SalesFact!$F$2:$F$2001),0),Raw_SalesFact!F1610)</f>
        <v>1</v>
      </c>
      <c r="G1610" s="4">
        <f>IF(Raw_SalesFact!G1610="",ROUND(AVERAGEIF(Raw_SalesFact!$D$2:$D$2001,D1610,Raw_SalesFact!$G$2:$G$2001),2),Raw_SalesFact!G1610)</f>
        <v>511.35</v>
      </c>
      <c r="H1610" s="8">
        <f>IF(Raw_SalesFact!H1610="",0,Raw_SalesFact!H1610)</f>
        <v>0</v>
      </c>
      <c r="I1610" s="4" t="str">
        <f>Raw_SalesFact!I1610</f>
        <v>Credit Card</v>
      </c>
      <c r="J1610" s="4">
        <f>IF(Raw_SalesFact!J1610="",ROUND(F1610*G1610*(1-H1610),2),Raw_SalesFact!J1610)</f>
        <v>511.35</v>
      </c>
      <c r="K1610" s="4" t="str">
        <f>IF(COUNTIF($A$2:$A1610,A1610)&gt;1,"Duplicate","Unique")</f>
        <v>Unique</v>
      </c>
    </row>
    <row r="1611" spans="1:11" ht="15" customHeight="1" x14ac:dyDescent="0.3">
      <c r="A1611" s="4" t="str">
        <f>Raw_SalesFact!A1611</f>
        <v>SALE1609</v>
      </c>
      <c r="B1611" s="6">
        <f>Raw_SalesFact!B1611</f>
        <v>45803</v>
      </c>
      <c r="C1611" s="4" t="str">
        <f>Raw_SalesFact!C1611</f>
        <v>CUST1016</v>
      </c>
      <c r="D1611" s="4" t="str">
        <f>Raw_SalesFact!D1611</f>
        <v>PROD97</v>
      </c>
      <c r="E1611" s="4" t="str">
        <f>Raw_SalesFact!E1611</f>
        <v>STORE3</v>
      </c>
      <c r="F1611" s="4">
        <f>IF(Raw_SalesFact!F1611="",ROUND(AVERAGE(Raw_SalesFact!$F$2:$F$2001),0),Raw_SalesFact!F1611)</f>
        <v>4</v>
      </c>
      <c r="G1611" s="4">
        <f>IF(Raw_SalesFact!G1611="",ROUND(AVERAGEIF(Raw_SalesFact!$D$2:$D$2001,D1611,Raw_SalesFact!$G$2:$G$2001),2),Raw_SalesFact!G1611)</f>
        <v>44.07</v>
      </c>
      <c r="H1611" s="8">
        <f>IF(Raw_SalesFact!H1611="",0,Raw_SalesFact!H1611)</f>
        <v>0.28999999999999998</v>
      </c>
      <c r="I1611" s="4" t="str">
        <f>Raw_SalesFact!I1611</f>
        <v>COD</v>
      </c>
      <c r="J1611" s="4">
        <f>IF(Raw_SalesFact!J1611="",ROUND(F1611*G1611*(1-H1611),2),Raw_SalesFact!J1611)</f>
        <v>125.1588</v>
      </c>
      <c r="K1611" s="4" t="str">
        <f>IF(COUNTIF($A$2:$A1611,A1611)&gt;1,"Duplicate","Unique")</f>
        <v>Unique</v>
      </c>
    </row>
    <row r="1612" spans="1:11" ht="15" customHeight="1" x14ac:dyDescent="0.3">
      <c r="A1612" s="4" t="str">
        <f>Raw_SalesFact!A1612</f>
        <v>SALE1610</v>
      </c>
      <c r="B1612" s="6">
        <f>Raw_SalesFact!B1612</f>
        <v>45320</v>
      </c>
      <c r="C1612" s="4" t="str">
        <f>Raw_SalesFact!C1612</f>
        <v>CUST1197</v>
      </c>
      <c r="D1612" s="4" t="str">
        <f>Raw_SalesFact!D1612</f>
        <v>PROD69</v>
      </c>
      <c r="E1612" s="4" t="str">
        <f>Raw_SalesFact!E1612</f>
        <v>STORE11</v>
      </c>
      <c r="F1612" s="4">
        <f>IF(Raw_SalesFact!F1612="",ROUND(AVERAGE(Raw_SalesFact!$F$2:$F$2001),0),Raw_SalesFact!F1612)</f>
        <v>2</v>
      </c>
      <c r="G1612" s="4">
        <f>IF(Raw_SalesFact!G1612="",ROUND(AVERAGEIF(Raw_SalesFact!$D$2:$D$2001,D1612,Raw_SalesFact!$G$2:$G$2001),2),Raw_SalesFact!G1612)</f>
        <v>895.92</v>
      </c>
      <c r="H1612" s="8">
        <f>IF(Raw_SalesFact!H1612="",0,Raw_SalesFact!H1612)</f>
        <v>0.15</v>
      </c>
      <c r="I1612" s="4" t="str">
        <f>Raw_SalesFact!I1612</f>
        <v>Credit Card</v>
      </c>
      <c r="J1612" s="4">
        <f>IF(Raw_SalesFact!J1612="",ROUND(F1612*G1612*(1-H1612),2),Raw_SalesFact!J1612)</f>
        <v>1523.0640000000001</v>
      </c>
      <c r="K1612" s="4" t="str">
        <f>IF(COUNTIF($A$2:$A1612,A1612)&gt;1,"Duplicate","Unique")</f>
        <v>Unique</v>
      </c>
    </row>
    <row r="1613" spans="1:11" ht="15" customHeight="1" x14ac:dyDescent="0.3">
      <c r="A1613" s="4" t="str">
        <f>Raw_SalesFact!A1613</f>
        <v>SALE1611</v>
      </c>
      <c r="B1613" s="6">
        <f>Raw_SalesFact!B1613</f>
        <v>45619</v>
      </c>
      <c r="C1613" s="4" t="str">
        <f>Raw_SalesFact!C1613</f>
        <v>CUST1305</v>
      </c>
      <c r="D1613" s="4" t="str">
        <f>Raw_SalesFact!D1613</f>
        <v>PROD53</v>
      </c>
      <c r="E1613" s="4" t="str">
        <f>Raw_SalesFact!E1613</f>
        <v>STORE2</v>
      </c>
      <c r="F1613" s="4">
        <f>IF(Raw_SalesFact!F1613="",ROUND(AVERAGE(Raw_SalesFact!$F$2:$F$2001),0),Raw_SalesFact!F1613)</f>
        <v>4</v>
      </c>
      <c r="G1613" s="4">
        <f>IF(Raw_SalesFact!G1613="",ROUND(AVERAGEIF(Raw_SalesFact!$D$2:$D$2001,D1613,Raw_SalesFact!$G$2:$G$2001),2),Raw_SalesFact!G1613)</f>
        <v>456.32</v>
      </c>
      <c r="H1613" s="8">
        <f>IF(Raw_SalesFact!H1613="",0,Raw_SalesFact!H1613)</f>
        <v>0.22</v>
      </c>
      <c r="I1613" s="4" t="str">
        <f>Raw_SalesFact!I1613</f>
        <v>COD</v>
      </c>
      <c r="J1613" s="4">
        <f>IF(Raw_SalesFact!J1613="",ROUND(F1613*G1613*(1-H1613),2),Raw_SalesFact!J1613)</f>
        <v>1423.7184</v>
      </c>
      <c r="K1613" s="4" t="str">
        <f>IF(COUNTIF($A$2:$A1613,A1613)&gt;1,"Duplicate","Unique")</f>
        <v>Unique</v>
      </c>
    </row>
    <row r="1614" spans="1:11" ht="15" customHeight="1" x14ac:dyDescent="0.3">
      <c r="A1614" s="4" t="str">
        <f>Raw_SalesFact!A1614</f>
        <v>SALE1612</v>
      </c>
      <c r="B1614" s="6">
        <f>Raw_SalesFact!B1614</f>
        <v>45777</v>
      </c>
      <c r="C1614" s="4" t="str">
        <f>Raw_SalesFact!C1614</f>
        <v>CUST1420</v>
      </c>
      <c r="D1614" s="4" t="str">
        <f>Raw_SalesFact!D1614</f>
        <v>PROD34</v>
      </c>
      <c r="E1614" s="4" t="str">
        <f>Raw_SalesFact!E1614</f>
        <v>STORE0</v>
      </c>
      <c r="F1614" s="4">
        <f>IF(Raw_SalesFact!F1614="",ROUND(AVERAGE(Raw_SalesFact!$F$2:$F$2001),0),Raw_SalesFact!F1614)</f>
        <v>1</v>
      </c>
      <c r="G1614" s="4">
        <f>IF(Raw_SalesFact!G1614="",ROUND(AVERAGEIF(Raw_SalesFact!$D$2:$D$2001,D1614,Raw_SalesFact!$G$2:$G$2001),2),Raw_SalesFact!G1614)</f>
        <v>905.5</v>
      </c>
      <c r="H1614" s="8">
        <f>IF(Raw_SalesFact!H1614="",0,Raw_SalesFact!H1614)</f>
        <v>0.28999999999999998</v>
      </c>
      <c r="I1614" s="4" t="str">
        <f>Raw_SalesFact!I1614</f>
        <v>COD</v>
      </c>
      <c r="J1614" s="4">
        <f>IF(Raw_SalesFact!J1614="",ROUND(F1614*G1614*(1-H1614),2),Raw_SalesFact!J1614)</f>
        <v>642.90499999999997</v>
      </c>
      <c r="K1614" s="4" t="str">
        <f>IF(COUNTIF($A$2:$A1614,A1614)&gt;1,"Duplicate","Unique")</f>
        <v>Unique</v>
      </c>
    </row>
    <row r="1615" spans="1:11" ht="15" customHeight="1" x14ac:dyDescent="0.3">
      <c r="A1615" s="4" t="str">
        <f>Raw_SalesFact!A1615</f>
        <v>SALE1613</v>
      </c>
      <c r="B1615" s="6">
        <f>Raw_SalesFact!B1615</f>
        <v>45523</v>
      </c>
      <c r="C1615" s="4" t="str">
        <f>Raw_SalesFact!C1615</f>
        <v>CUST1204</v>
      </c>
      <c r="D1615" s="4" t="str">
        <f>Raw_SalesFact!D1615</f>
        <v>PROD16</v>
      </c>
      <c r="E1615" s="4" t="str">
        <f>Raw_SalesFact!E1615</f>
        <v>STORE13</v>
      </c>
      <c r="F1615" s="4">
        <f>IF(Raw_SalesFact!F1615="",ROUND(AVERAGE(Raw_SalesFact!$F$2:$F$2001),0),Raw_SalesFact!F1615)</f>
        <v>3</v>
      </c>
      <c r="G1615" s="4">
        <f>IF(Raw_SalesFact!G1615="",ROUND(AVERAGEIF(Raw_SalesFact!$D$2:$D$2001,D1615,Raw_SalesFact!$G$2:$G$2001),2),Raw_SalesFact!G1615)</f>
        <v>63.19</v>
      </c>
      <c r="H1615" s="8">
        <f>IF(Raw_SalesFact!H1615="",0,Raw_SalesFact!H1615)</f>
        <v>0.08</v>
      </c>
      <c r="I1615" s="4" t="str">
        <f>Raw_SalesFact!I1615</f>
        <v>Credit Card</v>
      </c>
      <c r="J1615" s="4">
        <f>IF(Raw_SalesFact!J1615="",ROUND(F1615*G1615*(1-H1615),2),Raw_SalesFact!J1615)</f>
        <v>174.40440000000001</v>
      </c>
      <c r="K1615" s="4" t="str">
        <f>IF(COUNTIF($A$2:$A1615,A1615)&gt;1,"Duplicate","Unique")</f>
        <v>Unique</v>
      </c>
    </row>
    <row r="1616" spans="1:11" ht="15" customHeight="1" x14ac:dyDescent="0.3">
      <c r="A1616" s="4" t="str">
        <f>Raw_SalesFact!A1616</f>
        <v>SALE1614</v>
      </c>
      <c r="B1616" s="6">
        <f>Raw_SalesFact!B1616</f>
        <v>45628</v>
      </c>
      <c r="C1616" s="4" t="str">
        <f>Raw_SalesFact!C1616</f>
        <v>CUST1050</v>
      </c>
      <c r="D1616" s="4" t="str">
        <f>Raw_SalesFact!D1616</f>
        <v>PROD70</v>
      </c>
      <c r="E1616" s="4" t="str">
        <f>Raw_SalesFact!E1616</f>
        <v>STORE7</v>
      </c>
      <c r="F1616" s="4">
        <f>IF(Raw_SalesFact!F1616="",ROUND(AVERAGE(Raw_SalesFact!$F$2:$F$2001),0),Raw_SalesFact!F1616)</f>
        <v>3</v>
      </c>
      <c r="G1616" s="4">
        <f>IF(Raw_SalesFact!G1616="",ROUND(AVERAGEIF(Raw_SalesFact!$D$2:$D$2001,D1616,Raw_SalesFact!$G$2:$G$2001),2),Raw_SalesFact!G1616)</f>
        <v>687.66</v>
      </c>
      <c r="H1616" s="8">
        <f>IF(Raw_SalesFact!H1616="",0,Raw_SalesFact!H1616)</f>
        <v>0.06</v>
      </c>
      <c r="I1616" s="4" t="str">
        <f>Raw_SalesFact!I1616</f>
        <v>PayPal</v>
      </c>
      <c r="J1616" s="4">
        <f>IF(Raw_SalesFact!J1616="",ROUND(F1616*G1616*(1-H1616),2),Raw_SalesFact!J1616)</f>
        <v>1939.2012</v>
      </c>
      <c r="K1616" s="4" t="str">
        <f>IF(COUNTIF($A$2:$A1616,A1616)&gt;1,"Duplicate","Unique")</f>
        <v>Unique</v>
      </c>
    </row>
    <row r="1617" spans="1:11" ht="15" customHeight="1" x14ac:dyDescent="0.3">
      <c r="A1617" s="4" t="str">
        <f>Raw_SalesFact!A1617</f>
        <v>SALE1615</v>
      </c>
      <c r="B1617" s="6">
        <f>Raw_SalesFact!B1617</f>
        <v>45742</v>
      </c>
      <c r="C1617" s="4" t="str">
        <f>Raw_SalesFact!C1617</f>
        <v>CUST1219</v>
      </c>
      <c r="D1617" s="4" t="str">
        <f>Raw_SalesFact!D1617</f>
        <v>PROD43</v>
      </c>
      <c r="E1617" s="4" t="str">
        <f>Raw_SalesFact!E1617</f>
        <v>STORE9</v>
      </c>
      <c r="F1617" s="4">
        <f>IF(Raw_SalesFact!F1617="",ROUND(AVERAGE(Raw_SalesFact!$F$2:$F$2001),0),Raw_SalesFact!F1617)</f>
        <v>4</v>
      </c>
      <c r="G1617" s="4">
        <f>IF(Raw_SalesFact!G1617="",ROUND(AVERAGEIF(Raw_SalesFact!$D$2:$D$2001,D1617,Raw_SalesFact!$G$2:$G$2001),2),Raw_SalesFact!G1617)</f>
        <v>639.05999999999995</v>
      </c>
      <c r="H1617" s="8">
        <f>IF(Raw_SalesFact!H1617="",0,Raw_SalesFact!H1617)</f>
        <v>0.12</v>
      </c>
      <c r="I1617" s="4" t="str">
        <f>Raw_SalesFact!I1617</f>
        <v>PayPal</v>
      </c>
      <c r="J1617" s="4">
        <f>IF(Raw_SalesFact!J1617="",ROUND(F1617*G1617*(1-H1617),2),Raw_SalesFact!J1617)</f>
        <v>2249.4911999999999</v>
      </c>
      <c r="K1617" s="4" t="str">
        <f>IF(COUNTIF($A$2:$A1617,A1617)&gt;1,"Duplicate","Unique")</f>
        <v>Unique</v>
      </c>
    </row>
    <row r="1618" spans="1:11" ht="15" customHeight="1" x14ac:dyDescent="0.3">
      <c r="A1618" s="4" t="str">
        <f>Raw_SalesFact!A1618</f>
        <v>SALE1616</v>
      </c>
      <c r="B1618" s="6">
        <f>Raw_SalesFact!B1618</f>
        <v>45456</v>
      </c>
      <c r="C1618" s="4" t="str">
        <f>Raw_SalesFact!C1618</f>
        <v>CUST1067</v>
      </c>
      <c r="D1618" s="4" t="str">
        <f>Raw_SalesFact!D1618</f>
        <v>PROD71</v>
      </c>
      <c r="E1618" s="4" t="str">
        <f>Raw_SalesFact!E1618</f>
        <v>STORE7</v>
      </c>
      <c r="F1618" s="4">
        <f>IF(Raw_SalesFact!F1618="",ROUND(AVERAGE(Raw_SalesFact!$F$2:$F$2001),0),Raw_SalesFact!F1618)</f>
        <v>1</v>
      </c>
      <c r="G1618" s="4">
        <f>IF(Raw_SalesFact!G1618="",ROUND(AVERAGEIF(Raw_SalesFact!$D$2:$D$2001,D1618,Raw_SalesFact!$G$2:$G$2001),2),Raw_SalesFact!G1618)</f>
        <v>475.15</v>
      </c>
      <c r="H1618" s="8">
        <f>IF(Raw_SalesFact!H1618="",0,Raw_SalesFact!H1618)</f>
        <v>0.04</v>
      </c>
      <c r="I1618" s="4" t="str">
        <f>Raw_SalesFact!I1618</f>
        <v>COD</v>
      </c>
      <c r="J1618" s="4">
        <f>IF(Raw_SalesFact!J1618="",ROUND(F1618*G1618*(1-H1618),2),Raw_SalesFact!J1618)</f>
        <v>456.14400000000001</v>
      </c>
      <c r="K1618" s="4" t="str">
        <f>IF(COUNTIF($A$2:$A1618,A1618)&gt;1,"Duplicate","Unique")</f>
        <v>Unique</v>
      </c>
    </row>
    <row r="1619" spans="1:11" ht="15" customHeight="1" x14ac:dyDescent="0.3">
      <c r="A1619" s="4" t="str">
        <f>Raw_SalesFact!A1619</f>
        <v>SALE1617</v>
      </c>
      <c r="B1619" s="6">
        <f>Raw_SalesFact!B1619</f>
        <v>45534</v>
      </c>
      <c r="C1619" s="4" t="str">
        <f>Raw_SalesFact!C1619</f>
        <v>CUST1190</v>
      </c>
      <c r="D1619" s="4" t="str">
        <f>Raw_SalesFact!D1619</f>
        <v>PROD44</v>
      </c>
      <c r="E1619" s="4" t="str">
        <f>Raw_SalesFact!E1619</f>
        <v>STORE6</v>
      </c>
      <c r="F1619" s="4">
        <f>IF(Raw_SalesFact!F1619="",ROUND(AVERAGE(Raw_SalesFact!$F$2:$F$2001),0),Raw_SalesFact!F1619)</f>
        <v>1</v>
      </c>
      <c r="G1619" s="4">
        <f>IF(Raw_SalesFact!G1619="",ROUND(AVERAGEIF(Raw_SalesFact!$D$2:$D$2001,D1619,Raw_SalesFact!$G$2:$G$2001),2),Raw_SalesFact!G1619)</f>
        <v>62.38</v>
      </c>
      <c r="H1619" s="8">
        <f>IF(Raw_SalesFact!H1619="",0,Raw_SalesFact!H1619)</f>
        <v>0.08</v>
      </c>
      <c r="I1619" s="4" t="str">
        <f>Raw_SalesFact!I1619</f>
        <v>COD</v>
      </c>
      <c r="J1619" s="4">
        <f>IF(Raw_SalesFact!J1619="",ROUND(F1619*G1619*(1-H1619),2),Raw_SalesFact!J1619)</f>
        <v>57.389600000000002</v>
      </c>
      <c r="K1619" s="4" t="str">
        <f>IF(COUNTIF($A$2:$A1619,A1619)&gt;1,"Duplicate","Unique")</f>
        <v>Unique</v>
      </c>
    </row>
    <row r="1620" spans="1:11" ht="15" customHeight="1" x14ac:dyDescent="0.3">
      <c r="A1620" s="4" t="str">
        <f>Raw_SalesFact!A1620</f>
        <v>SALE1618</v>
      </c>
      <c r="B1620" s="6">
        <f>Raw_SalesFact!B1620</f>
        <v>45375</v>
      </c>
      <c r="C1620" s="4" t="str">
        <f>Raw_SalesFact!C1620</f>
        <v>CUST1354</v>
      </c>
      <c r="D1620" s="4" t="str">
        <f>Raw_SalesFact!D1620</f>
        <v>PROD15</v>
      </c>
      <c r="E1620" s="4" t="str">
        <f>Raw_SalesFact!E1620</f>
        <v>STORE7</v>
      </c>
      <c r="F1620" s="4">
        <f>IF(Raw_SalesFact!F1620="",ROUND(AVERAGE(Raw_SalesFact!$F$2:$F$2001),0),Raw_SalesFact!F1620)</f>
        <v>1</v>
      </c>
      <c r="G1620" s="4">
        <f>IF(Raw_SalesFact!G1620="",ROUND(AVERAGEIF(Raw_SalesFact!$D$2:$D$2001,D1620,Raw_SalesFact!$G$2:$G$2001),2),Raw_SalesFact!G1620)</f>
        <v>977.02</v>
      </c>
      <c r="H1620" s="8">
        <f>IF(Raw_SalesFact!H1620="",0,Raw_SalesFact!H1620)</f>
        <v>0.2</v>
      </c>
      <c r="I1620" s="4" t="str">
        <f>Raw_SalesFact!I1620</f>
        <v>COD</v>
      </c>
      <c r="J1620" s="4">
        <f>IF(Raw_SalesFact!J1620="",ROUND(F1620*G1620*(1-H1620),2),Raw_SalesFact!J1620)</f>
        <v>781.61599999999999</v>
      </c>
      <c r="K1620" s="4" t="str">
        <f>IF(COUNTIF($A$2:$A1620,A1620)&gt;1,"Duplicate","Unique")</f>
        <v>Unique</v>
      </c>
    </row>
    <row r="1621" spans="1:11" ht="15" customHeight="1" x14ac:dyDescent="0.3">
      <c r="A1621" s="4" t="str">
        <f>Raw_SalesFact!A1621</f>
        <v>SALE1619</v>
      </c>
      <c r="B1621" s="6">
        <f>Raw_SalesFact!B1621</f>
        <v>45546</v>
      </c>
      <c r="C1621" s="4" t="str">
        <f>Raw_SalesFact!C1621</f>
        <v>CUST1074</v>
      </c>
      <c r="D1621" s="4" t="str">
        <f>Raw_SalesFact!D1621</f>
        <v>PROD83</v>
      </c>
      <c r="E1621" s="4" t="str">
        <f>Raw_SalesFact!E1621</f>
        <v>STORE4</v>
      </c>
      <c r="F1621" s="4">
        <f>IF(Raw_SalesFact!F1621="",ROUND(AVERAGE(Raw_SalesFact!$F$2:$F$2001),0),Raw_SalesFact!F1621)</f>
        <v>2</v>
      </c>
      <c r="G1621" s="4">
        <f>IF(Raw_SalesFact!G1621="",ROUND(AVERAGEIF(Raw_SalesFact!$D$2:$D$2001,D1621,Raw_SalesFact!$G$2:$G$2001),2),Raw_SalesFact!G1621)</f>
        <v>898.81</v>
      </c>
      <c r="H1621" s="8">
        <f>IF(Raw_SalesFact!H1621="",0,Raw_SalesFact!H1621)</f>
        <v>0.25</v>
      </c>
      <c r="I1621" s="4" t="str">
        <f>Raw_SalesFact!I1621</f>
        <v>Credit Card</v>
      </c>
      <c r="J1621" s="4">
        <f>IF(Raw_SalesFact!J1621="",ROUND(F1621*G1621*(1-H1621),2),Raw_SalesFact!J1621)</f>
        <v>1348.2149999999999</v>
      </c>
      <c r="K1621" s="4" t="str">
        <f>IF(COUNTIF($A$2:$A1621,A1621)&gt;1,"Duplicate","Unique")</f>
        <v>Unique</v>
      </c>
    </row>
    <row r="1622" spans="1:11" ht="15" customHeight="1" x14ac:dyDescent="0.3">
      <c r="A1622" s="4" t="str">
        <f>Raw_SalesFact!A1622</f>
        <v>SALE1620</v>
      </c>
      <c r="B1622" s="6">
        <f>Raw_SalesFact!B1622</f>
        <v>45769</v>
      </c>
      <c r="C1622" s="4" t="str">
        <f>Raw_SalesFact!C1622</f>
        <v>CUST1351</v>
      </c>
      <c r="D1622" s="4" t="str">
        <f>Raw_SalesFact!D1622</f>
        <v>PROD57</v>
      </c>
      <c r="E1622" s="4" t="str">
        <f>Raw_SalesFact!E1622</f>
        <v>STORE3</v>
      </c>
      <c r="F1622" s="4">
        <f>IF(Raw_SalesFact!F1622="",ROUND(AVERAGE(Raw_SalesFact!$F$2:$F$2001),0),Raw_SalesFact!F1622)</f>
        <v>2</v>
      </c>
      <c r="G1622" s="4">
        <f>IF(Raw_SalesFact!G1622="",ROUND(AVERAGEIF(Raw_SalesFact!$D$2:$D$2001,D1622,Raw_SalesFact!$G$2:$G$2001),2),Raw_SalesFact!G1622)</f>
        <v>422.13</v>
      </c>
      <c r="H1622" s="8">
        <f>IF(Raw_SalesFact!H1622="",0,Raw_SalesFact!H1622)</f>
        <v>0.28000000000000003</v>
      </c>
      <c r="I1622" s="4" t="str">
        <f>Raw_SalesFact!I1622</f>
        <v>Credit Card</v>
      </c>
      <c r="J1622" s="4">
        <f>IF(Raw_SalesFact!J1622="",ROUND(F1622*G1622*(1-H1622),2),Raw_SalesFact!J1622)</f>
        <v>607.86720000000003</v>
      </c>
      <c r="K1622" s="4" t="str">
        <f>IF(COUNTIF($A$2:$A1622,A1622)&gt;1,"Duplicate","Unique")</f>
        <v>Unique</v>
      </c>
    </row>
    <row r="1623" spans="1:11" ht="15" customHeight="1" x14ac:dyDescent="0.3">
      <c r="A1623" s="4" t="str">
        <f>Raw_SalesFact!A1623</f>
        <v>SALE1621</v>
      </c>
      <c r="B1623" s="6">
        <f>Raw_SalesFact!B1623</f>
        <v>45524</v>
      </c>
      <c r="C1623" s="4" t="str">
        <f>Raw_SalesFact!C1623</f>
        <v>CUST1050</v>
      </c>
      <c r="D1623" s="4" t="str">
        <f>Raw_SalesFact!D1623</f>
        <v>PROD34</v>
      </c>
      <c r="E1623" s="4" t="str">
        <f>Raw_SalesFact!E1623</f>
        <v>STORE11</v>
      </c>
      <c r="F1623" s="4">
        <f>IF(Raw_SalesFact!F1623="",ROUND(AVERAGE(Raw_SalesFact!$F$2:$F$2001),0),Raw_SalesFact!F1623)</f>
        <v>1</v>
      </c>
      <c r="G1623" s="4">
        <f>IF(Raw_SalesFact!G1623="",ROUND(AVERAGEIF(Raw_SalesFact!$D$2:$D$2001,D1623,Raw_SalesFact!$G$2:$G$2001),2),Raw_SalesFact!G1623)</f>
        <v>324.56</v>
      </c>
      <c r="H1623" s="8">
        <f>IF(Raw_SalesFact!H1623="",0,Raw_SalesFact!H1623)</f>
        <v>0.03</v>
      </c>
      <c r="I1623" s="4" t="str">
        <f>Raw_SalesFact!I1623</f>
        <v>COD</v>
      </c>
      <c r="J1623" s="4">
        <f>IF(Raw_SalesFact!J1623="",ROUND(F1623*G1623*(1-H1623),2),Raw_SalesFact!J1623)</f>
        <v>314.82319999999999</v>
      </c>
      <c r="K1623" s="4" t="str">
        <f>IF(COUNTIF($A$2:$A1623,A1623)&gt;1,"Duplicate","Unique")</f>
        <v>Unique</v>
      </c>
    </row>
    <row r="1624" spans="1:11" ht="15" customHeight="1" x14ac:dyDescent="0.3">
      <c r="A1624" s="4" t="str">
        <f>Raw_SalesFact!A1624</f>
        <v>SALE1622</v>
      </c>
      <c r="B1624" s="6">
        <f>Raw_SalesFact!B1624</f>
        <v>45531</v>
      </c>
      <c r="C1624" s="4" t="str">
        <f>Raw_SalesFact!C1624</f>
        <v>CUST1468</v>
      </c>
      <c r="D1624" s="4" t="str">
        <f>Raw_SalesFact!D1624</f>
        <v>PROD55</v>
      </c>
      <c r="E1624" s="4" t="str">
        <f>Raw_SalesFact!E1624</f>
        <v>STORE16</v>
      </c>
      <c r="F1624" s="4">
        <f>IF(Raw_SalesFact!F1624="",ROUND(AVERAGE(Raw_SalesFact!$F$2:$F$2001),0),Raw_SalesFact!F1624)</f>
        <v>4</v>
      </c>
      <c r="G1624" s="4">
        <f>IF(Raw_SalesFact!G1624="",ROUND(AVERAGEIF(Raw_SalesFact!$D$2:$D$2001,D1624,Raw_SalesFact!$G$2:$G$2001),2),Raw_SalesFact!G1624)</f>
        <v>570.38</v>
      </c>
      <c r="H1624" s="8">
        <f>IF(Raw_SalesFact!H1624="",0,Raw_SalesFact!H1624)</f>
        <v>0.26</v>
      </c>
      <c r="I1624" s="4" t="str">
        <f>Raw_SalesFact!I1624</f>
        <v>PayPal</v>
      </c>
      <c r="J1624" s="4">
        <f>IF(Raw_SalesFact!J1624="",ROUND(F1624*G1624*(1-H1624),2),Raw_SalesFact!J1624)</f>
        <v>1688.3248000000001</v>
      </c>
      <c r="K1624" s="4" t="str">
        <f>IF(COUNTIF($A$2:$A1624,A1624)&gt;1,"Duplicate","Unique")</f>
        <v>Unique</v>
      </c>
    </row>
    <row r="1625" spans="1:11" ht="15" customHeight="1" x14ac:dyDescent="0.3">
      <c r="A1625" s="4" t="str">
        <f>Raw_SalesFact!A1625</f>
        <v>SALE1623</v>
      </c>
      <c r="B1625" s="6">
        <f>Raw_SalesFact!B1625</f>
        <v>45479</v>
      </c>
      <c r="C1625" s="4" t="str">
        <f>Raw_SalesFact!C1625</f>
        <v>CUST1394</v>
      </c>
      <c r="D1625" s="4" t="str">
        <f>Raw_SalesFact!D1625</f>
        <v>PROD34</v>
      </c>
      <c r="E1625" s="4" t="str">
        <f>Raw_SalesFact!E1625</f>
        <v>STORE15</v>
      </c>
      <c r="F1625" s="4">
        <f>IF(Raw_SalesFact!F1625="",ROUND(AVERAGE(Raw_SalesFact!$F$2:$F$2001),0),Raw_SalesFact!F1625)</f>
        <v>2</v>
      </c>
      <c r="G1625" s="4">
        <f>IF(Raw_SalesFact!G1625="",ROUND(AVERAGEIF(Raw_SalesFact!$D$2:$D$2001,D1625,Raw_SalesFact!$G$2:$G$2001),2),Raw_SalesFact!G1625)</f>
        <v>223.73</v>
      </c>
      <c r="H1625" s="8">
        <f>IF(Raw_SalesFact!H1625="",0,Raw_SalesFact!H1625)</f>
        <v>0.11</v>
      </c>
      <c r="I1625" s="4" t="str">
        <f>Raw_SalesFact!I1625</f>
        <v>PayPal</v>
      </c>
      <c r="J1625" s="4">
        <f>IF(Raw_SalesFact!J1625="",ROUND(F1625*G1625*(1-H1625),2),Raw_SalesFact!J1625)</f>
        <v>398.23939999999999</v>
      </c>
      <c r="K1625" s="4" t="str">
        <f>IF(COUNTIF($A$2:$A1625,A1625)&gt;1,"Duplicate","Unique")</f>
        <v>Unique</v>
      </c>
    </row>
    <row r="1626" spans="1:11" ht="15" customHeight="1" x14ac:dyDescent="0.3">
      <c r="A1626" s="4" t="str">
        <f>Raw_SalesFact!A1626</f>
        <v>SALE1624</v>
      </c>
      <c r="B1626" s="6">
        <f>Raw_SalesFact!B1626</f>
        <v>45868</v>
      </c>
      <c r="C1626" s="4" t="str">
        <f>Raw_SalesFact!C1626</f>
        <v>CUST1351</v>
      </c>
      <c r="D1626" s="4" t="str">
        <f>Raw_SalesFact!D1626</f>
        <v>PROD86</v>
      </c>
      <c r="E1626" s="4" t="str">
        <f>Raw_SalesFact!E1626</f>
        <v>STORE16</v>
      </c>
      <c r="F1626" s="4">
        <f>IF(Raw_SalesFact!F1626="",ROUND(AVERAGE(Raw_SalesFact!$F$2:$F$2001),0),Raw_SalesFact!F1626)</f>
        <v>4</v>
      </c>
      <c r="G1626" s="4">
        <f>IF(Raw_SalesFact!G1626="",ROUND(AVERAGEIF(Raw_SalesFact!$D$2:$D$2001,D1626,Raw_SalesFact!$G$2:$G$2001),2),Raw_SalesFact!G1626)</f>
        <v>164.93</v>
      </c>
      <c r="H1626" s="8">
        <f>IF(Raw_SalesFact!H1626="",0,Raw_SalesFact!H1626)</f>
        <v>0.11</v>
      </c>
      <c r="I1626" s="4" t="str">
        <f>Raw_SalesFact!I1626</f>
        <v>Credit Card</v>
      </c>
      <c r="J1626" s="4">
        <f>IF(Raw_SalesFact!J1626="",ROUND(F1626*G1626*(1-H1626),2),Raw_SalesFact!J1626)</f>
        <v>587.1508</v>
      </c>
      <c r="K1626" s="4" t="str">
        <f>IF(COUNTIF($A$2:$A1626,A1626)&gt;1,"Duplicate","Unique")</f>
        <v>Unique</v>
      </c>
    </row>
    <row r="1627" spans="1:11" ht="15" customHeight="1" x14ac:dyDescent="0.3">
      <c r="A1627" s="4" t="str">
        <f>Raw_SalesFact!A1627</f>
        <v>SALE1625</v>
      </c>
      <c r="B1627" s="6">
        <f>Raw_SalesFact!B1627</f>
        <v>45569</v>
      </c>
      <c r="C1627" s="4" t="str">
        <f>Raw_SalesFact!C1627</f>
        <v>CUST1249</v>
      </c>
      <c r="D1627" s="4" t="str">
        <f>Raw_SalesFact!D1627</f>
        <v>PROD15</v>
      </c>
      <c r="E1627" s="4" t="str">
        <f>Raw_SalesFact!E1627</f>
        <v>STORE7</v>
      </c>
      <c r="F1627" s="4">
        <f>IF(Raw_SalesFact!F1627="",ROUND(AVERAGE(Raw_SalesFact!$F$2:$F$2001),0),Raw_SalesFact!F1627)</f>
        <v>3</v>
      </c>
      <c r="G1627" s="4">
        <f>IF(Raw_SalesFact!G1627="",ROUND(AVERAGEIF(Raw_SalesFact!$D$2:$D$2001,D1627,Raw_SalesFact!$G$2:$G$2001),2),Raw_SalesFact!G1627)</f>
        <v>326.66000000000003</v>
      </c>
      <c r="H1627" s="8">
        <f>IF(Raw_SalesFact!H1627="",0,Raw_SalesFact!H1627)</f>
        <v>0.28000000000000003</v>
      </c>
      <c r="I1627" s="4" t="str">
        <f>Raw_SalesFact!I1627</f>
        <v>COD</v>
      </c>
      <c r="J1627" s="4">
        <f>IF(Raw_SalesFact!J1627="",ROUND(F1627*G1627*(1-H1627),2),Raw_SalesFact!J1627)</f>
        <v>705.5856</v>
      </c>
      <c r="K1627" s="4" t="str">
        <f>IF(COUNTIF($A$2:$A1627,A1627)&gt;1,"Duplicate","Unique")</f>
        <v>Unique</v>
      </c>
    </row>
    <row r="1628" spans="1:11" ht="15" customHeight="1" x14ac:dyDescent="0.3">
      <c r="A1628" s="4" t="str">
        <f>Raw_SalesFact!A1628</f>
        <v>SALE1626</v>
      </c>
      <c r="B1628" s="6">
        <f>Raw_SalesFact!B1628</f>
        <v>45382</v>
      </c>
      <c r="C1628" s="4" t="str">
        <f>Raw_SalesFact!C1628</f>
        <v>CUST1182</v>
      </c>
      <c r="D1628" s="4" t="str">
        <f>Raw_SalesFact!D1628</f>
        <v>PROD1</v>
      </c>
      <c r="E1628" s="4" t="str">
        <f>Raw_SalesFact!E1628</f>
        <v>STORE15</v>
      </c>
      <c r="F1628" s="4">
        <f>IF(Raw_SalesFact!F1628="",ROUND(AVERAGE(Raw_SalesFact!$F$2:$F$2001),0),Raw_SalesFact!F1628)</f>
        <v>2</v>
      </c>
      <c r="G1628" s="4">
        <f>IF(Raw_SalesFact!G1628="",ROUND(AVERAGEIF(Raw_SalesFact!$D$2:$D$2001,D1628,Raw_SalesFact!$G$2:$G$2001),2),Raw_SalesFact!G1628)</f>
        <v>462.93</v>
      </c>
      <c r="H1628" s="8">
        <f>IF(Raw_SalesFact!H1628="",0,Raw_SalesFact!H1628)</f>
        <v>0.17</v>
      </c>
      <c r="I1628" s="4" t="str">
        <f>Raw_SalesFact!I1628</f>
        <v>PayPal</v>
      </c>
      <c r="J1628" s="4">
        <f>IF(Raw_SalesFact!J1628="",ROUND(F1628*G1628*(1-H1628),2),Raw_SalesFact!J1628)</f>
        <v>768.46379999999999</v>
      </c>
      <c r="K1628" s="4" t="str">
        <f>IF(COUNTIF($A$2:$A1628,A1628)&gt;1,"Duplicate","Unique")</f>
        <v>Unique</v>
      </c>
    </row>
    <row r="1629" spans="1:11" ht="15" customHeight="1" x14ac:dyDescent="0.3">
      <c r="A1629" s="4" t="str">
        <f>Raw_SalesFact!A1629</f>
        <v>SALE1627</v>
      </c>
      <c r="B1629" s="6">
        <f>Raw_SalesFact!B1629</f>
        <v>45885</v>
      </c>
      <c r="C1629" s="4" t="str">
        <f>Raw_SalesFact!C1629</f>
        <v>CUST1147</v>
      </c>
      <c r="D1629" s="4" t="str">
        <f>Raw_SalesFact!D1629</f>
        <v>PROD0</v>
      </c>
      <c r="E1629" s="4" t="str">
        <f>Raw_SalesFact!E1629</f>
        <v>STORE16</v>
      </c>
      <c r="F1629" s="4">
        <f>IF(Raw_SalesFact!F1629="",ROUND(AVERAGE(Raw_SalesFact!$F$2:$F$2001),0),Raw_SalesFact!F1629)</f>
        <v>3</v>
      </c>
      <c r="G1629" s="4">
        <f>IF(Raw_SalesFact!G1629="",ROUND(AVERAGEIF(Raw_SalesFact!$D$2:$D$2001,D1629,Raw_SalesFact!$G$2:$G$2001),2),Raw_SalesFact!G1629)</f>
        <v>60.26</v>
      </c>
      <c r="H1629" s="8">
        <f>IF(Raw_SalesFact!H1629="",0,Raw_SalesFact!H1629)</f>
        <v>0.04</v>
      </c>
      <c r="I1629" s="4" t="str">
        <f>Raw_SalesFact!I1629</f>
        <v>Credit Card</v>
      </c>
      <c r="J1629" s="4">
        <f>IF(Raw_SalesFact!J1629="",ROUND(F1629*G1629*(1-H1629),2),Raw_SalesFact!J1629)</f>
        <v>173.5488</v>
      </c>
      <c r="K1629" s="4" t="str">
        <f>IF(COUNTIF($A$2:$A1629,A1629)&gt;1,"Duplicate","Unique")</f>
        <v>Unique</v>
      </c>
    </row>
    <row r="1630" spans="1:11" ht="15" customHeight="1" x14ac:dyDescent="0.3">
      <c r="A1630" s="4" t="str">
        <f>Raw_SalesFact!A1630</f>
        <v>SALE1628</v>
      </c>
      <c r="B1630" s="6">
        <f>Raw_SalesFact!B1630</f>
        <v>45829</v>
      </c>
      <c r="C1630" s="4" t="str">
        <f>Raw_SalesFact!C1630</f>
        <v>CUST1071</v>
      </c>
      <c r="D1630" s="4" t="str">
        <f>Raw_SalesFact!D1630</f>
        <v>PROD34</v>
      </c>
      <c r="E1630" s="4" t="str">
        <f>Raw_SalesFact!E1630</f>
        <v>STORE9</v>
      </c>
      <c r="F1630" s="4">
        <f>IF(Raw_SalesFact!F1630="",ROUND(AVERAGE(Raw_SalesFact!$F$2:$F$2001),0),Raw_SalesFact!F1630)</f>
        <v>3</v>
      </c>
      <c r="G1630" s="4">
        <f>IF(Raw_SalesFact!G1630="",ROUND(AVERAGEIF(Raw_SalesFact!$D$2:$D$2001,D1630,Raw_SalesFact!$G$2:$G$2001),2),Raw_SalesFact!G1630)</f>
        <v>109.5</v>
      </c>
      <c r="H1630" s="8">
        <f>IF(Raw_SalesFact!H1630="",0,Raw_SalesFact!H1630)</f>
        <v>0.06</v>
      </c>
      <c r="I1630" s="4" t="str">
        <f>Raw_SalesFact!I1630</f>
        <v>COD</v>
      </c>
      <c r="J1630" s="4">
        <f>IF(Raw_SalesFact!J1630="",ROUND(F1630*G1630*(1-H1630),2),Raw_SalesFact!J1630)</f>
        <v>308.79000000000002</v>
      </c>
      <c r="K1630" s="4" t="str">
        <f>IF(COUNTIF($A$2:$A1630,A1630)&gt;1,"Duplicate","Unique")</f>
        <v>Unique</v>
      </c>
    </row>
    <row r="1631" spans="1:11" ht="15" customHeight="1" x14ac:dyDescent="0.3">
      <c r="A1631" s="4" t="str">
        <f>Raw_SalesFact!A1631</f>
        <v>SALE1629</v>
      </c>
      <c r="B1631" s="6">
        <f>Raw_SalesFact!B1631</f>
        <v>45721</v>
      </c>
      <c r="C1631" s="4" t="str">
        <f>Raw_SalesFact!C1631</f>
        <v>CUST1382</v>
      </c>
      <c r="D1631" s="4" t="str">
        <f>Raw_SalesFact!D1631</f>
        <v>PROD70</v>
      </c>
      <c r="E1631" s="4" t="str">
        <f>Raw_SalesFact!E1631</f>
        <v>STORE16</v>
      </c>
      <c r="F1631" s="4">
        <f>IF(Raw_SalesFact!F1631="",ROUND(AVERAGE(Raw_SalesFact!$F$2:$F$2001),0),Raw_SalesFact!F1631)</f>
        <v>1</v>
      </c>
      <c r="G1631" s="4">
        <f>IF(Raw_SalesFact!G1631="",ROUND(AVERAGEIF(Raw_SalesFact!$D$2:$D$2001,D1631,Raw_SalesFact!$G$2:$G$2001),2),Raw_SalesFact!G1631)</f>
        <v>505.83</v>
      </c>
      <c r="H1631" s="8">
        <f>IF(Raw_SalesFact!H1631="",0,Raw_SalesFact!H1631)</f>
        <v>0.14000000000000001</v>
      </c>
      <c r="I1631" s="4" t="str">
        <f>Raw_SalesFact!I1631</f>
        <v>COD</v>
      </c>
      <c r="J1631" s="4">
        <f>IF(Raw_SalesFact!J1631="",ROUND(F1631*G1631*(1-H1631),2),Raw_SalesFact!J1631)</f>
        <v>435.0138</v>
      </c>
      <c r="K1631" s="4" t="str">
        <f>IF(COUNTIF($A$2:$A1631,A1631)&gt;1,"Duplicate","Unique")</f>
        <v>Unique</v>
      </c>
    </row>
    <row r="1632" spans="1:11" ht="15" customHeight="1" x14ac:dyDescent="0.3">
      <c r="A1632" s="4" t="str">
        <f>Raw_SalesFact!A1632</f>
        <v>SALE1630</v>
      </c>
      <c r="B1632" s="6">
        <f>Raw_SalesFact!B1632</f>
        <v>45511</v>
      </c>
      <c r="C1632" s="4" t="str">
        <f>Raw_SalesFact!C1632</f>
        <v>CUST1163</v>
      </c>
      <c r="D1632" s="4" t="str">
        <f>Raw_SalesFact!D1632</f>
        <v>PROD98</v>
      </c>
      <c r="E1632" s="4" t="str">
        <f>Raw_SalesFact!E1632</f>
        <v>STORE10</v>
      </c>
      <c r="F1632" s="4">
        <f>IF(Raw_SalesFact!F1632="",ROUND(AVERAGE(Raw_SalesFact!$F$2:$F$2001),0),Raw_SalesFact!F1632)</f>
        <v>2</v>
      </c>
      <c r="G1632" s="4">
        <f>IF(Raw_SalesFact!G1632="",ROUND(AVERAGEIF(Raw_SalesFact!$D$2:$D$2001,D1632,Raw_SalesFact!$G$2:$G$2001),2),Raw_SalesFact!G1632)</f>
        <v>443.15</v>
      </c>
      <c r="H1632" s="8">
        <f>IF(Raw_SalesFact!H1632="",0,Raw_SalesFact!H1632)</f>
        <v>0.27</v>
      </c>
      <c r="I1632" s="4" t="str">
        <f>Raw_SalesFact!I1632</f>
        <v>PayPal</v>
      </c>
      <c r="J1632" s="4">
        <f>IF(Raw_SalesFact!J1632="",ROUND(F1632*G1632*(1-H1632),2),Raw_SalesFact!J1632)</f>
        <v>646.99900000000002</v>
      </c>
      <c r="K1632" s="4" t="str">
        <f>IF(COUNTIF($A$2:$A1632,A1632)&gt;1,"Duplicate","Unique")</f>
        <v>Unique</v>
      </c>
    </row>
    <row r="1633" spans="1:11" ht="15" customHeight="1" x14ac:dyDescent="0.3">
      <c r="A1633" s="4" t="str">
        <f>Raw_SalesFact!A1633</f>
        <v>SALE1631</v>
      </c>
      <c r="B1633" s="6">
        <f>Raw_SalesFact!B1633</f>
        <v>45739</v>
      </c>
      <c r="C1633" s="4" t="str">
        <f>Raw_SalesFact!C1633</f>
        <v>CUST1497</v>
      </c>
      <c r="D1633" s="4" t="str">
        <f>Raw_SalesFact!D1633</f>
        <v>PROD7</v>
      </c>
      <c r="E1633" s="4" t="str">
        <f>Raw_SalesFact!E1633</f>
        <v>STORE7</v>
      </c>
      <c r="F1633" s="4">
        <f>IF(Raw_SalesFact!F1633="",ROUND(AVERAGE(Raw_SalesFact!$F$2:$F$2001),0),Raw_SalesFact!F1633)</f>
        <v>2</v>
      </c>
      <c r="G1633" s="4">
        <f>IF(Raw_SalesFact!G1633="",ROUND(AVERAGEIF(Raw_SalesFact!$D$2:$D$2001,D1633,Raw_SalesFact!$G$2:$G$2001),2),Raw_SalesFact!G1633)</f>
        <v>784.26</v>
      </c>
      <c r="H1633" s="8">
        <f>IF(Raw_SalesFact!H1633="",0,Raw_SalesFact!H1633)</f>
        <v>0.23</v>
      </c>
      <c r="I1633" s="4" t="str">
        <f>Raw_SalesFact!I1633</f>
        <v>PayPal</v>
      </c>
      <c r="J1633" s="4">
        <f>IF(Raw_SalesFact!J1633="",ROUND(F1633*G1633*(1-H1633),2),Raw_SalesFact!J1633)</f>
        <v>1207.7603999999999</v>
      </c>
      <c r="K1633" s="4" t="str">
        <f>IF(COUNTIF($A$2:$A1633,A1633)&gt;1,"Duplicate","Unique")</f>
        <v>Unique</v>
      </c>
    </row>
    <row r="1634" spans="1:11" ht="15" customHeight="1" x14ac:dyDescent="0.3">
      <c r="A1634" s="4" t="str">
        <f>Raw_SalesFact!A1634</f>
        <v>SALE1632</v>
      </c>
      <c r="B1634" s="6">
        <f>Raw_SalesFact!B1634</f>
        <v>45533</v>
      </c>
      <c r="C1634" s="4" t="str">
        <f>Raw_SalesFact!C1634</f>
        <v>CUST1455</v>
      </c>
      <c r="D1634" s="4" t="str">
        <f>Raw_SalesFact!D1634</f>
        <v>PROD39</v>
      </c>
      <c r="E1634" s="4" t="str">
        <f>Raw_SalesFact!E1634</f>
        <v>STORE11</v>
      </c>
      <c r="F1634" s="4">
        <f>IF(Raw_SalesFact!F1634="",ROUND(AVERAGE(Raw_SalesFact!$F$2:$F$2001),0),Raw_SalesFact!F1634)</f>
        <v>3</v>
      </c>
      <c r="G1634" s="4">
        <f>IF(Raw_SalesFact!G1634="",ROUND(AVERAGEIF(Raw_SalesFact!$D$2:$D$2001,D1634,Raw_SalesFact!$G$2:$G$2001),2),Raw_SalesFact!G1634)</f>
        <v>590.30999999999995</v>
      </c>
      <c r="H1634" s="8">
        <f>IF(Raw_SalesFact!H1634="",0,Raw_SalesFact!H1634)</f>
        <v>0.17</v>
      </c>
      <c r="I1634" s="4" t="str">
        <f>Raw_SalesFact!I1634</f>
        <v>PayPal</v>
      </c>
      <c r="J1634" s="4">
        <f>IF(Raw_SalesFact!J1634="",ROUND(F1634*G1634*(1-H1634),2),Raw_SalesFact!J1634)</f>
        <v>1469.8719000000001</v>
      </c>
      <c r="K1634" s="4" t="str">
        <f>IF(COUNTIF($A$2:$A1634,A1634)&gt;1,"Duplicate","Unique")</f>
        <v>Unique</v>
      </c>
    </row>
    <row r="1635" spans="1:11" ht="15" customHeight="1" x14ac:dyDescent="0.3">
      <c r="A1635" s="4" t="str">
        <f>Raw_SalesFact!A1635</f>
        <v>SALE1633</v>
      </c>
      <c r="B1635" s="6">
        <f>Raw_SalesFact!B1635</f>
        <v>45553</v>
      </c>
      <c r="C1635" s="4" t="str">
        <f>Raw_SalesFact!C1635</f>
        <v>CUST1120</v>
      </c>
      <c r="D1635" s="4" t="str">
        <f>Raw_SalesFact!D1635</f>
        <v>PROD69</v>
      </c>
      <c r="E1635" s="4" t="str">
        <f>Raw_SalesFact!E1635</f>
        <v>STORE16</v>
      </c>
      <c r="F1635" s="4">
        <f>IF(Raw_SalesFact!F1635="",ROUND(AVERAGE(Raw_SalesFact!$F$2:$F$2001),0),Raw_SalesFact!F1635)</f>
        <v>1</v>
      </c>
      <c r="G1635" s="4">
        <f>IF(Raw_SalesFact!G1635="",ROUND(AVERAGEIF(Raw_SalesFact!$D$2:$D$2001,D1635,Raw_SalesFact!$G$2:$G$2001),2),Raw_SalesFact!G1635)</f>
        <v>696.13</v>
      </c>
      <c r="H1635" s="8">
        <f>IF(Raw_SalesFact!H1635="",0,Raw_SalesFact!H1635)</f>
        <v>0.06</v>
      </c>
      <c r="I1635" s="4" t="str">
        <f>Raw_SalesFact!I1635</f>
        <v>COD</v>
      </c>
      <c r="J1635" s="4">
        <f>IF(Raw_SalesFact!J1635="",ROUND(F1635*G1635*(1-H1635),2),Raw_SalesFact!J1635)</f>
        <v>654.36220000000003</v>
      </c>
      <c r="K1635" s="4" t="str">
        <f>IF(COUNTIF($A$2:$A1635,A1635)&gt;1,"Duplicate","Unique")</f>
        <v>Unique</v>
      </c>
    </row>
    <row r="1636" spans="1:11" ht="15" customHeight="1" x14ac:dyDescent="0.3">
      <c r="A1636" s="4" t="str">
        <f>Raw_SalesFact!A1636</f>
        <v>SALE1634</v>
      </c>
      <c r="B1636" s="6">
        <f>Raw_SalesFact!B1636</f>
        <v>45341</v>
      </c>
      <c r="C1636" s="4" t="str">
        <f>Raw_SalesFact!C1636</f>
        <v>CUST1104</v>
      </c>
      <c r="D1636" s="4" t="str">
        <f>Raw_SalesFact!D1636</f>
        <v>PROD51</v>
      </c>
      <c r="E1636" s="4" t="str">
        <f>Raw_SalesFact!E1636</f>
        <v>STORE6</v>
      </c>
      <c r="F1636" s="4">
        <f>IF(Raw_SalesFact!F1636="",ROUND(AVERAGE(Raw_SalesFact!$F$2:$F$2001),0),Raw_SalesFact!F1636)</f>
        <v>4</v>
      </c>
      <c r="G1636" s="4">
        <f>IF(Raw_SalesFact!G1636="",ROUND(AVERAGEIF(Raw_SalesFact!$D$2:$D$2001,D1636,Raw_SalesFact!$G$2:$G$2001),2),Raw_SalesFact!G1636)</f>
        <v>194.39</v>
      </c>
      <c r="H1636" s="8">
        <f>IF(Raw_SalesFact!H1636="",0,Raw_SalesFact!H1636)</f>
        <v>0.25</v>
      </c>
      <c r="I1636" s="4" t="str">
        <f>Raw_SalesFact!I1636</f>
        <v>Credit Card</v>
      </c>
      <c r="J1636" s="4">
        <f>IF(Raw_SalesFact!J1636="",ROUND(F1636*G1636*(1-H1636),2),Raw_SalesFact!J1636)</f>
        <v>583.16999999999996</v>
      </c>
      <c r="K1636" s="4" t="str">
        <f>IF(COUNTIF($A$2:$A1636,A1636)&gt;1,"Duplicate","Unique")</f>
        <v>Unique</v>
      </c>
    </row>
    <row r="1637" spans="1:11" ht="15" customHeight="1" x14ac:dyDescent="0.3">
      <c r="A1637" s="4" t="str">
        <f>Raw_SalesFact!A1637</f>
        <v>SALE1635</v>
      </c>
      <c r="B1637" s="6">
        <f>Raw_SalesFact!B1637</f>
        <v>45430</v>
      </c>
      <c r="C1637" s="4" t="str">
        <f>Raw_SalesFact!C1637</f>
        <v>CUST1330</v>
      </c>
      <c r="D1637" s="4" t="str">
        <f>Raw_SalesFact!D1637</f>
        <v>PROD33</v>
      </c>
      <c r="E1637" s="4" t="str">
        <f>Raw_SalesFact!E1637</f>
        <v>STORE1</v>
      </c>
      <c r="F1637" s="4">
        <f>IF(Raw_SalesFact!F1637="",ROUND(AVERAGE(Raw_SalesFact!$F$2:$F$2001),0),Raw_SalesFact!F1637)</f>
        <v>1</v>
      </c>
      <c r="G1637" s="4">
        <f>IF(Raw_SalesFact!G1637="",ROUND(AVERAGEIF(Raw_SalesFact!$D$2:$D$2001,D1637,Raw_SalesFact!$G$2:$G$2001),2),Raw_SalesFact!G1637)</f>
        <v>339.7</v>
      </c>
      <c r="H1637" s="8">
        <f>IF(Raw_SalesFact!H1637="",0,Raw_SalesFact!H1637)</f>
        <v>0.1</v>
      </c>
      <c r="I1637" s="4" t="str">
        <f>Raw_SalesFact!I1637</f>
        <v>Credit Card</v>
      </c>
      <c r="J1637" s="4">
        <f>IF(Raw_SalesFact!J1637="",ROUND(F1637*G1637*(1-H1637),2),Raw_SalesFact!J1637)</f>
        <v>305.73</v>
      </c>
      <c r="K1637" s="4" t="str">
        <f>IF(COUNTIF($A$2:$A1637,A1637)&gt;1,"Duplicate","Unique")</f>
        <v>Unique</v>
      </c>
    </row>
    <row r="1638" spans="1:11" ht="15" customHeight="1" x14ac:dyDescent="0.3">
      <c r="A1638" s="4" t="str">
        <f>Raw_SalesFact!A1638</f>
        <v>SALE1636</v>
      </c>
      <c r="B1638" s="6">
        <f>Raw_SalesFact!B1638</f>
        <v>45912</v>
      </c>
      <c r="C1638" s="4" t="str">
        <f>Raw_SalesFact!C1638</f>
        <v>CUST1048</v>
      </c>
      <c r="D1638" s="4" t="str">
        <f>Raw_SalesFact!D1638</f>
        <v>PROD68</v>
      </c>
      <c r="E1638" s="4" t="str">
        <f>Raw_SalesFact!E1638</f>
        <v>STORE13</v>
      </c>
      <c r="F1638" s="4">
        <f>IF(Raw_SalesFact!F1638="",ROUND(AVERAGE(Raw_SalesFact!$F$2:$F$2001),0),Raw_SalesFact!F1638)</f>
        <v>4</v>
      </c>
      <c r="G1638" s="4">
        <f>IF(Raw_SalesFact!G1638="",ROUND(AVERAGEIF(Raw_SalesFact!$D$2:$D$2001,D1638,Raw_SalesFact!$G$2:$G$2001),2),Raw_SalesFact!G1638)</f>
        <v>463.16</v>
      </c>
      <c r="H1638" s="8">
        <f>IF(Raw_SalesFact!H1638="",0,Raw_SalesFact!H1638)</f>
        <v>0.27</v>
      </c>
      <c r="I1638" s="4" t="str">
        <f>Raw_SalesFact!I1638</f>
        <v>PayPal</v>
      </c>
      <c r="J1638" s="4">
        <f>IF(Raw_SalesFact!J1638="",ROUND(F1638*G1638*(1-H1638),2),Raw_SalesFact!J1638)</f>
        <v>1352.4272000000001</v>
      </c>
      <c r="K1638" s="4" t="str">
        <f>IF(COUNTIF($A$2:$A1638,A1638)&gt;1,"Duplicate","Unique")</f>
        <v>Unique</v>
      </c>
    </row>
    <row r="1639" spans="1:11" ht="15" customHeight="1" x14ac:dyDescent="0.3">
      <c r="A1639" s="4" t="str">
        <f>Raw_SalesFact!A1639</f>
        <v>SALE1637</v>
      </c>
      <c r="B1639" s="6">
        <f>Raw_SalesFact!B1639</f>
        <v>45709</v>
      </c>
      <c r="C1639" s="4" t="str">
        <f>Raw_SalesFact!C1639</f>
        <v>CUST1107</v>
      </c>
      <c r="D1639" s="4" t="str">
        <f>Raw_SalesFact!D1639</f>
        <v>PROD5</v>
      </c>
      <c r="E1639" s="4" t="str">
        <f>Raw_SalesFact!E1639</f>
        <v>STORE10</v>
      </c>
      <c r="F1639" s="4">
        <f>IF(Raw_SalesFact!F1639="",ROUND(AVERAGE(Raw_SalesFact!$F$2:$F$2001),0),Raw_SalesFact!F1639)</f>
        <v>2</v>
      </c>
      <c r="G1639" s="4">
        <f>IF(Raw_SalesFact!G1639="",ROUND(AVERAGEIF(Raw_SalesFact!$D$2:$D$2001,D1639,Raw_SalesFact!$G$2:$G$2001),2),Raw_SalesFact!G1639)</f>
        <v>824.91</v>
      </c>
      <c r="H1639" s="8">
        <f>IF(Raw_SalesFact!H1639="",0,Raw_SalesFact!H1639)</f>
        <v>0.09</v>
      </c>
      <c r="I1639" s="4" t="str">
        <f>Raw_SalesFact!I1639</f>
        <v>Credit Card</v>
      </c>
      <c r="J1639" s="4">
        <f>IF(Raw_SalesFact!J1639="",ROUND(F1639*G1639*(1-H1639),2),Raw_SalesFact!J1639)</f>
        <v>1501.3362</v>
      </c>
      <c r="K1639" s="4" t="str">
        <f>IF(COUNTIF($A$2:$A1639,A1639)&gt;1,"Duplicate","Unique")</f>
        <v>Unique</v>
      </c>
    </row>
    <row r="1640" spans="1:11" ht="15" customHeight="1" x14ac:dyDescent="0.3">
      <c r="A1640" s="4" t="str">
        <f>Raw_SalesFact!A1640</f>
        <v>SALE1638</v>
      </c>
      <c r="B1640" s="6">
        <f>Raw_SalesFact!B1640</f>
        <v>45520</v>
      </c>
      <c r="C1640" s="4" t="str">
        <f>Raw_SalesFact!C1640</f>
        <v>CUST1070</v>
      </c>
      <c r="D1640" s="4" t="str">
        <f>Raw_SalesFact!D1640</f>
        <v>PROD5</v>
      </c>
      <c r="E1640" s="4" t="str">
        <f>Raw_SalesFact!E1640</f>
        <v>STORE2</v>
      </c>
      <c r="F1640" s="4">
        <f>IF(Raw_SalesFact!F1640="",ROUND(AVERAGE(Raw_SalesFact!$F$2:$F$2001),0),Raw_SalesFact!F1640)</f>
        <v>4</v>
      </c>
      <c r="G1640" s="4">
        <f>IF(Raw_SalesFact!G1640="",ROUND(AVERAGEIF(Raw_SalesFact!$D$2:$D$2001,D1640,Raw_SalesFact!$G$2:$G$2001),2),Raw_SalesFact!G1640)</f>
        <v>796.89</v>
      </c>
      <c r="H1640" s="8">
        <f>IF(Raw_SalesFact!H1640="",0,Raw_SalesFact!H1640)</f>
        <v>0.17</v>
      </c>
      <c r="I1640" s="4" t="str">
        <f>Raw_SalesFact!I1640</f>
        <v>Credit Card</v>
      </c>
      <c r="J1640" s="4">
        <f>IF(Raw_SalesFact!J1640="",ROUND(F1640*G1640*(1-H1640),2),Raw_SalesFact!J1640)</f>
        <v>2645.6747999999998</v>
      </c>
      <c r="K1640" s="4" t="str">
        <f>IF(COUNTIF($A$2:$A1640,A1640)&gt;1,"Duplicate","Unique")</f>
        <v>Unique</v>
      </c>
    </row>
    <row r="1641" spans="1:11" ht="15" customHeight="1" x14ac:dyDescent="0.3">
      <c r="A1641" s="4" t="str">
        <f>Raw_SalesFact!A1641</f>
        <v>SALE1639</v>
      </c>
      <c r="B1641" s="6">
        <f>Raw_SalesFact!B1641</f>
        <v>45478</v>
      </c>
      <c r="C1641" s="4" t="str">
        <f>Raw_SalesFact!C1641</f>
        <v>CUST1240</v>
      </c>
      <c r="D1641" s="4" t="str">
        <f>Raw_SalesFact!D1641</f>
        <v>PROD26</v>
      </c>
      <c r="E1641" s="4" t="str">
        <f>Raw_SalesFact!E1641</f>
        <v>STORE17</v>
      </c>
      <c r="F1641" s="4">
        <f>IF(Raw_SalesFact!F1641="",ROUND(AVERAGE(Raw_SalesFact!$F$2:$F$2001),0),Raw_SalesFact!F1641)</f>
        <v>3</v>
      </c>
      <c r="G1641" s="4">
        <f>IF(Raw_SalesFact!G1641="",ROUND(AVERAGEIF(Raw_SalesFact!$D$2:$D$2001,D1641,Raw_SalesFact!$G$2:$G$2001),2),Raw_SalesFact!G1641)</f>
        <v>543.92999999999995</v>
      </c>
      <c r="H1641" s="8">
        <f>IF(Raw_SalesFact!H1641="",0,Raw_SalesFact!H1641)</f>
        <v>0.3</v>
      </c>
      <c r="I1641" s="4" t="str">
        <f>Raw_SalesFact!I1641</f>
        <v>COD</v>
      </c>
      <c r="J1641" s="4">
        <f>IF(Raw_SalesFact!J1641="",ROUND(F1641*G1641*(1-H1641),2),Raw_SalesFact!J1641)</f>
        <v>1142.2529999999999</v>
      </c>
      <c r="K1641" s="4" t="str">
        <f>IF(COUNTIF($A$2:$A1641,A1641)&gt;1,"Duplicate","Unique")</f>
        <v>Unique</v>
      </c>
    </row>
    <row r="1642" spans="1:11" ht="15" customHeight="1" x14ac:dyDescent="0.3">
      <c r="A1642" s="4" t="str">
        <f>Raw_SalesFact!A1642</f>
        <v>SALE1640</v>
      </c>
      <c r="B1642" s="6">
        <f>Raw_SalesFact!B1642</f>
        <v>45496</v>
      </c>
      <c r="C1642" s="4" t="str">
        <f>Raw_SalesFact!C1642</f>
        <v>CUST1173</v>
      </c>
      <c r="D1642" s="4" t="str">
        <f>Raw_SalesFact!D1642</f>
        <v>PROD14</v>
      </c>
      <c r="E1642" s="4" t="str">
        <f>Raw_SalesFact!E1642</f>
        <v>STORE7</v>
      </c>
      <c r="F1642" s="4">
        <f>IF(Raw_SalesFact!F1642="",ROUND(AVERAGE(Raw_SalesFact!$F$2:$F$2001),0),Raw_SalesFact!F1642)</f>
        <v>2</v>
      </c>
      <c r="G1642" s="4">
        <f>IF(Raw_SalesFact!G1642="",ROUND(AVERAGEIF(Raw_SalesFact!$D$2:$D$2001,D1642,Raw_SalesFact!$G$2:$G$2001),2),Raw_SalesFact!G1642)</f>
        <v>44.65</v>
      </c>
      <c r="H1642" s="8">
        <f>IF(Raw_SalesFact!H1642="",0,Raw_SalesFact!H1642)</f>
        <v>0.03</v>
      </c>
      <c r="I1642" s="4" t="str">
        <f>Raw_SalesFact!I1642</f>
        <v>PayPal</v>
      </c>
      <c r="J1642" s="4">
        <f>IF(Raw_SalesFact!J1642="",ROUND(F1642*G1642*(1-H1642),2),Raw_SalesFact!J1642)</f>
        <v>86.620999999999995</v>
      </c>
      <c r="K1642" s="4" t="str">
        <f>IF(COUNTIF($A$2:$A1642,A1642)&gt;1,"Duplicate","Unique")</f>
        <v>Unique</v>
      </c>
    </row>
    <row r="1643" spans="1:11" ht="15" customHeight="1" x14ac:dyDescent="0.3">
      <c r="A1643" s="4" t="str">
        <f>Raw_SalesFact!A1643</f>
        <v>SALE1641</v>
      </c>
      <c r="B1643" s="6">
        <f>Raw_SalesFact!B1643</f>
        <v>45742</v>
      </c>
      <c r="C1643" s="4" t="str">
        <f>Raw_SalesFact!C1643</f>
        <v>CUST1250</v>
      </c>
      <c r="D1643" s="4" t="str">
        <f>Raw_SalesFact!D1643</f>
        <v>PROD56</v>
      </c>
      <c r="E1643" s="4" t="str">
        <f>Raw_SalesFact!E1643</f>
        <v>STORE0</v>
      </c>
      <c r="F1643" s="4">
        <f>IF(Raw_SalesFact!F1643="",ROUND(AVERAGE(Raw_SalesFact!$F$2:$F$2001),0),Raw_SalesFact!F1643)</f>
        <v>4</v>
      </c>
      <c r="G1643" s="4">
        <f>IF(Raw_SalesFact!G1643="",ROUND(AVERAGEIF(Raw_SalesFact!$D$2:$D$2001,D1643,Raw_SalesFact!$G$2:$G$2001),2),Raw_SalesFact!G1643)</f>
        <v>827.39</v>
      </c>
      <c r="H1643" s="8">
        <f>IF(Raw_SalesFact!H1643="",0,Raw_SalesFact!H1643)</f>
        <v>0.06</v>
      </c>
      <c r="I1643" s="4" t="str">
        <f>Raw_SalesFact!I1643</f>
        <v>COD</v>
      </c>
      <c r="J1643" s="4">
        <f>IF(Raw_SalesFact!J1643="",ROUND(F1643*G1643*(1-H1643),2),Raw_SalesFact!J1643)</f>
        <v>3110.9863999999998</v>
      </c>
      <c r="K1643" s="4" t="str">
        <f>IF(COUNTIF($A$2:$A1643,A1643)&gt;1,"Duplicate","Unique")</f>
        <v>Unique</v>
      </c>
    </row>
    <row r="1644" spans="1:11" ht="15" customHeight="1" x14ac:dyDescent="0.3">
      <c r="A1644" s="4" t="str">
        <f>Raw_SalesFact!A1644</f>
        <v>SALE1642</v>
      </c>
      <c r="B1644" s="6">
        <f>Raw_SalesFact!B1644</f>
        <v>45301</v>
      </c>
      <c r="C1644" s="4" t="str">
        <f>Raw_SalesFact!C1644</f>
        <v>CUST1308</v>
      </c>
      <c r="D1644" s="4" t="str">
        <f>Raw_SalesFact!D1644</f>
        <v>PROD14</v>
      </c>
      <c r="E1644" s="4" t="str">
        <f>Raw_SalesFact!E1644</f>
        <v>STORE12</v>
      </c>
      <c r="F1644" s="4">
        <f>IF(Raw_SalesFact!F1644="",ROUND(AVERAGE(Raw_SalesFact!$F$2:$F$2001),0),Raw_SalesFact!F1644)</f>
        <v>2</v>
      </c>
      <c r="G1644" s="4">
        <f>IF(Raw_SalesFact!G1644="",ROUND(AVERAGEIF(Raw_SalesFact!$D$2:$D$2001,D1644,Raw_SalesFact!$G$2:$G$2001),2),Raw_SalesFact!G1644)</f>
        <v>403.2</v>
      </c>
      <c r="H1644" s="8">
        <f>IF(Raw_SalesFact!H1644="",0,Raw_SalesFact!H1644)</f>
        <v>0.21</v>
      </c>
      <c r="I1644" s="4" t="str">
        <f>Raw_SalesFact!I1644</f>
        <v>PayPal</v>
      </c>
      <c r="J1644" s="4">
        <f>IF(Raw_SalesFact!J1644="",ROUND(F1644*G1644*(1-H1644),2),Raw_SalesFact!J1644)</f>
        <v>637.05600000000004</v>
      </c>
      <c r="K1644" s="4" t="str">
        <f>IF(COUNTIF($A$2:$A1644,A1644)&gt;1,"Duplicate","Unique")</f>
        <v>Unique</v>
      </c>
    </row>
    <row r="1645" spans="1:11" ht="15" customHeight="1" x14ac:dyDescent="0.3">
      <c r="A1645" s="4" t="str">
        <f>Raw_SalesFact!A1645</f>
        <v>SALE1643</v>
      </c>
      <c r="B1645" s="6">
        <f>Raw_SalesFact!B1645</f>
        <v>45547</v>
      </c>
      <c r="C1645" s="4" t="str">
        <f>Raw_SalesFact!C1645</f>
        <v>CUST1017</v>
      </c>
      <c r="D1645" s="4" t="str">
        <f>Raw_SalesFact!D1645</f>
        <v>PROD86</v>
      </c>
      <c r="E1645" s="4" t="str">
        <f>Raw_SalesFact!E1645</f>
        <v>STORE13</v>
      </c>
      <c r="F1645" s="4">
        <f>IF(Raw_SalesFact!F1645="",ROUND(AVERAGE(Raw_SalesFact!$F$2:$F$2001),0),Raw_SalesFact!F1645)</f>
        <v>4</v>
      </c>
      <c r="G1645" s="4">
        <f>IF(Raw_SalesFact!G1645="",ROUND(AVERAGEIF(Raw_SalesFact!$D$2:$D$2001,D1645,Raw_SalesFact!$G$2:$G$2001),2),Raw_SalesFact!G1645)</f>
        <v>292.31</v>
      </c>
      <c r="H1645" s="8">
        <f>IF(Raw_SalesFact!H1645="",0,Raw_SalesFact!H1645)</f>
        <v>0.27</v>
      </c>
      <c r="I1645" s="4" t="str">
        <f>Raw_SalesFact!I1645</f>
        <v>PayPal</v>
      </c>
      <c r="J1645" s="4">
        <f>IF(Raw_SalesFact!J1645="",ROUND(F1645*G1645*(1-H1645),2),Raw_SalesFact!J1645)</f>
        <v>853.54520000000002</v>
      </c>
      <c r="K1645" s="4" t="str">
        <f>IF(COUNTIF($A$2:$A1645,A1645)&gt;1,"Duplicate","Unique")</f>
        <v>Unique</v>
      </c>
    </row>
    <row r="1646" spans="1:11" ht="15" customHeight="1" x14ac:dyDescent="0.3">
      <c r="A1646" s="4" t="str">
        <f>Raw_SalesFact!A1646</f>
        <v>SALE1644</v>
      </c>
      <c r="B1646" s="6">
        <f>Raw_SalesFact!B1646</f>
        <v>45806</v>
      </c>
      <c r="C1646" s="4" t="str">
        <f>Raw_SalesFact!C1646</f>
        <v>CUST1492</v>
      </c>
      <c r="D1646" s="4" t="str">
        <f>Raw_SalesFact!D1646</f>
        <v>PROD2</v>
      </c>
      <c r="E1646" s="4" t="str">
        <f>Raw_SalesFact!E1646</f>
        <v>STORE10</v>
      </c>
      <c r="F1646" s="4">
        <f>IF(Raw_SalesFact!F1646="",ROUND(AVERAGE(Raw_SalesFact!$F$2:$F$2001),0),Raw_SalesFact!F1646)</f>
        <v>1</v>
      </c>
      <c r="G1646" s="4">
        <f>IF(Raw_SalesFact!G1646="",ROUND(AVERAGEIF(Raw_SalesFact!$D$2:$D$2001,D1646,Raw_SalesFact!$G$2:$G$2001),2),Raw_SalesFact!G1646)</f>
        <v>948.33</v>
      </c>
      <c r="H1646" s="8">
        <f>IF(Raw_SalesFact!H1646="",0,Raw_SalesFact!H1646)</f>
        <v>0.11</v>
      </c>
      <c r="I1646" s="4" t="str">
        <f>Raw_SalesFact!I1646</f>
        <v>Credit Card</v>
      </c>
      <c r="J1646" s="4">
        <f>IF(Raw_SalesFact!J1646="",ROUND(F1646*G1646*(1-H1646),2),Raw_SalesFact!J1646)</f>
        <v>844.01369999999997</v>
      </c>
      <c r="K1646" s="4" t="str">
        <f>IF(COUNTIF($A$2:$A1646,A1646)&gt;1,"Duplicate","Unique")</f>
        <v>Unique</v>
      </c>
    </row>
    <row r="1647" spans="1:11" ht="15" customHeight="1" x14ac:dyDescent="0.3">
      <c r="A1647" s="4" t="str">
        <f>Raw_SalesFact!A1647</f>
        <v>SALE1645</v>
      </c>
      <c r="B1647" s="6">
        <f>Raw_SalesFact!B1647</f>
        <v>45294</v>
      </c>
      <c r="C1647" s="4" t="str">
        <f>Raw_SalesFact!C1647</f>
        <v>CUST1343</v>
      </c>
      <c r="D1647" s="4" t="str">
        <f>Raw_SalesFact!D1647</f>
        <v>PROD39</v>
      </c>
      <c r="E1647" s="4" t="str">
        <f>Raw_SalesFact!E1647</f>
        <v>STORE5</v>
      </c>
      <c r="F1647" s="4">
        <f>IF(Raw_SalesFact!F1647="",ROUND(AVERAGE(Raw_SalesFact!$F$2:$F$2001),0),Raw_SalesFact!F1647)</f>
        <v>1</v>
      </c>
      <c r="G1647" s="4">
        <f>IF(Raw_SalesFact!G1647="",ROUND(AVERAGEIF(Raw_SalesFact!$D$2:$D$2001,D1647,Raw_SalesFact!$G$2:$G$2001),2),Raw_SalesFact!G1647)</f>
        <v>702.27</v>
      </c>
      <c r="H1647" s="8">
        <f>IF(Raw_SalesFact!H1647="",0,Raw_SalesFact!H1647)</f>
        <v>0.17</v>
      </c>
      <c r="I1647" s="4" t="str">
        <f>Raw_SalesFact!I1647</f>
        <v>COD</v>
      </c>
      <c r="J1647" s="4">
        <f>IF(Raw_SalesFact!J1647="",ROUND(F1647*G1647*(1-H1647),2),Raw_SalesFact!J1647)</f>
        <v>582.88409999999999</v>
      </c>
      <c r="K1647" s="4" t="str">
        <f>IF(COUNTIF($A$2:$A1647,A1647)&gt;1,"Duplicate","Unique")</f>
        <v>Unique</v>
      </c>
    </row>
    <row r="1648" spans="1:11" ht="15" customHeight="1" x14ac:dyDescent="0.3">
      <c r="A1648" s="4" t="str">
        <f>Raw_SalesFact!A1648</f>
        <v>SALE1646</v>
      </c>
      <c r="B1648" s="6">
        <f>Raw_SalesFact!B1648</f>
        <v>45875</v>
      </c>
      <c r="C1648" s="4" t="str">
        <f>Raw_SalesFact!C1648</f>
        <v>CUST1041</v>
      </c>
      <c r="D1648" s="4" t="str">
        <f>Raw_SalesFact!D1648</f>
        <v>PROD30</v>
      </c>
      <c r="E1648" s="4" t="str">
        <f>Raw_SalesFact!E1648</f>
        <v>STORE3</v>
      </c>
      <c r="F1648" s="4">
        <f>IF(Raw_SalesFact!F1648="",ROUND(AVERAGE(Raw_SalesFact!$F$2:$F$2001),0),Raw_SalesFact!F1648)</f>
        <v>2</v>
      </c>
      <c r="G1648" s="4">
        <f>IF(Raw_SalesFact!G1648="",ROUND(AVERAGEIF(Raw_SalesFact!$D$2:$D$2001,D1648,Raw_SalesFact!$G$2:$G$2001),2),Raw_SalesFact!G1648)</f>
        <v>379.28</v>
      </c>
      <c r="H1648" s="8">
        <f>IF(Raw_SalesFact!H1648="",0,Raw_SalesFact!H1648)</f>
        <v>0.26</v>
      </c>
      <c r="I1648" s="4" t="str">
        <f>Raw_SalesFact!I1648</f>
        <v>Credit Card</v>
      </c>
      <c r="J1648" s="4">
        <f>IF(Raw_SalesFact!J1648="",ROUND(F1648*G1648*(1-H1648),2),Raw_SalesFact!J1648)</f>
        <v>561.33439999999996</v>
      </c>
      <c r="K1648" s="4" t="str">
        <f>IF(COUNTIF($A$2:$A1648,A1648)&gt;1,"Duplicate","Unique")</f>
        <v>Unique</v>
      </c>
    </row>
    <row r="1649" spans="1:11" ht="15" customHeight="1" x14ac:dyDescent="0.3">
      <c r="A1649" s="4" t="str">
        <f>Raw_SalesFact!A1649</f>
        <v>SALE1647</v>
      </c>
      <c r="B1649" s="6">
        <f>Raw_SalesFact!B1649</f>
        <v>45669</v>
      </c>
      <c r="C1649" s="4" t="str">
        <f>Raw_SalesFact!C1649</f>
        <v>CUST1132</v>
      </c>
      <c r="D1649" s="4" t="str">
        <f>Raw_SalesFact!D1649</f>
        <v>PROD47</v>
      </c>
      <c r="E1649" s="4" t="str">
        <f>Raw_SalesFact!E1649</f>
        <v>STORE0</v>
      </c>
      <c r="F1649" s="4">
        <f>IF(Raw_SalesFact!F1649="",ROUND(AVERAGE(Raw_SalesFact!$F$2:$F$2001),0),Raw_SalesFact!F1649)</f>
        <v>4</v>
      </c>
      <c r="G1649" s="4">
        <f>IF(Raw_SalesFact!G1649="",ROUND(AVERAGEIF(Raw_SalesFact!$D$2:$D$2001,D1649,Raw_SalesFact!$G$2:$G$2001),2),Raw_SalesFact!G1649)</f>
        <v>92.35</v>
      </c>
      <c r="H1649" s="8">
        <f>IF(Raw_SalesFact!H1649="",0,Raw_SalesFact!H1649)</f>
        <v>0.15</v>
      </c>
      <c r="I1649" s="4" t="str">
        <f>Raw_SalesFact!I1649</f>
        <v>Credit Card</v>
      </c>
      <c r="J1649" s="4">
        <f>IF(Raw_SalesFact!J1649="",ROUND(F1649*G1649*(1-H1649),2),Raw_SalesFact!J1649)</f>
        <v>313.99</v>
      </c>
      <c r="K1649" s="4" t="str">
        <f>IF(COUNTIF($A$2:$A1649,A1649)&gt;1,"Duplicate","Unique")</f>
        <v>Unique</v>
      </c>
    </row>
    <row r="1650" spans="1:11" ht="15" customHeight="1" x14ac:dyDescent="0.3">
      <c r="A1650" s="4" t="str">
        <f>Raw_SalesFact!A1650</f>
        <v>SALE1648</v>
      </c>
      <c r="B1650" s="6">
        <f>Raw_SalesFact!B1650</f>
        <v>45606</v>
      </c>
      <c r="C1650" s="4" t="str">
        <f>Raw_SalesFact!C1650</f>
        <v>CUST1219</v>
      </c>
      <c r="D1650" s="4" t="str">
        <f>Raw_SalesFact!D1650</f>
        <v>PROD39</v>
      </c>
      <c r="E1650" s="4" t="str">
        <f>Raw_SalesFact!E1650</f>
        <v>STORE12</v>
      </c>
      <c r="F1650" s="4">
        <f>IF(Raw_SalesFact!F1650="",ROUND(AVERAGE(Raw_SalesFact!$F$2:$F$2001),0),Raw_SalesFact!F1650)</f>
        <v>4</v>
      </c>
      <c r="G1650" s="4">
        <f>IF(Raw_SalesFact!G1650="",ROUND(AVERAGEIF(Raw_SalesFact!$D$2:$D$2001,D1650,Raw_SalesFact!$G$2:$G$2001),2),Raw_SalesFact!G1650)</f>
        <v>721.54</v>
      </c>
      <c r="H1650" s="8">
        <f>IF(Raw_SalesFact!H1650="",0,Raw_SalesFact!H1650)</f>
        <v>0.21</v>
      </c>
      <c r="I1650" s="4" t="str">
        <f>Raw_SalesFact!I1650</f>
        <v>Credit Card</v>
      </c>
      <c r="J1650" s="4">
        <f>IF(Raw_SalesFact!J1650="",ROUND(F1650*G1650*(1-H1650),2),Raw_SalesFact!J1650)</f>
        <v>2280.0664000000002</v>
      </c>
      <c r="K1650" s="4" t="str">
        <f>IF(COUNTIF($A$2:$A1650,A1650)&gt;1,"Duplicate","Unique")</f>
        <v>Unique</v>
      </c>
    </row>
    <row r="1651" spans="1:11" ht="15" customHeight="1" x14ac:dyDescent="0.3">
      <c r="A1651" s="4" t="str">
        <f>Raw_SalesFact!A1651</f>
        <v>SALE1649</v>
      </c>
      <c r="B1651" s="6">
        <f>Raw_SalesFact!B1651</f>
        <v>45787</v>
      </c>
      <c r="C1651" s="4" t="str">
        <f>Raw_SalesFact!C1651</f>
        <v>CUST1053</v>
      </c>
      <c r="D1651" s="4" t="str">
        <f>Raw_SalesFact!D1651</f>
        <v>PROD38</v>
      </c>
      <c r="E1651" s="4" t="str">
        <f>Raw_SalesFact!E1651</f>
        <v>STORE9</v>
      </c>
      <c r="F1651" s="4">
        <f>IF(Raw_SalesFact!F1651="",ROUND(AVERAGE(Raw_SalesFact!$F$2:$F$2001),0),Raw_SalesFact!F1651)</f>
        <v>1</v>
      </c>
      <c r="G1651" s="4">
        <f>IF(Raw_SalesFact!G1651="",ROUND(AVERAGEIF(Raw_SalesFact!$D$2:$D$2001,D1651,Raw_SalesFact!$G$2:$G$2001),2),Raw_SalesFact!G1651)</f>
        <v>228.69</v>
      </c>
      <c r="H1651" s="8">
        <f>IF(Raw_SalesFact!H1651="",0,Raw_SalesFact!H1651)</f>
        <v>0.14000000000000001</v>
      </c>
      <c r="I1651" s="4" t="str">
        <f>Raw_SalesFact!I1651</f>
        <v>Credit Card</v>
      </c>
      <c r="J1651" s="4">
        <f>IF(Raw_SalesFact!J1651="",ROUND(F1651*G1651*(1-H1651),2),Raw_SalesFact!J1651)</f>
        <v>196.67339999999999</v>
      </c>
      <c r="K1651" s="4" t="str">
        <f>IF(COUNTIF($A$2:$A1651,A1651)&gt;1,"Duplicate","Unique")</f>
        <v>Unique</v>
      </c>
    </row>
    <row r="1652" spans="1:11" ht="15" customHeight="1" x14ac:dyDescent="0.3">
      <c r="A1652" s="4" t="str">
        <f>Raw_SalesFact!A1652</f>
        <v>SALE1650</v>
      </c>
      <c r="B1652" s="6">
        <f>Raw_SalesFact!B1652</f>
        <v>45929</v>
      </c>
      <c r="C1652" s="4" t="str">
        <f>Raw_SalesFact!C1652</f>
        <v>CUST1355</v>
      </c>
      <c r="D1652" s="4" t="str">
        <f>Raw_SalesFact!D1652</f>
        <v>PROD53</v>
      </c>
      <c r="E1652" s="4" t="str">
        <f>Raw_SalesFact!E1652</f>
        <v>STORE10</v>
      </c>
      <c r="F1652" s="4">
        <f>IF(Raw_SalesFact!F1652="",ROUND(AVERAGE(Raw_SalesFact!$F$2:$F$2001),0),Raw_SalesFact!F1652)</f>
        <v>1</v>
      </c>
      <c r="G1652" s="4">
        <f>IF(Raw_SalesFact!G1652="",ROUND(AVERAGEIF(Raw_SalesFact!$D$2:$D$2001,D1652,Raw_SalesFact!$G$2:$G$2001),2),Raw_SalesFact!G1652)</f>
        <v>899.09</v>
      </c>
      <c r="H1652" s="8">
        <f>IF(Raw_SalesFact!H1652="",0,Raw_SalesFact!H1652)</f>
        <v>0.2</v>
      </c>
      <c r="I1652" s="4" t="str">
        <f>Raw_SalesFact!I1652</f>
        <v>PayPal</v>
      </c>
      <c r="J1652" s="4">
        <f>IF(Raw_SalesFact!J1652="",ROUND(F1652*G1652*(1-H1652),2),Raw_SalesFact!J1652)</f>
        <v>719.27200000000005</v>
      </c>
      <c r="K1652" s="4" t="str">
        <f>IF(COUNTIF($A$2:$A1652,A1652)&gt;1,"Duplicate","Unique")</f>
        <v>Unique</v>
      </c>
    </row>
    <row r="1653" spans="1:11" ht="15" customHeight="1" x14ac:dyDescent="0.3">
      <c r="A1653" s="4" t="str">
        <f>Raw_SalesFact!A1653</f>
        <v>SALE1651</v>
      </c>
      <c r="B1653" s="6">
        <f>Raw_SalesFact!B1653</f>
        <v>45379</v>
      </c>
      <c r="C1653" s="4" t="str">
        <f>Raw_SalesFact!C1653</f>
        <v>CUST1384</v>
      </c>
      <c r="D1653" s="4" t="str">
        <f>Raw_SalesFact!D1653</f>
        <v>PROD8</v>
      </c>
      <c r="E1653" s="4" t="str">
        <f>Raw_SalesFact!E1653</f>
        <v>STORE8</v>
      </c>
      <c r="F1653" s="4">
        <f>IF(Raw_SalesFact!F1653="",ROUND(AVERAGE(Raw_SalesFact!$F$2:$F$2001),0),Raw_SalesFact!F1653)</f>
        <v>4</v>
      </c>
      <c r="G1653" s="4">
        <f>IF(Raw_SalesFact!G1653="",ROUND(AVERAGEIF(Raw_SalesFact!$D$2:$D$2001,D1653,Raw_SalesFact!$G$2:$G$2001),2),Raw_SalesFact!G1653)</f>
        <v>195.75</v>
      </c>
      <c r="H1653" s="8">
        <f>IF(Raw_SalesFact!H1653="",0,Raw_SalesFact!H1653)</f>
        <v>0.17</v>
      </c>
      <c r="I1653" s="4" t="str">
        <f>Raw_SalesFact!I1653</f>
        <v>Credit Card</v>
      </c>
      <c r="J1653" s="4">
        <f>IF(Raw_SalesFact!J1653="",ROUND(F1653*G1653*(1-H1653),2),Raw_SalesFact!J1653)</f>
        <v>649.89</v>
      </c>
      <c r="K1653" s="4" t="str">
        <f>IF(COUNTIF($A$2:$A1653,A1653)&gt;1,"Duplicate","Unique")</f>
        <v>Unique</v>
      </c>
    </row>
    <row r="1654" spans="1:11" ht="15" customHeight="1" x14ac:dyDescent="0.3">
      <c r="A1654" s="4" t="str">
        <f>Raw_SalesFact!A1654</f>
        <v>SALE1652</v>
      </c>
      <c r="B1654" s="6">
        <f>Raw_SalesFact!B1654</f>
        <v>45532</v>
      </c>
      <c r="C1654" s="4" t="str">
        <f>Raw_SalesFact!C1654</f>
        <v>CUST1426</v>
      </c>
      <c r="D1654" s="4" t="str">
        <f>Raw_SalesFact!D1654</f>
        <v>PROD93</v>
      </c>
      <c r="E1654" s="4" t="str">
        <f>Raw_SalesFact!E1654</f>
        <v>STORE15</v>
      </c>
      <c r="F1654" s="4">
        <f>IF(Raw_SalesFact!F1654="",ROUND(AVERAGE(Raw_SalesFact!$F$2:$F$2001),0),Raw_SalesFact!F1654)</f>
        <v>3</v>
      </c>
      <c r="G1654" s="4">
        <f>IF(Raw_SalesFact!G1654="",ROUND(AVERAGEIF(Raw_SalesFact!$D$2:$D$2001,D1654,Raw_SalesFact!$G$2:$G$2001),2),Raw_SalesFact!G1654)</f>
        <v>199.13</v>
      </c>
      <c r="H1654" s="8">
        <f>IF(Raw_SalesFact!H1654="",0,Raw_SalesFact!H1654)</f>
        <v>0.24</v>
      </c>
      <c r="I1654" s="4" t="str">
        <f>Raw_SalesFact!I1654</f>
        <v>Credit Card</v>
      </c>
      <c r="J1654" s="4">
        <f>IF(Raw_SalesFact!J1654="",ROUND(F1654*G1654*(1-H1654),2),Raw_SalesFact!J1654)</f>
        <v>454.01639999999998</v>
      </c>
      <c r="K1654" s="4" t="str">
        <f>IF(COUNTIF($A$2:$A1654,A1654)&gt;1,"Duplicate","Unique")</f>
        <v>Unique</v>
      </c>
    </row>
    <row r="1655" spans="1:11" ht="15" customHeight="1" x14ac:dyDescent="0.3">
      <c r="A1655" s="4" t="str">
        <f>Raw_SalesFact!A1655</f>
        <v>SALE1653</v>
      </c>
      <c r="B1655" s="6">
        <f>Raw_SalesFact!B1655</f>
        <v>45466</v>
      </c>
      <c r="C1655" s="4" t="str">
        <f>Raw_SalesFact!C1655</f>
        <v>CUST1160</v>
      </c>
      <c r="D1655" s="4" t="str">
        <f>Raw_SalesFact!D1655</f>
        <v>PROD22</v>
      </c>
      <c r="E1655" s="4" t="str">
        <f>Raw_SalesFact!E1655</f>
        <v>STORE14</v>
      </c>
      <c r="F1655" s="4">
        <f>IF(Raw_SalesFact!F1655="",ROUND(AVERAGE(Raw_SalesFact!$F$2:$F$2001),0),Raw_SalesFact!F1655)</f>
        <v>2</v>
      </c>
      <c r="G1655" s="4">
        <f>IF(Raw_SalesFact!G1655="",ROUND(AVERAGEIF(Raw_SalesFact!$D$2:$D$2001,D1655,Raw_SalesFact!$G$2:$G$2001),2),Raw_SalesFact!G1655)</f>
        <v>833.62</v>
      </c>
      <c r="H1655" s="8">
        <f>IF(Raw_SalesFact!H1655="",0,Raw_SalesFact!H1655)</f>
        <v>0.18</v>
      </c>
      <c r="I1655" s="4" t="str">
        <f>Raw_SalesFact!I1655</f>
        <v>Credit Card</v>
      </c>
      <c r="J1655" s="4">
        <f>IF(Raw_SalesFact!J1655="",ROUND(F1655*G1655*(1-H1655),2),Raw_SalesFact!J1655)</f>
        <v>1367.1368</v>
      </c>
      <c r="K1655" s="4" t="str">
        <f>IF(COUNTIF($A$2:$A1655,A1655)&gt;1,"Duplicate","Unique")</f>
        <v>Unique</v>
      </c>
    </row>
    <row r="1656" spans="1:11" ht="15" customHeight="1" x14ac:dyDescent="0.3">
      <c r="A1656" s="4" t="str">
        <f>Raw_SalesFact!A1656</f>
        <v>SALE1654</v>
      </c>
      <c r="B1656" s="6">
        <f>Raw_SalesFact!B1656</f>
        <v>45395</v>
      </c>
      <c r="C1656" s="4" t="str">
        <f>Raw_SalesFact!C1656</f>
        <v>CUST1484</v>
      </c>
      <c r="D1656" s="4" t="str">
        <f>Raw_SalesFact!D1656</f>
        <v>PROD75</v>
      </c>
      <c r="E1656" s="4" t="str">
        <f>Raw_SalesFact!E1656</f>
        <v>STORE0</v>
      </c>
      <c r="F1656" s="4">
        <f>IF(Raw_SalesFact!F1656="",ROUND(AVERAGE(Raw_SalesFact!$F$2:$F$2001),0),Raw_SalesFact!F1656)</f>
        <v>1</v>
      </c>
      <c r="G1656" s="4">
        <f>IF(Raw_SalesFact!G1656="",ROUND(AVERAGEIF(Raw_SalesFact!$D$2:$D$2001,D1656,Raw_SalesFact!$G$2:$G$2001),2),Raw_SalesFact!G1656)</f>
        <v>676.26</v>
      </c>
      <c r="H1656" s="8">
        <f>IF(Raw_SalesFact!H1656="",0,Raw_SalesFact!H1656)</f>
        <v>0.14000000000000001</v>
      </c>
      <c r="I1656" s="4" t="str">
        <f>Raw_SalesFact!I1656</f>
        <v>Credit Card</v>
      </c>
      <c r="J1656" s="4">
        <f>IF(Raw_SalesFact!J1656="",ROUND(F1656*G1656*(1-H1656),2),Raw_SalesFact!J1656)</f>
        <v>581.58360000000005</v>
      </c>
      <c r="K1656" s="4" t="str">
        <f>IF(COUNTIF($A$2:$A1656,A1656)&gt;1,"Duplicate","Unique")</f>
        <v>Unique</v>
      </c>
    </row>
    <row r="1657" spans="1:11" ht="15" customHeight="1" x14ac:dyDescent="0.3">
      <c r="A1657" s="4" t="str">
        <f>Raw_SalesFact!A1657</f>
        <v>SALE1655</v>
      </c>
      <c r="B1657" s="6">
        <f>Raw_SalesFact!B1657</f>
        <v>45708</v>
      </c>
      <c r="C1657" s="4" t="str">
        <f>Raw_SalesFact!C1657</f>
        <v>CUST1032</v>
      </c>
      <c r="D1657" s="4" t="str">
        <f>Raw_SalesFact!D1657</f>
        <v>PROD60</v>
      </c>
      <c r="E1657" s="4" t="str">
        <f>Raw_SalesFact!E1657</f>
        <v>STORE9</v>
      </c>
      <c r="F1657" s="4">
        <f>IF(Raw_SalesFact!F1657="",ROUND(AVERAGE(Raw_SalesFact!$F$2:$F$2001),0),Raw_SalesFact!F1657)</f>
        <v>2</v>
      </c>
      <c r="G1657" s="4">
        <f>IF(Raw_SalesFact!G1657="",ROUND(AVERAGEIF(Raw_SalesFact!$D$2:$D$2001,D1657,Raw_SalesFact!$G$2:$G$2001),2),Raw_SalesFact!G1657)</f>
        <v>666.49</v>
      </c>
      <c r="H1657" s="8">
        <f>IF(Raw_SalesFact!H1657="",0,Raw_SalesFact!H1657)</f>
        <v>0.06</v>
      </c>
      <c r="I1657" s="4" t="str">
        <f>Raw_SalesFact!I1657</f>
        <v>Credit Card</v>
      </c>
      <c r="J1657" s="4">
        <f>IF(Raw_SalesFact!J1657="",ROUND(F1657*G1657*(1-H1657),2),Raw_SalesFact!J1657)</f>
        <v>1253.0011999999999</v>
      </c>
      <c r="K1657" s="4" t="str">
        <f>IF(COUNTIF($A$2:$A1657,A1657)&gt;1,"Duplicate","Unique")</f>
        <v>Unique</v>
      </c>
    </row>
    <row r="1658" spans="1:11" ht="15" customHeight="1" x14ac:dyDescent="0.3">
      <c r="A1658" s="4" t="str">
        <f>Raw_SalesFact!A1658</f>
        <v>SALE1656</v>
      </c>
      <c r="B1658" s="6">
        <f>Raw_SalesFact!B1658</f>
        <v>45735</v>
      </c>
      <c r="C1658" s="4" t="str">
        <f>Raw_SalesFact!C1658</f>
        <v>CUST1460</v>
      </c>
      <c r="D1658" s="4" t="str">
        <f>Raw_SalesFact!D1658</f>
        <v>PROD15</v>
      </c>
      <c r="E1658" s="4" t="str">
        <f>Raw_SalesFact!E1658</f>
        <v>STORE4</v>
      </c>
      <c r="F1658" s="4">
        <f>IF(Raw_SalesFact!F1658="",ROUND(AVERAGE(Raw_SalesFact!$F$2:$F$2001),0),Raw_SalesFact!F1658)</f>
        <v>3</v>
      </c>
      <c r="G1658" s="4">
        <f>IF(Raw_SalesFact!G1658="",ROUND(AVERAGEIF(Raw_SalesFact!$D$2:$D$2001,D1658,Raw_SalesFact!$G$2:$G$2001),2),Raw_SalesFact!G1658)</f>
        <v>471.19</v>
      </c>
      <c r="H1658" s="8">
        <f>IF(Raw_SalesFact!H1658="",0,Raw_SalesFact!H1658)</f>
        <v>0.28000000000000003</v>
      </c>
      <c r="I1658" s="4" t="str">
        <f>Raw_SalesFact!I1658</f>
        <v>COD</v>
      </c>
      <c r="J1658" s="4">
        <f>IF(Raw_SalesFact!J1658="",ROUND(F1658*G1658*(1-H1658),2),Raw_SalesFact!J1658)</f>
        <v>1017.7704</v>
      </c>
      <c r="K1658" s="4" t="str">
        <f>IF(COUNTIF($A$2:$A1658,A1658)&gt;1,"Duplicate","Unique")</f>
        <v>Unique</v>
      </c>
    </row>
    <row r="1659" spans="1:11" ht="15" customHeight="1" x14ac:dyDescent="0.3">
      <c r="A1659" s="4" t="str">
        <f>Raw_SalesFact!A1659</f>
        <v>SALE1657</v>
      </c>
      <c r="B1659" s="6">
        <f>Raw_SalesFact!B1659</f>
        <v>45237</v>
      </c>
      <c r="C1659" s="4" t="str">
        <f>Raw_SalesFact!C1659</f>
        <v>CUST1119</v>
      </c>
      <c r="D1659" s="4" t="str">
        <f>Raw_SalesFact!D1659</f>
        <v>PROD8</v>
      </c>
      <c r="E1659" s="4" t="str">
        <f>Raw_SalesFact!E1659</f>
        <v>STORE3</v>
      </c>
      <c r="F1659" s="4">
        <f>IF(Raw_SalesFact!F1659="",ROUND(AVERAGE(Raw_SalesFact!$F$2:$F$2001),0),Raw_SalesFact!F1659)</f>
        <v>4</v>
      </c>
      <c r="G1659" s="4">
        <f>IF(Raw_SalesFact!G1659="",ROUND(AVERAGEIF(Raw_SalesFact!$D$2:$D$2001,D1659,Raw_SalesFact!$G$2:$G$2001),2),Raw_SalesFact!G1659)</f>
        <v>555.65</v>
      </c>
      <c r="H1659" s="8">
        <f>IF(Raw_SalesFact!H1659="",0,Raw_SalesFact!H1659)</f>
        <v>0.25</v>
      </c>
      <c r="I1659" s="4" t="str">
        <f>Raw_SalesFact!I1659</f>
        <v>COD</v>
      </c>
      <c r="J1659" s="4">
        <f>IF(Raw_SalesFact!J1659="",ROUND(F1659*G1659*(1-H1659),2),Raw_SalesFact!J1659)</f>
        <v>1666.95</v>
      </c>
      <c r="K1659" s="4" t="str">
        <f>IF(COUNTIF($A$2:$A1659,A1659)&gt;1,"Duplicate","Unique")</f>
        <v>Unique</v>
      </c>
    </row>
    <row r="1660" spans="1:11" ht="15" customHeight="1" x14ac:dyDescent="0.3">
      <c r="A1660" s="4" t="str">
        <f>Raw_SalesFact!A1660</f>
        <v>SALE1658</v>
      </c>
      <c r="B1660" s="6">
        <f>Raw_SalesFact!B1660</f>
        <v>45282</v>
      </c>
      <c r="C1660" s="4" t="str">
        <f>Raw_SalesFact!C1660</f>
        <v>CUST1035</v>
      </c>
      <c r="D1660" s="4" t="str">
        <f>Raw_SalesFact!D1660</f>
        <v>PROD95</v>
      </c>
      <c r="E1660" s="4" t="str">
        <f>Raw_SalesFact!E1660</f>
        <v>STORE14</v>
      </c>
      <c r="F1660" s="4">
        <f>IF(Raw_SalesFact!F1660="",ROUND(AVERAGE(Raw_SalesFact!$F$2:$F$2001),0),Raw_SalesFact!F1660)</f>
        <v>2</v>
      </c>
      <c r="G1660" s="4">
        <f>IF(Raw_SalesFact!G1660="",ROUND(AVERAGEIF(Raw_SalesFact!$D$2:$D$2001,D1660,Raw_SalesFact!$G$2:$G$2001),2),Raw_SalesFact!G1660)</f>
        <v>100.42</v>
      </c>
      <c r="H1660" s="8">
        <f>IF(Raw_SalesFact!H1660="",0,Raw_SalesFact!H1660)</f>
        <v>0.06</v>
      </c>
      <c r="I1660" s="4" t="str">
        <f>Raw_SalesFact!I1660</f>
        <v>Credit Card</v>
      </c>
      <c r="J1660" s="4">
        <f>IF(Raw_SalesFact!J1660="",ROUND(F1660*G1660*(1-H1660),2),Raw_SalesFact!J1660)</f>
        <v>188.78960000000001</v>
      </c>
      <c r="K1660" s="4" t="str">
        <f>IF(COUNTIF($A$2:$A1660,A1660)&gt;1,"Duplicate","Unique")</f>
        <v>Unique</v>
      </c>
    </row>
    <row r="1661" spans="1:11" ht="15" customHeight="1" x14ac:dyDescent="0.3">
      <c r="A1661" s="4" t="str">
        <f>Raw_SalesFact!A1661</f>
        <v>SALE1659</v>
      </c>
      <c r="B1661" s="6">
        <f>Raw_SalesFact!B1661</f>
        <v>45337</v>
      </c>
      <c r="C1661" s="4" t="str">
        <f>Raw_SalesFact!C1661</f>
        <v>CUST1050</v>
      </c>
      <c r="D1661" s="4" t="str">
        <f>Raw_SalesFact!D1661</f>
        <v>PROD98</v>
      </c>
      <c r="E1661" s="4" t="str">
        <f>Raw_SalesFact!E1661</f>
        <v>STORE18</v>
      </c>
      <c r="F1661" s="4">
        <f>IF(Raw_SalesFact!F1661="",ROUND(AVERAGE(Raw_SalesFact!$F$2:$F$2001),0),Raw_SalesFact!F1661)</f>
        <v>3</v>
      </c>
      <c r="G1661" s="4">
        <f>IF(Raw_SalesFact!G1661="",ROUND(AVERAGEIF(Raw_SalesFact!$D$2:$D$2001,D1661,Raw_SalesFact!$G$2:$G$2001),2),Raw_SalesFact!G1661)</f>
        <v>981.69</v>
      </c>
      <c r="H1661" s="8">
        <f>IF(Raw_SalesFact!H1661="",0,Raw_SalesFact!H1661)</f>
        <v>0.05</v>
      </c>
      <c r="I1661" s="4" t="str">
        <f>Raw_SalesFact!I1661</f>
        <v>COD</v>
      </c>
      <c r="J1661" s="4">
        <f>IF(Raw_SalesFact!J1661="",ROUND(F1661*G1661*(1-H1661),2),Raw_SalesFact!J1661)</f>
        <v>2797.8164999999999</v>
      </c>
      <c r="K1661" s="4" t="str">
        <f>IF(COUNTIF($A$2:$A1661,A1661)&gt;1,"Duplicate","Unique")</f>
        <v>Unique</v>
      </c>
    </row>
    <row r="1662" spans="1:11" ht="15" customHeight="1" x14ac:dyDescent="0.3">
      <c r="A1662" s="4" t="str">
        <f>Raw_SalesFact!A1662</f>
        <v>SALE1660</v>
      </c>
      <c r="B1662" s="6">
        <f>Raw_SalesFact!B1662</f>
        <v>45310</v>
      </c>
      <c r="C1662" s="4" t="str">
        <f>Raw_SalesFact!C1662</f>
        <v>CUST1327</v>
      </c>
      <c r="D1662" s="4" t="str">
        <f>Raw_SalesFact!D1662</f>
        <v>PROD10</v>
      </c>
      <c r="E1662" s="4" t="str">
        <f>Raw_SalesFact!E1662</f>
        <v>STORE16</v>
      </c>
      <c r="F1662" s="4">
        <f>IF(Raw_SalesFact!F1662="",ROUND(AVERAGE(Raw_SalesFact!$F$2:$F$2001),0),Raw_SalesFact!F1662)</f>
        <v>2</v>
      </c>
      <c r="G1662" s="4">
        <f>IF(Raw_SalesFact!G1662="",ROUND(AVERAGEIF(Raw_SalesFact!$D$2:$D$2001,D1662,Raw_SalesFact!$G$2:$G$2001),2),Raw_SalesFact!G1662)</f>
        <v>848.87</v>
      </c>
      <c r="H1662" s="8">
        <f>IF(Raw_SalesFact!H1662="",0,Raw_SalesFact!H1662)</f>
        <v>0.09</v>
      </c>
      <c r="I1662" s="4" t="str">
        <f>Raw_SalesFact!I1662</f>
        <v>COD</v>
      </c>
      <c r="J1662" s="4">
        <f>IF(Raw_SalesFact!J1662="",ROUND(F1662*G1662*(1-H1662),2),Raw_SalesFact!J1662)</f>
        <v>1544.9434000000001</v>
      </c>
      <c r="K1662" s="4" t="str">
        <f>IF(COUNTIF($A$2:$A1662,A1662)&gt;1,"Duplicate","Unique")</f>
        <v>Unique</v>
      </c>
    </row>
    <row r="1663" spans="1:11" ht="15" customHeight="1" x14ac:dyDescent="0.3">
      <c r="A1663" s="4" t="str">
        <f>Raw_SalesFact!A1663</f>
        <v>SALE1661</v>
      </c>
      <c r="B1663" s="6">
        <f>Raw_SalesFact!B1663</f>
        <v>45230</v>
      </c>
      <c r="C1663" s="4" t="str">
        <f>Raw_SalesFact!C1663</f>
        <v>CUST1375</v>
      </c>
      <c r="D1663" s="4" t="str">
        <f>Raw_SalesFact!D1663</f>
        <v>PROD96</v>
      </c>
      <c r="E1663" s="4" t="str">
        <f>Raw_SalesFact!E1663</f>
        <v>STORE10</v>
      </c>
      <c r="F1663" s="4">
        <f>IF(Raw_SalesFact!F1663="",ROUND(AVERAGE(Raw_SalesFact!$F$2:$F$2001),0),Raw_SalesFact!F1663)</f>
        <v>3</v>
      </c>
      <c r="G1663" s="4">
        <f>IF(Raw_SalesFact!G1663="",ROUND(AVERAGEIF(Raw_SalesFact!$D$2:$D$2001,D1663,Raw_SalesFact!$G$2:$G$2001),2),Raw_SalesFact!G1663)</f>
        <v>582.32000000000005</v>
      </c>
      <c r="H1663" s="8">
        <f>IF(Raw_SalesFact!H1663="",0,Raw_SalesFact!H1663)</f>
        <v>0</v>
      </c>
      <c r="I1663" s="4" t="str">
        <f>Raw_SalesFact!I1663</f>
        <v>PayPal</v>
      </c>
      <c r="J1663" s="4">
        <f>IF(Raw_SalesFact!J1663="",ROUND(F1663*G1663*(1-H1663),2),Raw_SalesFact!J1663)</f>
        <v>1746.96</v>
      </c>
      <c r="K1663" s="4" t="str">
        <f>IF(COUNTIF($A$2:$A1663,A1663)&gt;1,"Duplicate","Unique")</f>
        <v>Unique</v>
      </c>
    </row>
    <row r="1664" spans="1:11" ht="15" customHeight="1" x14ac:dyDescent="0.3">
      <c r="A1664" s="4" t="str">
        <f>Raw_SalesFact!A1664</f>
        <v>SALE1662</v>
      </c>
      <c r="B1664" s="6">
        <f>Raw_SalesFact!B1664</f>
        <v>45341</v>
      </c>
      <c r="C1664" s="4" t="str">
        <f>Raw_SalesFact!C1664</f>
        <v>CUST1171</v>
      </c>
      <c r="D1664" s="4" t="str">
        <f>Raw_SalesFact!D1664</f>
        <v>PROD49</v>
      </c>
      <c r="E1664" s="4" t="str">
        <f>Raw_SalesFact!E1664</f>
        <v>STORE17</v>
      </c>
      <c r="F1664" s="4">
        <f>IF(Raw_SalesFact!F1664="",ROUND(AVERAGE(Raw_SalesFact!$F$2:$F$2001),0),Raw_SalesFact!F1664)</f>
        <v>2</v>
      </c>
      <c r="G1664" s="4">
        <f>IF(Raw_SalesFact!G1664="",ROUND(AVERAGEIF(Raw_SalesFact!$D$2:$D$2001,D1664,Raw_SalesFact!$G$2:$G$2001),2),Raw_SalesFact!G1664)</f>
        <v>869.43</v>
      </c>
      <c r="H1664" s="8">
        <f>IF(Raw_SalesFact!H1664="",0,Raw_SalesFact!H1664)</f>
        <v>0.24</v>
      </c>
      <c r="I1664" s="4" t="str">
        <f>Raw_SalesFact!I1664</f>
        <v>COD</v>
      </c>
      <c r="J1664" s="4">
        <f>IF(Raw_SalesFact!J1664="",ROUND(F1664*G1664*(1-H1664),2),Raw_SalesFact!J1664)</f>
        <v>1321.5336</v>
      </c>
      <c r="K1664" s="4" t="str">
        <f>IF(COUNTIF($A$2:$A1664,A1664)&gt;1,"Duplicate","Unique")</f>
        <v>Unique</v>
      </c>
    </row>
    <row r="1665" spans="1:11" ht="15" customHeight="1" x14ac:dyDescent="0.3">
      <c r="A1665" s="4" t="str">
        <f>Raw_SalesFact!A1665</f>
        <v>SALE1663</v>
      </c>
      <c r="B1665" s="6">
        <f>Raw_SalesFact!B1665</f>
        <v>45440</v>
      </c>
      <c r="C1665" s="4" t="str">
        <f>Raw_SalesFact!C1665</f>
        <v>CUST1021</v>
      </c>
      <c r="D1665" s="4" t="str">
        <f>Raw_SalesFact!D1665</f>
        <v>PROD54</v>
      </c>
      <c r="E1665" s="4" t="str">
        <f>Raw_SalesFact!E1665</f>
        <v>STORE4</v>
      </c>
      <c r="F1665" s="4">
        <f>IF(Raw_SalesFact!F1665="",ROUND(AVERAGE(Raw_SalesFact!$F$2:$F$2001),0),Raw_SalesFact!F1665)</f>
        <v>1</v>
      </c>
      <c r="G1665" s="4">
        <f>IF(Raw_SalesFact!G1665="",ROUND(AVERAGEIF(Raw_SalesFact!$D$2:$D$2001,D1665,Raw_SalesFact!$G$2:$G$2001),2),Raw_SalesFact!G1665)</f>
        <v>62.26</v>
      </c>
      <c r="H1665" s="8">
        <f>IF(Raw_SalesFact!H1665="",0,Raw_SalesFact!H1665)</f>
        <v>0.03</v>
      </c>
      <c r="I1665" s="4" t="str">
        <f>Raw_SalesFact!I1665</f>
        <v>COD</v>
      </c>
      <c r="J1665" s="4">
        <f>IF(Raw_SalesFact!J1665="",ROUND(F1665*G1665*(1-H1665),2),Raw_SalesFact!J1665)</f>
        <v>60.392200000000003</v>
      </c>
      <c r="K1665" s="4" t="str">
        <f>IF(COUNTIF($A$2:$A1665,A1665)&gt;1,"Duplicate","Unique")</f>
        <v>Unique</v>
      </c>
    </row>
    <row r="1666" spans="1:11" ht="15" customHeight="1" x14ac:dyDescent="0.3">
      <c r="A1666" s="4" t="str">
        <f>Raw_SalesFact!A1666</f>
        <v>SALE1664</v>
      </c>
      <c r="B1666" s="6">
        <f>Raw_SalesFact!B1666</f>
        <v>45798</v>
      </c>
      <c r="C1666" s="4" t="str">
        <f>Raw_SalesFact!C1666</f>
        <v>CUST1152</v>
      </c>
      <c r="D1666" s="4" t="str">
        <f>Raw_SalesFact!D1666</f>
        <v>PROD39</v>
      </c>
      <c r="E1666" s="4" t="str">
        <f>Raw_SalesFact!E1666</f>
        <v>STORE14</v>
      </c>
      <c r="F1666" s="4">
        <f>IF(Raw_SalesFact!F1666="",ROUND(AVERAGE(Raw_SalesFact!$F$2:$F$2001),0),Raw_SalesFact!F1666)</f>
        <v>3</v>
      </c>
      <c r="G1666" s="4">
        <f>IF(Raw_SalesFact!G1666="",ROUND(AVERAGEIF(Raw_SalesFact!$D$2:$D$2001,D1666,Raw_SalesFact!$G$2:$G$2001),2),Raw_SalesFact!G1666)</f>
        <v>343.97</v>
      </c>
      <c r="H1666" s="8">
        <f>IF(Raw_SalesFact!H1666="",0,Raw_SalesFact!H1666)</f>
        <v>0.04</v>
      </c>
      <c r="I1666" s="4" t="str">
        <f>Raw_SalesFact!I1666</f>
        <v>COD</v>
      </c>
      <c r="J1666" s="4">
        <f>IF(Raw_SalesFact!J1666="",ROUND(F1666*G1666*(1-H1666),2),Raw_SalesFact!J1666)</f>
        <v>990.6336</v>
      </c>
      <c r="K1666" s="4" t="str">
        <f>IF(COUNTIF($A$2:$A1666,A1666)&gt;1,"Duplicate","Unique")</f>
        <v>Unique</v>
      </c>
    </row>
    <row r="1667" spans="1:11" ht="15" customHeight="1" x14ac:dyDescent="0.3">
      <c r="A1667" s="4" t="str">
        <f>Raw_SalesFact!A1667</f>
        <v>SALE1665</v>
      </c>
      <c r="B1667" s="6">
        <f>Raw_SalesFact!B1667</f>
        <v>45293</v>
      </c>
      <c r="C1667" s="4" t="str">
        <f>Raw_SalesFact!C1667</f>
        <v>CUST1303</v>
      </c>
      <c r="D1667" s="4" t="str">
        <f>Raw_SalesFact!D1667</f>
        <v>PROD24</v>
      </c>
      <c r="E1667" s="4" t="str">
        <f>Raw_SalesFact!E1667</f>
        <v>STORE12</v>
      </c>
      <c r="F1667" s="4">
        <f>IF(Raw_SalesFact!F1667="",ROUND(AVERAGE(Raw_SalesFact!$F$2:$F$2001),0),Raw_SalesFact!F1667)</f>
        <v>3</v>
      </c>
      <c r="G1667" s="4">
        <f>IF(Raw_SalesFact!G1667="",ROUND(AVERAGEIF(Raw_SalesFact!$D$2:$D$2001,D1667,Raw_SalesFact!$G$2:$G$2001),2),Raw_SalesFact!G1667)</f>
        <v>304.67</v>
      </c>
      <c r="H1667" s="8">
        <f>IF(Raw_SalesFact!H1667="",0,Raw_SalesFact!H1667)</f>
        <v>0.11</v>
      </c>
      <c r="I1667" s="4" t="str">
        <f>Raw_SalesFact!I1667</f>
        <v>Credit Card</v>
      </c>
      <c r="J1667" s="4">
        <f>IF(Raw_SalesFact!J1667="",ROUND(F1667*G1667*(1-H1667),2),Raw_SalesFact!J1667)</f>
        <v>813.46889999999996</v>
      </c>
      <c r="K1667" s="4" t="str">
        <f>IF(COUNTIF($A$2:$A1667,A1667)&gt;1,"Duplicate","Unique")</f>
        <v>Unique</v>
      </c>
    </row>
    <row r="1668" spans="1:11" ht="15" customHeight="1" x14ac:dyDescent="0.3">
      <c r="A1668" s="4" t="str">
        <f>Raw_SalesFact!A1668</f>
        <v>SALE1666</v>
      </c>
      <c r="B1668" s="6">
        <f>Raw_SalesFact!B1668</f>
        <v>45296</v>
      </c>
      <c r="C1668" s="4" t="str">
        <f>Raw_SalesFact!C1668</f>
        <v>CUST1365</v>
      </c>
      <c r="D1668" s="4" t="str">
        <f>Raw_SalesFact!D1668</f>
        <v>PROD27</v>
      </c>
      <c r="E1668" s="4" t="str">
        <f>Raw_SalesFact!E1668</f>
        <v>STORE9</v>
      </c>
      <c r="F1668" s="4">
        <f>IF(Raw_SalesFact!F1668="",ROUND(AVERAGE(Raw_SalesFact!$F$2:$F$2001),0),Raw_SalesFact!F1668)</f>
        <v>4</v>
      </c>
      <c r="G1668" s="4">
        <f>IF(Raw_SalesFact!G1668="",ROUND(AVERAGEIF(Raw_SalesFact!$D$2:$D$2001,D1668,Raw_SalesFact!$G$2:$G$2001),2),Raw_SalesFact!G1668)</f>
        <v>208.34</v>
      </c>
      <c r="H1668" s="8">
        <f>IF(Raw_SalesFact!H1668="",0,Raw_SalesFact!H1668)</f>
        <v>0.01</v>
      </c>
      <c r="I1668" s="4" t="str">
        <f>Raw_SalesFact!I1668</f>
        <v>PayPal</v>
      </c>
      <c r="J1668" s="4">
        <f>IF(Raw_SalesFact!J1668="",ROUND(F1668*G1668*(1-H1668),2),Raw_SalesFact!J1668)</f>
        <v>825.02639999999997</v>
      </c>
      <c r="K1668" s="4" t="str">
        <f>IF(COUNTIF($A$2:$A1668,A1668)&gt;1,"Duplicate","Unique")</f>
        <v>Unique</v>
      </c>
    </row>
    <row r="1669" spans="1:11" ht="15" customHeight="1" x14ac:dyDescent="0.3">
      <c r="A1669" s="4" t="str">
        <f>Raw_SalesFact!A1669</f>
        <v>SALE1667</v>
      </c>
      <c r="B1669" s="6">
        <f>Raw_SalesFact!B1669</f>
        <v>45860</v>
      </c>
      <c r="C1669" s="4" t="str">
        <f>Raw_SalesFact!C1669</f>
        <v>CUST1312</v>
      </c>
      <c r="D1669" s="4" t="str">
        <f>Raw_SalesFact!D1669</f>
        <v>PROD86</v>
      </c>
      <c r="E1669" s="4" t="str">
        <f>Raw_SalesFact!E1669</f>
        <v>STORE1</v>
      </c>
      <c r="F1669" s="4">
        <f>IF(Raw_SalesFact!F1669="",ROUND(AVERAGE(Raw_SalesFact!$F$2:$F$2001),0),Raw_SalesFact!F1669)</f>
        <v>1</v>
      </c>
      <c r="G1669" s="4">
        <f>IF(Raw_SalesFact!G1669="",ROUND(AVERAGEIF(Raw_SalesFact!$D$2:$D$2001,D1669,Raw_SalesFact!$G$2:$G$2001),2),Raw_SalesFact!G1669)</f>
        <v>119.04</v>
      </c>
      <c r="H1669" s="8">
        <f>IF(Raw_SalesFact!H1669="",0,Raw_SalesFact!H1669)</f>
        <v>0.13</v>
      </c>
      <c r="I1669" s="4" t="str">
        <f>Raw_SalesFact!I1669</f>
        <v>COD</v>
      </c>
      <c r="J1669" s="4">
        <f>IF(Raw_SalesFact!J1669="",ROUND(F1669*G1669*(1-H1669),2),Raw_SalesFact!J1669)</f>
        <v>103.56480000000001</v>
      </c>
      <c r="K1669" s="4" t="str">
        <f>IF(COUNTIF($A$2:$A1669,A1669)&gt;1,"Duplicate","Unique")</f>
        <v>Unique</v>
      </c>
    </row>
    <row r="1670" spans="1:11" ht="15" customHeight="1" x14ac:dyDescent="0.3">
      <c r="A1670" s="4" t="str">
        <f>Raw_SalesFact!A1670</f>
        <v>SALE1668</v>
      </c>
      <c r="B1670" s="6">
        <f>Raw_SalesFact!B1670</f>
        <v>45843</v>
      </c>
      <c r="C1670" s="4" t="str">
        <f>Raw_SalesFact!C1670</f>
        <v>CUST1321</v>
      </c>
      <c r="D1670" s="4" t="str">
        <f>Raw_SalesFact!D1670</f>
        <v>PROD44</v>
      </c>
      <c r="E1670" s="4" t="str">
        <f>Raw_SalesFact!E1670</f>
        <v>STORE9</v>
      </c>
      <c r="F1670" s="4">
        <f>IF(Raw_SalesFact!F1670="",ROUND(AVERAGE(Raw_SalesFact!$F$2:$F$2001),0),Raw_SalesFact!F1670)</f>
        <v>4</v>
      </c>
      <c r="G1670" s="4">
        <f>IF(Raw_SalesFact!G1670="",ROUND(AVERAGEIF(Raw_SalesFact!$D$2:$D$2001,D1670,Raw_SalesFact!$G$2:$G$2001),2),Raw_SalesFact!G1670)</f>
        <v>791.65</v>
      </c>
      <c r="H1670" s="8">
        <f>IF(Raw_SalesFact!H1670="",0,Raw_SalesFact!H1670)</f>
        <v>0.06</v>
      </c>
      <c r="I1670" s="4" t="str">
        <f>Raw_SalesFact!I1670</f>
        <v>COD</v>
      </c>
      <c r="J1670" s="4">
        <f>IF(Raw_SalesFact!J1670="",ROUND(F1670*G1670*(1-H1670),2),Raw_SalesFact!J1670)</f>
        <v>2976.6039999999998</v>
      </c>
      <c r="K1670" s="4" t="str">
        <f>IF(COUNTIF($A$2:$A1670,A1670)&gt;1,"Duplicate","Unique")</f>
        <v>Unique</v>
      </c>
    </row>
    <row r="1671" spans="1:11" ht="15" customHeight="1" x14ac:dyDescent="0.3">
      <c r="A1671" s="4" t="str">
        <f>Raw_SalesFact!A1671</f>
        <v>SALE1669</v>
      </c>
      <c r="B1671" s="6">
        <f>Raw_SalesFact!B1671</f>
        <v>45862</v>
      </c>
      <c r="C1671" s="4" t="str">
        <f>Raw_SalesFact!C1671</f>
        <v>CUST1052</v>
      </c>
      <c r="D1671" s="4" t="str">
        <f>Raw_SalesFact!D1671</f>
        <v>PROD14</v>
      </c>
      <c r="E1671" s="4" t="str">
        <f>Raw_SalesFact!E1671</f>
        <v>STORE2</v>
      </c>
      <c r="F1671" s="4">
        <f>IF(Raw_SalesFact!F1671="",ROUND(AVERAGE(Raw_SalesFact!$F$2:$F$2001),0),Raw_SalesFact!F1671)</f>
        <v>2</v>
      </c>
      <c r="G1671" s="4">
        <f>IF(Raw_SalesFact!G1671="",ROUND(AVERAGEIF(Raw_SalesFact!$D$2:$D$2001,D1671,Raw_SalesFact!$G$2:$G$2001),2),Raw_SalesFact!G1671)</f>
        <v>414.86</v>
      </c>
      <c r="H1671" s="8">
        <f>IF(Raw_SalesFact!H1671="",0,Raw_SalesFact!H1671)</f>
        <v>0.23</v>
      </c>
      <c r="I1671" s="4" t="str">
        <f>Raw_SalesFact!I1671</f>
        <v>Credit Card</v>
      </c>
      <c r="J1671" s="4">
        <f>IF(Raw_SalesFact!J1671="",ROUND(F1671*G1671*(1-H1671),2),Raw_SalesFact!J1671)</f>
        <v>638.88440000000003</v>
      </c>
      <c r="K1671" s="4" t="str">
        <f>IF(COUNTIF($A$2:$A1671,A1671)&gt;1,"Duplicate","Unique")</f>
        <v>Unique</v>
      </c>
    </row>
    <row r="1672" spans="1:11" ht="15" customHeight="1" x14ac:dyDescent="0.3">
      <c r="A1672" s="4" t="str">
        <f>Raw_SalesFact!A1672</f>
        <v>SALE1670</v>
      </c>
      <c r="B1672" s="6">
        <f>Raw_SalesFact!B1672</f>
        <v>45385</v>
      </c>
      <c r="C1672" s="4" t="str">
        <f>Raw_SalesFact!C1672</f>
        <v>CUST1478</v>
      </c>
      <c r="D1672" s="4" t="str">
        <f>Raw_SalesFact!D1672</f>
        <v>PROD38</v>
      </c>
      <c r="E1672" s="4" t="str">
        <f>Raw_SalesFact!E1672</f>
        <v>STORE12</v>
      </c>
      <c r="F1672" s="4">
        <f>IF(Raw_SalesFact!F1672="",ROUND(AVERAGE(Raw_SalesFact!$F$2:$F$2001),0),Raw_SalesFact!F1672)</f>
        <v>2</v>
      </c>
      <c r="G1672" s="4">
        <f>IF(Raw_SalesFact!G1672="",ROUND(AVERAGEIF(Raw_SalesFact!$D$2:$D$2001,D1672,Raw_SalesFact!$G$2:$G$2001),2),Raw_SalesFact!G1672)</f>
        <v>960.81</v>
      </c>
      <c r="H1672" s="8">
        <f>IF(Raw_SalesFact!H1672="",0,Raw_SalesFact!H1672)</f>
        <v>0.28000000000000003</v>
      </c>
      <c r="I1672" s="4" t="str">
        <f>Raw_SalesFact!I1672</f>
        <v>PayPal</v>
      </c>
      <c r="J1672" s="4">
        <f>IF(Raw_SalesFact!J1672="",ROUND(F1672*G1672*(1-H1672),2),Raw_SalesFact!J1672)</f>
        <v>1383.5663999999999</v>
      </c>
      <c r="K1672" s="4" t="str">
        <f>IF(COUNTIF($A$2:$A1672,A1672)&gt;1,"Duplicate","Unique")</f>
        <v>Unique</v>
      </c>
    </row>
    <row r="1673" spans="1:11" ht="15" customHeight="1" x14ac:dyDescent="0.3">
      <c r="A1673" s="4" t="str">
        <f>Raw_SalesFact!A1673</f>
        <v>SALE1671</v>
      </c>
      <c r="B1673" s="6">
        <f>Raw_SalesFact!B1673</f>
        <v>45668</v>
      </c>
      <c r="C1673" s="4" t="str">
        <f>Raw_SalesFact!C1673</f>
        <v>CUST1212</v>
      </c>
      <c r="D1673" s="4" t="str">
        <f>Raw_SalesFact!D1673</f>
        <v>PROD50</v>
      </c>
      <c r="E1673" s="4" t="str">
        <f>Raw_SalesFact!E1673</f>
        <v>STORE4</v>
      </c>
      <c r="F1673" s="4">
        <f>IF(Raw_SalesFact!F1673="",ROUND(AVERAGE(Raw_SalesFact!$F$2:$F$2001),0),Raw_SalesFact!F1673)</f>
        <v>4</v>
      </c>
      <c r="G1673" s="4">
        <f>IF(Raw_SalesFact!G1673="",ROUND(AVERAGEIF(Raw_SalesFact!$D$2:$D$2001,D1673,Raw_SalesFact!$G$2:$G$2001),2),Raw_SalesFact!G1673)</f>
        <v>943.36</v>
      </c>
      <c r="H1673" s="8">
        <f>IF(Raw_SalesFact!H1673="",0,Raw_SalesFact!H1673)</f>
        <v>0.18</v>
      </c>
      <c r="I1673" s="4" t="str">
        <f>Raw_SalesFact!I1673</f>
        <v>PayPal</v>
      </c>
      <c r="J1673" s="4">
        <f>IF(Raw_SalesFact!J1673="",ROUND(F1673*G1673*(1-H1673),2),Raw_SalesFact!J1673)</f>
        <v>3094.2208000000001</v>
      </c>
      <c r="K1673" s="4" t="str">
        <f>IF(COUNTIF($A$2:$A1673,A1673)&gt;1,"Duplicate","Unique")</f>
        <v>Unique</v>
      </c>
    </row>
    <row r="1674" spans="1:11" ht="15" customHeight="1" x14ac:dyDescent="0.3">
      <c r="A1674" s="4" t="str">
        <f>Raw_SalesFact!A1674</f>
        <v>SALE1672</v>
      </c>
      <c r="B1674" s="6">
        <f>Raw_SalesFact!B1674</f>
        <v>45561</v>
      </c>
      <c r="C1674" s="4" t="str">
        <f>Raw_SalesFact!C1674</f>
        <v>CUST1213</v>
      </c>
      <c r="D1674" s="4" t="str">
        <f>Raw_SalesFact!D1674</f>
        <v>PROD3</v>
      </c>
      <c r="E1674" s="4" t="str">
        <f>Raw_SalesFact!E1674</f>
        <v>STORE13</v>
      </c>
      <c r="F1674" s="4">
        <f>IF(Raw_SalesFact!F1674="",ROUND(AVERAGE(Raw_SalesFact!$F$2:$F$2001),0),Raw_SalesFact!F1674)</f>
        <v>1</v>
      </c>
      <c r="G1674" s="4">
        <f>IF(Raw_SalesFact!G1674="",ROUND(AVERAGEIF(Raw_SalesFact!$D$2:$D$2001,D1674,Raw_SalesFact!$G$2:$G$2001),2),Raw_SalesFact!G1674)</f>
        <v>830.42</v>
      </c>
      <c r="H1674" s="8">
        <f>IF(Raw_SalesFact!H1674="",0,Raw_SalesFact!H1674)</f>
        <v>0.26</v>
      </c>
      <c r="I1674" s="4" t="str">
        <f>Raw_SalesFact!I1674</f>
        <v>COD</v>
      </c>
      <c r="J1674" s="4">
        <f>IF(Raw_SalesFact!J1674="",ROUND(F1674*G1674*(1-H1674),2),Raw_SalesFact!J1674)</f>
        <v>614.51080000000002</v>
      </c>
      <c r="K1674" s="4" t="str">
        <f>IF(COUNTIF($A$2:$A1674,A1674)&gt;1,"Duplicate","Unique")</f>
        <v>Unique</v>
      </c>
    </row>
    <row r="1675" spans="1:11" ht="15" customHeight="1" x14ac:dyDescent="0.3">
      <c r="A1675" s="4" t="str">
        <f>Raw_SalesFact!A1675</f>
        <v>SALE1673</v>
      </c>
      <c r="B1675" s="6">
        <f>Raw_SalesFact!B1675</f>
        <v>45637</v>
      </c>
      <c r="C1675" s="4" t="str">
        <f>Raw_SalesFact!C1675</f>
        <v>CUST1353</v>
      </c>
      <c r="D1675" s="4" t="str">
        <f>Raw_SalesFact!D1675</f>
        <v>PROD67</v>
      </c>
      <c r="E1675" s="4" t="str">
        <f>Raw_SalesFact!E1675</f>
        <v>STORE17</v>
      </c>
      <c r="F1675" s="4">
        <f>IF(Raw_SalesFact!F1675="",ROUND(AVERAGE(Raw_SalesFact!$F$2:$F$2001),0),Raw_SalesFact!F1675)</f>
        <v>1</v>
      </c>
      <c r="G1675" s="4">
        <f>IF(Raw_SalesFact!G1675="",ROUND(AVERAGEIF(Raw_SalesFact!$D$2:$D$2001,D1675,Raw_SalesFact!$G$2:$G$2001),2),Raw_SalesFact!G1675)</f>
        <v>762.55</v>
      </c>
      <c r="H1675" s="8">
        <f>IF(Raw_SalesFact!H1675="",0,Raw_SalesFact!H1675)</f>
        <v>0.19</v>
      </c>
      <c r="I1675" s="4" t="str">
        <f>Raw_SalesFact!I1675</f>
        <v>Credit Card</v>
      </c>
      <c r="J1675" s="4">
        <f>IF(Raw_SalesFact!J1675="",ROUND(F1675*G1675*(1-H1675),2),Raw_SalesFact!J1675)</f>
        <v>617.66549999999995</v>
      </c>
      <c r="K1675" s="4" t="str">
        <f>IF(COUNTIF($A$2:$A1675,A1675)&gt;1,"Duplicate","Unique")</f>
        <v>Unique</v>
      </c>
    </row>
    <row r="1676" spans="1:11" ht="15" customHeight="1" x14ac:dyDescent="0.3">
      <c r="A1676" s="4" t="str">
        <f>Raw_SalesFact!A1676</f>
        <v>SALE1674</v>
      </c>
      <c r="B1676" s="6">
        <f>Raw_SalesFact!B1676</f>
        <v>45839</v>
      </c>
      <c r="C1676" s="4" t="str">
        <f>Raw_SalesFact!C1676</f>
        <v>CUST1343</v>
      </c>
      <c r="D1676" s="4" t="str">
        <f>Raw_SalesFact!D1676</f>
        <v>PROD74</v>
      </c>
      <c r="E1676" s="4" t="str">
        <f>Raw_SalesFact!E1676</f>
        <v>STORE18</v>
      </c>
      <c r="F1676" s="4">
        <f>IF(Raw_SalesFact!F1676="",ROUND(AVERAGE(Raw_SalesFact!$F$2:$F$2001),0),Raw_SalesFact!F1676)</f>
        <v>2</v>
      </c>
      <c r="G1676" s="4">
        <f>IF(Raw_SalesFact!G1676="",ROUND(AVERAGEIF(Raw_SalesFact!$D$2:$D$2001,D1676,Raw_SalesFact!$G$2:$G$2001),2),Raw_SalesFact!G1676)</f>
        <v>464.43</v>
      </c>
      <c r="H1676" s="8">
        <f>IF(Raw_SalesFact!H1676="",0,Raw_SalesFact!H1676)</f>
        <v>0.24</v>
      </c>
      <c r="I1676" s="4" t="str">
        <f>Raw_SalesFact!I1676</f>
        <v>COD</v>
      </c>
      <c r="J1676" s="4">
        <f>IF(Raw_SalesFact!J1676="",ROUND(F1676*G1676*(1-H1676),2),Raw_SalesFact!J1676)</f>
        <v>705.93359999999996</v>
      </c>
      <c r="K1676" s="4" t="str">
        <f>IF(COUNTIF($A$2:$A1676,A1676)&gt;1,"Duplicate","Unique")</f>
        <v>Unique</v>
      </c>
    </row>
    <row r="1677" spans="1:11" ht="15" customHeight="1" x14ac:dyDescent="0.3">
      <c r="A1677" s="4" t="str">
        <f>Raw_SalesFact!A1677</f>
        <v>SALE1675</v>
      </c>
      <c r="B1677" s="6">
        <f>Raw_SalesFact!B1677</f>
        <v>45851</v>
      </c>
      <c r="C1677" s="4" t="str">
        <f>Raw_SalesFact!C1677</f>
        <v>CUST1016</v>
      </c>
      <c r="D1677" s="4" t="str">
        <f>Raw_SalesFact!D1677</f>
        <v>PROD64</v>
      </c>
      <c r="E1677" s="4" t="str">
        <f>Raw_SalesFact!E1677</f>
        <v>STORE18</v>
      </c>
      <c r="F1677" s="4">
        <f>IF(Raw_SalesFact!F1677="",ROUND(AVERAGE(Raw_SalesFact!$F$2:$F$2001),0),Raw_SalesFact!F1677)</f>
        <v>1</v>
      </c>
      <c r="G1677" s="4">
        <f>IF(Raw_SalesFact!G1677="",ROUND(AVERAGEIF(Raw_SalesFact!$D$2:$D$2001,D1677,Raw_SalesFact!$G$2:$G$2001),2),Raw_SalesFact!G1677)</f>
        <v>711.08</v>
      </c>
      <c r="H1677" s="8">
        <f>IF(Raw_SalesFact!H1677="",0,Raw_SalesFact!H1677)</f>
        <v>0.24</v>
      </c>
      <c r="I1677" s="4" t="str">
        <f>Raw_SalesFact!I1677</f>
        <v>PayPal</v>
      </c>
      <c r="J1677" s="4">
        <f>IF(Raw_SalesFact!J1677="",ROUND(F1677*G1677*(1-H1677),2),Raw_SalesFact!J1677)</f>
        <v>540.42079999999999</v>
      </c>
      <c r="K1677" s="4" t="str">
        <f>IF(COUNTIF($A$2:$A1677,A1677)&gt;1,"Duplicate","Unique")</f>
        <v>Unique</v>
      </c>
    </row>
    <row r="1678" spans="1:11" ht="15" customHeight="1" x14ac:dyDescent="0.3">
      <c r="A1678" s="4" t="str">
        <f>Raw_SalesFact!A1678</f>
        <v>SALE1676</v>
      </c>
      <c r="B1678" s="6">
        <f>Raw_SalesFact!B1678</f>
        <v>45656</v>
      </c>
      <c r="C1678" s="4" t="str">
        <f>Raw_SalesFact!C1678</f>
        <v>CUST1251</v>
      </c>
      <c r="D1678" s="4" t="str">
        <f>Raw_SalesFact!D1678</f>
        <v>PROD45</v>
      </c>
      <c r="E1678" s="4" t="str">
        <f>Raw_SalesFact!E1678</f>
        <v>STORE14</v>
      </c>
      <c r="F1678" s="4">
        <f>IF(Raw_SalesFact!F1678="",ROUND(AVERAGE(Raw_SalesFact!$F$2:$F$2001),0),Raw_SalesFact!F1678)</f>
        <v>2</v>
      </c>
      <c r="G1678" s="4">
        <f>IF(Raw_SalesFact!G1678="",ROUND(AVERAGEIF(Raw_SalesFact!$D$2:$D$2001,D1678,Raw_SalesFact!$G$2:$G$2001),2),Raw_SalesFact!G1678)</f>
        <v>984.96</v>
      </c>
      <c r="H1678" s="8">
        <f>IF(Raw_SalesFact!H1678="",0,Raw_SalesFact!H1678)</f>
        <v>0.16</v>
      </c>
      <c r="I1678" s="4" t="str">
        <f>Raw_SalesFact!I1678</f>
        <v>PayPal</v>
      </c>
      <c r="J1678" s="4">
        <f>IF(Raw_SalesFact!J1678="",ROUND(F1678*G1678*(1-H1678),2),Raw_SalesFact!J1678)</f>
        <v>1654.7328</v>
      </c>
      <c r="K1678" s="4" t="str">
        <f>IF(COUNTIF($A$2:$A1678,A1678)&gt;1,"Duplicate","Unique")</f>
        <v>Unique</v>
      </c>
    </row>
    <row r="1679" spans="1:11" ht="15" customHeight="1" x14ac:dyDescent="0.3">
      <c r="A1679" s="4" t="str">
        <f>Raw_SalesFact!A1679</f>
        <v>SALE1677</v>
      </c>
      <c r="B1679" s="6">
        <f>Raw_SalesFact!B1679</f>
        <v>45759</v>
      </c>
      <c r="C1679" s="4" t="str">
        <f>Raw_SalesFact!C1679</f>
        <v>CUST1343</v>
      </c>
      <c r="D1679" s="4" t="str">
        <f>Raw_SalesFact!D1679</f>
        <v>PROD38</v>
      </c>
      <c r="E1679" s="4" t="str">
        <f>Raw_SalesFact!E1679</f>
        <v>STORE12</v>
      </c>
      <c r="F1679" s="4">
        <f>IF(Raw_SalesFact!F1679="",ROUND(AVERAGE(Raw_SalesFact!$F$2:$F$2001),0),Raw_SalesFact!F1679)</f>
        <v>1</v>
      </c>
      <c r="G1679" s="4">
        <f>IF(Raw_SalesFact!G1679="",ROUND(AVERAGEIF(Raw_SalesFact!$D$2:$D$2001,D1679,Raw_SalesFact!$G$2:$G$2001),2),Raw_SalesFact!G1679)</f>
        <v>21.14</v>
      </c>
      <c r="H1679" s="8">
        <f>IF(Raw_SalesFact!H1679="",0,Raw_SalesFact!H1679)</f>
        <v>0.06</v>
      </c>
      <c r="I1679" s="4" t="str">
        <f>Raw_SalesFact!I1679</f>
        <v>COD</v>
      </c>
      <c r="J1679" s="4">
        <f>IF(Raw_SalesFact!J1679="",ROUND(F1679*G1679*(1-H1679),2),Raw_SalesFact!J1679)</f>
        <v>19.871600000000001</v>
      </c>
      <c r="K1679" s="4" t="str">
        <f>IF(COUNTIF($A$2:$A1679,A1679)&gt;1,"Duplicate","Unique")</f>
        <v>Unique</v>
      </c>
    </row>
    <row r="1680" spans="1:11" ht="15" customHeight="1" x14ac:dyDescent="0.3">
      <c r="A1680" s="4" t="str">
        <f>Raw_SalesFact!A1680</f>
        <v>SALE1678</v>
      </c>
      <c r="B1680" s="6">
        <f>Raw_SalesFact!B1680</f>
        <v>45679</v>
      </c>
      <c r="C1680" s="4" t="str">
        <f>Raw_SalesFact!C1680</f>
        <v>CUST1106</v>
      </c>
      <c r="D1680" s="4" t="str">
        <f>Raw_SalesFact!D1680</f>
        <v>PROD98</v>
      </c>
      <c r="E1680" s="4" t="str">
        <f>Raw_SalesFact!E1680</f>
        <v>STORE8</v>
      </c>
      <c r="F1680" s="4">
        <f>IF(Raw_SalesFact!F1680="",ROUND(AVERAGE(Raw_SalesFact!$F$2:$F$2001),0),Raw_SalesFact!F1680)</f>
        <v>1</v>
      </c>
      <c r="G1680" s="4">
        <f>IF(Raw_SalesFact!G1680="",ROUND(AVERAGEIF(Raw_SalesFact!$D$2:$D$2001,D1680,Raw_SalesFact!$G$2:$G$2001),2),Raw_SalesFact!G1680)</f>
        <v>343.03</v>
      </c>
      <c r="H1680" s="8">
        <f>IF(Raw_SalesFact!H1680="",0,Raw_SalesFact!H1680)</f>
        <v>0.16</v>
      </c>
      <c r="I1680" s="4" t="str">
        <f>Raw_SalesFact!I1680</f>
        <v>Credit Card</v>
      </c>
      <c r="J1680" s="4">
        <f>IF(Raw_SalesFact!J1680="",ROUND(F1680*G1680*(1-H1680),2),Raw_SalesFact!J1680)</f>
        <v>288.14519999999999</v>
      </c>
      <c r="K1680" s="4" t="str">
        <f>IF(COUNTIF($A$2:$A1680,A1680)&gt;1,"Duplicate","Unique")</f>
        <v>Unique</v>
      </c>
    </row>
    <row r="1681" spans="1:11" ht="15" customHeight="1" x14ac:dyDescent="0.3">
      <c r="A1681" s="4" t="str">
        <f>Raw_SalesFact!A1681</f>
        <v>SALE1679</v>
      </c>
      <c r="B1681" s="6">
        <f>Raw_SalesFact!B1681</f>
        <v>45237</v>
      </c>
      <c r="C1681" s="4" t="str">
        <f>Raw_SalesFact!C1681</f>
        <v>CUST1247</v>
      </c>
      <c r="D1681" s="4" t="str">
        <f>Raw_SalesFact!D1681</f>
        <v>PROD20</v>
      </c>
      <c r="E1681" s="4" t="str">
        <f>Raw_SalesFact!E1681</f>
        <v>STORE18</v>
      </c>
      <c r="F1681" s="4">
        <f>IF(Raw_SalesFact!F1681="",ROUND(AVERAGE(Raw_SalesFact!$F$2:$F$2001),0),Raw_SalesFact!F1681)</f>
        <v>3</v>
      </c>
      <c r="G1681" s="4">
        <f>IF(Raw_SalesFact!G1681="",ROUND(AVERAGEIF(Raw_SalesFact!$D$2:$D$2001,D1681,Raw_SalesFact!$G$2:$G$2001),2),Raw_SalesFact!G1681)</f>
        <v>94.83</v>
      </c>
      <c r="H1681" s="8">
        <f>IF(Raw_SalesFact!H1681="",0,Raw_SalesFact!H1681)</f>
        <v>0.16</v>
      </c>
      <c r="I1681" s="4" t="str">
        <f>Raw_SalesFact!I1681</f>
        <v>COD</v>
      </c>
      <c r="J1681" s="4">
        <f>IF(Raw_SalesFact!J1681="",ROUND(F1681*G1681*(1-H1681),2),Raw_SalesFact!J1681)</f>
        <v>238.9716</v>
      </c>
      <c r="K1681" s="4" t="str">
        <f>IF(COUNTIF($A$2:$A1681,A1681)&gt;1,"Duplicate","Unique")</f>
        <v>Unique</v>
      </c>
    </row>
    <row r="1682" spans="1:11" ht="15" customHeight="1" x14ac:dyDescent="0.3">
      <c r="A1682" s="4" t="str">
        <f>Raw_SalesFact!A1682</f>
        <v>SALE1680</v>
      </c>
      <c r="B1682" s="6">
        <f>Raw_SalesFact!B1682</f>
        <v>45790</v>
      </c>
      <c r="C1682" s="4" t="str">
        <f>Raw_SalesFact!C1682</f>
        <v>CUST1018</v>
      </c>
      <c r="D1682" s="4" t="str">
        <f>Raw_SalesFact!D1682</f>
        <v>PROD69</v>
      </c>
      <c r="E1682" s="4" t="str">
        <f>Raw_SalesFact!E1682</f>
        <v>STORE19</v>
      </c>
      <c r="F1682" s="4">
        <f>IF(Raw_SalesFact!F1682="",ROUND(AVERAGE(Raw_SalesFact!$F$2:$F$2001),0),Raw_SalesFact!F1682)</f>
        <v>3</v>
      </c>
      <c r="G1682" s="4">
        <f>IF(Raw_SalesFact!G1682="",ROUND(AVERAGEIF(Raw_SalesFact!$D$2:$D$2001,D1682,Raw_SalesFact!$G$2:$G$2001),2),Raw_SalesFact!G1682)</f>
        <v>74.66</v>
      </c>
      <c r="H1682" s="8">
        <f>IF(Raw_SalesFact!H1682="",0,Raw_SalesFact!H1682)</f>
        <v>0.03</v>
      </c>
      <c r="I1682" s="4" t="str">
        <f>Raw_SalesFact!I1682</f>
        <v>PayPal</v>
      </c>
      <c r="J1682" s="4">
        <f>IF(Raw_SalesFact!J1682="",ROUND(F1682*G1682*(1-H1682),2),Raw_SalesFact!J1682)</f>
        <v>217.26060000000001</v>
      </c>
      <c r="K1682" s="4" t="str">
        <f>IF(COUNTIF($A$2:$A1682,A1682)&gt;1,"Duplicate","Unique")</f>
        <v>Unique</v>
      </c>
    </row>
    <row r="1683" spans="1:11" ht="15" customHeight="1" x14ac:dyDescent="0.3">
      <c r="A1683" s="4" t="str">
        <f>Raw_SalesFact!A1683</f>
        <v>SALE1681</v>
      </c>
      <c r="B1683" s="6">
        <f>Raw_SalesFact!B1683</f>
        <v>45268</v>
      </c>
      <c r="C1683" s="4" t="str">
        <f>Raw_SalesFact!C1683</f>
        <v>CUST1136</v>
      </c>
      <c r="D1683" s="4" t="str">
        <f>Raw_SalesFact!D1683</f>
        <v>PROD37</v>
      </c>
      <c r="E1683" s="4" t="str">
        <f>Raw_SalesFact!E1683</f>
        <v>STORE15</v>
      </c>
      <c r="F1683" s="4">
        <f>IF(Raw_SalesFact!F1683="",ROUND(AVERAGE(Raw_SalesFact!$F$2:$F$2001),0),Raw_SalesFact!F1683)</f>
        <v>3</v>
      </c>
      <c r="G1683" s="4">
        <f>IF(Raw_SalesFact!G1683="",ROUND(AVERAGEIF(Raw_SalesFact!$D$2:$D$2001,D1683,Raw_SalesFact!$G$2:$G$2001),2),Raw_SalesFact!G1683)</f>
        <v>281.95999999999998</v>
      </c>
      <c r="H1683" s="8">
        <f>IF(Raw_SalesFact!H1683="",0,Raw_SalesFact!H1683)</f>
        <v>0.01</v>
      </c>
      <c r="I1683" s="4" t="str">
        <f>Raw_SalesFact!I1683</f>
        <v>COD</v>
      </c>
      <c r="J1683" s="4">
        <f>IF(Raw_SalesFact!J1683="",ROUND(F1683*G1683*(1-H1683),2),Raw_SalesFact!J1683)</f>
        <v>837.4212</v>
      </c>
      <c r="K1683" s="4" t="str">
        <f>IF(COUNTIF($A$2:$A1683,A1683)&gt;1,"Duplicate","Unique")</f>
        <v>Unique</v>
      </c>
    </row>
    <row r="1684" spans="1:11" ht="15" customHeight="1" x14ac:dyDescent="0.3">
      <c r="A1684" s="4" t="str">
        <f>Raw_SalesFact!A1684</f>
        <v>SALE1682</v>
      </c>
      <c r="B1684" s="6">
        <f>Raw_SalesFact!B1684</f>
        <v>45664</v>
      </c>
      <c r="C1684" s="4" t="str">
        <f>Raw_SalesFact!C1684</f>
        <v>CUST1236</v>
      </c>
      <c r="D1684" s="4" t="str">
        <f>Raw_SalesFact!D1684</f>
        <v>PROD71</v>
      </c>
      <c r="E1684" s="4" t="str">
        <f>Raw_SalesFact!E1684</f>
        <v>STORE18</v>
      </c>
      <c r="F1684" s="4">
        <f>IF(Raw_SalesFact!F1684="",ROUND(AVERAGE(Raw_SalesFact!$F$2:$F$2001),0),Raw_SalesFact!F1684)</f>
        <v>4</v>
      </c>
      <c r="G1684" s="4">
        <f>IF(Raw_SalesFact!G1684="",ROUND(AVERAGEIF(Raw_SalesFact!$D$2:$D$2001,D1684,Raw_SalesFact!$G$2:$G$2001),2),Raw_SalesFact!G1684)</f>
        <v>622.27</v>
      </c>
      <c r="H1684" s="8">
        <f>IF(Raw_SalesFact!H1684="",0,Raw_SalesFact!H1684)</f>
        <v>0.02</v>
      </c>
      <c r="I1684" s="4" t="str">
        <f>Raw_SalesFact!I1684</f>
        <v>PayPal</v>
      </c>
      <c r="J1684" s="4">
        <f>IF(Raw_SalesFact!J1684="",ROUND(F1684*G1684*(1-H1684),2),Raw_SalesFact!J1684)</f>
        <v>2439.2984000000001</v>
      </c>
      <c r="K1684" s="4" t="str">
        <f>IF(COUNTIF($A$2:$A1684,A1684)&gt;1,"Duplicate","Unique")</f>
        <v>Unique</v>
      </c>
    </row>
    <row r="1685" spans="1:11" ht="15" customHeight="1" x14ac:dyDescent="0.3">
      <c r="A1685" s="4" t="str">
        <f>Raw_SalesFact!A1685</f>
        <v>SALE1683</v>
      </c>
      <c r="B1685" s="6">
        <f>Raw_SalesFact!B1685</f>
        <v>45475</v>
      </c>
      <c r="C1685" s="4" t="str">
        <f>Raw_SalesFact!C1685</f>
        <v>CUST1102</v>
      </c>
      <c r="D1685" s="4" t="str">
        <f>Raw_SalesFact!D1685</f>
        <v>PROD37</v>
      </c>
      <c r="E1685" s="4" t="str">
        <f>Raw_SalesFact!E1685</f>
        <v>STORE7</v>
      </c>
      <c r="F1685" s="4">
        <f>IF(Raw_SalesFact!F1685="",ROUND(AVERAGE(Raw_SalesFact!$F$2:$F$2001),0),Raw_SalesFact!F1685)</f>
        <v>2</v>
      </c>
      <c r="G1685" s="4">
        <f>IF(Raw_SalesFact!G1685="",ROUND(AVERAGEIF(Raw_SalesFact!$D$2:$D$2001,D1685,Raw_SalesFact!$G$2:$G$2001),2),Raw_SalesFact!G1685)</f>
        <v>78.27</v>
      </c>
      <c r="H1685" s="8">
        <f>IF(Raw_SalesFact!H1685="",0,Raw_SalesFact!H1685)</f>
        <v>0.28999999999999998</v>
      </c>
      <c r="I1685" s="4" t="str">
        <f>Raw_SalesFact!I1685</f>
        <v>COD</v>
      </c>
      <c r="J1685" s="4">
        <f>IF(Raw_SalesFact!J1685="",ROUND(F1685*G1685*(1-H1685),2),Raw_SalesFact!J1685)</f>
        <v>111.1434</v>
      </c>
      <c r="K1685" s="4" t="str">
        <f>IF(COUNTIF($A$2:$A1685,A1685)&gt;1,"Duplicate","Unique")</f>
        <v>Unique</v>
      </c>
    </row>
    <row r="1686" spans="1:11" ht="15" customHeight="1" x14ac:dyDescent="0.3">
      <c r="A1686" s="4" t="str">
        <f>Raw_SalesFact!A1686</f>
        <v>SALE1684</v>
      </c>
      <c r="B1686" s="6">
        <f>Raw_SalesFact!B1686</f>
        <v>45845</v>
      </c>
      <c r="C1686" s="4" t="str">
        <f>Raw_SalesFact!C1686</f>
        <v>CUST1012</v>
      </c>
      <c r="D1686" s="4" t="str">
        <f>Raw_SalesFact!D1686</f>
        <v>PROD62</v>
      </c>
      <c r="E1686" s="4" t="str">
        <f>Raw_SalesFact!E1686</f>
        <v>STORE13</v>
      </c>
      <c r="F1686" s="4">
        <f>IF(Raw_SalesFact!F1686="",ROUND(AVERAGE(Raw_SalesFact!$F$2:$F$2001),0),Raw_SalesFact!F1686)</f>
        <v>4</v>
      </c>
      <c r="G1686" s="4">
        <f>IF(Raw_SalesFact!G1686="",ROUND(AVERAGEIF(Raw_SalesFact!$D$2:$D$2001,D1686,Raw_SalesFact!$G$2:$G$2001),2),Raw_SalesFact!G1686)</f>
        <v>676.58</v>
      </c>
      <c r="H1686" s="8">
        <f>IF(Raw_SalesFact!H1686="",0,Raw_SalesFact!H1686)</f>
        <v>0.23</v>
      </c>
      <c r="I1686" s="4" t="str">
        <f>Raw_SalesFact!I1686</f>
        <v>COD</v>
      </c>
      <c r="J1686" s="4">
        <f>IF(Raw_SalesFact!J1686="",ROUND(F1686*G1686*(1-H1686),2),Raw_SalesFact!J1686)</f>
        <v>2083.8663999999999</v>
      </c>
      <c r="K1686" s="4" t="str">
        <f>IF(COUNTIF($A$2:$A1686,A1686)&gt;1,"Duplicate","Unique")</f>
        <v>Unique</v>
      </c>
    </row>
    <row r="1687" spans="1:11" ht="15" customHeight="1" x14ac:dyDescent="0.3">
      <c r="A1687" s="4" t="str">
        <f>Raw_SalesFact!A1687</f>
        <v>SALE1685</v>
      </c>
      <c r="B1687" s="6">
        <f>Raw_SalesFact!B1687</f>
        <v>45446</v>
      </c>
      <c r="C1687" s="4" t="str">
        <f>Raw_SalesFact!C1687</f>
        <v>CUST1486</v>
      </c>
      <c r="D1687" s="4" t="str">
        <f>Raw_SalesFact!D1687</f>
        <v>PROD31</v>
      </c>
      <c r="E1687" s="4" t="str">
        <f>Raw_SalesFact!E1687</f>
        <v>STORE1</v>
      </c>
      <c r="F1687" s="4">
        <f>IF(Raw_SalesFact!F1687="",ROUND(AVERAGE(Raw_SalesFact!$F$2:$F$2001),0),Raw_SalesFact!F1687)</f>
        <v>2</v>
      </c>
      <c r="G1687" s="4">
        <f>IF(Raw_SalesFact!G1687="",ROUND(AVERAGEIF(Raw_SalesFact!$D$2:$D$2001,D1687,Raw_SalesFact!$G$2:$G$2001),2),Raw_SalesFact!G1687)</f>
        <v>938.6</v>
      </c>
      <c r="H1687" s="8">
        <f>IF(Raw_SalesFact!H1687="",0,Raw_SalesFact!H1687)</f>
        <v>0.04</v>
      </c>
      <c r="I1687" s="4" t="str">
        <f>Raw_SalesFact!I1687</f>
        <v>PayPal</v>
      </c>
      <c r="J1687" s="4">
        <f>IF(Raw_SalesFact!J1687="",ROUND(F1687*G1687*(1-H1687),2),Raw_SalesFact!J1687)</f>
        <v>1802.1120000000001</v>
      </c>
      <c r="K1687" s="4" t="str">
        <f>IF(COUNTIF($A$2:$A1687,A1687)&gt;1,"Duplicate","Unique")</f>
        <v>Unique</v>
      </c>
    </row>
    <row r="1688" spans="1:11" ht="15" customHeight="1" x14ac:dyDescent="0.3">
      <c r="A1688" s="4" t="str">
        <f>Raw_SalesFact!A1688</f>
        <v>SALE1686</v>
      </c>
      <c r="B1688" s="6">
        <f>Raw_SalesFact!B1688</f>
        <v>45761</v>
      </c>
      <c r="C1688" s="4" t="str">
        <f>Raw_SalesFact!C1688</f>
        <v>CUST1355</v>
      </c>
      <c r="D1688" s="4" t="str">
        <f>Raw_SalesFact!D1688</f>
        <v>PROD13</v>
      </c>
      <c r="E1688" s="4" t="str">
        <f>Raw_SalesFact!E1688</f>
        <v>STORE14</v>
      </c>
      <c r="F1688" s="4">
        <f>IF(Raw_SalesFact!F1688="",ROUND(AVERAGE(Raw_SalesFact!$F$2:$F$2001),0),Raw_SalesFact!F1688)</f>
        <v>2</v>
      </c>
      <c r="G1688" s="4">
        <f>IF(Raw_SalesFact!G1688="",ROUND(AVERAGEIF(Raw_SalesFact!$D$2:$D$2001,D1688,Raw_SalesFact!$G$2:$G$2001),2),Raw_SalesFact!G1688)</f>
        <v>859.47</v>
      </c>
      <c r="H1688" s="8">
        <f>IF(Raw_SalesFact!H1688="",0,Raw_SalesFact!H1688)</f>
        <v>0.01</v>
      </c>
      <c r="I1688" s="4" t="str">
        <f>Raw_SalesFact!I1688</f>
        <v>Credit Card</v>
      </c>
      <c r="J1688" s="4">
        <f>IF(Raw_SalesFact!J1688="",ROUND(F1688*G1688*(1-H1688),2),Raw_SalesFact!J1688)</f>
        <v>1701.7506000000001</v>
      </c>
      <c r="K1688" s="4" t="str">
        <f>IF(COUNTIF($A$2:$A1688,A1688)&gt;1,"Duplicate","Unique")</f>
        <v>Unique</v>
      </c>
    </row>
    <row r="1689" spans="1:11" ht="15" customHeight="1" x14ac:dyDescent="0.3">
      <c r="A1689" s="4" t="str">
        <f>Raw_SalesFact!A1689</f>
        <v>SALE1687</v>
      </c>
      <c r="B1689" s="6">
        <f>Raw_SalesFact!B1689</f>
        <v>45363</v>
      </c>
      <c r="C1689" s="4" t="str">
        <f>Raw_SalesFact!C1689</f>
        <v>CUST1057</v>
      </c>
      <c r="D1689" s="4" t="str">
        <f>Raw_SalesFact!D1689</f>
        <v>PROD27</v>
      </c>
      <c r="E1689" s="4" t="str">
        <f>Raw_SalesFact!E1689</f>
        <v>STORE14</v>
      </c>
      <c r="F1689" s="4">
        <f>IF(Raw_SalesFact!F1689="",ROUND(AVERAGE(Raw_SalesFact!$F$2:$F$2001),0),Raw_SalesFact!F1689)</f>
        <v>3</v>
      </c>
      <c r="G1689" s="4">
        <f>IF(Raw_SalesFact!G1689="",ROUND(AVERAGEIF(Raw_SalesFact!$D$2:$D$2001,D1689,Raw_SalesFact!$G$2:$G$2001),2),Raw_SalesFact!G1689)</f>
        <v>672.98</v>
      </c>
      <c r="H1689" s="8">
        <f>IF(Raw_SalesFact!H1689="",0,Raw_SalesFact!H1689)</f>
        <v>0.23</v>
      </c>
      <c r="I1689" s="4" t="str">
        <f>Raw_SalesFact!I1689</f>
        <v>PayPal</v>
      </c>
      <c r="J1689" s="4">
        <f>IF(Raw_SalesFact!J1689="",ROUND(F1689*G1689*(1-H1689),2),Raw_SalesFact!J1689)</f>
        <v>1554.5838000000001</v>
      </c>
      <c r="K1689" s="4" t="str">
        <f>IF(COUNTIF($A$2:$A1689,A1689)&gt;1,"Duplicate","Unique")</f>
        <v>Unique</v>
      </c>
    </row>
    <row r="1690" spans="1:11" ht="15" customHeight="1" x14ac:dyDescent="0.3">
      <c r="A1690" s="4" t="str">
        <f>Raw_SalesFact!A1690</f>
        <v>SALE1688</v>
      </c>
      <c r="B1690" s="6">
        <f>Raw_SalesFact!B1690</f>
        <v>45420</v>
      </c>
      <c r="C1690" s="4" t="str">
        <f>Raw_SalesFact!C1690</f>
        <v>CUST1206</v>
      </c>
      <c r="D1690" s="4" t="str">
        <f>Raw_SalesFact!D1690</f>
        <v>PROD56</v>
      </c>
      <c r="E1690" s="4" t="str">
        <f>Raw_SalesFact!E1690</f>
        <v>STORE18</v>
      </c>
      <c r="F1690" s="4">
        <f>IF(Raw_SalesFact!F1690="",ROUND(AVERAGE(Raw_SalesFact!$F$2:$F$2001),0),Raw_SalesFact!F1690)</f>
        <v>1</v>
      </c>
      <c r="G1690" s="4">
        <f>IF(Raw_SalesFact!G1690="",ROUND(AVERAGEIF(Raw_SalesFact!$D$2:$D$2001,D1690,Raw_SalesFact!$G$2:$G$2001),2),Raw_SalesFact!G1690)</f>
        <v>75.8</v>
      </c>
      <c r="H1690" s="8">
        <f>IF(Raw_SalesFact!H1690="",0,Raw_SalesFact!H1690)</f>
        <v>0.28999999999999998</v>
      </c>
      <c r="I1690" s="4" t="str">
        <f>Raw_SalesFact!I1690</f>
        <v>PayPal</v>
      </c>
      <c r="J1690" s="4">
        <f>IF(Raw_SalesFact!J1690="",ROUND(F1690*G1690*(1-H1690),2),Raw_SalesFact!J1690)</f>
        <v>53.817999999999998</v>
      </c>
      <c r="K1690" s="4" t="str">
        <f>IF(COUNTIF($A$2:$A1690,A1690)&gt;1,"Duplicate","Unique")</f>
        <v>Unique</v>
      </c>
    </row>
    <row r="1691" spans="1:11" ht="15" customHeight="1" x14ac:dyDescent="0.3">
      <c r="A1691" s="4" t="str">
        <f>Raw_SalesFact!A1691</f>
        <v>SALE1689</v>
      </c>
      <c r="B1691" s="6">
        <f>Raw_SalesFact!B1691</f>
        <v>45536</v>
      </c>
      <c r="C1691" s="4" t="str">
        <f>Raw_SalesFact!C1691</f>
        <v>CUST1034</v>
      </c>
      <c r="D1691" s="4" t="str">
        <f>Raw_SalesFact!D1691</f>
        <v>PROD17</v>
      </c>
      <c r="E1691" s="4" t="str">
        <f>Raw_SalesFact!E1691</f>
        <v>STORE15</v>
      </c>
      <c r="F1691" s="4">
        <f>IF(Raw_SalesFact!F1691="",ROUND(AVERAGE(Raw_SalesFact!$F$2:$F$2001),0),Raw_SalesFact!F1691)</f>
        <v>4</v>
      </c>
      <c r="G1691" s="4">
        <f>IF(Raw_SalesFact!G1691="",ROUND(AVERAGEIF(Raw_SalesFact!$D$2:$D$2001,D1691,Raw_SalesFact!$G$2:$G$2001),2),Raw_SalesFact!G1691)</f>
        <v>742.15</v>
      </c>
      <c r="H1691" s="8">
        <f>IF(Raw_SalesFact!H1691="",0,Raw_SalesFact!H1691)</f>
        <v>0.1</v>
      </c>
      <c r="I1691" s="4" t="str">
        <f>Raw_SalesFact!I1691</f>
        <v>COD</v>
      </c>
      <c r="J1691" s="4">
        <f>IF(Raw_SalesFact!J1691="",ROUND(F1691*G1691*(1-H1691),2),Raw_SalesFact!J1691)</f>
        <v>2671.74</v>
      </c>
      <c r="K1691" s="4" t="str">
        <f>IF(COUNTIF($A$2:$A1691,A1691)&gt;1,"Duplicate","Unique")</f>
        <v>Unique</v>
      </c>
    </row>
    <row r="1692" spans="1:11" ht="15" customHeight="1" x14ac:dyDescent="0.3">
      <c r="A1692" s="4" t="str">
        <f>Raw_SalesFact!A1692</f>
        <v>SALE1690</v>
      </c>
      <c r="B1692" s="6">
        <f>Raw_SalesFact!B1692</f>
        <v>45445</v>
      </c>
      <c r="C1692" s="4" t="str">
        <f>Raw_SalesFact!C1692</f>
        <v>CUST1072</v>
      </c>
      <c r="D1692" s="4" t="str">
        <f>Raw_SalesFact!D1692</f>
        <v>PROD30</v>
      </c>
      <c r="E1692" s="4" t="str">
        <f>Raw_SalesFact!E1692</f>
        <v>STORE7</v>
      </c>
      <c r="F1692" s="4">
        <f>IF(Raw_SalesFact!F1692="",ROUND(AVERAGE(Raw_SalesFact!$F$2:$F$2001),0),Raw_SalesFact!F1692)</f>
        <v>1</v>
      </c>
      <c r="G1692" s="4">
        <f>IF(Raw_SalesFact!G1692="",ROUND(AVERAGEIF(Raw_SalesFact!$D$2:$D$2001,D1692,Raw_SalesFact!$G$2:$G$2001),2),Raw_SalesFact!G1692)</f>
        <v>637.39</v>
      </c>
      <c r="H1692" s="8">
        <f>IF(Raw_SalesFact!H1692="",0,Raw_SalesFact!H1692)</f>
        <v>0.22</v>
      </c>
      <c r="I1692" s="4" t="str">
        <f>Raw_SalesFact!I1692</f>
        <v>PayPal</v>
      </c>
      <c r="J1692" s="4">
        <f>IF(Raw_SalesFact!J1692="",ROUND(F1692*G1692*(1-H1692),2),Raw_SalesFact!J1692)</f>
        <v>497.16419999999999</v>
      </c>
      <c r="K1692" s="4" t="str">
        <f>IF(COUNTIF($A$2:$A1692,A1692)&gt;1,"Duplicate","Unique")</f>
        <v>Unique</v>
      </c>
    </row>
    <row r="1693" spans="1:11" ht="15" customHeight="1" x14ac:dyDescent="0.3">
      <c r="A1693" s="4" t="str">
        <f>Raw_SalesFact!A1693</f>
        <v>SALE1691</v>
      </c>
      <c r="B1693" s="6">
        <f>Raw_SalesFact!B1693</f>
        <v>45230</v>
      </c>
      <c r="C1693" s="4" t="str">
        <f>Raw_SalesFact!C1693</f>
        <v>CUST1391</v>
      </c>
      <c r="D1693" s="4" t="str">
        <f>Raw_SalesFact!D1693</f>
        <v>PROD6</v>
      </c>
      <c r="E1693" s="4" t="str">
        <f>Raw_SalesFact!E1693</f>
        <v>STORE17</v>
      </c>
      <c r="F1693" s="4">
        <f>IF(Raw_SalesFact!F1693="",ROUND(AVERAGE(Raw_SalesFact!$F$2:$F$2001),0),Raw_SalesFact!F1693)</f>
        <v>1</v>
      </c>
      <c r="G1693" s="4">
        <f>IF(Raw_SalesFact!G1693="",ROUND(AVERAGEIF(Raw_SalesFact!$D$2:$D$2001,D1693,Raw_SalesFact!$G$2:$G$2001),2),Raw_SalesFact!G1693)</f>
        <v>631</v>
      </c>
      <c r="H1693" s="8">
        <f>IF(Raw_SalesFact!H1693="",0,Raw_SalesFact!H1693)</f>
        <v>0.04</v>
      </c>
      <c r="I1693" s="4" t="str">
        <f>Raw_SalesFact!I1693</f>
        <v>Credit Card</v>
      </c>
      <c r="J1693" s="4">
        <f>IF(Raw_SalesFact!J1693="",ROUND(F1693*G1693*(1-H1693),2),Raw_SalesFact!J1693)</f>
        <v>605.76</v>
      </c>
      <c r="K1693" s="4" t="str">
        <f>IF(COUNTIF($A$2:$A1693,A1693)&gt;1,"Duplicate","Unique")</f>
        <v>Unique</v>
      </c>
    </row>
    <row r="1694" spans="1:11" ht="15" customHeight="1" x14ac:dyDescent="0.3">
      <c r="A1694" s="4" t="str">
        <f>Raw_SalesFact!A1694</f>
        <v>SALE1692</v>
      </c>
      <c r="B1694" s="6">
        <f>Raw_SalesFact!B1694</f>
        <v>45916</v>
      </c>
      <c r="C1694" s="4" t="str">
        <f>Raw_SalesFact!C1694</f>
        <v>CUST1393</v>
      </c>
      <c r="D1694" s="4" t="str">
        <f>Raw_SalesFact!D1694</f>
        <v>PROD80</v>
      </c>
      <c r="E1694" s="4" t="str">
        <f>Raw_SalesFact!E1694</f>
        <v>STORE3</v>
      </c>
      <c r="F1694" s="4">
        <f>IF(Raw_SalesFact!F1694="",ROUND(AVERAGE(Raw_SalesFact!$F$2:$F$2001),0),Raw_SalesFact!F1694)</f>
        <v>4</v>
      </c>
      <c r="G1694" s="4">
        <f>IF(Raw_SalesFact!G1694="",ROUND(AVERAGEIF(Raw_SalesFact!$D$2:$D$2001,D1694,Raw_SalesFact!$G$2:$G$2001),2),Raw_SalesFact!G1694)</f>
        <v>983.98</v>
      </c>
      <c r="H1694" s="8">
        <f>IF(Raw_SalesFact!H1694="",0,Raw_SalesFact!H1694)</f>
        <v>0.11</v>
      </c>
      <c r="I1694" s="4" t="str">
        <f>Raw_SalesFact!I1694</f>
        <v>COD</v>
      </c>
      <c r="J1694" s="4">
        <f>IF(Raw_SalesFact!J1694="",ROUND(F1694*G1694*(1-H1694),2),Raw_SalesFact!J1694)</f>
        <v>3502.9688000000001</v>
      </c>
      <c r="K1694" s="4" t="str">
        <f>IF(COUNTIF($A$2:$A1694,A1694)&gt;1,"Duplicate","Unique")</f>
        <v>Unique</v>
      </c>
    </row>
    <row r="1695" spans="1:11" ht="15" customHeight="1" x14ac:dyDescent="0.3">
      <c r="A1695" s="4" t="str">
        <f>Raw_SalesFact!A1695</f>
        <v>SALE1693</v>
      </c>
      <c r="B1695" s="6">
        <f>Raw_SalesFact!B1695</f>
        <v>45353</v>
      </c>
      <c r="C1695" s="4" t="str">
        <f>Raw_SalesFact!C1695</f>
        <v>CUST1054</v>
      </c>
      <c r="D1695" s="4" t="str">
        <f>Raw_SalesFact!D1695</f>
        <v>PROD55</v>
      </c>
      <c r="E1695" s="4" t="str">
        <f>Raw_SalesFact!E1695</f>
        <v>STORE11</v>
      </c>
      <c r="F1695" s="4">
        <f>IF(Raw_SalesFact!F1695="",ROUND(AVERAGE(Raw_SalesFact!$F$2:$F$2001),0),Raw_SalesFact!F1695)</f>
        <v>4</v>
      </c>
      <c r="G1695" s="4">
        <f>IF(Raw_SalesFact!G1695="",ROUND(AVERAGEIF(Raw_SalesFact!$D$2:$D$2001,D1695,Raw_SalesFact!$G$2:$G$2001),2),Raw_SalesFact!G1695)</f>
        <v>73.69</v>
      </c>
      <c r="H1695" s="8">
        <f>IF(Raw_SalesFact!H1695="",0,Raw_SalesFact!H1695)</f>
        <v>0.08</v>
      </c>
      <c r="I1695" s="4" t="str">
        <f>Raw_SalesFact!I1695</f>
        <v>Credit Card</v>
      </c>
      <c r="J1695" s="4">
        <f>IF(Raw_SalesFact!J1695="",ROUND(F1695*G1695*(1-H1695),2),Raw_SalesFact!J1695)</f>
        <v>271.17919999999998</v>
      </c>
      <c r="K1695" s="4" t="str">
        <f>IF(COUNTIF($A$2:$A1695,A1695)&gt;1,"Duplicate","Unique")</f>
        <v>Unique</v>
      </c>
    </row>
    <row r="1696" spans="1:11" ht="15" customHeight="1" x14ac:dyDescent="0.3">
      <c r="A1696" s="4" t="str">
        <f>Raw_SalesFact!A1696</f>
        <v>SALE1694</v>
      </c>
      <c r="B1696" s="6">
        <f>Raw_SalesFact!B1696</f>
        <v>45490</v>
      </c>
      <c r="C1696" s="4" t="str">
        <f>Raw_SalesFact!C1696</f>
        <v>CUST1433</v>
      </c>
      <c r="D1696" s="4" t="str">
        <f>Raw_SalesFact!D1696</f>
        <v>PROD11</v>
      </c>
      <c r="E1696" s="4" t="str">
        <f>Raw_SalesFact!E1696</f>
        <v>STORE7</v>
      </c>
      <c r="F1696" s="4">
        <f>IF(Raw_SalesFact!F1696="",ROUND(AVERAGE(Raw_SalesFact!$F$2:$F$2001),0),Raw_SalesFact!F1696)</f>
        <v>3</v>
      </c>
      <c r="G1696" s="4">
        <f>IF(Raw_SalesFact!G1696="",ROUND(AVERAGEIF(Raw_SalesFact!$D$2:$D$2001,D1696,Raw_SalesFact!$G$2:$G$2001),2),Raw_SalesFact!G1696)</f>
        <v>110.99</v>
      </c>
      <c r="H1696" s="8">
        <f>IF(Raw_SalesFact!H1696="",0,Raw_SalesFact!H1696)</f>
        <v>0.21</v>
      </c>
      <c r="I1696" s="4" t="str">
        <f>Raw_SalesFact!I1696</f>
        <v>Credit Card</v>
      </c>
      <c r="J1696" s="4">
        <f>IF(Raw_SalesFact!J1696="",ROUND(F1696*G1696*(1-H1696),2),Raw_SalesFact!J1696)</f>
        <v>263.04629999999997</v>
      </c>
      <c r="K1696" s="4" t="str">
        <f>IF(COUNTIF($A$2:$A1696,A1696)&gt;1,"Duplicate","Unique")</f>
        <v>Unique</v>
      </c>
    </row>
    <row r="1697" spans="1:11" ht="15" customHeight="1" x14ac:dyDescent="0.3">
      <c r="A1697" s="4" t="str">
        <f>Raw_SalesFact!A1697</f>
        <v>SALE1695</v>
      </c>
      <c r="B1697" s="6">
        <f>Raw_SalesFact!B1697</f>
        <v>45850</v>
      </c>
      <c r="C1697" s="4" t="str">
        <f>Raw_SalesFact!C1697</f>
        <v>CUST1083</v>
      </c>
      <c r="D1697" s="4" t="str">
        <f>Raw_SalesFact!D1697</f>
        <v>PROD10</v>
      </c>
      <c r="E1697" s="4" t="str">
        <f>Raw_SalesFact!E1697</f>
        <v>STORE7</v>
      </c>
      <c r="F1697" s="4">
        <f>IF(Raw_SalesFact!F1697="",ROUND(AVERAGE(Raw_SalesFact!$F$2:$F$2001),0),Raw_SalesFact!F1697)</f>
        <v>1</v>
      </c>
      <c r="G1697" s="4">
        <f>IF(Raw_SalesFact!G1697="",ROUND(AVERAGEIF(Raw_SalesFact!$D$2:$D$2001,D1697,Raw_SalesFact!$G$2:$G$2001),2),Raw_SalesFact!G1697)</f>
        <v>66.86</v>
      </c>
      <c r="H1697" s="8">
        <f>IF(Raw_SalesFact!H1697="",0,Raw_SalesFact!H1697)</f>
        <v>0.22</v>
      </c>
      <c r="I1697" s="4" t="str">
        <f>Raw_SalesFact!I1697</f>
        <v>COD</v>
      </c>
      <c r="J1697" s="4">
        <f>IF(Raw_SalesFact!J1697="",ROUND(F1697*G1697*(1-H1697),2),Raw_SalesFact!J1697)</f>
        <v>52.150799999999997</v>
      </c>
      <c r="K1697" s="4" t="str">
        <f>IF(COUNTIF($A$2:$A1697,A1697)&gt;1,"Duplicate","Unique")</f>
        <v>Unique</v>
      </c>
    </row>
    <row r="1698" spans="1:11" ht="15" customHeight="1" x14ac:dyDescent="0.3">
      <c r="A1698" s="4" t="str">
        <f>Raw_SalesFact!A1698</f>
        <v>SALE1696</v>
      </c>
      <c r="B1698" s="6">
        <f>Raw_SalesFact!B1698</f>
        <v>45515</v>
      </c>
      <c r="C1698" s="4" t="str">
        <f>Raw_SalesFact!C1698</f>
        <v>CUST1417</v>
      </c>
      <c r="D1698" s="4" t="str">
        <f>Raw_SalesFact!D1698</f>
        <v>PROD67</v>
      </c>
      <c r="E1698" s="4" t="str">
        <f>Raw_SalesFact!E1698</f>
        <v>STORE18</v>
      </c>
      <c r="F1698" s="4">
        <f>IF(Raw_SalesFact!F1698="",ROUND(AVERAGE(Raw_SalesFact!$F$2:$F$2001),0),Raw_SalesFact!F1698)</f>
        <v>1</v>
      </c>
      <c r="G1698" s="4">
        <f>IF(Raw_SalesFact!G1698="",ROUND(AVERAGEIF(Raw_SalesFact!$D$2:$D$2001,D1698,Raw_SalesFact!$G$2:$G$2001),2),Raw_SalesFact!G1698)</f>
        <v>980.26</v>
      </c>
      <c r="H1698" s="8">
        <f>IF(Raw_SalesFact!H1698="",0,Raw_SalesFact!H1698)</f>
        <v>0.14000000000000001</v>
      </c>
      <c r="I1698" s="4" t="str">
        <f>Raw_SalesFact!I1698</f>
        <v>PayPal</v>
      </c>
      <c r="J1698" s="4">
        <f>IF(Raw_SalesFact!J1698="",ROUND(F1698*G1698*(1-H1698),2),Raw_SalesFact!J1698)</f>
        <v>843.02359999999999</v>
      </c>
      <c r="K1698" s="4" t="str">
        <f>IF(COUNTIF($A$2:$A1698,A1698)&gt;1,"Duplicate","Unique")</f>
        <v>Unique</v>
      </c>
    </row>
    <row r="1699" spans="1:11" ht="15" customHeight="1" x14ac:dyDescent="0.3">
      <c r="A1699" s="4" t="str">
        <f>Raw_SalesFact!A1699</f>
        <v>SALE1697</v>
      </c>
      <c r="B1699" s="6">
        <f>Raw_SalesFact!B1699</f>
        <v>45322</v>
      </c>
      <c r="C1699" s="4" t="str">
        <f>Raw_SalesFact!C1699</f>
        <v>CUST1037</v>
      </c>
      <c r="D1699" s="4" t="str">
        <f>Raw_SalesFact!D1699</f>
        <v>PROD18</v>
      </c>
      <c r="E1699" s="4" t="str">
        <f>Raw_SalesFact!E1699</f>
        <v>STORE18</v>
      </c>
      <c r="F1699" s="4">
        <f>IF(Raw_SalesFact!F1699="",ROUND(AVERAGE(Raw_SalesFact!$F$2:$F$2001),0),Raw_SalesFact!F1699)</f>
        <v>1</v>
      </c>
      <c r="G1699" s="4">
        <f>IF(Raw_SalesFact!G1699="",ROUND(AVERAGEIF(Raw_SalesFact!$D$2:$D$2001,D1699,Raw_SalesFact!$G$2:$G$2001),2),Raw_SalesFact!G1699)</f>
        <v>235.28</v>
      </c>
      <c r="H1699" s="8">
        <f>IF(Raw_SalesFact!H1699="",0,Raw_SalesFact!H1699)</f>
        <v>0.05</v>
      </c>
      <c r="I1699" s="4" t="str">
        <f>Raw_SalesFact!I1699</f>
        <v>PayPal</v>
      </c>
      <c r="J1699" s="4">
        <f>IF(Raw_SalesFact!J1699="",ROUND(F1699*G1699*(1-H1699),2),Raw_SalesFact!J1699)</f>
        <v>223.51599999999999</v>
      </c>
      <c r="K1699" s="4" t="str">
        <f>IF(COUNTIF($A$2:$A1699,A1699)&gt;1,"Duplicate","Unique")</f>
        <v>Unique</v>
      </c>
    </row>
    <row r="1700" spans="1:11" ht="15" customHeight="1" x14ac:dyDescent="0.3">
      <c r="A1700" s="4" t="str">
        <f>Raw_SalesFact!A1700</f>
        <v>SALE1698</v>
      </c>
      <c r="B1700" s="6">
        <f>Raw_SalesFact!B1700</f>
        <v>45542</v>
      </c>
      <c r="C1700" s="4" t="str">
        <f>Raw_SalesFact!C1700</f>
        <v>CUST1416</v>
      </c>
      <c r="D1700" s="4" t="str">
        <f>Raw_SalesFact!D1700</f>
        <v>PROD0</v>
      </c>
      <c r="E1700" s="4" t="str">
        <f>Raw_SalesFact!E1700</f>
        <v>STORE15</v>
      </c>
      <c r="F1700" s="4">
        <f>IF(Raw_SalesFact!F1700="",ROUND(AVERAGE(Raw_SalesFact!$F$2:$F$2001),0),Raw_SalesFact!F1700)</f>
        <v>3</v>
      </c>
      <c r="G1700" s="4">
        <f>IF(Raw_SalesFact!G1700="",ROUND(AVERAGEIF(Raw_SalesFact!$D$2:$D$2001,D1700,Raw_SalesFact!$G$2:$G$2001),2),Raw_SalesFact!G1700)</f>
        <v>407.39</v>
      </c>
      <c r="H1700" s="8">
        <f>IF(Raw_SalesFact!H1700="",0,Raw_SalesFact!H1700)</f>
        <v>0.08</v>
      </c>
      <c r="I1700" s="4" t="str">
        <f>Raw_SalesFact!I1700</f>
        <v>PayPal</v>
      </c>
      <c r="J1700" s="4">
        <f>IF(Raw_SalesFact!J1700="",ROUND(F1700*G1700*(1-H1700),2),Raw_SalesFact!J1700)</f>
        <v>1124.3964000000001</v>
      </c>
      <c r="K1700" s="4" t="str">
        <f>IF(COUNTIF($A$2:$A1700,A1700)&gt;1,"Duplicate","Unique")</f>
        <v>Unique</v>
      </c>
    </row>
    <row r="1701" spans="1:11" ht="15" customHeight="1" x14ac:dyDescent="0.3">
      <c r="A1701" s="4" t="str">
        <f>Raw_SalesFact!A1701</f>
        <v>SALE1699</v>
      </c>
      <c r="B1701" s="6">
        <f>Raw_SalesFact!B1701</f>
        <v>45675</v>
      </c>
      <c r="C1701" s="4" t="str">
        <f>Raw_SalesFact!C1701</f>
        <v>CUST1068</v>
      </c>
      <c r="D1701" s="4" t="str">
        <f>Raw_SalesFact!D1701</f>
        <v>PROD27</v>
      </c>
      <c r="E1701" s="4" t="str">
        <f>Raw_SalesFact!E1701</f>
        <v>STORE14</v>
      </c>
      <c r="F1701" s="4">
        <f>IF(Raw_SalesFact!F1701="",ROUND(AVERAGE(Raw_SalesFact!$F$2:$F$2001),0),Raw_SalesFact!F1701)</f>
        <v>4</v>
      </c>
      <c r="G1701" s="4">
        <f>IF(Raw_SalesFact!G1701="",ROUND(AVERAGEIF(Raw_SalesFact!$D$2:$D$2001,D1701,Raw_SalesFact!$G$2:$G$2001),2),Raw_SalesFact!G1701)</f>
        <v>459.83</v>
      </c>
      <c r="H1701" s="8">
        <f>IF(Raw_SalesFact!H1701="",0,Raw_SalesFact!H1701)</f>
        <v>0.12</v>
      </c>
      <c r="I1701" s="4" t="str">
        <f>Raw_SalesFact!I1701</f>
        <v>COD</v>
      </c>
      <c r="J1701" s="4">
        <f>IF(Raw_SalesFact!J1701="",ROUND(F1701*G1701*(1-H1701),2),Raw_SalesFact!J1701)</f>
        <v>1618.6016</v>
      </c>
      <c r="K1701" s="4" t="str">
        <f>IF(COUNTIF($A$2:$A1701,A1701)&gt;1,"Duplicate","Unique")</f>
        <v>Unique</v>
      </c>
    </row>
    <row r="1702" spans="1:11" ht="15" customHeight="1" x14ac:dyDescent="0.3">
      <c r="A1702" s="4" t="str">
        <f>Raw_SalesFact!A1702</f>
        <v>SALE1700</v>
      </c>
      <c r="B1702" s="6">
        <f>Raw_SalesFact!B1702</f>
        <v>45333</v>
      </c>
      <c r="C1702" s="4" t="str">
        <f>Raw_SalesFact!C1702</f>
        <v>CUST1147</v>
      </c>
      <c r="D1702" s="4" t="str">
        <f>Raw_SalesFact!D1702</f>
        <v>PROD93</v>
      </c>
      <c r="E1702" s="4" t="str">
        <f>Raw_SalesFact!E1702</f>
        <v>STORE4</v>
      </c>
      <c r="F1702" s="4">
        <f>IF(Raw_SalesFact!F1702="",ROUND(AVERAGE(Raw_SalesFact!$F$2:$F$2001),0),Raw_SalesFact!F1702)</f>
        <v>3</v>
      </c>
      <c r="G1702" s="4">
        <f>IF(Raw_SalesFact!G1702="",ROUND(AVERAGEIF(Raw_SalesFact!$D$2:$D$2001,D1702,Raw_SalesFact!$G$2:$G$2001),2),Raw_SalesFact!G1702)</f>
        <v>706.6</v>
      </c>
      <c r="H1702" s="8">
        <f>IF(Raw_SalesFact!H1702="",0,Raw_SalesFact!H1702)</f>
        <v>0.17</v>
      </c>
      <c r="I1702" s="4" t="str">
        <f>Raw_SalesFact!I1702</f>
        <v>PayPal</v>
      </c>
      <c r="J1702" s="4">
        <f>IF(Raw_SalesFact!J1702="",ROUND(F1702*G1702*(1-H1702),2),Raw_SalesFact!J1702)</f>
        <v>1759.434</v>
      </c>
      <c r="K1702" s="4" t="str">
        <f>IF(COUNTIF($A$2:$A1702,A1702)&gt;1,"Duplicate","Unique")</f>
        <v>Unique</v>
      </c>
    </row>
    <row r="1703" spans="1:11" ht="15" customHeight="1" x14ac:dyDescent="0.3">
      <c r="A1703" s="4" t="str">
        <f>Raw_SalesFact!A1703</f>
        <v>SALE1701</v>
      </c>
      <c r="B1703" s="6">
        <f>Raw_SalesFact!B1703</f>
        <v>45819</v>
      </c>
      <c r="C1703" s="4" t="str">
        <f>Raw_SalesFact!C1703</f>
        <v>CUST1462</v>
      </c>
      <c r="D1703" s="4" t="str">
        <f>Raw_SalesFact!D1703</f>
        <v>PROD91</v>
      </c>
      <c r="E1703" s="4" t="str">
        <f>Raw_SalesFact!E1703</f>
        <v>STORE19</v>
      </c>
      <c r="F1703" s="4">
        <f>IF(Raw_SalesFact!F1703="",ROUND(AVERAGE(Raw_SalesFact!$F$2:$F$2001),0),Raw_SalesFact!F1703)</f>
        <v>3</v>
      </c>
      <c r="G1703" s="4">
        <f>IF(Raw_SalesFact!G1703="",ROUND(AVERAGEIF(Raw_SalesFact!$D$2:$D$2001,D1703,Raw_SalesFact!$G$2:$G$2001),2),Raw_SalesFact!G1703)</f>
        <v>811.16</v>
      </c>
      <c r="H1703" s="8">
        <f>IF(Raw_SalesFact!H1703="",0,Raw_SalesFact!H1703)</f>
        <v>0.1</v>
      </c>
      <c r="I1703" s="4" t="str">
        <f>Raw_SalesFact!I1703</f>
        <v>COD</v>
      </c>
      <c r="J1703" s="4">
        <f>IF(Raw_SalesFact!J1703="",ROUND(F1703*G1703*(1-H1703),2),Raw_SalesFact!J1703)</f>
        <v>2190.1320000000001</v>
      </c>
      <c r="K1703" s="4" t="str">
        <f>IF(COUNTIF($A$2:$A1703,A1703)&gt;1,"Duplicate","Unique")</f>
        <v>Unique</v>
      </c>
    </row>
    <row r="1704" spans="1:11" ht="15" customHeight="1" x14ac:dyDescent="0.3">
      <c r="A1704" s="4" t="str">
        <f>Raw_SalesFact!A1704</f>
        <v>SALE1702</v>
      </c>
      <c r="B1704" s="6">
        <f>Raw_SalesFact!B1704</f>
        <v>45268</v>
      </c>
      <c r="C1704" s="4" t="str">
        <f>Raw_SalesFact!C1704</f>
        <v>CUST1217</v>
      </c>
      <c r="D1704" s="4" t="str">
        <f>Raw_SalesFact!D1704</f>
        <v>PROD37</v>
      </c>
      <c r="E1704" s="4" t="str">
        <f>Raw_SalesFact!E1704</f>
        <v>STORE7</v>
      </c>
      <c r="F1704" s="4">
        <f>IF(Raw_SalesFact!F1704="",ROUND(AVERAGE(Raw_SalesFact!$F$2:$F$2001),0),Raw_SalesFact!F1704)</f>
        <v>2</v>
      </c>
      <c r="G1704" s="4">
        <f>IF(Raw_SalesFact!G1704="",ROUND(AVERAGEIF(Raw_SalesFact!$D$2:$D$2001,D1704,Raw_SalesFact!$G$2:$G$2001),2),Raw_SalesFact!G1704)</f>
        <v>985.79</v>
      </c>
      <c r="H1704" s="8">
        <f>IF(Raw_SalesFact!H1704="",0,Raw_SalesFact!H1704)</f>
        <v>0.04</v>
      </c>
      <c r="I1704" s="4" t="str">
        <f>Raw_SalesFact!I1704</f>
        <v>PayPal</v>
      </c>
      <c r="J1704" s="4">
        <f>IF(Raw_SalesFact!J1704="",ROUND(F1704*G1704*(1-H1704),2),Raw_SalesFact!J1704)</f>
        <v>1892.7167999999999</v>
      </c>
      <c r="K1704" s="4" t="str">
        <f>IF(COUNTIF($A$2:$A1704,A1704)&gt;1,"Duplicate","Unique")</f>
        <v>Unique</v>
      </c>
    </row>
    <row r="1705" spans="1:11" ht="15" customHeight="1" x14ac:dyDescent="0.3">
      <c r="A1705" s="4" t="str">
        <f>Raw_SalesFact!A1705</f>
        <v>SALE1703</v>
      </c>
      <c r="B1705" s="6">
        <f>Raw_SalesFact!B1705</f>
        <v>45521</v>
      </c>
      <c r="C1705" s="4" t="str">
        <f>Raw_SalesFact!C1705</f>
        <v>CUST1187</v>
      </c>
      <c r="D1705" s="4" t="str">
        <f>Raw_SalesFact!D1705</f>
        <v>PROD33</v>
      </c>
      <c r="E1705" s="4" t="str">
        <f>Raw_SalesFact!E1705</f>
        <v>STORE14</v>
      </c>
      <c r="F1705" s="4">
        <f>IF(Raw_SalesFact!F1705="",ROUND(AVERAGE(Raw_SalesFact!$F$2:$F$2001),0),Raw_SalesFact!F1705)</f>
        <v>1</v>
      </c>
      <c r="G1705" s="4">
        <f>IF(Raw_SalesFact!G1705="",ROUND(AVERAGEIF(Raw_SalesFact!$D$2:$D$2001,D1705,Raw_SalesFact!$G$2:$G$2001),2),Raw_SalesFact!G1705)</f>
        <v>255.02</v>
      </c>
      <c r="H1705" s="8">
        <f>IF(Raw_SalesFact!H1705="",0,Raw_SalesFact!H1705)</f>
        <v>0.3</v>
      </c>
      <c r="I1705" s="4" t="str">
        <f>Raw_SalesFact!I1705</f>
        <v>Credit Card</v>
      </c>
      <c r="J1705" s="4">
        <f>IF(Raw_SalesFact!J1705="",ROUND(F1705*G1705*(1-H1705),2),Raw_SalesFact!J1705)</f>
        <v>178.51400000000001</v>
      </c>
      <c r="K1705" s="4" t="str">
        <f>IF(COUNTIF($A$2:$A1705,A1705)&gt;1,"Duplicate","Unique")</f>
        <v>Unique</v>
      </c>
    </row>
    <row r="1706" spans="1:11" ht="15" customHeight="1" x14ac:dyDescent="0.3">
      <c r="A1706" s="4" t="str">
        <f>Raw_SalesFact!A1706</f>
        <v>SALE1704</v>
      </c>
      <c r="B1706" s="6">
        <f>Raw_SalesFact!B1706</f>
        <v>45693</v>
      </c>
      <c r="C1706" s="4" t="str">
        <f>Raw_SalesFact!C1706</f>
        <v>CUST1095</v>
      </c>
      <c r="D1706" s="4" t="str">
        <f>Raw_SalesFact!D1706</f>
        <v>PROD19</v>
      </c>
      <c r="E1706" s="4" t="str">
        <f>Raw_SalesFact!E1706</f>
        <v>STORE8</v>
      </c>
      <c r="F1706" s="4">
        <f>IF(Raw_SalesFact!F1706="",ROUND(AVERAGE(Raw_SalesFact!$F$2:$F$2001),0),Raw_SalesFact!F1706)</f>
        <v>1</v>
      </c>
      <c r="G1706" s="4">
        <f>IF(Raw_SalesFact!G1706="",ROUND(AVERAGEIF(Raw_SalesFact!$D$2:$D$2001,D1706,Raw_SalesFact!$G$2:$G$2001),2),Raw_SalesFact!G1706)</f>
        <v>153.57</v>
      </c>
      <c r="H1706" s="8">
        <f>IF(Raw_SalesFact!H1706="",0,Raw_SalesFact!H1706)</f>
        <v>0.01</v>
      </c>
      <c r="I1706" s="4" t="str">
        <f>Raw_SalesFact!I1706</f>
        <v>PayPal</v>
      </c>
      <c r="J1706" s="4">
        <f>IF(Raw_SalesFact!J1706="",ROUND(F1706*G1706*(1-H1706),2),Raw_SalesFact!J1706)</f>
        <v>152.0343</v>
      </c>
      <c r="K1706" s="4" t="str">
        <f>IF(COUNTIF($A$2:$A1706,A1706)&gt;1,"Duplicate","Unique")</f>
        <v>Unique</v>
      </c>
    </row>
    <row r="1707" spans="1:11" ht="15" customHeight="1" x14ac:dyDescent="0.3">
      <c r="A1707" s="4" t="str">
        <f>Raw_SalesFact!A1707</f>
        <v>SALE1705</v>
      </c>
      <c r="B1707" s="6">
        <f>Raw_SalesFact!B1707</f>
        <v>45734</v>
      </c>
      <c r="C1707" s="4" t="str">
        <f>Raw_SalesFact!C1707</f>
        <v>CUST1253</v>
      </c>
      <c r="D1707" s="4" t="str">
        <f>Raw_SalesFact!D1707</f>
        <v>PROD43</v>
      </c>
      <c r="E1707" s="4" t="str">
        <f>Raw_SalesFact!E1707</f>
        <v>STORE18</v>
      </c>
      <c r="F1707" s="4">
        <f>IF(Raw_SalesFact!F1707="",ROUND(AVERAGE(Raw_SalesFact!$F$2:$F$2001),0),Raw_SalesFact!F1707)</f>
        <v>3</v>
      </c>
      <c r="G1707" s="4">
        <f>IF(Raw_SalesFact!G1707="",ROUND(AVERAGEIF(Raw_SalesFact!$D$2:$D$2001,D1707,Raw_SalesFact!$G$2:$G$2001),2),Raw_SalesFact!G1707)</f>
        <v>962.98</v>
      </c>
      <c r="H1707" s="8">
        <f>IF(Raw_SalesFact!H1707="",0,Raw_SalesFact!H1707)</f>
        <v>0.21</v>
      </c>
      <c r="I1707" s="4" t="str">
        <f>Raw_SalesFact!I1707</f>
        <v>Credit Card</v>
      </c>
      <c r="J1707" s="4">
        <f>IF(Raw_SalesFact!J1707="",ROUND(F1707*G1707*(1-H1707),2),Raw_SalesFact!J1707)</f>
        <v>2282.2626</v>
      </c>
      <c r="K1707" s="4" t="str">
        <f>IF(COUNTIF($A$2:$A1707,A1707)&gt;1,"Duplicate","Unique")</f>
        <v>Unique</v>
      </c>
    </row>
    <row r="1708" spans="1:11" ht="15" customHeight="1" x14ac:dyDescent="0.3">
      <c r="A1708" s="4" t="str">
        <f>Raw_SalesFact!A1708</f>
        <v>SALE1706</v>
      </c>
      <c r="B1708" s="6">
        <f>Raw_SalesFact!B1708</f>
        <v>45377</v>
      </c>
      <c r="C1708" s="4" t="str">
        <f>Raw_SalesFact!C1708</f>
        <v>CUST1057</v>
      </c>
      <c r="D1708" s="4" t="str">
        <f>Raw_SalesFact!D1708</f>
        <v>PROD44</v>
      </c>
      <c r="E1708" s="4" t="str">
        <f>Raw_SalesFact!E1708</f>
        <v>STORE8</v>
      </c>
      <c r="F1708" s="4">
        <f>IF(Raw_SalesFact!F1708="",ROUND(AVERAGE(Raw_SalesFact!$F$2:$F$2001),0),Raw_SalesFact!F1708)</f>
        <v>3</v>
      </c>
      <c r="G1708" s="4">
        <f>IF(Raw_SalesFact!G1708="",ROUND(AVERAGEIF(Raw_SalesFact!$D$2:$D$2001,D1708,Raw_SalesFact!$G$2:$G$2001),2),Raw_SalesFact!G1708)</f>
        <v>884.46</v>
      </c>
      <c r="H1708" s="8">
        <f>IF(Raw_SalesFact!H1708="",0,Raw_SalesFact!H1708)</f>
        <v>0.25</v>
      </c>
      <c r="I1708" s="4" t="str">
        <f>Raw_SalesFact!I1708</f>
        <v>Credit Card</v>
      </c>
      <c r="J1708" s="4">
        <f>IF(Raw_SalesFact!J1708="",ROUND(F1708*G1708*(1-H1708),2),Raw_SalesFact!J1708)</f>
        <v>1990.0350000000001</v>
      </c>
      <c r="K1708" s="4" t="str">
        <f>IF(COUNTIF($A$2:$A1708,A1708)&gt;1,"Duplicate","Unique")</f>
        <v>Unique</v>
      </c>
    </row>
    <row r="1709" spans="1:11" ht="15" customHeight="1" x14ac:dyDescent="0.3">
      <c r="A1709" s="4" t="str">
        <f>Raw_SalesFact!A1709</f>
        <v>SALE1707</v>
      </c>
      <c r="B1709" s="6">
        <f>Raw_SalesFact!B1709</f>
        <v>45778</v>
      </c>
      <c r="C1709" s="4" t="str">
        <f>Raw_SalesFact!C1709</f>
        <v>CUST1437</v>
      </c>
      <c r="D1709" s="4" t="str">
        <f>Raw_SalesFact!D1709</f>
        <v>PROD67</v>
      </c>
      <c r="E1709" s="4" t="str">
        <f>Raw_SalesFact!E1709</f>
        <v>STORE10</v>
      </c>
      <c r="F1709" s="4">
        <f>IF(Raw_SalesFact!F1709="",ROUND(AVERAGE(Raw_SalesFact!$F$2:$F$2001),0),Raw_SalesFact!F1709)</f>
        <v>4</v>
      </c>
      <c r="G1709" s="4">
        <f>IF(Raw_SalesFact!G1709="",ROUND(AVERAGEIF(Raw_SalesFact!$D$2:$D$2001,D1709,Raw_SalesFact!$G$2:$G$2001),2),Raw_SalesFact!G1709)</f>
        <v>359.71</v>
      </c>
      <c r="H1709" s="8">
        <f>IF(Raw_SalesFact!H1709="",0,Raw_SalesFact!H1709)</f>
        <v>0.05</v>
      </c>
      <c r="I1709" s="4" t="str">
        <f>Raw_SalesFact!I1709</f>
        <v>PayPal</v>
      </c>
      <c r="J1709" s="4">
        <f>IF(Raw_SalesFact!J1709="",ROUND(F1709*G1709*(1-H1709),2),Raw_SalesFact!J1709)</f>
        <v>1366.8979999999999</v>
      </c>
      <c r="K1709" s="4" t="str">
        <f>IF(COUNTIF($A$2:$A1709,A1709)&gt;1,"Duplicate","Unique")</f>
        <v>Unique</v>
      </c>
    </row>
    <row r="1710" spans="1:11" ht="15" customHeight="1" x14ac:dyDescent="0.3">
      <c r="A1710" s="4" t="str">
        <f>Raw_SalesFact!A1710</f>
        <v>SALE1708</v>
      </c>
      <c r="B1710" s="6">
        <f>Raw_SalesFact!B1710</f>
        <v>45715</v>
      </c>
      <c r="C1710" s="4" t="str">
        <f>Raw_SalesFact!C1710</f>
        <v>CUST1051</v>
      </c>
      <c r="D1710" s="4" t="str">
        <f>Raw_SalesFact!D1710</f>
        <v>PROD50</v>
      </c>
      <c r="E1710" s="4" t="str">
        <f>Raw_SalesFact!E1710</f>
        <v>STORE4</v>
      </c>
      <c r="F1710" s="4">
        <f>IF(Raw_SalesFact!F1710="",ROUND(AVERAGE(Raw_SalesFact!$F$2:$F$2001),0),Raw_SalesFact!F1710)</f>
        <v>3</v>
      </c>
      <c r="G1710" s="4">
        <f>IF(Raw_SalesFact!G1710="",ROUND(AVERAGEIF(Raw_SalesFact!$D$2:$D$2001,D1710,Raw_SalesFact!$G$2:$G$2001),2),Raw_SalesFact!G1710)</f>
        <v>766.47</v>
      </c>
      <c r="H1710" s="8">
        <f>IF(Raw_SalesFact!H1710="",0,Raw_SalesFact!H1710)</f>
        <v>0.18</v>
      </c>
      <c r="I1710" s="4" t="str">
        <f>Raw_SalesFact!I1710</f>
        <v>Credit Card</v>
      </c>
      <c r="J1710" s="4">
        <f>IF(Raw_SalesFact!J1710="",ROUND(F1710*G1710*(1-H1710),2),Raw_SalesFact!J1710)</f>
        <v>1885.5162</v>
      </c>
      <c r="K1710" s="4" t="str">
        <f>IF(COUNTIF($A$2:$A1710,A1710)&gt;1,"Duplicate","Unique")</f>
        <v>Unique</v>
      </c>
    </row>
    <row r="1711" spans="1:11" ht="15" customHeight="1" x14ac:dyDescent="0.3">
      <c r="A1711" s="4" t="str">
        <f>Raw_SalesFact!A1711</f>
        <v>SALE1709</v>
      </c>
      <c r="B1711" s="6">
        <f>Raw_SalesFact!B1711</f>
        <v>45492</v>
      </c>
      <c r="C1711" s="4" t="str">
        <f>Raw_SalesFact!C1711</f>
        <v>CUST1223</v>
      </c>
      <c r="D1711" s="4" t="str">
        <f>Raw_SalesFact!D1711</f>
        <v>PROD56</v>
      </c>
      <c r="E1711" s="4" t="str">
        <f>Raw_SalesFact!E1711</f>
        <v>STORE18</v>
      </c>
      <c r="F1711" s="4">
        <f>IF(Raw_SalesFact!F1711="",ROUND(AVERAGE(Raw_SalesFact!$F$2:$F$2001),0),Raw_SalesFact!F1711)</f>
        <v>1</v>
      </c>
      <c r="G1711" s="4">
        <f>IF(Raw_SalesFact!G1711="",ROUND(AVERAGEIF(Raw_SalesFact!$D$2:$D$2001,D1711,Raw_SalesFact!$G$2:$G$2001),2),Raw_SalesFact!G1711)</f>
        <v>772.07</v>
      </c>
      <c r="H1711" s="8">
        <f>IF(Raw_SalesFact!H1711="",0,Raw_SalesFact!H1711)</f>
        <v>0.26</v>
      </c>
      <c r="I1711" s="4" t="str">
        <f>Raw_SalesFact!I1711</f>
        <v>PayPal</v>
      </c>
      <c r="J1711" s="4">
        <f>IF(Raw_SalesFact!J1711="",ROUND(F1711*G1711*(1-H1711),2),Raw_SalesFact!J1711)</f>
        <v>571.33180000000004</v>
      </c>
      <c r="K1711" s="4" t="str">
        <f>IF(COUNTIF($A$2:$A1711,A1711)&gt;1,"Duplicate","Unique")</f>
        <v>Unique</v>
      </c>
    </row>
    <row r="1712" spans="1:11" ht="15" customHeight="1" x14ac:dyDescent="0.3">
      <c r="A1712" s="4" t="str">
        <f>Raw_SalesFact!A1712</f>
        <v>SALE1710</v>
      </c>
      <c r="B1712" s="6">
        <f>Raw_SalesFact!B1712</f>
        <v>45292</v>
      </c>
      <c r="C1712" s="4" t="str">
        <f>Raw_SalesFact!C1712</f>
        <v>CUST1277</v>
      </c>
      <c r="D1712" s="4" t="str">
        <f>Raw_SalesFact!D1712</f>
        <v>PROD19</v>
      </c>
      <c r="E1712" s="4" t="str">
        <f>Raw_SalesFact!E1712</f>
        <v>STORE5</v>
      </c>
      <c r="F1712" s="4">
        <f>IF(Raw_SalesFact!F1712="",ROUND(AVERAGE(Raw_SalesFact!$F$2:$F$2001),0),Raw_SalesFact!F1712)</f>
        <v>3</v>
      </c>
      <c r="G1712" s="4">
        <f>IF(Raw_SalesFact!G1712="",ROUND(AVERAGEIF(Raw_SalesFact!$D$2:$D$2001,D1712,Raw_SalesFact!$G$2:$G$2001),2),Raw_SalesFact!G1712)</f>
        <v>108.31</v>
      </c>
      <c r="H1712" s="8">
        <f>IF(Raw_SalesFact!H1712="",0,Raw_SalesFact!H1712)</f>
        <v>0.26</v>
      </c>
      <c r="I1712" s="4" t="str">
        <f>Raw_SalesFact!I1712</f>
        <v>COD</v>
      </c>
      <c r="J1712" s="4">
        <f>IF(Raw_SalesFact!J1712="",ROUND(F1712*G1712*(1-H1712),2),Raw_SalesFact!J1712)</f>
        <v>240.44820000000001</v>
      </c>
      <c r="K1712" s="4" t="str">
        <f>IF(COUNTIF($A$2:$A1712,A1712)&gt;1,"Duplicate","Unique")</f>
        <v>Unique</v>
      </c>
    </row>
    <row r="1713" spans="1:11" ht="15" customHeight="1" x14ac:dyDescent="0.3">
      <c r="A1713" s="4" t="str">
        <f>Raw_SalesFact!A1713</f>
        <v>SALE1711</v>
      </c>
      <c r="B1713" s="6">
        <f>Raw_SalesFact!B1713</f>
        <v>45316</v>
      </c>
      <c r="C1713" s="4" t="str">
        <f>Raw_SalesFact!C1713</f>
        <v>CUST1218</v>
      </c>
      <c r="D1713" s="4" t="str">
        <f>Raw_SalesFact!D1713</f>
        <v>PROD79</v>
      </c>
      <c r="E1713" s="4" t="str">
        <f>Raw_SalesFact!E1713</f>
        <v>STORE6</v>
      </c>
      <c r="F1713" s="4">
        <f>IF(Raw_SalesFact!F1713="",ROUND(AVERAGE(Raw_SalesFact!$F$2:$F$2001),0),Raw_SalesFact!F1713)</f>
        <v>1</v>
      </c>
      <c r="G1713" s="4">
        <f>IF(Raw_SalesFact!G1713="",ROUND(AVERAGEIF(Raw_SalesFact!$D$2:$D$2001,D1713,Raw_SalesFact!$G$2:$G$2001),2),Raw_SalesFact!G1713)</f>
        <v>502.53</v>
      </c>
      <c r="H1713" s="8">
        <f>IF(Raw_SalesFact!H1713="",0,Raw_SalesFact!H1713)</f>
        <v>0</v>
      </c>
      <c r="I1713" s="4" t="str">
        <f>Raw_SalesFact!I1713</f>
        <v>PayPal</v>
      </c>
      <c r="J1713" s="4">
        <f>IF(Raw_SalesFact!J1713="",ROUND(F1713*G1713*(1-H1713),2),Raw_SalesFact!J1713)</f>
        <v>502.53</v>
      </c>
      <c r="K1713" s="4" t="str">
        <f>IF(COUNTIF($A$2:$A1713,A1713)&gt;1,"Duplicate","Unique")</f>
        <v>Unique</v>
      </c>
    </row>
    <row r="1714" spans="1:11" ht="15" customHeight="1" x14ac:dyDescent="0.3">
      <c r="A1714" s="4" t="str">
        <f>Raw_SalesFact!A1714</f>
        <v>SALE1712</v>
      </c>
      <c r="B1714" s="6">
        <f>Raw_SalesFact!B1714</f>
        <v>45548</v>
      </c>
      <c r="C1714" s="4" t="str">
        <f>Raw_SalesFact!C1714</f>
        <v>CUST1076</v>
      </c>
      <c r="D1714" s="4" t="str">
        <f>Raw_SalesFact!D1714</f>
        <v>PROD1</v>
      </c>
      <c r="E1714" s="4" t="str">
        <f>Raw_SalesFact!E1714</f>
        <v>STORE16</v>
      </c>
      <c r="F1714" s="4">
        <f>IF(Raw_SalesFact!F1714="",ROUND(AVERAGE(Raw_SalesFact!$F$2:$F$2001),0),Raw_SalesFact!F1714)</f>
        <v>2</v>
      </c>
      <c r="G1714" s="4">
        <f>IF(Raw_SalesFact!G1714="",ROUND(AVERAGEIF(Raw_SalesFact!$D$2:$D$2001,D1714,Raw_SalesFact!$G$2:$G$2001),2),Raw_SalesFact!G1714)</f>
        <v>508.52</v>
      </c>
      <c r="H1714" s="8">
        <f>IF(Raw_SalesFact!H1714="",0,Raw_SalesFact!H1714)</f>
        <v>0.11</v>
      </c>
      <c r="I1714" s="4" t="str">
        <f>Raw_SalesFact!I1714</f>
        <v>COD</v>
      </c>
      <c r="J1714" s="4">
        <f>IF(Raw_SalesFact!J1714="",ROUND(F1714*G1714*(1-H1714),2),Raw_SalesFact!J1714)</f>
        <v>905.16560000000004</v>
      </c>
      <c r="K1714" s="4" t="str">
        <f>IF(COUNTIF($A$2:$A1714,A1714)&gt;1,"Duplicate","Unique")</f>
        <v>Unique</v>
      </c>
    </row>
    <row r="1715" spans="1:11" ht="15" customHeight="1" x14ac:dyDescent="0.3">
      <c r="A1715" s="4" t="str">
        <f>Raw_SalesFact!A1715</f>
        <v>SALE1713</v>
      </c>
      <c r="B1715" s="6">
        <f>Raw_SalesFact!B1715</f>
        <v>45572</v>
      </c>
      <c r="C1715" s="4" t="str">
        <f>Raw_SalesFact!C1715</f>
        <v>CUST1468</v>
      </c>
      <c r="D1715" s="4" t="str">
        <f>Raw_SalesFact!D1715</f>
        <v>PROD74</v>
      </c>
      <c r="E1715" s="4" t="str">
        <f>Raw_SalesFact!E1715</f>
        <v>STORE3</v>
      </c>
      <c r="F1715" s="4">
        <f>IF(Raw_SalesFact!F1715="",ROUND(AVERAGE(Raw_SalesFact!$F$2:$F$2001),0),Raw_SalesFact!F1715)</f>
        <v>1</v>
      </c>
      <c r="G1715" s="4">
        <f>IF(Raw_SalesFact!G1715="",ROUND(AVERAGEIF(Raw_SalesFact!$D$2:$D$2001,D1715,Raw_SalesFact!$G$2:$G$2001),2),Raw_SalesFact!G1715)</f>
        <v>492</v>
      </c>
      <c r="H1715" s="8">
        <f>IF(Raw_SalesFact!H1715="",0,Raw_SalesFact!H1715)</f>
        <v>0.26</v>
      </c>
      <c r="I1715" s="4" t="str">
        <f>Raw_SalesFact!I1715</f>
        <v>PayPal</v>
      </c>
      <c r="J1715" s="4">
        <f>IF(Raw_SalesFact!J1715="",ROUND(F1715*G1715*(1-H1715),2),Raw_SalesFact!J1715)</f>
        <v>364.08</v>
      </c>
      <c r="K1715" s="4" t="str">
        <f>IF(COUNTIF($A$2:$A1715,A1715)&gt;1,"Duplicate","Unique")</f>
        <v>Unique</v>
      </c>
    </row>
    <row r="1716" spans="1:11" ht="15" customHeight="1" x14ac:dyDescent="0.3">
      <c r="A1716" s="4" t="str">
        <f>Raw_SalesFact!A1716</f>
        <v>SALE1714</v>
      </c>
      <c r="B1716" s="6">
        <f>Raw_SalesFact!B1716</f>
        <v>45347</v>
      </c>
      <c r="C1716" s="4" t="str">
        <f>Raw_SalesFact!C1716</f>
        <v>CUST1485</v>
      </c>
      <c r="D1716" s="4" t="str">
        <f>Raw_SalesFact!D1716</f>
        <v>PROD37</v>
      </c>
      <c r="E1716" s="4" t="str">
        <f>Raw_SalesFact!E1716</f>
        <v>STORE14</v>
      </c>
      <c r="F1716" s="4">
        <f>IF(Raw_SalesFact!F1716="",ROUND(AVERAGE(Raw_SalesFact!$F$2:$F$2001),0),Raw_SalesFact!F1716)</f>
        <v>4</v>
      </c>
      <c r="G1716" s="4">
        <f>IF(Raw_SalesFact!G1716="",ROUND(AVERAGEIF(Raw_SalesFact!$D$2:$D$2001,D1716,Raw_SalesFact!$G$2:$G$2001),2),Raw_SalesFact!G1716)</f>
        <v>746.36</v>
      </c>
      <c r="H1716" s="8">
        <f>IF(Raw_SalesFact!H1716="",0,Raw_SalesFact!H1716)</f>
        <v>0.02</v>
      </c>
      <c r="I1716" s="4" t="str">
        <f>Raw_SalesFact!I1716</f>
        <v>Credit Card</v>
      </c>
      <c r="J1716" s="4">
        <f>IF(Raw_SalesFact!J1716="",ROUND(F1716*G1716*(1-H1716),2),Raw_SalesFact!J1716)</f>
        <v>2925.7312000000002</v>
      </c>
      <c r="K1716" s="4" t="str">
        <f>IF(COUNTIF($A$2:$A1716,A1716)&gt;1,"Duplicate","Unique")</f>
        <v>Unique</v>
      </c>
    </row>
    <row r="1717" spans="1:11" ht="15" customHeight="1" x14ac:dyDescent="0.3">
      <c r="A1717" s="4" t="str">
        <f>Raw_SalesFact!A1717</f>
        <v>SALE1715</v>
      </c>
      <c r="B1717" s="6">
        <f>Raw_SalesFact!B1717</f>
        <v>45823</v>
      </c>
      <c r="C1717" s="4" t="str">
        <f>Raw_SalesFact!C1717</f>
        <v>CUST1433</v>
      </c>
      <c r="D1717" s="4" t="str">
        <f>Raw_SalesFact!D1717</f>
        <v>PROD12</v>
      </c>
      <c r="E1717" s="4" t="str">
        <f>Raw_SalesFact!E1717</f>
        <v>STORE1</v>
      </c>
      <c r="F1717" s="4">
        <f>IF(Raw_SalesFact!F1717="",ROUND(AVERAGE(Raw_SalesFact!$F$2:$F$2001),0),Raw_SalesFact!F1717)</f>
        <v>1</v>
      </c>
      <c r="G1717" s="4">
        <f>IF(Raw_SalesFact!G1717="",ROUND(AVERAGEIF(Raw_SalesFact!$D$2:$D$2001,D1717,Raw_SalesFact!$G$2:$G$2001),2),Raw_SalesFact!G1717)</f>
        <v>120.83</v>
      </c>
      <c r="H1717" s="8">
        <f>IF(Raw_SalesFact!H1717="",0,Raw_SalesFact!H1717)</f>
        <v>0.08</v>
      </c>
      <c r="I1717" s="4" t="str">
        <f>Raw_SalesFact!I1717</f>
        <v>Credit Card</v>
      </c>
      <c r="J1717" s="4">
        <f>IF(Raw_SalesFact!J1717="",ROUND(F1717*G1717*(1-H1717),2),Raw_SalesFact!J1717)</f>
        <v>111.1636</v>
      </c>
      <c r="K1717" s="4" t="str">
        <f>IF(COUNTIF($A$2:$A1717,A1717)&gt;1,"Duplicate","Unique")</f>
        <v>Unique</v>
      </c>
    </row>
    <row r="1718" spans="1:11" ht="15" customHeight="1" x14ac:dyDescent="0.3">
      <c r="A1718" s="4" t="str">
        <f>Raw_SalesFact!A1718</f>
        <v>SALE1716</v>
      </c>
      <c r="B1718" s="6">
        <f>Raw_SalesFact!B1718</f>
        <v>45394</v>
      </c>
      <c r="C1718" s="4" t="str">
        <f>Raw_SalesFact!C1718</f>
        <v>CUST1399</v>
      </c>
      <c r="D1718" s="4" t="str">
        <f>Raw_SalesFact!D1718</f>
        <v>PROD77</v>
      </c>
      <c r="E1718" s="4" t="str">
        <f>Raw_SalesFact!E1718</f>
        <v>STORE18</v>
      </c>
      <c r="F1718" s="4">
        <f>IF(Raw_SalesFact!F1718="",ROUND(AVERAGE(Raw_SalesFact!$F$2:$F$2001),0),Raw_SalesFact!F1718)</f>
        <v>2</v>
      </c>
      <c r="G1718" s="4">
        <f>IF(Raw_SalesFact!G1718="",ROUND(AVERAGEIF(Raw_SalesFact!$D$2:$D$2001,D1718,Raw_SalesFact!$G$2:$G$2001),2),Raw_SalesFact!G1718)</f>
        <v>68.31</v>
      </c>
      <c r="H1718" s="8">
        <f>IF(Raw_SalesFact!H1718="",0,Raw_SalesFact!H1718)</f>
        <v>0.28999999999999998</v>
      </c>
      <c r="I1718" s="4" t="str">
        <f>Raw_SalesFact!I1718</f>
        <v>COD</v>
      </c>
      <c r="J1718" s="4">
        <f>IF(Raw_SalesFact!J1718="",ROUND(F1718*G1718*(1-H1718),2),Raw_SalesFact!J1718)</f>
        <v>97.000200000000007</v>
      </c>
      <c r="K1718" s="4" t="str">
        <f>IF(COUNTIF($A$2:$A1718,A1718)&gt;1,"Duplicate","Unique")</f>
        <v>Unique</v>
      </c>
    </row>
    <row r="1719" spans="1:11" ht="15" customHeight="1" x14ac:dyDescent="0.3">
      <c r="A1719" s="4" t="str">
        <f>Raw_SalesFact!A1719</f>
        <v>SALE1717</v>
      </c>
      <c r="B1719" s="6">
        <f>Raw_SalesFact!B1719</f>
        <v>45265</v>
      </c>
      <c r="C1719" s="4" t="str">
        <f>Raw_SalesFact!C1719</f>
        <v>CUST1062</v>
      </c>
      <c r="D1719" s="4" t="str">
        <f>Raw_SalesFact!D1719</f>
        <v>PROD22</v>
      </c>
      <c r="E1719" s="4" t="str">
        <f>Raw_SalesFact!E1719</f>
        <v>STORE18</v>
      </c>
      <c r="F1719" s="4">
        <f>IF(Raw_SalesFact!F1719="",ROUND(AVERAGE(Raw_SalesFact!$F$2:$F$2001),0),Raw_SalesFact!F1719)</f>
        <v>2</v>
      </c>
      <c r="G1719" s="4">
        <f>IF(Raw_SalesFact!G1719="",ROUND(AVERAGEIF(Raw_SalesFact!$D$2:$D$2001,D1719,Raw_SalesFact!$G$2:$G$2001),2),Raw_SalesFact!G1719)</f>
        <v>761.71</v>
      </c>
      <c r="H1719" s="8">
        <f>IF(Raw_SalesFact!H1719="",0,Raw_SalesFact!H1719)</f>
        <v>0.02</v>
      </c>
      <c r="I1719" s="4" t="str">
        <f>Raw_SalesFact!I1719</f>
        <v>PayPal</v>
      </c>
      <c r="J1719" s="4">
        <f>IF(Raw_SalesFact!J1719="",ROUND(F1719*G1719*(1-H1719),2),Raw_SalesFact!J1719)</f>
        <v>1492.9516000000001</v>
      </c>
      <c r="K1719" s="4" t="str">
        <f>IF(COUNTIF($A$2:$A1719,A1719)&gt;1,"Duplicate","Unique")</f>
        <v>Unique</v>
      </c>
    </row>
    <row r="1720" spans="1:11" ht="15" customHeight="1" x14ac:dyDescent="0.3">
      <c r="A1720" s="4" t="str">
        <f>Raw_SalesFact!A1720</f>
        <v>SALE1718</v>
      </c>
      <c r="B1720" s="6">
        <f>Raw_SalesFact!B1720</f>
        <v>45261</v>
      </c>
      <c r="C1720" s="4" t="str">
        <f>Raw_SalesFact!C1720</f>
        <v>CUST1066</v>
      </c>
      <c r="D1720" s="4" t="str">
        <f>Raw_SalesFact!D1720</f>
        <v>PROD78</v>
      </c>
      <c r="E1720" s="4" t="str">
        <f>Raw_SalesFact!E1720</f>
        <v>STORE3</v>
      </c>
      <c r="F1720" s="4">
        <f>IF(Raw_SalesFact!F1720="",ROUND(AVERAGE(Raw_SalesFact!$F$2:$F$2001),0),Raw_SalesFact!F1720)</f>
        <v>4</v>
      </c>
      <c r="G1720" s="4">
        <f>IF(Raw_SalesFact!G1720="",ROUND(AVERAGEIF(Raw_SalesFact!$D$2:$D$2001,D1720,Raw_SalesFact!$G$2:$G$2001),2),Raw_SalesFact!G1720)</f>
        <v>346.37</v>
      </c>
      <c r="H1720" s="8">
        <f>IF(Raw_SalesFact!H1720="",0,Raw_SalesFact!H1720)</f>
        <v>0.18</v>
      </c>
      <c r="I1720" s="4" t="str">
        <f>Raw_SalesFact!I1720</f>
        <v>COD</v>
      </c>
      <c r="J1720" s="4">
        <f>IF(Raw_SalesFact!J1720="",ROUND(F1720*G1720*(1-H1720),2),Raw_SalesFact!J1720)</f>
        <v>1136.0935999999999</v>
      </c>
      <c r="K1720" s="4" t="str">
        <f>IF(COUNTIF($A$2:$A1720,A1720)&gt;1,"Duplicate","Unique")</f>
        <v>Unique</v>
      </c>
    </row>
    <row r="1721" spans="1:11" ht="15" customHeight="1" x14ac:dyDescent="0.3">
      <c r="A1721" s="4" t="str">
        <f>Raw_SalesFact!A1721</f>
        <v>SALE1719</v>
      </c>
      <c r="B1721" s="6">
        <f>Raw_SalesFact!B1721</f>
        <v>45702</v>
      </c>
      <c r="C1721" s="4" t="str">
        <f>Raw_SalesFact!C1721</f>
        <v>CUST1007</v>
      </c>
      <c r="D1721" s="4" t="str">
        <f>Raw_SalesFact!D1721</f>
        <v>PROD55</v>
      </c>
      <c r="E1721" s="4" t="str">
        <f>Raw_SalesFact!E1721</f>
        <v>STORE12</v>
      </c>
      <c r="F1721" s="4">
        <f>IF(Raw_SalesFact!F1721="",ROUND(AVERAGE(Raw_SalesFact!$F$2:$F$2001),0),Raw_SalesFact!F1721)</f>
        <v>1</v>
      </c>
      <c r="G1721" s="4">
        <f>IF(Raw_SalesFact!G1721="",ROUND(AVERAGEIF(Raw_SalesFact!$D$2:$D$2001,D1721,Raw_SalesFact!$G$2:$G$2001),2),Raw_SalesFact!G1721)</f>
        <v>846.3</v>
      </c>
      <c r="H1721" s="8">
        <f>IF(Raw_SalesFact!H1721="",0,Raw_SalesFact!H1721)</f>
        <v>0.14000000000000001</v>
      </c>
      <c r="I1721" s="4" t="str">
        <f>Raw_SalesFact!I1721</f>
        <v>PayPal</v>
      </c>
      <c r="J1721" s="4">
        <f>IF(Raw_SalesFact!J1721="",ROUND(F1721*G1721*(1-H1721),2),Raw_SalesFact!J1721)</f>
        <v>727.81799999999998</v>
      </c>
      <c r="K1721" s="4" t="str">
        <f>IF(COUNTIF($A$2:$A1721,A1721)&gt;1,"Duplicate","Unique")</f>
        <v>Unique</v>
      </c>
    </row>
    <row r="1722" spans="1:11" ht="15" customHeight="1" x14ac:dyDescent="0.3">
      <c r="A1722" s="4" t="str">
        <f>Raw_SalesFact!A1722</f>
        <v>SALE1720</v>
      </c>
      <c r="B1722" s="6">
        <f>Raw_SalesFact!B1722</f>
        <v>45624</v>
      </c>
      <c r="C1722" s="4" t="str">
        <f>Raw_SalesFact!C1722</f>
        <v>CUST1432</v>
      </c>
      <c r="D1722" s="4" t="str">
        <f>Raw_SalesFact!D1722</f>
        <v>PROD0</v>
      </c>
      <c r="E1722" s="4" t="str">
        <f>Raw_SalesFact!E1722</f>
        <v>STORE19</v>
      </c>
      <c r="F1722" s="4">
        <f>IF(Raw_SalesFact!F1722="",ROUND(AVERAGE(Raw_SalesFact!$F$2:$F$2001),0),Raw_SalesFact!F1722)</f>
        <v>1</v>
      </c>
      <c r="G1722" s="4">
        <f>IF(Raw_SalesFact!G1722="",ROUND(AVERAGEIF(Raw_SalesFact!$D$2:$D$2001,D1722,Raw_SalesFact!$G$2:$G$2001),2),Raw_SalesFact!G1722)</f>
        <v>458.97</v>
      </c>
      <c r="H1722" s="8">
        <f>IF(Raw_SalesFact!H1722="",0,Raw_SalesFact!H1722)</f>
        <v>0.1</v>
      </c>
      <c r="I1722" s="4" t="str">
        <f>Raw_SalesFact!I1722</f>
        <v>PayPal</v>
      </c>
      <c r="J1722" s="4">
        <f>IF(Raw_SalesFact!J1722="",ROUND(F1722*G1722*(1-H1722),2),Raw_SalesFact!J1722)</f>
        <v>413.07299999999998</v>
      </c>
      <c r="K1722" s="4" t="str">
        <f>IF(COUNTIF($A$2:$A1722,A1722)&gt;1,"Duplicate","Unique")</f>
        <v>Unique</v>
      </c>
    </row>
    <row r="1723" spans="1:11" ht="15" customHeight="1" x14ac:dyDescent="0.3">
      <c r="A1723" s="4" t="str">
        <f>Raw_SalesFact!A1723</f>
        <v>SALE1721</v>
      </c>
      <c r="B1723" s="6">
        <f>Raw_SalesFact!B1723</f>
        <v>45736</v>
      </c>
      <c r="C1723" s="4" t="str">
        <f>Raw_SalesFact!C1723</f>
        <v>CUST1289</v>
      </c>
      <c r="D1723" s="4" t="str">
        <f>Raw_SalesFact!D1723</f>
        <v>PROD43</v>
      </c>
      <c r="E1723" s="4" t="str">
        <f>Raw_SalesFact!E1723</f>
        <v>STORE7</v>
      </c>
      <c r="F1723" s="4">
        <f>IF(Raw_SalesFact!F1723="",ROUND(AVERAGE(Raw_SalesFact!$F$2:$F$2001),0),Raw_SalesFact!F1723)</f>
        <v>2</v>
      </c>
      <c r="G1723" s="4">
        <f>IF(Raw_SalesFact!G1723="",ROUND(AVERAGEIF(Raw_SalesFact!$D$2:$D$2001,D1723,Raw_SalesFact!$G$2:$G$2001),2),Raw_SalesFact!G1723)</f>
        <v>536.61</v>
      </c>
      <c r="H1723" s="8">
        <f>IF(Raw_SalesFact!H1723="",0,Raw_SalesFact!H1723)</f>
        <v>0.14000000000000001</v>
      </c>
      <c r="I1723" s="4" t="str">
        <f>Raw_SalesFact!I1723</f>
        <v>Credit Card</v>
      </c>
      <c r="J1723" s="4">
        <f>IF(Raw_SalesFact!J1723="",ROUND(F1723*G1723*(1-H1723),2),Raw_SalesFact!J1723)</f>
        <v>922.9692</v>
      </c>
      <c r="K1723" s="4" t="str">
        <f>IF(COUNTIF($A$2:$A1723,A1723)&gt;1,"Duplicate","Unique")</f>
        <v>Unique</v>
      </c>
    </row>
    <row r="1724" spans="1:11" ht="15" customHeight="1" x14ac:dyDescent="0.3">
      <c r="A1724" s="4" t="str">
        <f>Raw_SalesFact!A1724</f>
        <v>SALE1722</v>
      </c>
      <c r="B1724" s="6">
        <f>Raw_SalesFact!B1724</f>
        <v>45709</v>
      </c>
      <c r="C1724" s="4" t="str">
        <f>Raw_SalesFact!C1724</f>
        <v>CUST1420</v>
      </c>
      <c r="D1724" s="4" t="str">
        <f>Raw_SalesFact!D1724</f>
        <v>PROD58</v>
      </c>
      <c r="E1724" s="4" t="str">
        <f>Raw_SalesFact!E1724</f>
        <v>STORE0</v>
      </c>
      <c r="F1724" s="4">
        <f>IF(Raw_SalesFact!F1724="",ROUND(AVERAGE(Raw_SalesFact!$F$2:$F$2001),0),Raw_SalesFact!F1724)</f>
        <v>3</v>
      </c>
      <c r="G1724" s="4">
        <f>IF(Raw_SalesFact!G1724="",ROUND(AVERAGEIF(Raw_SalesFact!$D$2:$D$2001,D1724,Raw_SalesFact!$G$2:$G$2001),2),Raw_SalesFact!G1724)</f>
        <v>130.41</v>
      </c>
      <c r="H1724" s="8">
        <f>IF(Raw_SalesFact!H1724="",0,Raw_SalesFact!H1724)</f>
        <v>0.14000000000000001</v>
      </c>
      <c r="I1724" s="4" t="str">
        <f>Raw_SalesFact!I1724</f>
        <v>PayPal</v>
      </c>
      <c r="J1724" s="4">
        <f>IF(Raw_SalesFact!J1724="",ROUND(F1724*G1724*(1-H1724),2),Raw_SalesFact!J1724)</f>
        <v>336.45780000000002</v>
      </c>
      <c r="K1724" s="4" t="str">
        <f>IF(COUNTIF($A$2:$A1724,A1724)&gt;1,"Duplicate","Unique")</f>
        <v>Unique</v>
      </c>
    </row>
    <row r="1725" spans="1:11" ht="15" customHeight="1" x14ac:dyDescent="0.3">
      <c r="A1725" s="4" t="str">
        <f>Raw_SalesFact!A1725</f>
        <v>SALE1723</v>
      </c>
      <c r="B1725" s="6">
        <f>Raw_SalesFact!B1725</f>
        <v>45738</v>
      </c>
      <c r="C1725" s="4" t="str">
        <f>Raw_SalesFact!C1725</f>
        <v>CUST1496</v>
      </c>
      <c r="D1725" s="4" t="str">
        <f>Raw_SalesFact!D1725</f>
        <v>PROD89</v>
      </c>
      <c r="E1725" s="4" t="str">
        <f>Raw_SalesFact!E1725</f>
        <v>STORE12</v>
      </c>
      <c r="F1725" s="4">
        <f>IF(Raw_SalesFact!F1725="",ROUND(AVERAGE(Raw_SalesFact!$F$2:$F$2001),0),Raw_SalesFact!F1725)</f>
        <v>4</v>
      </c>
      <c r="G1725" s="4">
        <f>IF(Raw_SalesFact!G1725="",ROUND(AVERAGEIF(Raw_SalesFact!$D$2:$D$2001,D1725,Raw_SalesFact!$G$2:$G$2001),2),Raw_SalesFact!G1725)</f>
        <v>706.67</v>
      </c>
      <c r="H1725" s="8">
        <f>IF(Raw_SalesFact!H1725="",0,Raw_SalesFact!H1725)</f>
        <v>0.01</v>
      </c>
      <c r="I1725" s="4" t="str">
        <f>Raw_SalesFact!I1725</f>
        <v>Credit Card</v>
      </c>
      <c r="J1725" s="4">
        <f>IF(Raw_SalesFact!J1725="",ROUND(F1725*G1725*(1-H1725),2),Raw_SalesFact!J1725)</f>
        <v>2798.4132</v>
      </c>
      <c r="K1725" s="4" t="str">
        <f>IF(COUNTIF($A$2:$A1725,A1725)&gt;1,"Duplicate","Unique")</f>
        <v>Unique</v>
      </c>
    </row>
    <row r="1726" spans="1:11" ht="15" customHeight="1" x14ac:dyDescent="0.3">
      <c r="A1726" s="4" t="str">
        <f>Raw_SalesFact!A1726</f>
        <v>SALE1724</v>
      </c>
      <c r="B1726" s="6">
        <f>Raw_SalesFact!B1726</f>
        <v>45685</v>
      </c>
      <c r="C1726" s="4" t="str">
        <f>Raw_SalesFact!C1726</f>
        <v>CUST1392</v>
      </c>
      <c r="D1726" s="4" t="str">
        <f>Raw_SalesFact!D1726</f>
        <v>PROD27</v>
      </c>
      <c r="E1726" s="4" t="str">
        <f>Raw_SalesFact!E1726</f>
        <v>STORE3</v>
      </c>
      <c r="F1726" s="4">
        <f>IF(Raw_SalesFact!F1726="",ROUND(AVERAGE(Raw_SalesFact!$F$2:$F$2001),0),Raw_SalesFact!F1726)</f>
        <v>3</v>
      </c>
      <c r="G1726" s="4">
        <f>IF(Raw_SalesFact!G1726="",ROUND(AVERAGEIF(Raw_SalesFact!$D$2:$D$2001,D1726,Raw_SalesFact!$G$2:$G$2001),2),Raw_SalesFact!G1726)</f>
        <v>523.45000000000005</v>
      </c>
      <c r="H1726" s="8">
        <f>IF(Raw_SalesFact!H1726="",0,Raw_SalesFact!H1726)</f>
        <v>0.17</v>
      </c>
      <c r="I1726" s="4" t="str">
        <f>Raw_SalesFact!I1726</f>
        <v>Credit Card</v>
      </c>
      <c r="J1726" s="4">
        <f>IF(Raw_SalesFact!J1726="",ROUND(F1726*G1726*(1-H1726),2),Raw_SalesFact!J1726)</f>
        <v>1303.3905</v>
      </c>
      <c r="K1726" s="4" t="str">
        <f>IF(COUNTIF($A$2:$A1726,A1726)&gt;1,"Duplicate","Unique")</f>
        <v>Unique</v>
      </c>
    </row>
    <row r="1727" spans="1:11" ht="15" customHeight="1" x14ac:dyDescent="0.3">
      <c r="A1727" s="4" t="str">
        <f>Raw_SalesFact!A1727</f>
        <v>SALE1725</v>
      </c>
      <c r="B1727" s="6">
        <f>Raw_SalesFact!B1727</f>
        <v>45701</v>
      </c>
      <c r="C1727" s="4" t="str">
        <f>Raw_SalesFact!C1727</f>
        <v>CUST1009</v>
      </c>
      <c r="D1727" s="4" t="str">
        <f>Raw_SalesFact!D1727</f>
        <v>PROD91</v>
      </c>
      <c r="E1727" s="4" t="str">
        <f>Raw_SalesFact!E1727</f>
        <v>STORE18</v>
      </c>
      <c r="F1727" s="4">
        <f>IF(Raw_SalesFact!F1727="",ROUND(AVERAGE(Raw_SalesFact!$F$2:$F$2001),0),Raw_SalesFact!F1727)</f>
        <v>3</v>
      </c>
      <c r="G1727" s="4">
        <f>IF(Raw_SalesFact!G1727="",ROUND(AVERAGEIF(Raw_SalesFact!$D$2:$D$2001,D1727,Raw_SalesFact!$G$2:$G$2001),2),Raw_SalesFact!G1727)</f>
        <v>482.2</v>
      </c>
      <c r="H1727" s="8">
        <f>IF(Raw_SalesFact!H1727="",0,Raw_SalesFact!H1727)</f>
        <v>0.23</v>
      </c>
      <c r="I1727" s="4" t="str">
        <f>Raw_SalesFact!I1727</f>
        <v>COD</v>
      </c>
      <c r="J1727" s="4">
        <f>IF(Raw_SalesFact!J1727="",ROUND(F1727*G1727*(1-H1727),2),Raw_SalesFact!J1727)</f>
        <v>1113.8820000000001</v>
      </c>
      <c r="K1727" s="4" t="str">
        <f>IF(COUNTIF($A$2:$A1727,A1727)&gt;1,"Duplicate","Unique")</f>
        <v>Unique</v>
      </c>
    </row>
    <row r="1728" spans="1:11" ht="15" customHeight="1" x14ac:dyDescent="0.3">
      <c r="A1728" s="4" t="str">
        <f>Raw_SalesFact!A1728</f>
        <v>SALE1726</v>
      </c>
      <c r="B1728" s="6">
        <f>Raw_SalesFact!B1728</f>
        <v>45745</v>
      </c>
      <c r="C1728" s="4" t="str">
        <f>Raw_SalesFact!C1728</f>
        <v>CUST1124</v>
      </c>
      <c r="D1728" s="4" t="str">
        <f>Raw_SalesFact!D1728</f>
        <v>PROD63</v>
      </c>
      <c r="E1728" s="4" t="str">
        <f>Raw_SalesFact!E1728</f>
        <v>STORE5</v>
      </c>
      <c r="F1728" s="4">
        <f>IF(Raw_SalesFact!F1728="",ROUND(AVERAGE(Raw_SalesFact!$F$2:$F$2001),0),Raw_SalesFact!F1728)</f>
        <v>4</v>
      </c>
      <c r="G1728" s="4">
        <f>IF(Raw_SalesFact!G1728="",ROUND(AVERAGEIF(Raw_SalesFact!$D$2:$D$2001,D1728,Raw_SalesFact!$G$2:$G$2001),2),Raw_SalesFact!G1728)</f>
        <v>688.86</v>
      </c>
      <c r="H1728" s="8">
        <f>IF(Raw_SalesFact!H1728="",0,Raw_SalesFact!H1728)</f>
        <v>0.02</v>
      </c>
      <c r="I1728" s="4" t="str">
        <f>Raw_SalesFact!I1728</f>
        <v>COD</v>
      </c>
      <c r="J1728" s="4">
        <f>IF(Raw_SalesFact!J1728="",ROUND(F1728*G1728*(1-H1728),2),Raw_SalesFact!J1728)</f>
        <v>2700.3312000000001</v>
      </c>
      <c r="K1728" s="4" t="str">
        <f>IF(COUNTIF($A$2:$A1728,A1728)&gt;1,"Duplicate","Unique")</f>
        <v>Unique</v>
      </c>
    </row>
    <row r="1729" spans="1:11" ht="15" customHeight="1" x14ac:dyDescent="0.3">
      <c r="A1729" s="4" t="str">
        <f>Raw_SalesFact!A1729</f>
        <v>SALE1727</v>
      </c>
      <c r="B1729" s="6">
        <f>Raw_SalesFact!B1729</f>
        <v>45214</v>
      </c>
      <c r="C1729" s="4" t="str">
        <f>Raw_SalesFact!C1729</f>
        <v>CUST1023</v>
      </c>
      <c r="D1729" s="4" t="str">
        <f>Raw_SalesFact!D1729</f>
        <v>PROD12</v>
      </c>
      <c r="E1729" s="4" t="str">
        <f>Raw_SalesFact!E1729</f>
        <v>STORE0</v>
      </c>
      <c r="F1729" s="4">
        <f>IF(Raw_SalesFact!F1729="",ROUND(AVERAGE(Raw_SalesFact!$F$2:$F$2001),0),Raw_SalesFact!F1729)</f>
        <v>1</v>
      </c>
      <c r="G1729" s="4">
        <f>IF(Raw_SalesFact!G1729="",ROUND(AVERAGEIF(Raw_SalesFact!$D$2:$D$2001,D1729,Raw_SalesFact!$G$2:$G$2001),2),Raw_SalesFact!G1729)</f>
        <v>145.47999999999999</v>
      </c>
      <c r="H1729" s="8">
        <f>IF(Raw_SalesFact!H1729="",0,Raw_SalesFact!H1729)</f>
        <v>0.1</v>
      </c>
      <c r="I1729" s="4" t="str">
        <f>Raw_SalesFact!I1729</f>
        <v>COD</v>
      </c>
      <c r="J1729" s="4">
        <f>IF(Raw_SalesFact!J1729="",ROUND(F1729*G1729*(1-H1729),2),Raw_SalesFact!J1729)</f>
        <v>130.93199999999999</v>
      </c>
      <c r="K1729" s="4" t="str">
        <f>IF(COUNTIF($A$2:$A1729,A1729)&gt;1,"Duplicate","Unique")</f>
        <v>Unique</v>
      </c>
    </row>
    <row r="1730" spans="1:11" ht="15" customHeight="1" x14ac:dyDescent="0.3">
      <c r="A1730" s="4" t="str">
        <f>Raw_SalesFact!A1730</f>
        <v>SALE1728</v>
      </c>
      <c r="B1730" s="6">
        <f>Raw_SalesFact!B1730</f>
        <v>45547</v>
      </c>
      <c r="C1730" s="4" t="str">
        <f>Raw_SalesFact!C1730</f>
        <v>CUST1052</v>
      </c>
      <c r="D1730" s="4" t="str">
        <f>Raw_SalesFact!D1730</f>
        <v>PROD31</v>
      </c>
      <c r="E1730" s="4" t="str">
        <f>Raw_SalesFact!E1730</f>
        <v>STORE11</v>
      </c>
      <c r="F1730" s="4">
        <f>IF(Raw_SalesFact!F1730="",ROUND(AVERAGE(Raw_SalesFact!$F$2:$F$2001),0),Raw_SalesFact!F1730)</f>
        <v>4</v>
      </c>
      <c r="G1730" s="4">
        <f>IF(Raw_SalesFact!G1730="",ROUND(AVERAGEIF(Raw_SalesFact!$D$2:$D$2001,D1730,Raw_SalesFact!$G$2:$G$2001),2),Raw_SalesFact!G1730)</f>
        <v>862.25</v>
      </c>
      <c r="H1730" s="8">
        <f>IF(Raw_SalesFact!H1730="",0,Raw_SalesFact!H1730)</f>
        <v>0.28000000000000003</v>
      </c>
      <c r="I1730" s="4" t="str">
        <f>Raw_SalesFact!I1730</f>
        <v>PayPal</v>
      </c>
      <c r="J1730" s="4">
        <f>IF(Raw_SalesFact!J1730="",ROUND(F1730*G1730*(1-H1730),2),Raw_SalesFact!J1730)</f>
        <v>2483.2800000000002</v>
      </c>
      <c r="K1730" s="4" t="str">
        <f>IF(COUNTIF($A$2:$A1730,A1730)&gt;1,"Duplicate","Unique")</f>
        <v>Unique</v>
      </c>
    </row>
    <row r="1731" spans="1:11" ht="15" customHeight="1" x14ac:dyDescent="0.3">
      <c r="A1731" s="4" t="str">
        <f>Raw_SalesFact!A1731</f>
        <v>SALE1729</v>
      </c>
      <c r="B1731" s="6">
        <f>Raw_SalesFact!B1731</f>
        <v>45296</v>
      </c>
      <c r="C1731" s="4" t="str">
        <f>Raw_SalesFact!C1731</f>
        <v>CUST1292</v>
      </c>
      <c r="D1731" s="4" t="str">
        <f>Raw_SalesFact!D1731</f>
        <v>PROD1</v>
      </c>
      <c r="E1731" s="4" t="str">
        <f>Raw_SalesFact!E1731</f>
        <v>STORE14</v>
      </c>
      <c r="F1731" s="4">
        <f>IF(Raw_SalesFact!F1731="",ROUND(AVERAGE(Raw_SalesFact!$F$2:$F$2001),0),Raw_SalesFact!F1731)</f>
        <v>4</v>
      </c>
      <c r="G1731" s="4">
        <f>IF(Raw_SalesFact!G1731="",ROUND(AVERAGEIF(Raw_SalesFact!$D$2:$D$2001,D1731,Raw_SalesFact!$G$2:$G$2001),2),Raw_SalesFact!G1731)</f>
        <v>146.12</v>
      </c>
      <c r="H1731" s="8">
        <f>IF(Raw_SalesFact!H1731="",0,Raw_SalesFact!H1731)</f>
        <v>0.12</v>
      </c>
      <c r="I1731" s="4" t="str">
        <f>Raw_SalesFact!I1731</f>
        <v>COD</v>
      </c>
      <c r="J1731" s="4">
        <f>IF(Raw_SalesFact!J1731="",ROUND(F1731*G1731*(1-H1731),2),Raw_SalesFact!J1731)</f>
        <v>514.3424</v>
      </c>
      <c r="K1731" s="4" t="str">
        <f>IF(COUNTIF($A$2:$A1731,A1731)&gt;1,"Duplicate","Unique")</f>
        <v>Unique</v>
      </c>
    </row>
    <row r="1732" spans="1:11" ht="15" customHeight="1" x14ac:dyDescent="0.3">
      <c r="A1732" s="4" t="str">
        <f>Raw_SalesFact!A1732</f>
        <v>SALE1730</v>
      </c>
      <c r="B1732" s="6">
        <f>Raw_SalesFact!B1732</f>
        <v>45549</v>
      </c>
      <c r="C1732" s="4" t="str">
        <f>Raw_SalesFact!C1732</f>
        <v>CUST1478</v>
      </c>
      <c r="D1732" s="4" t="str">
        <f>Raw_SalesFact!D1732</f>
        <v>PROD31</v>
      </c>
      <c r="E1732" s="4" t="str">
        <f>Raw_SalesFact!E1732</f>
        <v>STORE18</v>
      </c>
      <c r="F1732" s="4">
        <f>IF(Raw_SalesFact!F1732="",ROUND(AVERAGE(Raw_SalesFact!$F$2:$F$2001),0),Raw_SalesFact!F1732)</f>
        <v>2</v>
      </c>
      <c r="G1732" s="4">
        <f>IF(Raw_SalesFact!G1732="",ROUND(AVERAGEIF(Raw_SalesFact!$D$2:$D$2001,D1732,Raw_SalesFact!$G$2:$G$2001),2),Raw_SalesFact!G1732)</f>
        <v>695.02</v>
      </c>
      <c r="H1732" s="8">
        <f>IF(Raw_SalesFact!H1732="",0,Raw_SalesFact!H1732)</f>
        <v>0.3</v>
      </c>
      <c r="I1732" s="4" t="str">
        <f>Raw_SalesFact!I1732</f>
        <v>COD</v>
      </c>
      <c r="J1732" s="4">
        <f>IF(Raw_SalesFact!J1732="",ROUND(F1732*G1732*(1-H1732),2),Raw_SalesFact!J1732)</f>
        <v>973.02800000000002</v>
      </c>
      <c r="K1732" s="4" t="str">
        <f>IF(COUNTIF($A$2:$A1732,A1732)&gt;1,"Duplicate","Unique")</f>
        <v>Unique</v>
      </c>
    </row>
    <row r="1733" spans="1:11" ht="15" customHeight="1" x14ac:dyDescent="0.3">
      <c r="A1733" s="4" t="str">
        <f>Raw_SalesFact!A1733</f>
        <v>SALE1731</v>
      </c>
      <c r="B1733" s="6">
        <f>Raw_SalesFact!B1733</f>
        <v>45231</v>
      </c>
      <c r="C1733" s="4" t="str">
        <f>Raw_SalesFact!C1733</f>
        <v>CUST1219</v>
      </c>
      <c r="D1733" s="4" t="str">
        <f>Raw_SalesFact!D1733</f>
        <v>PROD94</v>
      </c>
      <c r="E1733" s="4" t="str">
        <f>Raw_SalesFact!E1733</f>
        <v>STORE10</v>
      </c>
      <c r="F1733" s="4">
        <f>IF(Raw_SalesFact!F1733="",ROUND(AVERAGE(Raw_SalesFact!$F$2:$F$2001),0),Raw_SalesFact!F1733)</f>
        <v>2</v>
      </c>
      <c r="G1733" s="4">
        <f>IF(Raw_SalesFact!G1733="",ROUND(AVERAGEIF(Raw_SalesFact!$D$2:$D$2001,D1733,Raw_SalesFact!$G$2:$G$2001),2),Raw_SalesFact!G1733)</f>
        <v>886.67</v>
      </c>
      <c r="H1733" s="8">
        <f>IF(Raw_SalesFact!H1733="",0,Raw_SalesFact!H1733)</f>
        <v>0.24</v>
      </c>
      <c r="I1733" s="4" t="str">
        <f>Raw_SalesFact!I1733</f>
        <v>PayPal</v>
      </c>
      <c r="J1733" s="4">
        <f>IF(Raw_SalesFact!J1733="",ROUND(F1733*G1733*(1-H1733),2),Raw_SalesFact!J1733)</f>
        <v>1347.7384</v>
      </c>
      <c r="K1733" s="4" t="str">
        <f>IF(COUNTIF($A$2:$A1733,A1733)&gt;1,"Duplicate","Unique")</f>
        <v>Unique</v>
      </c>
    </row>
    <row r="1734" spans="1:11" ht="15" customHeight="1" x14ac:dyDescent="0.3">
      <c r="A1734" s="4" t="str">
        <f>Raw_SalesFact!A1734</f>
        <v>SALE1732</v>
      </c>
      <c r="B1734" s="6">
        <f>Raw_SalesFact!B1734</f>
        <v>45628</v>
      </c>
      <c r="C1734" s="4" t="str">
        <f>Raw_SalesFact!C1734</f>
        <v>CUST1054</v>
      </c>
      <c r="D1734" s="4" t="str">
        <f>Raw_SalesFact!D1734</f>
        <v>PROD66</v>
      </c>
      <c r="E1734" s="4" t="str">
        <f>Raw_SalesFact!E1734</f>
        <v>STORE18</v>
      </c>
      <c r="F1734" s="4">
        <f>IF(Raw_SalesFact!F1734="",ROUND(AVERAGE(Raw_SalesFact!$F$2:$F$2001),0),Raw_SalesFact!F1734)</f>
        <v>2</v>
      </c>
      <c r="G1734" s="4">
        <f>IF(Raw_SalesFact!G1734="",ROUND(AVERAGEIF(Raw_SalesFact!$D$2:$D$2001,D1734,Raw_SalesFact!$G$2:$G$2001),2),Raw_SalesFact!G1734)</f>
        <v>864.09</v>
      </c>
      <c r="H1734" s="8">
        <f>IF(Raw_SalesFact!H1734="",0,Raw_SalesFact!H1734)</f>
        <v>0.06</v>
      </c>
      <c r="I1734" s="4" t="str">
        <f>Raw_SalesFact!I1734</f>
        <v>COD</v>
      </c>
      <c r="J1734" s="4">
        <f>IF(Raw_SalesFact!J1734="",ROUND(F1734*G1734*(1-H1734),2),Raw_SalesFact!J1734)</f>
        <v>1624.4892</v>
      </c>
      <c r="K1734" s="4" t="str">
        <f>IF(COUNTIF($A$2:$A1734,A1734)&gt;1,"Duplicate","Unique")</f>
        <v>Unique</v>
      </c>
    </row>
    <row r="1735" spans="1:11" ht="15" customHeight="1" x14ac:dyDescent="0.3">
      <c r="A1735" s="4" t="str">
        <f>Raw_SalesFact!A1735</f>
        <v>SALE1733</v>
      </c>
      <c r="B1735" s="6">
        <f>Raw_SalesFact!B1735</f>
        <v>45862</v>
      </c>
      <c r="C1735" s="4" t="str">
        <f>Raw_SalesFact!C1735</f>
        <v>CUST1003</v>
      </c>
      <c r="D1735" s="4" t="str">
        <f>Raw_SalesFact!D1735</f>
        <v>PROD12</v>
      </c>
      <c r="E1735" s="4" t="str">
        <f>Raw_SalesFact!E1735</f>
        <v>STORE9</v>
      </c>
      <c r="F1735" s="4">
        <f>IF(Raw_SalesFact!F1735="",ROUND(AVERAGE(Raw_SalesFact!$F$2:$F$2001),0),Raw_SalesFact!F1735)</f>
        <v>1</v>
      </c>
      <c r="G1735" s="4">
        <f>IF(Raw_SalesFact!G1735="",ROUND(AVERAGEIF(Raw_SalesFact!$D$2:$D$2001,D1735,Raw_SalesFact!$G$2:$G$2001),2),Raw_SalesFact!G1735)</f>
        <v>437.65</v>
      </c>
      <c r="H1735" s="8">
        <f>IF(Raw_SalesFact!H1735="",0,Raw_SalesFact!H1735)</f>
        <v>0.02</v>
      </c>
      <c r="I1735" s="4" t="str">
        <f>Raw_SalesFact!I1735</f>
        <v>PayPal</v>
      </c>
      <c r="J1735" s="4">
        <f>IF(Raw_SalesFact!J1735="",ROUND(F1735*G1735*(1-H1735),2),Raw_SalesFact!J1735)</f>
        <v>428.89699999999999</v>
      </c>
      <c r="K1735" s="4" t="str">
        <f>IF(COUNTIF($A$2:$A1735,A1735)&gt;1,"Duplicate","Unique")</f>
        <v>Unique</v>
      </c>
    </row>
    <row r="1736" spans="1:11" ht="15" customHeight="1" x14ac:dyDescent="0.3">
      <c r="A1736" s="4" t="str">
        <f>Raw_SalesFact!A1736</f>
        <v>SALE1734</v>
      </c>
      <c r="B1736" s="6">
        <f>Raw_SalesFact!B1736</f>
        <v>45843</v>
      </c>
      <c r="C1736" s="4" t="str">
        <f>Raw_SalesFact!C1736</f>
        <v>CUST1202</v>
      </c>
      <c r="D1736" s="4" t="str">
        <f>Raw_SalesFact!D1736</f>
        <v>PROD36</v>
      </c>
      <c r="E1736" s="4" t="str">
        <f>Raw_SalesFact!E1736</f>
        <v>STORE13</v>
      </c>
      <c r="F1736" s="4">
        <f>IF(Raw_SalesFact!F1736="",ROUND(AVERAGE(Raw_SalesFact!$F$2:$F$2001),0),Raw_SalesFact!F1736)</f>
        <v>2</v>
      </c>
      <c r="G1736" s="4">
        <f>IF(Raw_SalesFact!G1736="",ROUND(AVERAGEIF(Raw_SalesFact!$D$2:$D$2001,D1736,Raw_SalesFact!$G$2:$G$2001),2),Raw_SalesFact!G1736)</f>
        <v>208.09</v>
      </c>
      <c r="H1736" s="8">
        <f>IF(Raw_SalesFact!H1736="",0,Raw_SalesFact!H1736)</f>
        <v>0.27</v>
      </c>
      <c r="I1736" s="4" t="str">
        <f>Raw_SalesFact!I1736</f>
        <v>Credit Card</v>
      </c>
      <c r="J1736" s="4">
        <f>IF(Raw_SalesFact!J1736="",ROUND(F1736*G1736*(1-H1736),2),Raw_SalesFact!J1736)</f>
        <v>303.81139999999999</v>
      </c>
      <c r="K1736" s="4" t="str">
        <f>IF(COUNTIF($A$2:$A1736,A1736)&gt;1,"Duplicate","Unique")</f>
        <v>Unique</v>
      </c>
    </row>
    <row r="1737" spans="1:11" ht="15" customHeight="1" x14ac:dyDescent="0.3">
      <c r="A1737" s="4" t="str">
        <f>Raw_SalesFact!A1737</f>
        <v>SALE1735</v>
      </c>
      <c r="B1737" s="6">
        <f>Raw_SalesFact!B1737</f>
        <v>45482</v>
      </c>
      <c r="C1737" s="4" t="str">
        <f>Raw_SalesFact!C1737</f>
        <v>CUST1054</v>
      </c>
      <c r="D1737" s="4" t="str">
        <f>Raw_SalesFact!D1737</f>
        <v>PROD93</v>
      </c>
      <c r="E1737" s="4" t="str">
        <f>Raw_SalesFact!E1737</f>
        <v>STORE17</v>
      </c>
      <c r="F1737" s="4">
        <f>IF(Raw_SalesFact!F1737="",ROUND(AVERAGE(Raw_SalesFact!$F$2:$F$2001),0),Raw_SalesFact!F1737)</f>
        <v>4</v>
      </c>
      <c r="G1737" s="4">
        <f>IF(Raw_SalesFact!G1737="",ROUND(AVERAGEIF(Raw_SalesFact!$D$2:$D$2001,D1737,Raw_SalesFact!$G$2:$G$2001),2),Raw_SalesFact!G1737)</f>
        <v>825.78</v>
      </c>
      <c r="H1737" s="8">
        <f>IF(Raw_SalesFact!H1737="",0,Raw_SalesFact!H1737)</f>
        <v>0.02</v>
      </c>
      <c r="I1737" s="4" t="str">
        <f>Raw_SalesFact!I1737</f>
        <v>Credit Card</v>
      </c>
      <c r="J1737" s="4">
        <f>IF(Raw_SalesFact!J1737="",ROUND(F1737*G1737*(1-H1737),2),Raw_SalesFact!J1737)</f>
        <v>3237.0576000000001</v>
      </c>
      <c r="K1737" s="4" t="str">
        <f>IF(COUNTIF($A$2:$A1737,A1737)&gt;1,"Duplicate","Unique")</f>
        <v>Unique</v>
      </c>
    </row>
    <row r="1738" spans="1:11" ht="15" customHeight="1" x14ac:dyDescent="0.3">
      <c r="A1738" s="4" t="str">
        <f>Raw_SalesFact!A1738</f>
        <v>SALE1736</v>
      </c>
      <c r="B1738" s="6">
        <f>Raw_SalesFact!B1738</f>
        <v>45313</v>
      </c>
      <c r="C1738" s="4" t="str">
        <f>Raw_SalesFact!C1738</f>
        <v>CUST1116</v>
      </c>
      <c r="D1738" s="4" t="str">
        <f>Raw_SalesFact!D1738</f>
        <v>PROD25</v>
      </c>
      <c r="E1738" s="4" t="str">
        <f>Raw_SalesFact!E1738</f>
        <v>STORE17</v>
      </c>
      <c r="F1738" s="4">
        <f>IF(Raw_SalesFact!F1738="",ROUND(AVERAGE(Raw_SalesFact!$F$2:$F$2001),0),Raw_SalesFact!F1738)</f>
        <v>3</v>
      </c>
      <c r="G1738" s="4">
        <f>IF(Raw_SalesFact!G1738="",ROUND(AVERAGEIF(Raw_SalesFact!$D$2:$D$2001,D1738,Raw_SalesFact!$G$2:$G$2001),2),Raw_SalesFact!G1738)</f>
        <v>849.77</v>
      </c>
      <c r="H1738" s="8">
        <f>IF(Raw_SalesFact!H1738="",0,Raw_SalesFact!H1738)</f>
        <v>0.12</v>
      </c>
      <c r="I1738" s="4" t="str">
        <f>Raw_SalesFact!I1738</f>
        <v>PayPal</v>
      </c>
      <c r="J1738" s="4">
        <f>IF(Raw_SalesFact!J1738="",ROUND(F1738*G1738*(1-H1738),2),Raw_SalesFact!J1738)</f>
        <v>2243.3928000000001</v>
      </c>
      <c r="K1738" s="4" t="str">
        <f>IF(COUNTIF($A$2:$A1738,A1738)&gt;1,"Duplicate","Unique")</f>
        <v>Unique</v>
      </c>
    </row>
    <row r="1739" spans="1:11" ht="15" customHeight="1" x14ac:dyDescent="0.3">
      <c r="A1739" s="4" t="str">
        <f>Raw_SalesFact!A1739</f>
        <v>SALE1737</v>
      </c>
      <c r="B1739" s="6">
        <f>Raw_SalesFact!B1739</f>
        <v>45314</v>
      </c>
      <c r="C1739" s="4" t="str">
        <f>Raw_SalesFact!C1739</f>
        <v>CUST1344</v>
      </c>
      <c r="D1739" s="4" t="str">
        <f>Raw_SalesFact!D1739</f>
        <v>PROD60</v>
      </c>
      <c r="E1739" s="4" t="str">
        <f>Raw_SalesFact!E1739</f>
        <v>STORE4</v>
      </c>
      <c r="F1739" s="4">
        <f>IF(Raw_SalesFact!F1739="",ROUND(AVERAGE(Raw_SalesFact!$F$2:$F$2001),0),Raw_SalesFact!F1739)</f>
        <v>1</v>
      </c>
      <c r="G1739" s="4">
        <f>IF(Raw_SalesFact!G1739="",ROUND(AVERAGEIF(Raw_SalesFact!$D$2:$D$2001,D1739,Raw_SalesFact!$G$2:$G$2001),2),Raw_SalesFact!G1739)</f>
        <v>88.78</v>
      </c>
      <c r="H1739" s="8">
        <f>IF(Raw_SalesFact!H1739="",0,Raw_SalesFact!H1739)</f>
        <v>0.18</v>
      </c>
      <c r="I1739" s="4" t="str">
        <f>Raw_SalesFact!I1739</f>
        <v>Credit Card</v>
      </c>
      <c r="J1739" s="4">
        <f>IF(Raw_SalesFact!J1739="",ROUND(F1739*G1739*(1-H1739),2),Raw_SalesFact!J1739)</f>
        <v>72.799599999999998</v>
      </c>
      <c r="K1739" s="4" t="str">
        <f>IF(COUNTIF($A$2:$A1739,A1739)&gt;1,"Duplicate","Unique")</f>
        <v>Unique</v>
      </c>
    </row>
    <row r="1740" spans="1:11" ht="15" customHeight="1" x14ac:dyDescent="0.3">
      <c r="A1740" s="4" t="str">
        <f>Raw_SalesFact!A1740</f>
        <v>SALE1738</v>
      </c>
      <c r="B1740" s="6">
        <f>Raw_SalesFact!B1740</f>
        <v>45526</v>
      </c>
      <c r="C1740" s="4" t="str">
        <f>Raw_SalesFact!C1740</f>
        <v>CUST1191</v>
      </c>
      <c r="D1740" s="4" t="str">
        <f>Raw_SalesFact!D1740</f>
        <v>PROD78</v>
      </c>
      <c r="E1740" s="4" t="str">
        <f>Raw_SalesFact!E1740</f>
        <v>STORE4</v>
      </c>
      <c r="F1740" s="4">
        <f>IF(Raw_SalesFact!F1740="",ROUND(AVERAGE(Raw_SalesFact!$F$2:$F$2001),0),Raw_SalesFact!F1740)</f>
        <v>4</v>
      </c>
      <c r="G1740" s="4">
        <f>IF(Raw_SalesFact!G1740="",ROUND(AVERAGEIF(Raw_SalesFact!$D$2:$D$2001,D1740,Raw_SalesFact!$G$2:$G$2001),2),Raw_SalesFact!G1740)</f>
        <v>507.22</v>
      </c>
      <c r="H1740" s="8">
        <f>IF(Raw_SalesFact!H1740="",0,Raw_SalesFact!H1740)</f>
        <v>0.14000000000000001</v>
      </c>
      <c r="I1740" s="4" t="str">
        <f>Raw_SalesFact!I1740</f>
        <v>PayPal</v>
      </c>
      <c r="J1740" s="4">
        <f>IF(Raw_SalesFact!J1740="",ROUND(F1740*G1740*(1-H1740),2),Raw_SalesFact!J1740)</f>
        <v>1744.8368</v>
      </c>
      <c r="K1740" s="4" t="str">
        <f>IF(COUNTIF($A$2:$A1740,A1740)&gt;1,"Duplicate","Unique")</f>
        <v>Unique</v>
      </c>
    </row>
    <row r="1741" spans="1:11" ht="15" customHeight="1" x14ac:dyDescent="0.3">
      <c r="A1741" s="4" t="str">
        <f>Raw_SalesFact!A1741</f>
        <v>SALE1739</v>
      </c>
      <c r="B1741" s="6">
        <f>Raw_SalesFact!B1741</f>
        <v>45887</v>
      </c>
      <c r="C1741" s="4" t="str">
        <f>Raw_SalesFact!C1741</f>
        <v>CUST1316</v>
      </c>
      <c r="D1741" s="4" t="str">
        <f>Raw_SalesFact!D1741</f>
        <v>PROD96</v>
      </c>
      <c r="E1741" s="4" t="str">
        <f>Raw_SalesFact!E1741</f>
        <v>STORE0</v>
      </c>
      <c r="F1741" s="4">
        <f>IF(Raw_SalesFact!F1741="",ROUND(AVERAGE(Raw_SalesFact!$F$2:$F$2001),0),Raw_SalesFact!F1741)</f>
        <v>3</v>
      </c>
      <c r="G1741" s="4">
        <f>IF(Raw_SalesFact!G1741="",ROUND(AVERAGEIF(Raw_SalesFact!$D$2:$D$2001,D1741,Raw_SalesFact!$G$2:$G$2001),2),Raw_SalesFact!G1741)</f>
        <v>330.98</v>
      </c>
      <c r="H1741" s="8">
        <f>IF(Raw_SalesFact!H1741="",0,Raw_SalesFact!H1741)</f>
        <v>0.11</v>
      </c>
      <c r="I1741" s="4" t="str">
        <f>Raw_SalesFact!I1741</f>
        <v>Credit Card</v>
      </c>
      <c r="J1741" s="4">
        <f>IF(Raw_SalesFact!J1741="",ROUND(F1741*G1741*(1-H1741),2),Raw_SalesFact!J1741)</f>
        <v>883.71659999999997</v>
      </c>
      <c r="K1741" s="4" t="str">
        <f>IF(COUNTIF($A$2:$A1741,A1741)&gt;1,"Duplicate","Unique")</f>
        <v>Unique</v>
      </c>
    </row>
    <row r="1742" spans="1:11" ht="15" customHeight="1" x14ac:dyDescent="0.3">
      <c r="A1742" s="4" t="str">
        <f>Raw_SalesFact!A1742</f>
        <v>SALE1740</v>
      </c>
      <c r="B1742" s="6">
        <f>Raw_SalesFact!B1742</f>
        <v>45562</v>
      </c>
      <c r="C1742" s="4" t="str">
        <f>Raw_SalesFact!C1742</f>
        <v>CUST1051</v>
      </c>
      <c r="D1742" s="4" t="str">
        <f>Raw_SalesFact!D1742</f>
        <v>PROD37</v>
      </c>
      <c r="E1742" s="4" t="str">
        <f>Raw_SalesFact!E1742</f>
        <v>STORE19</v>
      </c>
      <c r="F1742" s="4">
        <f>IF(Raw_SalesFact!F1742="",ROUND(AVERAGE(Raw_SalesFact!$F$2:$F$2001),0),Raw_SalesFact!F1742)</f>
        <v>4</v>
      </c>
      <c r="G1742" s="4">
        <f>IF(Raw_SalesFact!G1742="",ROUND(AVERAGEIF(Raw_SalesFact!$D$2:$D$2001,D1742,Raw_SalesFact!$G$2:$G$2001),2),Raw_SalesFact!G1742)</f>
        <v>442.87</v>
      </c>
      <c r="H1742" s="8">
        <f>IF(Raw_SalesFact!H1742="",0,Raw_SalesFact!H1742)</f>
        <v>0.08</v>
      </c>
      <c r="I1742" s="4" t="str">
        <f>Raw_SalesFact!I1742</f>
        <v>Credit Card</v>
      </c>
      <c r="J1742" s="4">
        <f>IF(Raw_SalesFact!J1742="",ROUND(F1742*G1742*(1-H1742),2),Raw_SalesFact!J1742)</f>
        <v>1629.7616</v>
      </c>
      <c r="K1742" s="4" t="str">
        <f>IF(COUNTIF($A$2:$A1742,A1742)&gt;1,"Duplicate","Unique")</f>
        <v>Unique</v>
      </c>
    </row>
    <row r="1743" spans="1:11" ht="15" customHeight="1" x14ac:dyDescent="0.3">
      <c r="A1743" s="4" t="str">
        <f>Raw_SalesFact!A1743</f>
        <v>SALE1741</v>
      </c>
      <c r="B1743" s="6">
        <f>Raw_SalesFact!B1743</f>
        <v>45880</v>
      </c>
      <c r="C1743" s="4" t="str">
        <f>Raw_SalesFact!C1743</f>
        <v>CUST1009</v>
      </c>
      <c r="D1743" s="4" t="str">
        <f>Raw_SalesFact!D1743</f>
        <v>PROD96</v>
      </c>
      <c r="E1743" s="4" t="str">
        <f>Raw_SalesFact!E1743</f>
        <v>STORE2</v>
      </c>
      <c r="F1743" s="4">
        <f>IF(Raw_SalesFact!F1743="",ROUND(AVERAGE(Raw_SalesFact!$F$2:$F$2001),0),Raw_SalesFact!F1743)</f>
        <v>2</v>
      </c>
      <c r="G1743" s="4">
        <f>IF(Raw_SalesFact!G1743="",ROUND(AVERAGEIF(Raw_SalesFact!$D$2:$D$2001,D1743,Raw_SalesFact!$G$2:$G$2001),2),Raw_SalesFact!G1743)</f>
        <v>939.66</v>
      </c>
      <c r="H1743" s="8">
        <f>IF(Raw_SalesFact!H1743="",0,Raw_SalesFact!H1743)</f>
        <v>0.14000000000000001</v>
      </c>
      <c r="I1743" s="4" t="str">
        <f>Raw_SalesFact!I1743</f>
        <v>PayPal</v>
      </c>
      <c r="J1743" s="4">
        <f>IF(Raw_SalesFact!J1743="",ROUND(F1743*G1743*(1-H1743),2),Raw_SalesFact!J1743)</f>
        <v>1616.2152000000001</v>
      </c>
      <c r="K1743" s="4" t="str">
        <f>IF(COUNTIF($A$2:$A1743,A1743)&gt;1,"Duplicate","Unique")</f>
        <v>Unique</v>
      </c>
    </row>
    <row r="1744" spans="1:11" ht="15" customHeight="1" x14ac:dyDescent="0.3">
      <c r="A1744" s="4" t="str">
        <f>Raw_SalesFact!A1744</f>
        <v>SALE1742</v>
      </c>
      <c r="B1744" s="6">
        <f>Raw_SalesFact!B1744</f>
        <v>45556</v>
      </c>
      <c r="C1744" s="4" t="str">
        <f>Raw_SalesFact!C1744</f>
        <v>CUST1293</v>
      </c>
      <c r="D1744" s="4" t="str">
        <f>Raw_SalesFact!D1744</f>
        <v>PROD73</v>
      </c>
      <c r="E1744" s="4" t="str">
        <f>Raw_SalesFact!E1744</f>
        <v>STORE3</v>
      </c>
      <c r="F1744" s="4">
        <f>IF(Raw_SalesFact!F1744="",ROUND(AVERAGE(Raw_SalesFact!$F$2:$F$2001),0),Raw_SalesFact!F1744)</f>
        <v>1</v>
      </c>
      <c r="G1744" s="4">
        <f>IF(Raw_SalesFact!G1744="",ROUND(AVERAGEIF(Raw_SalesFact!$D$2:$D$2001,D1744,Raw_SalesFact!$G$2:$G$2001),2),Raw_SalesFact!G1744)</f>
        <v>24.13</v>
      </c>
      <c r="H1744" s="8">
        <f>IF(Raw_SalesFact!H1744="",0,Raw_SalesFact!H1744)</f>
        <v>0</v>
      </c>
      <c r="I1744" s="4" t="str">
        <f>Raw_SalesFact!I1744</f>
        <v>Credit Card</v>
      </c>
      <c r="J1744" s="4">
        <f>IF(Raw_SalesFact!J1744="",ROUND(F1744*G1744*(1-H1744),2),Raw_SalesFact!J1744)</f>
        <v>24.13</v>
      </c>
      <c r="K1744" s="4" t="str">
        <f>IF(COUNTIF($A$2:$A1744,A1744)&gt;1,"Duplicate","Unique")</f>
        <v>Unique</v>
      </c>
    </row>
    <row r="1745" spans="1:11" ht="15" customHeight="1" x14ac:dyDescent="0.3">
      <c r="A1745" s="4" t="str">
        <f>Raw_SalesFact!A1745</f>
        <v>SALE1743</v>
      </c>
      <c r="B1745" s="6">
        <f>Raw_SalesFact!B1745</f>
        <v>45355</v>
      </c>
      <c r="C1745" s="4" t="str">
        <f>Raw_SalesFact!C1745</f>
        <v>CUST1364</v>
      </c>
      <c r="D1745" s="4" t="str">
        <f>Raw_SalesFact!D1745</f>
        <v>PROD41</v>
      </c>
      <c r="E1745" s="4" t="str">
        <f>Raw_SalesFact!E1745</f>
        <v>STORE3</v>
      </c>
      <c r="F1745" s="4">
        <f>IF(Raw_SalesFact!F1745="",ROUND(AVERAGE(Raw_SalesFact!$F$2:$F$2001),0),Raw_SalesFact!F1745)</f>
        <v>3</v>
      </c>
      <c r="G1745" s="4">
        <f>IF(Raw_SalesFact!G1745="",ROUND(AVERAGEIF(Raw_SalesFact!$D$2:$D$2001,D1745,Raw_SalesFact!$G$2:$G$2001),2),Raw_SalesFact!G1745)</f>
        <v>239.54</v>
      </c>
      <c r="H1745" s="8">
        <f>IF(Raw_SalesFact!H1745="",0,Raw_SalesFact!H1745)</f>
        <v>0.28999999999999998</v>
      </c>
      <c r="I1745" s="4" t="str">
        <f>Raw_SalesFact!I1745</f>
        <v>COD</v>
      </c>
      <c r="J1745" s="4">
        <f>IF(Raw_SalesFact!J1745="",ROUND(F1745*G1745*(1-H1745),2),Raw_SalesFact!J1745)</f>
        <v>510.22019999999998</v>
      </c>
      <c r="K1745" s="4" t="str">
        <f>IF(COUNTIF($A$2:$A1745,A1745)&gt;1,"Duplicate","Unique")</f>
        <v>Unique</v>
      </c>
    </row>
    <row r="1746" spans="1:11" ht="15" customHeight="1" x14ac:dyDescent="0.3">
      <c r="A1746" s="4" t="str">
        <f>Raw_SalesFact!A1746</f>
        <v>SALE1744</v>
      </c>
      <c r="B1746" s="6">
        <f>Raw_SalesFact!B1746</f>
        <v>45244</v>
      </c>
      <c r="C1746" s="4" t="str">
        <f>Raw_SalesFact!C1746</f>
        <v>CUST1482</v>
      </c>
      <c r="D1746" s="4" t="str">
        <f>Raw_SalesFact!D1746</f>
        <v>PROD46</v>
      </c>
      <c r="E1746" s="4" t="str">
        <f>Raw_SalesFact!E1746</f>
        <v>STORE14</v>
      </c>
      <c r="F1746" s="4">
        <f>IF(Raw_SalesFact!F1746="",ROUND(AVERAGE(Raw_SalesFact!$F$2:$F$2001),0),Raw_SalesFact!F1746)</f>
        <v>1</v>
      </c>
      <c r="G1746" s="4">
        <f>IF(Raw_SalesFact!G1746="",ROUND(AVERAGEIF(Raw_SalesFact!$D$2:$D$2001,D1746,Raw_SalesFact!$G$2:$G$2001),2),Raw_SalesFact!G1746)</f>
        <v>588.53</v>
      </c>
      <c r="H1746" s="8">
        <f>IF(Raw_SalesFact!H1746="",0,Raw_SalesFact!H1746)</f>
        <v>0.1</v>
      </c>
      <c r="I1746" s="4" t="str">
        <f>Raw_SalesFact!I1746</f>
        <v>Credit Card</v>
      </c>
      <c r="J1746" s="4">
        <f>IF(Raw_SalesFact!J1746="",ROUND(F1746*G1746*(1-H1746),2),Raw_SalesFact!J1746)</f>
        <v>529.67700000000002</v>
      </c>
      <c r="K1746" s="4" t="str">
        <f>IF(COUNTIF($A$2:$A1746,A1746)&gt;1,"Duplicate","Unique")</f>
        <v>Unique</v>
      </c>
    </row>
    <row r="1747" spans="1:11" ht="15" customHeight="1" x14ac:dyDescent="0.3">
      <c r="A1747" s="4" t="str">
        <f>Raw_SalesFact!A1747</f>
        <v>SALE1745</v>
      </c>
      <c r="B1747" s="6">
        <f>Raw_SalesFact!B1747</f>
        <v>45863</v>
      </c>
      <c r="C1747" s="4" t="str">
        <f>Raw_SalesFact!C1747</f>
        <v>CUST1288</v>
      </c>
      <c r="D1747" s="4" t="str">
        <f>Raw_SalesFact!D1747</f>
        <v>PROD60</v>
      </c>
      <c r="E1747" s="4" t="str">
        <f>Raw_SalesFact!E1747</f>
        <v>STORE15</v>
      </c>
      <c r="F1747" s="4">
        <f>IF(Raw_SalesFact!F1747="",ROUND(AVERAGE(Raw_SalesFact!$F$2:$F$2001),0),Raw_SalesFact!F1747)</f>
        <v>1</v>
      </c>
      <c r="G1747" s="4">
        <f>IF(Raw_SalesFact!G1747="",ROUND(AVERAGEIF(Raw_SalesFact!$D$2:$D$2001,D1747,Raw_SalesFact!$G$2:$G$2001),2),Raw_SalesFact!G1747)</f>
        <v>145.96</v>
      </c>
      <c r="H1747" s="8">
        <f>IF(Raw_SalesFact!H1747="",0,Raw_SalesFact!H1747)</f>
        <v>0.3</v>
      </c>
      <c r="I1747" s="4" t="str">
        <f>Raw_SalesFact!I1747</f>
        <v>Credit Card</v>
      </c>
      <c r="J1747" s="4">
        <f>IF(Raw_SalesFact!J1747="",ROUND(F1747*G1747*(1-H1747),2),Raw_SalesFact!J1747)</f>
        <v>102.172</v>
      </c>
      <c r="K1747" s="4" t="str">
        <f>IF(COUNTIF($A$2:$A1747,A1747)&gt;1,"Duplicate","Unique")</f>
        <v>Unique</v>
      </c>
    </row>
    <row r="1748" spans="1:11" ht="15" customHeight="1" x14ac:dyDescent="0.3">
      <c r="A1748" s="4" t="str">
        <f>Raw_SalesFact!A1748</f>
        <v>SALE1746</v>
      </c>
      <c r="B1748" s="6">
        <f>Raw_SalesFact!B1748</f>
        <v>45573</v>
      </c>
      <c r="C1748" s="4" t="str">
        <f>Raw_SalesFact!C1748</f>
        <v>CUST1101</v>
      </c>
      <c r="D1748" s="4" t="str">
        <f>Raw_SalesFact!D1748</f>
        <v>PROD70</v>
      </c>
      <c r="E1748" s="4" t="str">
        <f>Raw_SalesFact!E1748</f>
        <v>STORE4</v>
      </c>
      <c r="F1748" s="4">
        <f>IF(Raw_SalesFact!F1748="",ROUND(AVERAGE(Raw_SalesFact!$F$2:$F$2001),0),Raw_SalesFact!F1748)</f>
        <v>4</v>
      </c>
      <c r="G1748" s="4">
        <f>IF(Raw_SalesFact!G1748="",ROUND(AVERAGEIF(Raw_SalesFact!$D$2:$D$2001,D1748,Raw_SalesFact!$G$2:$G$2001),2),Raw_SalesFact!G1748)</f>
        <v>640.91</v>
      </c>
      <c r="H1748" s="8">
        <f>IF(Raw_SalesFact!H1748="",0,Raw_SalesFact!H1748)</f>
        <v>0.06</v>
      </c>
      <c r="I1748" s="4" t="str">
        <f>Raw_SalesFact!I1748</f>
        <v>Credit Card</v>
      </c>
      <c r="J1748" s="4">
        <f>IF(Raw_SalesFact!J1748="",ROUND(F1748*G1748*(1-H1748),2),Raw_SalesFact!J1748)</f>
        <v>2409.8216000000002</v>
      </c>
      <c r="K1748" s="4" t="str">
        <f>IF(COUNTIF($A$2:$A1748,A1748)&gt;1,"Duplicate","Unique")</f>
        <v>Unique</v>
      </c>
    </row>
    <row r="1749" spans="1:11" ht="15" customHeight="1" x14ac:dyDescent="0.3">
      <c r="A1749" s="4" t="str">
        <f>Raw_SalesFact!A1749</f>
        <v>SALE1747</v>
      </c>
      <c r="B1749" s="6">
        <f>Raw_SalesFact!B1749</f>
        <v>45792</v>
      </c>
      <c r="C1749" s="4" t="str">
        <f>Raw_SalesFact!C1749</f>
        <v>CUST1042</v>
      </c>
      <c r="D1749" s="4" t="str">
        <f>Raw_SalesFact!D1749</f>
        <v>PROD64</v>
      </c>
      <c r="E1749" s="4" t="str">
        <f>Raw_SalesFact!E1749</f>
        <v>STORE11</v>
      </c>
      <c r="F1749" s="4">
        <f>IF(Raw_SalesFact!F1749="",ROUND(AVERAGE(Raw_SalesFact!$F$2:$F$2001),0),Raw_SalesFact!F1749)</f>
        <v>3</v>
      </c>
      <c r="G1749" s="4">
        <f>IF(Raw_SalesFact!G1749="",ROUND(AVERAGEIF(Raw_SalesFact!$D$2:$D$2001,D1749,Raw_SalesFact!$G$2:$G$2001),2),Raw_SalesFact!G1749)</f>
        <v>773.86</v>
      </c>
      <c r="H1749" s="8">
        <f>IF(Raw_SalesFact!H1749="",0,Raw_SalesFact!H1749)</f>
        <v>0.22</v>
      </c>
      <c r="I1749" s="4" t="str">
        <f>Raw_SalesFact!I1749</f>
        <v>Credit Card</v>
      </c>
      <c r="J1749" s="4">
        <f>IF(Raw_SalesFact!J1749="",ROUND(F1749*G1749*(1-H1749),2),Raw_SalesFact!J1749)</f>
        <v>1810.8324</v>
      </c>
      <c r="K1749" s="4" t="str">
        <f>IF(COUNTIF($A$2:$A1749,A1749)&gt;1,"Duplicate","Unique")</f>
        <v>Unique</v>
      </c>
    </row>
    <row r="1750" spans="1:11" ht="15" customHeight="1" x14ac:dyDescent="0.3">
      <c r="A1750" s="4" t="str">
        <f>Raw_SalesFact!A1750</f>
        <v>SALE1748</v>
      </c>
      <c r="B1750" s="6">
        <f>Raw_SalesFact!B1750</f>
        <v>45744</v>
      </c>
      <c r="C1750" s="4" t="str">
        <f>Raw_SalesFact!C1750</f>
        <v>CUST1463</v>
      </c>
      <c r="D1750" s="4" t="str">
        <f>Raw_SalesFact!D1750</f>
        <v>PROD31</v>
      </c>
      <c r="E1750" s="4" t="str">
        <f>Raw_SalesFact!E1750</f>
        <v>STORE15</v>
      </c>
      <c r="F1750" s="4">
        <f>IF(Raw_SalesFact!F1750="",ROUND(AVERAGE(Raw_SalesFact!$F$2:$F$2001),0),Raw_SalesFact!F1750)</f>
        <v>2</v>
      </c>
      <c r="G1750" s="4">
        <f>IF(Raw_SalesFact!G1750="",ROUND(AVERAGEIF(Raw_SalesFact!$D$2:$D$2001,D1750,Raw_SalesFact!$G$2:$G$2001),2),Raw_SalesFact!G1750)</f>
        <v>31.28</v>
      </c>
      <c r="H1750" s="8">
        <f>IF(Raw_SalesFact!H1750="",0,Raw_SalesFact!H1750)</f>
        <v>0.2</v>
      </c>
      <c r="I1750" s="4" t="str">
        <f>Raw_SalesFact!I1750</f>
        <v>COD</v>
      </c>
      <c r="J1750" s="4">
        <f>IF(Raw_SalesFact!J1750="",ROUND(F1750*G1750*(1-H1750),2),Raw_SalesFact!J1750)</f>
        <v>50.048000000000002</v>
      </c>
      <c r="K1750" s="4" t="str">
        <f>IF(COUNTIF($A$2:$A1750,A1750)&gt;1,"Duplicate","Unique")</f>
        <v>Unique</v>
      </c>
    </row>
    <row r="1751" spans="1:11" ht="15" customHeight="1" x14ac:dyDescent="0.3">
      <c r="A1751" s="4" t="str">
        <f>Raw_SalesFact!A1751</f>
        <v>SALE1749</v>
      </c>
      <c r="B1751" s="6">
        <f>Raw_SalesFact!B1751</f>
        <v>45842</v>
      </c>
      <c r="C1751" s="4" t="str">
        <f>Raw_SalesFact!C1751</f>
        <v>CUST1373</v>
      </c>
      <c r="D1751" s="4" t="str">
        <f>Raw_SalesFact!D1751</f>
        <v>PROD82</v>
      </c>
      <c r="E1751" s="4" t="str">
        <f>Raw_SalesFact!E1751</f>
        <v>STORE6</v>
      </c>
      <c r="F1751" s="4">
        <f>IF(Raw_SalesFact!F1751="",ROUND(AVERAGE(Raw_SalesFact!$F$2:$F$2001),0),Raw_SalesFact!F1751)</f>
        <v>4</v>
      </c>
      <c r="G1751" s="4">
        <f>IF(Raw_SalesFact!G1751="",ROUND(AVERAGEIF(Raw_SalesFact!$D$2:$D$2001,D1751,Raw_SalesFact!$G$2:$G$2001),2),Raw_SalesFact!G1751)</f>
        <v>389.22</v>
      </c>
      <c r="H1751" s="8">
        <f>IF(Raw_SalesFact!H1751="",0,Raw_SalesFact!H1751)</f>
        <v>0.18</v>
      </c>
      <c r="I1751" s="4" t="str">
        <f>Raw_SalesFact!I1751</f>
        <v>Credit Card</v>
      </c>
      <c r="J1751" s="4">
        <f>IF(Raw_SalesFact!J1751="",ROUND(F1751*G1751*(1-H1751),2),Raw_SalesFact!J1751)</f>
        <v>1276.6415999999999</v>
      </c>
      <c r="K1751" s="4" t="str">
        <f>IF(COUNTIF($A$2:$A1751,A1751)&gt;1,"Duplicate","Unique")</f>
        <v>Unique</v>
      </c>
    </row>
    <row r="1752" spans="1:11" ht="15" customHeight="1" x14ac:dyDescent="0.3">
      <c r="A1752" s="4" t="str">
        <f>Raw_SalesFact!A1752</f>
        <v>SALE1750</v>
      </c>
      <c r="B1752" s="6">
        <f>Raw_SalesFact!B1752</f>
        <v>45502</v>
      </c>
      <c r="C1752" s="4" t="str">
        <f>Raw_SalesFact!C1752</f>
        <v>CUST1015</v>
      </c>
      <c r="D1752" s="4" t="str">
        <f>Raw_SalesFact!D1752</f>
        <v>PROD64</v>
      </c>
      <c r="E1752" s="4" t="str">
        <f>Raw_SalesFact!E1752</f>
        <v>STORE15</v>
      </c>
      <c r="F1752" s="4">
        <f>IF(Raw_SalesFact!F1752="",ROUND(AVERAGE(Raw_SalesFact!$F$2:$F$2001),0),Raw_SalesFact!F1752)</f>
        <v>3</v>
      </c>
      <c r="G1752" s="4">
        <f>IF(Raw_SalesFact!G1752="",ROUND(AVERAGEIF(Raw_SalesFact!$D$2:$D$2001,D1752,Raw_SalesFact!$G$2:$G$2001),2),Raw_SalesFact!G1752)</f>
        <v>543.44000000000005</v>
      </c>
      <c r="H1752" s="8">
        <f>IF(Raw_SalesFact!H1752="",0,Raw_SalesFact!H1752)</f>
        <v>0.13</v>
      </c>
      <c r="I1752" s="4" t="str">
        <f>Raw_SalesFact!I1752</f>
        <v>PayPal</v>
      </c>
      <c r="J1752" s="4">
        <f>IF(Raw_SalesFact!J1752="",ROUND(F1752*G1752*(1-H1752),2),Raw_SalesFact!J1752)</f>
        <v>1418.3784000000001</v>
      </c>
      <c r="K1752" s="4" t="str">
        <f>IF(COUNTIF($A$2:$A1752,A1752)&gt;1,"Duplicate","Unique")</f>
        <v>Unique</v>
      </c>
    </row>
    <row r="1753" spans="1:11" ht="15" customHeight="1" x14ac:dyDescent="0.3">
      <c r="A1753" s="4" t="str">
        <f>Raw_SalesFact!A1753</f>
        <v>SALE1751</v>
      </c>
      <c r="B1753" s="6">
        <f>Raw_SalesFact!B1753</f>
        <v>45296</v>
      </c>
      <c r="C1753" s="4" t="str">
        <f>Raw_SalesFact!C1753</f>
        <v>CUST1257</v>
      </c>
      <c r="D1753" s="4" t="str">
        <f>Raw_SalesFact!D1753</f>
        <v>PROD97</v>
      </c>
      <c r="E1753" s="4" t="str">
        <f>Raw_SalesFact!E1753</f>
        <v>STORE19</v>
      </c>
      <c r="F1753" s="4">
        <f>IF(Raw_SalesFact!F1753="",ROUND(AVERAGE(Raw_SalesFact!$F$2:$F$2001),0),Raw_SalesFact!F1753)</f>
        <v>4</v>
      </c>
      <c r="G1753" s="4">
        <f>IF(Raw_SalesFact!G1753="",ROUND(AVERAGEIF(Raw_SalesFact!$D$2:$D$2001,D1753,Raw_SalesFact!$G$2:$G$2001),2),Raw_SalesFact!G1753)</f>
        <v>715.42</v>
      </c>
      <c r="H1753" s="8">
        <f>IF(Raw_SalesFact!H1753="",0,Raw_SalesFact!H1753)</f>
        <v>0.28999999999999998</v>
      </c>
      <c r="I1753" s="4" t="str">
        <f>Raw_SalesFact!I1753</f>
        <v>PayPal</v>
      </c>
      <c r="J1753" s="4">
        <f>IF(Raw_SalesFact!J1753="",ROUND(F1753*G1753*(1-H1753),2),Raw_SalesFact!J1753)</f>
        <v>2031.7927999999999</v>
      </c>
      <c r="K1753" s="4" t="str">
        <f>IF(COUNTIF($A$2:$A1753,A1753)&gt;1,"Duplicate","Unique")</f>
        <v>Unique</v>
      </c>
    </row>
    <row r="1754" spans="1:11" ht="15" customHeight="1" x14ac:dyDescent="0.3">
      <c r="A1754" s="4" t="str">
        <f>Raw_SalesFact!A1754</f>
        <v>SALE1752</v>
      </c>
      <c r="B1754" s="6">
        <f>Raw_SalesFact!B1754</f>
        <v>45886</v>
      </c>
      <c r="C1754" s="4" t="str">
        <f>Raw_SalesFact!C1754</f>
        <v>CUST1051</v>
      </c>
      <c r="D1754" s="4" t="str">
        <f>Raw_SalesFact!D1754</f>
        <v>PROD12</v>
      </c>
      <c r="E1754" s="4" t="str">
        <f>Raw_SalesFact!E1754</f>
        <v>STORE4</v>
      </c>
      <c r="F1754" s="4">
        <f>IF(Raw_SalesFact!F1754="",ROUND(AVERAGE(Raw_SalesFact!$F$2:$F$2001),0),Raw_SalesFact!F1754)</f>
        <v>4</v>
      </c>
      <c r="G1754" s="4">
        <f>IF(Raw_SalesFact!G1754="",ROUND(AVERAGEIF(Raw_SalesFact!$D$2:$D$2001,D1754,Raw_SalesFact!$G$2:$G$2001),2),Raw_SalesFact!G1754)</f>
        <v>676.14</v>
      </c>
      <c r="H1754" s="8">
        <f>IF(Raw_SalesFact!H1754="",0,Raw_SalesFact!H1754)</f>
        <v>0.11</v>
      </c>
      <c r="I1754" s="4" t="str">
        <f>Raw_SalesFact!I1754</f>
        <v>COD</v>
      </c>
      <c r="J1754" s="4">
        <f>IF(Raw_SalesFact!J1754="",ROUND(F1754*G1754*(1-H1754),2),Raw_SalesFact!J1754)</f>
        <v>2407.0583999999999</v>
      </c>
      <c r="K1754" s="4" t="str">
        <f>IF(COUNTIF($A$2:$A1754,A1754)&gt;1,"Duplicate","Unique")</f>
        <v>Unique</v>
      </c>
    </row>
    <row r="1755" spans="1:11" ht="15" customHeight="1" x14ac:dyDescent="0.3">
      <c r="A1755" s="4" t="str">
        <f>Raw_SalesFact!A1755</f>
        <v>SALE1753</v>
      </c>
      <c r="B1755" s="6">
        <f>Raw_SalesFact!B1755</f>
        <v>45425</v>
      </c>
      <c r="C1755" s="4" t="str">
        <f>Raw_SalesFact!C1755</f>
        <v>CUST1089</v>
      </c>
      <c r="D1755" s="4" t="str">
        <f>Raw_SalesFact!D1755</f>
        <v>PROD39</v>
      </c>
      <c r="E1755" s="4" t="str">
        <f>Raw_SalesFact!E1755</f>
        <v>STORE1</v>
      </c>
      <c r="F1755" s="4">
        <f>IF(Raw_SalesFact!F1755="",ROUND(AVERAGE(Raw_SalesFact!$F$2:$F$2001),0),Raw_SalesFact!F1755)</f>
        <v>4</v>
      </c>
      <c r="G1755" s="4">
        <f>IF(Raw_SalesFact!G1755="",ROUND(AVERAGEIF(Raw_SalesFact!$D$2:$D$2001,D1755,Raw_SalesFact!$G$2:$G$2001),2),Raw_SalesFact!G1755)</f>
        <v>352.72</v>
      </c>
      <c r="H1755" s="8">
        <f>IF(Raw_SalesFact!H1755="",0,Raw_SalesFact!H1755)</f>
        <v>0.25</v>
      </c>
      <c r="I1755" s="4" t="str">
        <f>Raw_SalesFact!I1755</f>
        <v>Credit Card</v>
      </c>
      <c r="J1755" s="4">
        <f>IF(Raw_SalesFact!J1755="",ROUND(F1755*G1755*(1-H1755),2),Raw_SalesFact!J1755)</f>
        <v>1058.1600000000001</v>
      </c>
      <c r="K1755" s="4" t="str">
        <f>IF(COUNTIF($A$2:$A1755,A1755)&gt;1,"Duplicate","Unique")</f>
        <v>Unique</v>
      </c>
    </row>
    <row r="1756" spans="1:11" ht="15" customHeight="1" x14ac:dyDescent="0.3">
      <c r="A1756" s="4" t="str">
        <f>Raw_SalesFact!A1756</f>
        <v>SALE1754</v>
      </c>
      <c r="B1756" s="6">
        <f>Raw_SalesFact!B1756</f>
        <v>45797</v>
      </c>
      <c r="C1756" s="4" t="str">
        <f>Raw_SalesFact!C1756</f>
        <v>CUST1173</v>
      </c>
      <c r="D1756" s="4" t="str">
        <f>Raw_SalesFact!D1756</f>
        <v>PROD11</v>
      </c>
      <c r="E1756" s="4" t="str">
        <f>Raw_SalesFact!E1756</f>
        <v>STORE12</v>
      </c>
      <c r="F1756" s="4">
        <f>IF(Raw_SalesFact!F1756="",ROUND(AVERAGE(Raw_SalesFact!$F$2:$F$2001),0),Raw_SalesFact!F1756)</f>
        <v>1</v>
      </c>
      <c r="G1756" s="4">
        <f>IF(Raw_SalesFact!G1756="",ROUND(AVERAGEIF(Raw_SalesFact!$D$2:$D$2001,D1756,Raw_SalesFact!$G$2:$G$2001),2),Raw_SalesFact!G1756)</f>
        <v>470.18</v>
      </c>
      <c r="H1756" s="8">
        <f>IF(Raw_SalesFact!H1756="",0,Raw_SalesFact!H1756)</f>
        <v>0.19</v>
      </c>
      <c r="I1756" s="4" t="str">
        <f>Raw_SalesFact!I1756</f>
        <v>PayPal</v>
      </c>
      <c r="J1756" s="4">
        <f>IF(Raw_SalesFact!J1756="",ROUND(F1756*G1756*(1-H1756),2),Raw_SalesFact!J1756)</f>
        <v>380.8458</v>
      </c>
      <c r="K1756" s="4" t="str">
        <f>IF(COUNTIF($A$2:$A1756,A1756)&gt;1,"Duplicate","Unique")</f>
        <v>Unique</v>
      </c>
    </row>
    <row r="1757" spans="1:11" ht="15" customHeight="1" x14ac:dyDescent="0.3">
      <c r="A1757" s="4" t="str">
        <f>Raw_SalesFact!A1757</f>
        <v>SALE1755</v>
      </c>
      <c r="B1757" s="6">
        <f>Raw_SalesFact!B1757</f>
        <v>45898</v>
      </c>
      <c r="C1757" s="4" t="str">
        <f>Raw_SalesFact!C1757</f>
        <v>CUST1230</v>
      </c>
      <c r="D1757" s="4" t="str">
        <f>Raw_SalesFact!D1757</f>
        <v>PROD66</v>
      </c>
      <c r="E1757" s="4" t="str">
        <f>Raw_SalesFact!E1757</f>
        <v>STORE11</v>
      </c>
      <c r="F1757" s="4">
        <f>IF(Raw_SalesFact!F1757="",ROUND(AVERAGE(Raw_SalesFact!$F$2:$F$2001),0),Raw_SalesFact!F1757)</f>
        <v>1</v>
      </c>
      <c r="G1757" s="4">
        <f>IF(Raw_SalesFact!G1757="",ROUND(AVERAGEIF(Raw_SalesFact!$D$2:$D$2001,D1757,Raw_SalesFact!$G$2:$G$2001),2),Raw_SalesFact!G1757)</f>
        <v>891.79</v>
      </c>
      <c r="H1757" s="8">
        <f>IF(Raw_SalesFact!H1757="",0,Raw_SalesFact!H1757)</f>
        <v>0.03</v>
      </c>
      <c r="I1757" s="4" t="str">
        <f>Raw_SalesFact!I1757</f>
        <v>Credit Card</v>
      </c>
      <c r="J1757" s="4">
        <f>IF(Raw_SalesFact!J1757="",ROUND(F1757*G1757*(1-H1757),2),Raw_SalesFact!J1757)</f>
        <v>865.03629999999998</v>
      </c>
      <c r="K1757" s="4" t="str">
        <f>IF(COUNTIF($A$2:$A1757,A1757)&gt;1,"Duplicate","Unique")</f>
        <v>Unique</v>
      </c>
    </row>
    <row r="1758" spans="1:11" ht="15" customHeight="1" x14ac:dyDescent="0.3">
      <c r="A1758" s="4" t="str">
        <f>Raw_SalesFact!A1758</f>
        <v>SALE1756</v>
      </c>
      <c r="B1758" s="6">
        <f>Raw_SalesFact!B1758</f>
        <v>45390</v>
      </c>
      <c r="C1758" s="4" t="str">
        <f>Raw_SalesFact!C1758</f>
        <v>CUST1348</v>
      </c>
      <c r="D1758" s="4" t="str">
        <f>Raw_SalesFact!D1758</f>
        <v>PROD89</v>
      </c>
      <c r="E1758" s="4" t="str">
        <f>Raw_SalesFact!E1758</f>
        <v>STORE17</v>
      </c>
      <c r="F1758" s="4">
        <f>IF(Raw_SalesFact!F1758="",ROUND(AVERAGE(Raw_SalesFact!$F$2:$F$2001),0),Raw_SalesFact!F1758)</f>
        <v>2</v>
      </c>
      <c r="G1758" s="4">
        <f>IF(Raw_SalesFact!G1758="",ROUND(AVERAGEIF(Raw_SalesFact!$D$2:$D$2001,D1758,Raw_SalesFact!$G$2:$G$2001),2),Raw_SalesFact!G1758)</f>
        <v>433.07</v>
      </c>
      <c r="H1758" s="8">
        <f>IF(Raw_SalesFact!H1758="",0,Raw_SalesFact!H1758)</f>
        <v>0.25</v>
      </c>
      <c r="I1758" s="4" t="str">
        <f>Raw_SalesFact!I1758</f>
        <v>COD</v>
      </c>
      <c r="J1758" s="4">
        <f>IF(Raw_SalesFact!J1758="",ROUND(F1758*G1758*(1-H1758),2),Raw_SalesFact!J1758)</f>
        <v>649.60500000000002</v>
      </c>
      <c r="K1758" s="4" t="str">
        <f>IF(COUNTIF($A$2:$A1758,A1758)&gt;1,"Duplicate","Unique")</f>
        <v>Unique</v>
      </c>
    </row>
    <row r="1759" spans="1:11" ht="15" customHeight="1" x14ac:dyDescent="0.3">
      <c r="A1759" s="4" t="str">
        <f>Raw_SalesFact!A1759</f>
        <v>SALE1757</v>
      </c>
      <c r="B1759" s="6">
        <f>Raw_SalesFact!B1759</f>
        <v>45355</v>
      </c>
      <c r="C1759" s="4" t="str">
        <f>Raw_SalesFact!C1759</f>
        <v>CUST1012</v>
      </c>
      <c r="D1759" s="4" t="str">
        <f>Raw_SalesFact!D1759</f>
        <v>PROD66</v>
      </c>
      <c r="E1759" s="4" t="str">
        <f>Raw_SalesFact!E1759</f>
        <v>STORE19</v>
      </c>
      <c r="F1759" s="4">
        <f>IF(Raw_SalesFact!F1759="",ROUND(AVERAGE(Raw_SalesFact!$F$2:$F$2001),0),Raw_SalesFact!F1759)</f>
        <v>3</v>
      </c>
      <c r="G1759" s="4">
        <f>IF(Raw_SalesFact!G1759="",ROUND(AVERAGEIF(Raw_SalesFact!$D$2:$D$2001,D1759,Raw_SalesFact!$G$2:$G$2001),2),Raw_SalesFact!G1759)</f>
        <v>626.71</v>
      </c>
      <c r="H1759" s="8">
        <f>IF(Raw_SalesFact!H1759="",0,Raw_SalesFact!H1759)</f>
        <v>7.0000000000000007E-2</v>
      </c>
      <c r="I1759" s="4" t="str">
        <f>Raw_SalesFact!I1759</f>
        <v>COD</v>
      </c>
      <c r="J1759" s="4">
        <f>IF(Raw_SalesFact!J1759="",ROUND(F1759*G1759*(1-H1759),2),Raw_SalesFact!J1759)</f>
        <v>1748.5209</v>
      </c>
      <c r="K1759" s="4" t="str">
        <f>IF(COUNTIF($A$2:$A1759,A1759)&gt;1,"Duplicate","Unique")</f>
        <v>Unique</v>
      </c>
    </row>
    <row r="1760" spans="1:11" ht="15" customHeight="1" x14ac:dyDescent="0.3">
      <c r="A1760" s="4" t="str">
        <f>Raw_SalesFact!A1760</f>
        <v>SALE1758</v>
      </c>
      <c r="B1760" s="6">
        <f>Raw_SalesFact!B1760</f>
        <v>45916</v>
      </c>
      <c r="C1760" s="4" t="str">
        <f>Raw_SalesFact!C1760</f>
        <v>CUST1076</v>
      </c>
      <c r="D1760" s="4" t="str">
        <f>Raw_SalesFact!D1760</f>
        <v>PROD36</v>
      </c>
      <c r="E1760" s="4" t="str">
        <f>Raw_SalesFact!E1760</f>
        <v>STORE0</v>
      </c>
      <c r="F1760" s="4">
        <f>IF(Raw_SalesFact!F1760="",ROUND(AVERAGE(Raw_SalesFact!$F$2:$F$2001),0),Raw_SalesFact!F1760)</f>
        <v>2</v>
      </c>
      <c r="G1760" s="4">
        <f>IF(Raw_SalesFact!G1760="",ROUND(AVERAGEIF(Raw_SalesFact!$D$2:$D$2001,D1760,Raw_SalesFact!$G$2:$G$2001),2),Raw_SalesFact!G1760)</f>
        <v>324.18</v>
      </c>
      <c r="H1760" s="8">
        <f>IF(Raw_SalesFact!H1760="",0,Raw_SalesFact!H1760)</f>
        <v>0.06</v>
      </c>
      <c r="I1760" s="4" t="str">
        <f>Raw_SalesFact!I1760</f>
        <v>COD</v>
      </c>
      <c r="J1760" s="4">
        <f>IF(Raw_SalesFact!J1760="",ROUND(F1760*G1760*(1-H1760),2),Raw_SalesFact!J1760)</f>
        <v>609.45839999999998</v>
      </c>
      <c r="K1760" s="4" t="str">
        <f>IF(COUNTIF($A$2:$A1760,A1760)&gt;1,"Duplicate","Unique")</f>
        <v>Unique</v>
      </c>
    </row>
    <row r="1761" spans="1:11" ht="15" customHeight="1" x14ac:dyDescent="0.3">
      <c r="A1761" s="4" t="str">
        <f>Raw_SalesFact!A1761</f>
        <v>SALE1759</v>
      </c>
      <c r="B1761" s="6">
        <f>Raw_SalesFact!B1761</f>
        <v>45448</v>
      </c>
      <c r="C1761" s="4" t="str">
        <f>Raw_SalesFact!C1761</f>
        <v>CUST1013</v>
      </c>
      <c r="D1761" s="4" t="str">
        <f>Raw_SalesFact!D1761</f>
        <v>PROD14</v>
      </c>
      <c r="E1761" s="4" t="str">
        <f>Raw_SalesFact!E1761</f>
        <v>STORE17</v>
      </c>
      <c r="F1761" s="4">
        <f>IF(Raw_SalesFact!F1761="",ROUND(AVERAGE(Raw_SalesFact!$F$2:$F$2001),0),Raw_SalesFact!F1761)</f>
        <v>4</v>
      </c>
      <c r="G1761" s="4">
        <f>IF(Raw_SalesFact!G1761="",ROUND(AVERAGEIF(Raw_SalesFact!$D$2:$D$2001,D1761,Raw_SalesFact!$G$2:$G$2001),2),Raw_SalesFact!G1761)</f>
        <v>839.74</v>
      </c>
      <c r="H1761" s="8">
        <f>IF(Raw_SalesFact!H1761="",0,Raw_SalesFact!H1761)</f>
        <v>0.13</v>
      </c>
      <c r="I1761" s="4" t="str">
        <f>Raw_SalesFact!I1761</f>
        <v>PayPal</v>
      </c>
      <c r="J1761" s="4">
        <f>IF(Raw_SalesFact!J1761="",ROUND(F1761*G1761*(1-H1761),2),Raw_SalesFact!J1761)</f>
        <v>2922.2952</v>
      </c>
      <c r="K1761" s="4" t="str">
        <f>IF(COUNTIF($A$2:$A1761,A1761)&gt;1,"Duplicate","Unique")</f>
        <v>Unique</v>
      </c>
    </row>
    <row r="1762" spans="1:11" ht="15" customHeight="1" x14ac:dyDescent="0.3">
      <c r="A1762" s="4" t="str">
        <f>Raw_SalesFact!A1762</f>
        <v>SALE1760</v>
      </c>
      <c r="B1762" s="6">
        <f>Raw_SalesFact!B1762</f>
        <v>45402</v>
      </c>
      <c r="C1762" s="4" t="str">
        <f>Raw_SalesFact!C1762</f>
        <v>CUST1156</v>
      </c>
      <c r="D1762" s="4" t="str">
        <f>Raw_SalesFact!D1762</f>
        <v>PROD62</v>
      </c>
      <c r="E1762" s="4" t="str">
        <f>Raw_SalesFact!E1762</f>
        <v>STORE15</v>
      </c>
      <c r="F1762" s="4">
        <f>IF(Raw_SalesFact!F1762="",ROUND(AVERAGE(Raw_SalesFact!$F$2:$F$2001),0),Raw_SalesFact!F1762)</f>
        <v>3</v>
      </c>
      <c r="G1762" s="4">
        <f>IF(Raw_SalesFact!G1762="",ROUND(AVERAGEIF(Raw_SalesFact!$D$2:$D$2001,D1762,Raw_SalesFact!$G$2:$G$2001),2),Raw_SalesFact!G1762)</f>
        <v>252.63</v>
      </c>
      <c r="H1762" s="8">
        <f>IF(Raw_SalesFact!H1762="",0,Raw_SalesFact!H1762)</f>
        <v>0.28000000000000003</v>
      </c>
      <c r="I1762" s="4" t="str">
        <f>Raw_SalesFact!I1762</f>
        <v>Credit Card</v>
      </c>
      <c r="J1762" s="4">
        <f>IF(Raw_SalesFact!J1762="",ROUND(F1762*G1762*(1-H1762),2),Raw_SalesFact!J1762)</f>
        <v>545.68079999999998</v>
      </c>
      <c r="K1762" s="4" t="str">
        <f>IF(COUNTIF($A$2:$A1762,A1762)&gt;1,"Duplicate","Unique")</f>
        <v>Unique</v>
      </c>
    </row>
    <row r="1763" spans="1:11" ht="15" customHeight="1" x14ac:dyDescent="0.3">
      <c r="A1763" s="4" t="str">
        <f>Raw_SalesFact!A1763</f>
        <v>SALE1761</v>
      </c>
      <c r="B1763" s="6">
        <f>Raw_SalesFact!B1763</f>
        <v>45581</v>
      </c>
      <c r="C1763" s="4" t="str">
        <f>Raw_SalesFact!C1763</f>
        <v>CUST1255</v>
      </c>
      <c r="D1763" s="4" t="str">
        <f>Raw_SalesFact!D1763</f>
        <v>PROD79</v>
      </c>
      <c r="E1763" s="4" t="str">
        <f>Raw_SalesFact!E1763</f>
        <v>STORE19</v>
      </c>
      <c r="F1763" s="4">
        <f>IF(Raw_SalesFact!F1763="",ROUND(AVERAGE(Raw_SalesFact!$F$2:$F$2001),0),Raw_SalesFact!F1763)</f>
        <v>2</v>
      </c>
      <c r="G1763" s="4">
        <f>IF(Raw_SalesFact!G1763="",ROUND(AVERAGEIF(Raw_SalesFact!$D$2:$D$2001,D1763,Raw_SalesFact!$G$2:$G$2001),2),Raw_SalesFact!G1763)</f>
        <v>60.53</v>
      </c>
      <c r="H1763" s="8">
        <f>IF(Raw_SalesFact!H1763="",0,Raw_SalesFact!H1763)</f>
        <v>0.18</v>
      </c>
      <c r="I1763" s="4" t="str">
        <f>Raw_SalesFact!I1763</f>
        <v>Credit Card</v>
      </c>
      <c r="J1763" s="4">
        <f>IF(Raw_SalesFact!J1763="",ROUND(F1763*G1763*(1-H1763),2),Raw_SalesFact!J1763)</f>
        <v>99.269199999999998</v>
      </c>
      <c r="K1763" s="4" t="str">
        <f>IF(COUNTIF($A$2:$A1763,A1763)&gt;1,"Duplicate","Unique")</f>
        <v>Unique</v>
      </c>
    </row>
    <row r="1764" spans="1:11" ht="15" customHeight="1" x14ac:dyDescent="0.3">
      <c r="A1764" s="4" t="str">
        <f>Raw_SalesFact!A1764</f>
        <v>SALE1762</v>
      </c>
      <c r="B1764" s="6">
        <f>Raw_SalesFact!B1764</f>
        <v>45610</v>
      </c>
      <c r="C1764" s="4" t="str">
        <f>Raw_SalesFact!C1764</f>
        <v>CUST1054</v>
      </c>
      <c r="D1764" s="4" t="str">
        <f>Raw_SalesFact!D1764</f>
        <v>PROD84</v>
      </c>
      <c r="E1764" s="4" t="str">
        <f>Raw_SalesFact!E1764</f>
        <v>STORE13</v>
      </c>
      <c r="F1764" s="4">
        <f>IF(Raw_SalesFact!F1764="",ROUND(AVERAGE(Raw_SalesFact!$F$2:$F$2001),0),Raw_SalesFact!F1764)</f>
        <v>4</v>
      </c>
      <c r="G1764" s="4">
        <f>IF(Raw_SalesFact!G1764="",ROUND(AVERAGEIF(Raw_SalesFact!$D$2:$D$2001,D1764,Raw_SalesFact!$G$2:$G$2001),2),Raw_SalesFact!G1764)</f>
        <v>341.95</v>
      </c>
      <c r="H1764" s="8">
        <f>IF(Raw_SalesFact!H1764="",0,Raw_SalesFact!H1764)</f>
        <v>0.25</v>
      </c>
      <c r="I1764" s="4" t="str">
        <f>Raw_SalesFact!I1764</f>
        <v>Credit Card</v>
      </c>
      <c r="J1764" s="4">
        <f>IF(Raw_SalesFact!J1764="",ROUND(F1764*G1764*(1-H1764),2),Raw_SalesFact!J1764)</f>
        <v>1025.8499999999999</v>
      </c>
      <c r="K1764" s="4" t="str">
        <f>IF(COUNTIF($A$2:$A1764,A1764)&gt;1,"Duplicate","Unique")</f>
        <v>Unique</v>
      </c>
    </row>
    <row r="1765" spans="1:11" ht="15" customHeight="1" x14ac:dyDescent="0.3">
      <c r="A1765" s="4" t="str">
        <f>Raw_SalesFact!A1765</f>
        <v>SALE1763</v>
      </c>
      <c r="B1765" s="6">
        <f>Raw_SalesFact!B1765</f>
        <v>45438</v>
      </c>
      <c r="C1765" s="4" t="str">
        <f>Raw_SalesFact!C1765</f>
        <v>CUST1283</v>
      </c>
      <c r="D1765" s="4" t="str">
        <f>Raw_SalesFact!D1765</f>
        <v>PROD22</v>
      </c>
      <c r="E1765" s="4" t="str">
        <f>Raw_SalesFact!E1765</f>
        <v>STORE16</v>
      </c>
      <c r="F1765" s="4">
        <f>IF(Raw_SalesFact!F1765="",ROUND(AVERAGE(Raw_SalesFact!$F$2:$F$2001),0),Raw_SalesFact!F1765)</f>
        <v>4</v>
      </c>
      <c r="G1765" s="4">
        <f>IF(Raw_SalesFact!G1765="",ROUND(AVERAGEIF(Raw_SalesFact!$D$2:$D$2001,D1765,Raw_SalesFact!$G$2:$G$2001),2),Raw_SalesFact!G1765)</f>
        <v>300.12</v>
      </c>
      <c r="H1765" s="8">
        <f>IF(Raw_SalesFact!H1765="",0,Raw_SalesFact!H1765)</f>
        <v>0.05</v>
      </c>
      <c r="I1765" s="4" t="str">
        <f>Raw_SalesFact!I1765</f>
        <v>PayPal</v>
      </c>
      <c r="J1765" s="4">
        <f>IF(Raw_SalesFact!J1765="",ROUND(F1765*G1765*(1-H1765),2),Raw_SalesFact!J1765)</f>
        <v>1140.4559999999999</v>
      </c>
      <c r="K1765" s="4" t="str">
        <f>IF(COUNTIF($A$2:$A1765,A1765)&gt;1,"Duplicate","Unique")</f>
        <v>Unique</v>
      </c>
    </row>
    <row r="1766" spans="1:11" ht="15" customHeight="1" x14ac:dyDescent="0.3">
      <c r="A1766" s="4" t="str">
        <f>Raw_SalesFact!A1766</f>
        <v>SALE1764</v>
      </c>
      <c r="B1766" s="6">
        <f>Raw_SalesFact!B1766</f>
        <v>45705</v>
      </c>
      <c r="C1766" s="4" t="str">
        <f>Raw_SalesFact!C1766</f>
        <v>CUST1115</v>
      </c>
      <c r="D1766" s="4" t="str">
        <f>Raw_SalesFact!D1766</f>
        <v>PROD28</v>
      </c>
      <c r="E1766" s="4" t="str">
        <f>Raw_SalesFact!E1766</f>
        <v>STORE17</v>
      </c>
      <c r="F1766" s="4">
        <f>IF(Raw_SalesFact!F1766="",ROUND(AVERAGE(Raw_SalesFact!$F$2:$F$2001),0),Raw_SalesFact!F1766)</f>
        <v>2</v>
      </c>
      <c r="G1766" s="4">
        <f>IF(Raw_SalesFact!G1766="",ROUND(AVERAGEIF(Raw_SalesFact!$D$2:$D$2001,D1766,Raw_SalesFact!$G$2:$G$2001),2),Raw_SalesFact!G1766)</f>
        <v>289.14</v>
      </c>
      <c r="H1766" s="8">
        <f>IF(Raw_SalesFact!H1766="",0,Raw_SalesFact!H1766)</f>
        <v>0.12</v>
      </c>
      <c r="I1766" s="4" t="str">
        <f>Raw_SalesFact!I1766</f>
        <v>COD</v>
      </c>
      <c r="J1766" s="4">
        <f>IF(Raw_SalesFact!J1766="",ROUND(F1766*G1766*(1-H1766),2),Raw_SalesFact!J1766)</f>
        <v>508.88639999999998</v>
      </c>
      <c r="K1766" s="4" t="str">
        <f>IF(COUNTIF($A$2:$A1766,A1766)&gt;1,"Duplicate","Unique")</f>
        <v>Unique</v>
      </c>
    </row>
    <row r="1767" spans="1:11" ht="15" customHeight="1" x14ac:dyDescent="0.3">
      <c r="A1767" s="4" t="str">
        <f>Raw_SalesFact!A1767</f>
        <v>SALE1765</v>
      </c>
      <c r="B1767" s="6">
        <f>Raw_SalesFact!B1767</f>
        <v>45695</v>
      </c>
      <c r="C1767" s="4" t="str">
        <f>Raw_SalesFact!C1767</f>
        <v>CUST1045</v>
      </c>
      <c r="D1767" s="4" t="str">
        <f>Raw_SalesFact!D1767</f>
        <v>PROD25</v>
      </c>
      <c r="E1767" s="4" t="str">
        <f>Raw_SalesFact!E1767</f>
        <v>STORE0</v>
      </c>
      <c r="F1767" s="4">
        <f>IF(Raw_SalesFact!F1767="",ROUND(AVERAGE(Raw_SalesFact!$F$2:$F$2001),0),Raw_SalesFact!F1767)</f>
        <v>2</v>
      </c>
      <c r="G1767" s="4">
        <f>IF(Raw_SalesFact!G1767="",ROUND(AVERAGEIF(Raw_SalesFact!$D$2:$D$2001,D1767,Raw_SalesFact!$G$2:$G$2001),2),Raw_SalesFact!G1767)</f>
        <v>596.84</v>
      </c>
      <c r="H1767" s="8">
        <f>IF(Raw_SalesFact!H1767="",0,Raw_SalesFact!H1767)</f>
        <v>0.01</v>
      </c>
      <c r="I1767" s="4" t="str">
        <f>Raw_SalesFact!I1767</f>
        <v>PayPal</v>
      </c>
      <c r="J1767" s="4">
        <f>IF(Raw_SalesFact!J1767="",ROUND(F1767*G1767*(1-H1767),2),Raw_SalesFact!J1767)</f>
        <v>1181.7431999999999</v>
      </c>
      <c r="K1767" s="4" t="str">
        <f>IF(COUNTIF($A$2:$A1767,A1767)&gt;1,"Duplicate","Unique")</f>
        <v>Unique</v>
      </c>
    </row>
    <row r="1768" spans="1:11" ht="15" customHeight="1" x14ac:dyDescent="0.3">
      <c r="A1768" s="4" t="str">
        <f>Raw_SalesFact!A1768</f>
        <v>SALE1766</v>
      </c>
      <c r="B1768" s="6">
        <f>Raw_SalesFact!B1768</f>
        <v>45571</v>
      </c>
      <c r="C1768" s="4" t="str">
        <f>Raw_SalesFact!C1768</f>
        <v>CUST1436</v>
      </c>
      <c r="D1768" s="4" t="str">
        <f>Raw_SalesFact!D1768</f>
        <v>PROD19</v>
      </c>
      <c r="E1768" s="4" t="str">
        <f>Raw_SalesFact!E1768</f>
        <v>STORE8</v>
      </c>
      <c r="F1768" s="4">
        <f>IF(Raw_SalesFact!F1768="",ROUND(AVERAGE(Raw_SalesFact!$F$2:$F$2001),0),Raw_SalesFact!F1768)</f>
        <v>4</v>
      </c>
      <c r="G1768" s="4">
        <f>IF(Raw_SalesFact!G1768="",ROUND(AVERAGEIF(Raw_SalesFact!$D$2:$D$2001,D1768,Raw_SalesFact!$G$2:$G$2001),2),Raw_SalesFact!G1768)</f>
        <v>466.24</v>
      </c>
      <c r="H1768" s="8">
        <f>IF(Raw_SalesFact!H1768="",0,Raw_SalesFact!H1768)</f>
        <v>0.16</v>
      </c>
      <c r="I1768" s="4" t="str">
        <f>Raw_SalesFact!I1768</f>
        <v>Credit Card</v>
      </c>
      <c r="J1768" s="4">
        <f>IF(Raw_SalesFact!J1768="",ROUND(F1768*G1768*(1-H1768),2),Raw_SalesFact!J1768)</f>
        <v>1566.5663999999999</v>
      </c>
      <c r="K1768" s="4" t="str">
        <f>IF(COUNTIF($A$2:$A1768,A1768)&gt;1,"Duplicate","Unique")</f>
        <v>Unique</v>
      </c>
    </row>
    <row r="1769" spans="1:11" ht="15" customHeight="1" x14ac:dyDescent="0.3">
      <c r="A1769" s="4" t="str">
        <f>Raw_SalesFact!A1769</f>
        <v>SALE1767</v>
      </c>
      <c r="B1769" s="6">
        <f>Raw_SalesFact!B1769</f>
        <v>45544</v>
      </c>
      <c r="C1769" s="4" t="str">
        <f>Raw_SalesFact!C1769</f>
        <v>CUST1252</v>
      </c>
      <c r="D1769" s="4" t="str">
        <f>Raw_SalesFact!D1769</f>
        <v>PROD13</v>
      </c>
      <c r="E1769" s="4" t="str">
        <f>Raw_SalesFact!E1769</f>
        <v>STORE16</v>
      </c>
      <c r="F1769" s="4">
        <f>IF(Raw_SalesFact!F1769="",ROUND(AVERAGE(Raw_SalesFact!$F$2:$F$2001),0),Raw_SalesFact!F1769)</f>
        <v>2</v>
      </c>
      <c r="G1769" s="4">
        <f>IF(Raw_SalesFact!G1769="",ROUND(AVERAGEIF(Raw_SalesFact!$D$2:$D$2001,D1769,Raw_SalesFact!$G$2:$G$2001),2),Raw_SalesFact!G1769)</f>
        <v>330.59</v>
      </c>
      <c r="H1769" s="8">
        <f>IF(Raw_SalesFact!H1769="",0,Raw_SalesFact!H1769)</f>
        <v>0.14000000000000001</v>
      </c>
      <c r="I1769" s="4" t="str">
        <f>Raw_SalesFact!I1769</f>
        <v>Credit Card</v>
      </c>
      <c r="J1769" s="4">
        <f>IF(Raw_SalesFact!J1769="",ROUND(F1769*G1769*(1-H1769),2),Raw_SalesFact!J1769)</f>
        <v>568.61479999999995</v>
      </c>
      <c r="K1769" s="4" t="str">
        <f>IF(COUNTIF($A$2:$A1769,A1769)&gt;1,"Duplicate","Unique")</f>
        <v>Unique</v>
      </c>
    </row>
    <row r="1770" spans="1:11" ht="15" customHeight="1" x14ac:dyDescent="0.3">
      <c r="A1770" s="4" t="str">
        <f>Raw_SalesFact!A1770</f>
        <v>SALE1768</v>
      </c>
      <c r="B1770" s="6">
        <f>Raw_SalesFact!B1770</f>
        <v>45654</v>
      </c>
      <c r="C1770" s="4" t="str">
        <f>Raw_SalesFact!C1770</f>
        <v>CUST1493</v>
      </c>
      <c r="D1770" s="4" t="str">
        <f>Raw_SalesFact!D1770</f>
        <v>PROD22</v>
      </c>
      <c r="E1770" s="4" t="str">
        <f>Raw_SalesFact!E1770</f>
        <v>STORE6</v>
      </c>
      <c r="F1770" s="4">
        <f>IF(Raw_SalesFact!F1770="",ROUND(AVERAGE(Raw_SalesFact!$F$2:$F$2001),0),Raw_SalesFact!F1770)</f>
        <v>2</v>
      </c>
      <c r="G1770" s="4">
        <f>IF(Raw_SalesFact!G1770="",ROUND(AVERAGEIF(Raw_SalesFact!$D$2:$D$2001,D1770,Raw_SalesFact!$G$2:$G$2001),2),Raw_SalesFact!G1770)</f>
        <v>616.42999999999995</v>
      </c>
      <c r="H1770" s="8">
        <f>IF(Raw_SalesFact!H1770="",0,Raw_SalesFact!H1770)</f>
        <v>0.02</v>
      </c>
      <c r="I1770" s="4" t="str">
        <f>Raw_SalesFact!I1770</f>
        <v>COD</v>
      </c>
      <c r="J1770" s="4">
        <f>IF(Raw_SalesFact!J1770="",ROUND(F1770*G1770*(1-H1770),2),Raw_SalesFact!J1770)</f>
        <v>1208.2028</v>
      </c>
      <c r="K1770" s="4" t="str">
        <f>IF(COUNTIF($A$2:$A1770,A1770)&gt;1,"Duplicate","Unique")</f>
        <v>Unique</v>
      </c>
    </row>
    <row r="1771" spans="1:11" ht="15" customHeight="1" x14ac:dyDescent="0.3">
      <c r="A1771" s="4" t="str">
        <f>Raw_SalesFact!A1771</f>
        <v>SALE1769</v>
      </c>
      <c r="B1771" s="6">
        <f>Raw_SalesFact!B1771</f>
        <v>45589</v>
      </c>
      <c r="C1771" s="4" t="str">
        <f>Raw_SalesFact!C1771</f>
        <v>CUST1403</v>
      </c>
      <c r="D1771" s="4" t="str">
        <f>Raw_SalesFact!D1771</f>
        <v>PROD63</v>
      </c>
      <c r="E1771" s="4" t="str">
        <f>Raw_SalesFact!E1771</f>
        <v>STORE6</v>
      </c>
      <c r="F1771" s="4">
        <f>IF(Raw_SalesFact!F1771="",ROUND(AVERAGE(Raw_SalesFact!$F$2:$F$2001),0),Raw_SalesFact!F1771)</f>
        <v>3</v>
      </c>
      <c r="G1771" s="4">
        <f>IF(Raw_SalesFact!G1771="",ROUND(AVERAGEIF(Raw_SalesFact!$D$2:$D$2001,D1771,Raw_SalesFact!$G$2:$G$2001),2),Raw_SalesFact!G1771)</f>
        <v>195.89</v>
      </c>
      <c r="H1771" s="8">
        <f>IF(Raw_SalesFact!H1771="",0,Raw_SalesFact!H1771)</f>
        <v>0.16</v>
      </c>
      <c r="I1771" s="4" t="str">
        <f>Raw_SalesFact!I1771</f>
        <v>PayPal</v>
      </c>
      <c r="J1771" s="4">
        <f>IF(Raw_SalesFact!J1771="",ROUND(F1771*G1771*(1-H1771),2),Raw_SalesFact!J1771)</f>
        <v>493.64280000000002</v>
      </c>
      <c r="K1771" s="4" t="str">
        <f>IF(COUNTIF($A$2:$A1771,A1771)&gt;1,"Duplicate","Unique")</f>
        <v>Unique</v>
      </c>
    </row>
    <row r="1772" spans="1:11" ht="15" customHeight="1" x14ac:dyDescent="0.3">
      <c r="A1772" s="4" t="str">
        <f>Raw_SalesFact!A1772</f>
        <v>SALE1770</v>
      </c>
      <c r="B1772" s="6">
        <f>Raw_SalesFact!B1772</f>
        <v>45487</v>
      </c>
      <c r="C1772" s="4" t="str">
        <f>Raw_SalesFact!C1772</f>
        <v>CUST1343</v>
      </c>
      <c r="D1772" s="4" t="str">
        <f>Raw_SalesFact!D1772</f>
        <v>PROD7</v>
      </c>
      <c r="E1772" s="4" t="str">
        <f>Raw_SalesFact!E1772</f>
        <v>STORE10</v>
      </c>
      <c r="F1772" s="4">
        <f>IF(Raw_SalesFact!F1772="",ROUND(AVERAGE(Raw_SalesFact!$F$2:$F$2001),0),Raw_SalesFact!F1772)</f>
        <v>4</v>
      </c>
      <c r="G1772" s="4">
        <f>IF(Raw_SalesFact!G1772="",ROUND(AVERAGEIF(Raw_SalesFact!$D$2:$D$2001,D1772,Raw_SalesFact!$G$2:$G$2001),2),Raw_SalesFact!G1772)</f>
        <v>614.76</v>
      </c>
      <c r="H1772" s="8">
        <f>IF(Raw_SalesFact!H1772="",0,Raw_SalesFact!H1772)</f>
        <v>0.16</v>
      </c>
      <c r="I1772" s="4" t="str">
        <f>Raw_SalesFact!I1772</f>
        <v>Credit Card</v>
      </c>
      <c r="J1772" s="4">
        <f>IF(Raw_SalesFact!J1772="",ROUND(F1772*G1772*(1-H1772),2),Raw_SalesFact!J1772)</f>
        <v>2065.5936000000002</v>
      </c>
      <c r="K1772" s="4" t="str">
        <f>IF(COUNTIF($A$2:$A1772,A1772)&gt;1,"Duplicate","Unique")</f>
        <v>Unique</v>
      </c>
    </row>
    <row r="1773" spans="1:11" ht="15" customHeight="1" x14ac:dyDescent="0.3">
      <c r="A1773" s="4" t="str">
        <f>Raw_SalesFact!A1773</f>
        <v>SALE1771</v>
      </c>
      <c r="B1773" s="6">
        <f>Raw_SalesFact!B1773</f>
        <v>45418</v>
      </c>
      <c r="C1773" s="4" t="str">
        <f>Raw_SalesFact!C1773</f>
        <v>CUST1404</v>
      </c>
      <c r="D1773" s="4" t="str">
        <f>Raw_SalesFact!D1773</f>
        <v>PROD79</v>
      </c>
      <c r="E1773" s="4" t="str">
        <f>Raw_SalesFact!E1773</f>
        <v>STORE7</v>
      </c>
      <c r="F1773" s="4">
        <f>IF(Raw_SalesFact!F1773="",ROUND(AVERAGE(Raw_SalesFact!$F$2:$F$2001),0),Raw_SalesFact!F1773)</f>
        <v>1</v>
      </c>
      <c r="G1773" s="4">
        <f>IF(Raw_SalesFact!G1773="",ROUND(AVERAGEIF(Raw_SalesFact!$D$2:$D$2001,D1773,Raw_SalesFact!$G$2:$G$2001),2),Raw_SalesFact!G1773)</f>
        <v>224.49</v>
      </c>
      <c r="H1773" s="8">
        <f>IF(Raw_SalesFact!H1773="",0,Raw_SalesFact!H1773)</f>
        <v>0.11</v>
      </c>
      <c r="I1773" s="4" t="str">
        <f>Raw_SalesFact!I1773</f>
        <v>PayPal</v>
      </c>
      <c r="J1773" s="4">
        <f>IF(Raw_SalesFact!J1773="",ROUND(F1773*G1773*(1-H1773),2),Raw_SalesFact!J1773)</f>
        <v>199.7961</v>
      </c>
      <c r="K1773" s="4" t="str">
        <f>IF(COUNTIF($A$2:$A1773,A1773)&gt;1,"Duplicate","Unique")</f>
        <v>Unique</v>
      </c>
    </row>
    <row r="1774" spans="1:11" ht="15" customHeight="1" x14ac:dyDescent="0.3">
      <c r="A1774" s="4" t="str">
        <f>Raw_SalesFact!A1774</f>
        <v>SALE1772</v>
      </c>
      <c r="B1774" s="6">
        <f>Raw_SalesFact!B1774</f>
        <v>45338</v>
      </c>
      <c r="C1774" s="4" t="str">
        <f>Raw_SalesFact!C1774</f>
        <v>CUST1356</v>
      </c>
      <c r="D1774" s="4" t="str">
        <f>Raw_SalesFact!D1774</f>
        <v>PROD55</v>
      </c>
      <c r="E1774" s="4" t="str">
        <f>Raw_SalesFact!E1774</f>
        <v>STORE12</v>
      </c>
      <c r="F1774" s="4">
        <f>IF(Raw_SalesFact!F1774="",ROUND(AVERAGE(Raw_SalesFact!$F$2:$F$2001),0),Raw_SalesFact!F1774)</f>
        <v>1</v>
      </c>
      <c r="G1774" s="4">
        <f>IF(Raw_SalesFact!G1774="",ROUND(AVERAGEIF(Raw_SalesFact!$D$2:$D$2001,D1774,Raw_SalesFact!$G$2:$G$2001),2),Raw_SalesFact!G1774)</f>
        <v>967.76</v>
      </c>
      <c r="H1774" s="8">
        <f>IF(Raw_SalesFact!H1774="",0,Raw_SalesFact!H1774)</f>
        <v>0.09</v>
      </c>
      <c r="I1774" s="4" t="str">
        <f>Raw_SalesFact!I1774</f>
        <v>Credit Card</v>
      </c>
      <c r="J1774" s="4">
        <f>IF(Raw_SalesFact!J1774="",ROUND(F1774*G1774*(1-H1774),2),Raw_SalesFact!J1774)</f>
        <v>880.66160000000002</v>
      </c>
      <c r="K1774" s="4" t="str">
        <f>IF(COUNTIF($A$2:$A1774,A1774)&gt;1,"Duplicate","Unique")</f>
        <v>Unique</v>
      </c>
    </row>
    <row r="1775" spans="1:11" ht="15" customHeight="1" x14ac:dyDescent="0.3">
      <c r="A1775" s="4" t="str">
        <f>Raw_SalesFact!A1775</f>
        <v>SALE1773</v>
      </c>
      <c r="B1775" s="6">
        <f>Raw_SalesFact!B1775</f>
        <v>45507</v>
      </c>
      <c r="C1775" s="4" t="str">
        <f>Raw_SalesFact!C1775</f>
        <v>CUST1067</v>
      </c>
      <c r="D1775" s="4" t="str">
        <f>Raw_SalesFact!D1775</f>
        <v>PROD41</v>
      </c>
      <c r="E1775" s="4" t="str">
        <f>Raw_SalesFact!E1775</f>
        <v>STORE19</v>
      </c>
      <c r="F1775" s="4">
        <f>IF(Raw_SalesFact!F1775="",ROUND(AVERAGE(Raw_SalesFact!$F$2:$F$2001),0),Raw_SalesFact!F1775)</f>
        <v>2</v>
      </c>
      <c r="G1775" s="4">
        <f>IF(Raw_SalesFact!G1775="",ROUND(AVERAGEIF(Raw_SalesFact!$D$2:$D$2001,D1775,Raw_SalesFact!$G$2:$G$2001),2),Raw_SalesFact!G1775)</f>
        <v>56.52</v>
      </c>
      <c r="H1775" s="8">
        <f>IF(Raw_SalesFact!H1775="",0,Raw_SalesFact!H1775)</f>
        <v>0.17</v>
      </c>
      <c r="I1775" s="4" t="str">
        <f>Raw_SalesFact!I1775</f>
        <v>PayPal</v>
      </c>
      <c r="J1775" s="4">
        <f>IF(Raw_SalesFact!J1775="",ROUND(F1775*G1775*(1-H1775),2),Raw_SalesFact!J1775)</f>
        <v>93.8232</v>
      </c>
      <c r="K1775" s="4" t="str">
        <f>IF(COUNTIF($A$2:$A1775,A1775)&gt;1,"Duplicate","Unique")</f>
        <v>Unique</v>
      </c>
    </row>
    <row r="1776" spans="1:11" ht="15" customHeight="1" x14ac:dyDescent="0.3">
      <c r="A1776" s="4" t="str">
        <f>Raw_SalesFact!A1776</f>
        <v>SALE1774</v>
      </c>
      <c r="B1776" s="6">
        <f>Raw_SalesFact!B1776</f>
        <v>45275</v>
      </c>
      <c r="C1776" s="4" t="str">
        <f>Raw_SalesFact!C1776</f>
        <v>CUST1490</v>
      </c>
      <c r="D1776" s="4" t="str">
        <f>Raw_SalesFact!D1776</f>
        <v>PROD67</v>
      </c>
      <c r="E1776" s="4" t="str">
        <f>Raw_SalesFact!E1776</f>
        <v>STORE1</v>
      </c>
      <c r="F1776" s="4">
        <f>IF(Raw_SalesFact!F1776="",ROUND(AVERAGE(Raw_SalesFact!$F$2:$F$2001),0),Raw_SalesFact!F1776)</f>
        <v>4</v>
      </c>
      <c r="G1776" s="4">
        <f>IF(Raw_SalesFact!G1776="",ROUND(AVERAGEIF(Raw_SalesFact!$D$2:$D$2001,D1776,Raw_SalesFact!$G$2:$G$2001),2),Raw_SalesFact!G1776)</f>
        <v>921.84</v>
      </c>
      <c r="H1776" s="8">
        <f>IF(Raw_SalesFact!H1776="",0,Raw_SalesFact!H1776)</f>
        <v>0.04</v>
      </c>
      <c r="I1776" s="4" t="str">
        <f>Raw_SalesFact!I1776</f>
        <v>Credit Card</v>
      </c>
      <c r="J1776" s="4">
        <f>IF(Raw_SalesFact!J1776="",ROUND(F1776*G1776*(1-H1776),2),Raw_SalesFact!J1776)</f>
        <v>3539.8656000000001</v>
      </c>
      <c r="K1776" s="4" t="str">
        <f>IF(COUNTIF($A$2:$A1776,A1776)&gt;1,"Duplicate","Unique")</f>
        <v>Unique</v>
      </c>
    </row>
    <row r="1777" spans="1:11" ht="15" customHeight="1" x14ac:dyDescent="0.3">
      <c r="A1777" s="4" t="str">
        <f>Raw_SalesFact!A1777</f>
        <v>SALE1775</v>
      </c>
      <c r="B1777" s="6">
        <f>Raw_SalesFact!B1777</f>
        <v>45319</v>
      </c>
      <c r="C1777" s="4" t="str">
        <f>Raw_SalesFact!C1777</f>
        <v>CUST1328</v>
      </c>
      <c r="D1777" s="4" t="str">
        <f>Raw_SalesFact!D1777</f>
        <v>PROD86</v>
      </c>
      <c r="E1777" s="4" t="str">
        <f>Raw_SalesFact!E1777</f>
        <v>STORE16</v>
      </c>
      <c r="F1777" s="4">
        <f>IF(Raw_SalesFact!F1777="",ROUND(AVERAGE(Raw_SalesFact!$F$2:$F$2001),0),Raw_SalesFact!F1777)</f>
        <v>3</v>
      </c>
      <c r="G1777" s="4">
        <f>IF(Raw_SalesFact!G1777="",ROUND(AVERAGEIF(Raw_SalesFact!$D$2:$D$2001,D1777,Raw_SalesFact!$G$2:$G$2001),2),Raw_SalesFact!G1777)</f>
        <v>738.47</v>
      </c>
      <c r="H1777" s="8">
        <f>IF(Raw_SalesFact!H1777="",0,Raw_SalesFact!H1777)</f>
        <v>0.28000000000000003</v>
      </c>
      <c r="I1777" s="4" t="str">
        <f>Raw_SalesFact!I1777</f>
        <v>Credit Card</v>
      </c>
      <c r="J1777" s="4">
        <f>IF(Raw_SalesFact!J1777="",ROUND(F1777*G1777*(1-H1777),2),Raw_SalesFact!J1777)</f>
        <v>1595.0952</v>
      </c>
      <c r="K1777" s="4" t="str">
        <f>IF(COUNTIF($A$2:$A1777,A1777)&gt;1,"Duplicate","Unique")</f>
        <v>Unique</v>
      </c>
    </row>
    <row r="1778" spans="1:11" ht="15" customHeight="1" x14ac:dyDescent="0.3">
      <c r="A1778" s="4" t="str">
        <f>Raw_SalesFact!A1778</f>
        <v>SALE1776</v>
      </c>
      <c r="B1778" s="6">
        <f>Raw_SalesFact!B1778</f>
        <v>45620</v>
      </c>
      <c r="C1778" s="4" t="str">
        <f>Raw_SalesFact!C1778</f>
        <v>CUST1328</v>
      </c>
      <c r="D1778" s="4" t="str">
        <f>Raw_SalesFact!D1778</f>
        <v>PROD5</v>
      </c>
      <c r="E1778" s="4" t="str">
        <f>Raw_SalesFact!E1778</f>
        <v>STORE0</v>
      </c>
      <c r="F1778" s="4">
        <f>IF(Raw_SalesFact!F1778="",ROUND(AVERAGE(Raw_SalesFact!$F$2:$F$2001),0),Raw_SalesFact!F1778)</f>
        <v>4</v>
      </c>
      <c r="G1778" s="4">
        <f>IF(Raw_SalesFact!G1778="",ROUND(AVERAGEIF(Raw_SalesFact!$D$2:$D$2001,D1778,Raw_SalesFact!$G$2:$G$2001),2),Raw_SalesFact!G1778)</f>
        <v>477.83</v>
      </c>
      <c r="H1778" s="8">
        <f>IF(Raw_SalesFact!H1778="",0,Raw_SalesFact!H1778)</f>
        <v>0.05</v>
      </c>
      <c r="I1778" s="4" t="str">
        <f>Raw_SalesFact!I1778</f>
        <v>COD</v>
      </c>
      <c r="J1778" s="4">
        <f>IF(Raw_SalesFact!J1778="",ROUND(F1778*G1778*(1-H1778),2),Raw_SalesFact!J1778)</f>
        <v>1815.7539999999999</v>
      </c>
      <c r="K1778" s="4" t="str">
        <f>IF(COUNTIF($A$2:$A1778,A1778)&gt;1,"Duplicate","Unique")</f>
        <v>Unique</v>
      </c>
    </row>
    <row r="1779" spans="1:11" ht="15" customHeight="1" x14ac:dyDescent="0.3">
      <c r="A1779" s="4" t="str">
        <f>Raw_SalesFact!A1779</f>
        <v>SALE1777</v>
      </c>
      <c r="B1779" s="6">
        <f>Raw_SalesFact!B1779</f>
        <v>45831</v>
      </c>
      <c r="C1779" s="4" t="str">
        <f>Raw_SalesFact!C1779</f>
        <v>CUST1168</v>
      </c>
      <c r="D1779" s="4" t="str">
        <f>Raw_SalesFact!D1779</f>
        <v>PROD42</v>
      </c>
      <c r="E1779" s="4" t="str">
        <f>Raw_SalesFact!E1779</f>
        <v>STORE12</v>
      </c>
      <c r="F1779" s="4">
        <f>IF(Raw_SalesFact!F1779="",ROUND(AVERAGE(Raw_SalesFact!$F$2:$F$2001),0),Raw_SalesFact!F1779)</f>
        <v>3</v>
      </c>
      <c r="G1779" s="4">
        <f>IF(Raw_SalesFact!G1779="",ROUND(AVERAGEIF(Raw_SalesFact!$D$2:$D$2001,D1779,Raw_SalesFact!$G$2:$G$2001),2),Raw_SalesFact!G1779)</f>
        <v>605.83000000000004</v>
      </c>
      <c r="H1779" s="8">
        <f>IF(Raw_SalesFact!H1779="",0,Raw_SalesFact!H1779)</f>
        <v>0.28000000000000003</v>
      </c>
      <c r="I1779" s="4" t="str">
        <f>Raw_SalesFact!I1779</f>
        <v>COD</v>
      </c>
      <c r="J1779" s="4">
        <f>IF(Raw_SalesFact!J1779="",ROUND(F1779*G1779*(1-H1779),2),Raw_SalesFact!J1779)</f>
        <v>1308.5927999999999</v>
      </c>
      <c r="K1779" s="4" t="str">
        <f>IF(COUNTIF($A$2:$A1779,A1779)&gt;1,"Duplicate","Unique")</f>
        <v>Unique</v>
      </c>
    </row>
    <row r="1780" spans="1:11" ht="15" customHeight="1" x14ac:dyDescent="0.3">
      <c r="A1780" s="4" t="str">
        <f>Raw_SalesFact!A1780</f>
        <v>SALE1778</v>
      </c>
      <c r="B1780" s="6">
        <f>Raw_SalesFact!B1780</f>
        <v>45373</v>
      </c>
      <c r="C1780" s="4" t="str">
        <f>Raw_SalesFact!C1780</f>
        <v>CUST1067</v>
      </c>
      <c r="D1780" s="4" t="str">
        <f>Raw_SalesFact!D1780</f>
        <v>PROD43</v>
      </c>
      <c r="E1780" s="4" t="str">
        <f>Raw_SalesFact!E1780</f>
        <v>STORE3</v>
      </c>
      <c r="F1780" s="4">
        <f>IF(Raw_SalesFact!F1780="",ROUND(AVERAGE(Raw_SalesFact!$F$2:$F$2001),0),Raw_SalesFact!F1780)</f>
        <v>2</v>
      </c>
      <c r="G1780" s="4">
        <f>IF(Raw_SalesFact!G1780="",ROUND(AVERAGEIF(Raw_SalesFact!$D$2:$D$2001,D1780,Raw_SalesFact!$G$2:$G$2001),2),Raw_SalesFact!G1780)</f>
        <v>521.44000000000005</v>
      </c>
      <c r="H1780" s="8">
        <f>IF(Raw_SalesFact!H1780="",0,Raw_SalesFact!H1780)</f>
        <v>0.25</v>
      </c>
      <c r="I1780" s="4" t="str">
        <f>Raw_SalesFact!I1780</f>
        <v>COD</v>
      </c>
      <c r="J1780" s="4">
        <f>IF(Raw_SalesFact!J1780="",ROUND(F1780*G1780*(1-H1780),2),Raw_SalesFact!J1780)</f>
        <v>782.16</v>
      </c>
      <c r="K1780" s="4" t="str">
        <f>IF(COUNTIF($A$2:$A1780,A1780)&gt;1,"Duplicate","Unique")</f>
        <v>Unique</v>
      </c>
    </row>
    <row r="1781" spans="1:11" ht="15" customHeight="1" x14ac:dyDescent="0.3">
      <c r="A1781" s="4" t="str">
        <f>Raw_SalesFact!A1781</f>
        <v>SALE1779</v>
      </c>
      <c r="B1781" s="6">
        <f>Raw_SalesFact!B1781</f>
        <v>45863</v>
      </c>
      <c r="C1781" s="4" t="str">
        <f>Raw_SalesFact!C1781</f>
        <v>CUST1373</v>
      </c>
      <c r="D1781" s="4" t="str">
        <f>Raw_SalesFact!D1781</f>
        <v>PROD10</v>
      </c>
      <c r="E1781" s="4" t="str">
        <f>Raw_SalesFact!E1781</f>
        <v>STORE7</v>
      </c>
      <c r="F1781" s="4">
        <f>IF(Raw_SalesFact!F1781="",ROUND(AVERAGE(Raw_SalesFact!$F$2:$F$2001),0),Raw_SalesFact!F1781)</f>
        <v>4</v>
      </c>
      <c r="G1781" s="4">
        <f>IF(Raw_SalesFact!G1781="",ROUND(AVERAGEIF(Raw_SalesFact!$D$2:$D$2001,D1781,Raw_SalesFact!$G$2:$G$2001),2),Raw_SalesFact!G1781)</f>
        <v>499.02</v>
      </c>
      <c r="H1781" s="8">
        <f>IF(Raw_SalesFact!H1781="",0,Raw_SalesFact!H1781)</f>
        <v>0.06</v>
      </c>
      <c r="I1781" s="4" t="str">
        <f>Raw_SalesFact!I1781</f>
        <v>Credit Card</v>
      </c>
      <c r="J1781" s="4">
        <f>IF(Raw_SalesFact!J1781="",ROUND(F1781*G1781*(1-H1781),2),Raw_SalesFact!J1781)</f>
        <v>1876.3152</v>
      </c>
      <c r="K1781" s="4" t="str">
        <f>IF(COUNTIF($A$2:$A1781,A1781)&gt;1,"Duplicate","Unique")</f>
        <v>Unique</v>
      </c>
    </row>
    <row r="1782" spans="1:11" ht="15" customHeight="1" x14ac:dyDescent="0.3">
      <c r="A1782" s="4" t="str">
        <f>Raw_SalesFact!A1782</f>
        <v>SALE1780</v>
      </c>
      <c r="B1782" s="6">
        <f>Raw_SalesFact!B1782</f>
        <v>45758</v>
      </c>
      <c r="C1782" s="4" t="str">
        <f>Raw_SalesFact!C1782</f>
        <v>CUST1153</v>
      </c>
      <c r="D1782" s="4" t="str">
        <f>Raw_SalesFact!D1782</f>
        <v>PROD4</v>
      </c>
      <c r="E1782" s="4" t="str">
        <f>Raw_SalesFact!E1782</f>
        <v>STORE18</v>
      </c>
      <c r="F1782" s="4">
        <f>IF(Raw_SalesFact!F1782="",ROUND(AVERAGE(Raw_SalesFact!$F$2:$F$2001),0),Raw_SalesFact!F1782)</f>
        <v>4</v>
      </c>
      <c r="G1782" s="4">
        <f>IF(Raw_SalesFact!G1782="",ROUND(AVERAGEIF(Raw_SalesFact!$D$2:$D$2001,D1782,Raw_SalesFact!$G$2:$G$2001),2),Raw_SalesFact!G1782)</f>
        <v>299.45999999999998</v>
      </c>
      <c r="H1782" s="8">
        <f>IF(Raw_SalesFact!H1782="",0,Raw_SalesFact!H1782)</f>
        <v>0.18</v>
      </c>
      <c r="I1782" s="4" t="str">
        <f>Raw_SalesFact!I1782</f>
        <v>COD</v>
      </c>
      <c r="J1782" s="4">
        <f>IF(Raw_SalesFact!J1782="",ROUND(F1782*G1782*(1-H1782),2),Raw_SalesFact!J1782)</f>
        <v>982.22879999999998</v>
      </c>
      <c r="K1782" s="4" t="str">
        <f>IF(COUNTIF($A$2:$A1782,A1782)&gt;1,"Duplicate","Unique")</f>
        <v>Unique</v>
      </c>
    </row>
    <row r="1783" spans="1:11" ht="15" customHeight="1" x14ac:dyDescent="0.3">
      <c r="A1783" s="4" t="str">
        <f>Raw_SalesFact!A1783</f>
        <v>SALE1781</v>
      </c>
      <c r="B1783" s="6">
        <f>Raw_SalesFact!B1783</f>
        <v>45285</v>
      </c>
      <c r="C1783" s="4" t="str">
        <f>Raw_SalesFact!C1783</f>
        <v>CUST1457</v>
      </c>
      <c r="D1783" s="4" t="str">
        <f>Raw_SalesFact!D1783</f>
        <v>PROD39</v>
      </c>
      <c r="E1783" s="4" t="str">
        <f>Raw_SalesFact!E1783</f>
        <v>STORE0</v>
      </c>
      <c r="F1783" s="4">
        <f>IF(Raw_SalesFact!F1783="",ROUND(AVERAGE(Raw_SalesFact!$F$2:$F$2001),0),Raw_SalesFact!F1783)</f>
        <v>1</v>
      </c>
      <c r="G1783" s="4">
        <f>IF(Raw_SalesFact!G1783="",ROUND(AVERAGEIF(Raw_SalesFact!$D$2:$D$2001,D1783,Raw_SalesFact!$G$2:$G$2001),2),Raw_SalesFact!G1783)</f>
        <v>609.29</v>
      </c>
      <c r="H1783" s="8">
        <f>IF(Raw_SalesFact!H1783="",0,Raw_SalesFact!H1783)</f>
        <v>0.15</v>
      </c>
      <c r="I1783" s="4" t="str">
        <f>Raw_SalesFact!I1783</f>
        <v>Credit Card</v>
      </c>
      <c r="J1783" s="4">
        <f>IF(Raw_SalesFact!J1783="",ROUND(F1783*G1783*(1-H1783),2),Raw_SalesFact!J1783)</f>
        <v>517.89649999999995</v>
      </c>
      <c r="K1783" s="4" t="str">
        <f>IF(COUNTIF($A$2:$A1783,A1783)&gt;1,"Duplicate","Unique")</f>
        <v>Unique</v>
      </c>
    </row>
    <row r="1784" spans="1:11" ht="15" customHeight="1" x14ac:dyDescent="0.3">
      <c r="A1784" s="4" t="str">
        <f>Raw_SalesFact!A1784</f>
        <v>SALE1782</v>
      </c>
      <c r="B1784" s="6">
        <f>Raw_SalesFact!B1784</f>
        <v>45656</v>
      </c>
      <c r="C1784" s="4" t="str">
        <f>Raw_SalesFact!C1784</f>
        <v>CUST1101</v>
      </c>
      <c r="D1784" s="4" t="str">
        <f>Raw_SalesFact!D1784</f>
        <v>PROD2</v>
      </c>
      <c r="E1784" s="4" t="str">
        <f>Raw_SalesFact!E1784</f>
        <v>STORE8</v>
      </c>
      <c r="F1784" s="4">
        <f>IF(Raw_SalesFact!F1784="",ROUND(AVERAGE(Raw_SalesFact!$F$2:$F$2001),0),Raw_SalesFact!F1784)</f>
        <v>1</v>
      </c>
      <c r="G1784" s="4">
        <f>IF(Raw_SalesFact!G1784="",ROUND(AVERAGEIF(Raw_SalesFact!$D$2:$D$2001,D1784,Raw_SalesFact!$G$2:$G$2001),2),Raw_SalesFact!G1784)</f>
        <v>213.74</v>
      </c>
      <c r="H1784" s="8">
        <f>IF(Raw_SalesFact!H1784="",0,Raw_SalesFact!H1784)</f>
        <v>7.0000000000000007E-2</v>
      </c>
      <c r="I1784" s="4" t="str">
        <f>Raw_SalesFact!I1784</f>
        <v>COD</v>
      </c>
      <c r="J1784" s="4">
        <f>IF(Raw_SalesFact!J1784="",ROUND(F1784*G1784*(1-H1784),2),Raw_SalesFact!J1784)</f>
        <v>198.7782</v>
      </c>
      <c r="K1784" s="4" t="str">
        <f>IF(COUNTIF($A$2:$A1784,A1784)&gt;1,"Duplicate","Unique")</f>
        <v>Unique</v>
      </c>
    </row>
    <row r="1785" spans="1:11" ht="15" customHeight="1" x14ac:dyDescent="0.3">
      <c r="A1785" s="4" t="str">
        <f>Raw_SalesFact!A1785</f>
        <v>SALE1783</v>
      </c>
      <c r="B1785" s="6">
        <f>Raw_SalesFact!B1785</f>
        <v>45718</v>
      </c>
      <c r="C1785" s="4" t="str">
        <f>Raw_SalesFact!C1785</f>
        <v>CUST1153</v>
      </c>
      <c r="D1785" s="4" t="str">
        <f>Raw_SalesFact!D1785</f>
        <v>PROD55</v>
      </c>
      <c r="E1785" s="4" t="str">
        <f>Raw_SalesFact!E1785</f>
        <v>STORE16</v>
      </c>
      <c r="F1785" s="4">
        <f>IF(Raw_SalesFact!F1785="",ROUND(AVERAGE(Raw_SalesFact!$F$2:$F$2001),0),Raw_SalesFact!F1785)</f>
        <v>4</v>
      </c>
      <c r="G1785" s="4">
        <f>IF(Raw_SalesFact!G1785="",ROUND(AVERAGEIF(Raw_SalesFact!$D$2:$D$2001,D1785,Raw_SalesFact!$G$2:$G$2001),2),Raw_SalesFact!G1785)</f>
        <v>613.16999999999996</v>
      </c>
      <c r="H1785" s="8">
        <f>IF(Raw_SalesFact!H1785="",0,Raw_SalesFact!H1785)</f>
        <v>0.26</v>
      </c>
      <c r="I1785" s="4" t="str">
        <f>Raw_SalesFact!I1785</f>
        <v>Credit Card</v>
      </c>
      <c r="J1785" s="4">
        <f>IF(Raw_SalesFact!J1785="",ROUND(F1785*G1785*(1-H1785),2),Raw_SalesFact!J1785)</f>
        <v>1814.9831999999999</v>
      </c>
      <c r="K1785" s="4" t="str">
        <f>IF(COUNTIF($A$2:$A1785,A1785)&gt;1,"Duplicate","Unique")</f>
        <v>Unique</v>
      </c>
    </row>
    <row r="1786" spans="1:11" ht="15" customHeight="1" x14ac:dyDescent="0.3">
      <c r="A1786" s="4" t="str">
        <f>Raw_SalesFact!A1786</f>
        <v>SALE1784</v>
      </c>
      <c r="B1786" s="6">
        <f>Raw_SalesFact!B1786</f>
        <v>45293</v>
      </c>
      <c r="C1786" s="4" t="str">
        <f>Raw_SalesFact!C1786</f>
        <v>CUST1357</v>
      </c>
      <c r="D1786" s="4" t="str">
        <f>Raw_SalesFact!D1786</f>
        <v>PROD59</v>
      </c>
      <c r="E1786" s="4" t="str">
        <f>Raw_SalesFact!E1786</f>
        <v>STORE11</v>
      </c>
      <c r="F1786" s="4">
        <f>IF(Raw_SalesFact!F1786="",ROUND(AVERAGE(Raw_SalesFact!$F$2:$F$2001),0),Raw_SalesFact!F1786)</f>
        <v>2</v>
      </c>
      <c r="G1786" s="4">
        <f>IF(Raw_SalesFact!G1786="",ROUND(AVERAGEIF(Raw_SalesFact!$D$2:$D$2001,D1786,Raw_SalesFact!$G$2:$G$2001),2),Raw_SalesFact!G1786)</f>
        <v>687.36</v>
      </c>
      <c r="H1786" s="8">
        <f>IF(Raw_SalesFact!H1786="",0,Raw_SalesFact!H1786)</f>
        <v>7.0000000000000007E-2</v>
      </c>
      <c r="I1786" s="4" t="str">
        <f>Raw_SalesFact!I1786</f>
        <v>COD</v>
      </c>
      <c r="J1786" s="4">
        <f>IF(Raw_SalesFact!J1786="",ROUND(F1786*G1786*(1-H1786),2),Raw_SalesFact!J1786)</f>
        <v>1278.4896000000001</v>
      </c>
      <c r="K1786" s="4" t="str">
        <f>IF(COUNTIF($A$2:$A1786,A1786)&gt;1,"Duplicate","Unique")</f>
        <v>Unique</v>
      </c>
    </row>
    <row r="1787" spans="1:11" ht="15" customHeight="1" x14ac:dyDescent="0.3">
      <c r="A1787" s="4" t="str">
        <f>Raw_SalesFact!A1787</f>
        <v>SALE1785</v>
      </c>
      <c r="B1787" s="6">
        <f>Raw_SalesFact!B1787</f>
        <v>45915</v>
      </c>
      <c r="C1787" s="4" t="str">
        <f>Raw_SalesFact!C1787</f>
        <v>CUST1326</v>
      </c>
      <c r="D1787" s="4" t="str">
        <f>Raw_SalesFact!D1787</f>
        <v>PROD67</v>
      </c>
      <c r="E1787" s="4" t="str">
        <f>Raw_SalesFact!E1787</f>
        <v>STORE13</v>
      </c>
      <c r="F1787" s="4">
        <f>IF(Raw_SalesFact!F1787="",ROUND(AVERAGE(Raw_SalesFact!$F$2:$F$2001),0),Raw_SalesFact!F1787)</f>
        <v>3</v>
      </c>
      <c r="G1787" s="4">
        <f>IF(Raw_SalesFact!G1787="",ROUND(AVERAGEIF(Raw_SalesFact!$D$2:$D$2001,D1787,Raw_SalesFact!$G$2:$G$2001),2),Raw_SalesFact!G1787)</f>
        <v>115.39</v>
      </c>
      <c r="H1787" s="8">
        <f>IF(Raw_SalesFact!H1787="",0,Raw_SalesFact!H1787)</f>
        <v>0.02</v>
      </c>
      <c r="I1787" s="4" t="str">
        <f>Raw_SalesFact!I1787</f>
        <v>PayPal</v>
      </c>
      <c r="J1787" s="4">
        <f>IF(Raw_SalesFact!J1787="",ROUND(F1787*G1787*(1-H1787),2),Raw_SalesFact!J1787)</f>
        <v>339.2466</v>
      </c>
      <c r="K1787" s="4" t="str">
        <f>IF(COUNTIF($A$2:$A1787,A1787)&gt;1,"Duplicate","Unique")</f>
        <v>Unique</v>
      </c>
    </row>
    <row r="1788" spans="1:11" ht="15" customHeight="1" x14ac:dyDescent="0.3">
      <c r="A1788" s="4" t="str">
        <f>Raw_SalesFact!A1788</f>
        <v>SALE1786</v>
      </c>
      <c r="B1788" s="6">
        <f>Raw_SalesFact!B1788</f>
        <v>45359</v>
      </c>
      <c r="C1788" s="4" t="str">
        <f>Raw_SalesFact!C1788</f>
        <v>CUST1179</v>
      </c>
      <c r="D1788" s="4" t="str">
        <f>Raw_SalesFact!D1788</f>
        <v>PROD24</v>
      </c>
      <c r="E1788" s="4" t="str">
        <f>Raw_SalesFact!E1788</f>
        <v>STORE12</v>
      </c>
      <c r="F1788" s="4">
        <f>IF(Raw_SalesFact!F1788="",ROUND(AVERAGE(Raw_SalesFact!$F$2:$F$2001),0),Raw_SalesFact!F1788)</f>
        <v>2</v>
      </c>
      <c r="G1788" s="4">
        <f>IF(Raw_SalesFact!G1788="",ROUND(AVERAGEIF(Raw_SalesFact!$D$2:$D$2001,D1788,Raw_SalesFact!$G$2:$G$2001),2),Raw_SalesFact!G1788)</f>
        <v>722.06</v>
      </c>
      <c r="H1788" s="8">
        <f>IF(Raw_SalesFact!H1788="",0,Raw_SalesFact!H1788)</f>
        <v>7.0000000000000007E-2</v>
      </c>
      <c r="I1788" s="4" t="str">
        <f>Raw_SalesFact!I1788</f>
        <v>Credit Card</v>
      </c>
      <c r="J1788" s="4">
        <f>IF(Raw_SalesFact!J1788="",ROUND(F1788*G1788*(1-H1788),2),Raw_SalesFact!J1788)</f>
        <v>1343.0316</v>
      </c>
      <c r="K1788" s="4" t="str">
        <f>IF(COUNTIF($A$2:$A1788,A1788)&gt;1,"Duplicate","Unique")</f>
        <v>Unique</v>
      </c>
    </row>
    <row r="1789" spans="1:11" ht="15" customHeight="1" x14ac:dyDescent="0.3">
      <c r="A1789" s="4" t="str">
        <f>Raw_SalesFact!A1789</f>
        <v>SALE1787</v>
      </c>
      <c r="B1789" s="6">
        <f>Raw_SalesFact!B1789</f>
        <v>45652</v>
      </c>
      <c r="C1789" s="4" t="str">
        <f>Raw_SalesFact!C1789</f>
        <v>CUST1425</v>
      </c>
      <c r="D1789" s="4" t="str">
        <f>Raw_SalesFact!D1789</f>
        <v>PROD7</v>
      </c>
      <c r="E1789" s="4" t="str">
        <f>Raw_SalesFact!E1789</f>
        <v>STORE15</v>
      </c>
      <c r="F1789" s="4">
        <f>IF(Raw_SalesFact!F1789="",ROUND(AVERAGE(Raw_SalesFact!$F$2:$F$2001),0),Raw_SalesFact!F1789)</f>
        <v>1</v>
      </c>
      <c r="G1789" s="4">
        <f>IF(Raw_SalesFact!G1789="",ROUND(AVERAGEIF(Raw_SalesFact!$D$2:$D$2001,D1789,Raw_SalesFact!$G$2:$G$2001),2),Raw_SalesFact!G1789)</f>
        <v>384.57</v>
      </c>
      <c r="H1789" s="8">
        <f>IF(Raw_SalesFact!H1789="",0,Raw_SalesFact!H1789)</f>
        <v>0.06</v>
      </c>
      <c r="I1789" s="4" t="str">
        <f>Raw_SalesFact!I1789</f>
        <v>PayPal</v>
      </c>
      <c r="J1789" s="4">
        <f>IF(Raw_SalesFact!J1789="",ROUND(F1789*G1789*(1-H1789),2),Raw_SalesFact!J1789)</f>
        <v>361.49579999999997</v>
      </c>
      <c r="K1789" s="4" t="str">
        <f>IF(COUNTIF($A$2:$A1789,A1789)&gt;1,"Duplicate","Unique")</f>
        <v>Unique</v>
      </c>
    </row>
    <row r="1790" spans="1:11" ht="15" customHeight="1" x14ac:dyDescent="0.3">
      <c r="A1790" s="4" t="str">
        <f>Raw_SalesFact!A1790</f>
        <v>SALE1788</v>
      </c>
      <c r="B1790" s="6">
        <f>Raw_SalesFact!B1790</f>
        <v>45735</v>
      </c>
      <c r="C1790" s="4" t="str">
        <f>Raw_SalesFact!C1790</f>
        <v>CUST1210</v>
      </c>
      <c r="D1790" s="4" t="str">
        <f>Raw_SalesFact!D1790</f>
        <v>PROD8</v>
      </c>
      <c r="E1790" s="4" t="str">
        <f>Raw_SalesFact!E1790</f>
        <v>STORE13</v>
      </c>
      <c r="F1790" s="4">
        <f>IF(Raw_SalesFact!F1790="",ROUND(AVERAGE(Raw_SalesFact!$F$2:$F$2001),0),Raw_SalesFact!F1790)</f>
        <v>2</v>
      </c>
      <c r="G1790" s="4">
        <f>IF(Raw_SalesFact!G1790="",ROUND(AVERAGEIF(Raw_SalesFact!$D$2:$D$2001,D1790,Raw_SalesFact!$G$2:$G$2001),2),Raw_SalesFact!G1790)</f>
        <v>194.09</v>
      </c>
      <c r="H1790" s="8">
        <f>IF(Raw_SalesFact!H1790="",0,Raw_SalesFact!H1790)</f>
        <v>0.18</v>
      </c>
      <c r="I1790" s="4" t="str">
        <f>Raw_SalesFact!I1790</f>
        <v>PayPal</v>
      </c>
      <c r="J1790" s="4">
        <f>IF(Raw_SalesFact!J1790="",ROUND(F1790*G1790*(1-H1790),2),Raw_SalesFact!J1790)</f>
        <v>318.30759999999998</v>
      </c>
      <c r="K1790" s="4" t="str">
        <f>IF(COUNTIF($A$2:$A1790,A1790)&gt;1,"Duplicate","Unique")</f>
        <v>Unique</v>
      </c>
    </row>
    <row r="1791" spans="1:11" ht="15" customHeight="1" x14ac:dyDescent="0.3">
      <c r="A1791" s="4" t="str">
        <f>Raw_SalesFact!A1791</f>
        <v>SALE1789</v>
      </c>
      <c r="B1791" s="6">
        <f>Raw_SalesFact!B1791</f>
        <v>45579</v>
      </c>
      <c r="C1791" s="4" t="str">
        <f>Raw_SalesFact!C1791</f>
        <v>CUST1172</v>
      </c>
      <c r="D1791" s="4" t="str">
        <f>Raw_SalesFact!D1791</f>
        <v>PROD88</v>
      </c>
      <c r="E1791" s="4" t="str">
        <f>Raw_SalesFact!E1791</f>
        <v>STORE3</v>
      </c>
      <c r="F1791" s="4">
        <f>IF(Raw_SalesFact!F1791="",ROUND(AVERAGE(Raw_SalesFact!$F$2:$F$2001),0),Raw_SalesFact!F1791)</f>
        <v>2</v>
      </c>
      <c r="G1791" s="4">
        <f>IF(Raw_SalesFact!G1791="",ROUND(AVERAGEIF(Raw_SalesFact!$D$2:$D$2001,D1791,Raw_SalesFact!$G$2:$G$2001),2),Raw_SalesFact!G1791)</f>
        <v>403.91</v>
      </c>
      <c r="H1791" s="8">
        <f>IF(Raw_SalesFact!H1791="",0,Raw_SalesFact!H1791)</f>
        <v>7.0000000000000007E-2</v>
      </c>
      <c r="I1791" s="4" t="str">
        <f>Raw_SalesFact!I1791</f>
        <v>Credit Card</v>
      </c>
      <c r="J1791" s="4">
        <f>IF(Raw_SalesFact!J1791="",ROUND(F1791*G1791*(1-H1791),2),Raw_SalesFact!J1791)</f>
        <v>751.27260000000001</v>
      </c>
      <c r="K1791" s="4" t="str">
        <f>IF(COUNTIF($A$2:$A1791,A1791)&gt;1,"Duplicate","Unique")</f>
        <v>Unique</v>
      </c>
    </row>
    <row r="1792" spans="1:11" ht="15" customHeight="1" x14ac:dyDescent="0.3">
      <c r="A1792" s="4" t="str">
        <f>Raw_SalesFact!A1792</f>
        <v>SALE1790</v>
      </c>
      <c r="B1792" s="6">
        <f>Raw_SalesFact!B1792</f>
        <v>45721</v>
      </c>
      <c r="C1792" s="4" t="str">
        <f>Raw_SalesFact!C1792</f>
        <v>CUST1076</v>
      </c>
      <c r="D1792" s="4" t="str">
        <f>Raw_SalesFact!D1792</f>
        <v>PROD17</v>
      </c>
      <c r="E1792" s="4" t="str">
        <f>Raw_SalesFact!E1792</f>
        <v>STORE14</v>
      </c>
      <c r="F1792" s="4">
        <f>IF(Raw_SalesFact!F1792="",ROUND(AVERAGE(Raw_SalesFact!$F$2:$F$2001),0),Raw_SalesFact!F1792)</f>
        <v>1</v>
      </c>
      <c r="G1792" s="4">
        <f>IF(Raw_SalesFact!G1792="",ROUND(AVERAGEIF(Raw_SalesFact!$D$2:$D$2001,D1792,Raw_SalesFact!$G$2:$G$2001),2),Raw_SalesFact!G1792)</f>
        <v>878.69</v>
      </c>
      <c r="H1792" s="8">
        <f>IF(Raw_SalesFact!H1792="",0,Raw_SalesFact!H1792)</f>
        <v>0.3</v>
      </c>
      <c r="I1792" s="4" t="str">
        <f>Raw_SalesFact!I1792</f>
        <v>PayPal</v>
      </c>
      <c r="J1792" s="4">
        <f>IF(Raw_SalesFact!J1792="",ROUND(F1792*G1792*(1-H1792),2),Raw_SalesFact!J1792)</f>
        <v>615.08299999999997</v>
      </c>
      <c r="K1792" s="4" t="str">
        <f>IF(COUNTIF($A$2:$A1792,A1792)&gt;1,"Duplicate","Unique")</f>
        <v>Unique</v>
      </c>
    </row>
    <row r="1793" spans="1:11" ht="15" customHeight="1" x14ac:dyDescent="0.3">
      <c r="A1793" s="4" t="str">
        <f>Raw_SalesFact!A1793</f>
        <v>SALE1791</v>
      </c>
      <c r="B1793" s="6">
        <f>Raw_SalesFact!B1793</f>
        <v>45446</v>
      </c>
      <c r="C1793" s="4" t="str">
        <f>Raw_SalesFact!C1793</f>
        <v>CUST1381</v>
      </c>
      <c r="D1793" s="4" t="str">
        <f>Raw_SalesFact!D1793</f>
        <v>PROD33</v>
      </c>
      <c r="E1793" s="4" t="str">
        <f>Raw_SalesFact!E1793</f>
        <v>STORE15</v>
      </c>
      <c r="F1793" s="4">
        <f>IF(Raw_SalesFact!F1793="",ROUND(AVERAGE(Raw_SalesFact!$F$2:$F$2001),0),Raw_SalesFact!F1793)</f>
        <v>1</v>
      </c>
      <c r="G1793" s="4">
        <f>IF(Raw_SalesFact!G1793="",ROUND(AVERAGEIF(Raw_SalesFact!$D$2:$D$2001,D1793,Raw_SalesFact!$G$2:$G$2001),2),Raw_SalesFact!G1793)</f>
        <v>161.16999999999999</v>
      </c>
      <c r="H1793" s="8">
        <f>IF(Raw_SalesFact!H1793="",0,Raw_SalesFact!H1793)</f>
        <v>0.05</v>
      </c>
      <c r="I1793" s="4" t="str">
        <f>Raw_SalesFact!I1793</f>
        <v>Credit Card</v>
      </c>
      <c r="J1793" s="4">
        <f>IF(Raw_SalesFact!J1793="",ROUND(F1793*G1793*(1-H1793),2),Raw_SalesFact!J1793)</f>
        <v>153.11150000000001</v>
      </c>
      <c r="K1793" s="4" t="str">
        <f>IF(COUNTIF($A$2:$A1793,A1793)&gt;1,"Duplicate","Unique")</f>
        <v>Unique</v>
      </c>
    </row>
    <row r="1794" spans="1:11" ht="15" customHeight="1" x14ac:dyDescent="0.3">
      <c r="A1794" s="4" t="str">
        <f>Raw_SalesFact!A1794</f>
        <v>SALE1792</v>
      </c>
      <c r="B1794" s="6">
        <f>Raw_SalesFact!B1794</f>
        <v>45387</v>
      </c>
      <c r="C1794" s="4" t="str">
        <f>Raw_SalesFact!C1794</f>
        <v>CUST1214</v>
      </c>
      <c r="D1794" s="4" t="str">
        <f>Raw_SalesFact!D1794</f>
        <v>PROD73</v>
      </c>
      <c r="E1794" s="4" t="str">
        <f>Raw_SalesFact!E1794</f>
        <v>STORE14</v>
      </c>
      <c r="F1794" s="4">
        <f>IF(Raw_SalesFact!F1794="",ROUND(AVERAGE(Raw_SalesFact!$F$2:$F$2001),0),Raw_SalesFact!F1794)</f>
        <v>2</v>
      </c>
      <c r="G1794" s="4">
        <f>IF(Raw_SalesFact!G1794="",ROUND(AVERAGEIF(Raw_SalesFact!$D$2:$D$2001,D1794,Raw_SalesFact!$G$2:$G$2001),2),Raw_SalesFact!G1794)</f>
        <v>720.15</v>
      </c>
      <c r="H1794" s="8">
        <f>IF(Raw_SalesFact!H1794="",0,Raw_SalesFact!H1794)</f>
        <v>0.22</v>
      </c>
      <c r="I1794" s="4" t="str">
        <f>Raw_SalesFact!I1794</f>
        <v>COD</v>
      </c>
      <c r="J1794" s="4">
        <f>IF(Raw_SalesFact!J1794="",ROUND(F1794*G1794*(1-H1794),2),Raw_SalesFact!J1794)</f>
        <v>1123.434</v>
      </c>
      <c r="K1794" s="4" t="str">
        <f>IF(COUNTIF($A$2:$A1794,A1794)&gt;1,"Duplicate","Unique")</f>
        <v>Unique</v>
      </c>
    </row>
    <row r="1795" spans="1:11" ht="15" customHeight="1" x14ac:dyDescent="0.3">
      <c r="A1795" s="4" t="str">
        <f>Raw_SalesFact!A1795</f>
        <v>SALE1793</v>
      </c>
      <c r="B1795" s="6">
        <f>Raw_SalesFact!B1795</f>
        <v>45222</v>
      </c>
      <c r="C1795" s="4" t="str">
        <f>Raw_SalesFact!C1795</f>
        <v>CUST1347</v>
      </c>
      <c r="D1795" s="4" t="str">
        <f>Raw_SalesFact!D1795</f>
        <v>PROD26</v>
      </c>
      <c r="E1795" s="4" t="str">
        <f>Raw_SalesFact!E1795</f>
        <v>STORE8</v>
      </c>
      <c r="F1795" s="4">
        <f>IF(Raw_SalesFact!F1795="",ROUND(AVERAGE(Raw_SalesFact!$F$2:$F$2001),0),Raw_SalesFact!F1795)</f>
        <v>1</v>
      </c>
      <c r="G1795" s="4">
        <f>IF(Raw_SalesFact!G1795="",ROUND(AVERAGEIF(Raw_SalesFact!$D$2:$D$2001,D1795,Raw_SalesFact!$G$2:$G$2001),2),Raw_SalesFact!G1795)</f>
        <v>361.8</v>
      </c>
      <c r="H1795" s="8">
        <f>IF(Raw_SalesFact!H1795="",0,Raw_SalesFact!H1795)</f>
        <v>0.02</v>
      </c>
      <c r="I1795" s="4" t="str">
        <f>Raw_SalesFact!I1795</f>
        <v>COD</v>
      </c>
      <c r="J1795" s="4">
        <f>IF(Raw_SalesFact!J1795="",ROUND(F1795*G1795*(1-H1795),2),Raw_SalesFact!J1795)</f>
        <v>354.56400000000002</v>
      </c>
      <c r="K1795" s="4" t="str">
        <f>IF(COUNTIF($A$2:$A1795,A1795)&gt;1,"Duplicate","Unique")</f>
        <v>Unique</v>
      </c>
    </row>
    <row r="1796" spans="1:11" ht="15" customHeight="1" x14ac:dyDescent="0.3">
      <c r="A1796" s="4" t="str">
        <f>Raw_SalesFact!A1796</f>
        <v>SALE1794</v>
      </c>
      <c r="B1796" s="6">
        <f>Raw_SalesFact!B1796</f>
        <v>45402</v>
      </c>
      <c r="C1796" s="4" t="str">
        <f>Raw_SalesFact!C1796</f>
        <v>CUST1230</v>
      </c>
      <c r="D1796" s="4" t="str">
        <f>Raw_SalesFact!D1796</f>
        <v>PROD95</v>
      </c>
      <c r="E1796" s="4" t="str">
        <f>Raw_SalesFact!E1796</f>
        <v>STORE6</v>
      </c>
      <c r="F1796" s="4">
        <f>IF(Raw_SalesFact!F1796="",ROUND(AVERAGE(Raw_SalesFact!$F$2:$F$2001),0),Raw_SalesFact!F1796)</f>
        <v>1</v>
      </c>
      <c r="G1796" s="4">
        <f>IF(Raw_SalesFact!G1796="",ROUND(AVERAGEIF(Raw_SalesFact!$D$2:$D$2001,D1796,Raw_SalesFact!$G$2:$G$2001),2),Raw_SalesFact!G1796)</f>
        <v>779.84</v>
      </c>
      <c r="H1796" s="8">
        <f>IF(Raw_SalesFact!H1796="",0,Raw_SalesFact!H1796)</f>
        <v>0.28999999999999998</v>
      </c>
      <c r="I1796" s="4" t="str">
        <f>Raw_SalesFact!I1796</f>
        <v>PayPal</v>
      </c>
      <c r="J1796" s="4">
        <f>IF(Raw_SalesFact!J1796="",ROUND(F1796*G1796*(1-H1796),2),Raw_SalesFact!J1796)</f>
        <v>553.68640000000005</v>
      </c>
      <c r="K1796" s="4" t="str">
        <f>IF(COUNTIF($A$2:$A1796,A1796)&gt;1,"Duplicate","Unique")</f>
        <v>Unique</v>
      </c>
    </row>
    <row r="1797" spans="1:11" ht="15" customHeight="1" x14ac:dyDescent="0.3">
      <c r="A1797" s="4" t="str">
        <f>Raw_SalesFact!A1797</f>
        <v>SALE1795</v>
      </c>
      <c r="B1797" s="6">
        <f>Raw_SalesFact!B1797</f>
        <v>45455</v>
      </c>
      <c r="C1797" s="4" t="str">
        <f>Raw_SalesFact!C1797</f>
        <v>CUST1004</v>
      </c>
      <c r="D1797" s="4" t="str">
        <f>Raw_SalesFact!D1797</f>
        <v>PROD96</v>
      </c>
      <c r="E1797" s="4" t="str">
        <f>Raw_SalesFact!E1797</f>
        <v>STORE4</v>
      </c>
      <c r="F1797" s="4">
        <f>IF(Raw_SalesFact!F1797="",ROUND(AVERAGE(Raw_SalesFact!$F$2:$F$2001),0),Raw_SalesFact!F1797)</f>
        <v>2</v>
      </c>
      <c r="G1797" s="4">
        <f>IF(Raw_SalesFact!G1797="",ROUND(AVERAGEIF(Raw_SalesFact!$D$2:$D$2001,D1797,Raw_SalesFact!$G$2:$G$2001),2),Raw_SalesFact!G1797)</f>
        <v>649.89</v>
      </c>
      <c r="H1797" s="8">
        <f>IF(Raw_SalesFact!H1797="",0,Raw_SalesFact!H1797)</f>
        <v>0.17</v>
      </c>
      <c r="I1797" s="4" t="str">
        <f>Raw_SalesFact!I1797</f>
        <v>COD</v>
      </c>
      <c r="J1797" s="4">
        <f>IF(Raw_SalesFact!J1797="",ROUND(F1797*G1797*(1-H1797),2),Raw_SalesFact!J1797)</f>
        <v>1078.8173999999999</v>
      </c>
      <c r="K1797" s="4" t="str">
        <f>IF(COUNTIF($A$2:$A1797,A1797)&gt;1,"Duplicate","Unique")</f>
        <v>Unique</v>
      </c>
    </row>
    <row r="1798" spans="1:11" ht="15" customHeight="1" x14ac:dyDescent="0.3">
      <c r="A1798" s="4" t="str">
        <f>Raw_SalesFact!A1798</f>
        <v>SALE1796</v>
      </c>
      <c r="B1798" s="6">
        <f>Raw_SalesFact!B1798</f>
        <v>45877</v>
      </c>
      <c r="C1798" s="4" t="str">
        <f>Raw_SalesFact!C1798</f>
        <v>CUST1204</v>
      </c>
      <c r="D1798" s="4" t="str">
        <f>Raw_SalesFact!D1798</f>
        <v>PROD53</v>
      </c>
      <c r="E1798" s="4" t="str">
        <f>Raw_SalesFact!E1798</f>
        <v>STORE6</v>
      </c>
      <c r="F1798" s="4">
        <f>IF(Raw_SalesFact!F1798="",ROUND(AVERAGE(Raw_SalesFact!$F$2:$F$2001),0),Raw_SalesFact!F1798)</f>
        <v>1</v>
      </c>
      <c r="G1798" s="4">
        <f>IF(Raw_SalesFact!G1798="",ROUND(AVERAGEIF(Raw_SalesFact!$D$2:$D$2001,D1798,Raw_SalesFact!$G$2:$G$2001),2),Raw_SalesFact!G1798)</f>
        <v>952.73</v>
      </c>
      <c r="H1798" s="8">
        <f>IF(Raw_SalesFact!H1798="",0,Raw_SalesFact!H1798)</f>
        <v>0.17</v>
      </c>
      <c r="I1798" s="4" t="str">
        <f>Raw_SalesFact!I1798</f>
        <v>Credit Card</v>
      </c>
      <c r="J1798" s="4">
        <f>IF(Raw_SalesFact!J1798="",ROUND(F1798*G1798*(1-H1798),2),Raw_SalesFact!J1798)</f>
        <v>790.76589999999999</v>
      </c>
      <c r="K1798" s="4" t="str">
        <f>IF(COUNTIF($A$2:$A1798,A1798)&gt;1,"Duplicate","Unique")</f>
        <v>Unique</v>
      </c>
    </row>
    <row r="1799" spans="1:11" ht="15" customHeight="1" x14ac:dyDescent="0.3">
      <c r="A1799" s="4" t="str">
        <f>Raw_SalesFact!A1799</f>
        <v>SALE1797</v>
      </c>
      <c r="B1799" s="6">
        <f>Raw_SalesFact!B1799</f>
        <v>45875</v>
      </c>
      <c r="C1799" s="4" t="str">
        <f>Raw_SalesFact!C1799</f>
        <v>CUST1084</v>
      </c>
      <c r="D1799" s="4" t="str">
        <f>Raw_SalesFact!D1799</f>
        <v>PROD99</v>
      </c>
      <c r="E1799" s="4" t="str">
        <f>Raw_SalesFact!E1799</f>
        <v>STORE16</v>
      </c>
      <c r="F1799" s="4">
        <f>IF(Raw_SalesFact!F1799="",ROUND(AVERAGE(Raw_SalesFact!$F$2:$F$2001),0),Raw_SalesFact!F1799)</f>
        <v>4</v>
      </c>
      <c r="G1799" s="4">
        <f>IF(Raw_SalesFact!G1799="",ROUND(AVERAGEIF(Raw_SalesFact!$D$2:$D$2001,D1799,Raw_SalesFact!$G$2:$G$2001),2),Raw_SalesFact!G1799)</f>
        <v>820.78</v>
      </c>
      <c r="H1799" s="8">
        <f>IF(Raw_SalesFact!H1799="",0,Raw_SalesFact!H1799)</f>
        <v>0.25</v>
      </c>
      <c r="I1799" s="4" t="str">
        <f>Raw_SalesFact!I1799</f>
        <v>Credit Card</v>
      </c>
      <c r="J1799" s="4">
        <f>IF(Raw_SalesFact!J1799="",ROUND(F1799*G1799*(1-H1799),2),Raw_SalesFact!J1799)</f>
        <v>2462.34</v>
      </c>
      <c r="K1799" s="4" t="str">
        <f>IF(COUNTIF($A$2:$A1799,A1799)&gt;1,"Duplicate","Unique")</f>
        <v>Unique</v>
      </c>
    </row>
    <row r="1800" spans="1:11" ht="15" customHeight="1" x14ac:dyDescent="0.3">
      <c r="A1800" s="4" t="str">
        <f>Raw_SalesFact!A1800</f>
        <v>SALE1798</v>
      </c>
      <c r="B1800" s="6">
        <f>Raw_SalesFact!B1800</f>
        <v>45592</v>
      </c>
      <c r="C1800" s="4" t="str">
        <f>Raw_SalesFact!C1800</f>
        <v>CUST1342</v>
      </c>
      <c r="D1800" s="4" t="str">
        <f>Raw_SalesFact!D1800</f>
        <v>PROD38</v>
      </c>
      <c r="E1800" s="4" t="str">
        <f>Raw_SalesFact!E1800</f>
        <v>STORE3</v>
      </c>
      <c r="F1800" s="4">
        <f>IF(Raw_SalesFact!F1800="",ROUND(AVERAGE(Raw_SalesFact!$F$2:$F$2001),0),Raw_SalesFact!F1800)</f>
        <v>4</v>
      </c>
      <c r="G1800" s="4">
        <f>IF(Raw_SalesFact!G1800="",ROUND(AVERAGEIF(Raw_SalesFact!$D$2:$D$2001,D1800,Raw_SalesFact!$G$2:$G$2001),2),Raw_SalesFact!G1800)</f>
        <v>247.55</v>
      </c>
      <c r="H1800" s="8">
        <f>IF(Raw_SalesFact!H1800="",0,Raw_SalesFact!H1800)</f>
        <v>0.05</v>
      </c>
      <c r="I1800" s="4" t="str">
        <f>Raw_SalesFact!I1800</f>
        <v>Credit Card</v>
      </c>
      <c r="J1800" s="4">
        <f>IF(Raw_SalesFact!J1800="",ROUND(F1800*G1800*(1-H1800),2),Raw_SalesFact!J1800)</f>
        <v>940.69</v>
      </c>
      <c r="K1800" s="4" t="str">
        <f>IF(COUNTIF($A$2:$A1800,A1800)&gt;1,"Duplicate","Unique")</f>
        <v>Unique</v>
      </c>
    </row>
    <row r="1801" spans="1:11" ht="15" customHeight="1" x14ac:dyDescent="0.3">
      <c r="A1801" s="4" t="str">
        <f>Raw_SalesFact!A1801</f>
        <v>SALE1799</v>
      </c>
      <c r="B1801" s="6">
        <f>Raw_SalesFact!B1801</f>
        <v>45369</v>
      </c>
      <c r="C1801" s="4" t="str">
        <f>Raw_SalesFact!C1801</f>
        <v>CUST1227</v>
      </c>
      <c r="D1801" s="4" t="str">
        <f>Raw_SalesFact!D1801</f>
        <v>PROD99</v>
      </c>
      <c r="E1801" s="4" t="str">
        <f>Raw_SalesFact!E1801</f>
        <v>STORE8</v>
      </c>
      <c r="F1801" s="4">
        <f>IF(Raw_SalesFact!F1801="",ROUND(AVERAGE(Raw_SalesFact!$F$2:$F$2001),0),Raw_SalesFact!F1801)</f>
        <v>3</v>
      </c>
      <c r="G1801" s="4">
        <f>IF(Raw_SalesFact!G1801="",ROUND(AVERAGEIF(Raw_SalesFact!$D$2:$D$2001,D1801,Raw_SalesFact!$G$2:$G$2001),2),Raw_SalesFact!G1801)</f>
        <v>561.44000000000005</v>
      </c>
      <c r="H1801" s="8">
        <f>IF(Raw_SalesFact!H1801="",0,Raw_SalesFact!H1801)</f>
        <v>0.2</v>
      </c>
      <c r="I1801" s="4" t="str">
        <f>Raw_SalesFact!I1801</f>
        <v>COD</v>
      </c>
      <c r="J1801" s="4">
        <f>IF(Raw_SalesFact!J1801="",ROUND(F1801*G1801*(1-H1801),2),Raw_SalesFact!J1801)</f>
        <v>1347.4559999999999</v>
      </c>
      <c r="K1801" s="4" t="str">
        <f>IF(COUNTIF($A$2:$A1801,A1801)&gt;1,"Duplicate","Unique")</f>
        <v>Unique</v>
      </c>
    </row>
    <row r="1802" spans="1:11" ht="15" customHeight="1" x14ac:dyDescent="0.3">
      <c r="A1802" s="4" t="str">
        <f>Raw_SalesFact!A1802</f>
        <v>SALE1800</v>
      </c>
      <c r="B1802" s="6">
        <f>Raw_SalesFact!B1802</f>
        <v>45249</v>
      </c>
      <c r="C1802" s="4" t="str">
        <f>Raw_SalesFact!C1802</f>
        <v>CUST1281</v>
      </c>
      <c r="D1802" s="4" t="str">
        <f>Raw_SalesFact!D1802</f>
        <v>PROD72</v>
      </c>
      <c r="E1802" s="4" t="str">
        <f>Raw_SalesFact!E1802</f>
        <v>STORE8</v>
      </c>
      <c r="F1802" s="4">
        <f>IF(Raw_SalesFact!F1802="",ROUND(AVERAGE(Raw_SalesFact!$F$2:$F$2001),0),Raw_SalesFact!F1802)</f>
        <v>4</v>
      </c>
      <c r="G1802" s="4">
        <f>IF(Raw_SalesFact!G1802="",ROUND(AVERAGEIF(Raw_SalesFact!$D$2:$D$2001,D1802,Raw_SalesFact!$G$2:$G$2001),2),Raw_SalesFact!G1802)</f>
        <v>214.37</v>
      </c>
      <c r="H1802" s="8">
        <f>IF(Raw_SalesFact!H1802="",0,Raw_SalesFact!H1802)</f>
        <v>0.11</v>
      </c>
      <c r="I1802" s="4" t="str">
        <f>Raw_SalesFact!I1802</f>
        <v>COD</v>
      </c>
      <c r="J1802" s="4">
        <f>IF(Raw_SalesFact!J1802="",ROUND(F1802*G1802*(1-H1802),2),Raw_SalesFact!J1802)</f>
        <v>763.15719999999999</v>
      </c>
      <c r="K1802" s="4" t="str">
        <f>IF(COUNTIF($A$2:$A1802,A1802)&gt;1,"Duplicate","Unique")</f>
        <v>Unique</v>
      </c>
    </row>
    <row r="1803" spans="1:11" ht="15" customHeight="1" x14ac:dyDescent="0.3">
      <c r="A1803" s="4" t="str">
        <f>Raw_SalesFact!A1803</f>
        <v>SALE1801</v>
      </c>
      <c r="B1803" s="6">
        <f>Raw_SalesFact!B1803</f>
        <v>45741</v>
      </c>
      <c r="C1803" s="4" t="str">
        <f>Raw_SalesFact!C1803</f>
        <v>CUST1417</v>
      </c>
      <c r="D1803" s="4" t="str">
        <f>Raw_SalesFact!D1803</f>
        <v>PROD17</v>
      </c>
      <c r="E1803" s="4" t="str">
        <f>Raw_SalesFact!E1803</f>
        <v>STORE16</v>
      </c>
      <c r="F1803" s="4">
        <f>IF(Raw_SalesFact!F1803="",ROUND(AVERAGE(Raw_SalesFact!$F$2:$F$2001),0),Raw_SalesFact!F1803)</f>
        <v>3</v>
      </c>
      <c r="G1803" s="4">
        <f>IF(Raw_SalesFact!G1803="",ROUND(AVERAGEIF(Raw_SalesFact!$D$2:$D$2001,D1803,Raw_SalesFact!$G$2:$G$2001),2),Raw_SalesFact!G1803)</f>
        <v>123.74</v>
      </c>
      <c r="H1803" s="8">
        <f>IF(Raw_SalesFact!H1803="",0,Raw_SalesFact!H1803)</f>
        <v>0.23</v>
      </c>
      <c r="I1803" s="4" t="str">
        <f>Raw_SalesFact!I1803</f>
        <v>PayPal</v>
      </c>
      <c r="J1803" s="4">
        <f>IF(Raw_SalesFact!J1803="",ROUND(F1803*G1803*(1-H1803),2),Raw_SalesFact!J1803)</f>
        <v>285.83940000000001</v>
      </c>
      <c r="K1803" s="4" t="str">
        <f>IF(COUNTIF($A$2:$A1803,A1803)&gt;1,"Duplicate","Unique")</f>
        <v>Unique</v>
      </c>
    </row>
    <row r="1804" spans="1:11" ht="15" customHeight="1" x14ac:dyDescent="0.3">
      <c r="A1804" s="4" t="str">
        <f>Raw_SalesFact!A1804</f>
        <v>SALE1802</v>
      </c>
      <c r="B1804" s="6">
        <f>Raw_SalesFact!B1804</f>
        <v>45427</v>
      </c>
      <c r="C1804" s="4" t="str">
        <f>Raw_SalesFact!C1804</f>
        <v>CUST1013</v>
      </c>
      <c r="D1804" s="4" t="str">
        <f>Raw_SalesFact!D1804</f>
        <v>PROD67</v>
      </c>
      <c r="E1804" s="4" t="str">
        <f>Raw_SalesFact!E1804</f>
        <v>STORE11</v>
      </c>
      <c r="F1804" s="4">
        <f>IF(Raw_SalesFact!F1804="",ROUND(AVERAGE(Raw_SalesFact!$F$2:$F$2001),0),Raw_SalesFact!F1804)</f>
        <v>4</v>
      </c>
      <c r="G1804" s="4">
        <f>IF(Raw_SalesFact!G1804="",ROUND(AVERAGEIF(Raw_SalesFact!$D$2:$D$2001,D1804,Raw_SalesFact!$G$2:$G$2001),2),Raw_SalesFact!G1804)</f>
        <v>645.71</v>
      </c>
      <c r="H1804" s="8">
        <f>IF(Raw_SalesFact!H1804="",0,Raw_SalesFact!H1804)</f>
        <v>0.1</v>
      </c>
      <c r="I1804" s="4" t="str">
        <f>Raw_SalesFact!I1804</f>
        <v>PayPal</v>
      </c>
      <c r="J1804" s="4">
        <f>IF(Raw_SalesFact!J1804="",ROUND(F1804*G1804*(1-H1804),2),Raw_SalesFact!J1804)</f>
        <v>2324.556</v>
      </c>
      <c r="K1804" s="4" t="str">
        <f>IF(COUNTIF($A$2:$A1804,A1804)&gt;1,"Duplicate","Unique")</f>
        <v>Unique</v>
      </c>
    </row>
    <row r="1805" spans="1:11" ht="15" customHeight="1" x14ac:dyDescent="0.3">
      <c r="A1805" s="4" t="str">
        <f>Raw_SalesFact!A1805</f>
        <v>SALE1803</v>
      </c>
      <c r="B1805" s="6">
        <f>Raw_SalesFact!B1805</f>
        <v>45736</v>
      </c>
      <c r="C1805" s="4" t="str">
        <f>Raw_SalesFact!C1805</f>
        <v>CUST1033</v>
      </c>
      <c r="D1805" s="4" t="str">
        <f>Raw_SalesFact!D1805</f>
        <v>PROD21</v>
      </c>
      <c r="E1805" s="4" t="str">
        <f>Raw_SalesFact!E1805</f>
        <v>STORE12</v>
      </c>
      <c r="F1805" s="4">
        <f>IF(Raw_SalesFact!F1805="",ROUND(AVERAGE(Raw_SalesFact!$F$2:$F$2001),0),Raw_SalesFact!F1805)</f>
        <v>3</v>
      </c>
      <c r="G1805" s="4">
        <f>IF(Raw_SalesFact!G1805="",ROUND(AVERAGEIF(Raw_SalesFact!$D$2:$D$2001,D1805,Raw_SalesFact!$G$2:$G$2001),2),Raw_SalesFact!G1805)</f>
        <v>587.12</v>
      </c>
      <c r="H1805" s="8">
        <f>IF(Raw_SalesFact!H1805="",0,Raw_SalesFact!H1805)</f>
        <v>0.3</v>
      </c>
      <c r="I1805" s="4" t="str">
        <f>Raw_SalesFact!I1805</f>
        <v>Credit Card</v>
      </c>
      <c r="J1805" s="4">
        <f>IF(Raw_SalesFact!J1805="",ROUND(F1805*G1805*(1-H1805),2),Raw_SalesFact!J1805)</f>
        <v>1232.952</v>
      </c>
      <c r="K1805" s="4" t="str">
        <f>IF(COUNTIF($A$2:$A1805,A1805)&gt;1,"Duplicate","Unique")</f>
        <v>Unique</v>
      </c>
    </row>
    <row r="1806" spans="1:11" ht="15" customHeight="1" x14ac:dyDescent="0.3">
      <c r="A1806" s="4" t="str">
        <f>Raw_SalesFact!A1806</f>
        <v>SALE1804</v>
      </c>
      <c r="B1806" s="6">
        <f>Raw_SalesFact!B1806</f>
        <v>45941</v>
      </c>
      <c r="C1806" s="4" t="str">
        <f>Raw_SalesFact!C1806</f>
        <v>CUST1241</v>
      </c>
      <c r="D1806" s="4" t="str">
        <f>Raw_SalesFact!D1806</f>
        <v>PROD25</v>
      </c>
      <c r="E1806" s="4" t="str">
        <f>Raw_SalesFact!E1806</f>
        <v>STORE18</v>
      </c>
      <c r="F1806" s="4">
        <f>IF(Raw_SalesFact!F1806="",ROUND(AVERAGE(Raw_SalesFact!$F$2:$F$2001),0),Raw_SalesFact!F1806)</f>
        <v>1</v>
      </c>
      <c r="G1806" s="4">
        <f>IF(Raw_SalesFact!G1806="",ROUND(AVERAGEIF(Raw_SalesFact!$D$2:$D$2001,D1806,Raw_SalesFact!$G$2:$G$2001),2),Raw_SalesFact!G1806)</f>
        <v>401.18</v>
      </c>
      <c r="H1806" s="8">
        <f>IF(Raw_SalesFact!H1806="",0,Raw_SalesFact!H1806)</f>
        <v>0.15</v>
      </c>
      <c r="I1806" s="4" t="str">
        <f>Raw_SalesFact!I1806</f>
        <v>COD</v>
      </c>
      <c r="J1806" s="4">
        <f>IF(Raw_SalesFact!J1806="",ROUND(F1806*G1806*(1-H1806),2),Raw_SalesFact!J1806)</f>
        <v>341.00299999999999</v>
      </c>
      <c r="K1806" s="4" t="str">
        <f>IF(COUNTIF($A$2:$A1806,A1806)&gt;1,"Duplicate","Unique")</f>
        <v>Unique</v>
      </c>
    </row>
    <row r="1807" spans="1:11" ht="15" customHeight="1" x14ac:dyDescent="0.3">
      <c r="A1807" s="4" t="str">
        <f>Raw_SalesFact!A1807</f>
        <v>SALE1805</v>
      </c>
      <c r="B1807" s="6">
        <f>Raw_SalesFact!B1807</f>
        <v>45486</v>
      </c>
      <c r="C1807" s="4" t="str">
        <f>Raw_SalesFact!C1807</f>
        <v>CUST1366</v>
      </c>
      <c r="D1807" s="4" t="str">
        <f>Raw_SalesFact!D1807</f>
        <v>PROD58</v>
      </c>
      <c r="E1807" s="4" t="str">
        <f>Raw_SalesFact!E1807</f>
        <v>STORE18</v>
      </c>
      <c r="F1807" s="4">
        <f>IF(Raw_SalesFact!F1807="",ROUND(AVERAGE(Raw_SalesFact!$F$2:$F$2001),0),Raw_SalesFact!F1807)</f>
        <v>3</v>
      </c>
      <c r="G1807" s="4">
        <f>IF(Raw_SalesFact!G1807="",ROUND(AVERAGEIF(Raw_SalesFact!$D$2:$D$2001,D1807,Raw_SalesFact!$G$2:$G$2001),2),Raw_SalesFact!G1807)</f>
        <v>658.33</v>
      </c>
      <c r="H1807" s="8">
        <f>IF(Raw_SalesFact!H1807="",0,Raw_SalesFact!H1807)</f>
        <v>0.12</v>
      </c>
      <c r="I1807" s="4" t="str">
        <f>Raw_SalesFact!I1807</f>
        <v>COD</v>
      </c>
      <c r="J1807" s="4">
        <f>IF(Raw_SalesFact!J1807="",ROUND(F1807*G1807*(1-H1807),2),Raw_SalesFact!J1807)</f>
        <v>1737.9911999999999</v>
      </c>
      <c r="K1807" s="4" t="str">
        <f>IF(COUNTIF($A$2:$A1807,A1807)&gt;1,"Duplicate","Unique")</f>
        <v>Unique</v>
      </c>
    </row>
    <row r="1808" spans="1:11" ht="15" customHeight="1" x14ac:dyDescent="0.3">
      <c r="A1808" s="4" t="str">
        <f>Raw_SalesFact!A1808</f>
        <v>SALE1806</v>
      </c>
      <c r="B1808" s="6">
        <f>Raw_SalesFact!B1808</f>
        <v>45474</v>
      </c>
      <c r="C1808" s="4" t="str">
        <f>Raw_SalesFact!C1808</f>
        <v>CUST1201</v>
      </c>
      <c r="D1808" s="4" t="str">
        <f>Raw_SalesFact!D1808</f>
        <v>PROD49</v>
      </c>
      <c r="E1808" s="4" t="str">
        <f>Raw_SalesFact!E1808</f>
        <v>STORE11</v>
      </c>
      <c r="F1808" s="4">
        <f>IF(Raw_SalesFact!F1808="",ROUND(AVERAGE(Raw_SalesFact!$F$2:$F$2001),0),Raw_SalesFact!F1808)</f>
        <v>4</v>
      </c>
      <c r="G1808" s="4">
        <f>IF(Raw_SalesFact!G1808="",ROUND(AVERAGEIF(Raw_SalesFact!$D$2:$D$2001,D1808,Raw_SalesFact!$G$2:$G$2001),2),Raw_SalesFact!G1808)</f>
        <v>450.3</v>
      </c>
      <c r="H1808" s="8">
        <f>IF(Raw_SalesFact!H1808="",0,Raw_SalesFact!H1808)</f>
        <v>0.02</v>
      </c>
      <c r="I1808" s="4" t="str">
        <f>Raw_SalesFact!I1808</f>
        <v>Credit Card</v>
      </c>
      <c r="J1808" s="4">
        <f>IF(Raw_SalesFact!J1808="",ROUND(F1808*G1808*(1-H1808),2),Raw_SalesFact!J1808)</f>
        <v>1765.1759999999999</v>
      </c>
      <c r="K1808" s="4" t="str">
        <f>IF(COUNTIF($A$2:$A1808,A1808)&gt;1,"Duplicate","Unique")</f>
        <v>Unique</v>
      </c>
    </row>
    <row r="1809" spans="1:11" ht="15" customHeight="1" x14ac:dyDescent="0.3">
      <c r="A1809" s="4" t="str">
        <f>Raw_SalesFact!A1809</f>
        <v>SALE1807</v>
      </c>
      <c r="B1809" s="6">
        <f>Raw_SalesFact!B1809</f>
        <v>45757</v>
      </c>
      <c r="C1809" s="4" t="str">
        <f>Raw_SalesFact!C1809</f>
        <v>CUST1145</v>
      </c>
      <c r="D1809" s="4" t="str">
        <f>Raw_SalesFact!D1809</f>
        <v>PROD94</v>
      </c>
      <c r="E1809" s="4" t="str">
        <f>Raw_SalesFact!E1809</f>
        <v>STORE10</v>
      </c>
      <c r="F1809" s="4">
        <f>IF(Raw_SalesFact!F1809="",ROUND(AVERAGE(Raw_SalesFact!$F$2:$F$2001),0),Raw_SalesFact!F1809)</f>
        <v>4</v>
      </c>
      <c r="G1809" s="4">
        <f>IF(Raw_SalesFact!G1809="",ROUND(AVERAGEIF(Raw_SalesFact!$D$2:$D$2001,D1809,Raw_SalesFact!$G$2:$G$2001),2),Raw_SalesFact!G1809)</f>
        <v>33.630000000000003</v>
      </c>
      <c r="H1809" s="8">
        <f>IF(Raw_SalesFact!H1809="",0,Raw_SalesFact!H1809)</f>
        <v>0.05</v>
      </c>
      <c r="I1809" s="4" t="str">
        <f>Raw_SalesFact!I1809</f>
        <v>Credit Card</v>
      </c>
      <c r="J1809" s="4">
        <f>IF(Raw_SalesFact!J1809="",ROUND(F1809*G1809*(1-H1809),2),Raw_SalesFact!J1809)</f>
        <v>127.794</v>
      </c>
      <c r="K1809" s="4" t="str">
        <f>IF(COUNTIF($A$2:$A1809,A1809)&gt;1,"Duplicate","Unique")</f>
        <v>Unique</v>
      </c>
    </row>
    <row r="1810" spans="1:11" ht="15" customHeight="1" x14ac:dyDescent="0.3">
      <c r="A1810" s="4" t="str">
        <f>Raw_SalesFact!A1810</f>
        <v>SALE1808</v>
      </c>
      <c r="B1810" s="6">
        <f>Raw_SalesFact!B1810</f>
        <v>45475</v>
      </c>
      <c r="C1810" s="4" t="str">
        <f>Raw_SalesFact!C1810</f>
        <v>CUST1035</v>
      </c>
      <c r="D1810" s="4" t="str">
        <f>Raw_SalesFact!D1810</f>
        <v>PROD16</v>
      </c>
      <c r="E1810" s="4" t="str">
        <f>Raw_SalesFact!E1810</f>
        <v>STORE0</v>
      </c>
      <c r="F1810" s="4">
        <f>IF(Raw_SalesFact!F1810="",ROUND(AVERAGE(Raw_SalesFact!$F$2:$F$2001),0),Raw_SalesFact!F1810)</f>
        <v>3</v>
      </c>
      <c r="G1810" s="4">
        <f>IF(Raw_SalesFact!G1810="",ROUND(AVERAGEIF(Raw_SalesFact!$D$2:$D$2001,D1810,Raw_SalesFact!$G$2:$G$2001),2),Raw_SalesFact!G1810)</f>
        <v>168.89</v>
      </c>
      <c r="H1810" s="8">
        <f>IF(Raw_SalesFact!H1810="",0,Raw_SalesFact!H1810)</f>
        <v>0.03</v>
      </c>
      <c r="I1810" s="4" t="str">
        <f>Raw_SalesFact!I1810</f>
        <v>COD</v>
      </c>
      <c r="J1810" s="4">
        <f>IF(Raw_SalesFact!J1810="",ROUND(F1810*G1810*(1-H1810),2),Raw_SalesFact!J1810)</f>
        <v>491.4699</v>
      </c>
      <c r="K1810" s="4" t="str">
        <f>IF(COUNTIF($A$2:$A1810,A1810)&gt;1,"Duplicate","Unique")</f>
        <v>Unique</v>
      </c>
    </row>
    <row r="1811" spans="1:11" ht="15" customHeight="1" x14ac:dyDescent="0.3">
      <c r="A1811" s="4" t="str">
        <f>Raw_SalesFact!A1811</f>
        <v>SALE1809</v>
      </c>
      <c r="B1811" s="6">
        <f>Raw_SalesFact!B1811</f>
        <v>45546</v>
      </c>
      <c r="C1811" s="4" t="str">
        <f>Raw_SalesFact!C1811</f>
        <v>CUST1095</v>
      </c>
      <c r="D1811" s="4" t="str">
        <f>Raw_SalesFact!D1811</f>
        <v>PROD60</v>
      </c>
      <c r="E1811" s="4" t="str">
        <f>Raw_SalesFact!E1811</f>
        <v>STORE11</v>
      </c>
      <c r="F1811" s="4">
        <f>IF(Raw_SalesFact!F1811="",ROUND(AVERAGE(Raw_SalesFact!$F$2:$F$2001),0),Raw_SalesFact!F1811)</f>
        <v>1</v>
      </c>
      <c r="G1811" s="4">
        <f>IF(Raw_SalesFact!G1811="",ROUND(AVERAGEIF(Raw_SalesFact!$D$2:$D$2001,D1811,Raw_SalesFact!$G$2:$G$2001),2),Raw_SalesFact!G1811)</f>
        <v>141.85</v>
      </c>
      <c r="H1811" s="8">
        <f>IF(Raw_SalesFact!H1811="",0,Raw_SalesFact!H1811)</f>
        <v>0.06</v>
      </c>
      <c r="I1811" s="4" t="str">
        <f>Raw_SalesFact!I1811</f>
        <v>PayPal</v>
      </c>
      <c r="J1811" s="4">
        <f>IF(Raw_SalesFact!J1811="",ROUND(F1811*G1811*(1-H1811),2),Raw_SalesFact!J1811)</f>
        <v>133.339</v>
      </c>
      <c r="K1811" s="4" t="str">
        <f>IF(COUNTIF($A$2:$A1811,A1811)&gt;1,"Duplicate","Unique")</f>
        <v>Unique</v>
      </c>
    </row>
    <row r="1812" spans="1:11" ht="15" customHeight="1" x14ac:dyDescent="0.3">
      <c r="A1812" s="4" t="str">
        <f>Raw_SalesFact!A1812</f>
        <v>SALE1810</v>
      </c>
      <c r="B1812" s="6">
        <f>Raw_SalesFact!B1812</f>
        <v>45520</v>
      </c>
      <c r="C1812" s="4" t="str">
        <f>Raw_SalesFact!C1812</f>
        <v>CUST1306</v>
      </c>
      <c r="D1812" s="4" t="str">
        <f>Raw_SalesFact!D1812</f>
        <v>PROD35</v>
      </c>
      <c r="E1812" s="4" t="str">
        <f>Raw_SalesFact!E1812</f>
        <v>STORE7</v>
      </c>
      <c r="F1812" s="4">
        <f>IF(Raw_SalesFact!F1812="",ROUND(AVERAGE(Raw_SalesFact!$F$2:$F$2001),0),Raw_SalesFact!F1812)</f>
        <v>1</v>
      </c>
      <c r="G1812" s="4">
        <f>IF(Raw_SalesFact!G1812="",ROUND(AVERAGEIF(Raw_SalesFact!$D$2:$D$2001,D1812,Raw_SalesFact!$G$2:$G$2001),2),Raw_SalesFact!G1812)</f>
        <v>617.4</v>
      </c>
      <c r="H1812" s="8">
        <f>IF(Raw_SalesFact!H1812="",0,Raw_SalesFact!H1812)</f>
        <v>0.21</v>
      </c>
      <c r="I1812" s="4" t="str">
        <f>Raw_SalesFact!I1812</f>
        <v>Credit Card</v>
      </c>
      <c r="J1812" s="4">
        <f>IF(Raw_SalesFact!J1812="",ROUND(F1812*G1812*(1-H1812),2),Raw_SalesFact!J1812)</f>
        <v>487.74599999999998</v>
      </c>
      <c r="K1812" s="4" t="str">
        <f>IF(COUNTIF($A$2:$A1812,A1812)&gt;1,"Duplicate","Unique")</f>
        <v>Unique</v>
      </c>
    </row>
    <row r="1813" spans="1:11" ht="15" customHeight="1" x14ac:dyDescent="0.3">
      <c r="A1813" s="4" t="str">
        <f>Raw_SalesFact!A1813</f>
        <v>SALE1811</v>
      </c>
      <c r="B1813" s="6">
        <f>Raw_SalesFact!B1813</f>
        <v>45534</v>
      </c>
      <c r="C1813" s="4" t="str">
        <f>Raw_SalesFact!C1813</f>
        <v>CUST1147</v>
      </c>
      <c r="D1813" s="4" t="str">
        <f>Raw_SalesFact!D1813</f>
        <v>PROD53</v>
      </c>
      <c r="E1813" s="4" t="str">
        <f>Raw_SalesFact!E1813</f>
        <v>STORE1</v>
      </c>
      <c r="F1813" s="4">
        <f>IF(Raw_SalesFact!F1813="",ROUND(AVERAGE(Raw_SalesFact!$F$2:$F$2001),0),Raw_SalesFact!F1813)</f>
        <v>3</v>
      </c>
      <c r="G1813" s="4">
        <f>IF(Raw_SalesFact!G1813="",ROUND(AVERAGEIF(Raw_SalesFact!$D$2:$D$2001,D1813,Raw_SalesFact!$G$2:$G$2001),2),Raw_SalesFact!G1813)</f>
        <v>841.47</v>
      </c>
      <c r="H1813" s="8">
        <f>IF(Raw_SalesFact!H1813="",0,Raw_SalesFact!H1813)</f>
        <v>0.15</v>
      </c>
      <c r="I1813" s="4" t="str">
        <f>Raw_SalesFact!I1813</f>
        <v>COD</v>
      </c>
      <c r="J1813" s="4">
        <f>IF(Raw_SalesFact!J1813="",ROUND(F1813*G1813*(1-H1813),2),Raw_SalesFact!J1813)</f>
        <v>2145.7485000000001</v>
      </c>
      <c r="K1813" s="4" t="str">
        <f>IF(COUNTIF($A$2:$A1813,A1813)&gt;1,"Duplicate","Unique")</f>
        <v>Unique</v>
      </c>
    </row>
    <row r="1814" spans="1:11" ht="15" customHeight="1" x14ac:dyDescent="0.3">
      <c r="A1814" s="4" t="str">
        <f>Raw_SalesFact!A1814</f>
        <v>SALE1812</v>
      </c>
      <c r="B1814" s="6">
        <f>Raw_SalesFact!B1814</f>
        <v>45334</v>
      </c>
      <c r="C1814" s="4" t="str">
        <f>Raw_SalesFact!C1814</f>
        <v>CUST1059</v>
      </c>
      <c r="D1814" s="4" t="str">
        <f>Raw_SalesFact!D1814</f>
        <v>PROD21</v>
      </c>
      <c r="E1814" s="4" t="str">
        <f>Raw_SalesFact!E1814</f>
        <v>STORE13</v>
      </c>
      <c r="F1814" s="4">
        <f>IF(Raw_SalesFact!F1814="",ROUND(AVERAGE(Raw_SalesFact!$F$2:$F$2001),0),Raw_SalesFact!F1814)</f>
        <v>2</v>
      </c>
      <c r="G1814" s="4">
        <f>IF(Raw_SalesFact!G1814="",ROUND(AVERAGEIF(Raw_SalesFact!$D$2:$D$2001,D1814,Raw_SalesFact!$G$2:$G$2001),2),Raw_SalesFact!G1814)</f>
        <v>960.41</v>
      </c>
      <c r="H1814" s="8">
        <f>IF(Raw_SalesFact!H1814="",0,Raw_SalesFact!H1814)</f>
        <v>0.18</v>
      </c>
      <c r="I1814" s="4" t="str">
        <f>Raw_SalesFact!I1814</f>
        <v>Credit Card</v>
      </c>
      <c r="J1814" s="4">
        <f>IF(Raw_SalesFact!J1814="",ROUND(F1814*G1814*(1-H1814),2),Raw_SalesFact!J1814)</f>
        <v>1575.0724</v>
      </c>
      <c r="K1814" s="4" t="str">
        <f>IF(COUNTIF($A$2:$A1814,A1814)&gt;1,"Duplicate","Unique")</f>
        <v>Unique</v>
      </c>
    </row>
    <row r="1815" spans="1:11" ht="15" customHeight="1" x14ac:dyDescent="0.3">
      <c r="A1815" s="4" t="str">
        <f>Raw_SalesFact!A1815</f>
        <v>SALE1813</v>
      </c>
      <c r="B1815" s="6">
        <f>Raw_SalesFact!B1815</f>
        <v>45289</v>
      </c>
      <c r="C1815" s="4" t="str">
        <f>Raw_SalesFact!C1815</f>
        <v>CUST1451</v>
      </c>
      <c r="D1815" s="4" t="str">
        <f>Raw_SalesFact!D1815</f>
        <v>PROD75</v>
      </c>
      <c r="E1815" s="4" t="str">
        <f>Raw_SalesFact!E1815</f>
        <v>STORE18</v>
      </c>
      <c r="F1815" s="4">
        <f>IF(Raw_SalesFact!F1815="",ROUND(AVERAGE(Raw_SalesFact!$F$2:$F$2001),0),Raw_SalesFact!F1815)</f>
        <v>3</v>
      </c>
      <c r="G1815" s="4">
        <f>IF(Raw_SalesFact!G1815="",ROUND(AVERAGEIF(Raw_SalesFact!$D$2:$D$2001,D1815,Raw_SalesFact!$G$2:$G$2001),2),Raw_SalesFact!G1815)</f>
        <v>717.22</v>
      </c>
      <c r="H1815" s="8">
        <f>IF(Raw_SalesFact!H1815="",0,Raw_SalesFact!H1815)</f>
        <v>0.24</v>
      </c>
      <c r="I1815" s="4" t="str">
        <f>Raw_SalesFact!I1815</f>
        <v>PayPal</v>
      </c>
      <c r="J1815" s="4">
        <f>IF(Raw_SalesFact!J1815="",ROUND(F1815*G1815*(1-H1815),2),Raw_SalesFact!J1815)</f>
        <v>1635.2616</v>
      </c>
      <c r="K1815" s="4" t="str">
        <f>IF(COUNTIF($A$2:$A1815,A1815)&gt;1,"Duplicate","Unique")</f>
        <v>Unique</v>
      </c>
    </row>
    <row r="1816" spans="1:11" ht="15" customHeight="1" x14ac:dyDescent="0.3">
      <c r="A1816" s="4" t="str">
        <f>Raw_SalesFact!A1816</f>
        <v>SALE1814</v>
      </c>
      <c r="B1816" s="6">
        <f>Raw_SalesFact!B1816</f>
        <v>45832</v>
      </c>
      <c r="C1816" s="4" t="str">
        <f>Raw_SalesFact!C1816</f>
        <v>CUST1115</v>
      </c>
      <c r="D1816" s="4" t="str">
        <f>Raw_SalesFact!D1816</f>
        <v>PROD12</v>
      </c>
      <c r="E1816" s="4" t="str">
        <f>Raw_SalesFact!E1816</f>
        <v>STORE0</v>
      </c>
      <c r="F1816" s="4">
        <f>IF(Raw_SalesFact!F1816="",ROUND(AVERAGE(Raw_SalesFact!$F$2:$F$2001),0),Raw_SalesFact!F1816)</f>
        <v>1</v>
      </c>
      <c r="G1816" s="4">
        <f>IF(Raw_SalesFact!G1816="",ROUND(AVERAGEIF(Raw_SalesFact!$D$2:$D$2001,D1816,Raw_SalesFact!$G$2:$G$2001),2),Raw_SalesFact!G1816)</f>
        <v>281.83</v>
      </c>
      <c r="H1816" s="8">
        <f>IF(Raw_SalesFact!H1816="",0,Raw_SalesFact!H1816)</f>
        <v>0.16</v>
      </c>
      <c r="I1816" s="4" t="str">
        <f>Raw_SalesFact!I1816</f>
        <v>COD</v>
      </c>
      <c r="J1816" s="4">
        <f>IF(Raw_SalesFact!J1816="",ROUND(F1816*G1816*(1-H1816),2),Raw_SalesFact!J1816)</f>
        <v>236.7372</v>
      </c>
      <c r="K1816" s="4" t="str">
        <f>IF(COUNTIF($A$2:$A1816,A1816)&gt;1,"Duplicate","Unique")</f>
        <v>Unique</v>
      </c>
    </row>
    <row r="1817" spans="1:11" ht="15" customHeight="1" x14ac:dyDescent="0.3">
      <c r="A1817" s="4" t="str">
        <f>Raw_SalesFact!A1817</f>
        <v>SALE1815</v>
      </c>
      <c r="B1817" s="6">
        <f>Raw_SalesFact!B1817</f>
        <v>45400</v>
      </c>
      <c r="C1817" s="4" t="str">
        <f>Raw_SalesFact!C1817</f>
        <v>CUST1204</v>
      </c>
      <c r="D1817" s="4" t="str">
        <f>Raw_SalesFact!D1817</f>
        <v>PROD59</v>
      </c>
      <c r="E1817" s="4" t="str">
        <f>Raw_SalesFact!E1817</f>
        <v>STORE14</v>
      </c>
      <c r="F1817" s="4">
        <f>IF(Raw_SalesFact!F1817="",ROUND(AVERAGE(Raw_SalesFact!$F$2:$F$2001),0),Raw_SalesFact!F1817)</f>
        <v>1</v>
      </c>
      <c r="G1817" s="4">
        <f>IF(Raw_SalesFact!G1817="",ROUND(AVERAGEIF(Raw_SalesFact!$D$2:$D$2001,D1817,Raw_SalesFact!$G$2:$G$2001),2),Raw_SalesFact!G1817)</f>
        <v>509.08</v>
      </c>
      <c r="H1817" s="8">
        <f>IF(Raw_SalesFact!H1817="",0,Raw_SalesFact!H1817)</f>
        <v>0.04</v>
      </c>
      <c r="I1817" s="4" t="str">
        <f>Raw_SalesFact!I1817</f>
        <v>PayPal</v>
      </c>
      <c r="J1817" s="4">
        <f>IF(Raw_SalesFact!J1817="",ROUND(F1817*G1817*(1-H1817),2),Raw_SalesFact!J1817)</f>
        <v>488.71679999999998</v>
      </c>
      <c r="K1817" s="4" t="str">
        <f>IF(COUNTIF($A$2:$A1817,A1817)&gt;1,"Duplicate","Unique")</f>
        <v>Unique</v>
      </c>
    </row>
    <row r="1818" spans="1:11" ht="15" customHeight="1" x14ac:dyDescent="0.3">
      <c r="A1818" s="4" t="str">
        <f>Raw_SalesFact!A1818</f>
        <v>SALE1816</v>
      </c>
      <c r="B1818" s="6">
        <f>Raw_SalesFact!B1818</f>
        <v>45930</v>
      </c>
      <c r="C1818" s="4" t="str">
        <f>Raw_SalesFact!C1818</f>
        <v>CUST1400</v>
      </c>
      <c r="D1818" s="4" t="str">
        <f>Raw_SalesFact!D1818</f>
        <v>PROD96</v>
      </c>
      <c r="E1818" s="4" t="str">
        <f>Raw_SalesFact!E1818</f>
        <v>STORE2</v>
      </c>
      <c r="F1818" s="4">
        <f>IF(Raw_SalesFact!F1818="",ROUND(AVERAGE(Raw_SalesFact!$F$2:$F$2001),0),Raw_SalesFact!F1818)</f>
        <v>4</v>
      </c>
      <c r="G1818" s="4">
        <f>IF(Raw_SalesFact!G1818="",ROUND(AVERAGEIF(Raw_SalesFact!$D$2:$D$2001,D1818,Raw_SalesFact!$G$2:$G$2001),2),Raw_SalesFact!G1818)</f>
        <v>827.09</v>
      </c>
      <c r="H1818" s="8">
        <f>IF(Raw_SalesFact!H1818="",0,Raw_SalesFact!H1818)</f>
        <v>0.3</v>
      </c>
      <c r="I1818" s="4" t="str">
        <f>Raw_SalesFact!I1818</f>
        <v>Credit Card</v>
      </c>
      <c r="J1818" s="4">
        <f>IF(Raw_SalesFact!J1818="",ROUND(F1818*G1818*(1-H1818),2),Raw_SalesFact!J1818)</f>
        <v>2315.8519999999999</v>
      </c>
      <c r="K1818" s="4" t="str">
        <f>IF(COUNTIF($A$2:$A1818,A1818)&gt;1,"Duplicate","Unique")</f>
        <v>Unique</v>
      </c>
    </row>
    <row r="1819" spans="1:11" ht="15" customHeight="1" x14ac:dyDescent="0.3">
      <c r="A1819" s="4" t="str">
        <f>Raw_SalesFact!A1819</f>
        <v>SALE1817</v>
      </c>
      <c r="B1819" s="6">
        <f>Raw_SalesFact!B1819</f>
        <v>45935</v>
      </c>
      <c r="C1819" s="4" t="str">
        <f>Raw_SalesFact!C1819</f>
        <v>CUST1210</v>
      </c>
      <c r="D1819" s="4" t="str">
        <f>Raw_SalesFact!D1819</f>
        <v>PROD29</v>
      </c>
      <c r="E1819" s="4" t="str">
        <f>Raw_SalesFact!E1819</f>
        <v>STORE4</v>
      </c>
      <c r="F1819" s="4">
        <f>IF(Raw_SalesFact!F1819="",ROUND(AVERAGE(Raw_SalesFact!$F$2:$F$2001),0),Raw_SalesFact!F1819)</f>
        <v>2</v>
      </c>
      <c r="G1819" s="4">
        <f>IF(Raw_SalesFact!G1819="",ROUND(AVERAGEIF(Raw_SalesFact!$D$2:$D$2001,D1819,Raw_SalesFact!$G$2:$G$2001),2),Raw_SalesFact!G1819)</f>
        <v>823.36</v>
      </c>
      <c r="H1819" s="8">
        <f>IF(Raw_SalesFact!H1819="",0,Raw_SalesFact!H1819)</f>
        <v>0.23</v>
      </c>
      <c r="I1819" s="4" t="str">
        <f>Raw_SalesFact!I1819</f>
        <v>Credit Card</v>
      </c>
      <c r="J1819" s="4">
        <f>IF(Raw_SalesFact!J1819="",ROUND(F1819*G1819*(1-H1819),2),Raw_SalesFact!J1819)</f>
        <v>1267.9744000000001</v>
      </c>
      <c r="K1819" s="4" t="str">
        <f>IF(COUNTIF($A$2:$A1819,A1819)&gt;1,"Duplicate","Unique")</f>
        <v>Unique</v>
      </c>
    </row>
    <row r="1820" spans="1:11" ht="15" customHeight="1" x14ac:dyDescent="0.3">
      <c r="A1820" s="4" t="str">
        <f>Raw_SalesFact!A1820</f>
        <v>SALE1818</v>
      </c>
      <c r="B1820" s="6">
        <f>Raw_SalesFact!B1820</f>
        <v>45814</v>
      </c>
      <c r="C1820" s="4" t="str">
        <f>Raw_SalesFact!C1820</f>
        <v>CUST1137</v>
      </c>
      <c r="D1820" s="4" t="str">
        <f>Raw_SalesFact!D1820</f>
        <v>PROD26</v>
      </c>
      <c r="E1820" s="4" t="str">
        <f>Raw_SalesFact!E1820</f>
        <v>STORE5</v>
      </c>
      <c r="F1820" s="4">
        <f>IF(Raw_SalesFact!F1820="",ROUND(AVERAGE(Raw_SalesFact!$F$2:$F$2001),0),Raw_SalesFact!F1820)</f>
        <v>4</v>
      </c>
      <c r="G1820" s="4">
        <f>IF(Raw_SalesFact!G1820="",ROUND(AVERAGEIF(Raw_SalesFact!$D$2:$D$2001,D1820,Raw_SalesFact!$G$2:$G$2001),2),Raw_SalesFact!G1820)</f>
        <v>282.18</v>
      </c>
      <c r="H1820" s="8">
        <f>IF(Raw_SalesFact!H1820="",0,Raw_SalesFact!H1820)</f>
        <v>0.13</v>
      </c>
      <c r="I1820" s="4" t="str">
        <f>Raw_SalesFact!I1820</f>
        <v>COD</v>
      </c>
      <c r="J1820" s="4">
        <f>IF(Raw_SalesFact!J1820="",ROUND(F1820*G1820*(1-H1820),2),Raw_SalesFact!J1820)</f>
        <v>981.9864</v>
      </c>
      <c r="K1820" s="4" t="str">
        <f>IF(COUNTIF($A$2:$A1820,A1820)&gt;1,"Duplicate","Unique")</f>
        <v>Unique</v>
      </c>
    </row>
    <row r="1821" spans="1:11" ht="15" customHeight="1" x14ac:dyDescent="0.3">
      <c r="A1821" s="4" t="str">
        <f>Raw_SalesFact!A1821</f>
        <v>SALE1819</v>
      </c>
      <c r="B1821" s="6">
        <f>Raw_SalesFact!B1821</f>
        <v>45323</v>
      </c>
      <c r="C1821" s="4" t="str">
        <f>Raw_SalesFact!C1821</f>
        <v>CUST1172</v>
      </c>
      <c r="D1821" s="4" t="str">
        <f>Raw_SalesFact!D1821</f>
        <v>PROD21</v>
      </c>
      <c r="E1821" s="4" t="str">
        <f>Raw_SalesFact!E1821</f>
        <v>STORE1</v>
      </c>
      <c r="F1821" s="4">
        <f>IF(Raw_SalesFact!F1821="",ROUND(AVERAGE(Raw_SalesFact!$F$2:$F$2001),0),Raw_SalesFact!F1821)</f>
        <v>1</v>
      </c>
      <c r="G1821" s="4">
        <f>IF(Raw_SalesFact!G1821="",ROUND(AVERAGEIF(Raw_SalesFact!$D$2:$D$2001,D1821,Raw_SalesFact!$G$2:$G$2001),2),Raw_SalesFact!G1821)</f>
        <v>486.39</v>
      </c>
      <c r="H1821" s="8">
        <f>IF(Raw_SalesFact!H1821="",0,Raw_SalesFact!H1821)</f>
        <v>0.09</v>
      </c>
      <c r="I1821" s="4" t="str">
        <f>Raw_SalesFact!I1821</f>
        <v>COD</v>
      </c>
      <c r="J1821" s="4">
        <f>IF(Raw_SalesFact!J1821="",ROUND(F1821*G1821*(1-H1821),2),Raw_SalesFact!J1821)</f>
        <v>442.61489999999998</v>
      </c>
      <c r="K1821" s="4" t="str">
        <f>IF(COUNTIF($A$2:$A1821,A1821)&gt;1,"Duplicate","Unique")</f>
        <v>Unique</v>
      </c>
    </row>
    <row r="1822" spans="1:11" ht="15" customHeight="1" x14ac:dyDescent="0.3">
      <c r="A1822" s="4" t="str">
        <f>Raw_SalesFact!A1822</f>
        <v>SALE1820</v>
      </c>
      <c r="B1822" s="6">
        <f>Raw_SalesFact!B1822</f>
        <v>45312</v>
      </c>
      <c r="C1822" s="4" t="str">
        <f>Raw_SalesFact!C1822</f>
        <v>CUST1044</v>
      </c>
      <c r="D1822" s="4" t="str">
        <f>Raw_SalesFact!D1822</f>
        <v>PROD18</v>
      </c>
      <c r="E1822" s="4" t="str">
        <f>Raw_SalesFact!E1822</f>
        <v>STORE3</v>
      </c>
      <c r="F1822" s="4">
        <f>IF(Raw_SalesFact!F1822="",ROUND(AVERAGE(Raw_SalesFact!$F$2:$F$2001),0),Raw_SalesFact!F1822)</f>
        <v>2</v>
      </c>
      <c r="G1822" s="4">
        <f>IF(Raw_SalesFact!G1822="",ROUND(AVERAGEIF(Raw_SalesFact!$D$2:$D$2001,D1822,Raw_SalesFact!$G$2:$G$2001),2),Raw_SalesFact!G1822)</f>
        <v>603.62</v>
      </c>
      <c r="H1822" s="8">
        <f>IF(Raw_SalesFact!H1822="",0,Raw_SalesFact!H1822)</f>
        <v>0.18</v>
      </c>
      <c r="I1822" s="4" t="str">
        <f>Raw_SalesFact!I1822</f>
        <v>COD</v>
      </c>
      <c r="J1822" s="4">
        <f>IF(Raw_SalesFact!J1822="",ROUND(F1822*G1822*(1-H1822),2),Raw_SalesFact!J1822)</f>
        <v>989.93679999999995</v>
      </c>
      <c r="K1822" s="4" t="str">
        <f>IF(COUNTIF($A$2:$A1822,A1822)&gt;1,"Duplicate","Unique")</f>
        <v>Unique</v>
      </c>
    </row>
    <row r="1823" spans="1:11" ht="15" customHeight="1" x14ac:dyDescent="0.3">
      <c r="A1823" s="4" t="str">
        <f>Raw_SalesFact!A1823</f>
        <v>SALE1821</v>
      </c>
      <c r="B1823" s="6">
        <f>Raw_SalesFact!B1823</f>
        <v>45554</v>
      </c>
      <c r="C1823" s="4" t="str">
        <f>Raw_SalesFact!C1823</f>
        <v>CUST1147</v>
      </c>
      <c r="D1823" s="4" t="str">
        <f>Raw_SalesFact!D1823</f>
        <v>PROD37</v>
      </c>
      <c r="E1823" s="4" t="str">
        <f>Raw_SalesFact!E1823</f>
        <v>STORE8</v>
      </c>
      <c r="F1823" s="4">
        <f>IF(Raw_SalesFact!F1823="",ROUND(AVERAGE(Raw_SalesFact!$F$2:$F$2001),0),Raw_SalesFact!F1823)</f>
        <v>3</v>
      </c>
      <c r="G1823" s="4">
        <f>IF(Raw_SalesFact!G1823="",ROUND(AVERAGEIF(Raw_SalesFact!$D$2:$D$2001,D1823,Raw_SalesFact!$G$2:$G$2001),2),Raw_SalesFact!G1823)</f>
        <v>204.17</v>
      </c>
      <c r="H1823" s="8">
        <f>IF(Raw_SalesFact!H1823="",0,Raw_SalesFact!H1823)</f>
        <v>0.1</v>
      </c>
      <c r="I1823" s="4" t="str">
        <f>Raw_SalesFact!I1823</f>
        <v>PayPal</v>
      </c>
      <c r="J1823" s="4">
        <f>IF(Raw_SalesFact!J1823="",ROUND(F1823*G1823*(1-H1823),2),Raw_SalesFact!J1823)</f>
        <v>551.25900000000001</v>
      </c>
      <c r="K1823" s="4" t="str">
        <f>IF(COUNTIF($A$2:$A1823,A1823)&gt;1,"Duplicate","Unique")</f>
        <v>Unique</v>
      </c>
    </row>
    <row r="1824" spans="1:11" ht="15" customHeight="1" x14ac:dyDescent="0.3">
      <c r="A1824" s="4" t="str">
        <f>Raw_SalesFact!A1824</f>
        <v>SALE1822</v>
      </c>
      <c r="B1824" s="6">
        <f>Raw_SalesFact!B1824</f>
        <v>45310</v>
      </c>
      <c r="C1824" s="4" t="str">
        <f>Raw_SalesFact!C1824</f>
        <v>CUST1137</v>
      </c>
      <c r="D1824" s="4" t="str">
        <f>Raw_SalesFact!D1824</f>
        <v>PROD8</v>
      </c>
      <c r="E1824" s="4" t="str">
        <f>Raw_SalesFact!E1824</f>
        <v>STORE15</v>
      </c>
      <c r="F1824" s="4">
        <f>IF(Raw_SalesFact!F1824="",ROUND(AVERAGE(Raw_SalesFact!$F$2:$F$2001),0),Raw_SalesFact!F1824)</f>
        <v>1</v>
      </c>
      <c r="G1824" s="4">
        <f>IF(Raw_SalesFact!G1824="",ROUND(AVERAGEIF(Raw_SalesFact!$D$2:$D$2001,D1824,Raw_SalesFact!$G$2:$G$2001),2),Raw_SalesFact!G1824)</f>
        <v>43.58</v>
      </c>
      <c r="H1824" s="8">
        <f>IF(Raw_SalesFact!H1824="",0,Raw_SalesFact!H1824)</f>
        <v>0.01</v>
      </c>
      <c r="I1824" s="4" t="str">
        <f>Raw_SalesFact!I1824</f>
        <v>COD</v>
      </c>
      <c r="J1824" s="4">
        <f>IF(Raw_SalesFact!J1824="",ROUND(F1824*G1824*(1-H1824),2),Raw_SalesFact!J1824)</f>
        <v>43.144199999999998</v>
      </c>
      <c r="K1824" s="4" t="str">
        <f>IF(COUNTIF($A$2:$A1824,A1824)&gt;1,"Duplicate","Unique")</f>
        <v>Unique</v>
      </c>
    </row>
    <row r="1825" spans="1:11" ht="15" customHeight="1" x14ac:dyDescent="0.3">
      <c r="A1825" s="4" t="str">
        <f>Raw_SalesFact!A1825</f>
        <v>SALE1823</v>
      </c>
      <c r="B1825" s="6">
        <f>Raw_SalesFact!B1825</f>
        <v>45594</v>
      </c>
      <c r="C1825" s="4" t="str">
        <f>Raw_SalesFact!C1825</f>
        <v>CUST1332</v>
      </c>
      <c r="D1825" s="4" t="str">
        <f>Raw_SalesFact!D1825</f>
        <v>PROD47</v>
      </c>
      <c r="E1825" s="4" t="str">
        <f>Raw_SalesFact!E1825</f>
        <v>STORE2</v>
      </c>
      <c r="F1825" s="4">
        <f>IF(Raw_SalesFact!F1825="",ROUND(AVERAGE(Raw_SalesFact!$F$2:$F$2001),0),Raw_SalesFact!F1825)</f>
        <v>3</v>
      </c>
      <c r="G1825" s="4">
        <f>IF(Raw_SalesFact!G1825="",ROUND(AVERAGEIF(Raw_SalesFact!$D$2:$D$2001,D1825,Raw_SalesFact!$G$2:$G$2001),2),Raw_SalesFact!G1825)</f>
        <v>469.33</v>
      </c>
      <c r="H1825" s="8">
        <f>IF(Raw_SalesFact!H1825="",0,Raw_SalesFact!H1825)</f>
        <v>0.14000000000000001</v>
      </c>
      <c r="I1825" s="4" t="str">
        <f>Raw_SalesFact!I1825</f>
        <v>PayPal</v>
      </c>
      <c r="J1825" s="4">
        <f>IF(Raw_SalesFact!J1825="",ROUND(F1825*G1825*(1-H1825),2),Raw_SalesFact!J1825)</f>
        <v>1210.8714</v>
      </c>
      <c r="K1825" s="4" t="str">
        <f>IF(COUNTIF($A$2:$A1825,A1825)&gt;1,"Duplicate","Unique")</f>
        <v>Unique</v>
      </c>
    </row>
    <row r="1826" spans="1:11" ht="15" customHeight="1" x14ac:dyDescent="0.3">
      <c r="A1826" s="4" t="str">
        <f>Raw_SalesFact!A1826</f>
        <v>SALE1824</v>
      </c>
      <c r="B1826" s="6">
        <f>Raw_SalesFact!B1826</f>
        <v>45840</v>
      </c>
      <c r="C1826" s="4" t="str">
        <f>Raw_SalesFact!C1826</f>
        <v>CUST1209</v>
      </c>
      <c r="D1826" s="4" t="str">
        <f>Raw_SalesFact!D1826</f>
        <v>PROD8</v>
      </c>
      <c r="E1826" s="4" t="str">
        <f>Raw_SalesFact!E1826</f>
        <v>STORE8</v>
      </c>
      <c r="F1826" s="4">
        <f>IF(Raw_SalesFact!F1826="",ROUND(AVERAGE(Raw_SalesFact!$F$2:$F$2001),0),Raw_SalesFact!F1826)</f>
        <v>4</v>
      </c>
      <c r="G1826" s="4">
        <f>IF(Raw_SalesFact!G1826="",ROUND(AVERAGEIF(Raw_SalesFact!$D$2:$D$2001,D1826,Raw_SalesFact!$G$2:$G$2001),2),Raw_SalesFact!G1826)</f>
        <v>836.23</v>
      </c>
      <c r="H1826" s="8">
        <f>IF(Raw_SalesFact!H1826="",0,Raw_SalesFact!H1826)</f>
        <v>0.12</v>
      </c>
      <c r="I1826" s="4" t="str">
        <f>Raw_SalesFact!I1826</f>
        <v>Credit Card</v>
      </c>
      <c r="J1826" s="4">
        <f>IF(Raw_SalesFact!J1826="",ROUND(F1826*G1826*(1-H1826),2),Raw_SalesFact!J1826)</f>
        <v>2943.5295999999998</v>
      </c>
      <c r="K1826" s="4" t="str">
        <f>IF(COUNTIF($A$2:$A1826,A1826)&gt;1,"Duplicate","Unique")</f>
        <v>Unique</v>
      </c>
    </row>
    <row r="1827" spans="1:11" ht="15" customHeight="1" x14ac:dyDescent="0.3">
      <c r="A1827" s="4" t="str">
        <f>Raw_SalesFact!A1827</f>
        <v>SALE1825</v>
      </c>
      <c r="B1827" s="6">
        <f>Raw_SalesFact!B1827</f>
        <v>45549</v>
      </c>
      <c r="C1827" s="4" t="str">
        <f>Raw_SalesFact!C1827</f>
        <v>CUST1178</v>
      </c>
      <c r="D1827" s="4" t="str">
        <f>Raw_SalesFact!D1827</f>
        <v>PROD67</v>
      </c>
      <c r="E1827" s="4" t="str">
        <f>Raw_SalesFact!E1827</f>
        <v>STORE19</v>
      </c>
      <c r="F1827" s="4">
        <f>IF(Raw_SalesFact!F1827="",ROUND(AVERAGE(Raw_SalesFact!$F$2:$F$2001),0),Raw_SalesFact!F1827)</f>
        <v>2</v>
      </c>
      <c r="G1827" s="4">
        <f>IF(Raw_SalesFact!G1827="",ROUND(AVERAGEIF(Raw_SalesFact!$D$2:$D$2001,D1827,Raw_SalesFact!$G$2:$G$2001),2),Raw_SalesFact!G1827)</f>
        <v>661.53</v>
      </c>
      <c r="H1827" s="8">
        <f>IF(Raw_SalesFact!H1827="",0,Raw_SalesFact!H1827)</f>
        <v>0.2</v>
      </c>
      <c r="I1827" s="4" t="str">
        <f>Raw_SalesFact!I1827</f>
        <v>PayPal</v>
      </c>
      <c r="J1827" s="4">
        <f>IF(Raw_SalesFact!J1827="",ROUND(F1827*G1827*(1-H1827),2),Raw_SalesFact!J1827)</f>
        <v>1058.4480000000001</v>
      </c>
      <c r="K1827" s="4" t="str">
        <f>IF(COUNTIF($A$2:$A1827,A1827)&gt;1,"Duplicate","Unique")</f>
        <v>Unique</v>
      </c>
    </row>
    <row r="1828" spans="1:11" ht="15" customHeight="1" x14ac:dyDescent="0.3">
      <c r="A1828" s="4" t="str">
        <f>Raw_SalesFact!A1828</f>
        <v>SALE1826</v>
      </c>
      <c r="B1828" s="6">
        <f>Raw_SalesFact!B1828</f>
        <v>45903</v>
      </c>
      <c r="C1828" s="4" t="str">
        <f>Raw_SalesFact!C1828</f>
        <v>CUST1118</v>
      </c>
      <c r="D1828" s="4" t="str">
        <f>Raw_SalesFact!D1828</f>
        <v>PROD56</v>
      </c>
      <c r="E1828" s="4" t="str">
        <f>Raw_SalesFact!E1828</f>
        <v>STORE16</v>
      </c>
      <c r="F1828" s="4">
        <f>IF(Raw_SalesFact!F1828="",ROUND(AVERAGE(Raw_SalesFact!$F$2:$F$2001),0),Raw_SalesFact!F1828)</f>
        <v>3</v>
      </c>
      <c r="G1828" s="4">
        <f>IF(Raw_SalesFact!G1828="",ROUND(AVERAGEIF(Raw_SalesFact!$D$2:$D$2001,D1828,Raw_SalesFact!$G$2:$G$2001),2),Raw_SalesFact!G1828)</f>
        <v>753.47</v>
      </c>
      <c r="H1828" s="8">
        <f>IF(Raw_SalesFact!H1828="",0,Raw_SalesFact!H1828)</f>
        <v>0.25</v>
      </c>
      <c r="I1828" s="4" t="str">
        <f>Raw_SalesFact!I1828</f>
        <v>PayPal</v>
      </c>
      <c r="J1828" s="4">
        <f>IF(Raw_SalesFact!J1828="",ROUND(F1828*G1828*(1-H1828),2),Raw_SalesFact!J1828)</f>
        <v>1695.3074999999999</v>
      </c>
      <c r="K1828" s="4" t="str">
        <f>IF(COUNTIF($A$2:$A1828,A1828)&gt;1,"Duplicate","Unique")</f>
        <v>Unique</v>
      </c>
    </row>
    <row r="1829" spans="1:11" ht="15" customHeight="1" x14ac:dyDescent="0.3">
      <c r="A1829" s="4" t="str">
        <f>Raw_SalesFact!A1829</f>
        <v>SALE1827</v>
      </c>
      <c r="B1829" s="6">
        <f>Raw_SalesFact!B1829</f>
        <v>45673</v>
      </c>
      <c r="C1829" s="4" t="str">
        <f>Raw_SalesFact!C1829</f>
        <v>CUST1156</v>
      </c>
      <c r="D1829" s="4" t="str">
        <f>Raw_SalesFact!D1829</f>
        <v>PROD64</v>
      </c>
      <c r="E1829" s="4" t="str">
        <f>Raw_SalesFact!E1829</f>
        <v>STORE0</v>
      </c>
      <c r="F1829" s="4">
        <f>IF(Raw_SalesFact!F1829="",ROUND(AVERAGE(Raw_SalesFact!$F$2:$F$2001),0),Raw_SalesFact!F1829)</f>
        <v>3</v>
      </c>
      <c r="G1829" s="4">
        <f>IF(Raw_SalesFact!G1829="",ROUND(AVERAGEIF(Raw_SalesFact!$D$2:$D$2001,D1829,Raw_SalesFact!$G$2:$G$2001),2),Raw_SalesFact!G1829)</f>
        <v>713.95</v>
      </c>
      <c r="H1829" s="8">
        <f>IF(Raw_SalesFact!H1829="",0,Raw_SalesFact!H1829)</f>
        <v>0</v>
      </c>
      <c r="I1829" s="4" t="str">
        <f>Raw_SalesFact!I1829</f>
        <v>Credit Card</v>
      </c>
      <c r="J1829" s="4">
        <f>IF(Raw_SalesFact!J1829="",ROUND(F1829*G1829*(1-H1829),2),Raw_SalesFact!J1829)</f>
        <v>2141.85</v>
      </c>
      <c r="K1829" s="4" t="str">
        <f>IF(COUNTIF($A$2:$A1829,A1829)&gt;1,"Duplicate","Unique")</f>
        <v>Unique</v>
      </c>
    </row>
    <row r="1830" spans="1:11" ht="15" customHeight="1" x14ac:dyDescent="0.3">
      <c r="A1830" s="4" t="str">
        <f>Raw_SalesFact!A1830</f>
        <v>SALE1828</v>
      </c>
      <c r="B1830" s="6">
        <f>Raw_SalesFact!B1830</f>
        <v>45395</v>
      </c>
      <c r="C1830" s="4" t="str">
        <f>Raw_SalesFact!C1830</f>
        <v>CUST1099</v>
      </c>
      <c r="D1830" s="4" t="str">
        <f>Raw_SalesFact!D1830</f>
        <v>PROD11</v>
      </c>
      <c r="E1830" s="4" t="str">
        <f>Raw_SalesFact!E1830</f>
        <v>STORE5</v>
      </c>
      <c r="F1830" s="4">
        <f>IF(Raw_SalesFact!F1830="",ROUND(AVERAGE(Raw_SalesFact!$F$2:$F$2001),0),Raw_SalesFact!F1830)</f>
        <v>3</v>
      </c>
      <c r="G1830" s="4">
        <f>IF(Raw_SalesFact!G1830="",ROUND(AVERAGEIF(Raw_SalesFact!$D$2:$D$2001,D1830,Raw_SalesFact!$G$2:$G$2001),2),Raw_SalesFact!G1830)</f>
        <v>596</v>
      </c>
      <c r="H1830" s="8">
        <f>IF(Raw_SalesFact!H1830="",0,Raw_SalesFact!H1830)</f>
        <v>0.28000000000000003</v>
      </c>
      <c r="I1830" s="4" t="str">
        <f>Raw_SalesFact!I1830</f>
        <v>COD</v>
      </c>
      <c r="J1830" s="4">
        <f>IF(Raw_SalesFact!J1830="",ROUND(F1830*G1830*(1-H1830),2),Raw_SalesFact!J1830)</f>
        <v>1287.3599999999999</v>
      </c>
      <c r="K1830" s="4" t="str">
        <f>IF(COUNTIF($A$2:$A1830,A1830)&gt;1,"Duplicate","Unique")</f>
        <v>Unique</v>
      </c>
    </row>
    <row r="1831" spans="1:11" ht="15" customHeight="1" x14ac:dyDescent="0.3">
      <c r="A1831" s="4" t="str">
        <f>Raw_SalesFact!A1831</f>
        <v>SALE1829</v>
      </c>
      <c r="B1831" s="6">
        <f>Raw_SalesFact!B1831</f>
        <v>45379</v>
      </c>
      <c r="C1831" s="4" t="str">
        <f>Raw_SalesFact!C1831</f>
        <v>CUST1334</v>
      </c>
      <c r="D1831" s="4" t="str">
        <f>Raw_SalesFact!D1831</f>
        <v>PROD9</v>
      </c>
      <c r="E1831" s="4" t="str">
        <f>Raw_SalesFact!E1831</f>
        <v>STORE9</v>
      </c>
      <c r="F1831" s="4">
        <f>IF(Raw_SalesFact!F1831="",ROUND(AVERAGE(Raw_SalesFact!$F$2:$F$2001),0),Raw_SalesFact!F1831)</f>
        <v>2</v>
      </c>
      <c r="G1831" s="4">
        <f>IF(Raw_SalesFact!G1831="",ROUND(AVERAGEIF(Raw_SalesFact!$D$2:$D$2001,D1831,Raw_SalesFact!$G$2:$G$2001),2),Raw_SalesFact!G1831)</f>
        <v>169.46</v>
      </c>
      <c r="H1831" s="8">
        <f>IF(Raw_SalesFact!H1831="",0,Raw_SalesFact!H1831)</f>
        <v>0.03</v>
      </c>
      <c r="I1831" s="4" t="str">
        <f>Raw_SalesFact!I1831</f>
        <v>PayPal</v>
      </c>
      <c r="J1831" s="4">
        <f>IF(Raw_SalesFact!J1831="",ROUND(F1831*G1831*(1-H1831),2),Raw_SalesFact!J1831)</f>
        <v>328.75240000000002</v>
      </c>
      <c r="K1831" s="4" t="str">
        <f>IF(COUNTIF($A$2:$A1831,A1831)&gt;1,"Duplicate","Unique")</f>
        <v>Unique</v>
      </c>
    </row>
    <row r="1832" spans="1:11" ht="15" customHeight="1" x14ac:dyDescent="0.3">
      <c r="A1832" s="4" t="str">
        <f>Raw_SalesFact!A1832</f>
        <v>SALE1830</v>
      </c>
      <c r="B1832" s="6">
        <f>Raw_SalesFact!B1832</f>
        <v>45860</v>
      </c>
      <c r="C1832" s="4" t="str">
        <f>Raw_SalesFact!C1832</f>
        <v>CUST1300</v>
      </c>
      <c r="D1832" s="4" t="str">
        <f>Raw_SalesFact!D1832</f>
        <v>PROD65</v>
      </c>
      <c r="E1832" s="4" t="str">
        <f>Raw_SalesFact!E1832</f>
        <v>STORE14</v>
      </c>
      <c r="F1832" s="4">
        <f>IF(Raw_SalesFact!F1832="",ROUND(AVERAGE(Raw_SalesFact!$F$2:$F$2001),0),Raw_SalesFact!F1832)</f>
        <v>4</v>
      </c>
      <c r="G1832" s="4">
        <f>IF(Raw_SalesFact!G1832="",ROUND(AVERAGEIF(Raw_SalesFact!$D$2:$D$2001,D1832,Raw_SalesFact!$G$2:$G$2001),2),Raw_SalesFact!G1832)</f>
        <v>611.91999999999996</v>
      </c>
      <c r="H1832" s="8">
        <f>IF(Raw_SalesFact!H1832="",0,Raw_SalesFact!H1832)</f>
        <v>0.2</v>
      </c>
      <c r="I1832" s="4" t="str">
        <f>Raw_SalesFact!I1832</f>
        <v>PayPal</v>
      </c>
      <c r="J1832" s="4">
        <f>IF(Raw_SalesFact!J1832="",ROUND(F1832*G1832*(1-H1832),2),Raw_SalesFact!J1832)</f>
        <v>1958.144</v>
      </c>
      <c r="K1832" s="4" t="str">
        <f>IF(COUNTIF($A$2:$A1832,A1832)&gt;1,"Duplicate","Unique")</f>
        <v>Unique</v>
      </c>
    </row>
    <row r="1833" spans="1:11" ht="15" customHeight="1" x14ac:dyDescent="0.3">
      <c r="A1833" s="4" t="str">
        <f>Raw_SalesFact!A1833</f>
        <v>SALE1831</v>
      </c>
      <c r="B1833" s="6">
        <f>Raw_SalesFact!B1833</f>
        <v>45704</v>
      </c>
      <c r="C1833" s="4" t="str">
        <f>Raw_SalesFact!C1833</f>
        <v>CUST1003</v>
      </c>
      <c r="D1833" s="4" t="str">
        <f>Raw_SalesFact!D1833</f>
        <v>PROD74</v>
      </c>
      <c r="E1833" s="4" t="str">
        <f>Raw_SalesFact!E1833</f>
        <v>STORE15</v>
      </c>
      <c r="F1833" s="4">
        <f>IF(Raw_SalesFact!F1833="",ROUND(AVERAGE(Raw_SalesFact!$F$2:$F$2001),0),Raw_SalesFact!F1833)</f>
        <v>2</v>
      </c>
      <c r="G1833" s="4">
        <f>IF(Raw_SalesFact!G1833="",ROUND(AVERAGEIF(Raw_SalesFact!$D$2:$D$2001,D1833,Raw_SalesFact!$G$2:$G$2001),2),Raw_SalesFact!G1833)</f>
        <v>25.3</v>
      </c>
      <c r="H1833" s="8">
        <f>IF(Raw_SalesFact!H1833="",0,Raw_SalesFact!H1833)</f>
        <v>0.21</v>
      </c>
      <c r="I1833" s="4" t="str">
        <f>Raw_SalesFact!I1833</f>
        <v>Credit Card</v>
      </c>
      <c r="J1833" s="4">
        <f>IF(Raw_SalesFact!J1833="",ROUND(F1833*G1833*(1-H1833),2),Raw_SalesFact!J1833)</f>
        <v>39.973999999999997</v>
      </c>
      <c r="K1833" s="4" t="str">
        <f>IF(COUNTIF($A$2:$A1833,A1833)&gt;1,"Duplicate","Unique")</f>
        <v>Unique</v>
      </c>
    </row>
    <row r="1834" spans="1:11" ht="15" customHeight="1" x14ac:dyDescent="0.3">
      <c r="A1834" s="4" t="str">
        <f>Raw_SalesFact!A1834</f>
        <v>SALE1832</v>
      </c>
      <c r="B1834" s="6">
        <f>Raw_SalesFact!B1834</f>
        <v>45327</v>
      </c>
      <c r="C1834" s="4" t="str">
        <f>Raw_SalesFact!C1834</f>
        <v>CUST1433</v>
      </c>
      <c r="D1834" s="4" t="str">
        <f>Raw_SalesFact!D1834</f>
        <v>PROD73</v>
      </c>
      <c r="E1834" s="4" t="str">
        <f>Raw_SalesFact!E1834</f>
        <v>STORE10</v>
      </c>
      <c r="F1834" s="4">
        <f>IF(Raw_SalesFact!F1834="",ROUND(AVERAGE(Raw_SalesFact!$F$2:$F$2001),0),Raw_SalesFact!F1834)</f>
        <v>4</v>
      </c>
      <c r="G1834" s="4">
        <f>IF(Raw_SalesFact!G1834="",ROUND(AVERAGEIF(Raw_SalesFact!$D$2:$D$2001,D1834,Raw_SalesFact!$G$2:$G$2001),2),Raw_SalesFact!G1834)</f>
        <v>166.93</v>
      </c>
      <c r="H1834" s="8">
        <f>IF(Raw_SalesFact!H1834="",0,Raw_SalesFact!H1834)</f>
        <v>0.02</v>
      </c>
      <c r="I1834" s="4" t="str">
        <f>Raw_SalesFact!I1834</f>
        <v>PayPal</v>
      </c>
      <c r="J1834" s="4">
        <f>IF(Raw_SalesFact!J1834="",ROUND(F1834*G1834*(1-H1834),2),Raw_SalesFact!J1834)</f>
        <v>654.36559999999997</v>
      </c>
      <c r="K1834" s="4" t="str">
        <f>IF(COUNTIF($A$2:$A1834,A1834)&gt;1,"Duplicate","Unique")</f>
        <v>Unique</v>
      </c>
    </row>
    <row r="1835" spans="1:11" ht="15" customHeight="1" x14ac:dyDescent="0.3">
      <c r="A1835" s="4" t="str">
        <f>Raw_SalesFact!A1835</f>
        <v>SALE1833</v>
      </c>
      <c r="B1835" s="6">
        <f>Raw_SalesFact!B1835</f>
        <v>45721</v>
      </c>
      <c r="C1835" s="4" t="str">
        <f>Raw_SalesFact!C1835</f>
        <v>CUST1280</v>
      </c>
      <c r="D1835" s="4" t="str">
        <f>Raw_SalesFact!D1835</f>
        <v>PROD60</v>
      </c>
      <c r="E1835" s="4" t="str">
        <f>Raw_SalesFact!E1835</f>
        <v>STORE11</v>
      </c>
      <c r="F1835" s="4">
        <f>IF(Raw_SalesFact!F1835="",ROUND(AVERAGE(Raw_SalesFact!$F$2:$F$2001),0),Raw_SalesFact!F1835)</f>
        <v>4</v>
      </c>
      <c r="G1835" s="4">
        <f>IF(Raw_SalesFact!G1835="",ROUND(AVERAGEIF(Raw_SalesFact!$D$2:$D$2001,D1835,Raw_SalesFact!$G$2:$G$2001),2),Raw_SalesFact!G1835)</f>
        <v>861.55</v>
      </c>
      <c r="H1835" s="8">
        <f>IF(Raw_SalesFact!H1835="",0,Raw_SalesFact!H1835)</f>
        <v>0.12</v>
      </c>
      <c r="I1835" s="4" t="str">
        <f>Raw_SalesFact!I1835</f>
        <v>Credit Card</v>
      </c>
      <c r="J1835" s="4">
        <f>IF(Raw_SalesFact!J1835="",ROUND(F1835*G1835*(1-H1835),2),Raw_SalesFact!J1835)</f>
        <v>3032.6559999999999</v>
      </c>
      <c r="K1835" s="4" t="str">
        <f>IF(COUNTIF($A$2:$A1835,A1835)&gt;1,"Duplicate","Unique")</f>
        <v>Unique</v>
      </c>
    </row>
    <row r="1836" spans="1:11" ht="15" customHeight="1" x14ac:dyDescent="0.3">
      <c r="A1836" s="4" t="str">
        <f>Raw_SalesFact!A1836</f>
        <v>SALE1834</v>
      </c>
      <c r="B1836" s="6">
        <f>Raw_SalesFact!B1836</f>
        <v>45842</v>
      </c>
      <c r="C1836" s="4" t="str">
        <f>Raw_SalesFact!C1836</f>
        <v>CUST1360</v>
      </c>
      <c r="D1836" s="4" t="str">
        <f>Raw_SalesFact!D1836</f>
        <v>PROD43</v>
      </c>
      <c r="E1836" s="4" t="str">
        <f>Raw_SalesFact!E1836</f>
        <v>STORE5</v>
      </c>
      <c r="F1836" s="4">
        <f>IF(Raw_SalesFact!F1836="",ROUND(AVERAGE(Raw_SalesFact!$F$2:$F$2001),0),Raw_SalesFact!F1836)</f>
        <v>3</v>
      </c>
      <c r="G1836" s="4">
        <f>IF(Raw_SalesFact!G1836="",ROUND(AVERAGEIF(Raw_SalesFact!$D$2:$D$2001,D1836,Raw_SalesFact!$G$2:$G$2001),2),Raw_SalesFact!G1836)</f>
        <v>56.17</v>
      </c>
      <c r="H1836" s="8">
        <f>IF(Raw_SalesFact!H1836="",0,Raw_SalesFact!H1836)</f>
        <v>0.01</v>
      </c>
      <c r="I1836" s="4" t="str">
        <f>Raw_SalesFact!I1836</f>
        <v>COD</v>
      </c>
      <c r="J1836" s="4">
        <f>IF(Raw_SalesFact!J1836="",ROUND(F1836*G1836*(1-H1836),2),Raw_SalesFact!J1836)</f>
        <v>166.82490000000001</v>
      </c>
      <c r="K1836" s="4" t="str">
        <f>IF(COUNTIF($A$2:$A1836,A1836)&gt;1,"Duplicate","Unique")</f>
        <v>Unique</v>
      </c>
    </row>
    <row r="1837" spans="1:11" ht="15" customHeight="1" x14ac:dyDescent="0.3">
      <c r="A1837" s="4" t="str">
        <f>Raw_SalesFact!A1837</f>
        <v>SALE1835</v>
      </c>
      <c r="B1837" s="6">
        <f>Raw_SalesFact!B1837</f>
        <v>45862</v>
      </c>
      <c r="C1837" s="4" t="str">
        <f>Raw_SalesFact!C1837</f>
        <v>CUST1266</v>
      </c>
      <c r="D1837" s="4" t="str">
        <f>Raw_SalesFact!D1837</f>
        <v>PROD15</v>
      </c>
      <c r="E1837" s="4" t="str">
        <f>Raw_SalesFact!E1837</f>
        <v>STORE19</v>
      </c>
      <c r="F1837" s="4">
        <f>IF(Raw_SalesFact!F1837="",ROUND(AVERAGE(Raw_SalesFact!$F$2:$F$2001),0),Raw_SalesFact!F1837)</f>
        <v>1</v>
      </c>
      <c r="G1837" s="4">
        <f>IF(Raw_SalesFact!G1837="",ROUND(AVERAGEIF(Raw_SalesFact!$D$2:$D$2001,D1837,Raw_SalesFact!$G$2:$G$2001),2),Raw_SalesFact!G1837)</f>
        <v>582.29</v>
      </c>
      <c r="H1837" s="8">
        <f>IF(Raw_SalesFact!H1837="",0,Raw_SalesFact!H1837)</f>
        <v>0.2</v>
      </c>
      <c r="I1837" s="4" t="str">
        <f>Raw_SalesFact!I1837</f>
        <v>Credit Card</v>
      </c>
      <c r="J1837" s="4">
        <f>IF(Raw_SalesFact!J1837="",ROUND(F1837*G1837*(1-H1837),2),Raw_SalesFact!J1837)</f>
        <v>465.83199999999999</v>
      </c>
      <c r="K1837" s="4" t="str">
        <f>IF(COUNTIF($A$2:$A1837,A1837)&gt;1,"Duplicate","Unique")</f>
        <v>Unique</v>
      </c>
    </row>
    <row r="1838" spans="1:11" ht="15" customHeight="1" x14ac:dyDescent="0.3">
      <c r="A1838" s="4" t="str">
        <f>Raw_SalesFact!A1838</f>
        <v>SALE1836</v>
      </c>
      <c r="B1838" s="6">
        <f>Raw_SalesFact!B1838</f>
        <v>45681</v>
      </c>
      <c r="C1838" s="4" t="str">
        <f>Raw_SalesFact!C1838</f>
        <v>CUST1261</v>
      </c>
      <c r="D1838" s="4" t="str">
        <f>Raw_SalesFact!D1838</f>
        <v>PROD83</v>
      </c>
      <c r="E1838" s="4" t="str">
        <f>Raw_SalesFact!E1838</f>
        <v>STORE0</v>
      </c>
      <c r="F1838" s="4">
        <f>IF(Raw_SalesFact!F1838="",ROUND(AVERAGE(Raw_SalesFact!$F$2:$F$2001),0),Raw_SalesFact!F1838)</f>
        <v>3</v>
      </c>
      <c r="G1838" s="4">
        <f>IF(Raw_SalesFact!G1838="",ROUND(AVERAGEIF(Raw_SalesFact!$D$2:$D$2001,D1838,Raw_SalesFact!$G$2:$G$2001),2),Raw_SalesFact!G1838)</f>
        <v>63.96</v>
      </c>
      <c r="H1838" s="8">
        <f>IF(Raw_SalesFact!H1838="",0,Raw_SalesFact!H1838)</f>
        <v>0.02</v>
      </c>
      <c r="I1838" s="4" t="str">
        <f>Raw_SalesFact!I1838</f>
        <v>Credit Card</v>
      </c>
      <c r="J1838" s="4">
        <f>IF(Raw_SalesFact!J1838="",ROUND(F1838*G1838*(1-H1838),2),Raw_SalesFact!J1838)</f>
        <v>188.04239999999999</v>
      </c>
      <c r="K1838" s="4" t="str">
        <f>IF(COUNTIF($A$2:$A1838,A1838)&gt;1,"Duplicate","Unique")</f>
        <v>Unique</v>
      </c>
    </row>
    <row r="1839" spans="1:11" ht="15" customHeight="1" x14ac:dyDescent="0.3">
      <c r="A1839" s="4" t="str">
        <f>Raw_SalesFact!A1839</f>
        <v>SALE1837</v>
      </c>
      <c r="B1839" s="6">
        <f>Raw_SalesFact!B1839</f>
        <v>45392</v>
      </c>
      <c r="C1839" s="4" t="str">
        <f>Raw_SalesFact!C1839</f>
        <v>CUST1065</v>
      </c>
      <c r="D1839" s="4" t="str">
        <f>Raw_SalesFact!D1839</f>
        <v>PROD9</v>
      </c>
      <c r="E1839" s="4" t="str">
        <f>Raw_SalesFact!E1839</f>
        <v>STORE12</v>
      </c>
      <c r="F1839" s="4">
        <f>IF(Raw_SalesFact!F1839="",ROUND(AVERAGE(Raw_SalesFact!$F$2:$F$2001),0),Raw_SalesFact!F1839)</f>
        <v>1</v>
      </c>
      <c r="G1839" s="4">
        <f>IF(Raw_SalesFact!G1839="",ROUND(AVERAGEIF(Raw_SalesFact!$D$2:$D$2001,D1839,Raw_SalesFact!$G$2:$G$2001),2),Raw_SalesFact!G1839)</f>
        <v>829.83</v>
      </c>
      <c r="H1839" s="8">
        <f>IF(Raw_SalesFact!H1839="",0,Raw_SalesFact!H1839)</f>
        <v>0.26</v>
      </c>
      <c r="I1839" s="4" t="str">
        <f>Raw_SalesFact!I1839</f>
        <v>COD</v>
      </c>
      <c r="J1839" s="4">
        <f>IF(Raw_SalesFact!J1839="",ROUND(F1839*G1839*(1-H1839),2),Raw_SalesFact!J1839)</f>
        <v>614.07420000000002</v>
      </c>
      <c r="K1839" s="4" t="str">
        <f>IF(COUNTIF($A$2:$A1839,A1839)&gt;1,"Duplicate","Unique")</f>
        <v>Unique</v>
      </c>
    </row>
    <row r="1840" spans="1:11" ht="15" customHeight="1" x14ac:dyDescent="0.3">
      <c r="A1840" s="4" t="str">
        <f>Raw_SalesFact!A1840</f>
        <v>SALE1838</v>
      </c>
      <c r="B1840" s="6">
        <f>Raw_SalesFact!B1840</f>
        <v>45586</v>
      </c>
      <c r="C1840" s="4" t="str">
        <f>Raw_SalesFact!C1840</f>
        <v>CUST1370</v>
      </c>
      <c r="D1840" s="4" t="str">
        <f>Raw_SalesFact!D1840</f>
        <v>PROD34</v>
      </c>
      <c r="E1840" s="4" t="str">
        <f>Raw_SalesFact!E1840</f>
        <v>STORE16</v>
      </c>
      <c r="F1840" s="4">
        <f>IF(Raw_SalesFact!F1840="",ROUND(AVERAGE(Raw_SalesFact!$F$2:$F$2001),0),Raw_SalesFact!F1840)</f>
        <v>2</v>
      </c>
      <c r="G1840" s="4">
        <f>IF(Raw_SalesFact!G1840="",ROUND(AVERAGEIF(Raw_SalesFact!$D$2:$D$2001,D1840,Raw_SalesFact!$G$2:$G$2001),2),Raw_SalesFact!G1840)</f>
        <v>858.15</v>
      </c>
      <c r="H1840" s="8">
        <f>IF(Raw_SalesFact!H1840="",0,Raw_SalesFact!H1840)</f>
        <v>0.03</v>
      </c>
      <c r="I1840" s="4" t="str">
        <f>Raw_SalesFact!I1840</f>
        <v>Credit Card</v>
      </c>
      <c r="J1840" s="4">
        <f>IF(Raw_SalesFact!J1840="",ROUND(F1840*G1840*(1-H1840),2),Raw_SalesFact!J1840)</f>
        <v>1664.8109999999999</v>
      </c>
      <c r="K1840" s="4" t="str">
        <f>IF(COUNTIF($A$2:$A1840,A1840)&gt;1,"Duplicate","Unique")</f>
        <v>Unique</v>
      </c>
    </row>
    <row r="1841" spans="1:11" ht="15" customHeight="1" x14ac:dyDescent="0.3">
      <c r="A1841" s="4" t="str">
        <f>Raw_SalesFact!A1841</f>
        <v>SALE1839</v>
      </c>
      <c r="B1841" s="6">
        <f>Raw_SalesFact!B1841</f>
        <v>45340</v>
      </c>
      <c r="C1841" s="4" t="str">
        <f>Raw_SalesFact!C1841</f>
        <v>CUST1359</v>
      </c>
      <c r="D1841" s="4" t="str">
        <f>Raw_SalesFact!D1841</f>
        <v>PROD73</v>
      </c>
      <c r="E1841" s="4" t="str">
        <f>Raw_SalesFact!E1841</f>
        <v>STORE13</v>
      </c>
      <c r="F1841" s="4">
        <f>IF(Raw_SalesFact!F1841="",ROUND(AVERAGE(Raw_SalesFact!$F$2:$F$2001),0),Raw_SalesFact!F1841)</f>
        <v>3</v>
      </c>
      <c r="G1841" s="4">
        <f>IF(Raw_SalesFact!G1841="",ROUND(AVERAGEIF(Raw_SalesFact!$D$2:$D$2001,D1841,Raw_SalesFact!$G$2:$G$2001),2),Raw_SalesFact!G1841)</f>
        <v>717.32</v>
      </c>
      <c r="H1841" s="8">
        <f>IF(Raw_SalesFact!H1841="",0,Raw_SalesFact!H1841)</f>
        <v>0.23</v>
      </c>
      <c r="I1841" s="4" t="str">
        <f>Raw_SalesFact!I1841</f>
        <v>COD</v>
      </c>
      <c r="J1841" s="4">
        <f>IF(Raw_SalesFact!J1841="",ROUND(F1841*G1841*(1-H1841),2),Raw_SalesFact!J1841)</f>
        <v>1657.0092</v>
      </c>
      <c r="K1841" s="4" t="str">
        <f>IF(COUNTIF($A$2:$A1841,A1841)&gt;1,"Duplicate","Unique")</f>
        <v>Unique</v>
      </c>
    </row>
    <row r="1842" spans="1:11" ht="15" customHeight="1" x14ac:dyDescent="0.3">
      <c r="A1842" s="4" t="str">
        <f>Raw_SalesFact!A1842</f>
        <v>SALE1840</v>
      </c>
      <c r="B1842" s="6">
        <f>Raw_SalesFact!B1842</f>
        <v>45853</v>
      </c>
      <c r="C1842" s="4" t="str">
        <f>Raw_SalesFact!C1842</f>
        <v>CUST1428</v>
      </c>
      <c r="D1842" s="4" t="str">
        <f>Raw_SalesFact!D1842</f>
        <v>PROD83</v>
      </c>
      <c r="E1842" s="4" t="str">
        <f>Raw_SalesFact!E1842</f>
        <v>STORE12</v>
      </c>
      <c r="F1842" s="4">
        <f>IF(Raw_SalesFact!F1842="",ROUND(AVERAGE(Raw_SalesFact!$F$2:$F$2001),0),Raw_SalesFact!F1842)</f>
        <v>1</v>
      </c>
      <c r="G1842" s="4">
        <f>IF(Raw_SalesFact!G1842="",ROUND(AVERAGEIF(Raw_SalesFact!$D$2:$D$2001,D1842,Raw_SalesFact!$G$2:$G$2001),2),Raw_SalesFact!G1842)</f>
        <v>163.19999999999999</v>
      </c>
      <c r="H1842" s="8">
        <f>IF(Raw_SalesFact!H1842="",0,Raw_SalesFact!H1842)</f>
        <v>0.22</v>
      </c>
      <c r="I1842" s="4" t="str">
        <f>Raw_SalesFact!I1842</f>
        <v>PayPal</v>
      </c>
      <c r="J1842" s="4">
        <f>IF(Raw_SalesFact!J1842="",ROUND(F1842*G1842*(1-H1842),2),Raw_SalesFact!J1842)</f>
        <v>127.29600000000001</v>
      </c>
      <c r="K1842" s="4" t="str">
        <f>IF(COUNTIF($A$2:$A1842,A1842)&gt;1,"Duplicate","Unique")</f>
        <v>Unique</v>
      </c>
    </row>
    <row r="1843" spans="1:11" ht="15" customHeight="1" x14ac:dyDescent="0.3">
      <c r="A1843" s="4" t="str">
        <f>Raw_SalesFact!A1843</f>
        <v>SALE1841</v>
      </c>
      <c r="B1843" s="6">
        <f>Raw_SalesFact!B1843</f>
        <v>45489</v>
      </c>
      <c r="C1843" s="4" t="str">
        <f>Raw_SalesFact!C1843</f>
        <v>CUST1126</v>
      </c>
      <c r="D1843" s="4" t="str">
        <f>Raw_SalesFact!D1843</f>
        <v>PROD81</v>
      </c>
      <c r="E1843" s="4" t="str">
        <f>Raw_SalesFact!E1843</f>
        <v>STORE12</v>
      </c>
      <c r="F1843" s="4">
        <f>IF(Raw_SalesFact!F1843="",ROUND(AVERAGE(Raw_SalesFact!$F$2:$F$2001),0),Raw_SalesFact!F1843)</f>
        <v>2</v>
      </c>
      <c r="G1843" s="4">
        <f>IF(Raw_SalesFact!G1843="",ROUND(AVERAGEIF(Raw_SalesFact!$D$2:$D$2001,D1843,Raw_SalesFact!$G$2:$G$2001),2),Raw_SalesFact!G1843)</f>
        <v>966.71</v>
      </c>
      <c r="H1843" s="8">
        <f>IF(Raw_SalesFact!H1843="",0,Raw_SalesFact!H1843)</f>
        <v>0.11</v>
      </c>
      <c r="I1843" s="4" t="str">
        <f>Raw_SalesFact!I1843</f>
        <v>Credit Card</v>
      </c>
      <c r="J1843" s="4">
        <f>IF(Raw_SalesFact!J1843="",ROUND(F1843*G1843*(1-H1843),2),Raw_SalesFact!J1843)</f>
        <v>1720.7438</v>
      </c>
      <c r="K1843" s="4" t="str">
        <f>IF(COUNTIF($A$2:$A1843,A1843)&gt;1,"Duplicate","Unique")</f>
        <v>Unique</v>
      </c>
    </row>
    <row r="1844" spans="1:11" ht="15" customHeight="1" x14ac:dyDescent="0.3">
      <c r="A1844" s="4" t="str">
        <f>Raw_SalesFact!A1844</f>
        <v>SALE1842</v>
      </c>
      <c r="B1844" s="6">
        <f>Raw_SalesFact!B1844</f>
        <v>45761</v>
      </c>
      <c r="C1844" s="4" t="str">
        <f>Raw_SalesFact!C1844</f>
        <v>CUST1348</v>
      </c>
      <c r="D1844" s="4" t="str">
        <f>Raw_SalesFact!D1844</f>
        <v>PROD35</v>
      </c>
      <c r="E1844" s="4" t="str">
        <f>Raw_SalesFact!E1844</f>
        <v>STORE13</v>
      </c>
      <c r="F1844" s="4">
        <f>IF(Raw_SalesFact!F1844="",ROUND(AVERAGE(Raw_SalesFact!$F$2:$F$2001),0),Raw_SalesFact!F1844)</f>
        <v>2</v>
      </c>
      <c r="G1844" s="4">
        <f>IF(Raw_SalesFact!G1844="",ROUND(AVERAGEIF(Raw_SalesFact!$D$2:$D$2001,D1844,Raw_SalesFact!$G$2:$G$2001),2),Raw_SalesFact!G1844)</f>
        <v>873.94</v>
      </c>
      <c r="H1844" s="8">
        <f>IF(Raw_SalesFact!H1844="",0,Raw_SalesFact!H1844)</f>
        <v>0.14000000000000001</v>
      </c>
      <c r="I1844" s="4" t="str">
        <f>Raw_SalesFact!I1844</f>
        <v>COD</v>
      </c>
      <c r="J1844" s="4">
        <f>IF(Raw_SalesFact!J1844="",ROUND(F1844*G1844*(1-H1844),2),Raw_SalesFact!J1844)</f>
        <v>1503.1768</v>
      </c>
      <c r="K1844" s="4" t="str">
        <f>IF(COUNTIF($A$2:$A1844,A1844)&gt;1,"Duplicate","Unique")</f>
        <v>Unique</v>
      </c>
    </row>
    <row r="1845" spans="1:11" ht="15" customHeight="1" x14ac:dyDescent="0.3">
      <c r="A1845" s="4" t="str">
        <f>Raw_SalesFact!A1845</f>
        <v>SALE1843</v>
      </c>
      <c r="B1845" s="6">
        <f>Raw_SalesFact!B1845</f>
        <v>45379</v>
      </c>
      <c r="C1845" s="4" t="str">
        <f>Raw_SalesFact!C1845</f>
        <v>CUST1149</v>
      </c>
      <c r="D1845" s="4" t="str">
        <f>Raw_SalesFact!D1845</f>
        <v>PROD0</v>
      </c>
      <c r="E1845" s="4" t="str">
        <f>Raw_SalesFact!E1845</f>
        <v>STORE3</v>
      </c>
      <c r="F1845" s="4">
        <f>IF(Raw_SalesFact!F1845="",ROUND(AVERAGE(Raw_SalesFact!$F$2:$F$2001),0),Raw_SalesFact!F1845)</f>
        <v>1</v>
      </c>
      <c r="G1845" s="4">
        <f>IF(Raw_SalesFact!G1845="",ROUND(AVERAGEIF(Raw_SalesFact!$D$2:$D$2001,D1845,Raw_SalesFact!$G$2:$G$2001),2),Raw_SalesFact!G1845)</f>
        <v>140.24</v>
      </c>
      <c r="H1845" s="8">
        <f>IF(Raw_SalesFact!H1845="",0,Raw_SalesFact!H1845)</f>
        <v>0.27</v>
      </c>
      <c r="I1845" s="4" t="str">
        <f>Raw_SalesFact!I1845</f>
        <v>Credit Card</v>
      </c>
      <c r="J1845" s="4">
        <f>IF(Raw_SalesFact!J1845="",ROUND(F1845*G1845*(1-H1845),2),Raw_SalesFact!J1845)</f>
        <v>102.37520000000001</v>
      </c>
      <c r="K1845" s="4" t="str">
        <f>IF(COUNTIF($A$2:$A1845,A1845)&gt;1,"Duplicate","Unique")</f>
        <v>Unique</v>
      </c>
    </row>
    <row r="1846" spans="1:11" ht="15" customHeight="1" x14ac:dyDescent="0.3">
      <c r="A1846" s="4" t="str">
        <f>Raw_SalesFact!A1846</f>
        <v>SALE1844</v>
      </c>
      <c r="B1846" s="6">
        <f>Raw_SalesFact!B1846</f>
        <v>45716</v>
      </c>
      <c r="C1846" s="4" t="str">
        <f>Raw_SalesFact!C1846</f>
        <v>CUST1201</v>
      </c>
      <c r="D1846" s="4" t="str">
        <f>Raw_SalesFact!D1846</f>
        <v>PROD43</v>
      </c>
      <c r="E1846" s="4" t="str">
        <f>Raw_SalesFact!E1846</f>
        <v>STORE5</v>
      </c>
      <c r="F1846" s="4">
        <f>IF(Raw_SalesFact!F1846="",ROUND(AVERAGE(Raw_SalesFact!$F$2:$F$2001),0),Raw_SalesFact!F1846)</f>
        <v>2</v>
      </c>
      <c r="G1846" s="4">
        <f>IF(Raw_SalesFact!G1846="",ROUND(AVERAGEIF(Raw_SalesFact!$D$2:$D$2001,D1846,Raw_SalesFact!$G$2:$G$2001),2),Raw_SalesFact!G1846)</f>
        <v>549.91999999999996</v>
      </c>
      <c r="H1846" s="8">
        <f>IF(Raw_SalesFact!H1846="",0,Raw_SalesFact!H1846)</f>
        <v>0.28000000000000003</v>
      </c>
      <c r="I1846" s="4" t="str">
        <f>Raw_SalesFact!I1846</f>
        <v>Credit Card</v>
      </c>
      <c r="J1846" s="4">
        <f>IF(Raw_SalesFact!J1846="",ROUND(F1846*G1846*(1-H1846),2),Raw_SalesFact!J1846)</f>
        <v>791.88480000000004</v>
      </c>
      <c r="K1846" s="4" t="str">
        <f>IF(COUNTIF($A$2:$A1846,A1846)&gt;1,"Duplicate","Unique")</f>
        <v>Unique</v>
      </c>
    </row>
    <row r="1847" spans="1:11" ht="15" customHeight="1" x14ac:dyDescent="0.3">
      <c r="A1847" s="4" t="str">
        <f>Raw_SalesFact!A1847</f>
        <v>SALE1845</v>
      </c>
      <c r="B1847" s="6">
        <f>Raw_SalesFact!B1847</f>
        <v>45364</v>
      </c>
      <c r="C1847" s="4" t="str">
        <f>Raw_SalesFact!C1847</f>
        <v>CUST1111</v>
      </c>
      <c r="D1847" s="4" t="str">
        <f>Raw_SalesFact!D1847</f>
        <v>PROD17</v>
      </c>
      <c r="E1847" s="4" t="str">
        <f>Raw_SalesFact!E1847</f>
        <v>STORE5</v>
      </c>
      <c r="F1847" s="4">
        <f>IF(Raw_SalesFact!F1847="",ROUND(AVERAGE(Raw_SalesFact!$F$2:$F$2001),0),Raw_SalesFact!F1847)</f>
        <v>4</v>
      </c>
      <c r="G1847" s="4">
        <f>IF(Raw_SalesFact!G1847="",ROUND(AVERAGEIF(Raw_SalesFact!$D$2:$D$2001,D1847,Raw_SalesFact!$G$2:$G$2001),2),Raw_SalesFact!G1847)</f>
        <v>715.88</v>
      </c>
      <c r="H1847" s="8">
        <f>IF(Raw_SalesFact!H1847="",0,Raw_SalesFact!H1847)</f>
        <v>0.19</v>
      </c>
      <c r="I1847" s="4" t="str">
        <f>Raw_SalesFact!I1847</f>
        <v>PayPal</v>
      </c>
      <c r="J1847" s="4">
        <f>IF(Raw_SalesFact!J1847="",ROUND(F1847*G1847*(1-H1847),2),Raw_SalesFact!J1847)</f>
        <v>2319.4512</v>
      </c>
      <c r="K1847" s="4" t="str">
        <f>IF(COUNTIF($A$2:$A1847,A1847)&gt;1,"Duplicate","Unique")</f>
        <v>Unique</v>
      </c>
    </row>
    <row r="1848" spans="1:11" ht="15" customHeight="1" x14ac:dyDescent="0.3">
      <c r="A1848" s="4" t="str">
        <f>Raw_SalesFact!A1848</f>
        <v>SALE1846</v>
      </c>
      <c r="B1848" s="6">
        <f>Raw_SalesFact!B1848</f>
        <v>45752</v>
      </c>
      <c r="C1848" s="4" t="str">
        <f>Raw_SalesFact!C1848</f>
        <v>CUST1371</v>
      </c>
      <c r="D1848" s="4" t="str">
        <f>Raw_SalesFact!D1848</f>
        <v>PROD2</v>
      </c>
      <c r="E1848" s="4" t="str">
        <f>Raw_SalesFact!E1848</f>
        <v>STORE8</v>
      </c>
      <c r="F1848" s="4">
        <f>IF(Raw_SalesFact!F1848="",ROUND(AVERAGE(Raw_SalesFact!$F$2:$F$2001),0),Raw_SalesFact!F1848)</f>
        <v>3</v>
      </c>
      <c r="G1848" s="4">
        <f>IF(Raw_SalesFact!G1848="",ROUND(AVERAGEIF(Raw_SalesFact!$D$2:$D$2001,D1848,Raw_SalesFact!$G$2:$G$2001),2),Raw_SalesFact!G1848)</f>
        <v>591.9</v>
      </c>
      <c r="H1848" s="8">
        <f>IF(Raw_SalesFact!H1848="",0,Raw_SalesFact!H1848)</f>
        <v>0.27</v>
      </c>
      <c r="I1848" s="4" t="str">
        <f>Raw_SalesFact!I1848</f>
        <v>Credit Card</v>
      </c>
      <c r="J1848" s="4">
        <f>IF(Raw_SalesFact!J1848="",ROUND(F1848*G1848*(1-H1848),2),Raw_SalesFact!J1848)</f>
        <v>1296.261</v>
      </c>
      <c r="K1848" s="4" t="str">
        <f>IF(COUNTIF($A$2:$A1848,A1848)&gt;1,"Duplicate","Unique")</f>
        <v>Unique</v>
      </c>
    </row>
    <row r="1849" spans="1:11" ht="15" customHeight="1" x14ac:dyDescent="0.3">
      <c r="A1849" s="4" t="str">
        <f>Raw_SalesFact!A1849</f>
        <v>SALE1847</v>
      </c>
      <c r="B1849" s="6">
        <f>Raw_SalesFact!B1849</f>
        <v>45883</v>
      </c>
      <c r="C1849" s="4" t="str">
        <f>Raw_SalesFact!C1849</f>
        <v>CUST1375</v>
      </c>
      <c r="D1849" s="4" t="str">
        <f>Raw_SalesFact!D1849</f>
        <v>PROD22</v>
      </c>
      <c r="E1849" s="4" t="str">
        <f>Raw_SalesFact!E1849</f>
        <v>STORE10</v>
      </c>
      <c r="F1849" s="4">
        <f>IF(Raw_SalesFact!F1849="",ROUND(AVERAGE(Raw_SalesFact!$F$2:$F$2001),0),Raw_SalesFact!F1849)</f>
        <v>2</v>
      </c>
      <c r="G1849" s="4">
        <f>IF(Raw_SalesFact!G1849="",ROUND(AVERAGEIF(Raw_SalesFact!$D$2:$D$2001,D1849,Raw_SalesFact!$G$2:$G$2001),2),Raw_SalesFact!G1849)</f>
        <v>523.14</v>
      </c>
      <c r="H1849" s="8">
        <f>IF(Raw_SalesFact!H1849="",0,Raw_SalesFact!H1849)</f>
        <v>0.13</v>
      </c>
      <c r="I1849" s="4" t="str">
        <f>Raw_SalesFact!I1849</f>
        <v>PayPal</v>
      </c>
      <c r="J1849" s="4">
        <f>IF(Raw_SalesFact!J1849="",ROUND(F1849*G1849*(1-H1849),2),Raw_SalesFact!J1849)</f>
        <v>910.2636</v>
      </c>
      <c r="K1849" s="4" t="str">
        <f>IF(COUNTIF($A$2:$A1849,A1849)&gt;1,"Duplicate","Unique")</f>
        <v>Unique</v>
      </c>
    </row>
    <row r="1850" spans="1:11" ht="15" customHeight="1" x14ac:dyDescent="0.3">
      <c r="A1850" s="4" t="str">
        <f>Raw_SalesFact!A1850</f>
        <v>SALE1848</v>
      </c>
      <c r="B1850" s="6">
        <f>Raw_SalesFact!B1850</f>
        <v>45477</v>
      </c>
      <c r="C1850" s="4" t="str">
        <f>Raw_SalesFact!C1850</f>
        <v>CUST1226</v>
      </c>
      <c r="D1850" s="4" t="str">
        <f>Raw_SalesFact!D1850</f>
        <v>PROD69</v>
      </c>
      <c r="E1850" s="4" t="str">
        <f>Raw_SalesFact!E1850</f>
        <v>STORE14</v>
      </c>
      <c r="F1850" s="4">
        <f>IF(Raw_SalesFact!F1850="",ROUND(AVERAGE(Raw_SalesFact!$F$2:$F$2001),0),Raw_SalesFact!F1850)</f>
        <v>2</v>
      </c>
      <c r="G1850" s="4">
        <f>IF(Raw_SalesFact!G1850="",ROUND(AVERAGEIF(Raw_SalesFact!$D$2:$D$2001,D1850,Raw_SalesFact!$G$2:$G$2001),2),Raw_SalesFact!G1850)</f>
        <v>478.62</v>
      </c>
      <c r="H1850" s="8">
        <f>IF(Raw_SalesFact!H1850="",0,Raw_SalesFact!H1850)</f>
        <v>0.17</v>
      </c>
      <c r="I1850" s="4" t="str">
        <f>Raw_SalesFact!I1850</f>
        <v>COD</v>
      </c>
      <c r="J1850" s="4">
        <f>IF(Raw_SalesFact!J1850="",ROUND(F1850*G1850*(1-H1850),2),Raw_SalesFact!J1850)</f>
        <v>794.50919999999996</v>
      </c>
      <c r="K1850" s="4" t="str">
        <f>IF(COUNTIF($A$2:$A1850,A1850)&gt;1,"Duplicate","Unique")</f>
        <v>Unique</v>
      </c>
    </row>
    <row r="1851" spans="1:11" ht="15" customHeight="1" x14ac:dyDescent="0.3">
      <c r="A1851" s="4" t="str">
        <f>Raw_SalesFact!A1851</f>
        <v>SALE1849</v>
      </c>
      <c r="B1851" s="6">
        <f>Raw_SalesFact!B1851</f>
        <v>45556</v>
      </c>
      <c r="C1851" s="4" t="str">
        <f>Raw_SalesFact!C1851</f>
        <v>CUST1299</v>
      </c>
      <c r="D1851" s="4" t="str">
        <f>Raw_SalesFact!D1851</f>
        <v>PROD82</v>
      </c>
      <c r="E1851" s="4" t="str">
        <f>Raw_SalesFact!E1851</f>
        <v>STORE1</v>
      </c>
      <c r="F1851" s="4">
        <f>IF(Raw_SalesFact!F1851="",ROUND(AVERAGE(Raw_SalesFact!$F$2:$F$2001),0),Raw_SalesFact!F1851)</f>
        <v>4</v>
      </c>
      <c r="G1851" s="4">
        <f>IF(Raw_SalesFact!G1851="",ROUND(AVERAGEIF(Raw_SalesFact!$D$2:$D$2001,D1851,Raw_SalesFact!$G$2:$G$2001),2),Raw_SalesFact!G1851)</f>
        <v>740.5</v>
      </c>
      <c r="H1851" s="8">
        <f>IF(Raw_SalesFact!H1851="",0,Raw_SalesFact!H1851)</f>
        <v>0.17</v>
      </c>
      <c r="I1851" s="4" t="str">
        <f>Raw_SalesFact!I1851</f>
        <v>PayPal</v>
      </c>
      <c r="J1851" s="4">
        <f>IF(Raw_SalesFact!J1851="",ROUND(F1851*G1851*(1-H1851),2),Raw_SalesFact!J1851)</f>
        <v>2458.46</v>
      </c>
      <c r="K1851" s="4" t="str">
        <f>IF(COUNTIF($A$2:$A1851,A1851)&gt;1,"Duplicate","Unique")</f>
        <v>Unique</v>
      </c>
    </row>
    <row r="1852" spans="1:11" ht="15" customHeight="1" x14ac:dyDescent="0.3">
      <c r="A1852" s="4" t="str">
        <f>Raw_SalesFact!A1852</f>
        <v>SALE1850</v>
      </c>
      <c r="B1852" s="6">
        <f>Raw_SalesFact!B1852</f>
        <v>45465</v>
      </c>
      <c r="C1852" s="4" t="str">
        <f>Raw_SalesFact!C1852</f>
        <v>CUST1112</v>
      </c>
      <c r="D1852" s="4" t="str">
        <f>Raw_SalesFact!D1852</f>
        <v>PROD46</v>
      </c>
      <c r="E1852" s="4" t="str">
        <f>Raw_SalesFact!E1852</f>
        <v>STORE2</v>
      </c>
      <c r="F1852" s="4">
        <f>IF(Raw_SalesFact!F1852="",ROUND(AVERAGE(Raw_SalesFact!$F$2:$F$2001),0),Raw_SalesFact!F1852)</f>
        <v>1</v>
      </c>
      <c r="G1852" s="4">
        <f>IF(Raw_SalesFact!G1852="",ROUND(AVERAGEIF(Raw_SalesFact!$D$2:$D$2001,D1852,Raw_SalesFact!$G$2:$G$2001),2),Raw_SalesFact!G1852)</f>
        <v>780.24</v>
      </c>
      <c r="H1852" s="8">
        <f>IF(Raw_SalesFact!H1852="",0,Raw_SalesFact!H1852)</f>
        <v>0.04</v>
      </c>
      <c r="I1852" s="4" t="str">
        <f>Raw_SalesFact!I1852</f>
        <v>COD</v>
      </c>
      <c r="J1852" s="4">
        <f>IF(Raw_SalesFact!J1852="",ROUND(F1852*G1852*(1-H1852),2),Raw_SalesFact!J1852)</f>
        <v>749.03039999999999</v>
      </c>
      <c r="K1852" s="4" t="str">
        <f>IF(COUNTIF($A$2:$A1852,A1852)&gt;1,"Duplicate","Unique")</f>
        <v>Unique</v>
      </c>
    </row>
    <row r="1853" spans="1:11" ht="15" customHeight="1" x14ac:dyDescent="0.3">
      <c r="A1853" s="4" t="str">
        <f>Raw_SalesFact!A1853</f>
        <v>SALE1851</v>
      </c>
      <c r="B1853" s="6">
        <f>Raw_SalesFact!B1853</f>
        <v>45552</v>
      </c>
      <c r="C1853" s="4" t="str">
        <f>Raw_SalesFact!C1853</f>
        <v>CUST1107</v>
      </c>
      <c r="D1853" s="4" t="str">
        <f>Raw_SalesFact!D1853</f>
        <v>PROD70</v>
      </c>
      <c r="E1853" s="4" t="str">
        <f>Raw_SalesFact!E1853</f>
        <v>STORE16</v>
      </c>
      <c r="F1853" s="4">
        <f>IF(Raw_SalesFact!F1853="",ROUND(AVERAGE(Raw_SalesFact!$F$2:$F$2001),0),Raw_SalesFact!F1853)</f>
        <v>4</v>
      </c>
      <c r="G1853" s="4">
        <f>IF(Raw_SalesFact!G1853="",ROUND(AVERAGEIF(Raw_SalesFact!$D$2:$D$2001,D1853,Raw_SalesFact!$G$2:$G$2001),2),Raw_SalesFact!G1853)</f>
        <v>579.24</v>
      </c>
      <c r="H1853" s="8">
        <f>IF(Raw_SalesFact!H1853="",0,Raw_SalesFact!H1853)</f>
        <v>0.04</v>
      </c>
      <c r="I1853" s="4" t="str">
        <f>Raw_SalesFact!I1853</f>
        <v>COD</v>
      </c>
      <c r="J1853" s="4">
        <f>IF(Raw_SalesFact!J1853="",ROUND(F1853*G1853*(1-H1853),2),Raw_SalesFact!J1853)</f>
        <v>2224.2815999999998</v>
      </c>
      <c r="K1853" s="4" t="str">
        <f>IF(COUNTIF($A$2:$A1853,A1853)&gt;1,"Duplicate","Unique")</f>
        <v>Unique</v>
      </c>
    </row>
    <row r="1854" spans="1:11" ht="15" customHeight="1" x14ac:dyDescent="0.3">
      <c r="A1854" s="4" t="str">
        <f>Raw_SalesFact!A1854</f>
        <v>SALE1852</v>
      </c>
      <c r="B1854" s="6">
        <f>Raw_SalesFact!B1854</f>
        <v>45635</v>
      </c>
      <c r="C1854" s="4" t="str">
        <f>Raw_SalesFact!C1854</f>
        <v>CUST1371</v>
      </c>
      <c r="D1854" s="4" t="str">
        <f>Raw_SalesFact!D1854</f>
        <v>PROD1</v>
      </c>
      <c r="E1854" s="4" t="str">
        <f>Raw_SalesFact!E1854</f>
        <v>STORE2</v>
      </c>
      <c r="F1854" s="4">
        <f>IF(Raw_SalesFact!F1854="",ROUND(AVERAGE(Raw_SalesFact!$F$2:$F$2001),0),Raw_SalesFact!F1854)</f>
        <v>3</v>
      </c>
      <c r="G1854" s="4">
        <f>IF(Raw_SalesFact!G1854="",ROUND(AVERAGEIF(Raw_SalesFact!$D$2:$D$2001,D1854,Raw_SalesFact!$G$2:$G$2001),2),Raw_SalesFact!G1854)</f>
        <v>268.95</v>
      </c>
      <c r="H1854" s="8">
        <f>IF(Raw_SalesFact!H1854="",0,Raw_SalesFact!H1854)</f>
        <v>0.04</v>
      </c>
      <c r="I1854" s="4" t="str">
        <f>Raw_SalesFact!I1854</f>
        <v>PayPal</v>
      </c>
      <c r="J1854" s="4">
        <f>IF(Raw_SalesFact!J1854="",ROUND(F1854*G1854*(1-H1854),2),Raw_SalesFact!J1854)</f>
        <v>774.57600000000002</v>
      </c>
      <c r="K1854" s="4" t="str">
        <f>IF(COUNTIF($A$2:$A1854,A1854)&gt;1,"Duplicate","Unique")</f>
        <v>Unique</v>
      </c>
    </row>
    <row r="1855" spans="1:11" ht="15" customHeight="1" x14ac:dyDescent="0.3">
      <c r="A1855" s="4" t="str">
        <f>Raw_SalesFact!A1855</f>
        <v>SALE1853</v>
      </c>
      <c r="B1855" s="6">
        <f>Raw_SalesFact!B1855</f>
        <v>45740</v>
      </c>
      <c r="C1855" s="4" t="str">
        <f>Raw_SalesFact!C1855</f>
        <v>CUST1305</v>
      </c>
      <c r="D1855" s="4" t="str">
        <f>Raw_SalesFact!D1855</f>
        <v>PROD5</v>
      </c>
      <c r="E1855" s="4" t="str">
        <f>Raw_SalesFact!E1855</f>
        <v>STORE4</v>
      </c>
      <c r="F1855" s="4">
        <f>IF(Raw_SalesFact!F1855="",ROUND(AVERAGE(Raw_SalesFact!$F$2:$F$2001),0),Raw_SalesFact!F1855)</f>
        <v>1</v>
      </c>
      <c r="G1855" s="4">
        <f>IF(Raw_SalesFact!G1855="",ROUND(AVERAGEIF(Raw_SalesFact!$D$2:$D$2001,D1855,Raw_SalesFact!$G$2:$G$2001),2),Raw_SalesFact!G1855)</f>
        <v>47.47</v>
      </c>
      <c r="H1855" s="8">
        <f>IF(Raw_SalesFact!H1855="",0,Raw_SalesFact!H1855)</f>
        <v>0.28000000000000003</v>
      </c>
      <c r="I1855" s="4" t="str">
        <f>Raw_SalesFact!I1855</f>
        <v>Credit Card</v>
      </c>
      <c r="J1855" s="4">
        <f>IF(Raw_SalesFact!J1855="",ROUND(F1855*G1855*(1-H1855),2),Raw_SalesFact!J1855)</f>
        <v>34.178400000000003</v>
      </c>
      <c r="K1855" s="4" t="str">
        <f>IF(COUNTIF($A$2:$A1855,A1855)&gt;1,"Duplicate","Unique")</f>
        <v>Unique</v>
      </c>
    </row>
    <row r="1856" spans="1:11" ht="15" customHeight="1" x14ac:dyDescent="0.3">
      <c r="A1856" s="4" t="str">
        <f>Raw_SalesFact!A1856</f>
        <v>SALE1854</v>
      </c>
      <c r="B1856" s="6">
        <f>Raw_SalesFact!B1856</f>
        <v>45796</v>
      </c>
      <c r="C1856" s="4" t="str">
        <f>Raw_SalesFact!C1856</f>
        <v>CUST1257</v>
      </c>
      <c r="D1856" s="4" t="str">
        <f>Raw_SalesFact!D1856</f>
        <v>PROD33</v>
      </c>
      <c r="E1856" s="4" t="str">
        <f>Raw_SalesFact!E1856</f>
        <v>STORE17</v>
      </c>
      <c r="F1856" s="4">
        <f>IF(Raw_SalesFact!F1856="",ROUND(AVERAGE(Raw_SalesFact!$F$2:$F$2001),0),Raw_SalesFact!F1856)</f>
        <v>3</v>
      </c>
      <c r="G1856" s="4">
        <f>IF(Raw_SalesFact!G1856="",ROUND(AVERAGEIF(Raw_SalesFact!$D$2:$D$2001,D1856,Raw_SalesFact!$G$2:$G$2001),2),Raw_SalesFact!G1856)</f>
        <v>858.81</v>
      </c>
      <c r="H1856" s="8">
        <f>IF(Raw_SalesFact!H1856="",0,Raw_SalesFact!H1856)</f>
        <v>7.0000000000000007E-2</v>
      </c>
      <c r="I1856" s="4" t="str">
        <f>Raw_SalesFact!I1856</f>
        <v>Credit Card</v>
      </c>
      <c r="J1856" s="4">
        <f>IF(Raw_SalesFact!J1856="",ROUND(F1856*G1856*(1-H1856),2),Raw_SalesFact!J1856)</f>
        <v>2396.0799000000002</v>
      </c>
      <c r="K1856" s="4" t="str">
        <f>IF(COUNTIF($A$2:$A1856,A1856)&gt;1,"Duplicate","Unique")</f>
        <v>Unique</v>
      </c>
    </row>
    <row r="1857" spans="1:11" ht="15" customHeight="1" x14ac:dyDescent="0.3">
      <c r="A1857" s="4" t="str">
        <f>Raw_SalesFact!A1857</f>
        <v>SALE1855</v>
      </c>
      <c r="B1857" s="6">
        <f>Raw_SalesFact!B1857</f>
        <v>45710</v>
      </c>
      <c r="C1857" s="4" t="str">
        <f>Raw_SalesFact!C1857</f>
        <v>CUST1310</v>
      </c>
      <c r="D1857" s="4" t="str">
        <f>Raw_SalesFact!D1857</f>
        <v>PROD19</v>
      </c>
      <c r="E1857" s="4" t="str">
        <f>Raw_SalesFact!E1857</f>
        <v>STORE10</v>
      </c>
      <c r="F1857" s="4">
        <f>IF(Raw_SalesFact!F1857="",ROUND(AVERAGE(Raw_SalesFact!$F$2:$F$2001),0),Raw_SalesFact!F1857)</f>
        <v>3</v>
      </c>
      <c r="G1857" s="4">
        <f>IF(Raw_SalesFact!G1857="",ROUND(AVERAGEIF(Raw_SalesFact!$D$2:$D$2001,D1857,Raw_SalesFact!$G$2:$G$2001),2),Raw_SalesFact!G1857)</f>
        <v>569.98</v>
      </c>
      <c r="H1857" s="8">
        <f>IF(Raw_SalesFact!H1857="",0,Raw_SalesFact!H1857)</f>
        <v>0.05</v>
      </c>
      <c r="I1857" s="4" t="str">
        <f>Raw_SalesFact!I1857</f>
        <v>Credit Card</v>
      </c>
      <c r="J1857" s="4">
        <f>IF(Raw_SalesFact!J1857="",ROUND(F1857*G1857*(1-H1857),2),Raw_SalesFact!J1857)</f>
        <v>1624.443</v>
      </c>
      <c r="K1857" s="4" t="str">
        <f>IF(COUNTIF($A$2:$A1857,A1857)&gt;1,"Duplicate","Unique")</f>
        <v>Unique</v>
      </c>
    </row>
    <row r="1858" spans="1:11" ht="15" customHeight="1" x14ac:dyDescent="0.3">
      <c r="A1858" s="4" t="str">
        <f>Raw_SalesFact!A1858</f>
        <v>SALE1856</v>
      </c>
      <c r="B1858" s="6">
        <f>Raw_SalesFact!B1858</f>
        <v>45596</v>
      </c>
      <c r="C1858" s="4" t="str">
        <f>Raw_SalesFact!C1858</f>
        <v>CUST1327</v>
      </c>
      <c r="D1858" s="4" t="str">
        <f>Raw_SalesFact!D1858</f>
        <v>PROD74</v>
      </c>
      <c r="E1858" s="4" t="str">
        <f>Raw_SalesFact!E1858</f>
        <v>STORE12</v>
      </c>
      <c r="F1858" s="4">
        <f>IF(Raw_SalesFact!F1858="",ROUND(AVERAGE(Raw_SalesFact!$F$2:$F$2001),0),Raw_SalesFact!F1858)</f>
        <v>3</v>
      </c>
      <c r="G1858" s="4">
        <f>IF(Raw_SalesFact!G1858="",ROUND(AVERAGEIF(Raw_SalesFact!$D$2:$D$2001,D1858,Raw_SalesFact!$G$2:$G$2001),2),Raw_SalesFact!G1858)</f>
        <v>306.52</v>
      </c>
      <c r="H1858" s="8">
        <f>IF(Raw_SalesFact!H1858="",0,Raw_SalesFact!H1858)</f>
        <v>0.01</v>
      </c>
      <c r="I1858" s="4" t="str">
        <f>Raw_SalesFact!I1858</f>
        <v>COD</v>
      </c>
      <c r="J1858" s="4">
        <f>IF(Raw_SalesFact!J1858="",ROUND(F1858*G1858*(1-H1858),2),Raw_SalesFact!J1858)</f>
        <v>910.36440000000005</v>
      </c>
      <c r="K1858" s="4" t="str">
        <f>IF(COUNTIF($A$2:$A1858,A1858)&gt;1,"Duplicate","Unique")</f>
        <v>Unique</v>
      </c>
    </row>
    <row r="1859" spans="1:11" ht="15" customHeight="1" x14ac:dyDescent="0.3">
      <c r="A1859" s="4" t="str">
        <f>Raw_SalesFact!A1859</f>
        <v>SALE1857</v>
      </c>
      <c r="B1859" s="6">
        <f>Raw_SalesFact!B1859</f>
        <v>45354</v>
      </c>
      <c r="C1859" s="4" t="str">
        <f>Raw_SalesFact!C1859</f>
        <v>CUST1064</v>
      </c>
      <c r="D1859" s="4" t="str">
        <f>Raw_SalesFact!D1859</f>
        <v>PROD56</v>
      </c>
      <c r="E1859" s="4" t="str">
        <f>Raw_SalesFact!E1859</f>
        <v>STORE13</v>
      </c>
      <c r="F1859" s="4">
        <f>IF(Raw_SalesFact!F1859="",ROUND(AVERAGE(Raw_SalesFact!$F$2:$F$2001),0),Raw_SalesFact!F1859)</f>
        <v>3</v>
      </c>
      <c r="G1859" s="4">
        <f>IF(Raw_SalesFact!G1859="",ROUND(AVERAGEIF(Raw_SalesFact!$D$2:$D$2001,D1859,Raw_SalesFact!$G$2:$G$2001),2),Raw_SalesFact!G1859)</f>
        <v>184.67</v>
      </c>
      <c r="H1859" s="8">
        <f>IF(Raw_SalesFact!H1859="",0,Raw_SalesFact!H1859)</f>
        <v>0.03</v>
      </c>
      <c r="I1859" s="4" t="str">
        <f>Raw_SalesFact!I1859</f>
        <v>COD</v>
      </c>
      <c r="J1859" s="4">
        <f>IF(Raw_SalesFact!J1859="",ROUND(F1859*G1859*(1-H1859),2),Raw_SalesFact!J1859)</f>
        <v>537.38969999999995</v>
      </c>
      <c r="K1859" s="4" t="str">
        <f>IF(COUNTIF($A$2:$A1859,A1859)&gt;1,"Duplicate","Unique")</f>
        <v>Unique</v>
      </c>
    </row>
    <row r="1860" spans="1:11" ht="15" customHeight="1" x14ac:dyDescent="0.3">
      <c r="A1860" s="4" t="str">
        <f>Raw_SalesFact!A1860</f>
        <v>SALE1858</v>
      </c>
      <c r="B1860" s="6">
        <f>Raw_SalesFact!B1860</f>
        <v>45428</v>
      </c>
      <c r="C1860" s="4" t="str">
        <f>Raw_SalesFact!C1860</f>
        <v>CUST1482</v>
      </c>
      <c r="D1860" s="4" t="str">
        <f>Raw_SalesFact!D1860</f>
        <v>PROD26</v>
      </c>
      <c r="E1860" s="4" t="str">
        <f>Raw_SalesFact!E1860</f>
        <v>STORE5</v>
      </c>
      <c r="F1860" s="4">
        <f>IF(Raw_SalesFact!F1860="",ROUND(AVERAGE(Raw_SalesFact!$F$2:$F$2001),0),Raw_SalesFact!F1860)</f>
        <v>4</v>
      </c>
      <c r="G1860" s="4">
        <f>IF(Raw_SalesFact!G1860="",ROUND(AVERAGEIF(Raw_SalesFact!$D$2:$D$2001,D1860,Raw_SalesFact!$G$2:$G$2001),2),Raw_SalesFact!G1860)</f>
        <v>189.56</v>
      </c>
      <c r="H1860" s="8">
        <f>IF(Raw_SalesFact!H1860="",0,Raw_SalesFact!H1860)</f>
        <v>0</v>
      </c>
      <c r="I1860" s="4" t="str">
        <f>Raw_SalesFact!I1860</f>
        <v>COD</v>
      </c>
      <c r="J1860" s="4">
        <f>IF(Raw_SalesFact!J1860="",ROUND(F1860*G1860*(1-H1860),2),Raw_SalesFact!J1860)</f>
        <v>758.24</v>
      </c>
      <c r="K1860" s="4" t="str">
        <f>IF(COUNTIF($A$2:$A1860,A1860)&gt;1,"Duplicate","Unique")</f>
        <v>Unique</v>
      </c>
    </row>
    <row r="1861" spans="1:11" ht="15" customHeight="1" x14ac:dyDescent="0.3">
      <c r="A1861" s="4" t="str">
        <f>Raw_SalesFact!A1861</f>
        <v>SALE1859</v>
      </c>
      <c r="B1861" s="6">
        <f>Raw_SalesFact!B1861</f>
        <v>45511</v>
      </c>
      <c r="C1861" s="4" t="str">
        <f>Raw_SalesFact!C1861</f>
        <v>CUST1208</v>
      </c>
      <c r="D1861" s="4" t="str">
        <f>Raw_SalesFact!D1861</f>
        <v>PROD75</v>
      </c>
      <c r="E1861" s="4" t="str">
        <f>Raw_SalesFact!E1861</f>
        <v>STORE5</v>
      </c>
      <c r="F1861" s="4">
        <f>IF(Raw_SalesFact!F1861="",ROUND(AVERAGE(Raw_SalesFact!$F$2:$F$2001),0),Raw_SalesFact!F1861)</f>
        <v>1</v>
      </c>
      <c r="G1861" s="4">
        <f>IF(Raw_SalesFact!G1861="",ROUND(AVERAGEIF(Raw_SalesFact!$D$2:$D$2001,D1861,Raw_SalesFact!$G$2:$G$2001),2),Raw_SalesFact!G1861)</f>
        <v>805.24</v>
      </c>
      <c r="H1861" s="8">
        <f>IF(Raw_SalesFact!H1861="",0,Raw_SalesFact!H1861)</f>
        <v>0.04</v>
      </c>
      <c r="I1861" s="4" t="str">
        <f>Raw_SalesFact!I1861</f>
        <v>PayPal</v>
      </c>
      <c r="J1861" s="4">
        <f>IF(Raw_SalesFact!J1861="",ROUND(F1861*G1861*(1-H1861),2),Raw_SalesFact!J1861)</f>
        <v>773.03039999999999</v>
      </c>
      <c r="K1861" s="4" t="str">
        <f>IF(COUNTIF($A$2:$A1861,A1861)&gt;1,"Duplicate","Unique")</f>
        <v>Unique</v>
      </c>
    </row>
    <row r="1862" spans="1:11" ht="15" customHeight="1" x14ac:dyDescent="0.3">
      <c r="A1862" s="4" t="str">
        <f>Raw_SalesFact!A1862</f>
        <v>SALE1860</v>
      </c>
      <c r="B1862" s="6">
        <f>Raw_SalesFact!B1862</f>
        <v>45549</v>
      </c>
      <c r="C1862" s="4" t="str">
        <f>Raw_SalesFact!C1862</f>
        <v>CUST1188</v>
      </c>
      <c r="D1862" s="4" t="str">
        <f>Raw_SalesFact!D1862</f>
        <v>PROD54</v>
      </c>
      <c r="E1862" s="4" t="str">
        <f>Raw_SalesFact!E1862</f>
        <v>STORE17</v>
      </c>
      <c r="F1862" s="4">
        <f>IF(Raw_SalesFact!F1862="",ROUND(AVERAGE(Raw_SalesFact!$F$2:$F$2001),0),Raw_SalesFact!F1862)</f>
        <v>3</v>
      </c>
      <c r="G1862" s="4">
        <f>IF(Raw_SalesFact!G1862="",ROUND(AVERAGEIF(Raw_SalesFact!$D$2:$D$2001,D1862,Raw_SalesFact!$G$2:$G$2001),2),Raw_SalesFact!G1862)</f>
        <v>683.74</v>
      </c>
      <c r="H1862" s="8">
        <f>IF(Raw_SalesFact!H1862="",0,Raw_SalesFact!H1862)</f>
        <v>0.24</v>
      </c>
      <c r="I1862" s="4" t="str">
        <f>Raw_SalesFact!I1862</f>
        <v>Credit Card</v>
      </c>
      <c r="J1862" s="4">
        <f>IF(Raw_SalesFact!J1862="",ROUND(F1862*G1862*(1-H1862),2),Raw_SalesFact!J1862)</f>
        <v>1558.9272000000001</v>
      </c>
      <c r="K1862" s="4" t="str">
        <f>IF(COUNTIF($A$2:$A1862,A1862)&gt;1,"Duplicate","Unique")</f>
        <v>Unique</v>
      </c>
    </row>
    <row r="1863" spans="1:11" ht="15" customHeight="1" x14ac:dyDescent="0.3">
      <c r="A1863" s="4" t="str">
        <f>Raw_SalesFact!A1863</f>
        <v>SALE1861</v>
      </c>
      <c r="B1863" s="6">
        <f>Raw_SalesFact!B1863</f>
        <v>45573</v>
      </c>
      <c r="C1863" s="4" t="str">
        <f>Raw_SalesFact!C1863</f>
        <v>CUST1210</v>
      </c>
      <c r="D1863" s="4" t="str">
        <f>Raw_SalesFact!D1863</f>
        <v>PROD56</v>
      </c>
      <c r="E1863" s="4" t="str">
        <f>Raw_SalesFact!E1863</f>
        <v>STORE18</v>
      </c>
      <c r="F1863" s="4">
        <f>IF(Raw_SalesFact!F1863="",ROUND(AVERAGE(Raw_SalesFact!$F$2:$F$2001),0),Raw_SalesFact!F1863)</f>
        <v>3</v>
      </c>
      <c r="G1863" s="4">
        <f>IF(Raw_SalesFact!G1863="",ROUND(AVERAGEIF(Raw_SalesFact!$D$2:$D$2001,D1863,Raw_SalesFact!$G$2:$G$2001),2),Raw_SalesFact!G1863)</f>
        <v>439.21</v>
      </c>
      <c r="H1863" s="8">
        <f>IF(Raw_SalesFact!H1863="",0,Raw_SalesFact!H1863)</f>
        <v>0.28000000000000003</v>
      </c>
      <c r="I1863" s="4" t="str">
        <f>Raw_SalesFact!I1863</f>
        <v>COD</v>
      </c>
      <c r="J1863" s="4">
        <f>IF(Raw_SalesFact!J1863="",ROUND(F1863*G1863*(1-H1863),2),Raw_SalesFact!J1863)</f>
        <v>948.69359999999995</v>
      </c>
      <c r="K1863" s="4" t="str">
        <f>IF(COUNTIF($A$2:$A1863,A1863)&gt;1,"Duplicate","Unique")</f>
        <v>Unique</v>
      </c>
    </row>
    <row r="1864" spans="1:11" ht="15" customHeight="1" x14ac:dyDescent="0.3">
      <c r="A1864" s="4" t="str">
        <f>Raw_SalesFact!A1864</f>
        <v>SALE1862</v>
      </c>
      <c r="B1864" s="6">
        <f>Raw_SalesFact!B1864</f>
        <v>45904</v>
      </c>
      <c r="C1864" s="4" t="str">
        <f>Raw_SalesFact!C1864</f>
        <v>CUST1119</v>
      </c>
      <c r="D1864" s="4" t="str">
        <f>Raw_SalesFact!D1864</f>
        <v>PROD66</v>
      </c>
      <c r="E1864" s="4" t="str">
        <f>Raw_SalesFact!E1864</f>
        <v>STORE6</v>
      </c>
      <c r="F1864" s="4">
        <f>IF(Raw_SalesFact!F1864="",ROUND(AVERAGE(Raw_SalesFact!$F$2:$F$2001),0),Raw_SalesFact!F1864)</f>
        <v>1</v>
      </c>
      <c r="G1864" s="4">
        <f>IF(Raw_SalesFact!G1864="",ROUND(AVERAGEIF(Raw_SalesFact!$D$2:$D$2001,D1864,Raw_SalesFact!$G$2:$G$2001),2),Raw_SalesFact!G1864)</f>
        <v>126.92</v>
      </c>
      <c r="H1864" s="8">
        <f>IF(Raw_SalesFact!H1864="",0,Raw_SalesFact!H1864)</f>
        <v>0.24</v>
      </c>
      <c r="I1864" s="4" t="str">
        <f>Raw_SalesFact!I1864</f>
        <v>COD</v>
      </c>
      <c r="J1864" s="4">
        <f>IF(Raw_SalesFact!J1864="",ROUND(F1864*G1864*(1-H1864),2),Raw_SalesFact!J1864)</f>
        <v>96.459199999999996</v>
      </c>
      <c r="K1864" s="4" t="str">
        <f>IF(COUNTIF($A$2:$A1864,A1864)&gt;1,"Duplicate","Unique")</f>
        <v>Unique</v>
      </c>
    </row>
    <row r="1865" spans="1:11" ht="15" customHeight="1" x14ac:dyDescent="0.3">
      <c r="A1865" s="4" t="str">
        <f>Raw_SalesFact!A1865</f>
        <v>SALE1863</v>
      </c>
      <c r="B1865" s="6">
        <f>Raw_SalesFact!B1865</f>
        <v>45489</v>
      </c>
      <c r="C1865" s="4" t="str">
        <f>Raw_SalesFact!C1865</f>
        <v>CUST1004</v>
      </c>
      <c r="D1865" s="4" t="str">
        <f>Raw_SalesFact!D1865</f>
        <v>PROD73</v>
      </c>
      <c r="E1865" s="4" t="str">
        <f>Raw_SalesFact!E1865</f>
        <v>STORE4</v>
      </c>
      <c r="F1865" s="4">
        <f>IF(Raw_SalesFact!F1865="",ROUND(AVERAGE(Raw_SalesFact!$F$2:$F$2001),0),Raw_SalesFact!F1865)</f>
        <v>4</v>
      </c>
      <c r="G1865" s="4">
        <f>IF(Raw_SalesFact!G1865="",ROUND(AVERAGEIF(Raw_SalesFact!$D$2:$D$2001,D1865,Raw_SalesFact!$G$2:$G$2001),2),Raw_SalesFact!G1865)</f>
        <v>834.7</v>
      </c>
      <c r="H1865" s="8">
        <f>IF(Raw_SalesFact!H1865="",0,Raw_SalesFact!H1865)</f>
        <v>0.14000000000000001</v>
      </c>
      <c r="I1865" s="4" t="str">
        <f>Raw_SalesFact!I1865</f>
        <v>Credit Card</v>
      </c>
      <c r="J1865" s="4">
        <f>IF(Raw_SalesFact!J1865="",ROUND(F1865*G1865*(1-H1865),2),Raw_SalesFact!J1865)</f>
        <v>2871.3679999999999</v>
      </c>
      <c r="K1865" s="4" t="str">
        <f>IF(COUNTIF($A$2:$A1865,A1865)&gt;1,"Duplicate","Unique")</f>
        <v>Unique</v>
      </c>
    </row>
    <row r="1866" spans="1:11" ht="15" customHeight="1" x14ac:dyDescent="0.3">
      <c r="A1866" s="4" t="str">
        <f>Raw_SalesFact!A1866</f>
        <v>SALE1864</v>
      </c>
      <c r="B1866" s="6">
        <f>Raw_SalesFact!B1866</f>
        <v>45909</v>
      </c>
      <c r="C1866" s="4" t="str">
        <f>Raw_SalesFact!C1866</f>
        <v>CUST1341</v>
      </c>
      <c r="D1866" s="4" t="str">
        <f>Raw_SalesFact!D1866</f>
        <v>PROD42</v>
      </c>
      <c r="E1866" s="4" t="str">
        <f>Raw_SalesFact!E1866</f>
        <v>STORE11</v>
      </c>
      <c r="F1866" s="4">
        <f>IF(Raw_SalesFact!F1866="",ROUND(AVERAGE(Raw_SalesFact!$F$2:$F$2001),0),Raw_SalesFact!F1866)</f>
        <v>2</v>
      </c>
      <c r="G1866" s="4">
        <f>IF(Raw_SalesFact!G1866="",ROUND(AVERAGEIF(Raw_SalesFact!$D$2:$D$2001,D1866,Raw_SalesFact!$G$2:$G$2001),2),Raw_SalesFact!G1866)</f>
        <v>271.88</v>
      </c>
      <c r="H1866" s="8">
        <f>IF(Raw_SalesFact!H1866="",0,Raw_SalesFact!H1866)</f>
        <v>0.11</v>
      </c>
      <c r="I1866" s="4" t="str">
        <f>Raw_SalesFact!I1866</f>
        <v>COD</v>
      </c>
      <c r="J1866" s="4">
        <f>IF(Raw_SalesFact!J1866="",ROUND(F1866*G1866*(1-H1866),2),Raw_SalesFact!J1866)</f>
        <v>483.94639999999998</v>
      </c>
      <c r="K1866" s="4" t="str">
        <f>IF(COUNTIF($A$2:$A1866,A1866)&gt;1,"Duplicate","Unique")</f>
        <v>Unique</v>
      </c>
    </row>
    <row r="1867" spans="1:11" ht="15" customHeight="1" x14ac:dyDescent="0.3">
      <c r="A1867" s="4" t="str">
        <f>Raw_SalesFact!A1867</f>
        <v>SALE1865</v>
      </c>
      <c r="B1867" s="6">
        <f>Raw_SalesFact!B1867</f>
        <v>45720</v>
      </c>
      <c r="C1867" s="4" t="str">
        <f>Raw_SalesFact!C1867</f>
        <v>CUST1480</v>
      </c>
      <c r="D1867" s="4" t="str">
        <f>Raw_SalesFact!D1867</f>
        <v>PROD11</v>
      </c>
      <c r="E1867" s="4" t="str">
        <f>Raw_SalesFact!E1867</f>
        <v>STORE1</v>
      </c>
      <c r="F1867" s="4">
        <f>IF(Raw_SalesFact!F1867="",ROUND(AVERAGE(Raw_SalesFact!$F$2:$F$2001),0),Raw_SalesFact!F1867)</f>
        <v>4</v>
      </c>
      <c r="G1867" s="4">
        <f>IF(Raw_SalesFact!G1867="",ROUND(AVERAGEIF(Raw_SalesFact!$D$2:$D$2001,D1867,Raw_SalesFact!$G$2:$G$2001),2),Raw_SalesFact!G1867)</f>
        <v>972.14</v>
      </c>
      <c r="H1867" s="8">
        <f>IF(Raw_SalesFact!H1867="",0,Raw_SalesFact!H1867)</f>
        <v>0.25</v>
      </c>
      <c r="I1867" s="4" t="str">
        <f>Raw_SalesFact!I1867</f>
        <v>Credit Card</v>
      </c>
      <c r="J1867" s="4">
        <f>IF(Raw_SalesFact!J1867="",ROUND(F1867*G1867*(1-H1867),2),Raw_SalesFact!J1867)</f>
        <v>2916.42</v>
      </c>
      <c r="K1867" s="4" t="str">
        <f>IF(COUNTIF($A$2:$A1867,A1867)&gt;1,"Duplicate","Unique")</f>
        <v>Unique</v>
      </c>
    </row>
    <row r="1868" spans="1:11" ht="15" customHeight="1" x14ac:dyDescent="0.3">
      <c r="A1868" s="4" t="str">
        <f>Raw_SalesFact!A1868</f>
        <v>SALE1866</v>
      </c>
      <c r="B1868" s="6">
        <f>Raw_SalesFact!B1868</f>
        <v>45831</v>
      </c>
      <c r="C1868" s="4" t="str">
        <f>Raw_SalesFact!C1868</f>
        <v>CUST1093</v>
      </c>
      <c r="D1868" s="4" t="str">
        <f>Raw_SalesFact!D1868</f>
        <v>PROD43</v>
      </c>
      <c r="E1868" s="4" t="str">
        <f>Raw_SalesFact!E1868</f>
        <v>STORE4</v>
      </c>
      <c r="F1868" s="4">
        <f>IF(Raw_SalesFact!F1868="",ROUND(AVERAGE(Raw_SalesFact!$F$2:$F$2001),0),Raw_SalesFact!F1868)</f>
        <v>3</v>
      </c>
      <c r="G1868" s="4">
        <f>IF(Raw_SalesFact!G1868="",ROUND(AVERAGEIF(Raw_SalesFact!$D$2:$D$2001,D1868,Raw_SalesFact!$G$2:$G$2001),2),Raw_SalesFact!G1868)</f>
        <v>523.66</v>
      </c>
      <c r="H1868" s="8">
        <f>IF(Raw_SalesFact!H1868="",0,Raw_SalesFact!H1868)</f>
        <v>0.27</v>
      </c>
      <c r="I1868" s="4" t="str">
        <f>Raw_SalesFact!I1868</f>
        <v>PayPal</v>
      </c>
      <c r="J1868" s="4">
        <f>IF(Raw_SalesFact!J1868="",ROUND(F1868*G1868*(1-H1868),2),Raw_SalesFact!J1868)</f>
        <v>1146.8154</v>
      </c>
      <c r="K1868" s="4" t="str">
        <f>IF(COUNTIF($A$2:$A1868,A1868)&gt;1,"Duplicate","Unique")</f>
        <v>Unique</v>
      </c>
    </row>
    <row r="1869" spans="1:11" ht="15" customHeight="1" x14ac:dyDescent="0.3">
      <c r="A1869" s="4" t="str">
        <f>Raw_SalesFact!A1869</f>
        <v>SALE1867</v>
      </c>
      <c r="B1869" s="6">
        <f>Raw_SalesFact!B1869</f>
        <v>45602</v>
      </c>
      <c r="C1869" s="4" t="str">
        <f>Raw_SalesFact!C1869</f>
        <v>CUST1148</v>
      </c>
      <c r="D1869" s="4" t="str">
        <f>Raw_SalesFact!D1869</f>
        <v>PROD64</v>
      </c>
      <c r="E1869" s="4" t="str">
        <f>Raw_SalesFact!E1869</f>
        <v>STORE2</v>
      </c>
      <c r="F1869" s="4">
        <f>IF(Raw_SalesFact!F1869="",ROUND(AVERAGE(Raw_SalesFact!$F$2:$F$2001),0),Raw_SalesFact!F1869)</f>
        <v>4</v>
      </c>
      <c r="G1869" s="4">
        <f>IF(Raw_SalesFact!G1869="",ROUND(AVERAGEIF(Raw_SalesFact!$D$2:$D$2001,D1869,Raw_SalesFact!$G$2:$G$2001),2),Raw_SalesFact!G1869)</f>
        <v>838.99</v>
      </c>
      <c r="H1869" s="8">
        <f>IF(Raw_SalesFact!H1869="",0,Raw_SalesFact!H1869)</f>
        <v>0.16</v>
      </c>
      <c r="I1869" s="4" t="str">
        <f>Raw_SalesFact!I1869</f>
        <v>Credit Card</v>
      </c>
      <c r="J1869" s="4">
        <f>IF(Raw_SalesFact!J1869="",ROUND(F1869*G1869*(1-H1869),2),Raw_SalesFact!J1869)</f>
        <v>2819.0064000000002</v>
      </c>
      <c r="K1869" s="4" t="str">
        <f>IF(COUNTIF($A$2:$A1869,A1869)&gt;1,"Duplicate","Unique")</f>
        <v>Unique</v>
      </c>
    </row>
    <row r="1870" spans="1:11" ht="15" customHeight="1" x14ac:dyDescent="0.3">
      <c r="A1870" s="4" t="str">
        <f>Raw_SalesFact!A1870</f>
        <v>SALE1868</v>
      </c>
      <c r="B1870" s="6">
        <f>Raw_SalesFact!B1870</f>
        <v>45722</v>
      </c>
      <c r="C1870" s="4" t="str">
        <f>Raw_SalesFact!C1870</f>
        <v>CUST1135</v>
      </c>
      <c r="D1870" s="4" t="str">
        <f>Raw_SalesFact!D1870</f>
        <v>PROD11</v>
      </c>
      <c r="E1870" s="4" t="str">
        <f>Raw_SalesFact!E1870</f>
        <v>STORE17</v>
      </c>
      <c r="F1870" s="4">
        <f>IF(Raw_SalesFact!F1870="",ROUND(AVERAGE(Raw_SalesFact!$F$2:$F$2001),0),Raw_SalesFact!F1870)</f>
        <v>4</v>
      </c>
      <c r="G1870" s="4">
        <f>IF(Raw_SalesFact!G1870="",ROUND(AVERAGEIF(Raw_SalesFact!$D$2:$D$2001,D1870,Raw_SalesFact!$G$2:$G$2001),2),Raw_SalesFact!G1870)</f>
        <v>838.7</v>
      </c>
      <c r="H1870" s="8">
        <f>IF(Raw_SalesFact!H1870="",0,Raw_SalesFact!H1870)</f>
        <v>0.21</v>
      </c>
      <c r="I1870" s="4" t="str">
        <f>Raw_SalesFact!I1870</f>
        <v>COD</v>
      </c>
      <c r="J1870" s="4">
        <f>IF(Raw_SalesFact!J1870="",ROUND(F1870*G1870*(1-H1870),2),Raw_SalesFact!J1870)</f>
        <v>2650.2919999999999</v>
      </c>
      <c r="K1870" s="4" t="str">
        <f>IF(COUNTIF($A$2:$A1870,A1870)&gt;1,"Duplicate","Unique")</f>
        <v>Unique</v>
      </c>
    </row>
    <row r="1871" spans="1:11" ht="15" customHeight="1" x14ac:dyDescent="0.3">
      <c r="A1871" s="4" t="str">
        <f>Raw_SalesFact!A1871</f>
        <v>SALE1869</v>
      </c>
      <c r="B1871" s="6">
        <f>Raw_SalesFact!B1871</f>
        <v>45794</v>
      </c>
      <c r="C1871" s="4" t="str">
        <f>Raw_SalesFact!C1871</f>
        <v>CUST1420</v>
      </c>
      <c r="D1871" s="4" t="str">
        <f>Raw_SalesFact!D1871</f>
        <v>PROD74</v>
      </c>
      <c r="E1871" s="4" t="str">
        <f>Raw_SalesFact!E1871</f>
        <v>STORE8</v>
      </c>
      <c r="F1871" s="4">
        <f>IF(Raw_SalesFact!F1871="",ROUND(AVERAGE(Raw_SalesFact!$F$2:$F$2001),0),Raw_SalesFact!F1871)</f>
        <v>3</v>
      </c>
      <c r="G1871" s="4">
        <f>IF(Raw_SalesFact!G1871="",ROUND(AVERAGEIF(Raw_SalesFact!$D$2:$D$2001,D1871,Raw_SalesFact!$G$2:$G$2001),2),Raw_SalesFact!G1871)</f>
        <v>943.24</v>
      </c>
      <c r="H1871" s="8">
        <f>IF(Raw_SalesFact!H1871="",0,Raw_SalesFact!H1871)</f>
        <v>0.21</v>
      </c>
      <c r="I1871" s="4" t="str">
        <f>Raw_SalesFact!I1871</f>
        <v>Credit Card</v>
      </c>
      <c r="J1871" s="4">
        <f>IF(Raw_SalesFact!J1871="",ROUND(F1871*G1871*(1-H1871),2),Raw_SalesFact!J1871)</f>
        <v>2235.4787999999999</v>
      </c>
      <c r="K1871" s="4" t="str">
        <f>IF(COUNTIF($A$2:$A1871,A1871)&gt;1,"Duplicate","Unique")</f>
        <v>Unique</v>
      </c>
    </row>
    <row r="1872" spans="1:11" ht="15" customHeight="1" x14ac:dyDescent="0.3">
      <c r="A1872" s="4" t="str">
        <f>Raw_SalesFact!A1872</f>
        <v>SALE1870</v>
      </c>
      <c r="B1872" s="6">
        <f>Raw_SalesFact!B1872</f>
        <v>45659</v>
      </c>
      <c r="C1872" s="4" t="str">
        <f>Raw_SalesFact!C1872</f>
        <v>CUST1299</v>
      </c>
      <c r="D1872" s="4" t="str">
        <f>Raw_SalesFact!D1872</f>
        <v>PROD0</v>
      </c>
      <c r="E1872" s="4" t="str">
        <f>Raw_SalesFact!E1872</f>
        <v>STORE17</v>
      </c>
      <c r="F1872" s="4">
        <f>IF(Raw_SalesFact!F1872="",ROUND(AVERAGE(Raw_SalesFact!$F$2:$F$2001),0),Raw_SalesFact!F1872)</f>
        <v>2</v>
      </c>
      <c r="G1872" s="4">
        <f>IF(Raw_SalesFact!G1872="",ROUND(AVERAGEIF(Raw_SalesFact!$D$2:$D$2001,D1872,Raw_SalesFact!$G$2:$G$2001),2),Raw_SalesFact!G1872)</f>
        <v>310.33</v>
      </c>
      <c r="H1872" s="8">
        <f>IF(Raw_SalesFact!H1872="",0,Raw_SalesFact!H1872)</f>
        <v>0.26</v>
      </c>
      <c r="I1872" s="4" t="str">
        <f>Raw_SalesFact!I1872</f>
        <v>Credit Card</v>
      </c>
      <c r="J1872" s="4">
        <f>IF(Raw_SalesFact!J1872="",ROUND(F1872*G1872*(1-H1872),2),Raw_SalesFact!J1872)</f>
        <v>459.28840000000002</v>
      </c>
      <c r="K1872" s="4" t="str">
        <f>IF(COUNTIF($A$2:$A1872,A1872)&gt;1,"Duplicate","Unique")</f>
        <v>Unique</v>
      </c>
    </row>
    <row r="1873" spans="1:11" ht="15" customHeight="1" x14ac:dyDescent="0.3">
      <c r="A1873" s="4" t="str">
        <f>Raw_SalesFact!A1873</f>
        <v>SALE1871</v>
      </c>
      <c r="B1873" s="6">
        <f>Raw_SalesFact!B1873</f>
        <v>45501</v>
      </c>
      <c r="C1873" s="4" t="str">
        <f>Raw_SalesFact!C1873</f>
        <v>CUST1346</v>
      </c>
      <c r="D1873" s="4" t="str">
        <f>Raw_SalesFact!D1873</f>
        <v>PROD45</v>
      </c>
      <c r="E1873" s="4" t="str">
        <f>Raw_SalesFact!E1873</f>
        <v>STORE0</v>
      </c>
      <c r="F1873" s="4">
        <f>IF(Raw_SalesFact!F1873="",ROUND(AVERAGE(Raw_SalesFact!$F$2:$F$2001),0),Raw_SalesFact!F1873)</f>
        <v>3</v>
      </c>
      <c r="G1873" s="4">
        <f>IF(Raw_SalesFact!G1873="",ROUND(AVERAGEIF(Raw_SalesFact!$D$2:$D$2001,D1873,Raw_SalesFact!$G$2:$G$2001),2),Raw_SalesFact!G1873)</f>
        <v>201.05</v>
      </c>
      <c r="H1873" s="8">
        <f>IF(Raw_SalesFact!H1873="",0,Raw_SalesFact!H1873)</f>
        <v>0.23</v>
      </c>
      <c r="I1873" s="4" t="str">
        <f>Raw_SalesFact!I1873</f>
        <v>PayPal</v>
      </c>
      <c r="J1873" s="4">
        <f>IF(Raw_SalesFact!J1873="",ROUND(F1873*G1873*(1-H1873),2),Raw_SalesFact!J1873)</f>
        <v>464.4255</v>
      </c>
      <c r="K1873" s="4" t="str">
        <f>IF(COUNTIF($A$2:$A1873,A1873)&gt;1,"Duplicate","Unique")</f>
        <v>Unique</v>
      </c>
    </row>
    <row r="1874" spans="1:11" ht="15" customHeight="1" x14ac:dyDescent="0.3">
      <c r="A1874" s="4" t="str">
        <f>Raw_SalesFact!A1874</f>
        <v>SALE1872</v>
      </c>
      <c r="B1874" s="6">
        <f>Raw_SalesFact!B1874</f>
        <v>45408</v>
      </c>
      <c r="C1874" s="4" t="str">
        <f>Raw_SalesFact!C1874</f>
        <v>CUST1252</v>
      </c>
      <c r="D1874" s="4" t="str">
        <f>Raw_SalesFact!D1874</f>
        <v>PROD58</v>
      </c>
      <c r="E1874" s="4" t="str">
        <f>Raw_SalesFact!E1874</f>
        <v>STORE17</v>
      </c>
      <c r="F1874" s="4">
        <f>IF(Raw_SalesFact!F1874="",ROUND(AVERAGE(Raw_SalesFact!$F$2:$F$2001),0),Raw_SalesFact!F1874)</f>
        <v>1</v>
      </c>
      <c r="G1874" s="4">
        <f>IF(Raw_SalesFact!G1874="",ROUND(AVERAGEIF(Raw_SalesFact!$D$2:$D$2001,D1874,Raw_SalesFact!$G$2:$G$2001),2),Raw_SalesFact!G1874)</f>
        <v>803.37</v>
      </c>
      <c r="H1874" s="8">
        <f>IF(Raw_SalesFact!H1874="",0,Raw_SalesFact!H1874)</f>
        <v>0.3</v>
      </c>
      <c r="I1874" s="4" t="str">
        <f>Raw_SalesFact!I1874</f>
        <v>PayPal</v>
      </c>
      <c r="J1874" s="4">
        <f>IF(Raw_SalesFact!J1874="",ROUND(F1874*G1874*(1-H1874),2),Raw_SalesFact!J1874)</f>
        <v>562.35900000000004</v>
      </c>
      <c r="K1874" s="4" t="str">
        <f>IF(COUNTIF($A$2:$A1874,A1874)&gt;1,"Duplicate","Unique")</f>
        <v>Unique</v>
      </c>
    </row>
    <row r="1875" spans="1:11" ht="15" customHeight="1" x14ac:dyDescent="0.3">
      <c r="A1875" s="4" t="str">
        <f>Raw_SalesFact!A1875</f>
        <v>SALE1873</v>
      </c>
      <c r="B1875" s="6">
        <f>Raw_SalesFact!B1875</f>
        <v>45886</v>
      </c>
      <c r="C1875" s="4" t="str">
        <f>Raw_SalesFact!C1875</f>
        <v>CUST1036</v>
      </c>
      <c r="D1875" s="4" t="str">
        <f>Raw_SalesFact!D1875</f>
        <v>PROD61</v>
      </c>
      <c r="E1875" s="4" t="str">
        <f>Raw_SalesFact!E1875</f>
        <v>STORE15</v>
      </c>
      <c r="F1875" s="4">
        <f>IF(Raw_SalesFact!F1875="",ROUND(AVERAGE(Raw_SalesFact!$F$2:$F$2001),0),Raw_SalesFact!F1875)</f>
        <v>3</v>
      </c>
      <c r="G1875" s="4">
        <f>IF(Raw_SalesFact!G1875="",ROUND(AVERAGEIF(Raw_SalesFact!$D$2:$D$2001,D1875,Raw_SalesFact!$G$2:$G$2001),2),Raw_SalesFact!G1875)</f>
        <v>259.98</v>
      </c>
      <c r="H1875" s="8">
        <f>IF(Raw_SalesFact!H1875="",0,Raw_SalesFact!H1875)</f>
        <v>7.0000000000000007E-2</v>
      </c>
      <c r="I1875" s="4" t="str">
        <f>Raw_SalesFact!I1875</f>
        <v>COD</v>
      </c>
      <c r="J1875" s="4">
        <f>IF(Raw_SalesFact!J1875="",ROUND(F1875*G1875*(1-H1875),2),Raw_SalesFact!J1875)</f>
        <v>725.3442</v>
      </c>
      <c r="K1875" s="4" t="str">
        <f>IF(COUNTIF($A$2:$A1875,A1875)&gt;1,"Duplicate","Unique")</f>
        <v>Unique</v>
      </c>
    </row>
    <row r="1876" spans="1:11" ht="15" customHeight="1" x14ac:dyDescent="0.3">
      <c r="A1876" s="4" t="str">
        <f>Raw_SalesFact!A1876</f>
        <v>SALE1874</v>
      </c>
      <c r="B1876" s="6">
        <f>Raw_SalesFact!B1876</f>
        <v>45426</v>
      </c>
      <c r="C1876" s="4" t="str">
        <f>Raw_SalesFact!C1876</f>
        <v>CUST1124</v>
      </c>
      <c r="D1876" s="4" t="str">
        <f>Raw_SalesFact!D1876</f>
        <v>PROD2</v>
      </c>
      <c r="E1876" s="4" t="str">
        <f>Raw_SalesFact!E1876</f>
        <v>STORE3</v>
      </c>
      <c r="F1876" s="4">
        <f>IF(Raw_SalesFact!F1876="",ROUND(AVERAGE(Raw_SalesFact!$F$2:$F$2001),0),Raw_SalesFact!F1876)</f>
        <v>4</v>
      </c>
      <c r="G1876" s="4">
        <f>IF(Raw_SalesFact!G1876="",ROUND(AVERAGEIF(Raw_SalesFact!$D$2:$D$2001,D1876,Raw_SalesFact!$G$2:$G$2001),2),Raw_SalesFact!G1876)</f>
        <v>591.9</v>
      </c>
      <c r="H1876" s="8">
        <f>IF(Raw_SalesFact!H1876="",0,Raw_SalesFact!H1876)</f>
        <v>0.2</v>
      </c>
      <c r="I1876" s="4" t="str">
        <f>Raw_SalesFact!I1876</f>
        <v>PayPal</v>
      </c>
      <c r="J1876" s="4">
        <f>IF(Raw_SalesFact!J1876="",ROUND(F1876*G1876*(1-H1876),2),Raw_SalesFact!J1876)</f>
        <v>1894.08</v>
      </c>
      <c r="K1876" s="4" t="str">
        <f>IF(COUNTIF($A$2:$A1876,A1876)&gt;1,"Duplicate","Unique")</f>
        <v>Unique</v>
      </c>
    </row>
    <row r="1877" spans="1:11" ht="15" customHeight="1" x14ac:dyDescent="0.3">
      <c r="A1877" s="4" t="str">
        <f>Raw_SalesFact!A1877</f>
        <v>SALE1875</v>
      </c>
      <c r="B1877" s="6">
        <f>Raw_SalesFact!B1877</f>
        <v>45730</v>
      </c>
      <c r="C1877" s="4" t="str">
        <f>Raw_SalesFact!C1877</f>
        <v>CUST1031</v>
      </c>
      <c r="D1877" s="4" t="str">
        <f>Raw_SalesFact!D1877</f>
        <v>PROD60</v>
      </c>
      <c r="E1877" s="4" t="str">
        <f>Raw_SalesFact!E1877</f>
        <v>STORE12</v>
      </c>
      <c r="F1877" s="4">
        <f>IF(Raw_SalesFact!F1877="",ROUND(AVERAGE(Raw_SalesFact!$F$2:$F$2001),0),Raw_SalesFact!F1877)</f>
        <v>2</v>
      </c>
      <c r="G1877" s="4">
        <f>IF(Raw_SalesFact!G1877="",ROUND(AVERAGEIF(Raw_SalesFact!$D$2:$D$2001,D1877,Raw_SalesFact!$G$2:$G$2001),2),Raw_SalesFact!G1877)</f>
        <v>396.9</v>
      </c>
      <c r="H1877" s="8">
        <f>IF(Raw_SalesFact!H1877="",0,Raw_SalesFact!H1877)</f>
        <v>0.18</v>
      </c>
      <c r="I1877" s="4" t="str">
        <f>Raw_SalesFact!I1877</f>
        <v>PayPal</v>
      </c>
      <c r="J1877" s="4">
        <f>IF(Raw_SalesFact!J1877="",ROUND(F1877*G1877*(1-H1877),2),Raw_SalesFact!J1877)</f>
        <v>650.91600000000005</v>
      </c>
      <c r="K1877" s="4" t="str">
        <f>IF(COUNTIF($A$2:$A1877,A1877)&gt;1,"Duplicate","Unique")</f>
        <v>Unique</v>
      </c>
    </row>
    <row r="1878" spans="1:11" ht="15" customHeight="1" x14ac:dyDescent="0.3">
      <c r="A1878" s="4" t="str">
        <f>Raw_SalesFact!A1878</f>
        <v>SALE1876</v>
      </c>
      <c r="B1878" s="6">
        <f>Raw_SalesFact!B1878</f>
        <v>45731</v>
      </c>
      <c r="C1878" s="4" t="str">
        <f>Raw_SalesFact!C1878</f>
        <v>CUST1453</v>
      </c>
      <c r="D1878" s="4" t="str">
        <f>Raw_SalesFact!D1878</f>
        <v>PROD98</v>
      </c>
      <c r="E1878" s="4" t="str">
        <f>Raw_SalesFact!E1878</f>
        <v>STORE2</v>
      </c>
      <c r="F1878" s="4">
        <f>IF(Raw_SalesFact!F1878="",ROUND(AVERAGE(Raw_SalesFact!$F$2:$F$2001),0),Raw_SalesFact!F1878)</f>
        <v>1</v>
      </c>
      <c r="G1878" s="4">
        <f>IF(Raw_SalesFact!G1878="",ROUND(AVERAGEIF(Raw_SalesFact!$D$2:$D$2001,D1878,Raw_SalesFact!$G$2:$G$2001),2),Raw_SalesFact!G1878)</f>
        <v>176.84</v>
      </c>
      <c r="H1878" s="8">
        <f>IF(Raw_SalesFact!H1878="",0,Raw_SalesFact!H1878)</f>
        <v>0.19</v>
      </c>
      <c r="I1878" s="4" t="str">
        <f>Raw_SalesFact!I1878</f>
        <v>Credit Card</v>
      </c>
      <c r="J1878" s="4">
        <f>IF(Raw_SalesFact!J1878="",ROUND(F1878*G1878*(1-H1878),2),Raw_SalesFact!J1878)</f>
        <v>143.24039999999999</v>
      </c>
      <c r="K1878" s="4" t="str">
        <f>IF(COUNTIF($A$2:$A1878,A1878)&gt;1,"Duplicate","Unique")</f>
        <v>Unique</v>
      </c>
    </row>
    <row r="1879" spans="1:11" ht="15" customHeight="1" x14ac:dyDescent="0.3">
      <c r="A1879" s="4" t="str">
        <f>Raw_SalesFact!A1879</f>
        <v>SALE1877</v>
      </c>
      <c r="B1879" s="6">
        <f>Raw_SalesFact!B1879</f>
        <v>45272</v>
      </c>
      <c r="C1879" s="4" t="str">
        <f>Raw_SalesFact!C1879</f>
        <v>CUST1254</v>
      </c>
      <c r="D1879" s="4" t="str">
        <f>Raw_SalesFact!D1879</f>
        <v>PROD26</v>
      </c>
      <c r="E1879" s="4" t="str">
        <f>Raw_SalesFact!E1879</f>
        <v>STORE0</v>
      </c>
      <c r="F1879" s="4">
        <f>IF(Raw_SalesFact!F1879="",ROUND(AVERAGE(Raw_SalesFact!$F$2:$F$2001),0),Raw_SalesFact!F1879)</f>
        <v>2</v>
      </c>
      <c r="G1879" s="4">
        <f>IF(Raw_SalesFact!G1879="",ROUND(AVERAGEIF(Raw_SalesFact!$D$2:$D$2001,D1879,Raw_SalesFact!$G$2:$G$2001),2),Raw_SalesFact!G1879)</f>
        <v>614.21</v>
      </c>
      <c r="H1879" s="8">
        <f>IF(Raw_SalesFact!H1879="",0,Raw_SalesFact!H1879)</f>
        <v>0.11</v>
      </c>
      <c r="I1879" s="4" t="str">
        <f>Raw_SalesFact!I1879</f>
        <v>PayPal</v>
      </c>
      <c r="J1879" s="4">
        <f>IF(Raw_SalesFact!J1879="",ROUND(F1879*G1879*(1-H1879),2),Raw_SalesFact!J1879)</f>
        <v>1093.2937999999999</v>
      </c>
      <c r="K1879" s="4" t="str">
        <f>IF(COUNTIF($A$2:$A1879,A1879)&gt;1,"Duplicate","Unique")</f>
        <v>Unique</v>
      </c>
    </row>
    <row r="1880" spans="1:11" ht="15" customHeight="1" x14ac:dyDescent="0.3">
      <c r="A1880" s="4" t="str">
        <f>Raw_SalesFact!A1880</f>
        <v>SALE1878</v>
      </c>
      <c r="B1880" s="6">
        <f>Raw_SalesFact!B1880</f>
        <v>45584</v>
      </c>
      <c r="C1880" s="4" t="str">
        <f>Raw_SalesFact!C1880</f>
        <v>CUST1108</v>
      </c>
      <c r="D1880" s="4" t="str">
        <f>Raw_SalesFact!D1880</f>
        <v>PROD3</v>
      </c>
      <c r="E1880" s="4" t="str">
        <f>Raw_SalesFact!E1880</f>
        <v>STORE7</v>
      </c>
      <c r="F1880" s="4">
        <f>IF(Raw_SalesFact!F1880="",ROUND(AVERAGE(Raw_SalesFact!$F$2:$F$2001),0),Raw_SalesFact!F1880)</f>
        <v>3</v>
      </c>
      <c r="G1880" s="4">
        <f>IF(Raw_SalesFact!G1880="",ROUND(AVERAGEIF(Raw_SalesFact!$D$2:$D$2001,D1880,Raw_SalesFact!$G$2:$G$2001),2),Raw_SalesFact!G1880)</f>
        <v>604.66</v>
      </c>
      <c r="H1880" s="8">
        <f>IF(Raw_SalesFact!H1880="",0,Raw_SalesFact!H1880)</f>
        <v>0.18</v>
      </c>
      <c r="I1880" s="4" t="str">
        <f>Raw_SalesFact!I1880</f>
        <v>COD</v>
      </c>
      <c r="J1880" s="4">
        <f>IF(Raw_SalesFact!J1880="",ROUND(F1880*G1880*(1-H1880),2),Raw_SalesFact!J1880)</f>
        <v>1487.4636</v>
      </c>
      <c r="K1880" s="4" t="str">
        <f>IF(COUNTIF($A$2:$A1880,A1880)&gt;1,"Duplicate","Unique")</f>
        <v>Unique</v>
      </c>
    </row>
    <row r="1881" spans="1:11" ht="15" customHeight="1" x14ac:dyDescent="0.3">
      <c r="A1881" s="4" t="str">
        <f>Raw_SalesFact!A1881</f>
        <v>SALE1879</v>
      </c>
      <c r="B1881" s="6">
        <f>Raw_SalesFact!B1881</f>
        <v>45534</v>
      </c>
      <c r="C1881" s="4" t="str">
        <f>Raw_SalesFact!C1881</f>
        <v>CUST1498</v>
      </c>
      <c r="D1881" s="4" t="str">
        <f>Raw_SalesFact!D1881</f>
        <v>PROD2</v>
      </c>
      <c r="E1881" s="4" t="str">
        <f>Raw_SalesFact!E1881</f>
        <v>STORE12</v>
      </c>
      <c r="F1881" s="4">
        <f>IF(Raw_SalesFact!F1881="",ROUND(AVERAGE(Raw_SalesFact!$F$2:$F$2001),0),Raw_SalesFact!F1881)</f>
        <v>3</v>
      </c>
      <c r="G1881" s="4">
        <f>IF(Raw_SalesFact!G1881="",ROUND(AVERAGEIF(Raw_SalesFact!$D$2:$D$2001,D1881,Raw_SalesFact!$G$2:$G$2001),2),Raw_SalesFact!G1881)</f>
        <v>24.29</v>
      </c>
      <c r="H1881" s="8">
        <f>IF(Raw_SalesFact!H1881="",0,Raw_SalesFact!H1881)</f>
        <v>0.12</v>
      </c>
      <c r="I1881" s="4" t="str">
        <f>Raw_SalesFact!I1881</f>
        <v>PayPal</v>
      </c>
      <c r="J1881" s="4">
        <f>IF(Raw_SalesFact!J1881="",ROUND(F1881*G1881*(1-H1881),2),Raw_SalesFact!J1881)</f>
        <v>64.125600000000006</v>
      </c>
      <c r="K1881" s="4" t="str">
        <f>IF(COUNTIF($A$2:$A1881,A1881)&gt;1,"Duplicate","Unique")</f>
        <v>Unique</v>
      </c>
    </row>
    <row r="1882" spans="1:11" ht="15" customHeight="1" x14ac:dyDescent="0.3">
      <c r="A1882" s="4" t="str">
        <f>Raw_SalesFact!A1882</f>
        <v>SALE1880</v>
      </c>
      <c r="B1882" s="6">
        <f>Raw_SalesFact!B1882</f>
        <v>45482</v>
      </c>
      <c r="C1882" s="4" t="str">
        <f>Raw_SalesFact!C1882</f>
        <v>CUST1121</v>
      </c>
      <c r="D1882" s="4" t="str">
        <f>Raw_SalesFact!D1882</f>
        <v>PROD63</v>
      </c>
      <c r="E1882" s="4" t="str">
        <f>Raw_SalesFact!E1882</f>
        <v>STORE11</v>
      </c>
      <c r="F1882" s="4">
        <f>IF(Raw_SalesFact!F1882="",ROUND(AVERAGE(Raw_SalesFact!$F$2:$F$2001),0),Raw_SalesFact!F1882)</f>
        <v>1</v>
      </c>
      <c r="G1882" s="4">
        <f>IF(Raw_SalesFact!G1882="",ROUND(AVERAGEIF(Raw_SalesFact!$D$2:$D$2001,D1882,Raw_SalesFact!$G$2:$G$2001),2),Raw_SalesFact!G1882)</f>
        <v>503.95</v>
      </c>
      <c r="H1882" s="8">
        <f>IF(Raw_SalesFact!H1882="",0,Raw_SalesFact!H1882)</f>
        <v>0.24</v>
      </c>
      <c r="I1882" s="4" t="str">
        <f>Raw_SalesFact!I1882</f>
        <v>PayPal</v>
      </c>
      <c r="J1882" s="4">
        <f>IF(Raw_SalesFact!J1882="",ROUND(F1882*G1882*(1-H1882),2),Raw_SalesFact!J1882)</f>
        <v>383.00200000000001</v>
      </c>
      <c r="K1882" s="4" t="str">
        <f>IF(COUNTIF($A$2:$A1882,A1882)&gt;1,"Duplicate","Unique")</f>
        <v>Unique</v>
      </c>
    </row>
    <row r="1883" spans="1:11" ht="15" customHeight="1" x14ac:dyDescent="0.3">
      <c r="A1883" s="4" t="str">
        <f>Raw_SalesFact!A1883</f>
        <v>SALE1881</v>
      </c>
      <c r="B1883" s="6">
        <f>Raw_SalesFact!B1883</f>
        <v>45475</v>
      </c>
      <c r="C1883" s="4" t="str">
        <f>Raw_SalesFact!C1883</f>
        <v>CUST1319</v>
      </c>
      <c r="D1883" s="4" t="str">
        <f>Raw_SalesFact!D1883</f>
        <v>PROD51</v>
      </c>
      <c r="E1883" s="4" t="str">
        <f>Raw_SalesFact!E1883</f>
        <v>STORE14</v>
      </c>
      <c r="F1883" s="4">
        <f>IF(Raw_SalesFact!F1883="",ROUND(AVERAGE(Raw_SalesFact!$F$2:$F$2001),0),Raw_SalesFact!F1883)</f>
        <v>4</v>
      </c>
      <c r="G1883" s="4">
        <f>IF(Raw_SalesFact!G1883="",ROUND(AVERAGEIF(Raw_SalesFact!$D$2:$D$2001,D1883,Raw_SalesFact!$G$2:$G$2001),2),Raw_SalesFact!G1883)</f>
        <v>860.78</v>
      </c>
      <c r="H1883" s="8">
        <f>IF(Raw_SalesFact!H1883="",0,Raw_SalesFact!H1883)</f>
        <v>0.03</v>
      </c>
      <c r="I1883" s="4" t="str">
        <f>Raw_SalesFact!I1883</f>
        <v>Credit Card</v>
      </c>
      <c r="J1883" s="4">
        <f>IF(Raw_SalesFact!J1883="",ROUND(F1883*G1883*(1-H1883),2),Raw_SalesFact!J1883)</f>
        <v>3339.8263999999999</v>
      </c>
      <c r="K1883" s="4" t="str">
        <f>IF(COUNTIF($A$2:$A1883,A1883)&gt;1,"Duplicate","Unique")</f>
        <v>Unique</v>
      </c>
    </row>
    <row r="1884" spans="1:11" ht="15" customHeight="1" x14ac:dyDescent="0.3">
      <c r="A1884" s="4" t="str">
        <f>Raw_SalesFact!A1884</f>
        <v>SALE1882</v>
      </c>
      <c r="B1884" s="6">
        <f>Raw_SalesFact!B1884</f>
        <v>45234</v>
      </c>
      <c r="C1884" s="4" t="str">
        <f>Raw_SalesFact!C1884</f>
        <v>CUST1197</v>
      </c>
      <c r="D1884" s="4" t="str">
        <f>Raw_SalesFact!D1884</f>
        <v>PROD42</v>
      </c>
      <c r="E1884" s="4" t="str">
        <f>Raw_SalesFact!E1884</f>
        <v>STORE3</v>
      </c>
      <c r="F1884" s="4">
        <f>IF(Raw_SalesFact!F1884="",ROUND(AVERAGE(Raw_SalesFact!$F$2:$F$2001),0),Raw_SalesFact!F1884)</f>
        <v>3</v>
      </c>
      <c r="G1884" s="4">
        <f>IF(Raw_SalesFact!G1884="",ROUND(AVERAGEIF(Raw_SalesFact!$D$2:$D$2001,D1884,Raw_SalesFact!$G$2:$G$2001),2),Raw_SalesFact!G1884)</f>
        <v>41.97</v>
      </c>
      <c r="H1884" s="8">
        <f>IF(Raw_SalesFact!H1884="",0,Raw_SalesFact!H1884)</f>
        <v>0.03</v>
      </c>
      <c r="I1884" s="4" t="str">
        <f>Raw_SalesFact!I1884</f>
        <v>COD</v>
      </c>
      <c r="J1884" s="4">
        <f>IF(Raw_SalesFact!J1884="",ROUND(F1884*G1884*(1-H1884),2),Raw_SalesFact!J1884)</f>
        <v>122.1327</v>
      </c>
      <c r="K1884" s="4" t="str">
        <f>IF(COUNTIF($A$2:$A1884,A1884)&gt;1,"Duplicate","Unique")</f>
        <v>Unique</v>
      </c>
    </row>
    <row r="1885" spans="1:11" ht="15" customHeight="1" x14ac:dyDescent="0.3">
      <c r="A1885" s="4" t="str">
        <f>Raw_SalesFact!A1885</f>
        <v>SALE1883</v>
      </c>
      <c r="B1885" s="6">
        <f>Raw_SalesFact!B1885</f>
        <v>45397</v>
      </c>
      <c r="C1885" s="4" t="str">
        <f>Raw_SalesFact!C1885</f>
        <v>CUST1033</v>
      </c>
      <c r="D1885" s="4" t="str">
        <f>Raw_SalesFact!D1885</f>
        <v>PROD15</v>
      </c>
      <c r="E1885" s="4" t="str">
        <f>Raw_SalesFact!E1885</f>
        <v>STORE5</v>
      </c>
      <c r="F1885" s="4">
        <f>IF(Raw_SalesFact!F1885="",ROUND(AVERAGE(Raw_SalesFact!$F$2:$F$2001),0),Raw_SalesFact!F1885)</f>
        <v>1</v>
      </c>
      <c r="G1885" s="4">
        <f>IF(Raw_SalesFact!G1885="",ROUND(AVERAGEIF(Raw_SalesFact!$D$2:$D$2001,D1885,Raw_SalesFact!$G$2:$G$2001),2),Raw_SalesFact!G1885)</f>
        <v>649.59</v>
      </c>
      <c r="H1885" s="8">
        <f>IF(Raw_SalesFact!H1885="",0,Raw_SalesFact!H1885)</f>
        <v>0.12</v>
      </c>
      <c r="I1885" s="4" t="str">
        <f>Raw_SalesFact!I1885</f>
        <v>COD</v>
      </c>
      <c r="J1885" s="4">
        <f>IF(Raw_SalesFact!J1885="",ROUND(F1885*G1885*(1-H1885),2),Raw_SalesFact!J1885)</f>
        <v>571.63919999999996</v>
      </c>
      <c r="K1885" s="4" t="str">
        <f>IF(COUNTIF($A$2:$A1885,A1885)&gt;1,"Duplicate","Unique")</f>
        <v>Unique</v>
      </c>
    </row>
    <row r="1886" spans="1:11" ht="15" customHeight="1" x14ac:dyDescent="0.3">
      <c r="A1886" s="4" t="str">
        <f>Raw_SalesFact!A1886</f>
        <v>SALE1884</v>
      </c>
      <c r="B1886" s="6">
        <f>Raw_SalesFact!B1886</f>
        <v>45502</v>
      </c>
      <c r="C1886" s="4" t="str">
        <f>Raw_SalesFact!C1886</f>
        <v>CUST1053</v>
      </c>
      <c r="D1886" s="4" t="str">
        <f>Raw_SalesFact!D1886</f>
        <v>PROD63</v>
      </c>
      <c r="E1886" s="4" t="str">
        <f>Raw_SalesFact!E1886</f>
        <v>STORE9</v>
      </c>
      <c r="F1886" s="4">
        <f>IF(Raw_SalesFact!F1886="",ROUND(AVERAGE(Raw_SalesFact!$F$2:$F$2001),0),Raw_SalesFact!F1886)</f>
        <v>2</v>
      </c>
      <c r="G1886" s="4">
        <f>IF(Raw_SalesFact!G1886="",ROUND(AVERAGEIF(Raw_SalesFact!$D$2:$D$2001,D1886,Raw_SalesFact!$G$2:$G$2001),2),Raw_SalesFact!G1886)</f>
        <v>386.09</v>
      </c>
      <c r="H1886" s="8">
        <f>IF(Raw_SalesFact!H1886="",0,Raw_SalesFact!H1886)</f>
        <v>0.19</v>
      </c>
      <c r="I1886" s="4" t="str">
        <f>Raw_SalesFact!I1886</f>
        <v>PayPal</v>
      </c>
      <c r="J1886" s="4">
        <f>IF(Raw_SalesFact!J1886="",ROUND(F1886*G1886*(1-H1886),2),Raw_SalesFact!J1886)</f>
        <v>625.46579999999994</v>
      </c>
      <c r="K1886" s="4" t="str">
        <f>IF(COUNTIF($A$2:$A1886,A1886)&gt;1,"Duplicate","Unique")</f>
        <v>Unique</v>
      </c>
    </row>
    <row r="1887" spans="1:11" ht="15" customHeight="1" x14ac:dyDescent="0.3">
      <c r="A1887" s="4" t="str">
        <f>Raw_SalesFact!A1887</f>
        <v>SALE1885</v>
      </c>
      <c r="B1887" s="6">
        <f>Raw_SalesFact!B1887</f>
        <v>45644</v>
      </c>
      <c r="C1887" s="4" t="str">
        <f>Raw_SalesFact!C1887</f>
        <v>CUST1099</v>
      </c>
      <c r="D1887" s="4" t="str">
        <f>Raw_SalesFact!D1887</f>
        <v>PROD51</v>
      </c>
      <c r="E1887" s="4" t="str">
        <f>Raw_SalesFact!E1887</f>
        <v>STORE12</v>
      </c>
      <c r="F1887" s="4">
        <f>IF(Raw_SalesFact!F1887="",ROUND(AVERAGE(Raw_SalesFact!$F$2:$F$2001),0),Raw_SalesFact!F1887)</f>
        <v>1</v>
      </c>
      <c r="G1887" s="4">
        <f>IF(Raw_SalesFact!G1887="",ROUND(AVERAGEIF(Raw_SalesFact!$D$2:$D$2001,D1887,Raw_SalesFact!$G$2:$G$2001),2),Raw_SalesFact!G1887)</f>
        <v>891.62</v>
      </c>
      <c r="H1887" s="8">
        <f>IF(Raw_SalesFact!H1887="",0,Raw_SalesFact!H1887)</f>
        <v>0.06</v>
      </c>
      <c r="I1887" s="4" t="str">
        <f>Raw_SalesFact!I1887</f>
        <v>PayPal</v>
      </c>
      <c r="J1887" s="4">
        <f>IF(Raw_SalesFact!J1887="",ROUND(F1887*G1887*(1-H1887),2),Raw_SalesFact!J1887)</f>
        <v>838.12279999999998</v>
      </c>
      <c r="K1887" s="4" t="str">
        <f>IF(COUNTIF($A$2:$A1887,A1887)&gt;1,"Duplicate","Unique")</f>
        <v>Unique</v>
      </c>
    </row>
    <row r="1888" spans="1:11" ht="15" customHeight="1" x14ac:dyDescent="0.3">
      <c r="A1888" s="4" t="str">
        <f>Raw_SalesFact!A1888</f>
        <v>SALE1886</v>
      </c>
      <c r="B1888" s="6">
        <f>Raw_SalesFact!B1888</f>
        <v>45617</v>
      </c>
      <c r="C1888" s="4" t="str">
        <f>Raw_SalesFact!C1888</f>
        <v>CUST1381</v>
      </c>
      <c r="D1888" s="4" t="str">
        <f>Raw_SalesFact!D1888</f>
        <v>PROD64</v>
      </c>
      <c r="E1888" s="4" t="str">
        <f>Raw_SalesFact!E1888</f>
        <v>STORE15</v>
      </c>
      <c r="F1888" s="4">
        <f>IF(Raw_SalesFact!F1888="",ROUND(AVERAGE(Raw_SalesFact!$F$2:$F$2001),0),Raw_SalesFact!F1888)</f>
        <v>2</v>
      </c>
      <c r="G1888" s="4">
        <f>IF(Raw_SalesFact!G1888="",ROUND(AVERAGEIF(Raw_SalesFact!$D$2:$D$2001,D1888,Raw_SalesFact!$G$2:$G$2001),2),Raw_SalesFact!G1888)</f>
        <v>558.9</v>
      </c>
      <c r="H1888" s="8">
        <f>IF(Raw_SalesFact!H1888="",0,Raw_SalesFact!H1888)</f>
        <v>0.05</v>
      </c>
      <c r="I1888" s="4" t="str">
        <f>Raw_SalesFact!I1888</f>
        <v>COD</v>
      </c>
      <c r="J1888" s="4">
        <f>IF(Raw_SalesFact!J1888="",ROUND(F1888*G1888*(1-H1888),2),Raw_SalesFact!J1888)</f>
        <v>1061.9100000000001</v>
      </c>
      <c r="K1888" s="4" t="str">
        <f>IF(COUNTIF($A$2:$A1888,A1888)&gt;1,"Duplicate","Unique")</f>
        <v>Unique</v>
      </c>
    </row>
    <row r="1889" spans="1:11" ht="15" customHeight="1" x14ac:dyDescent="0.3">
      <c r="A1889" s="4" t="str">
        <f>Raw_SalesFact!A1889</f>
        <v>SALE1887</v>
      </c>
      <c r="B1889" s="6">
        <f>Raw_SalesFact!B1889</f>
        <v>45797</v>
      </c>
      <c r="C1889" s="4" t="str">
        <f>Raw_SalesFact!C1889</f>
        <v>CUST1352</v>
      </c>
      <c r="D1889" s="4" t="str">
        <f>Raw_SalesFact!D1889</f>
        <v>PROD1</v>
      </c>
      <c r="E1889" s="4" t="str">
        <f>Raw_SalesFact!E1889</f>
        <v>STORE3</v>
      </c>
      <c r="F1889" s="4">
        <f>IF(Raw_SalesFact!F1889="",ROUND(AVERAGE(Raw_SalesFact!$F$2:$F$2001),0),Raw_SalesFact!F1889)</f>
        <v>2</v>
      </c>
      <c r="G1889" s="4">
        <f>IF(Raw_SalesFact!G1889="",ROUND(AVERAGEIF(Raw_SalesFact!$D$2:$D$2001,D1889,Raw_SalesFact!$G$2:$G$2001),2),Raw_SalesFact!G1889)</f>
        <v>99.04</v>
      </c>
      <c r="H1889" s="8">
        <f>IF(Raw_SalesFact!H1889="",0,Raw_SalesFact!H1889)</f>
        <v>0.26</v>
      </c>
      <c r="I1889" s="4" t="str">
        <f>Raw_SalesFact!I1889</f>
        <v>COD</v>
      </c>
      <c r="J1889" s="4">
        <f>IF(Raw_SalesFact!J1889="",ROUND(F1889*G1889*(1-H1889),2),Raw_SalesFact!J1889)</f>
        <v>146.57919999999999</v>
      </c>
      <c r="K1889" s="4" t="str">
        <f>IF(COUNTIF($A$2:$A1889,A1889)&gt;1,"Duplicate","Unique")</f>
        <v>Unique</v>
      </c>
    </row>
    <row r="1890" spans="1:11" ht="15" customHeight="1" x14ac:dyDescent="0.3">
      <c r="A1890" s="4" t="str">
        <f>Raw_SalesFact!A1890</f>
        <v>SALE1888</v>
      </c>
      <c r="B1890" s="6">
        <f>Raw_SalesFact!B1890</f>
        <v>45740</v>
      </c>
      <c r="C1890" s="4" t="str">
        <f>Raw_SalesFact!C1890</f>
        <v>CUST1291</v>
      </c>
      <c r="D1890" s="4" t="str">
        <f>Raw_SalesFact!D1890</f>
        <v>PROD3</v>
      </c>
      <c r="E1890" s="4" t="str">
        <f>Raw_SalesFact!E1890</f>
        <v>STORE8</v>
      </c>
      <c r="F1890" s="4">
        <f>IF(Raw_SalesFact!F1890="",ROUND(AVERAGE(Raw_SalesFact!$F$2:$F$2001),0),Raw_SalesFact!F1890)</f>
        <v>4</v>
      </c>
      <c r="G1890" s="4">
        <f>IF(Raw_SalesFact!G1890="",ROUND(AVERAGEIF(Raw_SalesFact!$D$2:$D$2001,D1890,Raw_SalesFact!$G$2:$G$2001),2),Raw_SalesFact!G1890)</f>
        <v>625.13</v>
      </c>
      <c r="H1890" s="8">
        <f>IF(Raw_SalesFact!H1890="",0,Raw_SalesFact!H1890)</f>
        <v>0.06</v>
      </c>
      <c r="I1890" s="4" t="str">
        <f>Raw_SalesFact!I1890</f>
        <v>Credit Card</v>
      </c>
      <c r="J1890" s="4">
        <f>IF(Raw_SalesFact!J1890="",ROUND(F1890*G1890*(1-H1890),2),Raw_SalesFact!J1890)</f>
        <v>2350.4888000000001</v>
      </c>
      <c r="K1890" s="4" t="str">
        <f>IF(COUNTIF($A$2:$A1890,A1890)&gt;1,"Duplicate","Unique")</f>
        <v>Unique</v>
      </c>
    </row>
    <row r="1891" spans="1:11" ht="15" customHeight="1" x14ac:dyDescent="0.3">
      <c r="A1891" s="4" t="str">
        <f>Raw_SalesFact!A1891</f>
        <v>SALE1889</v>
      </c>
      <c r="B1891" s="6">
        <f>Raw_SalesFact!B1891</f>
        <v>45824</v>
      </c>
      <c r="C1891" s="4" t="str">
        <f>Raw_SalesFact!C1891</f>
        <v>CUST1036</v>
      </c>
      <c r="D1891" s="4" t="str">
        <f>Raw_SalesFact!D1891</f>
        <v>PROD40</v>
      </c>
      <c r="E1891" s="4" t="str">
        <f>Raw_SalesFact!E1891</f>
        <v>STORE18</v>
      </c>
      <c r="F1891" s="4">
        <f>IF(Raw_SalesFact!F1891="",ROUND(AVERAGE(Raw_SalesFact!$F$2:$F$2001),0),Raw_SalesFact!F1891)</f>
        <v>4</v>
      </c>
      <c r="G1891" s="4">
        <f>IF(Raw_SalesFact!G1891="",ROUND(AVERAGEIF(Raw_SalesFact!$D$2:$D$2001,D1891,Raw_SalesFact!$G$2:$G$2001),2),Raw_SalesFact!G1891)</f>
        <v>38.380000000000003</v>
      </c>
      <c r="H1891" s="8">
        <f>IF(Raw_SalesFact!H1891="",0,Raw_SalesFact!H1891)</f>
        <v>0.16</v>
      </c>
      <c r="I1891" s="4" t="str">
        <f>Raw_SalesFact!I1891</f>
        <v>COD</v>
      </c>
      <c r="J1891" s="4">
        <f>IF(Raw_SalesFact!J1891="",ROUND(F1891*G1891*(1-H1891),2),Raw_SalesFact!J1891)</f>
        <v>128.95679999999999</v>
      </c>
      <c r="K1891" s="4" t="str">
        <f>IF(COUNTIF($A$2:$A1891,A1891)&gt;1,"Duplicate","Unique")</f>
        <v>Unique</v>
      </c>
    </row>
    <row r="1892" spans="1:11" ht="15" customHeight="1" x14ac:dyDescent="0.3">
      <c r="A1892" s="4" t="str">
        <f>Raw_SalesFact!A1892</f>
        <v>SALE1890</v>
      </c>
      <c r="B1892" s="6">
        <f>Raw_SalesFact!B1892</f>
        <v>45404</v>
      </c>
      <c r="C1892" s="4" t="str">
        <f>Raw_SalesFact!C1892</f>
        <v>CUST1492</v>
      </c>
      <c r="D1892" s="4" t="str">
        <f>Raw_SalesFact!D1892</f>
        <v>PROD94</v>
      </c>
      <c r="E1892" s="4" t="str">
        <f>Raw_SalesFact!E1892</f>
        <v>STORE10</v>
      </c>
      <c r="F1892" s="4">
        <f>IF(Raw_SalesFact!F1892="",ROUND(AVERAGE(Raw_SalesFact!$F$2:$F$2001),0),Raw_SalesFact!F1892)</f>
        <v>4</v>
      </c>
      <c r="G1892" s="4">
        <f>IF(Raw_SalesFact!G1892="",ROUND(AVERAGEIF(Raw_SalesFact!$D$2:$D$2001,D1892,Raw_SalesFact!$G$2:$G$2001),2),Raw_SalesFact!G1892)</f>
        <v>731.72</v>
      </c>
      <c r="H1892" s="8">
        <f>IF(Raw_SalesFact!H1892="",0,Raw_SalesFact!H1892)</f>
        <v>0.22</v>
      </c>
      <c r="I1892" s="4" t="str">
        <f>Raw_SalesFact!I1892</f>
        <v>COD</v>
      </c>
      <c r="J1892" s="4">
        <f>IF(Raw_SalesFact!J1892="",ROUND(F1892*G1892*(1-H1892),2),Raw_SalesFact!J1892)</f>
        <v>2282.9663999999998</v>
      </c>
      <c r="K1892" s="4" t="str">
        <f>IF(COUNTIF($A$2:$A1892,A1892)&gt;1,"Duplicate","Unique")</f>
        <v>Unique</v>
      </c>
    </row>
    <row r="1893" spans="1:11" ht="15" customHeight="1" x14ac:dyDescent="0.3">
      <c r="A1893" s="4" t="str">
        <f>Raw_SalesFact!A1893</f>
        <v>SALE1891</v>
      </c>
      <c r="B1893" s="6">
        <f>Raw_SalesFact!B1893</f>
        <v>45916</v>
      </c>
      <c r="C1893" s="4" t="str">
        <f>Raw_SalesFact!C1893</f>
        <v>CUST1457</v>
      </c>
      <c r="D1893" s="4" t="str">
        <f>Raw_SalesFact!D1893</f>
        <v>PROD81</v>
      </c>
      <c r="E1893" s="4" t="str">
        <f>Raw_SalesFact!E1893</f>
        <v>STORE19</v>
      </c>
      <c r="F1893" s="4">
        <f>IF(Raw_SalesFact!F1893="",ROUND(AVERAGE(Raw_SalesFact!$F$2:$F$2001),0),Raw_SalesFact!F1893)</f>
        <v>3</v>
      </c>
      <c r="G1893" s="4">
        <f>IF(Raw_SalesFact!G1893="",ROUND(AVERAGEIF(Raw_SalesFact!$D$2:$D$2001,D1893,Raw_SalesFact!$G$2:$G$2001),2),Raw_SalesFact!G1893)</f>
        <v>825.33</v>
      </c>
      <c r="H1893" s="8">
        <f>IF(Raw_SalesFact!H1893="",0,Raw_SalesFact!H1893)</f>
        <v>0.21</v>
      </c>
      <c r="I1893" s="4" t="str">
        <f>Raw_SalesFact!I1893</f>
        <v>Credit Card</v>
      </c>
      <c r="J1893" s="4">
        <f>IF(Raw_SalesFact!J1893="",ROUND(F1893*G1893*(1-H1893),2),Raw_SalesFact!J1893)</f>
        <v>1956.0320999999999</v>
      </c>
      <c r="K1893" s="4" t="str">
        <f>IF(COUNTIF($A$2:$A1893,A1893)&gt;1,"Duplicate","Unique")</f>
        <v>Unique</v>
      </c>
    </row>
    <row r="1894" spans="1:11" ht="15" customHeight="1" x14ac:dyDescent="0.3">
      <c r="A1894" s="4" t="str">
        <f>Raw_SalesFact!A1894</f>
        <v>SALE1892</v>
      </c>
      <c r="B1894" s="6">
        <f>Raw_SalesFact!B1894</f>
        <v>45269</v>
      </c>
      <c r="C1894" s="4" t="str">
        <f>Raw_SalesFact!C1894</f>
        <v>CUST1059</v>
      </c>
      <c r="D1894" s="4" t="str">
        <f>Raw_SalesFact!D1894</f>
        <v>PROD70</v>
      </c>
      <c r="E1894" s="4" t="str">
        <f>Raw_SalesFact!E1894</f>
        <v>STORE14</v>
      </c>
      <c r="F1894" s="4">
        <f>IF(Raw_SalesFact!F1894="",ROUND(AVERAGE(Raw_SalesFact!$F$2:$F$2001),0),Raw_SalesFact!F1894)</f>
        <v>2</v>
      </c>
      <c r="G1894" s="4">
        <f>IF(Raw_SalesFact!G1894="",ROUND(AVERAGEIF(Raw_SalesFact!$D$2:$D$2001,D1894,Raw_SalesFact!$G$2:$G$2001),2),Raw_SalesFact!G1894)</f>
        <v>47.3</v>
      </c>
      <c r="H1894" s="8">
        <f>IF(Raw_SalesFact!H1894="",0,Raw_SalesFact!H1894)</f>
        <v>0.01</v>
      </c>
      <c r="I1894" s="4" t="str">
        <f>Raw_SalesFact!I1894</f>
        <v>PayPal</v>
      </c>
      <c r="J1894" s="4">
        <f>IF(Raw_SalesFact!J1894="",ROUND(F1894*G1894*(1-H1894),2),Raw_SalesFact!J1894)</f>
        <v>93.653999999999996</v>
      </c>
      <c r="K1894" s="4" t="str">
        <f>IF(COUNTIF($A$2:$A1894,A1894)&gt;1,"Duplicate","Unique")</f>
        <v>Unique</v>
      </c>
    </row>
    <row r="1895" spans="1:11" ht="15" customHeight="1" x14ac:dyDescent="0.3">
      <c r="A1895" s="4" t="str">
        <f>Raw_SalesFact!A1895</f>
        <v>SALE1893</v>
      </c>
      <c r="B1895" s="6">
        <f>Raw_SalesFact!B1895</f>
        <v>45493</v>
      </c>
      <c r="C1895" s="4" t="str">
        <f>Raw_SalesFact!C1895</f>
        <v>CUST1171</v>
      </c>
      <c r="D1895" s="4" t="str">
        <f>Raw_SalesFact!D1895</f>
        <v>PROD72</v>
      </c>
      <c r="E1895" s="4" t="str">
        <f>Raw_SalesFact!E1895</f>
        <v>STORE17</v>
      </c>
      <c r="F1895" s="4">
        <f>IF(Raw_SalesFact!F1895="",ROUND(AVERAGE(Raw_SalesFact!$F$2:$F$2001),0),Raw_SalesFact!F1895)</f>
        <v>1</v>
      </c>
      <c r="G1895" s="4">
        <f>IF(Raw_SalesFact!G1895="",ROUND(AVERAGEIF(Raw_SalesFact!$D$2:$D$2001,D1895,Raw_SalesFact!$G$2:$G$2001),2),Raw_SalesFact!G1895)</f>
        <v>389.12</v>
      </c>
      <c r="H1895" s="8">
        <f>IF(Raw_SalesFact!H1895="",0,Raw_SalesFact!H1895)</f>
        <v>0.18</v>
      </c>
      <c r="I1895" s="4" t="str">
        <f>Raw_SalesFact!I1895</f>
        <v>PayPal</v>
      </c>
      <c r="J1895" s="4">
        <f>IF(Raw_SalesFact!J1895="",ROUND(F1895*G1895*(1-H1895),2),Raw_SalesFact!J1895)</f>
        <v>319.07839999999999</v>
      </c>
      <c r="K1895" s="4" t="str">
        <f>IF(COUNTIF($A$2:$A1895,A1895)&gt;1,"Duplicate","Unique")</f>
        <v>Unique</v>
      </c>
    </row>
    <row r="1896" spans="1:11" ht="15" customHeight="1" x14ac:dyDescent="0.3">
      <c r="A1896" s="4" t="str">
        <f>Raw_SalesFact!A1896</f>
        <v>SALE1894</v>
      </c>
      <c r="B1896" s="6">
        <f>Raw_SalesFact!B1896</f>
        <v>45558</v>
      </c>
      <c r="C1896" s="4" t="str">
        <f>Raw_SalesFact!C1896</f>
        <v>CUST1458</v>
      </c>
      <c r="D1896" s="4" t="str">
        <f>Raw_SalesFact!D1896</f>
        <v>PROD82</v>
      </c>
      <c r="E1896" s="4" t="str">
        <f>Raw_SalesFact!E1896</f>
        <v>STORE18</v>
      </c>
      <c r="F1896" s="4">
        <f>IF(Raw_SalesFact!F1896="",ROUND(AVERAGE(Raw_SalesFact!$F$2:$F$2001),0),Raw_SalesFact!F1896)</f>
        <v>3</v>
      </c>
      <c r="G1896" s="4">
        <f>IF(Raw_SalesFact!G1896="",ROUND(AVERAGEIF(Raw_SalesFact!$D$2:$D$2001,D1896,Raw_SalesFact!$G$2:$G$2001),2),Raw_SalesFact!G1896)</f>
        <v>543.83000000000004</v>
      </c>
      <c r="H1896" s="8">
        <f>IF(Raw_SalesFact!H1896="",0,Raw_SalesFact!H1896)</f>
        <v>0.05</v>
      </c>
      <c r="I1896" s="4" t="str">
        <f>Raw_SalesFact!I1896</f>
        <v>Credit Card</v>
      </c>
      <c r="J1896" s="4">
        <f>IF(Raw_SalesFact!J1896="",ROUND(F1896*G1896*(1-H1896),2),Raw_SalesFact!J1896)</f>
        <v>1549.9155000000001</v>
      </c>
      <c r="K1896" s="4" t="str">
        <f>IF(COUNTIF($A$2:$A1896,A1896)&gt;1,"Duplicate","Unique")</f>
        <v>Unique</v>
      </c>
    </row>
    <row r="1897" spans="1:11" ht="15" customHeight="1" x14ac:dyDescent="0.3">
      <c r="A1897" s="4" t="str">
        <f>Raw_SalesFact!A1897</f>
        <v>SALE1895</v>
      </c>
      <c r="B1897" s="6">
        <f>Raw_SalesFact!B1897</f>
        <v>45423</v>
      </c>
      <c r="C1897" s="4" t="str">
        <f>Raw_SalesFact!C1897</f>
        <v>CUST1024</v>
      </c>
      <c r="D1897" s="4" t="str">
        <f>Raw_SalesFact!D1897</f>
        <v>PROD14</v>
      </c>
      <c r="E1897" s="4" t="str">
        <f>Raw_SalesFact!E1897</f>
        <v>STORE1</v>
      </c>
      <c r="F1897" s="4">
        <f>IF(Raw_SalesFact!F1897="",ROUND(AVERAGE(Raw_SalesFact!$F$2:$F$2001),0),Raw_SalesFact!F1897)</f>
        <v>2</v>
      </c>
      <c r="G1897" s="4">
        <f>IF(Raw_SalesFact!G1897="",ROUND(AVERAGEIF(Raw_SalesFact!$D$2:$D$2001,D1897,Raw_SalesFact!$G$2:$G$2001),2),Raw_SalesFact!G1897)</f>
        <v>660.27</v>
      </c>
      <c r="H1897" s="8">
        <f>IF(Raw_SalesFact!H1897="",0,Raw_SalesFact!H1897)</f>
        <v>0.01</v>
      </c>
      <c r="I1897" s="4" t="str">
        <f>Raw_SalesFact!I1897</f>
        <v>PayPal</v>
      </c>
      <c r="J1897" s="4">
        <f>IF(Raw_SalesFact!J1897="",ROUND(F1897*G1897*(1-H1897),2),Raw_SalesFact!J1897)</f>
        <v>1307.3345999999999</v>
      </c>
      <c r="K1897" s="4" t="str">
        <f>IF(COUNTIF($A$2:$A1897,A1897)&gt;1,"Duplicate","Unique")</f>
        <v>Unique</v>
      </c>
    </row>
    <row r="1898" spans="1:11" ht="15" customHeight="1" x14ac:dyDescent="0.3">
      <c r="A1898" s="4" t="str">
        <f>Raw_SalesFact!A1898</f>
        <v>SALE1896</v>
      </c>
      <c r="B1898" s="6">
        <f>Raw_SalesFact!B1898</f>
        <v>45780</v>
      </c>
      <c r="C1898" s="4" t="str">
        <f>Raw_SalesFact!C1898</f>
        <v>CUST1434</v>
      </c>
      <c r="D1898" s="4" t="str">
        <f>Raw_SalesFact!D1898</f>
        <v>PROD13</v>
      </c>
      <c r="E1898" s="4" t="str">
        <f>Raw_SalesFact!E1898</f>
        <v>STORE8</v>
      </c>
      <c r="F1898" s="4">
        <f>IF(Raw_SalesFact!F1898="",ROUND(AVERAGE(Raw_SalesFact!$F$2:$F$2001),0),Raw_SalesFact!F1898)</f>
        <v>4</v>
      </c>
      <c r="G1898" s="4">
        <f>IF(Raw_SalesFact!G1898="",ROUND(AVERAGEIF(Raw_SalesFact!$D$2:$D$2001,D1898,Raw_SalesFact!$G$2:$G$2001),2),Raw_SalesFact!G1898)</f>
        <v>729.31</v>
      </c>
      <c r="H1898" s="8">
        <f>IF(Raw_SalesFact!H1898="",0,Raw_SalesFact!H1898)</f>
        <v>0.03</v>
      </c>
      <c r="I1898" s="4" t="str">
        <f>Raw_SalesFact!I1898</f>
        <v>Credit Card</v>
      </c>
      <c r="J1898" s="4">
        <f>IF(Raw_SalesFact!J1898="",ROUND(F1898*G1898*(1-H1898),2),Raw_SalesFact!J1898)</f>
        <v>2829.7228</v>
      </c>
      <c r="K1898" s="4" t="str">
        <f>IF(COUNTIF($A$2:$A1898,A1898)&gt;1,"Duplicate","Unique")</f>
        <v>Unique</v>
      </c>
    </row>
    <row r="1899" spans="1:11" ht="15" customHeight="1" x14ac:dyDescent="0.3">
      <c r="A1899" s="4" t="str">
        <f>Raw_SalesFact!A1899</f>
        <v>SALE1897</v>
      </c>
      <c r="B1899" s="6">
        <f>Raw_SalesFact!B1899</f>
        <v>45345</v>
      </c>
      <c r="C1899" s="4" t="str">
        <f>Raw_SalesFact!C1899</f>
        <v>CUST1421</v>
      </c>
      <c r="D1899" s="4" t="str">
        <f>Raw_SalesFact!D1899</f>
        <v>PROD87</v>
      </c>
      <c r="E1899" s="4" t="str">
        <f>Raw_SalesFact!E1899</f>
        <v>STORE6</v>
      </c>
      <c r="F1899" s="4">
        <f>IF(Raw_SalesFact!F1899="",ROUND(AVERAGE(Raw_SalesFact!$F$2:$F$2001),0),Raw_SalesFact!F1899)</f>
        <v>2</v>
      </c>
      <c r="G1899" s="4">
        <f>IF(Raw_SalesFact!G1899="",ROUND(AVERAGEIF(Raw_SalesFact!$D$2:$D$2001,D1899,Raw_SalesFact!$G$2:$G$2001),2),Raw_SalesFact!G1899)</f>
        <v>152.91</v>
      </c>
      <c r="H1899" s="8">
        <f>IF(Raw_SalesFact!H1899="",0,Raw_SalesFact!H1899)</f>
        <v>0.24</v>
      </c>
      <c r="I1899" s="4" t="str">
        <f>Raw_SalesFact!I1899</f>
        <v>PayPal</v>
      </c>
      <c r="J1899" s="4">
        <f>IF(Raw_SalesFact!J1899="",ROUND(F1899*G1899*(1-H1899),2),Raw_SalesFact!J1899)</f>
        <v>232.42320000000001</v>
      </c>
      <c r="K1899" s="4" t="str">
        <f>IF(COUNTIF($A$2:$A1899,A1899)&gt;1,"Duplicate","Unique")</f>
        <v>Unique</v>
      </c>
    </row>
    <row r="1900" spans="1:11" ht="15" customHeight="1" x14ac:dyDescent="0.3">
      <c r="A1900" s="4" t="str">
        <f>Raw_SalesFact!A1900</f>
        <v>SALE1898</v>
      </c>
      <c r="B1900" s="6">
        <f>Raw_SalesFact!B1900</f>
        <v>45344</v>
      </c>
      <c r="C1900" s="4" t="str">
        <f>Raw_SalesFact!C1900</f>
        <v>CUST1461</v>
      </c>
      <c r="D1900" s="4" t="str">
        <f>Raw_SalesFact!D1900</f>
        <v>PROD74</v>
      </c>
      <c r="E1900" s="4" t="str">
        <f>Raw_SalesFact!E1900</f>
        <v>STORE15</v>
      </c>
      <c r="F1900" s="4">
        <f>IF(Raw_SalesFact!F1900="",ROUND(AVERAGE(Raw_SalesFact!$F$2:$F$2001),0),Raw_SalesFact!F1900)</f>
        <v>4</v>
      </c>
      <c r="G1900" s="4">
        <f>IF(Raw_SalesFact!G1900="",ROUND(AVERAGEIF(Raw_SalesFact!$D$2:$D$2001,D1900,Raw_SalesFact!$G$2:$G$2001),2),Raw_SalesFact!G1900)</f>
        <v>592.14</v>
      </c>
      <c r="H1900" s="8">
        <f>IF(Raw_SalesFact!H1900="",0,Raw_SalesFact!H1900)</f>
        <v>0.12</v>
      </c>
      <c r="I1900" s="4" t="str">
        <f>Raw_SalesFact!I1900</f>
        <v>COD</v>
      </c>
      <c r="J1900" s="4">
        <f>IF(Raw_SalesFact!J1900="",ROUND(F1900*G1900*(1-H1900),2),Raw_SalesFact!J1900)</f>
        <v>2084.3328000000001</v>
      </c>
      <c r="K1900" s="4" t="str">
        <f>IF(COUNTIF($A$2:$A1900,A1900)&gt;1,"Duplicate","Unique")</f>
        <v>Unique</v>
      </c>
    </row>
    <row r="1901" spans="1:11" ht="15" customHeight="1" x14ac:dyDescent="0.3">
      <c r="A1901" s="4" t="str">
        <f>Raw_SalesFact!A1901</f>
        <v>SALE1899</v>
      </c>
      <c r="B1901" s="6">
        <f>Raw_SalesFact!B1901</f>
        <v>45525</v>
      </c>
      <c r="C1901" s="4" t="str">
        <f>Raw_SalesFact!C1901</f>
        <v>CUST1062</v>
      </c>
      <c r="D1901" s="4" t="str">
        <f>Raw_SalesFact!D1901</f>
        <v>PROD78</v>
      </c>
      <c r="E1901" s="4" t="str">
        <f>Raw_SalesFact!E1901</f>
        <v>STORE12</v>
      </c>
      <c r="F1901" s="4">
        <f>IF(Raw_SalesFact!F1901="",ROUND(AVERAGE(Raw_SalesFact!$F$2:$F$2001),0),Raw_SalesFact!F1901)</f>
        <v>1</v>
      </c>
      <c r="G1901" s="4">
        <f>IF(Raw_SalesFact!G1901="",ROUND(AVERAGEIF(Raw_SalesFact!$D$2:$D$2001,D1901,Raw_SalesFact!$G$2:$G$2001),2),Raw_SalesFact!G1901)</f>
        <v>984.37</v>
      </c>
      <c r="H1901" s="8">
        <f>IF(Raw_SalesFact!H1901="",0,Raw_SalesFact!H1901)</f>
        <v>0</v>
      </c>
      <c r="I1901" s="4" t="str">
        <f>Raw_SalesFact!I1901</f>
        <v>PayPal</v>
      </c>
      <c r="J1901" s="4">
        <f>IF(Raw_SalesFact!J1901="",ROUND(F1901*G1901*(1-H1901),2),Raw_SalesFact!J1901)</f>
        <v>984.37</v>
      </c>
      <c r="K1901" s="4" t="str">
        <f>IF(COUNTIF($A$2:$A1901,A1901)&gt;1,"Duplicate","Unique")</f>
        <v>Unique</v>
      </c>
    </row>
    <row r="1902" spans="1:11" ht="15" customHeight="1" x14ac:dyDescent="0.3">
      <c r="A1902" s="4" t="str">
        <f>Raw_SalesFact!A1902</f>
        <v>SALE1900</v>
      </c>
      <c r="B1902" s="6">
        <f>Raw_SalesFact!B1902</f>
        <v>45329</v>
      </c>
      <c r="C1902" s="4" t="str">
        <f>Raw_SalesFact!C1902</f>
        <v>CUST1292</v>
      </c>
      <c r="D1902" s="4" t="str">
        <f>Raw_SalesFact!D1902</f>
        <v>PROD1</v>
      </c>
      <c r="E1902" s="4" t="str">
        <f>Raw_SalesFact!E1902</f>
        <v>STORE12</v>
      </c>
      <c r="F1902" s="4">
        <f>IF(Raw_SalesFact!F1902="",ROUND(AVERAGE(Raw_SalesFact!$F$2:$F$2001),0),Raw_SalesFact!F1902)</f>
        <v>2</v>
      </c>
      <c r="G1902" s="4">
        <f>IF(Raw_SalesFact!G1902="",ROUND(AVERAGEIF(Raw_SalesFact!$D$2:$D$2001,D1902,Raw_SalesFact!$G$2:$G$2001),2),Raw_SalesFact!G1902)</f>
        <v>237.59</v>
      </c>
      <c r="H1902" s="8">
        <f>IF(Raw_SalesFact!H1902="",0,Raw_SalesFact!H1902)</f>
        <v>0.12</v>
      </c>
      <c r="I1902" s="4" t="str">
        <f>Raw_SalesFact!I1902</f>
        <v>Credit Card</v>
      </c>
      <c r="J1902" s="4">
        <f>IF(Raw_SalesFact!J1902="",ROUND(F1902*G1902*(1-H1902),2),Raw_SalesFact!J1902)</f>
        <v>418.15839999999997</v>
      </c>
      <c r="K1902" s="4" t="str">
        <f>IF(COUNTIF($A$2:$A1902,A1902)&gt;1,"Duplicate","Unique")</f>
        <v>Unique</v>
      </c>
    </row>
    <row r="1903" spans="1:11" ht="15" customHeight="1" x14ac:dyDescent="0.3">
      <c r="A1903" s="4" t="str">
        <f>Raw_SalesFact!A1903</f>
        <v>SALE1901</v>
      </c>
      <c r="B1903" s="6">
        <f>Raw_SalesFact!B1903</f>
        <v>45250</v>
      </c>
      <c r="C1903" s="4" t="str">
        <f>Raw_SalesFact!C1903</f>
        <v>CUST1431</v>
      </c>
      <c r="D1903" s="4" t="str">
        <f>Raw_SalesFact!D1903</f>
        <v>PROD25</v>
      </c>
      <c r="E1903" s="4" t="str">
        <f>Raw_SalesFact!E1903</f>
        <v>STORE8</v>
      </c>
      <c r="F1903" s="4">
        <f>IF(Raw_SalesFact!F1903="",ROUND(AVERAGE(Raw_SalesFact!$F$2:$F$2001),0),Raw_SalesFact!F1903)</f>
        <v>1</v>
      </c>
      <c r="G1903" s="4">
        <f>IF(Raw_SalesFact!G1903="",ROUND(AVERAGEIF(Raw_SalesFact!$D$2:$D$2001,D1903,Raw_SalesFact!$G$2:$G$2001),2),Raw_SalesFact!G1903)</f>
        <v>52.06</v>
      </c>
      <c r="H1903" s="8">
        <f>IF(Raw_SalesFact!H1903="",0,Raw_SalesFact!H1903)</f>
        <v>0.27</v>
      </c>
      <c r="I1903" s="4" t="str">
        <f>Raw_SalesFact!I1903</f>
        <v>COD</v>
      </c>
      <c r="J1903" s="4">
        <f>IF(Raw_SalesFact!J1903="",ROUND(F1903*G1903*(1-H1903),2),Raw_SalesFact!J1903)</f>
        <v>38.003799999999998</v>
      </c>
      <c r="K1903" s="4" t="str">
        <f>IF(COUNTIF($A$2:$A1903,A1903)&gt;1,"Duplicate","Unique")</f>
        <v>Unique</v>
      </c>
    </row>
    <row r="1904" spans="1:11" ht="15" customHeight="1" x14ac:dyDescent="0.3">
      <c r="A1904" s="4" t="str">
        <f>Raw_SalesFact!A1904</f>
        <v>SALE1902</v>
      </c>
      <c r="B1904" s="6">
        <f>Raw_SalesFact!B1904</f>
        <v>45691</v>
      </c>
      <c r="C1904" s="4" t="str">
        <f>Raw_SalesFact!C1904</f>
        <v>CUST1455</v>
      </c>
      <c r="D1904" s="4" t="str">
        <f>Raw_SalesFact!D1904</f>
        <v>PROD3</v>
      </c>
      <c r="E1904" s="4" t="str">
        <f>Raw_SalesFact!E1904</f>
        <v>STORE1</v>
      </c>
      <c r="F1904" s="4">
        <f>IF(Raw_SalesFact!F1904="",ROUND(AVERAGE(Raw_SalesFact!$F$2:$F$2001),0),Raw_SalesFact!F1904)</f>
        <v>2</v>
      </c>
      <c r="G1904" s="4">
        <f>IF(Raw_SalesFact!G1904="",ROUND(AVERAGEIF(Raw_SalesFact!$D$2:$D$2001,D1904,Raw_SalesFact!$G$2:$G$2001),2),Raw_SalesFact!G1904)</f>
        <v>594.63</v>
      </c>
      <c r="H1904" s="8">
        <f>IF(Raw_SalesFact!H1904="",0,Raw_SalesFact!H1904)</f>
        <v>0.12</v>
      </c>
      <c r="I1904" s="4" t="str">
        <f>Raw_SalesFact!I1904</f>
        <v>Credit Card</v>
      </c>
      <c r="J1904" s="4">
        <f>IF(Raw_SalesFact!J1904="",ROUND(F1904*G1904*(1-H1904),2),Raw_SalesFact!J1904)</f>
        <v>1046.5488</v>
      </c>
      <c r="K1904" s="4" t="str">
        <f>IF(COUNTIF($A$2:$A1904,A1904)&gt;1,"Duplicate","Unique")</f>
        <v>Unique</v>
      </c>
    </row>
    <row r="1905" spans="1:11" ht="15" customHeight="1" x14ac:dyDescent="0.3">
      <c r="A1905" s="4" t="str">
        <f>Raw_SalesFact!A1905</f>
        <v>SALE1903</v>
      </c>
      <c r="B1905" s="6">
        <f>Raw_SalesFact!B1905</f>
        <v>45644</v>
      </c>
      <c r="C1905" s="4" t="str">
        <f>Raw_SalesFact!C1905</f>
        <v>CUST1167</v>
      </c>
      <c r="D1905" s="4" t="str">
        <f>Raw_SalesFact!D1905</f>
        <v>PROD3</v>
      </c>
      <c r="E1905" s="4" t="str">
        <f>Raw_SalesFact!E1905</f>
        <v>STORE0</v>
      </c>
      <c r="F1905" s="4">
        <f>IF(Raw_SalesFact!F1905="",ROUND(AVERAGE(Raw_SalesFact!$F$2:$F$2001),0),Raw_SalesFact!F1905)</f>
        <v>3</v>
      </c>
      <c r="G1905" s="4">
        <f>IF(Raw_SalesFact!G1905="",ROUND(AVERAGEIF(Raw_SalesFact!$D$2:$D$2001,D1905,Raw_SalesFact!$G$2:$G$2001),2),Raw_SalesFact!G1905)</f>
        <v>476.1</v>
      </c>
      <c r="H1905" s="8">
        <f>IF(Raw_SalesFact!H1905="",0,Raw_SalesFact!H1905)</f>
        <v>0.05</v>
      </c>
      <c r="I1905" s="4" t="str">
        <f>Raw_SalesFact!I1905</f>
        <v>COD</v>
      </c>
      <c r="J1905" s="4">
        <f>IF(Raw_SalesFact!J1905="",ROUND(F1905*G1905*(1-H1905),2),Raw_SalesFact!J1905)</f>
        <v>1356.885</v>
      </c>
      <c r="K1905" s="4" t="str">
        <f>IF(COUNTIF($A$2:$A1905,A1905)&gt;1,"Duplicate","Unique")</f>
        <v>Unique</v>
      </c>
    </row>
    <row r="1906" spans="1:11" ht="15" customHeight="1" x14ac:dyDescent="0.3">
      <c r="A1906" s="4" t="str">
        <f>Raw_SalesFact!A1906</f>
        <v>SALE1904</v>
      </c>
      <c r="B1906" s="6">
        <f>Raw_SalesFact!B1906</f>
        <v>45514</v>
      </c>
      <c r="C1906" s="4" t="str">
        <f>Raw_SalesFact!C1906</f>
        <v>CUST1061</v>
      </c>
      <c r="D1906" s="4" t="str">
        <f>Raw_SalesFact!D1906</f>
        <v>PROD61</v>
      </c>
      <c r="E1906" s="4" t="str">
        <f>Raw_SalesFact!E1906</f>
        <v>STORE6</v>
      </c>
      <c r="F1906" s="4">
        <f>IF(Raw_SalesFact!F1906="",ROUND(AVERAGE(Raw_SalesFact!$F$2:$F$2001),0),Raw_SalesFact!F1906)</f>
        <v>1</v>
      </c>
      <c r="G1906" s="4">
        <f>IF(Raw_SalesFact!G1906="",ROUND(AVERAGEIF(Raw_SalesFact!$D$2:$D$2001,D1906,Raw_SalesFact!$G$2:$G$2001),2),Raw_SalesFact!G1906)</f>
        <v>546.47</v>
      </c>
      <c r="H1906" s="8">
        <f>IF(Raw_SalesFact!H1906="",0,Raw_SalesFact!H1906)</f>
        <v>0.08</v>
      </c>
      <c r="I1906" s="4" t="str">
        <f>Raw_SalesFact!I1906</f>
        <v>COD</v>
      </c>
      <c r="J1906" s="4">
        <f>IF(Raw_SalesFact!J1906="",ROUND(F1906*G1906*(1-H1906),2),Raw_SalesFact!J1906)</f>
        <v>502.75240000000002</v>
      </c>
      <c r="K1906" s="4" t="str">
        <f>IF(COUNTIF($A$2:$A1906,A1906)&gt;1,"Duplicate","Unique")</f>
        <v>Unique</v>
      </c>
    </row>
    <row r="1907" spans="1:11" ht="15" customHeight="1" x14ac:dyDescent="0.3">
      <c r="A1907" s="4" t="str">
        <f>Raw_SalesFact!A1907</f>
        <v>SALE1905</v>
      </c>
      <c r="B1907" s="6">
        <f>Raw_SalesFact!B1907</f>
        <v>45760</v>
      </c>
      <c r="C1907" s="4" t="str">
        <f>Raw_SalesFact!C1907</f>
        <v>CUST1176</v>
      </c>
      <c r="D1907" s="4" t="str">
        <f>Raw_SalesFact!D1907</f>
        <v>PROD75</v>
      </c>
      <c r="E1907" s="4" t="str">
        <f>Raw_SalesFact!E1907</f>
        <v>STORE12</v>
      </c>
      <c r="F1907" s="4">
        <f>IF(Raw_SalesFact!F1907="",ROUND(AVERAGE(Raw_SalesFact!$F$2:$F$2001),0),Raw_SalesFact!F1907)</f>
        <v>1</v>
      </c>
      <c r="G1907" s="4">
        <f>IF(Raw_SalesFact!G1907="",ROUND(AVERAGEIF(Raw_SalesFact!$D$2:$D$2001,D1907,Raw_SalesFact!$G$2:$G$2001),2),Raw_SalesFact!G1907)</f>
        <v>979.49</v>
      </c>
      <c r="H1907" s="8">
        <f>IF(Raw_SalesFact!H1907="",0,Raw_SalesFact!H1907)</f>
        <v>0.19</v>
      </c>
      <c r="I1907" s="4" t="str">
        <f>Raw_SalesFact!I1907</f>
        <v>COD</v>
      </c>
      <c r="J1907" s="4">
        <f>IF(Raw_SalesFact!J1907="",ROUND(F1907*G1907*(1-H1907),2),Raw_SalesFact!J1907)</f>
        <v>793.38689999999997</v>
      </c>
      <c r="K1907" s="4" t="str">
        <f>IF(COUNTIF($A$2:$A1907,A1907)&gt;1,"Duplicate","Unique")</f>
        <v>Unique</v>
      </c>
    </row>
    <row r="1908" spans="1:11" ht="15" customHeight="1" x14ac:dyDescent="0.3">
      <c r="A1908" s="4" t="str">
        <f>Raw_SalesFact!A1908</f>
        <v>SALE1906</v>
      </c>
      <c r="B1908" s="6">
        <f>Raw_SalesFact!B1908</f>
        <v>45289</v>
      </c>
      <c r="C1908" s="4" t="str">
        <f>Raw_SalesFact!C1908</f>
        <v>CUST1193</v>
      </c>
      <c r="D1908" s="4" t="str">
        <f>Raw_SalesFact!D1908</f>
        <v>PROD17</v>
      </c>
      <c r="E1908" s="4" t="str">
        <f>Raw_SalesFact!E1908</f>
        <v>STORE2</v>
      </c>
      <c r="F1908" s="4">
        <f>IF(Raw_SalesFact!F1908="",ROUND(AVERAGE(Raw_SalesFact!$F$2:$F$2001),0),Raw_SalesFact!F1908)</f>
        <v>3</v>
      </c>
      <c r="G1908" s="4">
        <f>IF(Raw_SalesFact!G1908="",ROUND(AVERAGEIF(Raw_SalesFact!$D$2:$D$2001,D1908,Raw_SalesFact!$G$2:$G$2001),2),Raw_SalesFact!G1908)</f>
        <v>988.53</v>
      </c>
      <c r="H1908" s="8">
        <f>IF(Raw_SalesFact!H1908="",0,Raw_SalesFact!H1908)</f>
        <v>0.3</v>
      </c>
      <c r="I1908" s="4" t="str">
        <f>Raw_SalesFact!I1908</f>
        <v>COD</v>
      </c>
      <c r="J1908" s="4">
        <f>IF(Raw_SalesFact!J1908="",ROUND(F1908*G1908*(1-H1908),2),Raw_SalesFact!J1908)</f>
        <v>2075.913</v>
      </c>
      <c r="K1908" s="4" t="str">
        <f>IF(COUNTIF($A$2:$A1908,A1908)&gt;1,"Duplicate","Unique")</f>
        <v>Unique</v>
      </c>
    </row>
    <row r="1909" spans="1:11" ht="15" customHeight="1" x14ac:dyDescent="0.3">
      <c r="A1909" s="4" t="str">
        <f>Raw_SalesFact!A1909</f>
        <v>SALE1907</v>
      </c>
      <c r="B1909" s="6">
        <f>Raw_SalesFact!B1909</f>
        <v>45704</v>
      </c>
      <c r="C1909" s="4" t="str">
        <f>Raw_SalesFact!C1909</f>
        <v>CUST1255</v>
      </c>
      <c r="D1909" s="4" t="str">
        <f>Raw_SalesFact!D1909</f>
        <v>PROD76</v>
      </c>
      <c r="E1909" s="4" t="str">
        <f>Raw_SalesFact!E1909</f>
        <v>STORE3</v>
      </c>
      <c r="F1909" s="4">
        <f>IF(Raw_SalesFact!F1909="",ROUND(AVERAGE(Raw_SalesFact!$F$2:$F$2001),0),Raw_SalesFact!F1909)</f>
        <v>4</v>
      </c>
      <c r="G1909" s="4">
        <f>IF(Raw_SalesFact!G1909="",ROUND(AVERAGEIF(Raw_SalesFact!$D$2:$D$2001,D1909,Raw_SalesFact!$G$2:$G$2001),2),Raw_SalesFact!G1909)</f>
        <v>849.29</v>
      </c>
      <c r="H1909" s="8">
        <f>IF(Raw_SalesFact!H1909="",0,Raw_SalesFact!H1909)</f>
        <v>0.26</v>
      </c>
      <c r="I1909" s="4" t="str">
        <f>Raw_SalesFact!I1909</f>
        <v>Credit Card</v>
      </c>
      <c r="J1909" s="4">
        <f>IF(Raw_SalesFact!J1909="",ROUND(F1909*G1909*(1-H1909),2),Raw_SalesFact!J1909)</f>
        <v>2513.8984</v>
      </c>
      <c r="K1909" s="4" t="str">
        <f>IF(COUNTIF($A$2:$A1909,A1909)&gt;1,"Duplicate","Unique")</f>
        <v>Unique</v>
      </c>
    </row>
    <row r="1910" spans="1:11" ht="15" customHeight="1" x14ac:dyDescent="0.3">
      <c r="A1910" s="4" t="str">
        <f>Raw_SalesFact!A1910</f>
        <v>SALE1908</v>
      </c>
      <c r="B1910" s="6">
        <f>Raw_SalesFact!B1910</f>
        <v>45318</v>
      </c>
      <c r="C1910" s="4" t="str">
        <f>Raw_SalesFact!C1910</f>
        <v>CUST1343</v>
      </c>
      <c r="D1910" s="4" t="str">
        <f>Raw_SalesFact!D1910</f>
        <v>PROD95</v>
      </c>
      <c r="E1910" s="4" t="str">
        <f>Raw_SalesFact!E1910</f>
        <v>STORE14</v>
      </c>
      <c r="F1910" s="4">
        <f>IF(Raw_SalesFact!F1910="",ROUND(AVERAGE(Raw_SalesFact!$F$2:$F$2001),0),Raw_SalesFact!F1910)</f>
        <v>2</v>
      </c>
      <c r="G1910" s="4">
        <f>IF(Raw_SalesFact!G1910="",ROUND(AVERAGEIF(Raw_SalesFact!$D$2:$D$2001,D1910,Raw_SalesFact!$G$2:$G$2001),2),Raw_SalesFact!G1910)</f>
        <v>452.29</v>
      </c>
      <c r="H1910" s="8">
        <f>IF(Raw_SalesFact!H1910="",0,Raw_SalesFact!H1910)</f>
        <v>0.01</v>
      </c>
      <c r="I1910" s="4" t="str">
        <f>Raw_SalesFact!I1910</f>
        <v>COD</v>
      </c>
      <c r="J1910" s="4">
        <f>IF(Raw_SalesFact!J1910="",ROUND(F1910*G1910*(1-H1910),2),Raw_SalesFact!J1910)</f>
        <v>895.53420000000006</v>
      </c>
      <c r="K1910" s="4" t="str">
        <f>IF(COUNTIF($A$2:$A1910,A1910)&gt;1,"Duplicate","Unique")</f>
        <v>Unique</v>
      </c>
    </row>
    <row r="1911" spans="1:11" ht="15" customHeight="1" x14ac:dyDescent="0.3">
      <c r="A1911" s="4" t="str">
        <f>Raw_SalesFact!A1911</f>
        <v>SALE1909</v>
      </c>
      <c r="B1911" s="6">
        <f>Raw_SalesFact!B1911</f>
        <v>45495</v>
      </c>
      <c r="C1911" s="4" t="str">
        <f>Raw_SalesFact!C1911</f>
        <v>CUST1445</v>
      </c>
      <c r="D1911" s="4" t="str">
        <f>Raw_SalesFact!D1911</f>
        <v>PROD54</v>
      </c>
      <c r="E1911" s="4" t="str">
        <f>Raw_SalesFact!E1911</f>
        <v>STORE18</v>
      </c>
      <c r="F1911" s="4">
        <f>IF(Raw_SalesFact!F1911="",ROUND(AVERAGE(Raw_SalesFact!$F$2:$F$2001),0),Raw_SalesFact!F1911)</f>
        <v>2</v>
      </c>
      <c r="G1911" s="4">
        <f>IF(Raw_SalesFact!G1911="",ROUND(AVERAGEIF(Raw_SalesFact!$D$2:$D$2001,D1911,Raw_SalesFact!$G$2:$G$2001),2),Raw_SalesFact!G1911)</f>
        <v>810.81</v>
      </c>
      <c r="H1911" s="8">
        <f>IF(Raw_SalesFact!H1911="",0,Raw_SalesFact!H1911)</f>
        <v>0.11</v>
      </c>
      <c r="I1911" s="4" t="str">
        <f>Raw_SalesFact!I1911</f>
        <v>COD</v>
      </c>
      <c r="J1911" s="4">
        <f>IF(Raw_SalesFact!J1911="",ROUND(F1911*G1911*(1-H1911),2),Raw_SalesFact!J1911)</f>
        <v>1443.2418</v>
      </c>
      <c r="K1911" s="4" t="str">
        <f>IF(COUNTIF($A$2:$A1911,A1911)&gt;1,"Duplicate","Unique")</f>
        <v>Unique</v>
      </c>
    </row>
    <row r="1912" spans="1:11" ht="15" customHeight="1" x14ac:dyDescent="0.3">
      <c r="A1912" s="4" t="str">
        <f>Raw_SalesFact!A1912</f>
        <v>SALE1910</v>
      </c>
      <c r="B1912" s="6">
        <f>Raw_SalesFact!B1912</f>
        <v>45560</v>
      </c>
      <c r="C1912" s="4" t="str">
        <f>Raw_SalesFact!C1912</f>
        <v>CUST1031</v>
      </c>
      <c r="D1912" s="4" t="str">
        <f>Raw_SalesFact!D1912</f>
        <v>PROD61</v>
      </c>
      <c r="E1912" s="4" t="str">
        <f>Raw_SalesFact!E1912</f>
        <v>STORE8</v>
      </c>
      <c r="F1912" s="4">
        <f>IF(Raw_SalesFact!F1912="",ROUND(AVERAGE(Raw_SalesFact!$F$2:$F$2001),0),Raw_SalesFact!F1912)</f>
        <v>1</v>
      </c>
      <c r="G1912" s="4">
        <f>IF(Raw_SalesFact!G1912="",ROUND(AVERAGEIF(Raw_SalesFact!$D$2:$D$2001,D1912,Raw_SalesFact!$G$2:$G$2001),2),Raw_SalesFact!G1912)</f>
        <v>846.67</v>
      </c>
      <c r="H1912" s="8">
        <f>IF(Raw_SalesFact!H1912="",0,Raw_SalesFact!H1912)</f>
        <v>0.1</v>
      </c>
      <c r="I1912" s="4" t="str">
        <f>Raw_SalesFact!I1912</f>
        <v>COD</v>
      </c>
      <c r="J1912" s="4">
        <f>IF(Raw_SalesFact!J1912="",ROUND(F1912*G1912*(1-H1912),2),Raw_SalesFact!J1912)</f>
        <v>762.00300000000004</v>
      </c>
      <c r="K1912" s="4" t="str">
        <f>IF(COUNTIF($A$2:$A1912,A1912)&gt;1,"Duplicate","Unique")</f>
        <v>Unique</v>
      </c>
    </row>
    <row r="1913" spans="1:11" ht="15" customHeight="1" x14ac:dyDescent="0.3">
      <c r="A1913" s="4" t="str">
        <f>Raw_SalesFact!A1913</f>
        <v>SALE1911</v>
      </c>
      <c r="B1913" s="6">
        <f>Raw_SalesFact!B1913</f>
        <v>45367</v>
      </c>
      <c r="C1913" s="4" t="str">
        <f>Raw_SalesFact!C1913</f>
        <v>CUST1017</v>
      </c>
      <c r="D1913" s="4" t="str">
        <f>Raw_SalesFact!D1913</f>
        <v>PROD24</v>
      </c>
      <c r="E1913" s="4" t="str">
        <f>Raw_SalesFact!E1913</f>
        <v>STORE6</v>
      </c>
      <c r="F1913" s="4">
        <f>IF(Raw_SalesFact!F1913="",ROUND(AVERAGE(Raw_SalesFact!$F$2:$F$2001),0),Raw_SalesFact!F1913)</f>
        <v>4</v>
      </c>
      <c r="G1913" s="4">
        <f>IF(Raw_SalesFact!G1913="",ROUND(AVERAGEIF(Raw_SalesFact!$D$2:$D$2001,D1913,Raw_SalesFact!$G$2:$G$2001),2),Raw_SalesFact!G1913)</f>
        <v>73.55</v>
      </c>
      <c r="H1913" s="8">
        <f>IF(Raw_SalesFact!H1913="",0,Raw_SalesFact!H1913)</f>
        <v>0.24</v>
      </c>
      <c r="I1913" s="4" t="str">
        <f>Raw_SalesFact!I1913</f>
        <v>COD</v>
      </c>
      <c r="J1913" s="4">
        <f>IF(Raw_SalesFact!J1913="",ROUND(F1913*G1913*(1-H1913),2),Raw_SalesFact!J1913)</f>
        <v>223.59200000000001</v>
      </c>
      <c r="K1913" s="4" t="str">
        <f>IF(COUNTIF($A$2:$A1913,A1913)&gt;1,"Duplicate","Unique")</f>
        <v>Unique</v>
      </c>
    </row>
    <row r="1914" spans="1:11" ht="15" customHeight="1" x14ac:dyDescent="0.3">
      <c r="A1914" s="4" t="str">
        <f>Raw_SalesFact!A1914</f>
        <v>SALE1912</v>
      </c>
      <c r="B1914" s="6">
        <f>Raw_SalesFact!B1914</f>
        <v>45861</v>
      </c>
      <c r="C1914" s="4" t="str">
        <f>Raw_SalesFact!C1914</f>
        <v>CUST1278</v>
      </c>
      <c r="D1914" s="4" t="str">
        <f>Raw_SalesFact!D1914</f>
        <v>PROD92</v>
      </c>
      <c r="E1914" s="4" t="str">
        <f>Raw_SalesFact!E1914</f>
        <v>STORE6</v>
      </c>
      <c r="F1914" s="4">
        <f>IF(Raw_SalesFact!F1914="",ROUND(AVERAGE(Raw_SalesFact!$F$2:$F$2001),0),Raw_SalesFact!F1914)</f>
        <v>1</v>
      </c>
      <c r="G1914" s="4">
        <f>IF(Raw_SalesFact!G1914="",ROUND(AVERAGEIF(Raw_SalesFact!$D$2:$D$2001,D1914,Raw_SalesFact!$G$2:$G$2001),2),Raw_SalesFact!G1914)</f>
        <v>882.03</v>
      </c>
      <c r="H1914" s="8">
        <f>IF(Raw_SalesFact!H1914="",0,Raw_SalesFact!H1914)</f>
        <v>0.04</v>
      </c>
      <c r="I1914" s="4" t="str">
        <f>Raw_SalesFact!I1914</f>
        <v>COD</v>
      </c>
      <c r="J1914" s="4">
        <f>IF(Raw_SalesFact!J1914="",ROUND(F1914*G1914*(1-H1914),2),Raw_SalesFact!J1914)</f>
        <v>846.74879999999996</v>
      </c>
      <c r="K1914" s="4" t="str">
        <f>IF(COUNTIF($A$2:$A1914,A1914)&gt;1,"Duplicate","Unique")</f>
        <v>Unique</v>
      </c>
    </row>
    <row r="1915" spans="1:11" ht="15" customHeight="1" x14ac:dyDescent="0.3">
      <c r="A1915" s="4" t="str">
        <f>Raw_SalesFact!A1915</f>
        <v>SALE1913</v>
      </c>
      <c r="B1915" s="6">
        <f>Raw_SalesFact!B1915</f>
        <v>45589</v>
      </c>
      <c r="C1915" s="4" t="str">
        <f>Raw_SalesFact!C1915</f>
        <v>CUST1008</v>
      </c>
      <c r="D1915" s="4" t="str">
        <f>Raw_SalesFact!D1915</f>
        <v>PROD22</v>
      </c>
      <c r="E1915" s="4" t="str">
        <f>Raw_SalesFact!E1915</f>
        <v>STORE14</v>
      </c>
      <c r="F1915" s="4">
        <f>IF(Raw_SalesFact!F1915="",ROUND(AVERAGE(Raw_SalesFact!$F$2:$F$2001),0),Raw_SalesFact!F1915)</f>
        <v>1</v>
      </c>
      <c r="G1915" s="4">
        <f>IF(Raw_SalesFact!G1915="",ROUND(AVERAGEIF(Raw_SalesFact!$D$2:$D$2001,D1915,Raw_SalesFact!$G$2:$G$2001),2),Raw_SalesFact!G1915)</f>
        <v>958.44</v>
      </c>
      <c r="H1915" s="8">
        <f>IF(Raw_SalesFact!H1915="",0,Raw_SalesFact!H1915)</f>
        <v>0.21</v>
      </c>
      <c r="I1915" s="4" t="str">
        <f>Raw_SalesFact!I1915</f>
        <v>Credit Card</v>
      </c>
      <c r="J1915" s="4">
        <f>IF(Raw_SalesFact!J1915="",ROUND(F1915*G1915*(1-H1915),2),Raw_SalesFact!J1915)</f>
        <v>757.16759999999999</v>
      </c>
      <c r="K1915" s="4" t="str">
        <f>IF(COUNTIF($A$2:$A1915,A1915)&gt;1,"Duplicate","Unique")</f>
        <v>Unique</v>
      </c>
    </row>
    <row r="1916" spans="1:11" ht="15" customHeight="1" x14ac:dyDescent="0.3">
      <c r="A1916" s="4" t="str">
        <f>Raw_SalesFact!A1916</f>
        <v>SALE1914</v>
      </c>
      <c r="B1916" s="6">
        <f>Raw_SalesFact!B1916</f>
        <v>45560</v>
      </c>
      <c r="C1916" s="4" t="str">
        <f>Raw_SalesFact!C1916</f>
        <v>CUST1008</v>
      </c>
      <c r="D1916" s="4" t="str">
        <f>Raw_SalesFact!D1916</f>
        <v>PROD99</v>
      </c>
      <c r="E1916" s="4" t="str">
        <f>Raw_SalesFact!E1916</f>
        <v>STORE2</v>
      </c>
      <c r="F1916" s="4">
        <f>IF(Raw_SalesFact!F1916="",ROUND(AVERAGE(Raw_SalesFact!$F$2:$F$2001),0),Raw_SalesFact!F1916)</f>
        <v>1</v>
      </c>
      <c r="G1916" s="4">
        <f>IF(Raw_SalesFact!G1916="",ROUND(AVERAGEIF(Raw_SalesFact!$D$2:$D$2001,D1916,Raw_SalesFact!$G$2:$G$2001),2),Raw_SalesFact!G1916)</f>
        <v>716.29</v>
      </c>
      <c r="H1916" s="8">
        <f>IF(Raw_SalesFact!H1916="",0,Raw_SalesFact!H1916)</f>
        <v>0.01</v>
      </c>
      <c r="I1916" s="4" t="str">
        <f>Raw_SalesFact!I1916</f>
        <v>PayPal</v>
      </c>
      <c r="J1916" s="4">
        <f>IF(Raw_SalesFact!J1916="",ROUND(F1916*G1916*(1-H1916),2),Raw_SalesFact!J1916)</f>
        <v>709.12710000000004</v>
      </c>
      <c r="K1916" s="4" t="str">
        <f>IF(COUNTIF($A$2:$A1916,A1916)&gt;1,"Duplicate","Unique")</f>
        <v>Unique</v>
      </c>
    </row>
    <row r="1917" spans="1:11" ht="15" customHeight="1" x14ac:dyDescent="0.3">
      <c r="A1917" s="4" t="str">
        <f>Raw_SalesFact!A1917</f>
        <v>SALE1915</v>
      </c>
      <c r="B1917" s="6">
        <f>Raw_SalesFact!B1917</f>
        <v>45408</v>
      </c>
      <c r="C1917" s="4" t="str">
        <f>Raw_SalesFact!C1917</f>
        <v>CUST1323</v>
      </c>
      <c r="D1917" s="4" t="str">
        <f>Raw_SalesFact!D1917</f>
        <v>PROD9</v>
      </c>
      <c r="E1917" s="4" t="str">
        <f>Raw_SalesFact!E1917</f>
        <v>STORE16</v>
      </c>
      <c r="F1917" s="4">
        <f>IF(Raw_SalesFact!F1917="",ROUND(AVERAGE(Raw_SalesFact!$F$2:$F$2001),0),Raw_SalesFact!F1917)</f>
        <v>2</v>
      </c>
      <c r="G1917" s="4">
        <f>IF(Raw_SalesFact!G1917="",ROUND(AVERAGEIF(Raw_SalesFact!$D$2:$D$2001,D1917,Raw_SalesFact!$G$2:$G$2001),2),Raw_SalesFact!G1917)</f>
        <v>409.14</v>
      </c>
      <c r="H1917" s="8">
        <f>IF(Raw_SalesFact!H1917="",0,Raw_SalesFact!H1917)</f>
        <v>0.01</v>
      </c>
      <c r="I1917" s="4" t="str">
        <f>Raw_SalesFact!I1917</f>
        <v>PayPal</v>
      </c>
      <c r="J1917" s="4">
        <f>IF(Raw_SalesFact!J1917="",ROUND(F1917*G1917*(1-H1917),2),Raw_SalesFact!J1917)</f>
        <v>810.09720000000004</v>
      </c>
      <c r="K1917" s="4" t="str">
        <f>IF(COUNTIF($A$2:$A1917,A1917)&gt;1,"Duplicate","Unique")</f>
        <v>Unique</v>
      </c>
    </row>
    <row r="1918" spans="1:11" ht="15" customHeight="1" x14ac:dyDescent="0.3">
      <c r="A1918" s="4" t="str">
        <f>Raw_SalesFact!A1918</f>
        <v>SALE1916</v>
      </c>
      <c r="B1918" s="6">
        <f>Raw_SalesFact!B1918</f>
        <v>45714</v>
      </c>
      <c r="C1918" s="4" t="str">
        <f>Raw_SalesFact!C1918</f>
        <v>CUST1084</v>
      </c>
      <c r="D1918" s="4" t="str">
        <f>Raw_SalesFact!D1918</f>
        <v>PROD99</v>
      </c>
      <c r="E1918" s="4" t="str">
        <f>Raw_SalesFact!E1918</f>
        <v>STORE9</v>
      </c>
      <c r="F1918" s="4">
        <f>IF(Raw_SalesFact!F1918="",ROUND(AVERAGE(Raw_SalesFact!$F$2:$F$2001),0),Raw_SalesFact!F1918)</f>
        <v>4</v>
      </c>
      <c r="G1918" s="4">
        <f>IF(Raw_SalesFact!G1918="",ROUND(AVERAGEIF(Raw_SalesFact!$D$2:$D$2001,D1918,Raw_SalesFact!$G$2:$G$2001),2),Raw_SalesFact!G1918)</f>
        <v>261.73</v>
      </c>
      <c r="H1918" s="8">
        <f>IF(Raw_SalesFact!H1918="",0,Raw_SalesFact!H1918)</f>
        <v>0.1</v>
      </c>
      <c r="I1918" s="4" t="str">
        <f>Raw_SalesFact!I1918</f>
        <v>PayPal</v>
      </c>
      <c r="J1918" s="4">
        <f>IF(Raw_SalesFact!J1918="",ROUND(F1918*G1918*(1-H1918),2),Raw_SalesFact!J1918)</f>
        <v>942.22799999999995</v>
      </c>
      <c r="K1918" s="4" t="str">
        <f>IF(COUNTIF($A$2:$A1918,A1918)&gt;1,"Duplicate","Unique")</f>
        <v>Unique</v>
      </c>
    </row>
    <row r="1919" spans="1:11" ht="15" customHeight="1" x14ac:dyDescent="0.3">
      <c r="A1919" s="4" t="str">
        <f>Raw_SalesFact!A1919</f>
        <v>SALE1917</v>
      </c>
      <c r="B1919" s="6">
        <f>Raw_SalesFact!B1919</f>
        <v>45661</v>
      </c>
      <c r="C1919" s="4" t="str">
        <f>Raw_SalesFact!C1919</f>
        <v>CUST1466</v>
      </c>
      <c r="D1919" s="4" t="str">
        <f>Raw_SalesFact!D1919</f>
        <v>PROD12</v>
      </c>
      <c r="E1919" s="4" t="str">
        <f>Raw_SalesFact!E1919</f>
        <v>STORE0</v>
      </c>
      <c r="F1919" s="4">
        <f>IF(Raw_SalesFact!F1919="",ROUND(AVERAGE(Raw_SalesFact!$F$2:$F$2001),0),Raw_SalesFact!F1919)</f>
        <v>2</v>
      </c>
      <c r="G1919" s="4">
        <f>IF(Raw_SalesFact!G1919="",ROUND(AVERAGEIF(Raw_SalesFact!$D$2:$D$2001,D1919,Raw_SalesFact!$G$2:$G$2001),2),Raw_SalesFact!G1919)</f>
        <v>687.35</v>
      </c>
      <c r="H1919" s="8">
        <f>IF(Raw_SalesFact!H1919="",0,Raw_SalesFact!H1919)</f>
        <v>0.2</v>
      </c>
      <c r="I1919" s="4" t="str">
        <f>Raw_SalesFact!I1919</f>
        <v>COD</v>
      </c>
      <c r="J1919" s="4">
        <f>IF(Raw_SalesFact!J1919="",ROUND(F1919*G1919*(1-H1919),2),Raw_SalesFact!J1919)</f>
        <v>1099.76</v>
      </c>
      <c r="K1919" s="4" t="str">
        <f>IF(COUNTIF($A$2:$A1919,A1919)&gt;1,"Duplicate","Unique")</f>
        <v>Unique</v>
      </c>
    </row>
    <row r="1920" spans="1:11" ht="15" customHeight="1" x14ac:dyDescent="0.3">
      <c r="A1920" s="4" t="str">
        <f>Raw_SalesFact!A1920</f>
        <v>SALE1918</v>
      </c>
      <c r="B1920" s="6">
        <f>Raw_SalesFact!B1920</f>
        <v>45921</v>
      </c>
      <c r="C1920" s="4" t="str">
        <f>Raw_SalesFact!C1920</f>
        <v>CUST1207</v>
      </c>
      <c r="D1920" s="4" t="str">
        <f>Raw_SalesFact!D1920</f>
        <v>PROD84</v>
      </c>
      <c r="E1920" s="4" t="str">
        <f>Raw_SalesFact!E1920</f>
        <v>STORE8</v>
      </c>
      <c r="F1920" s="4">
        <f>IF(Raw_SalesFact!F1920="",ROUND(AVERAGE(Raw_SalesFact!$F$2:$F$2001),0),Raw_SalesFact!F1920)</f>
        <v>2</v>
      </c>
      <c r="G1920" s="4">
        <f>IF(Raw_SalesFact!G1920="",ROUND(AVERAGEIF(Raw_SalesFact!$D$2:$D$2001,D1920,Raw_SalesFact!$G$2:$G$2001),2),Raw_SalesFact!G1920)</f>
        <v>30.14</v>
      </c>
      <c r="H1920" s="8">
        <f>IF(Raw_SalesFact!H1920="",0,Raw_SalesFact!H1920)</f>
        <v>0.21</v>
      </c>
      <c r="I1920" s="4" t="str">
        <f>Raw_SalesFact!I1920</f>
        <v>Credit Card</v>
      </c>
      <c r="J1920" s="4">
        <f>IF(Raw_SalesFact!J1920="",ROUND(F1920*G1920*(1-H1920),2),Raw_SalesFact!J1920)</f>
        <v>47.621200000000002</v>
      </c>
      <c r="K1920" s="4" t="str">
        <f>IF(COUNTIF($A$2:$A1920,A1920)&gt;1,"Duplicate","Unique")</f>
        <v>Unique</v>
      </c>
    </row>
    <row r="1921" spans="1:11" ht="15" customHeight="1" x14ac:dyDescent="0.3">
      <c r="A1921" s="4" t="str">
        <f>Raw_SalesFact!A1921</f>
        <v>SALE1919</v>
      </c>
      <c r="B1921" s="6">
        <f>Raw_SalesFact!B1921</f>
        <v>45651</v>
      </c>
      <c r="C1921" s="4" t="str">
        <f>Raw_SalesFact!C1921</f>
        <v>CUST1099</v>
      </c>
      <c r="D1921" s="4" t="str">
        <f>Raw_SalesFact!D1921</f>
        <v>PROD34</v>
      </c>
      <c r="E1921" s="4" t="str">
        <f>Raw_SalesFact!E1921</f>
        <v>STORE8</v>
      </c>
      <c r="F1921" s="4">
        <f>IF(Raw_SalesFact!F1921="",ROUND(AVERAGE(Raw_SalesFact!$F$2:$F$2001),0),Raw_SalesFact!F1921)</f>
        <v>3</v>
      </c>
      <c r="G1921" s="4">
        <f>IF(Raw_SalesFact!G1921="",ROUND(AVERAGEIF(Raw_SalesFact!$D$2:$D$2001,D1921,Raw_SalesFact!$G$2:$G$2001),2),Raw_SalesFact!G1921)</f>
        <v>570.12</v>
      </c>
      <c r="H1921" s="8">
        <f>IF(Raw_SalesFact!H1921="",0,Raw_SalesFact!H1921)</f>
        <v>0.12</v>
      </c>
      <c r="I1921" s="4" t="str">
        <f>Raw_SalesFact!I1921</f>
        <v>PayPal</v>
      </c>
      <c r="J1921" s="4">
        <f>IF(Raw_SalesFact!J1921="",ROUND(F1921*G1921*(1-H1921),2),Raw_SalesFact!J1921)</f>
        <v>1505.1168</v>
      </c>
      <c r="K1921" s="4" t="str">
        <f>IF(COUNTIF($A$2:$A1921,A1921)&gt;1,"Duplicate","Unique")</f>
        <v>Unique</v>
      </c>
    </row>
    <row r="1922" spans="1:11" ht="15" customHeight="1" x14ac:dyDescent="0.3">
      <c r="A1922" s="4" t="str">
        <f>Raw_SalesFact!A1922</f>
        <v>SALE1920</v>
      </c>
      <c r="B1922" s="6">
        <f>Raw_SalesFact!B1922</f>
        <v>45883</v>
      </c>
      <c r="C1922" s="4" t="str">
        <f>Raw_SalesFact!C1922</f>
        <v>CUST1281</v>
      </c>
      <c r="D1922" s="4" t="str">
        <f>Raw_SalesFact!D1922</f>
        <v>PROD77</v>
      </c>
      <c r="E1922" s="4" t="str">
        <f>Raw_SalesFact!E1922</f>
        <v>STORE19</v>
      </c>
      <c r="F1922" s="4">
        <f>IF(Raw_SalesFact!F1922="",ROUND(AVERAGE(Raw_SalesFact!$F$2:$F$2001),0),Raw_SalesFact!F1922)</f>
        <v>3</v>
      </c>
      <c r="G1922" s="4">
        <f>IF(Raw_SalesFact!G1922="",ROUND(AVERAGEIF(Raw_SalesFact!$D$2:$D$2001,D1922,Raw_SalesFact!$G$2:$G$2001),2),Raw_SalesFact!G1922)</f>
        <v>401.87</v>
      </c>
      <c r="H1922" s="8">
        <f>IF(Raw_SalesFact!H1922="",0,Raw_SalesFact!H1922)</f>
        <v>0.28999999999999998</v>
      </c>
      <c r="I1922" s="4" t="str">
        <f>Raw_SalesFact!I1922</f>
        <v>COD</v>
      </c>
      <c r="J1922" s="4">
        <f>IF(Raw_SalesFact!J1922="",ROUND(F1922*G1922*(1-H1922),2),Raw_SalesFact!J1922)</f>
        <v>855.98310000000004</v>
      </c>
      <c r="K1922" s="4" t="str">
        <f>IF(COUNTIF($A$2:$A1922,A1922)&gt;1,"Duplicate","Unique")</f>
        <v>Unique</v>
      </c>
    </row>
    <row r="1923" spans="1:11" ht="15" customHeight="1" x14ac:dyDescent="0.3">
      <c r="A1923" s="4" t="str">
        <f>Raw_SalesFact!A1923</f>
        <v>SALE1921</v>
      </c>
      <c r="B1923" s="6">
        <f>Raw_SalesFact!B1923</f>
        <v>45624</v>
      </c>
      <c r="C1923" s="4" t="str">
        <f>Raw_SalesFact!C1923</f>
        <v>CUST1496</v>
      </c>
      <c r="D1923" s="4" t="str">
        <f>Raw_SalesFact!D1923</f>
        <v>PROD79</v>
      </c>
      <c r="E1923" s="4" t="str">
        <f>Raw_SalesFact!E1923</f>
        <v>STORE12</v>
      </c>
      <c r="F1923" s="4">
        <f>IF(Raw_SalesFact!F1923="",ROUND(AVERAGE(Raw_SalesFact!$F$2:$F$2001),0),Raw_SalesFact!F1923)</f>
        <v>4</v>
      </c>
      <c r="G1923" s="4">
        <f>IF(Raw_SalesFact!G1923="",ROUND(AVERAGEIF(Raw_SalesFact!$D$2:$D$2001,D1923,Raw_SalesFact!$G$2:$G$2001),2),Raw_SalesFact!G1923)</f>
        <v>619.35</v>
      </c>
      <c r="H1923" s="8">
        <f>IF(Raw_SalesFact!H1923="",0,Raw_SalesFact!H1923)</f>
        <v>0.3</v>
      </c>
      <c r="I1923" s="4" t="str">
        <f>Raw_SalesFact!I1923</f>
        <v>Credit Card</v>
      </c>
      <c r="J1923" s="4">
        <f>IF(Raw_SalesFact!J1923="",ROUND(F1923*G1923*(1-H1923),2),Raw_SalesFact!J1923)</f>
        <v>1734.18</v>
      </c>
      <c r="K1923" s="4" t="str">
        <f>IF(COUNTIF($A$2:$A1923,A1923)&gt;1,"Duplicate","Unique")</f>
        <v>Unique</v>
      </c>
    </row>
    <row r="1924" spans="1:11" ht="15" customHeight="1" x14ac:dyDescent="0.3">
      <c r="A1924" s="4" t="str">
        <f>Raw_SalesFact!A1924</f>
        <v>SALE1922</v>
      </c>
      <c r="B1924" s="6">
        <f>Raw_SalesFact!B1924</f>
        <v>45276</v>
      </c>
      <c r="C1924" s="4" t="str">
        <f>Raw_SalesFact!C1924</f>
        <v>CUST1247</v>
      </c>
      <c r="D1924" s="4" t="str">
        <f>Raw_SalesFact!D1924</f>
        <v>PROD46</v>
      </c>
      <c r="E1924" s="4" t="str">
        <f>Raw_SalesFact!E1924</f>
        <v>STORE17</v>
      </c>
      <c r="F1924" s="4">
        <f>IF(Raw_SalesFact!F1924="",ROUND(AVERAGE(Raw_SalesFact!$F$2:$F$2001),0),Raw_SalesFact!F1924)</f>
        <v>4</v>
      </c>
      <c r="G1924" s="4">
        <f>IF(Raw_SalesFact!G1924="",ROUND(AVERAGEIF(Raw_SalesFact!$D$2:$D$2001,D1924,Raw_SalesFact!$G$2:$G$2001),2),Raw_SalesFact!G1924)</f>
        <v>569.36</v>
      </c>
      <c r="H1924" s="8">
        <f>IF(Raw_SalesFact!H1924="",0,Raw_SalesFact!H1924)</f>
        <v>0.27</v>
      </c>
      <c r="I1924" s="4" t="str">
        <f>Raw_SalesFact!I1924</f>
        <v>PayPal</v>
      </c>
      <c r="J1924" s="4">
        <f>IF(Raw_SalesFact!J1924="",ROUND(F1924*G1924*(1-H1924),2),Raw_SalesFact!J1924)</f>
        <v>1662.5311999999999</v>
      </c>
      <c r="K1924" s="4" t="str">
        <f>IF(COUNTIF($A$2:$A1924,A1924)&gt;1,"Duplicate","Unique")</f>
        <v>Unique</v>
      </c>
    </row>
    <row r="1925" spans="1:11" ht="15" customHeight="1" x14ac:dyDescent="0.3">
      <c r="A1925" s="4" t="str">
        <f>Raw_SalesFact!A1925</f>
        <v>SALE1923</v>
      </c>
      <c r="B1925" s="6">
        <f>Raw_SalesFact!B1925</f>
        <v>45344</v>
      </c>
      <c r="C1925" s="4" t="str">
        <f>Raw_SalesFact!C1925</f>
        <v>CUST1476</v>
      </c>
      <c r="D1925" s="4" t="str">
        <f>Raw_SalesFact!D1925</f>
        <v>PROD27</v>
      </c>
      <c r="E1925" s="4" t="str">
        <f>Raw_SalesFact!E1925</f>
        <v>STORE4</v>
      </c>
      <c r="F1925" s="4">
        <f>IF(Raw_SalesFact!F1925="",ROUND(AVERAGE(Raw_SalesFact!$F$2:$F$2001),0),Raw_SalesFact!F1925)</f>
        <v>2</v>
      </c>
      <c r="G1925" s="4">
        <f>IF(Raw_SalesFact!G1925="",ROUND(AVERAGEIF(Raw_SalesFact!$D$2:$D$2001,D1925,Raw_SalesFact!$G$2:$G$2001),2),Raw_SalesFact!G1925)</f>
        <v>846.35</v>
      </c>
      <c r="H1925" s="8">
        <f>IF(Raw_SalesFact!H1925="",0,Raw_SalesFact!H1925)</f>
        <v>0.3</v>
      </c>
      <c r="I1925" s="4" t="str">
        <f>Raw_SalesFact!I1925</f>
        <v>COD</v>
      </c>
      <c r="J1925" s="4">
        <f>IF(Raw_SalesFact!J1925="",ROUND(F1925*G1925*(1-H1925),2),Raw_SalesFact!J1925)</f>
        <v>1184.8900000000001</v>
      </c>
      <c r="K1925" s="4" t="str">
        <f>IF(COUNTIF($A$2:$A1925,A1925)&gt;1,"Duplicate","Unique")</f>
        <v>Unique</v>
      </c>
    </row>
    <row r="1926" spans="1:11" ht="15" customHeight="1" x14ac:dyDescent="0.3">
      <c r="A1926" s="4" t="str">
        <f>Raw_SalesFact!A1926</f>
        <v>SALE1924</v>
      </c>
      <c r="B1926" s="6">
        <f>Raw_SalesFact!B1926</f>
        <v>45849</v>
      </c>
      <c r="C1926" s="4" t="str">
        <f>Raw_SalesFact!C1926</f>
        <v>CUST1434</v>
      </c>
      <c r="D1926" s="4" t="str">
        <f>Raw_SalesFact!D1926</f>
        <v>PROD30</v>
      </c>
      <c r="E1926" s="4" t="str">
        <f>Raw_SalesFact!E1926</f>
        <v>STORE2</v>
      </c>
      <c r="F1926" s="4">
        <f>IF(Raw_SalesFact!F1926="",ROUND(AVERAGE(Raw_SalesFact!$F$2:$F$2001),0),Raw_SalesFact!F1926)</f>
        <v>1</v>
      </c>
      <c r="G1926" s="4">
        <f>IF(Raw_SalesFact!G1926="",ROUND(AVERAGEIF(Raw_SalesFact!$D$2:$D$2001,D1926,Raw_SalesFact!$G$2:$G$2001),2),Raw_SalesFact!G1926)</f>
        <v>788.45</v>
      </c>
      <c r="H1926" s="8">
        <f>IF(Raw_SalesFact!H1926="",0,Raw_SalesFact!H1926)</f>
        <v>0.28999999999999998</v>
      </c>
      <c r="I1926" s="4" t="str">
        <f>Raw_SalesFact!I1926</f>
        <v>PayPal</v>
      </c>
      <c r="J1926" s="4">
        <f>IF(Raw_SalesFact!J1926="",ROUND(F1926*G1926*(1-H1926),2),Raw_SalesFact!J1926)</f>
        <v>559.79949999999997</v>
      </c>
      <c r="K1926" s="4" t="str">
        <f>IF(COUNTIF($A$2:$A1926,A1926)&gt;1,"Duplicate","Unique")</f>
        <v>Unique</v>
      </c>
    </row>
    <row r="1927" spans="1:11" ht="15" customHeight="1" x14ac:dyDescent="0.3">
      <c r="A1927" s="4" t="str">
        <f>Raw_SalesFact!A1927</f>
        <v>SALE1925</v>
      </c>
      <c r="B1927" s="6">
        <f>Raw_SalesFact!B1927</f>
        <v>45880</v>
      </c>
      <c r="C1927" s="4" t="str">
        <f>Raw_SalesFact!C1927</f>
        <v>CUST1360</v>
      </c>
      <c r="D1927" s="4" t="str">
        <f>Raw_SalesFact!D1927</f>
        <v>PROD35</v>
      </c>
      <c r="E1927" s="4" t="str">
        <f>Raw_SalesFact!E1927</f>
        <v>STORE12</v>
      </c>
      <c r="F1927" s="4">
        <f>IF(Raw_SalesFact!F1927="",ROUND(AVERAGE(Raw_SalesFact!$F$2:$F$2001),0),Raw_SalesFact!F1927)</f>
        <v>2</v>
      </c>
      <c r="G1927" s="4">
        <f>IF(Raw_SalesFact!G1927="",ROUND(AVERAGEIF(Raw_SalesFact!$D$2:$D$2001,D1927,Raw_SalesFact!$G$2:$G$2001),2),Raw_SalesFact!G1927)</f>
        <v>338.81</v>
      </c>
      <c r="H1927" s="8">
        <f>IF(Raw_SalesFact!H1927="",0,Raw_SalesFact!H1927)</f>
        <v>7.0000000000000007E-2</v>
      </c>
      <c r="I1927" s="4" t="str">
        <f>Raw_SalesFact!I1927</f>
        <v>COD</v>
      </c>
      <c r="J1927" s="4">
        <f>IF(Raw_SalesFact!J1927="",ROUND(F1927*G1927*(1-H1927),2),Raw_SalesFact!J1927)</f>
        <v>630.1866</v>
      </c>
      <c r="K1927" s="4" t="str">
        <f>IF(COUNTIF($A$2:$A1927,A1927)&gt;1,"Duplicate","Unique")</f>
        <v>Unique</v>
      </c>
    </row>
    <row r="1928" spans="1:11" ht="15" customHeight="1" x14ac:dyDescent="0.3">
      <c r="A1928" s="4" t="str">
        <f>Raw_SalesFact!A1928</f>
        <v>SALE1926</v>
      </c>
      <c r="B1928" s="6">
        <f>Raw_SalesFact!B1928</f>
        <v>45907</v>
      </c>
      <c r="C1928" s="4" t="str">
        <f>Raw_SalesFact!C1928</f>
        <v>CUST1026</v>
      </c>
      <c r="D1928" s="4" t="str">
        <f>Raw_SalesFact!D1928</f>
        <v>PROD14</v>
      </c>
      <c r="E1928" s="4" t="str">
        <f>Raw_SalesFact!E1928</f>
        <v>STORE5</v>
      </c>
      <c r="F1928" s="4">
        <f>IF(Raw_SalesFact!F1928="",ROUND(AVERAGE(Raw_SalesFact!$F$2:$F$2001),0),Raw_SalesFact!F1928)</f>
        <v>4</v>
      </c>
      <c r="G1928" s="4">
        <f>IF(Raw_SalesFact!G1928="",ROUND(AVERAGEIF(Raw_SalesFact!$D$2:$D$2001,D1928,Raw_SalesFact!$G$2:$G$2001),2),Raw_SalesFact!G1928)</f>
        <v>94.48</v>
      </c>
      <c r="H1928" s="8">
        <f>IF(Raw_SalesFact!H1928="",0,Raw_SalesFact!H1928)</f>
        <v>0.06</v>
      </c>
      <c r="I1928" s="4" t="str">
        <f>Raw_SalesFact!I1928</f>
        <v>COD</v>
      </c>
      <c r="J1928" s="4">
        <f>IF(Raw_SalesFact!J1928="",ROUND(F1928*G1928*(1-H1928),2),Raw_SalesFact!J1928)</f>
        <v>355.2448</v>
      </c>
      <c r="K1928" s="4" t="str">
        <f>IF(COUNTIF($A$2:$A1928,A1928)&gt;1,"Duplicate","Unique")</f>
        <v>Unique</v>
      </c>
    </row>
    <row r="1929" spans="1:11" ht="15" customHeight="1" x14ac:dyDescent="0.3">
      <c r="A1929" s="4" t="str">
        <f>Raw_SalesFact!A1929</f>
        <v>SALE1927</v>
      </c>
      <c r="B1929" s="6">
        <f>Raw_SalesFact!B1929</f>
        <v>45545</v>
      </c>
      <c r="C1929" s="4" t="str">
        <f>Raw_SalesFact!C1929</f>
        <v>CUST1477</v>
      </c>
      <c r="D1929" s="4" t="str">
        <f>Raw_SalesFact!D1929</f>
        <v>PROD19</v>
      </c>
      <c r="E1929" s="4" t="str">
        <f>Raw_SalesFact!E1929</f>
        <v>STORE13</v>
      </c>
      <c r="F1929" s="4">
        <f>IF(Raw_SalesFact!F1929="",ROUND(AVERAGE(Raw_SalesFact!$F$2:$F$2001),0),Raw_SalesFact!F1929)</f>
        <v>3</v>
      </c>
      <c r="G1929" s="4">
        <f>IF(Raw_SalesFact!G1929="",ROUND(AVERAGEIF(Raw_SalesFact!$D$2:$D$2001,D1929,Raw_SalesFact!$G$2:$G$2001),2),Raw_SalesFact!G1929)</f>
        <v>941.85</v>
      </c>
      <c r="H1929" s="8">
        <f>IF(Raw_SalesFact!H1929="",0,Raw_SalesFact!H1929)</f>
        <v>0.16</v>
      </c>
      <c r="I1929" s="4" t="str">
        <f>Raw_SalesFact!I1929</f>
        <v>PayPal</v>
      </c>
      <c r="J1929" s="4">
        <f>IF(Raw_SalesFact!J1929="",ROUND(F1929*G1929*(1-H1929),2),Raw_SalesFact!J1929)</f>
        <v>2373.462</v>
      </c>
      <c r="K1929" s="4" t="str">
        <f>IF(COUNTIF($A$2:$A1929,A1929)&gt;1,"Duplicate","Unique")</f>
        <v>Unique</v>
      </c>
    </row>
    <row r="1930" spans="1:11" ht="15" customHeight="1" x14ac:dyDescent="0.3">
      <c r="A1930" s="4" t="str">
        <f>Raw_SalesFact!A1930</f>
        <v>SALE1928</v>
      </c>
      <c r="B1930" s="6">
        <f>Raw_SalesFact!B1930</f>
        <v>45257</v>
      </c>
      <c r="C1930" s="4" t="str">
        <f>Raw_SalesFact!C1930</f>
        <v>CUST1161</v>
      </c>
      <c r="D1930" s="4" t="str">
        <f>Raw_SalesFact!D1930</f>
        <v>PROD45</v>
      </c>
      <c r="E1930" s="4" t="str">
        <f>Raw_SalesFact!E1930</f>
        <v>STORE5</v>
      </c>
      <c r="F1930" s="4">
        <f>IF(Raw_SalesFact!F1930="",ROUND(AVERAGE(Raw_SalesFact!$F$2:$F$2001),0),Raw_SalesFact!F1930)</f>
        <v>2</v>
      </c>
      <c r="G1930" s="4">
        <f>IF(Raw_SalesFact!G1930="",ROUND(AVERAGEIF(Raw_SalesFact!$D$2:$D$2001,D1930,Raw_SalesFact!$G$2:$G$2001),2),Raw_SalesFact!G1930)</f>
        <v>336.97</v>
      </c>
      <c r="H1930" s="8">
        <f>IF(Raw_SalesFact!H1930="",0,Raw_SalesFact!H1930)</f>
        <v>0.14000000000000001</v>
      </c>
      <c r="I1930" s="4" t="str">
        <f>Raw_SalesFact!I1930</f>
        <v>PayPal</v>
      </c>
      <c r="J1930" s="4">
        <f>IF(Raw_SalesFact!J1930="",ROUND(F1930*G1930*(1-H1930),2),Raw_SalesFact!J1930)</f>
        <v>579.58839999999998</v>
      </c>
      <c r="K1930" s="4" t="str">
        <f>IF(COUNTIF($A$2:$A1930,A1930)&gt;1,"Duplicate","Unique")</f>
        <v>Unique</v>
      </c>
    </row>
    <row r="1931" spans="1:11" ht="15" customHeight="1" x14ac:dyDescent="0.3">
      <c r="A1931" s="4" t="str">
        <f>Raw_SalesFact!A1931</f>
        <v>SALE1929</v>
      </c>
      <c r="B1931" s="6">
        <f>Raw_SalesFact!B1931</f>
        <v>45466</v>
      </c>
      <c r="C1931" s="4" t="str">
        <f>Raw_SalesFact!C1931</f>
        <v>CUST1310</v>
      </c>
      <c r="D1931" s="4" t="str">
        <f>Raw_SalesFact!D1931</f>
        <v>PROD5</v>
      </c>
      <c r="E1931" s="4" t="str">
        <f>Raw_SalesFact!E1931</f>
        <v>STORE5</v>
      </c>
      <c r="F1931" s="4">
        <f>IF(Raw_SalesFact!F1931="",ROUND(AVERAGE(Raw_SalesFact!$F$2:$F$2001),0),Raw_SalesFact!F1931)</f>
        <v>2</v>
      </c>
      <c r="G1931" s="4">
        <f>IF(Raw_SalesFact!G1931="",ROUND(AVERAGEIF(Raw_SalesFact!$D$2:$D$2001,D1931,Raw_SalesFact!$G$2:$G$2001),2),Raw_SalesFact!G1931)</f>
        <v>344.16</v>
      </c>
      <c r="H1931" s="8">
        <f>IF(Raw_SalesFact!H1931="",0,Raw_SalesFact!H1931)</f>
        <v>0.09</v>
      </c>
      <c r="I1931" s="4" t="str">
        <f>Raw_SalesFact!I1931</f>
        <v>PayPal</v>
      </c>
      <c r="J1931" s="4">
        <f>IF(Raw_SalesFact!J1931="",ROUND(F1931*G1931*(1-H1931),2),Raw_SalesFact!J1931)</f>
        <v>626.37120000000004</v>
      </c>
      <c r="K1931" s="4" t="str">
        <f>IF(COUNTIF($A$2:$A1931,A1931)&gt;1,"Duplicate","Unique")</f>
        <v>Unique</v>
      </c>
    </row>
    <row r="1932" spans="1:11" ht="15" customHeight="1" x14ac:dyDescent="0.3">
      <c r="A1932" s="4" t="str">
        <f>Raw_SalesFact!A1932</f>
        <v>SALE1930</v>
      </c>
      <c r="B1932" s="6">
        <f>Raw_SalesFact!B1932</f>
        <v>45847</v>
      </c>
      <c r="C1932" s="4" t="str">
        <f>Raw_SalesFact!C1932</f>
        <v>CUST1300</v>
      </c>
      <c r="D1932" s="4" t="str">
        <f>Raw_SalesFact!D1932</f>
        <v>PROD48</v>
      </c>
      <c r="E1932" s="4" t="str">
        <f>Raw_SalesFact!E1932</f>
        <v>STORE9</v>
      </c>
      <c r="F1932" s="4">
        <f>IF(Raw_SalesFact!F1932="",ROUND(AVERAGE(Raw_SalesFact!$F$2:$F$2001),0),Raw_SalesFact!F1932)</f>
        <v>1</v>
      </c>
      <c r="G1932" s="4">
        <f>IF(Raw_SalesFact!G1932="",ROUND(AVERAGEIF(Raw_SalesFact!$D$2:$D$2001,D1932,Raw_SalesFact!$G$2:$G$2001),2),Raw_SalesFact!G1932)</f>
        <v>841.53</v>
      </c>
      <c r="H1932" s="8">
        <f>IF(Raw_SalesFact!H1932="",0,Raw_SalesFact!H1932)</f>
        <v>0.15</v>
      </c>
      <c r="I1932" s="4" t="str">
        <f>Raw_SalesFact!I1932</f>
        <v>Credit Card</v>
      </c>
      <c r="J1932" s="4">
        <f>IF(Raw_SalesFact!J1932="",ROUND(F1932*G1932*(1-H1932),2),Raw_SalesFact!J1932)</f>
        <v>715.30050000000006</v>
      </c>
      <c r="K1932" s="4" t="str">
        <f>IF(COUNTIF($A$2:$A1932,A1932)&gt;1,"Duplicate","Unique")</f>
        <v>Unique</v>
      </c>
    </row>
    <row r="1933" spans="1:11" ht="15" customHeight="1" x14ac:dyDescent="0.3">
      <c r="A1933" s="4" t="str">
        <f>Raw_SalesFact!A1933</f>
        <v>SALE1931</v>
      </c>
      <c r="B1933" s="6">
        <f>Raw_SalesFact!B1933</f>
        <v>45825</v>
      </c>
      <c r="C1933" s="4" t="str">
        <f>Raw_SalesFact!C1933</f>
        <v>CUST1424</v>
      </c>
      <c r="D1933" s="4" t="str">
        <f>Raw_SalesFact!D1933</f>
        <v>PROD83</v>
      </c>
      <c r="E1933" s="4" t="str">
        <f>Raw_SalesFact!E1933</f>
        <v>STORE17</v>
      </c>
      <c r="F1933" s="4">
        <f>IF(Raw_SalesFact!F1933="",ROUND(AVERAGE(Raw_SalesFact!$F$2:$F$2001),0),Raw_SalesFact!F1933)</f>
        <v>3</v>
      </c>
      <c r="G1933" s="4">
        <f>IF(Raw_SalesFact!G1933="",ROUND(AVERAGEIF(Raw_SalesFact!$D$2:$D$2001,D1933,Raw_SalesFact!$G$2:$G$2001),2),Raw_SalesFact!G1933)</f>
        <v>63.36</v>
      </c>
      <c r="H1933" s="8">
        <f>IF(Raw_SalesFact!H1933="",0,Raw_SalesFact!H1933)</f>
        <v>0.28999999999999998</v>
      </c>
      <c r="I1933" s="4" t="str">
        <f>Raw_SalesFact!I1933</f>
        <v>COD</v>
      </c>
      <c r="J1933" s="4">
        <f>IF(Raw_SalesFact!J1933="",ROUND(F1933*G1933*(1-H1933),2),Raw_SalesFact!J1933)</f>
        <v>134.95679999999999</v>
      </c>
      <c r="K1933" s="4" t="str">
        <f>IF(COUNTIF($A$2:$A1933,A1933)&gt;1,"Duplicate","Unique")</f>
        <v>Unique</v>
      </c>
    </row>
    <row r="1934" spans="1:11" ht="15" customHeight="1" x14ac:dyDescent="0.3">
      <c r="A1934" s="4" t="str">
        <f>Raw_SalesFact!A1934</f>
        <v>SALE1932</v>
      </c>
      <c r="B1934" s="6">
        <f>Raw_SalesFact!B1934</f>
        <v>45839</v>
      </c>
      <c r="C1934" s="4" t="str">
        <f>Raw_SalesFact!C1934</f>
        <v>CUST1496</v>
      </c>
      <c r="D1934" s="4" t="str">
        <f>Raw_SalesFact!D1934</f>
        <v>PROD78</v>
      </c>
      <c r="E1934" s="4" t="str">
        <f>Raw_SalesFact!E1934</f>
        <v>STORE8</v>
      </c>
      <c r="F1934" s="4">
        <f>IF(Raw_SalesFact!F1934="",ROUND(AVERAGE(Raw_SalesFact!$F$2:$F$2001),0),Raw_SalesFact!F1934)</f>
        <v>2</v>
      </c>
      <c r="G1934" s="4">
        <f>IF(Raw_SalesFact!G1934="",ROUND(AVERAGEIF(Raw_SalesFact!$D$2:$D$2001,D1934,Raw_SalesFact!$G$2:$G$2001),2),Raw_SalesFact!G1934)</f>
        <v>552.49</v>
      </c>
      <c r="H1934" s="8">
        <f>IF(Raw_SalesFact!H1934="",0,Raw_SalesFact!H1934)</f>
        <v>0.1</v>
      </c>
      <c r="I1934" s="4" t="str">
        <f>Raw_SalesFact!I1934</f>
        <v>Credit Card</v>
      </c>
      <c r="J1934" s="4">
        <f>IF(Raw_SalesFact!J1934="",ROUND(F1934*G1934*(1-H1934),2),Raw_SalesFact!J1934)</f>
        <v>994.48199999999997</v>
      </c>
      <c r="K1934" s="4" t="str">
        <f>IF(COUNTIF($A$2:$A1934,A1934)&gt;1,"Duplicate","Unique")</f>
        <v>Unique</v>
      </c>
    </row>
    <row r="1935" spans="1:11" ht="15" customHeight="1" x14ac:dyDescent="0.3">
      <c r="A1935" s="4" t="str">
        <f>Raw_SalesFact!A1935</f>
        <v>SALE1933</v>
      </c>
      <c r="B1935" s="6">
        <f>Raw_SalesFact!B1935</f>
        <v>45720</v>
      </c>
      <c r="C1935" s="4" t="str">
        <f>Raw_SalesFact!C1935</f>
        <v>CUST1236</v>
      </c>
      <c r="D1935" s="4" t="str">
        <f>Raw_SalesFact!D1935</f>
        <v>PROD24</v>
      </c>
      <c r="E1935" s="4" t="str">
        <f>Raw_SalesFact!E1935</f>
        <v>STORE6</v>
      </c>
      <c r="F1935" s="4">
        <f>IF(Raw_SalesFact!F1935="",ROUND(AVERAGE(Raw_SalesFact!$F$2:$F$2001),0),Raw_SalesFact!F1935)</f>
        <v>3</v>
      </c>
      <c r="G1935" s="4">
        <f>IF(Raw_SalesFact!G1935="",ROUND(AVERAGEIF(Raw_SalesFact!$D$2:$D$2001,D1935,Raw_SalesFact!$G$2:$G$2001),2),Raw_SalesFact!G1935)</f>
        <v>447.38</v>
      </c>
      <c r="H1935" s="8">
        <f>IF(Raw_SalesFact!H1935="",0,Raw_SalesFact!H1935)</f>
        <v>0.03</v>
      </c>
      <c r="I1935" s="4" t="str">
        <f>Raw_SalesFact!I1935</f>
        <v>Credit Card</v>
      </c>
      <c r="J1935" s="4">
        <f>IF(Raw_SalesFact!J1935="",ROUND(F1935*G1935*(1-H1935),2),Raw_SalesFact!J1935)</f>
        <v>1301.8758</v>
      </c>
      <c r="K1935" s="4" t="str">
        <f>IF(COUNTIF($A$2:$A1935,A1935)&gt;1,"Duplicate","Unique")</f>
        <v>Unique</v>
      </c>
    </row>
    <row r="1936" spans="1:11" ht="15" customHeight="1" x14ac:dyDescent="0.3">
      <c r="A1936" s="4" t="str">
        <f>Raw_SalesFact!A1936</f>
        <v>SALE1934</v>
      </c>
      <c r="B1936" s="6">
        <f>Raw_SalesFact!B1936</f>
        <v>45250</v>
      </c>
      <c r="C1936" s="4" t="str">
        <f>Raw_SalesFact!C1936</f>
        <v>CUST1450</v>
      </c>
      <c r="D1936" s="4" t="str">
        <f>Raw_SalesFact!D1936</f>
        <v>PROD73</v>
      </c>
      <c r="E1936" s="4" t="str">
        <f>Raw_SalesFact!E1936</f>
        <v>STORE19</v>
      </c>
      <c r="F1936" s="4">
        <f>IF(Raw_SalesFact!F1936="",ROUND(AVERAGE(Raw_SalesFact!$F$2:$F$2001),0),Raw_SalesFact!F1936)</f>
        <v>1</v>
      </c>
      <c r="G1936" s="4">
        <f>IF(Raw_SalesFact!G1936="",ROUND(AVERAGEIF(Raw_SalesFact!$D$2:$D$2001,D1936,Raw_SalesFact!$G$2:$G$2001),2),Raw_SalesFact!G1936)</f>
        <v>727.7</v>
      </c>
      <c r="H1936" s="8">
        <f>IF(Raw_SalesFact!H1936="",0,Raw_SalesFact!H1936)</f>
        <v>0.21</v>
      </c>
      <c r="I1936" s="4" t="str">
        <f>Raw_SalesFact!I1936</f>
        <v>COD</v>
      </c>
      <c r="J1936" s="4">
        <f>IF(Raw_SalesFact!J1936="",ROUND(F1936*G1936*(1-H1936),2),Raw_SalesFact!J1936)</f>
        <v>574.88300000000004</v>
      </c>
      <c r="K1936" s="4" t="str">
        <f>IF(COUNTIF($A$2:$A1936,A1936)&gt;1,"Duplicate","Unique")</f>
        <v>Unique</v>
      </c>
    </row>
    <row r="1937" spans="1:11" ht="15" customHeight="1" x14ac:dyDescent="0.3">
      <c r="A1937" s="4" t="str">
        <f>Raw_SalesFact!A1937</f>
        <v>SALE1935</v>
      </c>
      <c r="B1937" s="6">
        <f>Raw_SalesFact!B1937</f>
        <v>45258</v>
      </c>
      <c r="C1937" s="4" t="str">
        <f>Raw_SalesFact!C1937</f>
        <v>CUST1436</v>
      </c>
      <c r="D1937" s="4" t="str">
        <f>Raw_SalesFact!D1937</f>
        <v>PROD51</v>
      </c>
      <c r="E1937" s="4" t="str">
        <f>Raw_SalesFact!E1937</f>
        <v>STORE7</v>
      </c>
      <c r="F1937" s="4">
        <f>IF(Raw_SalesFact!F1937="",ROUND(AVERAGE(Raw_SalesFact!$F$2:$F$2001),0),Raw_SalesFact!F1937)</f>
        <v>4</v>
      </c>
      <c r="G1937" s="4">
        <f>IF(Raw_SalesFact!G1937="",ROUND(AVERAGEIF(Raw_SalesFact!$D$2:$D$2001,D1937,Raw_SalesFact!$G$2:$G$2001),2),Raw_SalesFact!G1937)</f>
        <v>581.34</v>
      </c>
      <c r="H1937" s="8">
        <f>IF(Raw_SalesFact!H1937="",0,Raw_SalesFact!H1937)</f>
        <v>0.08</v>
      </c>
      <c r="I1937" s="4" t="str">
        <f>Raw_SalesFact!I1937</f>
        <v>Credit Card</v>
      </c>
      <c r="J1937" s="4">
        <f>IF(Raw_SalesFact!J1937="",ROUND(F1937*G1937*(1-H1937),2),Raw_SalesFact!J1937)</f>
        <v>2139.3312000000001</v>
      </c>
      <c r="K1937" s="4" t="str">
        <f>IF(COUNTIF($A$2:$A1937,A1937)&gt;1,"Duplicate","Unique")</f>
        <v>Unique</v>
      </c>
    </row>
    <row r="1938" spans="1:11" ht="15" customHeight="1" x14ac:dyDescent="0.3">
      <c r="A1938" s="4" t="str">
        <f>Raw_SalesFact!A1938</f>
        <v>SALE1936</v>
      </c>
      <c r="B1938" s="6">
        <f>Raw_SalesFact!B1938</f>
        <v>45793</v>
      </c>
      <c r="C1938" s="4" t="str">
        <f>Raw_SalesFact!C1938</f>
        <v>CUST1096</v>
      </c>
      <c r="D1938" s="4" t="str">
        <f>Raw_SalesFact!D1938</f>
        <v>PROD66</v>
      </c>
      <c r="E1938" s="4" t="str">
        <f>Raw_SalesFact!E1938</f>
        <v>STORE1</v>
      </c>
      <c r="F1938" s="4">
        <f>IF(Raw_SalesFact!F1938="",ROUND(AVERAGE(Raw_SalesFact!$F$2:$F$2001),0),Raw_SalesFact!F1938)</f>
        <v>1</v>
      </c>
      <c r="G1938" s="4">
        <f>IF(Raw_SalesFact!G1938="",ROUND(AVERAGEIF(Raw_SalesFact!$D$2:$D$2001,D1938,Raw_SalesFact!$G$2:$G$2001),2),Raw_SalesFact!G1938)</f>
        <v>338.83</v>
      </c>
      <c r="H1938" s="8">
        <f>IF(Raw_SalesFact!H1938="",0,Raw_SalesFact!H1938)</f>
        <v>0.19</v>
      </c>
      <c r="I1938" s="4" t="str">
        <f>Raw_SalesFact!I1938</f>
        <v>PayPal</v>
      </c>
      <c r="J1938" s="4">
        <f>IF(Raw_SalesFact!J1938="",ROUND(F1938*G1938*(1-H1938),2),Raw_SalesFact!J1938)</f>
        <v>274.45229999999998</v>
      </c>
      <c r="K1938" s="4" t="str">
        <f>IF(COUNTIF($A$2:$A1938,A1938)&gt;1,"Duplicate","Unique")</f>
        <v>Unique</v>
      </c>
    </row>
    <row r="1939" spans="1:11" ht="15" customHeight="1" x14ac:dyDescent="0.3">
      <c r="A1939" s="4" t="str">
        <f>Raw_SalesFact!A1939</f>
        <v>SALE1937</v>
      </c>
      <c r="B1939" s="6">
        <f>Raw_SalesFact!B1939</f>
        <v>45265</v>
      </c>
      <c r="C1939" s="4" t="str">
        <f>Raw_SalesFact!C1939</f>
        <v>CUST1285</v>
      </c>
      <c r="D1939" s="4" t="str">
        <f>Raw_SalesFact!D1939</f>
        <v>PROD49</v>
      </c>
      <c r="E1939" s="4" t="str">
        <f>Raw_SalesFact!E1939</f>
        <v>STORE13</v>
      </c>
      <c r="F1939" s="4">
        <f>IF(Raw_SalesFact!F1939="",ROUND(AVERAGE(Raw_SalesFact!$F$2:$F$2001),0),Raw_SalesFact!F1939)</f>
        <v>4</v>
      </c>
      <c r="G1939" s="4">
        <f>IF(Raw_SalesFact!G1939="",ROUND(AVERAGEIF(Raw_SalesFact!$D$2:$D$2001,D1939,Raw_SalesFact!$G$2:$G$2001),2),Raw_SalesFact!G1939)</f>
        <v>568.80999999999995</v>
      </c>
      <c r="H1939" s="8">
        <f>IF(Raw_SalesFact!H1939="",0,Raw_SalesFact!H1939)</f>
        <v>0.25</v>
      </c>
      <c r="I1939" s="4" t="str">
        <f>Raw_SalesFact!I1939</f>
        <v>Credit Card</v>
      </c>
      <c r="J1939" s="4">
        <f>IF(Raw_SalesFact!J1939="",ROUND(F1939*G1939*(1-H1939),2),Raw_SalesFact!J1939)</f>
        <v>1706.43</v>
      </c>
      <c r="K1939" s="4" t="str">
        <f>IF(COUNTIF($A$2:$A1939,A1939)&gt;1,"Duplicate","Unique")</f>
        <v>Unique</v>
      </c>
    </row>
    <row r="1940" spans="1:11" ht="15" customHeight="1" x14ac:dyDescent="0.3">
      <c r="A1940" s="4" t="str">
        <f>Raw_SalesFact!A1940</f>
        <v>SALE1938</v>
      </c>
      <c r="B1940" s="6">
        <f>Raw_SalesFact!B1940</f>
        <v>45607</v>
      </c>
      <c r="C1940" s="4" t="str">
        <f>Raw_SalesFact!C1940</f>
        <v>CUST1375</v>
      </c>
      <c r="D1940" s="4" t="str">
        <f>Raw_SalesFact!D1940</f>
        <v>PROD61</v>
      </c>
      <c r="E1940" s="4" t="str">
        <f>Raw_SalesFact!E1940</f>
        <v>STORE17</v>
      </c>
      <c r="F1940" s="4">
        <f>IF(Raw_SalesFact!F1940="",ROUND(AVERAGE(Raw_SalesFact!$F$2:$F$2001),0),Raw_SalesFact!F1940)</f>
        <v>2</v>
      </c>
      <c r="G1940" s="4">
        <f>IF(Raw_SalesFact!G1940="",ROUND(AVERAGEIF(Raw_SalesFact!$D$2:$D$2001,D1940,Raw_SalesFact!$G$2:$G$2001),2),Raw_SalesFact!G1940)</f>
        <v>352.63</v>
      </c>
      <c r="H1940" s="8">
        <f>IF(Raw_SalesFact!H1940="",0,Raw_SalesFact!H1940)</f>
        <v>0.15</v>
      </c>
      <c r="I1940" s="4" t="str">
        <f>Raw_SalesFact!I1940</f>
        <v>PayPal</v>
      </c>
      <c r="J1940" s="4">
        <f>IF(Raw_SalesFact!J1940="",ROUND(F1940*G1940*(1-H1940),2),Raw_SalesFact!J1940)</f>
        <v>599.471</v>
      </c>
      <c r="K1940" s="4" t="str">
        <f>IF(COUNTIF($A$2:$A1940,A1940)&gt;1,"Duplicate","Unique")</f>
        <v>Unique</v>
      </c>
    </row>
    <row r="1941" spans="1:11" ht="15" customHeight="1" x14ac:dyDescent="0.3">
      <c r="A1941" s="4" t="str">
        <f>Raw_SalesFact!A1941</f>
        <v>SALE1939</v>
      </c>
      <c r="B1941" s="6">
        <f>Raw_SalesFact!B1941</f>
        <v>45382</v>
      </c>
      <c r="C1941" s="4" t="str">
        <f>Raw_SalesFact!C1941</f>
        <v>CUST1156</v>
      </c>
      <c r="D1941" s="4" t="str">
        <f>Raw_SalesFact!D1941</f>
        <v>PROD96</v>
      </c>
      <c r="E1941" s="4" t="str">
        <f>Raw_SalesFact!E1941</f>
        <v>STORE13</v>
      </c>
      <c r="F1941" s="4">
        <f>IF(Raw_SalesFact!F1941="",ROUND(AVERAGE(Raw_SalesFact!$F$2:$F$2001),0),Raw_SalesFact!F1941)</f>
        <v>2</v>
      </c>
      <c r="G1941" s="4">
        <f>IF(Raw_SalesFact!G1941="",ROUND(AVERAGEIF(Raw_SalesFact!$D$2:$D$2001,D1941,Raw_SalesFact!$G$2:$G$2001),2),Raw_SalesFact!G1941)</f>
        <v>629.86</v>
      </c>
      <c r="H1941" s="8">
        <f>IF(Raw_SalesFact!H1941="",0,Raw_SalesFact!H1941)</f>
        <v>0.15</v>
      </c>
      <c r="I1941" s="4" t="str">
        <f>Raw_SalesFact!I1941</f>
        <v>PayPal</v>
      </c>
      <c r="J1941" s="4">
        <f>IF(Raw_SalesFact!J1941="",ROUND(F1941*G1941*(1-H1941),2),Raw_SalesFact!J1941)</f>
        <v>1070.7619999999999</v>
      </c>
      <c r="K1941" s="4" t="str">
        <f>IF(COUNTIF($A$2:$A1941,A1941)&gt;1,"Duplicate","Unique")</f>
        <v>Unique</v>
      </c>
    </row>
    <row r="1942" spans="1:11" ht="15" customHeight="1" x14ac:dyDescent="0.3">
      <c r="A1942" s="4" t="str">
        <f>Raw_SalesFact!A1942</f>
        <v>SALE1940</v>
      </c>
      <c r="B1942" s="6">
        <f>Raw_SalesFact!B1942</f>
        <v>45793</v>
      </c>
      <c r="C1942" s="4" t="str">
        <f>Raw_SalesFact!C1942</f>
        <v>CUST1493</v>
      </c>
      <c r="D1942" s="4" t="str">
        <f>Raw_SalesFact!D1942</f>
        <v>PROD98</v>
      </c>
      <c r="E1942" s="4" t="str">
        <f>Raw_SalesFact!E1942</f>
        <v>STORE3</v>
      </c>
      <c r="F1942" s="4">
        <f>IF(Raw_SalesFact!F1942="",ROUND(AVERAGE(Raw_SalesFact!$F$2:$F$2001),0),Raw_SalesFact!F1942)</f>
        <v>3</v>
      </c>
      <c r="G1942" s="4">
        <f>IF(Raw_SalesFact!G1942="",ROUND(AVERAGEIF(Raw_SalesFact!$D$2:$D$2001,D1942,Raw_SalesFact!$G$2:$G$2001),2),Raw_SalesFact!G1942)</f>
        <v>212.08</v>
      </c>
      <c r="H1942" s="8">
        <f>IF(Raw_SalesFact!H1942="",0,Raw_SalesFact!H1942)</f>
        <v>7.0000000000000007E-2</v>
      </c>
      <c r="I1942" s="4" t="str">
        <f>Raw_SalesFact!I1942</f>
        <v>Credit Card</v>
      </c>
      <c r="J1942" s="4">
        <f>IF(Raw_SalesFact!J1942="",ROUND(F1942*G1942*(1-H1942),2),Raw_SalesFact!J1942)</f>
        <v>591.70320000000004</v>
      </c>
      <c r="K1942" s="4" t="str">
        <f>IF(COUNTIF($A$2:$A1942,A1942)&gt;1,"Duplicate","Unique")</f>
        <v>Unique</v>
      </c>
    </row>
    <row r="1943" spans="1:11" ht="15" customHeight="1" x14ac:dyDescent="0.3">
      <c r="A1943" s="4" t="str">
        <f>Raw_SalesFact!A1943</f>
        <v>SALE1941</v>
      </c>
      <c r="B1943" s="6">
        <f>Raw_SalesFact!B1943</f>
        <v>45590</v>
      </c>
      <c r="C1943" s="4" t="str">
        <f>Raw_SalesFact!C1943</f>
        <v>CUST1161</v>
      </c>
      <c r="D1943" s="4" t="str">
        <f>Raw_SalesFact!D1943</f>
        <v>PROD57</v>
      </c>
      <c r="E1943" s="4" t="str">
        <f>Raw_SalesFact!E1943</f>
        <v>STORE2</v>
      </c>
      <c r="F1943" s="4">
        <f>IF(Raw_SalesFact!F1943="",ROUND(AVERAGE(Raw_SalesFact!$F$2:$F$2001),0),Raw_SalesFact!F1943)</f>
        <v>3</v>
      </c>
      <c r="G1943" s="4">
        <f>IF(Raw_SalesFact!G1943="",ROUND(AVERAGEIF(Raw_SalesFact!$D$2:$D$2001,D1943,Raw_SalesFact!$G$2:$G$2001),2),Raw_SalesFact!G1943)</f>
        <v>878.62</v>
      </c>
      <c r="H1943" s="8">
        <f>IF(Raw_SalesFact!H1943="",0,Raw_SalesFact!H1943)</f>
        <v>0.05</v>
      </c>
      <c r="I1943" s="4" t="str">
        <f>Raw_SalesFact!I1943</f>
        <v>PayPal</v>
      </c>
      <c r="J1943" s="4">
        <f>IF(Raw_SalesFact!J1943="",ROUND(F1943*G1943*(1-H1943),2),Raw_SalesFact!J1943)</f>
        <v>2504.067</v>
      </c>
      <c r="K1943" s="4" t="str">
        <f>IF(COUNTIF($A$2:$A1943,A1943)&gt;1,"Duplicate","Unique")</f>
        <v>Unique</v>
      </c>
    </row>
    <row r="1944" spans="1:11" ht="15" customHeight="1" x14ac:dyDescent="0.3">
      <c r="A1944" s="4" t="str">
        <f>Raw_SalesFact!A1944</f>
        <v>SALE1942</v>
      </c>
      <c r="B1944" s="6">
        <f>Raw_SalesFact!B1944</f>
        <v>45679</v>
      </c>
      <c r="C1944" s="4" t="str">
        <f>Raw_SalesFact!C1944</f>
        <v>CUST1261</v>
      </c>
      <c r="D1944" s="4" t="str">
        <f>Raw_SalesFact!D1944</f>
        <v>PROD80</v>
      </c>
      <c r="E1944" s="4" t="str">
        <f>Raw_SalesFact!E1944</f>
        <v>STORE10</v>
      </c>
      <c r="F1944" s="4">
        <f>IF(Raw_SalesFact!F1944="",ROUND(AVERAGE(Raw_SalesFact!$F$2:$F$2001),0),Raw_SalesFact!F1944)</f>
        <v>4</v>
      </c>
      <c r="G1944" s="4">
        <f>IF(Raw_SalesFact!G1944="",ROUND(AVERAGEIF(Raw_SalesFact!$D$2:$D$2001,D1944,Raw_SalesFact!$G$2:$G$2001),2),Raw_SalesFact!G1944)</f>
        <v>87.83</v>
      </c>
      <c r="H1944" s="8">
        <f>IF(Raw_SalesFact!H1944="",0,Raw_SalesFact!H1944)</f>
        <v>0.23</v>
      </c>
      <c r="I1944" s="4" t="str">
        <f>Raw_SalesFact!I1944</f>
        <v>PayPal</v>
      </c>
      <c r="J1944" s="4">
        <f>IF(Raw_SalesFact!J1944="",ROUND(F1944*G1944*(1-H1944),2),Raw_SalesFact!J1944)</f>
        <v>270.51639999999998</v>
      </c>
      <c r="K1944" s="4" t="str">
        <f>IF(COUNTIF($A$2:$A1944,A1944)&gt;1,"Duplicate","Unique")</f>
        <v>Unique</v>
      </c>
    </row>
    <row r="1945" spans="1:11" ht="15" customHeight="1" x14ac:dyDescent="0.3">
      <c r="A1945" s="4" t="str">
        <f>Raw_SalesFact!A1945</f>
        <v>SALE1943</v>
      </c>
      <c r="B1945" s="6">
        <f>Raw_SalesFact!B1945</f>
        <v>45814</v>
      </c>
      <c r="C1945" s="4" t="str">
        <f>Raw_SalesFact!C1945</f>
        <v>CUST1275</v>
      </c>
      <c r="D1945" s="4" t="str">
        <f>Raw_SalesFact!D1945</f>
        <v>PROD56</v>
      </c>
      <c r="E1945" s="4" t="str">
        <f>Raw_SalesFact!E1945</f>
        <v>STORE9</v>
      </c>
      <c r="F1945" s="4">
        <f>IF(Raw_SalesFact!F1945="",ROUND(AVERAGE(Raw_SalesFact!$F$2:$F$2001),0),Raw_SalesFact!F1945)</f>
        <v>3</v>
      </c>
      <c r="G1945" s="4">
        <f>IF(Raw_SalesFact!G1945="",ROUND(AVERAGEIF(Raw_SalesFact!$D$2:$D$2001,D1945,Raw_SalesFact!$G$2:$G$2001),2),Raw_SalesFact!G1945)</f>
        <v>442.64</v>
      </c>
      <c r="H1945" s="8">
        <f>IF(Raw_SalesFact!H1945="",0,Raw_SalesFact!H1945)</f>
        <v>0.15</v>
      </c>
      <c r="I1945" s="4" t="str">
        <f>Raw_SalesFact!I1945</f>
        <v>COD</v>
      </c>
      <c r="J1945" s="4">
        <f>IF(Raw_SalesFact!J1945="",ROUND(F1945*G1945*(1-H1945),2),Raw_SalesFact!J1945)</f>
        <v>1128.732</v>
      </c>
      <c r="K1945" s="4" t="str">
        <f>IF(COUNTIF($A$2:$A1945,A1945)&gt;1,"Duplicate","Unique")</f>
        <v>Unique</v>
      </c>
    </row>
    <row r="1946" spans="1:11" ht="15" customHeight="1" x14ac:dyDescent="0.3">
      <c r="A1946" s="4" t="str">
        <f>Raw_SalesFact!A1946</f>
        <v>SALE1944</v>
      </c>
      <c r="B1946" s="6">
        <f>Raw_SalesFact!B1946</f>
        <v>45795</v>
      </c>
      <c r="C1946" s="4" t="str">
        <f>Raw_SalesFact!C1946</f>
        <v>CUST1093</v>
      </c>
      <c r="D1946" s="4" t="str">
        <f>Raw_SalesFact!D1946</f>
        <v>PROD38</v>
      </c>
      <c r="E1946" s="4" t="str">
        <f>Raw_SalesFact!E1946</f>
        <v>STORE2</v>
      </c>
      <c r="F1946" s="4">
        <f>IF(Raw_SalesFact!F1946="",ROUND(AVERAGE(Raw_SalesFact!$F$2:$F$2001),0),Raw_SalesFact!F1946)</f>
        <v>3</v>
      </c>
      <c r="G1946" s="4">
        <f>IF(Raw_SalesFact!G1946="",ROUND(AVERAGEIF(Raw_SalesFact!$D$2:$D$2001,D1946,Raw_SalesFact!$G$2:$G$2001),2),Raw_SalesFact!G1946)</f>
        <v>410.04</v>
      </c>
      <c r="H1946" s="8">
        <f>IF(Raw_SalesFact!H1946="",0,Raw_SalesFact!H1946)</f>
        <v>0.09</v>
      </c>
      <c r="I1946" s="4" t="str">
        <f>Raw_SalesFact!I1946</f>
        <v>COD</v>
      </c>
      <c r="J1946" s="4">
        <f>IF(Raw_SalesFact!J1946="",ROUND(F1946*G1946*(1-H1946),2),Raw_SalesFact!J1946)</f>
        <v>1119.4092000000001</v>
      </c>
      <c r="K1946" s="4" t="str">
        <f>IF(COUNTIF($A$2:$A1946,A1946)&gt;1,"Duplicate","Unique")</f>
        <v>Unique</v>
      </c>
    </row>
    <row r="1947" spans="1:11" ht="15" customHeight="1" x14ac:dyDescent="0.3">
      <c r="A1947" s="4" t="str">
        <f>Raw_SalesFact!A1947</f>
        <v>SALE1945</v>
      </c>
      <c r="B1947" s="6">
        <f>Raw_SalesFact!B1947</f>
        <v>45797</v>
      </c>
      <c r="C1947" s="4" t="str">
        <f>Raw_SalesFact!C1947</f>
        <v>CUST1133</v>
      </c>
      <c r="D1947" s="4" t="str">
        <f>Raw_SalesFact!D1947</f>
        <v>PROD94</v>
      </c>
      <c r="E1947" s="4" t="str">
        <f>Raw_SalesFact!E1947</f>
        <v>STORE17</v>
      </c>
      <c r="F1947" s="4">
        <f>IF(Raw_SalesFact!F1947="",ROUND(AVERAGE(Raw_SalesFact!$F$2:$F$2001),0),Raw_SalesFact!F1947)</f>
        <v>1</v>
      </c>
      <c r="G1947" s="4">
        <f>IF(Raw_SalesFact!G1947="",ROUND(AVERAGEIF(Raw_SalesFact!$D$2:$D$2001,D1947,Raw_SalesFact!$G$2:$G$2001),2),Raw_SalesFact!G1947)</f>
        <v>355.31</v>
      </c>
      <c r="H1947" s="8">
        <f>IF(Raw_SalesFact!H1947="",0,Raw_SalesFact!H1947)</f>
        <v>0.27</v>
      </c>
      <c r="I1947" s="4" t="str">
        <f>Raw_SalesFact!I1947</f>
        <v>Credit Card</v>
      </c>
      <c r="J1947" s="4">
        <f>IF(Raw_SalesFact!J1947="",ROUND(F1947*G1947*(1-H1947),2),Raw_SalesFact!J1947)</f>
        <v>259.37630000000001</v>
      </c>
      <c r="K1947" s="4" t="str">
        <f>IF(COUNTIF($A$2:$A1947,A1947)&gt;1,"Duplicate","Unique")</f>
        <v>Unique</v>
      </c>
    </row>
    <row r="1948" spans="1:11" ht="15" customHeight="1" x14ac:dyDescent="0.3">
      <c r="A1948" s="4" t="str">
        <f>Raw_SalesFact!A1948</f>
        <v>SALE1946</v>
      </c>
      <c r="B1948" s="6">
        <f>Raw_SalesFact!B1948</f>
        <v>45607</v>
      </c>
      <c r="C1948" s="4" t="str">
        <f>Raw_SalesFact!C1948</f>
        <v>CUST1376</v>
      </c>
      <c r="D1948" s="4" t="str">
        <f>Raw_SalesFact!D1948</f>
        <v>PROD9</v>
      </c>
      <c r="E1948" s="4" t="str">
        <f>Raw_SalesFact!E1948</f>
        <v>STORE13</v>
      </c>
      <c r="F1948" s="4">
        <f>IF(Raw_SalesFact!F1948="",ROUND(AVERAGE(Raw_SalesFact!$F$2:$F$2001),0),Raw_SalesFact!F1948)</f>
        <v>4</v>
      </c>
      <c r="G1948" s="4">
        <f>IF(Raw_SalesFact!G1948="",ROUND(AVERAGEIF(Raw_SalesFact!$D$2:$D$2001,D1948,Raw_SalesFact!$G$2:$G$2001),2),Raw_SalesFact!G1948)</f>
        <v>243.13</v>
      </c>
      <c r="H1948" s="8">
        <f>IF(Raw_SalesFact!H1948="",0,Raw_SalesFact!H1948)</f>
        <v>0.25</v>
      </c>
      <c r="I1948" s="4" t="str">
        <f>Raw_SalesFact!I1948</f>
        <v>COD</v>
      </c>
      <c r="J1948" s="4">
        <f>IF(Raw_SalesFact!J1948="",ROUND(F1948*G1948*(1-H1948),2),Raw_SalesFact!J1948)</f>
        <v>729.39</v>
      </c>
      <c r="K1948" s="4" t="str">
        <f>IF(COUNTIF($A$2:$A1948,A1948)&gt;1,"Duplicate","Unique")</f>
        <v>Unique</v>
      </c>
    </row>
    <row r="1949" spans="1:11" ht="15" customHeight="1" x14ac:dyDescent="0.3">
      <c r="A1949" s="4" t="str">
        <f>Raw_SalesFact!A1949</f>
        <v>SALE1947</v>
      </c>
      <c r="B1949" s="6">
        <f>Raw_SalesFact!B1949</f>
        <v>45614</v>
      </c>
      <c r="C1949" s="4" t="str">
        <f>Raw_SalesFact!C1949</f>
        <v>CUST1229</v>
      </c>
      <c r="D1949" s="4" t="str">
        <f>Raw_SalesFact!D1949</f>
        <v>PROD59</v>
      </c>
      <c r="E1949" s="4" t="str">
        <f>Raw_SalesFact!E1949</f>
        <v>STORE11</v>
      </c>
      <c r="F1949" s="4">
        <f>IF(Raw_SalesFact!F1949="",ROUND(AVERAGE(Raw_SalesFact!$F$2:$F$2001),0),Raw_SalesFact!F1949)</f>
        <v>2</v>
      </c>
      <c r="G1949" s="4">
        <f>IF(Raw_SalesFact!G1949="",ROUND(AVERAGEIF(Raw_SalesFact!$D$2:$D$2001,D1949,Raw_SalesFact!$G$2:$G$2001),2),Raw_SalesFact!G1949)</f>
        <v>410.63</v>
      </c>
      <c r="H1949" s="8">
        <f>IF(Raw_SalesFact!H1949="",0,Raw_SalesFact!H1949)</f>
        <v>0.28000000000000003</v>
      </c>
      <c r="I1949" s="4" t="str">
        <f>Raw_SalesFact!I1949</f>
        <v>COD</v>
      </c>
      <c r="J1949" s="4">
        <f>IF(Raw_SalesFact!J1949="",ROUND(F1949*G1949*(1-H1949),2),Raw_SalesFact!J1949)</f>
        <v>591.30719999999997</v>
      </c>
      <c r="K1949" s="4" t="str">
        <f>IF(COUNTIF($A$2:$A1949,A1949)&gt;1,"Duplicate","Unique")</f>
        <v>Unique</v>
      </c>
    </row>
    <row r="1950" spans="1:11" ht="15" customHeight="1" x14ac:dyDescent="0.3">
      <c r="A1950" s="4" t="str">
        <f>Raw_SalesFact!A1950</f>
        <v>SALE1948</v>
      </c>
      <c r="B1950" s="6">
        <f>Raw_SalesFact!B1950</f>
        <v>45293</v>
      </c>
      <c r="C1950" s="4" t="str">
        <f>Raw_SalesFact!C1950</f>
        <v>CUST1425</v>
      </c>
      <c r="D1950" s="4" t="str">
        <f>Raw_SalesFact!D1950</f>
        <v>PROD94</v>
      </c>
      <c r="E1950" s="4" t="str">
        <f>Raw_SalesFact!E1950</f>
        <v>STORE10</v>
      </c>
      <c r="F1950" s="4">
        <f>IF(Raw_SalesFact!F1950="",ROUND(AVERAGE(Raw_SalesFact!$F$2:$F$2001),0),Raw_SalesFact!F1950)</f>
        <v>4</v>
      </c>
      <c r="G1950" s="4">
        <f>IF(Raw_SalesFact!G1950="",ROUND(AVERAGEIF(Raw_SalesFact!$D$2:$D$2001,D1950,Raw_SalesFact!$G$2:$G$2001),2),Raw_SalesFact!G1950)</f>
        <v>101.25</v>
      </c>
      <c r="H1950" s="8">
        <f>IF(Raw_SalesFact!H1950="",0,Raw_SalesFact!H1950)</f>
        <v>0.16</v>
      </c>
      <c r="I1950" s="4" t="str">
        <f>Raw_SalesFact!I1950</f>
        <v>PayPal</v>
      </c>
      <c r="J1950" s="4">
        <f>IF(Raw_SalesFact!J1950="",ROUND(F1950*G1950*(1-H1950),2),Raw_SalesFact!J1950)</f>
        <v>340.2</v>
      </c>
      <c r="K1950" s="4" t="str">
        <f>IF(COUNTIF($A$2:$A1950,A1950)&gt;1,"Duplicate","Unique")</f>
        <v>Unique</v>
      </c>
    </row>
    <row r="1951" spans="1:11" ht="15" customHeight="1" x14ac:dyDescent="0.3">
      <c r="A1951" s="4" t="str">
        <f>Raw_SalesFact!A1951</f>
        <v>SALE1949</v>
      </c>
      <c r="B1951" s="6">
        <f>Raw_SalesFact!B1951</f>
        <v>45301</v>
      </c>
      <c r="C1951" s="4" t="str">
        <f>Raw_SalesFact!C1951</f>
        <v>CUST1226</v>
      </c>
      <c r="D1951" s="4" t="str">
        <f>Raw_SalesFact!D1951</f>
        <v>PROD7</v>
      </c>
      <c r="E1951" s="4" t="str">
        <f>Raw_SalesFact!E1951</f>
        <v>STORE17</v>
      </c>
      <c r="F1951" s="4">
        <f>IF(Raw_SalesFact!F1951="",ROUND(AVERAGE(Raw_SalesFact!$F$2:$F$2001),0),Raw_SalesFact!F1951)</f>
        <v>4</v>
      </c>
      <c r="G1951" s="4">
        <f>IF(Raw_SalesFact!G1951="",ROUND(AVERAGEIF(Raw_SalesFact!$D$2:$D$2001,D1951,Raw_SalesFact!$G$2:$G$2001),2),Raw_SalesFact!G1951)</f>
        <v>716.39</v>
      </c>
      <c r="H1951" s="8">
        <f>IF(Raw_SalesFact!H1951="",0,Raw_SalesFact!H1951)</f>
        <v>0.03</v>
      </c>
      <c r="I1951" s="4" t="str">
        <f>Raw_SalesFact!I1951</f>
        <v>PayPal</v>
      </c>
      <c r="J1951" s="4">
        <f>IF(Raw_SalesFact!J1951="",ROUND(F1951*G1951*(1-H1951),2),Raw_SalesFact!J1951)</f>
        <v>2779.5931999999998</v>
      </c>
      <c r="K1951" s="4" t="str">
        <f>IF(COUNTIF($A$2:$A1951,A1951)&gt;1,"Duplicate","Unique")</f>
        <v>Unique</v>
      </c>
    </row>
    <row r="1952" spans="1:11" ht="15" customHeight="1" x14ac:dyDescent="0.3">
      <c r="A1952" s="4" t="str">
        <f>Raw_SalesFact!A1952</f>
        <v>SALE1950</v>
      </c>
      <c r="B1952" s="6">
        <f>Raw_SalesFact!B1952</f>
        <v>45311</v>
      </c>
      <c r="C1952" s="4" t="str">
        <f>Raw_SalesFact!C1952</f>
        <v>CUST1094</v>
      </c>
      <c r="D1952" s="4" t="str">
        <f>Raw_SalesFact!D1952</f>
        <v>PROD73</v>
      </c>
      <c r="E1952" s="4" t="str">
        <f>Raw_SalesFact!E1952</f>
        <v>STORE1</v>
      </c>
      <c r="F1952" s="4">
        <f>IF(Raw_SalesFact!F1952="",ROUND(AVERAGE(Raw_SalesFact!$F$2:$F$2001),0),Raw_SalesFact!F1952)</f>
        <v>1</v>
      </c>
      <c r="G1952" s="4">
        <f>IF(Raw_SalesFact!G1952="",ROUND(AVERAGEIF(Raw_SalesFact!$D$2:$D$2001,D1952,Raw_SalesFact!$G$2:$G$2001),2),Raw_SalesFact!G1952)</f>
        <v>721.74</v>
      </c>
      <c r="H1952" s="8">
        <f>IF(Raw_SalesFact!H1952="",0,Raw_SalesFact!H1952)</f>
        <v>0.24</v>
      </c>
      <c r="I1952" s="4" t="str">
        <f>Raw_SalesFact!I1952</f>
        <v>PayPal</v>
      </c>
      <c r="J1952" s="4">
        <f>IF(Raw_SalesFact!J1952="",ROUND(F1952*G1952*(1-H1952),2),Raw_SalesFact!J1952)</f>
        <v>548.52239999999995</v>
      </c>
      <c r="K1952" s="4" t="str">
        <f>IF(COUNTIF($A$2:$A1952,A1952)&gt;1,"Duplicate","Unique")</f>
        <v>Unique</v>
      </c>
    </row>
    <row r="1953" spans="1:11" ht="15" customHeight="1" x14ac:dyDescent="0.3">
      <c r="A1953" s="4" t="str">
        <f>Raw_SalesFact!A1953</f>
        <v>SALE1951</v>
      </c>
      <c r="B1953" s="6">
        <f>Raw_SalesFact!B1953</f>
        <v>45702</v>
      </c>
      <c r="C1953" s="4" t="str">
        <f>Raw_SalesFact!C1953</f>
        <v>CUST1054</v>
      </c>
      <c r="D1953" s="4" t="str">
        <f>Raw_SalesFact!D1953</f>
        <v>PROD62</v>
      </c>
      <c r="E1953" s="4" t="str">
        <f>Raw_SalesFact!E1953</f>
        <v>STORE11</v>
      </c>
      <c r="F1953" s="4">
        <f>IF(Raw_SalesFact!F1953="",ROUND(AVERAGE(Raw_SalesFact!$F$2:$F$2001),0),Raw_SalesFact!F1953)</f>
        <v>2</v>
      </c>
      <c r="G1953" s="4">
        <f>IF(Raw_SalesFact!G1953="",ROUND(AVERAGEIF(Raw_SalesFact!$D$2:$D$2001,D1953,Raw_SalesFact!$G$2:$G$2001),2),Raw_SalesFact!G1953)</f>
        <v>527.91</v>
      </c>
      <c r="H1953" s="8">
        <f>IF(Raw_SalesFact!H1953="",0,Raw_SalesFact!H1953)</f>
        <v>0.02</v>
      </c>
      <c r="I1953" s="4" t="str">
        <f>Raw_SalesFact!I1953</f>
        <v>Credit Card</v>
      </c>
      <c r="J1953" s="4">
        <f>IF(Raw_SalesFact!J1953="",ROUND(F1953*G1953*(1-H1953),2),Raw_SalesFact!J1953)</f>
        <v>1034.7036000000001</v>
      </c>
      <c r="K1953" s="4" t="str">
        <f>IF(COUNTIF($A$2:$A1953,A1953)&gt;1,"Duplicate","Unique")</f>
        <v>Unique</v>
      </c>
    </row>
    <row r="1954" spans="1:11" ht="15" customHeight="1" x14ac:dyDescent="0.3">
      <c r="A1954" s="4" t="str">
        <f>Raw_SalesFact!A1954</f>
        <v>SALE1952</v>
      </c>
      <c r="B1954" s="6">
        <f>Raw_SalesFact!B1954</f>
        <v>45525</v>
      </c>
      <c r="C1954" s="4" t="str">
        <f>Raw_SalesFact!C1954</f>
        <v>CUST1319</v>
      </c>
      <c r="D1954" s="4" t="str">
        <f>Raw_SalesFact!D1954</f>
        <v>PROD52</v>
      </c>
      <c r="E1954" s="4" t="str">
        <f>Raw_SalesFact!E1954</f>
        <v>STORE13</v>
      </c>
      <c r="F1954" s="4">
        <f>IF(Raw_SalesFact!F1954="",ROUND(AVERAGE(Raw_SalesFact!$F$2:$F$2001),0),Raw_SalesFact!F1954)</f>
        <v>2</v>
      </c>
      <c r="G1954" s="4">
        <f>IF(Raw_SalesFact!G1954="",ROUND(AVERAGEIF(Raw_SalesFact!$D$2:$D$2001,D1954,Raw_SalesFact!$G$2:$G$2001),2),Raw_SalesFact!G1954)</f>
        <v>945.92</v>
      </c>
      <c r="H1954" s="8">
        <f>IF(Raw_SalesFact!H1954="",0,Raw_SalesFact!H1954)</f>
        <v>0.19</v>
      </c>
      <c r="I1954" s="4" t="str">
        <f>Raw_SalesFact!I1954</f>
        <v>COD</v>
      </c>
      <c r="J1954" s="4">
        <f>IF(Raw_SalesFact!J1954="",ROUND(F1954*G1954*(1-H1954),2),Raw_SalesFact!J1954)</f>
        <v>1532.3904</v>
      </c>
      <c r="K1954" s="4" t="str">
        <f>IF(COUNTIF($A$2:$A1954,A1954)&gt;1,"Duplicate","Unique")</f>
        <v>Unique</v>
      </c>
    </row>
    <row r="1955" spans="1:11" ht="15" customHeight="1" x14ac:dyDescent="0.3">
      <c r="A1955" s="4" t="str">
        <f>Raw_SalesFact!A1955</f>
        <v>SALE1953</v>
      </c>
      <c r="B1955" s="6">
        <f>Raw_SalesFact!B1955</f>
        <v>45780</v>
      </c>
      <c r="C1955" s="4" t="str">
        <f>Raw_SalesFact!C1955</f>
        <v>CUST1081</v>
      </c>
      <c r="D1955" s="4" t="str">
        <f>Raw_SalesFact!D1955</f>
        <v>PROD56</v>
      </c>
      <c r="E1955" s="4" t="str">
        <f>Raw_SalesFact!E1955</f>
        <v>STORE17</v>
      </c>
      <c r="F1955" s="4">
        <f>IF(Raw_SalesFact!F1955="",ROUND(AVERAGE(Raw_SalesFact!$F$2:$F$2001),0),Raw_SalesFact!F1955)</f>
        <v>2</v>
      </c>
      <c r="G1955" s="4">
        <f>IF(Raw_SalesFact!G1955="",ROUND(AVERAGEIF(Raw_SalesFact!$D$2:$D$2001,D1955,Raw_SalesFact!$G$2:$G$2001),2),Raw_SalesFact!G1955)</f>
        <v>981.35</v>
      </c>
      <c r="H1955" s="8">
        <f>IF(Raw_SalesFact!H1955="",0,Raw_SalesFact!H1955)</f>
        <v>0.16</v>
      </c>
      <c r="I1955" s="4" t="str">
        <f>Raw_SalesFact!I1955</f>
        <v>PayPal</v>
      </c>
      <c r="J1955" s="4">
        <f>IF(Raw_SalesFact!J1955="",ROUND(F1955*G1955*(1-H1955),2),Raw_SalesFact!J1955)</f>
        <v>1648.6679999999999</v>
      </c>
      <c r="K1955" s="4" t="str">
        <f>IF(COUNTIF($A$2:$A1955,A1955)&gt;1,"Duplicate","Unique")</f>
        <v>Unique</v>
      </c>
    </row>
    <row r="1956" spans="1:11" ht="15" customHeight="1" x14ac:dyDescent="0.3">
      <c r="A1956" s="4" t="str">
        <f>Raw_SalesFact!A1956</f>
        <v>SALE1954</v>
      </c>
      <c r="B1956" s="6">
        <f>Raw_SalesFact!B1956</f>
        <v>45819</v>
      </c>
      <c r="C1956" s="4" t="str">
        <f>Raw_SalesFact!C1956</f>
        <v>CUST1223</v>
      </c>
      <c r="D1956" s="4" t="str">
        <f>Raw_SalesFact!D1956</f>
        <v>PROD59</v>
      </c>
      <c r="E1956" s="4" t="str">
        <f>Raw_SalesFact!E1956</f>
        <v>STORE3</v>
      </c>
      <c r="F1956" s="4">
        <f>IF(Raw_SalesFact!F1956="",ROUND(AVERAGE(Raw_SalesFact!$F$2:$F$2001),0),Raw_SalesFact!F1956)</f>
        <v>1</v>
      </c>
      <c r="G1956" s="4">
        <f>IF(Raw_SalesFact!G1956="",ROUND(AVERAGEIF(Raw_SalesFact!$D$2:$D$2001,D1956,Raw_SalesFact!$G$2:$G$2001),2),Raw_SalesFact!G1956)</f>
        <v>913.99</v>
      </c>
      <c r="H1956" s="8">
        <f>IF(Raw_SalesFact!H1956="",0,Raw_SalesFact!H1956)</f>
        <v>0.14000000000000001</v>
      </c>
      <c r="I1956" s="4" t="str">
        <f>Raw_SalesFact!I1956</f>
        <v>Credit Card</v>
      </c>
      <c r="J1956" s="4">
        <f>IF(Raw_SalesFact!J1956="",ROUND(F1956*G1956*(1-H1956),2),Raw_SalesFact!J1956)</f>
        <v>786.03139999999996</v>
      </c>
      <c r="K1956" s="4" t="str">
        <f>IF(COUNTIF($A$2:$A1956,A1956)&gt;1,"Duplicate","Unique")</f>
        <v>Unique</v>
      </c>
    </row>
    <row r="1957" spans="1:11" ht="15" customHeight="1" x14ac:dyDescent="0.3">
      <c r="A1957" s="4" t="str">
        <f>Raw_SalesFact!A1957</f>
        <v>SALE1955</v>
      </c>
      <c r="B1957" s="6">
        <f>Raw_SalesFact!B1957</f>
        <v>45863</v>
      </c>
      <c r="C1957" s="4" t="str">
        <f>Raw_SalesFact!C1957</f>
        <v>CUST1011</v>
      </c>
      <c r="D1957" s="4" t="str">
        <f>Raw_SalesFact!D1957</f>
        <v>PROD66</v>
      </c>
      <c r="E1957" s="4" t="str">
        <f>Raw_SalesFact!E1957</f>
        <v>STORE8</v>
      </c>
      <c r="F1957" s="4">
        <f>IF(Raw_SalesFact!F1957="",ROUND(AVERAGE(Raw_SalesFact!$F$2:$F$2001),0),Raw_SalesFact!F1957)</f>
        <v>4</v>
      </c>
      <c r="G1957" s="4">
        <f>IF(Raw_SalesFact!G1957="",ROUND(AVERAGEIF(Raw_SalesFact!$D$2:$D$2001,D1957,Raw_SalesFact!$G$2:$G$2001),2),Raw_SalesFact!G1957)</f>
        <v>270.69</v>
      </c>
      <c r="H1957" s="8">
        <f>IF(Raw_SalesFact!H1957="",0,Raw_SalesFact!H1957)</f>
        <v>0.18</v>
      </c>
      <c r="I1957" s="4" t="str">
        <f>Raw_SalesFact!I1957</f>
        <v>PayPal</v>
      </c>
      <c r="J1957" s="4">
        <f>IF(Raw_SalesFact!J1957="",ROUND(F1957*G1957*(1-H1957),2),Raw_SalesFact!J1957)</f>
        <v>887.86320000000001</v>
      </c>
      <c r="K1957" s="4" t="str">
        <f>IF(COUNTIF($A$2:$A1957,A1957)&gt;1,"Duplicate","Unique")</f>
        <v>Unique</v>
      </c>
    </row>
    <row r="1958" spans="1:11" ht="15" customHeight="1" x14ac:dyDescent="0.3">
      <c r="A1958" s="4" t="str">
        <f>Raw_SalesFact!A1958</f>
        <v>SALE1956</v>
      </c>
      <c r="B1958" s="6">
        <f>Raw_SalesFact!B1958</f>
        <v>45687</v>
      </c>
      <c r="C1958" s="4" t="str">
        <f>Raw_SalesFact!C1958</f>
        <v>CUST1161</v>
      </c>
      <c r="D1958" s="4" t="str">
        <f>Raw_SalesFact!D1958</f>
        <v>PROD77</v>
      </c>
      <c r="E1958" s="4" t="str">
        <f>Raw_SalesFact!E1958</f>
        <v>STORE6</v>
      </c>
      <c r="F1958" s="4">
        <f>IF(Raw_SalesFact!F1958="",ROUND(AVERAGE(Raw_SalesFact!$F$2:$F$2001),0),Raw_SalesFact!F1958)</f>
        <v>3</v>
      </c>
      <c r="G1958" s="4">
        <f>IF(Raw_SalesFact!G1958="",ROUND(AVERAGEIF(Raw_SalesFact!$D$2:$D$2001,D1958,Raw_SalesFact!$G$2:$G$2001),2),Raw_SalesFact!G1958)</f>
        <v>998.58</v>
      </c>
      <c r="H1958" s="8">
        <f>IF(Raw_SalesFact!H1958="",0,Raw_SalesFact!H1958)</f>
        <v>0.02</v>
      </c>
      <c r="I1958" s="4" t="str">
        <f>Raw_SalesFact!I1958</f>
        <v>Credit Card</v>
      </c>
      <c r="J1958" s="4">
        <f>IF(Raw_SalesFact!J1958="",ROUND(F1958*G1958*(1-H1958),2),Raw_SalesFact!J1958)</f>
        <v>2935.8252000000002</v>
      </c>
      <c r="K1958" s="4" t="str">
        <f>IF(COUNTIF($A$2:$A1958,A1958)&gt;1,"Duplicate","Unique")</f>
        <v>Unique</v>
      </c>
    </row>
    <row r="1959" spans="1:11" ht="15" customHeight="1" x14ac:dyDescent="0.3">
      <c r="A1959" s="4" t="str">
        <f>Raw_SalesFact!A1959</f>
        <v>SALE1957</v>
      </c>
      <c r="B1959" s="6">
        <f>Raw_SalesFact!B1959</f>
        <v>45806</v>
      </c>
      <c r="C1959" s="4" t="str">
        <f>Raw_SalesFact!C1959</f>
        <v>CUST1456</v>
      </c>
      <c r="D1959" s="4" t="str">
        <f>Raw_SalesFact!D1959</f>
        <v>PROD37</v>
      </c>
      <c r="E1959" s="4" t="str">
        <f>Raw_SalesFact!E1959</f>
        <v>STORE9</v>
      </c>
      <c r="F1959" s="4">
        <f>IF(Raw_SalesFact!F1959="",ROUND(AVERAGE(Raw_SalesFact!$F$2:$F$2001),0),Raw_SalesFact!F1959)</f>
        <v>3</v>
      </c>
      <c r="G1959" s="4">
        <f>IF(Raw_SalesFact!G1959="",ROUND(AVERAGEIF(Raw_SalesFact!$D$2:$D$2001,D1959,Raw_SalesFact!$G$2:$G$2001),2),Raw_SalesFact!G1959)</f>
        <v>765.12</v>
      </c>
      <c r="H1959" s="8">
        <f>IF(Raw_SalesFact!H1959="",0,Raw_SalesFact!H1959)</f>
        <v>0.18</v>
      </c>
      <c r="I1959" s="4" t="str">
        <f>Raw_SalesFact!I1959</f>
        <v>Credit Card</v>
      </c>
      <c r="J1959" s="4">
        <f>IF(Raw_SalesFact!J1959="",ROUND(F1959*G1959*(1-H1959),2),Raw_SalesFact!J1959)</f>
        <v>1882.1952000000001</v>
      </c>
      <c r="K1959" s="4" t="str">
        <f>IF(COUNTIF($A$2:$A1959,A1959)&gt;1,"Duplicate","Unique")</f>
        <v>Unique</v>
      </c>
    </row>
    <row r="1960" spans="1:11" ht="15" customHeight="1" x14ac:dyDescent="0.3">
      <c r="A1960" s="4" t="str">
        <f>Raw_SalesFact!A1960</f>
        <v>SALE1958</v>
      </c>
      <c r="B1960" s="6">
        <f>Raw_SalesFact!B1960</f>
        <v>45216</v>
      </c>
      <c r="C1960" s="4" t="str">
        <f>Raw_SalesFact!C1960</f>
        <v>CUST1072</v>
      </c>
      <c r="D1960" s="4" t="str">
        <f>Raw_SalesFact!D1960</f>
        <v>PROD64</v>
      </c>
      <c r="E1960" s="4" t="str">
        <f>Raw_SalesFact!E1960</f>
        <v>STORE19</v>
      </c>
      <c r="F1960" s="4">
        <f>IF(Raw_SalesFact!F1960="",ROUND(AVERAGE(Raw_SalesFact!$F$2:$F$2001),0),Raw_SalesFact!F1960)</f>
        <v>3</v>
      </c>
      <c r="G1960" s="4">
        <f>IF(Raw_SalesFact!G1960="",ROUND(AVERAGEIF(Raw_SalesFact!$D$2:$D$2001,D1960,Raw_SalesFact!$G$2:$G$2001),2),Raw_SalesFact!G1960)</f>
        <v>449.99</v>
      </c>
      <c r="H1960" s="8">
        <f>IF(Raw_SalesFact!H1960="",0,Raw_SalesFact!H1960)</f>
        <v>0.17</v>
      </c>
      <c r="I1960" s="4" t="str">
        <f>Raw_SalesFact!I1960</f>
        <v>COD</v>
      </c>
      <c r="J1960" s="4">
        <f>IF(Raw_SalesFact!J1960="",ROUND(F1960*G1960*(1-H1960),2),Raw_SalesFact!J1960)</f>
        <v>1120.4751000000001</v>
      </c>
      <c r="K1960" s="4" t="str">
        <f>IF(COUNTIF($A$2:$A1960,A1960)&gt;1,"Duplicate","Unique")</f>
        <v>Unique</v>
      </c>
    </row>
    <row r="1961" spans="1:11" ht="15" customHeight="1" x14ac:dyDescent="0.3">
      <c r="A1961" s="4" t="str">
        <f>Raw_SalesFact!A1961</f>
        <v>SALE1959</v>
      </c>
      <c r="B1961" s="6">
        <f>Raw_SalesFact!B1961</f>
        <v>45639</v>
      </c>
      <c r="C1961" s="4" t="str">
        <f>Raw_SalesFact!C1961</f>
        <v>CUST1252</v>
      </c>
      <c r="D1961" s="4" t="str">
        <f>Raw_SalesFact!D1961</f>
        <v>PROD43</v>
      </c>
      <c r="E1961" s="4" t="str">
        <f>Raw_SalesFact!E1961</f>
        <v>STORE11</v>
      </c>
      <c r="F1961" s="4">
        <f>IF(Raw_SalesFact!F1961="",ROUND(AVERAGE(Raw_SalesFact!$F$2:$F$2001),0),Raw_SalesFact!F1961)</f>
        <v>2</v>
      </c>
      <c r="G1961" s="4">
        <f>IF(Raw_SalesFact!G1961="",ROUND(AVERAGEIF(Raw_SalesFact!$D$2:$D$2001,D1961,Raw_SalesFact!$G$2:$G$2001),2),Raw_SalesFact!G1961)</f>
        <v>249.02</v>
      </c>
      <c r="H1961" s="8">
        <f>IF(Raw_SalesFact!H1961="",0,Raw_SalesFact!H1961)</f>
        <v>0.01</v>
      </c>
      <c r="I1961" s="4" t="str">
        <f>Raw_SalesFact!I1961</f>
        <v>COD</v>
      </c>
      <c r="J1961" s="4">
        <f>IF(Raw_SalesFact!J1961="",ROUND(F1961*G1961*(1-H1961),2),Raw_SalesFact!J1961)</f>
        <v>493.05959999999999</v>
      </c>
      <c r="K1961" s="4" t="str">
        <f>IF(COUNTIF($A$2:$A1961,A1961)&gt;1,"Duplicate","Unique")</f>
        <v>Unique</v>
      </c>
    </row>
    <row r="1962" spans="1:11" ht="15" customHeight="1" x14ac:dyDescent="0.3">
      <c r="A1962" s="4" t="str">
        <f>Raw_SalesFact!A1962</f>
        <v>SALE1960</v>
      </c>
      <c r="B1962" s="6">
        <f>Raw_SalesFact!B1962</f>
        <v>45454</v>
      </c>
      <c r="C1962" s="4" t="str">
        <f>Raw_SalesFact!C1962</f>
        <v>CUST1137</v>
      </c>
      <c r="D1962" s="4" t="str">
        <f>Raw_SalesFact!D1962</f>
        <v>PROD57</v>
      </c>
      <c r="E1962" s="4" t="str">
        <f>Raw_SalesFact!E1962</f>
        <v>STORE19</v>
      </c>
      <c r="F1962" s="4">
        <f>IF(Raw_SalesFact!F1962="",ROUND(AVERAGE(Raw_SalesFact!$F$2:$F$2001),0),Raw_SalesFact!F1962)</f>
        <v>3</v>
      </c>
      <c r="G1962" s="4">
        <f>IF(Raw_SalesFact!G1962="",ROUND(AVERAGEIF(Raw_SalesFact!$D$2:$D$2001,D1962,Raw_SalesFact!$G$2:$G$2001),2),Raw_SalesFact!G1962)</f>
        <v>223.64</v>
      </c>
      <c r="H1962" s="8">
        <f>IF(Raw_SalesFact!H1962="",0,Raw_SalesFact!H1962)</f>
        <v>0.05</v>
      </c>
      <c r="I1962" s="4" t="str">
        <f>Raw_SalesFact!I1962</f>
        <v>Credit Card</v>
      </c>
      <c r="J1962" s="4">
        <f>IF(Raw_SalesFact!J1962="",ROUND(F1962*G1962*(1-H1962),2),Raw_SalesFact!J1962)</f>
        <v>637.37400000000002</v>
      </c>
      <c r="K1962" s="4" t="str">
        <f>IF(COUNTIF($A$2:$A1962,A1962)&gt;1,"Duplicate","Unique")</f>
        <v>Unique</v>
      </c>
    </row>
    <row r="1963" spans="1:11" ht="15" customHeight="1" x14ac:dyDescent="0.3">
      <c r="A1963" s="4" t="str">
        <f>Raw_SalesFact!A1963</f>
        <v>SALE1961</v>
      </c>
      <c r="B1963" s="6">
        <f>Raw_SalesFact!B1963</f>
        <v>45934</v>
      </c>
      <c r="C1963" s="4" t="str">
        <f>Raw_SalesFact!C1963</f>
        <v>CUST1106</v>
      </c>
      <c r="D1963" s="4" t="str">
        <f>Raw_SalesFact!D1963</f>
        <v>PROD24</v>
      </c>
      <c r="E1963" s="4" t="str">
        <f>Raw_SalesFact!E1963</f>
        <v>STORE4</v>
      </c>
      <c r="F1963" s="4">
        <f>IF(Raw_SalesFact!F1963="",ROUND(AVERAGE(Raw_SalesFact!$F$2:$F$2001),0),Raw_SalesFact!F1963)</f>
        <v>2</v>
      </c>
      <c r="G1963" s="4">
        <f>IF(Raw_SalesFact!G1963="",ROUND(AVERAGEIF(Raw_SalesFact!$D$2:$D$2001,D1963,Raw_SalesFact!$G$2:$G$2001),2),Raw_SalesFact!G1963)</f>
        <v>92.94</v>
      </c>
      <c r="H1963" s="8">
        <f>IF(Raw_SalesFact!H1963="",0,Raw_SalesFact!H1963)</f>
        <v>0.12</v>
      </c>
      <c r="I1963" s="4" t="str">
        <f>Raw_SalesFact!I1963</f>
        <v>Credit Card</v>
      </c>
      <c r="J1963" s="4">
        <f>IF(Raw_SalesFact!J1963="",ROUND(F1963*G1963*(1-H1963),2),Raw_SalesFact!J1963)</f>
        <v>163.5744</v>
      </c>
      <c r="K1963" s="4" t="str">
        <f>IF(COUNTIF($A$2:$A1963,A1963)&gt;1,"Duplicate","Unique")</f>
        <v>Unique</v>
      </c>
    </row>
    <row r="1964" spans="1:11" ht="15" customHeight="1" x14ac:dyDescent="0.3">
      <c r="A1964" s="4" t="str">
        <f>Raw_SalesFact!A1964</f>
        <v>SALE1962</v>
      </c>
      <c r="B1964" s="6">
        <f>Raw_SalesFact!B1964</f>
        <v>45401</v>
      </c>
      <c r="C1964" s="4" t="str">
        <f>Raw_SalesFact!C1964</f>
        <v>CUST1361</v>
      </c>
      <c r="D1964" s="4" t="str">
        <f>Raw_SalesFact!D1964</f>
        <v>PROD16</v>
      </c>
      <c r="E1964" s="4" t="str">
        <f>Raw_SalesFact!E1964</f>
        <v>STORE2</v>
      </c>
      <c r="F1964" s="4">
        <f>IF(Raw_SalesFact!F1964="",ROUND(AVERAGE(Raw_SalesFact!$F$2:$F$2001),0),Raw_SalesFact!F1964)</f>
        <v>4</v>
      </c>
      <c r="G1964" s="4">
        <f>IF(Raw_SalesFact!G1964="",ROUND(AVERAGEIF(Raw_SalesFact!$D$2:$D$2001,D1964,Raw_SalesFact!$G$2:$G$2001),2),Raw_SalesFact!G1964)</f>
        <v>268.3</v>
      </c>
      <c r="H1964" s="8">
        <f>IF(Raw_SalesFact!H1964="",0,Raw_SalesFact!H1964)</f>
        <v>0.02</v>
      </c>
      <c r="I1964" s="4" t="str">
        <f>Raw_SalesFact!I1964</f>
        <v>COD</v>
      </c>
      <c r="J1964" s="4">
        <f>IF(Raw_SalesFact!J1964="",ROUND(F1964*G1964*(1-H1964),2),Raw_SalesFact!J1964)</f>
        <v>1051.7360000000001</v>
      </c>
      <c r="K1964" s="4" t="str">
        <f>IF(COUNTIF($A$2:$A1964,A1964)&gt;1,"Duplicate","Unique")</f>
        <v>Unique</v>
      </c>
    </row>
    <row r="1965" spans="1:11" ht="15" customHeight="1" x14ac:dyDescent="0.3">
      <c r="A1965" s="4" t="str">
        <f>Raw_SalesFact!A1965</f>
        <v>SALE1963</v>
      </c>
      <c r="B1965" s="6">
        <f>Raw_SalesFact!B1965</f>
        <v>45770</v>
      </c>
      <c r="C1965" s="4" t="str">
        <f>Raw_SalesFact!C1965</f>
        <v>CUST1442</v>
      </c>
      <c r="D1965" s="4" t="str">
        <f>Raw_SalesFact!D1965</f>
        <v>PROD59</v>
      </c>
      <c r="E1965" s="4" t="str">
        <f>Raw_SalesFact!E1965</f>
        <v>STORE19</v>
      </c>
      <c r="F1965" s="4">
        <f>IF(Raw_SalesFact!F1965="",ROUND(AVERAGE(Raw_SalesFact!$F$2:$F$2001),0),Raw_SalesFact!F1965)</f>
        <v>4</v>
      </c>
      <c r="G1965" s="4">
        <f>IF(Raw_SalesFact!G1965="",ROUND(AVERAGEIF(Raw_SalesFact!$D$2:$D$2001,D1965,Raw_SalesFact!$G$2:$G$2001),2),Raw_SalesFact!G1965)</f>
        <v>835.61</v>
      </c>
      <c r="H1965" s="8">
        <f>IF(Raw_SalesFact!H1965="",0,Raw_SalesFact!H1965)</f>
        <v>0.03</v>
      </c>
      <c r="I1965" s="4" t="str">
        <f>Raw_SalesFact!I1965</f>
        <v>Credit Card</v>
      </c>
      <c r="J1965" s="4">
        <f>IF(Raw_SalesFact!J1965="",ROUND(F1965*G1965*(1-H1965),2),Raw_SalesFact!J1965)</f>
        <v>3242.1668</v>
      </c>
      <c r="K1965" s="4" t="str">
        <f>IF(COUNTIF($A$2:$A1965,A1965)&gt;1,"Duplicate","Unique")</f>
        <v>Unique</v>
      </c>
    </row>
    <row r="1966" spans="1:11" ht="15" customHeight="1" x14ac:dyDescent="0.3">
      <c r="A1966" s="4" t="str">
        <f>Raw_SalesFact!A1966</f>
        <v>SALE1964</v>
      </c>
      <c r="B1966" s="6">
        <f>Raw_SalesFact!B1966</f>
        <v>45405</v>
      </c>
      <c r="C1966" s="4" t="str">
        <f>Raw_SalesFact!C1966</f>
        <v>CUST1382</v>
      </c>
      <c r="D1966" s="4" t="str">
        <f>Raw_SalesFact!D1966</f>
        <v>PROD68</v>
      </c>
      <c r="E1966" s="4" t="str">
        <f>Raw_SalesFact!E1966</f>
        <v>STORE5</v>
      </c>
      <c r="F1966" s="4">
        <f>IF(Raw_SalesFact!F1966="",ROUND(AVERAGE(Raw_SalesFact!$F$2:$F$2001),0),Raw_SalesFact!F1966)</f>
        <v>3</v>
      </c>
      <c r="G1966" s="4">
        <f>IF(Raw_SalesFact!G1966="",ROUND(AVERAGEIF(Raw_SalesFact!$D$2:$D$2001,D1966,Raw_SalesFact!$G$2:$G$2001),2),Raw_SalesFact!G1966)</f>
        <v>120.97</v>
      </c>
      <c r="H1966" s="8">
        <f>IF(Raw_SalesFact!H1966="",0,Raw_SalesFact!H1966)</f>
        <v>0.11</v>
      </c>
      <c r="I1966" s="4" t="str">
        <f>Raw_SalesFact!I1966</f>
        <v>Credit Card</v>
      </c>
      <c r="J1966" s="4">
        <f>IF(Raw_SalesFact!J1966="",ROUND(F1966*G1966*(1-H1966),2),Raw_SalesFact!J1966)</f>
        <v>322.98989999999998</v>
      </c>
      <c r="K1966" s="4" t="str">
        <f>IF(COUNTIF($A$2:$A1966,A1966)&gt;1,"Duplicate","Unique")</f>
        <v>Unique</v>
      </c>
    </row>
    <row r="1967" spans="1:11" ht="15" customHeight="1" x14ac:dyDescent="0.3">
      <c r="A1967" s="4" t="str">
        <f>Raw_SalesFact!A1967</f>
        <v>SALE1965</v>
      </c>
      <c r="B1967" s="6">
        <f>Raw_SalesFact!B1967</f>
        <v>45424</v>
      </c>
      <c r="C1967" s="4" t="str">
        <f>Raw_SalesFact!C1967</f>
        <v>CUST1030</v>
      </c>
      <c r="D1967" s="4" t="str">
        <f>Raw_SalesFact!D1967</f>
        <v>PROD40</v>
      </c>
      <c r="E1967" s="4" t="str">
        <f>Raw_SalesFact!E1967</f>
        <v>STORE9</v>
      </c>
      <c r="F1967" s="4">
        <f>IF(Raw_SalesFact!F1967="",ROUND(AVERAGE(Raw_SalesFact!$F$2:$F$2001),0),Raw_SalesFact!F1967)</f>
        <v>2</v>
      </c>
      <c r="G1967" s="4">
        <f>IF(Raw_SalesFact!G1967="",ROUND(AVERAGEIF(Raw_SalesFact!$D$2:$D$2001,D1967,Raw_SalesFact!$G$2:$G$2001),2),Raw_SalesFact!G1967)</f>
        <v>26.36</v>
      </c>
      <c r="H1967" s="8">
        <f>IF(Raw_SalesFact!H1967="",0,Raw_SalesFact!H1967)</f>
        <v>0.03</v>
      </c>
      <c r="I1967" s="4" t="str">
        <f>Raw_SalesFact!I1967</f>
        <v>COD</v>
      </c>
      <c r="J1967" s="4">
        <f>IF(Raw_SalesFact!J1967="",ROUND(F1967*G1967*(1-H1967),2),Raw_SalesFact!J1967)</f>
        <v>51.138399999999997</v>
      </c>
      <c r="K1967" s="4" t="str">
        <f>IF(COUNTIF($A$2:$A1967,A1967)&gt;1,"Duplicate","Unique")</f>
        <v>Unique</v>
      </c>
    </row>
    <row r="1968" spans="1:11" ht="15" customHeight="1" x14ac:dyDescent="0.3">
      <c r="A1968" s="4" t="str">
        <f>Raw_SalesFact!A1968</f>
        <v>SALE1966</v>
      </c>
      <c r="B1968" s="6">
        <f>Raw_SalesFact!B1968</f>
        <v>45881</v>
      </c>
      <c r="C1968" s="4" t="str">
        <f>Raw_SalesFact!C1968</f>
        <v>CUST1033</v>
      </c>
      <c r="D1968" s="4" t="str">
        <f>Raw_SalesFact!D1968</f>
        <v>PROD77</v>
      </c>
      <c r="E1968" s="4" t="str">
        <f>Raw_SalesFact!E1968</f>
        <v>STORE6</v>
      </c>
      <c r="F1968" s="4">
        <f>IF(Raw_SalesFact!F1968="",ROUND(AVERAGE(Raw_SalesFact!$F$2:$F$2001),0),Raw_SalesFact!F1968)</f>
        <v>1</v>
      </c>
      <c r="G1968" s="4">
        <f>IF(Raw_SalesFact!G1968="",ROUND(AVERAGEIF(Raw_SalesFact!$D$2:$D$2001,D1968,Raw_SalesFact!$G$2:$G$2001),2),Raw_SalesFact!G1968)</f>
        <v>918.87</v>
      </c>
      <c r="H1968" s="8">
        <f>IF(Raw_SalesFact!H1968="",0,Raw_SalesFact!H1968)</f>
        <v>0.11</v>
      </c>
      <c r="I1968" s="4" t="str">
        <f>Raw_SalesFact!I1968</f>
        <v>PayPal</v>
      </c>
      <c r="J1968" s="4">
        <f>IF(Raw_SalesFact!J1968="",ROUND(F1968*G1968*(1-H1968),2),Raw_SalesFact!J1968)</f>
        <v>817.79430000000002</v>
      </c>
      <c r="K1968" s="4" t="str">
        <f>IF(COUNTIF($A$2:$A1968,A1968)&gt;1,"Duplicate","Unique")</f>
        <v>Unique</v>
      </c>
    </row>
    <row r="1969" spans="1:11" ht="15" customHeight="1" x14ac:dyDescent="0.3">
      <c r="A1969" s="4" t="str">
        <f>Raw_SalesFact!A1969</f>
        <v>SALE1967</v>
      </c>
      <c r="B1969" s="6">
        <f>Raw_SalesFact!B1969</f>
        <v>45794</v>
      </c>
      <c r="C1969" s="4" t="str">
        <f>Raw_SalesFact!C1969</f>
        <v>CUST1031</v>
      </c>
      <c r="D1969" s="4" t="str">
        <f>Raw_SalesFact!D1969</f>
        <v>PROD67</v>
      </c>
      <c r="E1969" s="4" t="str">
        <f>Raw_SalesFact!E1969</f>
        <v>STORE11</v>
      </c>
      <c r="F1969" s="4">
        <f>IF(Raw_SalesFact!F1969="",ROUND(AVERAGE(Raw_SalesFact!$F$2:$F$2001),0),Raw_SalesFact!F1969)</f>
        <v>2</v>
      </c>
      <c r="G1969" s="4">
        <f>IF(Raw_SalesFact!G1969="",ROUND(AVERAGEIF(Raw_SalesFact!$D$2:$D$2001,D1969,Raw_SalesFact!$G$2:$G$2001),2),Raw_SalesFact!G1969)</f>
        <v>924.73</v>
      </c>
      <c r="H1969" s="8">
        <f>IF(Raw_SalesFact!H1969="",0,Raw_SalesFact!H1969)</f>
        <v>0.28999999999999998</v>
      </c>
      <c r="I1969" s="4" t="str">
        <f>Raw_SalesFact!I1969</f>
        <v>PayPal</v>
      </c>
      <c r="J1969" s="4">
        <f>IF(Raw_SalesFact!J1969="",ROUND(F1969*G1969*(1-H1969),2),Raw_SalesFact!J1969)</f>
        <v>1313.1166000000001</v>
      </c>
      <c r="K1969" s="4" t="str">
        <f>IF(COUNTIF($A$2:$A1969,A1969)&gt;1,"Duplicate","Unique")</f>
        <v>Unique</v>
      </c>
    </row>
    <row r="1970" spans="1:11" ht="15" customHeight="1" x14ac:dyDescent="0.3">
      <c r="A1970" s="4" t="str">
        <f>Raw_SalesFact!A1970</f>
        <v>SALE1968</v>
      </c>
      <c r="B1970" s="6">
        <f>Raw_SalesFact!B1970</f>
        <v>45665</v>
      </c>
      <c r="C1970" s="4" t="str">
        <f>Raw_SalesFact!C1970</f>
        <v>CUST1021</v>
      </c>
      <c r="D1970" s="4" t="str">
        <f>Raw_SalesFact!D1970</f>
        <v>PROD12</v>
      </c>
      <c r="E1970" s="4" t="str">
        <f>Raw_SalesFact!E1970</f>
        <v>STORE10</v>
      </c>
      <c r="F1970" s="4">
        <f>IF(Raw_SalesFact!F1970="",ROUND(AVERAGE(Raw_SalesFact!$F$2:$F$2001),0),Raw_SalesFact!F1970)</f>
        <v>3</v>
      </c>
      <c r="G1970" s="4">
        <f>IF(Raw_SalesFact!G1970="",ROUND(AVERAGEIF(Raw_SalesFact!$D$2:$D$2001,D1970,Raw_SalesFact!$G$2:$G$2001),2),Raw_SalesFact!G1970)</f>
        <v>195.31</v>
      </c>
      <c r="H1970" s="8">
        <f>IF(Raw_SalesFact!H1970="",0,Raw_SalesFact!H1970)</f>
        <v>0.13</v>
      </c>
      <c r="I1970" s="4" t="str">
        <f>Raw_SalesFact!I1970</f>
        <v>COD</v>
      </c>
      <c r="J1970" s="4">
        <f>IF(Raw_SalesFact!J1970="",ROUND(F1970*G1970*(1-H1970),2),Raw_SalesFact!J1970)</f>
        <v>509.75909999999999</v>
      </c>
      <c r="K1970" s="4" t="str">
        <f>IF(COUNTIF($A$2:$A1970,A1970)&gt;1,"Duplicate","Unique")</f>
        <v>Unique</v>
      </c>
    </row>
    <row r="1971" spans="1:11" ht="15" customHeight="1" x14ac:dyDescent="0.3">
      <c r="A1971" s="4" t="str">
        <f>Raw_SalesFact!A1971</f>
        <v>SALE1969</v>
      </c>
      <c r="B1971" s="6">
        <f>Raw_SalesFact!B1971</f>
        <v>45793</v>
      </c>
      <c r="C1971" s="4" t="str">
        <f>Raw_SalesFact!C1971</f>
        <v>CUST1142</v>
      </c>
      <c r="D1971" s="4" t="str">
        <f>Raw_SalesFact!D1971</f>
        <v>PROD38</v>
      </c>
      <c r="E1971" s="4" t="str">
        <f>Raw_SalesFact!E1971</f>
        <v>STORE8</v>
      </c>
      <c r="F1971" s="4">
        <f>IF(Raw_SalesFact!F1971="",ROUND(AVERAGE(Raw_SalesFact!$F$2:$F$2001),0),Raw_SalesFact!F1971)</f>
        <v>1</v>
      </c>
      <c r="G1971" s="4">
        <f>IF(Raw_SalesFact!G1971="",ROUND(AVERAGEIF(Raw_SalesFact!$D$2:$D$2001,D1971,Raw_SalesFact!$G$2:$G$2001),2),Raw_SalesFact!G1971)</f>
        <v>91.38</v>
      </c>
      <c r="H1971" s="8">
        <f>IF(Raw_SalesFact!H1971="",0,Raw_SalesFact!H1971)</f>
        <v>0.14000000000000001</v>
      </c>
      <c r="I1971" s="4" t="str">
        <f>Raw_SalesFact!I1971</f>
        <v>Credit Card</v>
      </c>
      <c r="J1971" s="4">
        <f>IF(Raw_SalesFact!J1971="",ROUND(F1971*G1971*(1-H1971),2),Raw_SalesFact!J1971)</f>
        <v>78.586799999999997</v>
      </c>
      <c r="K1971" s="4" t="str">
        <f>IF(COUNTIF($A$2:$A1971,A1971)&gt;1,"Duplicate","Unique")</f>
        <v>Unique</v>
      </c>
    </row>
    <row r="1972" spans="1:11" ht="15" customHeight="1" x14ac:dyDescent="0.3">
      <c r="A1972" s="4" t="str">
        <f>Raw_SalesFact!A1972</f>
        <v>SALE1970</v>
      </c>
      <c r="B1972" s="6">
        <f>Raw_SalesFact!B1972</f>
        <v>45563</v>
      </c>
      <c r="C1972" s="4" t="str">
        <f>Raw_SalesFact!C1972</f>
        <v>CUST1483</v>
      </c>
      <c r="D1972" s="4" t="str">
        <f>Raw_SalesFact!D1972</f>
        <v>PROD86</v>
      </c>
      <c r="E1972" s="4" t="str">
        <f>Raw_SalesFact!E1972</f>
        <v>STORE11</v>
      </c>
      <c r="F1972" s="4">
        <f>IF(Raw_SalesFact!F1972="",ROUND(AVERAGE(Raw_SalesFact!$F$2:$F$2001),0),Raw_SalesFact!F1972)</f>
        <v>2</v>
      </c>
      <c r="G1972" s="4">
        <f>IF(Raw_SalesFact!G1972="",ROUND(AVERAGEIF(Raw_SalesFact!$D$2:$D$2001,D1972,Raw_SalesFact!$G$2:$G$2001),2),Raw_SalesFact!G1972)</f>
        <v>494.35</v>
      </c>
      <c r="H1972" s="8">
        <f>IF(Raw_SalesFact!H1972="",0,Raw_SalesFact!H1972)</f>
        <v>0.1</v>
      </c>
      <c r="I1972" s="4" t="str">
        <f>Raw_SalesFact!I1972</f>
        <v>Credit Card</v>
      </c>
      <c r="J1972" s="4">
        <f>IF(Raw_SalesFact!J1972="",ROUND(F1972*G1972*(1-H1972),2),Raw_SalesFact!J1972)</f>
        <v>889.83</v>
      </c>
      <c r="K1972" s="4" t="str">
        <f>IF(COUNTIF($A$2:$A1972,A1972)&gt;1,"Duplicate","Unique")</f>
        <v>Unique</v>
      </c>
    </row>
    <row r="1973" spans="1:11" ht="15" customHeight="1" x14ac:dyDescent="0.3">
      <c r="A1973" s="4" t="str">
        <f>Raw_SalesFact!A1973</f>
        <v>SALE1971</v>
      </c>
      <c r="B1973" s="6">
        <f>Raw_SalesFact!B1973</f>
        <v>45577</v>
      </c>
      <c r="C1973" s="4" t="str">
        <f>Raw_SalesFact!C1973</f>
        <v>CUST1255</v>
      </c>
      <c r="D1973" s="4" t="str">
        <f>Raw_SalesFact!D1973</f>
        <v>PROD24</v>
      </c>
      <c r="E1973" s="4" t="str">
        <f>Raw_SalesFact!E1973</f>
        <v>STORE10</v>
      </c>
      <c r="F1973" s="4">
        <f>IF(Raw_SalesFact!F1973="",ROUND(AVERAGE(Raw_SalesFact!$F$2:$F$2001),0),Raw_SalesFact!F1973)</f>
        <v>1</v>
      </c>
      <c r="G1973" s="4">
        <f>IF(Raw_SalesFact!G1973="",ROUND(AVERAGEIF(Raw_SalesFact!$D$2:$D$2001,D1973,Raw_SalesFact!$G$2:$G$2001),2),Raw_SalesFact!G1973)</f>
        <v>412.2</v>
      </c>
      <c r="H1973" s="8">
        <f>IF(Raw_SalesFact!H1973="",0,Raw_SalesFact!H1973)</f>
        <v>0.11</v>
      </c>
      <c r="I1973" s="4" t="str">
        <f>Raw_SalesFact!I1973</f>
        <v>Credit Card</v>
      </c>
      <c r="J1973" s="4">
        <f>IF(Raw_SalesFact!J1973="",ROUND(F1973*G1973*(1-H1973),2),Raw_SalesFact!J1973)</f>
        <v>366.858</v>
      </c>
      <c r="K1973" s="4" t="str">
        <f>IF(COUNTIF($A$2:$A1973,A1973)&gt;1,"Duplicate","Unique")</f>
        <v>Unique</v>
      </c>
    </row>
    <row r="1974" spans="1:11" ht="15" customHeight="1" x14ac:dyDescent="0.3">
      <c r="A1974" s="4" t="str">
        <f>Raw_SalesFact!A1974</f>
        <v>SALE1972</v>
      </c>
      <c r="B1974" s="6">
        <f>Raw_SalesFact!B1974</f>
        <v>45466</v>
      </c>
      <c r="C1974" s="4" t="str">
        <f>Raw_SalesFact!C1974</f>
        <v>CUST1394</v>
      </c>
      <c r="D1974" s="4" t="str">
        <f>Raw_SalesFact!D1974</f>
        <v>PROD79</v>
      </c>
      <c r="E1974" s="4" t="str">
        <f>Raw_SalesFact!E1974</f>
        <v>STORE16</v>
      </c>
      <c r="F1974" s="4">
        <f>IF(Raw_SalesFact!F1974="",ROUND(AVERAGE(Raw_SalesFact!$F$2:$F$2001),0),Raw_SalesFact!F1974)</f>
        <v>1</v>
      </c>
      <c r="G1974" s="4">
        <f>IF(Raw_SalesFact!G1974="",ROUND(AVERAGEIF(Raw_SalesFact!$D$2:$D$2001,D1974,Raw_SalesFact!$G$2:$G$2001),2),Raw_SalesFact!G1974)</f>
        <v>650.47</v>
      </c>
      <c r="H1974" s="8">
        <f>IF(Raw_SalesFact!H1974="",0,Raw_SalesFact!H1974)</f>
        <v>0.13</v>
      </c>
      <c r="I1974" s="4" t="str">
        <f>Raw_SalesFact!I1974</f>
        <v>PayPal</v>
      </c>
      <c r="J1974" s="4">
        <f>IF(Raw_SalesFact!J1974="",ROUND(F1974*G1974*(1-H1974),2),Raw_SalesFact!J1974)</f>
        <v>565.90890000000002</v>
      </c>
      <c r="K1974" s="4" t="str">
        <f>IF(COUNTIF($A$2:$A1974,A1974)&gt;1,"Duplicate","Unique")</f>
        <v>Unique</v>
      </c>
    </row>
    <row r="1975" spans="1:11" ht="15" customHeight="1" x14ac:dyDescent="0.3">
      <c r="A1975" s="4" t="str">
        <f>Raw_SalesFact!A1975</f>
        <v>SALE1973</v>
      </c>
      <c r="B1975" s="6">
        <f>Raw_SalesFact!B1975</f>
        <v>45256</v>
      </c>
      <c r="C1975" s="4" t="str">
        <f>Raw_SalesFact!C1975</f>
        <v>CUST1155</v>
      </c>
      <c r="D1975" s="4" t="str">
        <f>Raw_SalesFact!D1975</f>
        <v>PROD14</v>
      </c>
      <c r="E1975" s="4" t="str">
        <f>Raw_SalesFact!E1975</f>
        <v>STORE12</v>
      </c>
      <c r="F1975" s="4">
        <f>IF(Raw_SalesFact!F1975="",ROUND(AVERAGE(Raw_SalesFact!$F$2:$F$2001),0),Raw_SalesFact!F1975)</f>
        <v>1</v>
      </c>
      <c r="G1975" s="4">
        <f>IF(Raw_SalesFact!G1975="",ROUND(AVERAGEIF(Raw_SalesFact!$D$2:$D$2001,D1975,Raw_SalesFact!$G$2:$G$2001),2),Raw_SalesFact!G1975)</f>
        <v>68.209999999999994</v>
      </c>
      <c r="H1975" s="8">
        <f>IF(Raw_SalesFact!H1975="",0,Raw_SalesFact!H1975)</f>
        <v>0.05</v>
      </c>
      <c r="I1975" s="4" t="str">
        <f>Raw_SalesFact!I1975</f>
        <v>PayPal</v>
      </c>
      <c r="J1975" s="4">
        <f>IF(Raw_SalesFact!J1975="",ROUND(F1975*G1975*(1-H1975),2),Raw_SalesFact!J1975)</f>
        <v>64.799499999999995</v>
      </c>
      <c r="K1975" s="4" t="str">
        <f>IF(COUNTIF($A$2:$A1975,A1975)&gt;1,"Duplicate","Unique")</f>
        <v>Unique</v>
      </c>
    </row>
    <row r="1976" spans="1:11" ht="15" customHeight="1" x14ac:dyDescent="0.3">
      <c r="A1976" s="4" t="str">
        <f>Raw_SalesFact!A1976</f>
        <v>SALE1974</v>
      </c>
      <c r="B1976" s="6">
        <f>Raw_SalesFact!B1976</f>
        <v>45886</v>
      </c>
      <c r="C1976" s="4" t="str">
        <f>Raw_SalesFact!C1976</f>
        <v>CUST1135</v>
      </c>
      <c r="D1976" s="4" t="str">
        <f>Raw_SalesFact!D1976</f>
        <v>PROD53</v>
      </c>
      <c r="E1976" s="4" t="str">
        <f>Raw_SalesFact!E1976</f>
        <v>STORE7</v>
      </c>
      <c r="F1976" s="4">
        <f>IF(Raw_SalesFact!F1976="",ROUND(AVERAGE(Raw_SalesFact!$F$2:$F$2001),0),Raw_SalesFact!F1976)</f>
        <v>2</v>
      </c>
      <c r="G1976" s="4">
        <f>IF(Raw_SalesFact!G1976="",ROUND(AVERAGEIF(Raw_SalesFact!$D$2:$D$2001,D1976,Raw_SalesFact!$G$2:$G$2001),2),Raw_SalesFact!G1976)</f>
        <v>842.89</v>
      </c>
      <c r="H1976" s="8">
        <f>IF(Raw_SalesFact!H1976="",0,Raw_SalesFact!H1976)</f>
        <v>0.25</v>
      </c>
      <c r="I1976" s="4" t="str">
        <f>Raw_SalesFact!I1976</f>
        <v>COD</v>
      </c>
      <c r="J1976" s="4">
        <f>IF(Raw_SalesFact!J1976="",ROUND(F1976*G1976*(1-H1976),2),Raw_SalesFact!J1976)</f>
        <v>1264.335</v>
      </c>
      <c r="K1976" s="4" t="str">
        <f>IF(COUNTIF($A$2:$A1976,A1976)&gt;1,"Duplicate","Unique")</f>
        <v>Unique</v>
      </c>
    </row>
    <row r="1977" spans="1:11" ht="15" customHeight="1" x14ac:dyDescent="0.3">
      <c r="A1977" s="4" t="str">
        <f>Raw_SalesFact!A1977</f>
        <v>SALE1975</v>
      </c>
      <c r="B1977" s="6">
        <f>Raw_SalesFact!B1977</f>
        <v>45390</v>
      </c>
      <c r="C1977" s="4" t="str">
        <f>Raw_SalesFact!C1977</f>
        <v>CUST1300</v>
      </c>
      <c r="D1977" s="4" t="str">
        <f>Raw_SalesFact!D1977</f>
        <v>PROD5</v>
      </c>
      <c r="E1977" s="4" t="str">
        <f>Raw_SalesFact!E1977</f>
        <v>STORE4</v>
      </c>
      <c r="F1977" s="4">
        <f>IF(Raw_SalesFact!F1977="",ROUND(AVERAGE(Raw_SalesFact!$F$2:$F$2001),0),Raw_SalesFact!F1977)</f>
        <v>2</v>
      </c>
      <c r="G1977" s="4">
        <f>IF(Raw_SalesFact!G1977="",ROUND(AVERAGEIF(Raw_SalesFact!$D$2:$D$2001,D1977,Raw_SalesFact!$G$2:$G$2001),2),Raw_SalesFact!G1977)</f>
        <v>227.95</v>
      </c>
      <c r="H1977" s="8">
        <f>IF(Raw_SalesFact!H1977="",0,Raw_SalesFact!H1977)</f>
        <v>0.24</v>
      </c>
      <c r="I1977" s="4" t="str">
        <f>Raw_SalesFact!I1977</f>
        <v>COD</v>
      </c>
      <c r="J1977" s="4">
        <f>IF(Raw_SalesFact!J1977="",ROUND(F1977*G1977*(1-H1977),2),Raw_SalesFact!J1977)</f>
        <v>346.48399999999998</v>
      </c>
      <c r="K1977" s="4" t="str">
        <f>IF(COUNTIF($A$2:$A1977,A1977)&gt;1,"Duplicate","Unique")</f>
        <v>Unique</v>
      </c>
    </row>
    <row r="1978" spans="1:11" ht="15" customHeight="1" x14ac:dyDescent="0.3">
      <c r="A1978" s="4" t="str">
        <f>Raw_SalesFact!A1978</f>
        <v>SALE1976</v>
      </c>
      <c r="B1978" s="6">
        <f>Raw_SalesFact!B1978</f>
        <v>45388</v>
      </c>
      <c r="C1978" s="4" t="str">
        <f>Raw_SalesFact!C1978</f>
        <v>CUST1192</v>
      </c>
      <c r="D1978" s="4" t="str">
        <f>Raw_SalesFact!D1978</f>
        <v>PROD66</v>
      </c>
      <c r="E1978" s="4" t="str">
        <f>Raw_SalesFact!E1978</f>
        <v>STORE12</v>
      </c>
      <c r="F1978" s="4">
        <f>IF(Raw_SalesFact!F1978="",ROUND(AVERAGE(Raw_SalesFact!$F$2:$F$2001),0),Raw_SalesFact!F1978)</f>
        <v>3</v>
      </c>
      <c r="G1978" s="4">
        <f>IF(Raw_SalesFact!G1978="",ROUND(AVERAGEIF(Raw_SalesFact!$D$2:$D$2001,D1978,Raw_SalesFact!$G$2:$G$2001),2),Raw_SalesFact!G1978)</f>
        <v>685.97</v>
      </c>
      <c r="H1978" s="8">
        <f>IF(Raw_SalesFact!H1978="",0,Raw_SalesFact!H1978)</f>
        <v>0.24</v>
      </c>
      <c r="I1978" s="4" t="str">
        <f>Raw_SalesFact!I1978</f>
        <v>PayPal</v>
      </c>
      <c r="J1978" s="4">
        <f>IF(Raw_SalesFact!J1978="",ROUND(F1978*G1978*(1-H1978),2),Raw_SalesFact!J1978)</f>
        <v>1564.0116</v>
      </c>
      <c r="K1978" s="4" t="str">
        <f>IF(COUNTIF($A$2:$A1978,A1978)&gt;1,"Duplicate","Unique")</f>
        <v>Unique</v>
      </c>
    </row>
    <row r="1979" spans="1:11" ht="15" customHeight="1" x14ac:dyDescent="0.3">
      <c r="A1979" s="4" t="str">
        <f>Raw_SalesFact!A1979</f>
        <v>SALE1977</v>
      </c>
      <c r="B1979" s="6">
        <f>Raw_SalesFact!B1979</f>
        <v>45793</v>
      </c>
      <c r="C1979" s="4" t="str">
        <f>Raw_SalesFact!C1979</f>
        <v>CUST1365</v>
      </c>
      <c r="D1979" s="4" t="str">
        <f>Raw_SalesFact!D1979</f>
        <v>PROD29</v>
      </c>
      <c r="E1979" s="4" t="str">
        <f>Raw_SalesFact!E1979</f>
        <v>STORE2</v>
      </c>
      <c r="F1979" s="4">
        <f>IF(Raw_SalesFact!F1979="",ROUND(AVERAGE(Raw_SalesFact!$F$2:$F$2001),0),Raw_SalesFact!F1979)</f>
        <v>1</v>
      </c>
      <c r="G1979" s="4">
        <f>IF(Raw_SalesFact!G1979="",ROUND(AVERAGEIF(Raw_SalesFact!$D$2:$D$2001,D1979,Raw_SalesFact!$G$2:$G$2001),2),Raw_SalesFact!G1979)</f>
        <v>722.57</v>
      </c>
      <c r="H1979" s="8">
        <f>IF(Raw_SalesFact!H1979="",0,Raw_SalesFact!H1979)</f>
        <v>0.18</v>
      </c>
      <c r="I1979" s="4" t="str">
        <f>Raw_SalesFact!I1979</f>
        <v>Credit Card</v>
      </c>
      <c r="J1979" s="4">
        <f>IF(Raw_SalesFact!J1979="",ROUND(F1979*G1979*(1-H1979),2),Raw_SalesFact!J1979)</f>
        <v>592.50739999999996</v>
      </c>
      <c r="K1979" s="4" t="str">
        <f>IF(COUNTIF($A$2:$A1979,A1979)&gt;1,"Duplicate","Unique")</f>
        <v>Unique</v>
      </c>
    </row>
    <row r="1980" spans="1:11" ht="15" customHeight="1" x14ac:dyDescent="0.3">
      <c r="A1980" s="4" t="str">
        <f>Raw_SalesFact!A1980</f>
        <v>SALE1978</v>
      </c>
      <c r="B1980" s="6">
        <f>Raw_SalesFact!B1980</f>
        <v>45615</v>
      </c>
      <c r="C1980" s="4" t="str">
        <f>Raw_SalesFact!C1980</f>
        <v>CUST1140</v>
      </c>
      <c r="D1980" s="4" t="str">
        <f>Raw_SalesFact!D1980</f>
        <v>PROD35</v>
      </c>
      <c r="E1980" s="4" t="str">
        <f>Raw_SalesFact!E1980</f>
        <v>STORE5</v>
      </c>
      <c r="F1980" s="4">
        <f>IF(Raw_SalesFact!F1980="",ROUND(AVERAGE(Raw_SalesFact!$F$2:$F$2001),0),Raw_SalesFact!F1980)</f>
        <v>3</v>
      </c>
      <c r="G1980" s="4">
        <f>IF(Raw_SalesFact!G1980="",ROUND(AVERAGEIF(Raw_SalesFact!$D$2:$D$2001,D1980,Raw_SalesFact!$G$2:$G$2001),2),Raw_SalesFact!G1980)</f>
        <v>585.54999999999995</v>
      </c>
      <c r="H1980" s="8">
        <f>IF(Raw_SalesFact!H1980="",0,Raw_SalesFact!H1980)</f>
        <v>0.14000000000000001</v>
      </c>
      <c r="I1980" s="4" t="str">
        <f>Raw_SalesFact!I1980</f>
        <v>COD</v>
      </c>
      <c r="J1980" s="4">
        <f>IF(Raw_SalesFact!J1980="",ROUND(F1980*G1980*(1-H1980),2),Raw_SalesFact!J1980)</f>
        <v>1510.7190000000001</v>
      </c>
      <c r="K1980" s="4" t="str">
        <f>IF(COUNTIF($A$2:$A1980,A1980)&gt;1,"Duplicate","Unique")</f>
        <v>Unique</v>
      </c>
    </row>
    <row r="1981" spans="1:11" ht="15" customHeight="1" x14ac:dyDescent="0.3">
      <c r="A1981" s="4" t="str">
        <f>Raw_SalesFact!A1981</f>
        <v>SALE1979</v>
      </c>
      <c r="B1981" s="6">
        <f>Raw_SalesFact!B1981</f>
        <v>45666</v>
      </c>
      <c r="C1981" s="4" t="str">
        <f>Raw_SalesFact!C1981</f>
        <v>CUST1309</v>
      </c>
      <c r="D1981" s="4" t="str">
        <f>Raw_SalesFact!D1981</f>
        <v>PROD46</v>
      </c>
      <c r="E1981" s="4" t="str">
        <f>Raw_SalesFact!E1981</f>
        <v>STORE13</v>
      </c>
      <c r="F1981" s="4">
        <f>IF(Raw_SalesFact!F1981="",ROUND(AVERAGE(Raw_SalesFact!$F$2:$F$2001),0),Raw_SalesFact!F1981)</f>
        <v>2</v>
      </c>
      <c r="G1981" s="4">
        <f>IF(Raw_SalesFact!G1981="",ROUND(AVERAGEIF(Raw_SalesFact!$D$2:$D$2001,D1981,Raw_SalesFact!$G$2:$G$2001),2),Raw_SalesFact!G1981)</f>
        <v>635.80999999999995</v>
      </c>
      <c r="H1981" s="8">
        <f>IF(Raw_SalesFact!H1981="",0,Raw_SalesFact!H1981)</f>
        <v>0.13</v>
      </c>
      <c r="I1981" s="4" t="str">
        <f>Raw_SalesFact!I1981</f>
        <v>PayPal</v>
      </c>
      <c r="J1981" s="4">
        <f>IF(Raw_SalesFact!J1981="",ROUND(F1981*G1981*(1-H1981),2),Raw_SalesFact!J1981)</f>
        <v>1106.3094000000001</v>
      </c>
      <c r="K1981" s="4" t="str">
        <f>IF(COUNTIF($A$2:$A1981,A1981)&gt;1,"Duplicate","Unique")</f>
        <v>Unique</v>
      </c>
    </row>
    <row r="1982" spans="1:11" ht="15" customHeight="1" x14ac:dyDescent="0.3">
      <c r="A1982" s="4" t="str">
        <f>Raw_SalesFact!A1982</f>
        <v>SALE1980</v>
      </c>
      <c r="B1982" s="6">
        <f>Raw_SalesFact!B1982</f>
        <v>45644</v>
      </c>
      <c r="C1982" s="4" t="str">
        <f>Raw_SalesFact!C1982</f>
        <v>CUST1277</v>
      </c>
      <c r="D1982" s="4" t="str">
        <f>Raw_SalesFact!D1982</f>
        <v>PROD14</v>
      </c>
      <c r="E1982" s="4" t="str">
        <f>Raw_SalesFact!E1982</f>
        <v>STORE4</v>
      </c>
      <c r="F1982" s="4">
        <f>IF(Raw_SalesFact!F1982="",ROUND(AVERAGE(Raw_SalesFact!$F$2:$F$2001),0),Raw_SalesFact!F1982)</f>
        <v>2</v>
      </c>
      <c r="G1982" s="4">
        <f>IF(Raw_SalesFact!G1982="",ROUND(AVERAGEIF(Raw_SalesFact!$D$2:$D$2001,D1982,Raw_SalesFact!$G$2:$G$2001),2),Raw_SalesFact!G1982)</f>
        <v>353.74</v>
      </c>
      <c r="H1982" s="8">
        <f>IF(Raw_SalesFact!H1982="",0,Raw_SalesFact!H1982)</f>
        <v>0.01</v>
      </c>
      <c r="I1982" s="4" t="str">
        <f>Raw_SalesFact!I1982</f>
        <v>Credit Card</v>
      </c>
      <c r="J1982" s="4">
        <f>IF(Raw_SalesFact!J1982="",ROUND(F1982*G1982*(1-H1982),2),Raw_SalesFact!J1982)</f>
        <v>700.40520000000004</v>
      </c>
      <c r="K1982" s="4" t="str">
        <f>IF(COUNTIF($A$2:$A1982,A1982)&gt;1,"Duplicate","Unique")</f>
        <v>Unique</v>
      </c>
    </row>
    <row r="1983" spans="1:11" ht="15" customHeight="1" x14ac:dyDescent="0.3">
      <c r="A1983" s="4" t="str">
        <f>Raw_SalesFact!A1983</f>
        <v>SALE1981</v>
      </c>
      <c r="B1983" s="6">
        <f>Raw_SalesFact!B1983</f>
        <v>45648</v>
      </c>
      <c r="C1983" s="4" t="str">
        <f>Raw_SalesFact!C1983</f>
        <v>CUST1264</v>
      </c>
      <c r="D1983" s="4" t="str">
        <f>Raw_SalesFact!D1983</f>
        <v>PROD36</v>
      </c>
      <c r="E1983" s="4" t="str">
        <f>Raw_SalesFact!E1983</f>
        <v>STORE7</v>
      </c>
      <c r="F1983" s="4">
        <f>IF(Raw_SalesFact!F1983="",ROUND(AVERAGE(Raw_SalesFact!$F$2:$F$2001),0),Raw_SalesFact!F1983)</f>
        <v>1</v>
      </c>
      <c r="G1983" s="4">
        <f>IF(Raw_SalesFact!G1983="",ROUND(AVERAGEIF(Raw_SalesFact!$D$2:$D$2001,D1983,Raw_SalesFact!$G$2:$G$2001),2),Raw_SalesFact!G1983)</f>
        <v>377.52</v>
      </c>
      <c r="H1983" s="8">
        <f>IF(Raw_SalesFact!H1983="",0,Raw_SalesFact!H1983)</f>
        <v>0.15</v>
      </c>
      <c r="I1983" s="4" t="str">
        <f>Raw_SalesFact!I1983</f>
        <v>Credit Card</v>
      </c>
      <c r="J1983" s="4">
        <f>IF(Raw_SalesFact!J1983="",ROUND(F1983*G1983*(1-H1983),2),Raw_SalesFact!J1983)</f>
        <v>320.892</v>
      </c>
      <c r="K1983" s="4" t="str">
        <f>IF(COUNTIF($A$2:$A1983,A1983)&gt;1,"Duplicate","Unique")</f>
        <v>Unique</v>
      </c>
    </row>
    <row r="1984" spans="1:11" ht="15" customHeight="1" x14ac:dyDescent="0.3">
      <c r="A1984" s="4" t="str">
        <f>Raw_SalesFact!A1984</f>
        <v>SALE1982</v>
      </c>
      <c r="B1984" s="6">
        <f>Raw_SalesFact!B1984</f>
        <v>45500</v>
      </c>
      <c r="C1984" s="4" t="str">
        <f>Raw_SalesFact!C1984</f>
        <v>CUST1205</v>
      </c>
      <c r="D1984" s="4" t="str">
        <f>Raw_SalesFact!D1984</f>
        <v>PROD68</v>
      </c>
      <c r="E1984" s="4" t="str">
        <f>Raw_SalesFact!E1984</f>
        <v>STORE2</v>
      </c>
      <c r="F1984" s="4">
        <f>IF(Raw_SalesFact!F1984="",ROUND(AVERAGE(Raw_SalesFact!$F$2:$F$2001),0),Raw_SalesFact!F1984)</f>
        <v>3</v>
      </c>
      <c r="G1984" s="4">
        <f>IF(Raw_SalesFact!G1984="",ROUND(AVERAGEIF(Raw_SalesFact!$D$2:$D$2001,D1984,Raw_SalesFact!$G$2:$G$2001),2),Raw_SalesFact!G1984)</f>
        <v>901.49</v>
      </c>
      <c r="H1984" s="8">
        <f>IF(Raw_SalesFact!H1984="",0,Raw_SalesFact!H1984)</f>
        <v>0</v>
      </c>
      <c r="I1984" s="4" t="str">
        <f>Raw_SalesFact!I1984</f>
        <v>Credit Card</v>
      </c>
      <c r="J1984" s="4">
        <f>IF(Raw_SalesFact!J1984="",ROUND(F1984*G1984*(1-H1984),2),Raw_SalesFact!J1984)</f>
        <v>2704.47</v>
      </c>
      <c r="K1984" s="4" t="str">
        <f>IF(COUNTIF($A$2:$A1984,A1984)&gt;1,"Duplicate","Unique")</f>
        <v>Unique</v>
      </c>
    </row>
    <row r="1985" spans="1:11" ht="15" customHeight="1" x14ac:dyDescent="0.3">
      <c r="A1985" s="4" t="str">
        <f>Raw_SalesFact!A1985</f>
        <v>SALE1983</v>
      </c>
      <c r="B1985" s="6">
        <f>Raw_SalesFact!B1985</f>
        <v>45806</v>
      </c>
      <c r="C1985" s="4" t="str">
        <f>Raw_SalesFact!C1985</f>
        <v>CUST1200</v>
      </c>
      <c r="D1985" s="4" t="str">
        <f>Raw_SalesFact!D1985</f>
        <v>PROD30</v>
      </c>
      <c r="E1985" s="4" t="str">
        <f>Raw_SalesFact!E1985</f>
        <v>STORE5</v>
      </c>
      <c r="F1985" s="4">
        <f>IF(Raw_SalesFact!F1985="",ROUND(AVERAGE(Raw_SalesFact!$F$2:$F$2001),0),Raw_SalesFact!F1985)</f>
        <v>1</v>
      </c>
      <c r="G1985" s="4">
        <f>IF(Raw_SalesFact!G1985="",ROUND(AVERAGEIF(Raw_SalesFact!$D$2:$D$2001,D1985,Raw_SalesFact!$G$2:$G$2001),2),Raw_SalesFact!G1985)</f>
        <v>563.01</v>
      </c>
      <c r="H1985" s="8">
        <f>IF(Raw_SalesFact!H1985="",0,Raw_SalesFact!H1985)</f>
        <v>0.1</v>
      </c>
      <c r="I1985" s="4" t="str">
        <f>Raw_SalesFact!I1985</f>
        <v>Credit Card</v>
      </c>
      <c r="J1985" s="4">
        <f>IF(Raw_SalesFact!J1985="",ROUND(F1985*G1985*(1-H1985),2),Raw_SalesFact!J1985)</f>
        <v>506.709</v>
      </c>
      <c r="K1985" s="4" t="str">
        <f>IF(COUNTIF($A$2:$A1985,A1985)&gt;1,"Duplicate","Unique")</f>
        <v>Unique</v>
      </c>
    </row>
    <row r="1986" spans="1:11" ht="15" customHeight="1" x14ac:dyDescent="0.3">
      <c r="A1986" s="4" t="str">
        <f>Raw_SalesFact!A1986</f>
        <v>SALE1984</v>
      </c>
      <c r="B1986" s="6">
        <f>Raw_SalesFact!B1986</f>
        <v>45365</v>
      </c>
      <c r="C1986" s="4" t="str">
        <f>Raw_SalesFact!C1986</f>
        <v>CUST1052</v>
      </c>
      <c r="D1986" s="4" t="str">
        <f>Raw_SalesFact!D1986</f>
        <v>PROD70</v>
      </c>
      <c r="E1986" s="4" t="str">
        <f>Raw_SalesFact!E1986</f>
        <v>STORE6</v>
      </c>
      <c r="F1986" s="4">
        <f>IF(Raw_SalesFact!F1986="",ROUND(AVERAGE(Raw_SalesFact!$F$2:$F$2001),0),Raw_SalesFact!F1986)</f>
        <v>4</v>
      </c>
      <c r="G1986" s="4">
        <f>IF(Raw_SalesFact!G1986="",ROUND(AVERAGEIF(Raw_SalesFact!$D$2:$D$2001,D1986,Raw_SalesFact!$G$2:$G$2001),2),Raw_SalesFact!G1986)</f>
        <v>167.25</v>
      </c>
      <c r="H1986" s="8">
        <f>IF(Raw_SalesFact!H1986="",0,Raw_SalesFact!H1986)</f>
        <v>0.11</v>
      </c>
      <c r="I1986" s="4" t="str">
        <f>Raw_SalesFact!I1986</f>
        <v>Credit Card</v>
      </c>
      <c r="J1986" s="4">
        <f>IF(Raw_SalesFact!J1986="",ROUND(F1986*G1986*(1-H1986),2),Raw_SalesFact!J1986)</f>
        <v>595.41</v>
      </c>
      <c r="K1986" s="4" t="str">
        <f>IF(COUNTIF($A$2:$A1986,A1986)&gt;1,"Duplicate","Unique")</f>
        <v>Unique</v>
      </c>
    </row>
    <row r="1987" spans="1:11" ht="15" customHeight="1" x14ac:dyDescent="0.3">
      <c r="A1987" s="4" t="str">
        <f>Raw_SalesFact!A1987</f>
        <v>SALE1985</v>
      </c>
      <c r="B1987" s="6">
        <f>Raw_SalesFact!B1987</f>
        <v>45229</v>
      </c>
      <c r="C1987" s="4" t="str">
        <f>Raw_SalesFact!C1987</f>
        <v>CUST1454</v>
      </c>
      <c r="D1987" s="4" t="str">
        <f>Raw_SalesFact!D1987</f>
        <v>PROD60</v>
      </c>
      <c r="E1987" s="4" t="str">
        <f>Raw_SalesFact!E1987</f>
        <v>STORE18</v>
      </c>
      <c r="F1987" s="4">
        <f>IF(Raw_SalesFact!F1987="",ROUND(AVERAGE(Raw_SalesFact!$F$2:$F$2001),0),Raw_SalesFact!F1987)</f>
        <v>3</v>
      </c>
      <c r="G1987" s="4">
        <f>IF(Raw_SalesFact!G1987="",ROUND(AVERAGEIF(Raw_SalesFact!$D$2:$D$2001,D1987,Raw_SalesFact!$G$2:$G$2001),2),Raw_SalesFact!G1987)</f>
        <v>345.43</v>
      </c>
      <c r="H1987" s="8">
        <f>IF(Raw_SalesFact!H1987="",0,Raw_SalesFact!H1987)</f>
        <v>0.08</v>
      </c>
      <c r="I1987" s="4" t="str">
        <f>Raw_SalesFact!I1987</f>
        <v>COD</v>
      </c>
      <c r="J1987" s="4">
        <f>IF(Raw_SalesFact!J1987="",ROUND(F1987*G1987*(1-H1987),2),Raw_SalesFact!J1987)</f>
        <v>953.38679999999999</v>
      </c>
      <c r="K1987" s="4" t="str">
        <f>IF(COUNTIF($A$2:$A1987,A1987)&gt;1,"Duplicate","Unique")</f>
        <v>Unique</v>
      </c>
    </row>
    <row r="1988" spans="1:11" ht="15" customHeight="1" x14ac:dyDescent="0.3">
      <c r="A1988" s="4" t="str">
        <f>Raw_SalesFact!A1988</f>
        <v>SALE1986</v>
      </c>
      <c r="B1988" s="6">
        <f>Raw_SalesFact!B1988</f>
        <v>45349</v>
      </c>
      <c r="C1988" s="4" t="str">
        <f>Raw_SalesFact!C1988</f>
        <v>CUST1308</v>
      </c>
      <c r="D1988" s="4" t="str">
        <f>Raw_SalesFact!D1988</f>
        <v>PROD82</v>
      </c>
      <c r="E1988" s="4" t="str">
        <f>Raw_SalesFact!E1988</f>
        <v>STORE9</v>
      </c>
      <c r="F1988" s="4">
        <f>IF(Raw_SalesFact!F1988="",ROUND(AVERAGE(Raw_SalesFact!$F$2:$F$2001),0),Raw_SalesFact!F1988)</f>
        <v>4</v>
      </c>
      <c r="G1988" s="4">
        <f>IF(Raw_SalesFact!G1988="",ROUND(AVERAGEIF(Raw_SalesFact!$D$2:$D$2001,D1988,Raw_SalesFact!$G$2:$G$2001),2),Raw_SalesFact!G1988)</f>
        <v>752.48</v>
      </c>
      <c r="H1988" s="8">
        <f>IF(Raw_SalesFact!H1988="",0,Raw_SalesFact!H1988)</f>
        <v>0.23</v>
      </c>
      <c r="I1988" s="4" t="str">
        <f>Raw_SalesFact!I1988</f>
        <v>Credit Card</v>
      </c>
      <c r="J1988" s="4">
        <f>IF(Raw_SalesFact!J1988="",ROUND(F1988*G1988*(1-H1988),2),Raw_SalesFact!J1988)</f>
        <v>2317.6383999999998</v>
      </c>
      <c r="K1988" s="4" t="str">
        <f>IF(COUNTIF($A$2:$A1988,A1988)&gt;1,"Duplicate","Unique")</f>
        <v>Unique</v>
      </c>
    </row>
    <row r="1989" spans="1:11" ht="15" customHeight="1" x14ac:dyDescent="0.3">
      <c r="A1989" s="4" t="str">
        <f>Raw_SalesFact!A1989</f>
        <v>SALE1987</v>
      </c>
      <c r="B1989" s="6">
        <f>Raw_SalesFact!B1989</f>
        <v>45886</v>
      </c>
      <c r="C1989" s="4" t="str">
        <f>Raw_SalesFact!C1989</f>
        <v>CUST1449</v>
      </c>
      <c r="D1989" s="4" t="str">
        <f>Raw_SalesFact!D1989</f>
        <v>PROD57</v>
      </c>
      <c r="E1989" s="4" t="str">
        <f>Raw_SalesFact!E1989</f>
        <v>STORE19</v>
      </c>
      <c r="F1989" s="4">
        <f>IF(Raw_SalesFact!F1989="",ROUND(AVERAGE(Raw_SalesFact!$F$2:$F$2001),0),Raw_SalesFact!F1989)</f>
        <v>1</v>
      </c>
      <c r="G1989" s="4">
        <f>IF(Raw_SalesFact!G1989="",ROUND(AVERAGEIF(Raw_SalesFact!$D$2:$D$2001,D1989,Raw_SalesFact!$G$2:$G$2001),2),Raw_SalesFact!G1989)</f>
        <v>120.02</v>
      </c>
      <c r="H1989" s="8">
        <f>IF(Raw_SalesFact!H1989="",0,Raw_SalesFact!H1989)</f>
        <v>0.26</v>
      </c>
      <c r="I1989" s="4" t="str">
        <f>Raw_SalesFact!I1989</f>
        <v>Credit Card</v>
      </c>
      <c r="J1989" s="4">
        <f>IF(Raw_SalesFact!J1989="",ROUND(F1989*G1989*(1-H1989),2),Raw_SalesFact!J1989)</f>
        <v>88.814800000000005</v>
      </c>
      <c r="K1989" s="4" t="str">
        <f>IF(COUNTIF($A$2:$A1989,A1989)&gt;1,"Duplicate","Unique")</f>
        <v>Unique</v>
      </c>
    </row>
    <row r="1990" spans="1:11" ht="15" customHeight="1" x14ac:dyDescent="0.3">
      <c r="A1990" s="4" t="str">
        <f>Raw_SalesFact!A1990</f>
        <v>SALE1988</v>
      </c>
      <c r="B1990" s="6">
        <f>Raw_SalesFact!B1990</f>
        <v>45359</v>
      </c>
      <c r="C1990" s="4" t="str">
        <f>Raw_SalesFact!C1990</f>
        <v>CUST1323</v>
      </c>
      <c r="D1990" s="4" t="str">
        <f>Raw_SalesFact!D1990</f>
        <v>PROD41</v>
      </c>
      <c r="E1990" s="4" t="str">
        <f>Raw_SalesFact!E1990</f>
        <v>STORE8</v>
      </c>
      <c r="F1990" s="4">
        <f>IF(Raw_SalesFact!F1990="",ROUND(AVERAGE(Raw_SalesFact!$F$2:$F$2001),0),Raw_SalesFact!F1990)</f>
        <v>3</v>
      </c>
      <c r="G1990" s="4">
        <f>IF(Raw_SalesFact!G1990="",ROUND(AVERAGEIF(Raw_SalesFact!$D$2:$D$2001,D1990,Raw_SalesFact!$G$2:$G$2001),2),Raw_SalesFact!G1990)</f>
        <v>146.71</v>
      </c>
      <c r="H1990" s="8">
        <f>IF(Raw_SalesFact!H1990="",0,Raw_SalesFact!H1990)</f>
        <v>0.28000000000000003</v>
      </c>
      <c r="I1990" s="4" t="str">
        <f>Raw_SalesFact!I1990</f>
        <v>Credit Card</v>
      </c>
      <c r="J1990" s="4">
        <f>IF(Raw_SalesFact!J1990="",ROUND(F1990*G1990*(1-H1990),2),Raw_SalesFact!J1990)</f>
        <v>316.89359999999999</v>
      </c>
      <c r="K1990" s="4" t="str">
        <f>IF(COUNTIF($A$2:$A1990,A1990)&gt;1,"Duplicate","Unique")</f>
        <v>Unique</v>
      </c>
    </row>
    <row r="1991" spans="1:11" ht="15" customHeight="1" x14ac:dyDescent="0.3">
      <c r="A1991" s="4" t="str">
        <f>Raw_SalesFact!A1991</f>
        <v>SALE1989</v>
      </c>
      <c r="B1991" s="6">
        <f>Raw_SalesFact!B1991</f>
        <v>45730</v>
      </c>
      <c r="C1991" s="4" t="str">
        <f>Raw_SalesFact!C1991</f>
        <v>CUST1082</v>
      </c>
      <c r="D1991" s="4" t="str">
        <f>Raw_SalesFact!D1991</f>
        <v>PROD64</v>
      </c>
      <c r="E1991" s="4" t="str">
        <f>Raw_SalesFact!E1991</f>
        <v>STORE0</v>
      </c>
      <c r="F1991" s="4">
        <f>IF(Raw_SalesFact!F1991="",ROUND(AVERAGE(Raw_SalesFact!$F$2:$F$2001),0),Raw_SalesFact!F1991)</f>
        <v>2</v>
      </c>
      <c r="G1991" s="4">
        <f>IF(Raw_SalesFact!G1991="",ROUND(AVERAGEIF(Raw_SalesFact!$D$2:$D$2001,D1991,Raw_SalesFact!$G$2:$G$2001),2),Raw_SalesFact!G1991)</f>
        <v>358.87</v>
      </c>
      <c r="H1991" s="8">
        <f>IF(Raw_SalesFact!H1991="",0,Raw_SalesFact!H1991)</f>
        <v>0.24</v>
      </c>
      <c r="I1991" s="4" t="str">
        <f>Raw_SalesFact!I1991</f>
        <v>Credit Card</v>
      </c>
      <c r="J1991" s="4">
        <f>IF(Raw_SalesFact!J1991="",ROUND(F1991*G1991*(1-H1991),2),Raw_SalesFact!J1991)</f>
        <v>545.48239999999998</v>
      </c>
      <c r="K1991" s="4" t="str">
        <f>IF(COUNTIF($A$2:$A1991,A1991)&gt;1,"Duplicate","Unique")</f>
        <v>Unique</v>
      </c>
    </row>
    <row r="1992" spans="1:11" ht="15" customHeight="1" x14ac:dyDescent="0.3">
      <c r="A1992" s="4" t="str">
        <f>Raw_SalesFact!A1992</f>
        <v>SALE1990</v>
      </c>
      <c r="B1992" s="6">
        <f>Raw_SalesFact!B1992</f>
        <v>45456</v>
      </c>
      <c r="C1992" s="4" t="str">
        <f>Raw_SalesFact!C1992</f>
        <v>CUST1241</v>
      </c>
      <c r="D1992" s="4" t="str">
        <f>Raw_SalesFact!D1992</f>
        <v>PROD52</v>
      </c>
      <c r="E1992" s="4" t="str">
        <f>Raw_SalesFact!E1992</f>
        <v>STORE3</v>
      </c>
      <c r="F1992" s="4">
        <f>IF(Raw_SalesFact!F1992="",ROUND(AVERAGE(Raw_SalesFact!$F$2:$F$2001),0),Raw_SalesFact!F1992)</f>
        <v>4</v>
      </c>
      <c r="G1992" s="4">
        <f>IF(Raw_SalesFact!G1992="",ROUND(AVERAGEIF(Raw_SalesFact!$D$2:$D$2001,D1992,Raw_SalesFact!$G$2:$G$2001),2),Raw_SalesFact!G1992)</f>
        <v>212.75</v>
      </c>
      <c r="H1992" s="8">
        <f>IF(Raw_SalesFact!H1992="",0,Raw_SalesFact!H1992)</f>
        <v>0.11</v>
      </c>
      <c r="I1992" s="4" t="str">
        <f>Raw_SalesFact!I1992</f>
        <v>COD</v>
      </c>
      <c r="J1992" s="4">
        <f>IF(Raw_SalesFact!J1992="",ROUND(F1992*G1992*(1-H1992),2),Raw_SalesFact!J1992)</f>
        <v>757.39</v>
      </c>
      <c r="K1992" s="4" t="str">
        <f>IF(COUNTIF($A$2:$A1992,A1992)&gt;1,"Duplicate","Unique")</f>
        <v>Unique</v>
      </c>
    </row>
    <row r="1993" spans="1:11" ht="15" customHeight="1" x14ac:dyDescent="0.3">
      <c r="A1993" s="4" t="str">
        <f>Raw_SalesFact!A1993</f>
        <v>SALE1991</v>
      </c>
      <c r="B1993" s="6">
        <f>Raw_SalesFact!B1993</f>
        <v>45450</v>
      </c>
      <c r="C1993" s="4" t="str">
        <f>Raw_SalesFact!C1993</f>
        <v>CUST1327</v>
      </c>
      <c r="D1993" s="4" t="str">
        <f>Raw_SalesFact!D1993</f>
        <v>PROD45</v>
      </c>
      <c r="E1993" s="4" t="str">
        <f>Raw_SalesFact!E1993</f>
        <v>STORE11</v>
      </c>
      <c r="F1993" s="4">
        <f>IF(Raw_SalesFact!F1993="",ROUND(AVERAGE(Raw_SalesFact!$F$2:$F$2001),0),Raw_SalesFact!F1993)</f>
        <v>1</v>
      </c>
      <c r="G1993" s="4">
        <f>IF(Raw_SalesFact!G1993="",ROUND(AVERAGEIF(Raw_SalesFact!$D$2:$D$2001,D1993,Raw_SalesFact!$G$2:$G$2001),2),Raw_SalesFact!G1993)</f>
        <v>183.47</v>
      </c>
      <c r="H1993" s="8">
        <f>IF(Raw_SalesFact!H1993="",0,Raw_SalesFact!H1993)</f>
        <v>0.17</v>
      </c>
      <c r="I1993" s="4" t="str">
        <f>Raw_SalesFact!I1993</f>
        <v>PayPal</v>
      </c>
      <c r="J1993" s="4">
        <f>IF(Raw_SalesFact!J1993="",ROUND(F1993*G1993*(1-H1993),2),Raw_SalesFact!J1993)</f>
        <v>152.2801</v>
      </c>
      <c r="K1993" s="4" t="str">
        <f>IF(COUNTIF($A$2:$A1993,A1993)&gt;1,"Duplicate","Unique")</f>
        <v>Unique</v>
      </c>
    </row>
    <row r="1994" spans="1:11" ht="15" customHeight="1" x14ac:dyDescent="0.3">
      <c r="A1994" s="4" t="str">
        <f>Raw_SalesFact!A1994</f>
        <v>SALE1992</v>
      </c>
      <c r="B1994" s="6">
        <f>Raw_SalesFact!B1994</f>
        <v>45493</v>
      </c>
      <c r="C1994" s="4" t="str">
        <f>Raw_SalesFact!C1994</f>
        <v>CUST1068</v>
      </c>
      <c r="D1994" s="4" t="str">
        <f>Raw_SalesFact!D1994</f>
        <v>PROD89</v>
      </c>
      <c r="E1994" s="4" t="str">
        <f>Raw_SalesFact!E1994</f>
        <v>STORE15</v>
      </c>
      <c r="F1994" s="4">
        <f>IF(Raw_SalesFact!F1994="",ROUND(AVERAGE(Raw_SalesFact!$F$2:$F$2001),0),Raw_SalesFact!F1994)</f>
        <v>4</v>
      </c>
      <c r="G1994" s="4">
        <f>IF(Raw_SalesFact!G1994="",ROUND(AVERAGEIF(Raw_SalesFact!$D$2:$D$2001,D1994,Raw_SalesFact!$G$2:$G$2001),2),Raw_SalesFact!G1994)</f>
        <v>569.98</v>
      </c>
      <c r="H1994" s="8">
        <f>IF(Raw_SalesFact!H1994="",0,Raw_SalesFact!H1994)</f>
        <v>0.23</v>
      </c>
      <c r="I1994" s="4" t="str">
        <f>Raw_SalesFact!I1994</f>
        <v>Credit Card</v>
      </c>
      <c r="J1994" s="4">
        <f>IF(Raw_SalesFact!J1994="",ROUND(F1994*G1994*(1-H1994),2),Raw_SalesFact!J1994)</f>
        <v>1755.5383999999999</v>
      </c>
      <c r="K1994" s="4" t="str">
        <f>IF(COUNTIF($A$2:$A1994,A1994)&gt;1,"Duplicate","Unique")</f>
        <v>Unique</v>
      </c>
    </row>
    <row r="1995" spans="1:11" ht="15" customHeight="1" x14ac:dyDescent="0.3">
      <c r="A1995" s="4" t="str">
        <f>Raw_SalesFact!A1995</f>
        <v>SALE1993</v>
      </c>
      <c r="B1995" s="6">
        <f>Raw_SalesFact!B1995</f>
        <v>45274</v>
      </c>
      <c r="C1995" s="4" t="str">
        <f>Raw_SalesFact!C1995</f>
        <v>CUST1472</v>
      </c>
      <c r="D1995" s="4" t="str">
        <f>Raw_SalesFact!D1995</f>
        <v>PROD21</v>
      </c>
      <c r="E1995" s="4" t="str">
        <f>Raw_SalesFact!E1995</f>
        <v>STORE12</v>
      </c>
      <c r="F1995" s="4">
        <f>IF(Raw_SalesFact!F1995="",ROUND(AVERAGE(Raw_SalesFact!$F$2:$F$2001),0),Raw_SalesFact!F1995)</f>
        <v>3</v>
      </c>
      <c r="G1995" s="4">
        <f>IF(Raw_SalesFact!G1995="",ROUND(AVERAGEIF(Raw_SalesFact!$D$2:$D$2001,D1995,Raw_SalesFact!$G$2:$G$2001),2),Raw_SalesFact!G1995)</f>
        <v>984.12</v>
      </c>
      <c r="H1995" s="8">
        <f>IF(Raw_SalesFact!H1995="",0,Raw_SalesFact!H1995)</f>
        <v>0.27</v>
      </c>
      <c r="I1995" s="4" t="str">
        <f>Raw_SalesFact!I1995</f>
        <v>Credit Card</v>
      </c>
      <c r="J1995" s="4">
        <f>IF(Raw_SalesFact!J1995="",ROUND(F1995*G1995*(1-H1995),2),Raw_SalesFact!J1995)</f>
        <v>2155.2228</v>
      </c>
      <c r="K1995" s="4" t="str">
        <f>IF(COUNTIF($A$2:$A1995,A1995)&gt;1,"Duplicate","Unique")</f>
        <v>Unique</v>
      </c>
    </row>
    <row r="1996" spans="1:11" ht="15" customHeight="1" x14ac:dyDescent="0.3">
      <c r="A1996" s="4" t="str">
        <f>Raw_SalesFact!A1996</f>
        <v>SALE1994</v>
      </c>
      <c r="B1996" s="6">
        <f>Raw_SalesFact!B1996</f>
        <v>45844</v>
      </c>
      <c r="C1996" s="4" t="str">
        <f>Raw_SalesFact!C1996</f>
        <v>CUST1473</v>
      </c>
      <c r="D1996" s="4" t="str">
        <f>Raw_SalesFact!D1996</f>
        <v>PROD84</v>
      </c>
      <c r="E1996" s="4" t="str">
        <f>Raw_SalesFact!E1996</f>
        <v>STORE8</v>
      </c>
      <c r="F1996" s="4">
        <f>IF(Raw_SalesFact!F1996="",ROUND(AVERAGE(Raw_SalesFact!$F$2:$F$2001),0),Raw_SalesFact!F1996)</f>
        <v>1</v>
      </c>
      <c r="G1996" s="4">
        <f>IF(Raw_SalesFact!G1996="",ROUND(AVERAGEIF(Raw_SalesFact!$D$2:$D$2001,D1996,Raw_SalesFact!$G$2:$G$2001),2),Raw_SalesFact!G1996)</f>
        <v>905.23</v>
      </c>
      <c r="H1996" s="8">
        <f>IF(Raw_SalesFact!H1996="",0,Raw_SalesFact!H1996)</f>
        <v>0</v>
      </c>
      <c r="I1996" s="4" t="str">
        <f>Raw_SalesFact!I1996</f>
        <v>Credit Card</v>
      </c>
      <c r="J1996" s="4">
        <f>IF(Raw_SalesFact!J1996="",ROUND(F1996*G1996*(1-H1996),2),Raw_SalesFact!J1996)</f>
        <v>905.23</v>
      </c>
      <c r="K1996" s="4" t="str">
        <f>IF(COUNTIF($A$2:$A1996,A1996)&gt;1,"Duplicate","Unique")</f>
        <v>Unique</v>
      </c>
    </row>
    <row r="1997" spans="1:11" ht="15" customHeight="1" x14ac:dyDescent="0.3">
      <c r="A1997" s="4" t="str">
        <f>Raw_SalesFact!A1997</f>
        <v>SALE1995</v>
      </c>
      <c r="B1997" s="6">
        <f>Raw_SalesFact!B1997</f>
        <v>45264</v>
      </c>
      <c r="C1997" s="4" t="str">
        <f>Raw_SalesFact!C1997</f>
        <v>CUST1186</v>
      </c>
      <c r="D1997" s="4" t="str">
        <f>Raw_SalesFact!D1997</f>
        <v>PROD99</v>
      </c>
      <c r="E1997" s="4" t="str">
        <f>Raw_SalesFact!E1997</f>
        <v>STORE19</v>
      </c>
      <c r="F1997" s="4">
        <f>IF(Raw_SalesFact!F1997="",ROUND(AVERAGE(Raw_SalesFact!$F$2:$F$2001),0),Raw_SalesFact!F1997)</f>
        <v>3</v>
      </c>
      <c r="G1997" s="4">
        <f>IF(Raw_SalesFact!G1997="",ROUND(AVERAGEIF(Raw_SalesFact!$D$2:$D$2001,D1997,Raw_SalesFact!$G$2:$G$2001),2),Raw_SalesFact!G1997)</f>
        <v>112.77</v>
      </c>
      <c r="H1997" s="8">
        <f>IF(Raw_SalesFact!H1997="",0,Raw_SalesFact!H1997)</f>
        <v>0.19</v>
      </c>
      <c r="I1997" s="4" t="str">
        <f>Raw_SalesFact!I1997</f>
        <v>Credit Card</v>
      </c>
      <c r="J1997" s="4">
        <f>IF(Raw_SalesFact!J1997="",ROUND(F1997*G1997*(1-H1997),2),Raw_SalesFact!J1997)</f>
        <v>274.03109999999998</v>
      </c>
      <c r="K1997" s="4" t="str">
        <f>IF(COUNTIF($A$2:$A1997,A1997)&gt;1,"Duplicate","Unique")</f>
        <v>Unique</v>
      </c>
    </row>
    <row r="1998" spans="1:11" ht="15" customHeight="1" x14ac:dyDescent="0.3">
      <c r="A1998" s="4" t="str">
        <f>Raw_SalesFact!A1998</f>
        <v>SALE1996</v>
      </c>
      <c r="B1998" s="6">
        <f>Raw_SalesFact!B1998</f>
        <v>45773</v>
      </c>
      <c r="C1998" s="4" t="str">
        <f>Raw_SalesFact!C1998</f>
        <v>CUST1161</v>
      </c>
      <c r="D1998" s="4" t="str">
        <f>Raw_SalesFact!D1998</f>
        <v>PROD35</v>
      </c>
      <c r="E1998" s="4" t="str">
        <f>Raw_SalesFact!E1998</f>
        <v>STORE8</v>
      </c>
      <c r="F1998" s="4">
        <f>IF(Raw_SalesFact!F1998="",ROUND(AVERAGE(Raw_SalesFact!$F$2:$F$2001),0),Raw_SalesFact!F1998)</f>
        <v>3</v>
      </c>
      <c r="G1998" s="4">
        <f>IF(Raw_SalesFact!G1998="",ROUND(AVERAGEIF(Raw_SalesFact!$D$2:$D$2001,D1998,Raw_SalesFact!$G$2:$G$2001),2),Raw_SalesFact!G1998)</f>
        <v>875.99</v>
      </c>
      <c r="H1998" s="8">
        <f>IF(Raw_SalesFact!H1998="",0,Raw_SalesFact!H1998)</f>
        <v>0.09</v>
      </c>
      <c r="I1998" s="4" t="str">
        <f>Raw_SalesFact!I1998</f>
        <v>PayPal</v>
      </c>
      <c r="J1998" s="4">
        <f>IF(Raw_SalesFact!J1998="",ROUND(F1998*G1998*(1-H1998),2),Raw_SalesFact!J1998)</f>
        <v>2391.4526999999998</v>
      </c>
      <c r="K1998" s="4" t="str">
        <f>IF(COUNTIF($A$2:$A1998,A1998)&gt;1,"Duplicate","Unique")</f>
        <v>Unique</v>
      </c>
    </row>
    <row r="1999" spans="1:11" ht="15" customHeight="1" x14ac:dyDescent="0.3">
      <c r="A1999" s="4" t="str">
        <f>Raw_SalesFact!A1999</f>
        <v>SALE1997</v>
      </c>
      <c r="B1999" s="6">
        <f>Raw_SalesFact!B1999</f>
        <v>45460</v>
      </c>
      <c r="C1999" s="4" t="str">
        <f>Raw_SalesFact!C1999</f>
        <v>CUST1128</v>
      </c>
      <c r="D1999" s="4" t="str">
        <f>Raw_SalesFact!D1999</f>
        <v>PROD89</v>
      </c>
      <c r="E1999" s="4" t="str">
        <f>Raw_SalesFact!E1999</f>
        <v>STORE10</v>
      </c>
      <c r="F1999" s="4">
        <f>IF(Raw_SalesFact!F1999="",ROUND(AVERAGE(Raw_SalesFact!$F$2:$F$2001),0),Raw_SalesFact!F1999)</f>
        <v>2</v>
      </c>
      <c r="G1999" s="4">
        <f>IF(Raw_SalesFact!G1999="",ROUND(AVERAGEIF(Raw_SalesFact!$D$2:$D$2001,D1999,Raw_SalesFact!$G$2:$G$2001),2),Raw_SalesFact!G1999)</f>
        <v>685.31</v>
      </c>
      <c r="H1999" s="8">
        <f>IF(Raw_SalesFact!H1999="",0,Raw_SalesFact!H1999)</f>
        <v>0.26</v>
      </c>
      <c r="I1999" s="4" t="str">
        <f>Raw_SalesFact!I1999</f>
        <v>PayPal</v>
      </c>
      <c r="J1999" s="4">
        <f>IF(Raw_SalesFact!J1999="",ROUND(F1999*G1999*(1-H1999),2),Raw_SalesFact!J1999)</f>
        <v>1014.2588</v>
      </c>
      <c r="K1999" s="4" t="str">
        <f>IF(COUNTIF($A$2:$A1999,A1999)&gt;1,"Duplicate","Unique")</f>
        <v>Unique</v>
      </c>
    </row>
    <row r="2000" spans="1:11" ht="15" customHeight="1" x14ac:dyDescent="0.3">
      <c r="A2000" s="4" t="str">
        <f>Raw_SalesFact!A2000</f>
        <v>SALE1998</v>
      </c>
      <c r="B2000" s="6">
        <f>Raw_SalesFact!B2000</f>
        <v>45607</v>
      </c>
      <c r="C2000" s="4" t="str">
        <f>Raw_SalesFact!C2000</f>
        <v>CUST1052</v>
      </c>
      <c r="D2000" s="4" t="str">
        <f>Raw_SalesFact!D2000</f>
        <v>PROD61</v>
      </c>
      <c r="E2000" s="4" t="str">
        <f>Raw_SalesFact!E2000</f>
        <v>STORE11</v>
      </c>
      <c r="F2000" s="4">
        <f>IF(Raw_SalesFact!F2000="",ROUND(AVERAGE(Raw_SalesFact!$F$2:$F$2001),0),Raw_SalesFact!F2000)</f>
        <v>3</v>
      </c>
      <c r="G2000" s="4">
        <f>IF(Raw_SalesFact!G2000="",ROUND(AVERAGEIF(Raw_SalesFact!$D$2:$D$2001,D2000,Raw_SalesFact!$G$2:$G$2001),2),Raw_SalesFact!G2000)</f>
        <v>945.37</v>
      </c>
      <c r="H2000" s="8">
        <f>IF(Raw_SalesFact!H2000="",0,Raw_SalesFact!H2000)</f>
        <v>0.05</v>
      </c>
      <c r="I2000" s="4" t="str">
        <f>Raw_SalesFact!I2000</f>
        <v>Credit Card</v>
      </c>
      <c r="J2000" s="4">
        <f>IF(Raw_SalesFact!J2000="",ROUND(F2000*G2000*(1-H2000),2),Raw_SalesFact!J2000)</f>
        <v>2694.3045000000002</v>
      </c>
      <c r="K2000" s="4" t="str">
        <f>IF(COUNTIF($A$2:$A2000,A2000)&gt;1,"Duplicate","Unique")</f>
        <v>Unique</v>
      </c>
    </row>
    <row r="2001" spans="1:11" ht="15" customHeight="1" x14ac:dyDescent="0.3">
      <c r="A2001" s="4" t="str">
        <f>Raw_SalesFact!A2001</f>
        <v>SALE1999</v>
      </c>
      <c r="B2001" s="6">
        <f>Raw_SalesFact!B2001</f>
        <v>45267</v>
      </c>
      <c r="C2001" s="4" t="str">
        <f>Raw_SalesFact!C2001</f>
        <v>CUST1023</v>
      </c>
      <c r="D2001" s="4" t="str">
        <f>Raw_SalesFact!D2001</f>
        <v>PROD76</v>
      </c>
      <c r="E2001" s="4" t="str">
        <f>Raw_SalesFact!E2001</f>
        <v>STORE19</v>
      </c>
      <c r="F2001" s="4">
        <f>IF(Raw_SalesFact!F2001="",ROUND(AVERAGE(Raw_SalesFact!$F$2:$F$2001),0),Raw_SalesFact!F2001)</f>
        <v>3</v>
      </c>
      <c r="G2001" s="4">
        <f>IF(Raw_SalesFact!G2001="",ROUND(AVERAGEIF(Raw_SalesFact!$D$2:$D$2001,D2001,Raw_SalesFact!$G$2:$G$2001),2),Raw_SalesFact!G2001)</f>
        <v>68.45</v>
      </c>
      <c r="H2001" s="8">
        <f>IF(Raw_SalesFact!H2001="",0,Raw_SalesFact!H2001)</f>
        <v>0.17</v>
      </c>
      <c r="I2001" s="4" t="str">
        <f>Raw_SalesFact!I2001</f>
        <v>PayPal</v>
      </c>
      <c r="J2001" s="4">
        <f>IF(Raw_SalesFact!J2001="",ROUND(F2001*G2001*(1-H2001),2),Raw_SalesFact!J2001)</f>
        <v>170.44049999999999</v>
      </c>
      <c r="K2001" s="4" t="str">
        <f>IF(COUNTIF($A$2:$A2001,A2001)&gt;1,"Duplicate","Unique")</f>
        <v>Unique</v>
      </c>
    </row>
    <row r="2003" spans="1:11" ht="15" customHeight="1" x14ac:dyDescent="0.3">
      <c r="A2003" s="7" t="s">
        <v>3968</v>
      </c>
    </row>
    <row r="2004" spans="1:11" ht="15" customHeight="1" x14ac:dyDescent="0.3">
      <c r="A2004" s="1" t="s">
        <v>3980</v>
      </c>
    </row>
    <row r="2005" spans="1:11" ht="15" customHeight="1" x14ac:dyDescent="0.3">
      <c r="A2005" s="1" t="s">
        <v>3981</v>
      </c>
    </row>
    <row r="2006" spans="1:11" ht="15" customHeight="1" x14ac:dyDescent="0.3">
      <c r="A2006" s="1" t="s">
        <v>3982</v>
      </c>
    </row>
    <row r="2007" spans="1:11" ht="15" customHeight="1" x14ac:dyDescent="0.3">
      <c r="A2007" s="1" t="s">
        <v>3983</v>
      </c>
    </row>
    <row r="2008" spans="1:11" ht="15" customHeight="1" x14ac:dyDescent="0.3">
      <c r="A2008" s="1" t="s">
        <v>3984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200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B1048576"/>
    </sheetView>
  </sheetViews>
  <sheetFormatPr defaultColWidth="8.6640625" defaultRowHeight="14.4" x14ac:dyDescent="0.3"/>
  <cols>
    <col min="1" max="1" width="10.21875" customWidth="1"/>
    <col min="2" max="2" width="12" style="25" customWidth="1"/>
    <col min="3" max="3" width="10" customWidth="1"/>
    <col min="4" max="4" width="6" style="25" customWidth="1"/>
    <col min="5" max="5" width="12" customWidth="1"/>
    <col min="6" max="6" width="20" customWidth="1"/>
    <col min="7" max="7" width="6" style="25" customWidth="1"/>
    <col min="8" max="8" width="12" customWidth="1"/>
    <col min="9" max="9" width="16" customWidth="1"/>
    <col min="10" max="10" width="11" customWidth="1"/>
    <col min="11" max="11" width="22" customWidth="1"/>
    <col min="12" max="12" width="12" customWidth="1"/>
    <col min="13" max="13" width="16" customWidth="1"/>
    <col min="14" max="14" width="8" customWidth="1"/>
    <col min="15" max="15" width="9" customWidth="1"/>
    <col min="16" max="16" width="26" customWidth="1"/>
    <col min="17" max="17" width="8" customWidth="1"/>
    <col min="18" max="18" width="11" customWidth="1"/>
    <col min="19" max="19" width="9" customWidth="1"/>
    <col min="20" max="20" width="10" customWidth="1"/>
    <col min="21" max="21" width="9" customWidth="1"/>
    <col min="22" max="22" width="13" customWidth="1"/>
    <col min="23" max="23" width="12" customWidth="1"/>
    <col min="24" max="24" width="10" customWidth="1"/>
    <col min="25" max="25" width="9" customWidth="1"/>
    <col min="26" max="26" width="13" customWidth="1"/>
    <col min="27" max="27" width="12" customWidth="1"/>
  </cols>
  <sheetData>
    <row r="1" spans="1:27" s="22" customFormat="1" ht="27" customHeight="1" x14ac:dyDescent="0.3">
      <c r="A1" s="21" t="s">
        <v>1951</v>
      </c>
      <c r="B1" s="23" t="s">
        <v>1952</v>
      </c>
      <c r="C1" s="21" t="s">
        <v>3985</v>
      </c>
      <c r="D1" s="23" t="s">
        <v>3986</v>
      </c>
      <c r="E1" s="21" t="s">
        <v>0</v>
      </c>
      <c r="F1" s="21" t="s">
        <v>3987</v>
      </c>
      <c r="G1" s="23" t="s">
        <v>3988</v>
      </c>
      <c r="H1" s="21" t="s">
        <v>7</v>
      </c>
      <c r="I1" s="21" t="s">
        <v>3989</v>
      </c>
      <c r="J1" s="21" t="s">
        <v>1548</v>
      </c>
      <c r="K1" s="21" t="s">
        <v>1549</v>
      </c>
      <c r="L1" s="21" t="s">
        <v>1550</v>
      </c>
      <c r="M1" s="21" t="s">
        <v>1552</v>
      </c>
      <c r="N1" s="21" t="s">
        <v>3990</v>
      </c>
      <c r="O1" s="21" t="s">
        <v>1883</v>
      </c>
      <c r="P1" s="21" t="s">
        <v>1884</v>
      </c>
      <c r="Q1" s="21" t="s">
        <v>1885</v>
      </c>
      <c r="R1" s="21" t="s">
        <v>1886</v>
      </c>
      <c r="S1" s="21" t="s">
        <v>1953</v>
      </c>
      <c r="T1" s="21" t="s">
        <v>1954</v>
      </c>
      <c r="U1" s="21" t="s">
        <v>1955</v>
      </c>
      <c r="V1" s="21" t="s">
        <v>1956</v>
      </c>
      <c r="W1" s="21" t="s">
        <v>1957</v>
      </c>
      <c r="X1" s="21" t="s">
        <v>3991</v>
      </c>
      <c r="Y1" s="21" t="s">
        <v>3992</v>
      </c>
      <c r="Z1" s="21" t="s">
        <v>3993</v>
      </c>
      <c r="AA1" s="21" t="s">
        <v>3994</v>
      </c>
    </row>
    <row r="2" spans="1:27" ht="15" customHeight="1" x14ac:dyDescent="0.3">
      <c r="A2" s="4" t="str">
        <f>Cleaned_SalesTable!A2</f>
        <v>SALE0</v>
      </c>
      <c r="B2" s="26">
        <f>Cleaned_SalesTable!B2</f>
        <v>45480</v>
      </c>
      <c r="C2" s="4" t="str">
        <f t="shared" ref="C2:C65" si="0">TEXT(B2,"mmm-yyyy")</f>
        <v>Jul-2024</v>
      </c>
      <c r="D2" s="24">
        <f t="shared" ref="D2:D65" si="1">YEAR(B2)</f>
        <v>2024</v>
      </c>
      <c r="E2" s="4" t="str">
        <f>Cleaned_SalesTable!C2</f>
        <v>CUST1409</v>
      </c>
      <c r="F2" s="4" t="str">
        <f>VLOOKUP(E2,Cleaned_CustomerTable!$A:$H,2,FALSE())</f>
        <v>Sarah Smith</v>
      </c>
      <c r="G2" s="24">
        <f>VLOOKUP(E2,Cleaned_CustomerTable!$A:$H,3,FALSE())</f>
        <v>55</v>
      </c>
      <c r="H2" s="4" t="str">
        <f>VLOOKUP(E2,Cleaned_CustomerTable!$A:$H,8,FALSE())</f>
        <v>Gold</v>
      </c>
      <c r="I2" s="4" t="str">
        <f>VLOOKUP(E2,Cleaned_CustomerTable!$A:$H,6,FALSE())</f>
        <v>Wyoming</v>
      </c>
      <c r="J2" s="4" t="str">
        <f>Cleaned_SalesTable!D2</f>
        <v>PROD97</v>
      </c>
      <c r="K2" s="4" t="str">
        <f>VLOOKUP(J2,Cleaned_ProductTable!$A:$F,2,FALSE())</f>
        <v>Cricket Bat</v>
      </c>
      <c r="L2" s="4" t="str">
        <f>VLOOKUP(J2,Cleaned_ProductTable!$A:$F,3,FALSE())</f>
        <v>Sports</v>
      </c>
      <c r="M2" s="4" t="str">
        <f>VLOOKUP(J2,Cleaned_ProductTable!$A:$F,4,FALSE())</f>
        <v>Khan LLC</v>
      </c>
      <c r="N2" s="4">
        <f>VLOOKUP(J2,Cleaned_ProductTable!$A:$F,5,FALSE())</f>
        <v>245.98</v>
      </c>
      <c r="O2" s="4" t="str">
        <f>Cleaned_SalesTable!E2</f>
        <v>STORE3</v>
      </c>
      <c r="P2" s="4" t="str">
        <f>VLOOKUP(O2,Cleaned_StoreTable!$A:$F,2,FALSE())</f>
        <v>Johnson-Wright</v>
      </c>
      <c r="Q2" s="4" t="str">
        <f>VLOOKUP(O2,Cleaned_StoreTable!$A:$F,3,FALSE())</f>
        <v>North</v>
      </c>
      <c r="R2" s="4" t="str">
        <f>VLOOKUP(O2,Cleaned_StoreTable!$A:$F,5,FALSE())</f>
        <v>Outlet</v>
      </c>
      <c r="S2" s="4">
        <f>Cleaned_SalesTable!F2</f>
        <v>1</v>
      </c>
      <c r="T2" s="9">
        <f>Cleaned_SalesTable!G2</f>
        <v>218.04</v>
      </c>
      <c r="U2" s="8">
        <f>Cleaned_SalesTable!H2</f>
        <v>0.09</v>
      </c>
      <c r="V2" s="4" t="str">
        <f>Cleaned_SalesTable!I2</f>
        <v>Credit Card</v>
      </c>
      <c r="W2" s="9">
        <f>Cleaned_SalesTable!J2</f>
        <v>198.41640000000001</v>
      </c>
      <c r="X2" s="9">
        <f t="shared" ref="X2:X65" si="2">ROUND(N2*S2,2)</f>
        <v>245.98</v>
      </c>
      <c r="Y2" s="9">
        <f t="shared" ref="Y2:Y65" si="3">ROUND(W2-X2,2)</f>
        <v>-47.56</v>
      </c>
      <c r="Z2" s="10">
        <f t="shared" ref="Z2:Z65" si="4">IFERROR(ROUND(Y2/W2,4),0)</f>
        <v>-0.2397</v>
      </c>
      <c r="AA2" s="4" t="str">
        <f t="shared" ref="AA2:AA65" si="5">IF(W2&gt;=AVERAGE($W$2:$W$2001),"High Value","Standard")</f>
        <v>Standard</v>
      </c>
    </row>
    <row r="3" spans="1:27" ht="15" customHeight="1" x14ac:dyDescent="0.3">
      <c r="A3" s="4" t="str">
        <f>Cleaned_SalesTable!A3</f>
        <v>SALE1</v>
      </c>
      <c r="B3" s="26">
        <f>Cleaned_SalesTable!B3</f>
        <v>45285</v>
      </c>
      <c r="C3" s="4" t="str">
        <f t="shared" si="0"/>
        <v>Dec-2023</v>
      </c>
      <c r="D3" s="24">
        <f t="shared" si="1"/>
        <v>2023</v>
      </c>
      <c r="E3" s="4" t="str">
        <f>Cleaned_SalesTable!C3</f>
        <v>CUST1467</v>
      </c>
      <c r="F3" s="4" t="str">
        <f>VLOOKUP(E3,Cleaned_CustomerTable!$A:$H,2,FALSE())</f>
        <v>Michael Foley</v>
      </c>
      <c r="G3" s="24">
        <f>VLOOKUP(E3,Cleaned_CustomerTable!$A:$H,3,FALSE())</f>
        <v>63</v>
      </c>
      <c r="H3" s="4" t="str">
        <f>VLOOKUP(E3,Cleaned_CustomerTable!$A:$H,8,FALSE())</f>
        <v>Gold</v>
      </c>
      <c r="I3" s="4" t="str">
        <f>VLOOKUP(E3,Cleaned_CustomerTable!$A:$H,6,FALSE())</f>
        <v>Vermont</v>
      </c>
      <c r="J3" s="4" t="str">
        <f>Cleaned_SalesTable!D3</f>
        <v>PROD74</v>
      </c>
      <c r="K3" s="4" t="str">
        <f>VLOOKUP(J3,Cleaned_ProductTable!$A:$F,2,FALSE())</f>
        <v>Bluetooth Car Audio System</v>
      </c>
      <c r="L3" s="4" t="str">
        <f>VLOOKUP(J3,Cleaned_ProductTable!$A:$F,3,FALSE())</f>
        <v>Electronics</v>
      </c>
      <c r="M3" s="4" t="str">
        <f>VLOOKUP(J3,Cleaned_ProductTable!$A:$F,4,FALSE())</f>
        <v>Bruce-Bowen</v>
      </c>
      <c r="N3" s="4">
        <f>VLOOKUP(J3,Cleaned_ProductTable!$A:$F,5,FALSE())</f>
        <v>403.71</v>
      </c>
      <c r="O3" s="4" t="str">
        <f>Cleaned_SalesTable!E3</f>
        <v>STORE17</v>
      </c>
      <c r="P3" s="4" t="str">
        <f>VLOOKUP(O3,Cleaned_StoreTable!$A:$F,2,FALSE())</f>
        <v>Holloway Ltd</v>
      </c>
      <c r="Q3" s="4" t="str">
        <f>VLOOKUP(O3,Cleaned_StoreTable!$A:$F,3,FALSE())</f>
        <v>North</v>
      </c>
      <c r="R3" s="4" t="str">
        <f>VLOOKUP(O3,Cleaned_StoreTable!$A:$F,5,FALSE())</f>
        <v>Flagship</v>
      </c>
      <c r="S3" s="4">
        <f>Cleaned_SalesTable!F3</f>
        <v>3</v>
      </c>
      <c r="T3" s="9">
        <f>Cleaned_SalesTable!G3</f>
        <v>104.47</v>
      </c>
      <c r="U3" s="8">
        <f>Cleaned_SalesTable!H3</f>
        <v>0.27</v>
      </c>
      <c r="V3" s="4" t="str">
        <f>Cleaned_SalesTable!I3</f>
        <v>PayPal</v>
      </c>
      <c r="W3" s="9">
        <f>Cleaned_SalesTable!J3</f>
        <v>228.7893</v>
      </c>
      <c r="X3" s="9">
        <f t="shared" si="2"/>
        <v>1211.1300000000001</v>
      </c>
      <c r="Y3" s="9">
        <f t="shared" si="3"/>
        <v>-982.34</v>
      </c>
      <c r="Z3" s="10">
        <f t="shared" si="4"/>
        <v>-4.2935999999999996</v>
      </c>
      <c r="AA3" s="4" t="str">
        <f t="shared" si="5"/>
        <v>Standard</v>
      </c>
    </row>
    <row r="4" spans="1:27" ht="15" customHeight="1" x14ac:dyDescent="0.3">
      <c r="A4" s="4" t="str">
        <f>Cleaned_SalesTable!A4</f>
        <v>SALE2</v>
      </c>
      <c r="B4" s="26">
        <f>Cleaned_SalesTable!B4</f>
        <v>45446</v>
      </c>
      <c r="C4" s="4" t="str">
        <f t="shared" si="0"/>
        <v>Jun-2024</v>
      </c>
      <c r="D4" s="24">
        <f t="shared" si="1"/>
        <v>2024</v>
      </c>
      <c r="E4" s="4" t="str">
        <f>Cleaned_SalesTable!C4</f>
        <v>CUST1056</v>
      </c>
      <c r="F4" s="4" t="str">
        <f>VLOOKUP(E4,Cleaned_CustomerTable!$A:$H,2,FALSE())</f>
        <v>Christopher Sutton</v>
      </c>
      <c r="G4" s="24">
        <f>VLOOKUP(E4,Cleaned_CustomerTable!$A:$H,3,FALSE())</f>
        <v>49</v>
      </c>
      <c r="H4" s="4" t="str">
        <f>VLOOKUP(E4,Cleaned_CustomerTable!$A:$H,8,FALSE())</f>
        <v>Gold</v>
      </c>
      <c r="I4" s="4" t="str">
        <f>VLOOKUP(E4,Cleaned_CustomerTable!$A:$H,6,FALSE())</f>
        <v>Pennsylvania</v>
      </c>
      <c r="J4" s="4" t="str">
        <f>Cleaned_SalesTable!D4</f>
        <v>PROD49</v>
      </c>
      <c r="K4" s="4" t="str">
        <f>VLOOKUP(J4,Cleaned_ProductTable!$A:$F,2,FALSE())</f>
        <v>Men's Roll-On Perfume</v>
      </c>
      <c r="L4" s="4" t="str">
        <f>VLOOKUP(J4,Cleaned_ProductTable!$A:$F,3,FALSE())</f>
        <v>Beauty</v>
      </c>
      <c r="M4" s="4" t="str">
        <f>VLOOKUP(J4,Cleaned_ProductTable!$A:$F,4,FALSE())</f>
        <v>Sullivan and Sons</v>
      </c>
      <c r="N4" s="4">
        <f>VLOOKUP(J4,Cleaned_ProductTable!$A:$F,5,FALSE())</f>
        <v>43.29</v>
      </c>
      <c r="O4" s="4" t="str">
        <f>Cleaned_SalesTable!E4</f>
        <v>STORE8</v>
      </c>
      <c r="P4" s="4" t="str">
        <f>VLOOKUP(O4,Cleaned_StoreTable!$A:$F,2,FALSE())</f>
        <v>Bean, Jones and Park</v>
      </c>
      <c r="Q4" s="4" t="str">
        <f>VLOOKUP(O4,Cleaned_StoreTable!$A:$F,3,FALSE())</f>
        <v>West</v>
      </c>
      <c r="R4" s="4" t="str">
        <f>VLOOKUP(O4,Cleaned_StoreTable!$A:$F,5,FALSE())</f>
        <v>Online</v>
      </c>
      <c r="S4" s="4">
        <f>Cleaned_SalesTable!F4</f>
        <v>4</v>
      </c>
      <c r="T4" s="9">
        <f>Cleaned_SalesTable!G4</f>
        <v>914.05</v>
      </c>
      <c r="U4" s="8">
        <f>Cleaned_SalesTable!H4</f>
        <v>0.25</v>
      </c>
      <c r="V4" s="4" t="str">
        <f>Cleaned_SalesTable!I4</f>
        <v>Credit Card</v>
      </c>
      <c r="W4" s="9">
        <f>Cleaned_SalesTable!J4</f>
        <v>2742.15</v>
      </c>
      <c r="X4" s="9">
        <f t="shared" si="2"/>
        <v>173.16</v>
      </c>
      <c r="Y4" s="9">
        <f t="shared" si="3"/>
        <v>2568.9899999999998</v>
      </c>
      <c r="Z4" s="10">
        <f t="shared" si="4"/>
        <v>0.93689999999999996</v>
      </c>
      <c r="AA4" s="4" t="str">
        <f t="shared" si="5"/>
        <v>High Value</v>
      </c>
    </row>
    <row r="5" spans="1:27" ht="15" customHeight="1" x14ac:dyDescent="0.3">
      <c r="A5" s="4" t="str">
        <f>Cleaned_SalesTable!A5</f>
        <v>SALE3</v>
      </c>
      <c r="B5" s="26">
        <f>Cleaned_SalesTable!B5</f>
        <v>45259</v>
      </c>
      <c r="C5" s="4" t="str">
        <f t="shared" si="0"/>
        <v>Nov-2023</v>
      </c>
      <c r="D5" s="24">
        <f t="shared" si="1"/>
        <v>2023</v>
      </c>
      <c r="E5" s="4" t="str">
        <f>Cleaned_SalesTable!C5</f>
        <v>CUST1346</v>
      </c>
      <c r="F5" s="4" t="str">
        <f>VLOOKUP(E5,Cleaned_CustomerTable!$A:$H,2,FALSE())</f>
        <v>John Jordan</v>
      </c>
      <c r="G5" s="24">
        <f>VLOOKUP(E5,Cleaned_CustomerTable!$A:$H,3,FALSE())</f>
        <v>58</v>
      </c>
      <c r="H5" s="4" t="str">
        <f>VLOOKUP(E5,Cleaned_CustomerTable!$A:$H,8,FALSE())</f>
        <v>Platinum</v>
      </c>
      <c r="I5" s="4" t="str">
        <f>VLOOKUP(E5,Cleaned_CustomerTable!$A:$H,6,FALSE())</f>
        <v>Tennessee</v>
      </c>
      <c r="J5" s="4" t="str">
        <f>Cleaned_SalesTable!D5</f>
        <v>PROD76</v>
      </c>
      <c r="K5" s="4" t="str">
        <f>VLOOKUP(J5,Cleaned_ProductTable!$A:$F,2,FALSE())</f>
        <v>Wireless Mouse</v>
      </c>
      <c r="L5" s="4" t="str">
        <f>VLOOKUP(J5,Cleaned_ProductTable!$A:$F,3,FALSE())</f>
        <v>Electronics</v>
      </c>
      <c r="M5" s="4" t="str">
        <f>VLOOKUP(J5,Cleaned_ProductTable!$A:$F,4,FALSE())</f>
        <v>Larson Ltd</v>
      </c>
      <c r="N5" s="4">
        <f>VLOOKUP(J5,Cleaned_ProductTable!$A:$F,5,FALSE())</f>
        <v>392.89</v>
      </c>
      <c r="O5" s="4" t="str">
        <f>Cleaned_SalesTable!E5</f>
        <v>STORE8</v>
      </c>
      <c r="P5" s="4" t="str">
        <f>VLOOKUP(O5,Cleaned_StoreTable!$A:$F,2,FALSE())</f>
        <v>Bean, Jones and Park</v>
      </c>
      <c r="Q5" s="4" t="str">
        <f>VLOOKUP(O5,Cleaned_StoreTable!$A:$F,3,FALSE())</f>
        <v>West</v>
      </c>
      <c r="R5" s="4" t="str">
        <f>VLOOKUP(O5,Cleaned_StoreTable!$A:$F,5,FALSE())</f>
        <v>Online</v>
      </c>
      <c r="S5" s="4">
        <f>Cleaned_SalesTable!F5</f>
        <v>1</v>
      </c>
      <c r="T5" s="9">
        <f>Cleaned_SalesTable!G5</f>
        <v>921.51</v>
      </c>
      <c r="U5" s="8">
        <f>Cleaned_SalesTable!H5</f>
        <v>0.16</v>
      </c>
      <c r="V5" s="4" t="str">
        <f>Cleaned_SalesTable!I5</f>
        <v>COD</v>
      </c>
      <c r="W5" s="9">
        <f>Cleaned_SalesTable!J5</f>
        <v>774.0684</v>
      </c>
      <c r="X5" s="9">
        <f t="shared" si="2"/>
        <v>392.89</v>
      </c>
      <c r="Y5" s="9">
        <f t="shared" si="3"/>
        <v>381.18</v>
      </c>
      <c r="Z5" s="10">
        <f t="shared" si="4"/>
        <v>0.4924</v>
      </c>
      <c r="AA5" s="4" t="str">
        <f t="shared" si="5"/>
        <v>Standard</v>
      </c>
    </row>
    <row r="6" spans="1:27" ht="15" customHeight="1" x14ac:dyDescent="0.3">
      <c r="A6" s="4" t="str">
        <f>Cleaned_SalesTable!A6</f>
        <v>SALE4</v>
      </c>
      <c r="B6" s="26">
        <f>Cleaned_SalesTable!B6</f>
        <v>45297</v>
      </c>
      <c r="C6" s="4" t="str">
        <f t="shared" si="0"/>
        <v>Jan-2024</v>
      </c>
      <c r="D6" s="24">
        <f t="shared" si="1"/>
        <v>2024</v>
      </c>
      <c r="E6" s="4" t="str">
        <f>Cleaned_SalesTable!C6</f>
        <v>CUST1493</v>
      </c>
      <c r="F6" s="4" t="str">
        <f>VLOOKUP(E6,Cleaned_CustomerTable!$A:$H,2,FALSE())</f>
        <v>Amanda Powell</v>
      </c>
      <c r="G6" s="24">
        <f>VLOOKUP(E6,Cleaned_CustomerTable!$A:$H,3,FALSE())</f>
        <v>28</v>
      </c>
      <c r="H6" s="4" t="str">
        <f>VLOOKUP(E6,Cleaned_CustomerTable!$A:$H,8,FALSE())</f>
        <v>Silver</v>
      </c>
      <c r="I6" s="4" t="str">
        <f>VLOOKUP(E6,Cleaned_CustomerTable!$A:$H,6,FALSE())</f>
        <v>Alabama</v>
      </c>
      <c r="J6" s="4" t="str">
        <f>Cleaned_SalesTable!D6</f>
        <v>PROD59</v>
      </c>
      <c r="K6" s="4" t="str">
        <f>VLOOKUP(J6,Cleaned_ProductTable!$A:$F,2,FALSE())</f>
        <v>Men's Hair Styling Gel</v>
      </c>
      <c r="L6" s="4" t="str">
        <f>VLOOKUP(J6,Cleaned_ProductTable!$A:$F,3,FALSE())</f>
        <v>Beauty</v>
      </c>
      <c r="M6" s="4" t="str">
        <f>VLOOKUP(J6,Cleaned_ProductTable!$A:$F,4,FALSE())</f>
        <v>Cline-Mccarthy</v>
      </c>
      <c r="N6" s="4">
        <f>VLOOKUP(J6,Cleaned_ProductTable!$A:$F,5,FALSE())</f>
        <v>17.309999999999999</v>
      </c>
      <c r="O6" s="4" t="str">
        <f>Cleaned_SalesTable!E6</f>
        <v>STORE5</v>
      </c>
      <c r="P6" s="4" t="str">
        <f>VLOOKUP(O6,Cleaned_StoreTable!$A:$F,2,FALSE())</f>
        <v>Gray Ltd</v>
      </c>
      <c r="Q6" s="4" t="str">
        <f>VLOOKUP(O6,Cleaned_StoreTable!$A:$F,3,FALSE())</f>
        <v>North</v>
      </c>
      <c r="R6" s="4" t="str">
        <f>VLOOKUP(O6,Cleaned_StoreTable!$A:$F,5,FALSE())</f>
        <v>Outlet</v>
      </c>
      <c r="S6" s="4">
        <f>Cleaned_SalesTable!F6</f>
        <v>3</v>
      </c>
      <c r="T6" s="9">
        <f>Cleaned_SalesTable!G6</f>
        <v>745.3</v>
      </c>
      <c r="U6" s="8">
        <f>Cleaned_SalesTable!H6</f>
        <v>0.18</v>
      </c>
      <c r="V6" s="4" t="str">
        <f>Cleaned_SalesTable!I6</f>
        <v>Credit Card</v>
      </c>
      <c r="W6" s="9">
        <f>Cleaned_SalesTable!J6</f>
        <v>1833.4380000000001</v>
      </c>
      <c r="X6" s="9">
        <f t="shared" si="2"/>
        <v>51.93</v>
      </c>
      <c r="Y6" s="9">
        <f t="shared" si="3"/>
        <v>1781.51</v>
      </c>
      <c r="Z6" s="10">
        <f t="shared" si="4"/>
        <v>0.97170000000000001</v>
      </c>
      <c r="AA6" s="4" t="str">
        <f t="shared" si="5"/>
        <v>High Value</v>
      </c>
    </row>
    <row r="7" spans="1:27" ht="15" customHeight="1" x14ac:dyDescent="0.3">
      <c r="A7" s="4" t="str">
        <f>Cleaned_SalesTable!A7</f>
        <v>SALE5</v>
      </c>
      <c r="B7" s="26">
        <f>Cleaned_SalesTable!B7</f>
        <v>45499</v>
      </c>
      <c r="C7" s="4" t="str">
        <f t="shared" si="0"/>
        <v>Jul-2024</v>
      </c>
      <c r="D7" s="24">
        <f t="shared" si="1"/>
        <v>2024</v>
      </c>
      <c r="E7" s="4" t="str">
        <f>Cleaned_SalesTable!C7</f>
        <v>CUST1116</v>
      </c>
      <c r="F7" s="4" t="str">
        <f>VLOOKUP(E7,Cleaned_CustomerTable!$A:$H,2,FALSE())</f>
        <v>Anthony Phillips</v>
      </c>
      <c r="G7" s="24">
        <f>VLOOKUP(E7,Cleaned_CustomerTable!$A:$H,3,FALSE())</f>
        <v>18</v>
      </c>
      <c r="H7" s="4" t="str">
        <f>VLOOKUP(E7,Cleaned_CustomerTable!$A:$H,8,FALSE())</f>
        <v>Platinum</v>
      </c>
      <c r="I7" s="4" t="str">
        <f>VLOOKUP(E7,Cleaned_CustomerTable!$A:$H,6,FALSE())</f>
        <v>Rhode Island</v>
      </c>
      <c r="J7" s="4" t="str">
        <f>Cleaned_SalesTable!D7</f>
        <v>PROD15</v>
      </c>
      <c r="K7" s="4" t="str">
        <f>VLOOKUP(J7,Cleaned_ProductTable!$A:$F,2,FALSE())</f>
        <v>4K Home Projector</v>
      </c>
      <c r="L7" s="4" t="str">
        <f>VLOOKUP(J7,Cleaned_ProductTable!$A:$F,3,FALSE())</f>
        <v>Electronics</v>
      </c>
      <c r="M7" s="4" t="str">
        <f>VLOOKUP(J7,Cleaned_ProductTable!$A:$F,4,FALSE())</f>
        <v>Thomas LLC</v>
      </c>
      <c r="N7" s="4">
        <f>VLOOKUP(J7,Cleaned_ProductTable!$A:$F,5,FALSE())</f>
        <v>465.34</v>
      </c>
      <c r="O7" s="4" t="str">
        <f>Cleaned_SalesTable!E7</f>
        <v>STORE7</v>
      </c>
      <c r="P7" s="4" t="str">
        <f>VLOOKUP(O7,Cleaned_StoreTable!$A:$F,2,FALSE())</f>
        <v>Martinez-Mullins</v>
      </c>
      <c r="Q7" s="4" t="str">
        <f>VLOOKUP(O7,Cleaned_StoreTable!$A:$F,3,FALSE())</f>
        <v>South</v>
      </c>
      <c r="R7" s="4" t="str">
        <f>VLOOKUP(O7,Cleaned_StoreTable!$A:$F,5,FALSE())</f>
        <v>Online</v>
      </c>
      <c r="S7" s="4">
        <f>Cleaned_SalesTable!F7</f>
        <v>3</v>
      </c>
      <c r="T7" s="9">
        <f>Cleaned_SalesTable!G7</f>
        <v>147.01</v>
      </c>
      <c r="U7" s="8">
        <f>Cleaned_SalesTable!H7</f>
        <v>0.19</v>
      </c>
      <c r="V7" s="4" t="str">
        <f>Cleaned_SalesTable!I7</f>
        <v>COD</v>
      </c>
      <c r="W7" s="9">
        <f>Cleaned_SalesTable!J7</f>
        <v>357.23430000000002</v>
      </c>
      <c r="X7" s="9">
        <f t="shared" si="2"/>
        <v>1396.02</v>
      </c>
      <c r="Y7" s="9">
        <f t="shared" si="3"/>
        <v>-1038.79</v>
      </c>
      <c r="Z7" s="10">
        <f t="shared" si="4"/>
        <v>-2.9079000000000002</v>
      </c>
      <c r="AA7" s="4" t="str">
        <f t="shared" si="5"/>
        <v>Standard</v>
      </c>
    </row>
    <row r="8" spans="1:27" ht="15" customHeight="1" x14ac:dyDescent="0.3">
      <c r="A8" s="4" t="str">
        <f>Cleaned_SalesTable!A8</f>
        <v>SALE6</v>
      </c>
      <c r="B8" s="26">
        <f>Cleaned_SalesTable!B8</f>
        <v>45850</v>
      </c>
      <c r="C8" s="4" t="str">
        <f t="shared" si="0"/>
        <v>Jul-2025</v>
      </c>
      <c r="D8" s="24">
        <f t="shared" si="1"/>
        <v>2025</v>
      </c>
      <c r="E8" s="4" t="str">
        <f>Cleaned_SalesTable!C8</f>
        <v>CUST1016</v>
      </c>
      <c r="F8" s="4" t="str">
        <f>VLOOKUP(E8,Cleaned_CustomerTable!$A:$H,2,FALSE())</f>
        <v>John Scott</v>
      </c>
      <c r="G8" s="24">
        <f>VLOOKUP(E8,Cleaned_CustomerTable!$A:$H,3,FALSE())</f>
        <v>24</v>
      </c>
      <c r="H8" s="4" t="str">
        <f>VLOOKUP(E8,Cleaned_CustomerTable!$A:$H,8,FALSE())</f>
        <v>Bronze</v>
      </c>
      <c r="I8" s="4" t="str">
        <f>VLOOKUP(E8,Cleaned_CustomerTable!$A:$H,6,FALSE())</f>
        <v>Pennsylvania</v>
      </c>
      <c r="J8" s="4" t="str">
        <f>Cleaned_SalesTable!D8</f>
        <v>PROD56</v>
      </c>
      <c r="K8" s="4" t="str">
        <f>VLOOKUP(J8,Cleaned_ProductTable!$A:$F,2,FALSE())</f>
        <v>Premium Blanket Throw</v>
      </c>
      <c r="L8" s="4" t="str">
        <f>VLOOKUP(J8,Cleaned_ProductTable!$A:$F,3,FALSE())</f>
        <v>Home</v>
      </c>
      <c r="M8" s="4" t="str">
        <f>VLOOKUP(J8,Cleaned_ProductTable!$A:$F,4,FALSE())</f>
        <v>Hernandez, Kennedy and Porter</v>
      </c>
      <c r="N8" s="4">
        <f>VLOOKUP(J8,Cleaned_ProductTable!$A:$F,5,FALSE())</f>
        <v>461.47</v>
      </c>
      <c r="O8" s="4" t="str">
        <f>Cleaned_SalesTable!E8</f>
        <v>STORE4</v>
      </c>
      <c r="P8" s="4" t="str">
        <f>VLOOKUP(O8,Cleaned_StoreTable!$A:$F,2,FALSE())</f>
        <v>Alexander Group</v>
      </c>
      <c r="Q8" s="4" t="str">
        <f>VLOOKUP(O8,Cleaned_StoreTable!$A:$F,3,FALSE())</f>
        <v>South</v>
      </c>
      <c r="R8" s="4" t="str">
        <f>VLOOKUP(O8,Cleaned_StoreTable!$A:$F,5,FALSE())</f>
        <v>Online</v>
      </c>
      <c r="S8" s="4">
        <f>Cleaned_SalesTable!F8</f>
        <v>2</v>
      </c>
      <c r="T8" s="9">
        <f>Cleaned_SalesTable!G8</f>
        <v>785.31</v>
      </c>
      <c r="U8" s="8">
        <f>Cleaned_SalesTable!H8</f>
        <v>0.15</v>
      </c>
      <c r="V8" s="4" t="str">
        <f>Cleaned_SalesTable!I8</f>
        <v>PayPal</v>
      </c>
      <c r="W8" s="9">
        <f>Cleaned_SalesTable!J8</f>
        <v>1335.027</v>
      </c>
      <c r="X8" s="9">
        <f t="shared" si="2"/>
        <v>922.94</v>
      </c>
      <c r="Y8" s="9">
        <f t="shared" si="3"/>
        <v>412.09</v>
      </c>
      <c r="Z8" s="10">
        <f t="shared" si="4"/>
        <v>0.30869999999999997</v>
      </c>
      <c r="AA8" s="4" t="str">
        <f t="shared" si="5"/>
        <v>High Value</v>
      </c>
    </row>
    <row r="9" spans="1:27" ht="15" customHeight="1" x14ac:dyDescent="0.3">
      <c r="A9" s="4" t="str">
        <f>Cleaned_SalesTable!A9</f>
        <v>SALE7</v>
      </c>
      <c r="B9" s="26">
        <f>Cleaned_SalesTable!B9</f>
        <v>45248</v>
      </c>
      <c r="C9" s="4" t="str">
        <f t="shared" si="0"/>
        <v>Nov-2023</v>
      </c>
      <c r="D9" s="24">
        <f t="shared" si="1"/>
        <v>2023</v>
      </c>
      <c r="E9" s="4" t="str">
        <f>Cleaned_SalesTable!C9</f>
        <v>CUST1152</v>
      </c>
      <c r="F9" s="4" t="str">
        <f>VLOOKUP(E9,Cleaned_CustomerTable!$A:$H,2,FALSE())</f>
        <v>Patrick Roberts</v>
      </c>
      <c r="G9" s="24">
        <f>VLOOKUP(E9,Cleaned_CustomerTable!$A:$H,3,FALSE())</f>
        <v>41</v>
      </c>
      <c r="H9" s="4" t="str">
        <f>VLOOKUP(E9,Cleaned_CustomerTable!$A:$H,8,FALSE())</f>
        <v>Platinum</v>
      </c>
      <c r="I9" s="4" t="str">
        <f>VLOOKUP(E9,Cleaned_CustomerTable!$A:$H,6,FALSE())</f>
        <v>Missouri</v>
      </c>
      <c r="J9" s="4" t="str">
        <f>Cleaned_SalesTable!D9</f>
        <v>PROD70</v>
      </c>
      <c r="K9" s="4" t="str">
        <f>VLOOKUP(J9,Cleaned_ProductTable!$A:$F,2,FALSE())</f>
        <v>Kitchen Storage Rack</v>
      </c>
      <c r="L9" s="4" t="str">
        <f>VLOOKUP(J9,Cleaned_ProductTable!$A:$F,3,FALSE())</f>
        <v>Home</v>
      </c>
      <c r="M9" s="4" t="str">
        <f>VLOOKUP(J9,Cleaned_ProductTable!$A:$F,4,FALSE())</f>
        <v>Duran Group</v>
      </c>
      <c r="N9" s="4">
        <f>VLOOKUP(J9,Cleaned_ProductTable!$A:$F,5,FALSE())</f>
        <v>138.05000000000001</v>
      </c>
      <c r="O9" s="4" t="str">
        <f>Cleaned_SalesTable!E9</f>
        <v>STORE8</v>
      </c>
      <c r="P9" s="4" t="str">
        <f>VLOOKUP(O9,Cleaned_StoreTable!$A:$F,2,FALSE())</f>
        <v>Bean, Jones and Park</v>
      </c>
      <c r="Q9" s="4" t="str">
        <f>VLOOKUP(O9,Cleaned_StoreTable!$A:$F,3,FALSE())</f>
        <v>West</v>
      </c>
      <c r="R9" s="4" t="str">
        <f>VLOOKUP(O9,Cleaned_StoreTable!$A:$F,5,FALSE())</f>
        <v>Online</v>
      </c>
      <c r="S9" s="4">
        <f>Cleaned_SalesTable!F9</f>
        <v>4</v>
      </c>
      <c r="T9" s="9">
        <f>Cleaned_SalesTable!G9</f>
        <v>342.39</v>
      </c>
      <c r="U9" s="8">
        <f>Cleaned_SalesTable!H9</f>
        <v>0.23</v>
      </c>
      <c r="V9" s="4" t="str">
        <f>Cleaned_SalesTable!I9</f>
        <v>PayPal</v>
      </c>
      <c r="W9" s="9">
        <f>Cleaned_SalesTable!J9</f>
        <v>1054.5612000000001</v>
      </c>
      <c r="X9" s="9">
        <f t="shared" si="2"/>
        <v>552.20000000000005</v>
      </c>
      <c r="Y9" s="9">
        <f t="shared" si="3"/>
        <v>502.36</v>
      </c>
      <c r="Z9" s="10">
        <f t="shared" si="4"/>
        <v>0.47639999999999999</v>
      </c>
      <c r="AA9" s="4" t="str">
        <f t="shared" si="5"/>
        <v>Standard</v>
      </c>
    </row>
    <row r="10" spans="1:27" ht="15" customHeight="1" x14ac:dyDescent="0.3">
      <c r="A10" s="4" t="str">
        <f>Cleaned_SalesTable!A10</f>
        <v>SALE8</v>
      </c>
      <c r="B10" s="26">
        <f>Cleaned_SalesTable!B10</f>
        <v>45781</v>
      </c>
      <c r="C10" s="4" t="str">
        <f t="shared" si="0"/>
        <v>May-2025</v>
      </c>
      <c r="D10" s="24">
        <f t="shared" si="1"/>
        <v>2025</v>
      </c>
      <c r="E10" s="4" t="str">
        <f>Cleaned_SalesTable!C10</f>
        <v>CUST1187</v>
      </c>
      <c r="F10" s="4" t="str">
        <f>VLOOKUP(E10,Cleaned_CustomerTable!$A:$H,2,FALSE())</f>
        <v>Dr. Suzanne Bullock</v>
      </c>
      <c r="G10" s="24">
        <f>VLOOKUP(E10,Cleaned_CustomerTable!$A:$H,3,FALSE())</f>
        <v>60</v>
      </c>
      <c r="H10" s="4" t="str">
        <f>VLOOKUP(E10,Cleaned_CustomerTable!$A:$H,8,FALSE())</f>
        <v>Platinum</v>
      </c>
      <c r="I10" s="4" t="str">
        <f>VLOOKUP(E10,Cleaned_CustomerTable!$A:$H,6,FALSE())</f>
        <v>Alabama</v>
      </c>
      <c r="J10" s="4" t="str">
        <f>Cleaned_SalesTable!D10</f>
        <v>PROD99</v>
      </c>
      <c r="K10" s="4" t="str">
        <f>VLOOKUP(J10,Cleaned_ProductTable!$A:$F,2,FALSE())</f>
        <v>Stainless Steel Cookware Set</v>
      </c>
      <c r="L10" s="4" t="str">
        <f>VLOOKUP(J10,Cleaned_ProductTable!$A:$F,3,FALSE())</f>
        <v>Home</v>
      </c>
      <c r="M10" s="4" t="str">
        <f>VLOOKUP(J10,Cleaned_ProductTable!$A:$F,4,FALSE())</f>
        <v>Campbell Ltd</v>
      </c>
      <c r="N10" s="4">
        <f>VLOOKUP(J10,Cleaned_ProductTable!$A:$F,5,FALSE())</f>
        <v>201.41</v>
      </c>
      <c r="O10" s="4" t="str">
        <f>Cleaned_SalesTable!E10</f>
        <v>STORE5</v>
      </c>
      <c r="P10" s="4" t="str">
        <f>VLOOKUP(O10,Cleaned_StoreTable!$A:$F,2,FALSE())</f>
        <v>Gray Ltd</v>
      </c>
      <c r="Q10" s="4" t="str">
        <f>VLOOKUP(O10,Cleaned_StoreTable!$A:$F,3,FALSE())</f>
        <v>North</v>
      </c>
      <c r="R10" s="4" t="str">
        <f>VLOOKUP(O10,Cleaned_StoreTable!$A:$F,5,FALSE())</f>
        <v>Outlet</v>
      </c>
      <c r="S10" s="4">
        <f>Cleaned_SalesTable!F10</f>
        <v>2</v>
      </c>
      <c r="T10" s="9">
        <f>Cleaned_SalesTable!G10</f>
        <v>448.25</v>
      </c>
      <c r="U10" s="8">
        <f>Cleaned_SalesTable!H10</f>
        <v>7.0000000000000007E-2</v>
      </c>
      <c r="V10" s="4" t="str">
        <f>Cleaned_SalesTable!I10</f>
        <v>PayPal</v>
      </c>
      <c r="W10" s="9">
        <f>Cleaned_SalesTable!J10</f>
        <v>1250.6175000000001</v>
      </c>
      <c r="X10" s="9">
        <f t="shared" si="2"/>
        <v>402.82</v>
      </c>
      <c r="Y10" s="9">
        <f t="shared" si="3"/>
        <v>847.8</v>
      </c>
      <c r="Z10" s="10">
        <f t="shared" si="4"/>
        <v>0.67789999999999995</v>
      </c>
      <c r="AA10" s="4" t="str">
        <f t="shared" si="5"/>
        <v>High Value</v>
      </c>
    </row>
    <row r="11" spans="1:27" ht="15" customHeight="1" x14ac:dyDescent="0.3">
      <c r="A11" s="4" t="str">
        <f>Cleaned_SalesTable!A11</f>
        <v>SALE9</v>
      </c>
      <c r="B11" s="26">
        <f>Cleaned_SalesTable!B11</f>
        <v>45869</v>
      </c>
      <c r="C11" s="4" t="str">
        <f t="shared" si="0"/>
        <v>Jul-2025</v>
      </c>
      <c r="D11" s="24">
        <f t="shared" si="1"/>
        <v>2025</v>
      </c>
      <c r="E11" s="4" t="str">
        <f>Cleaned_SalesTable!C11</f>
        <v>CUST1464</v>
      </c>
      <c r="F11" s="4" t="str">
        <f>VLOOKUP(E11,Cleaned_CustomerTable!$A:$H,2,FALSE())</f>
        <v>David Pierce</v>
      </c>
      <c r="G11" s="24">
        <f>VLOOKUP(E11,Cleaned_CustomerTable!$A:$H,3,FALSE())</f>
        <v>45</v>
      </c>
      <c r="H11" s="4" t="str">
        <f>VLOOKUP(E11,Cleaned_CustomerTable!$A:$H,8,FALSE())</f>
        <v>Platinum</v>
      </c>
      <c r="I11" s="4" t="str">
        <f>VLOOKUP(E11,Cleaned_CustomerTable!$A:$H,6,FALSE())</f>
        <v>Washington</v>
      </c>
      <c r="J11" s="4" t="str">
        <f>Cleaned_SalesTable!D11</f>
        <v>PROD33</v>
      </c>
      <c r="K11" s="4" t="str">
        <f>VLOOKUP(J11,Cleaned_ProductTable!$A:$F,2,FALSE())</f>
        <v>Modern Wall Clock</v>
      </c>
      <c r="L11" s="4" t="str">
        <f>VLOOKUP(J11,Cleaned_ProductTable!$A:$F,3,FALSE())</f>
        <v>Home</v>
      </c>
      <c r="M11" s="4" t="str">
        <f>VLOOKUP(J11,Cleaned_ProductTable!$A:$F,4,FALSE())</f>
        <v>Weiss-Watson</v>
      </c>
      <c r="N11" s="4">
        <f>VLOOKUP(J11,Cleaned_ProductTable!$A:$F,5,FALSE())</f>
        <v>179.77</v>
      </c>
      <c r="O11" s="4" t="str">
        <f>Cleaned_SalesTable!E11</f>
        <v>STORE0</v>
      </c>
      <c r="P11" s="4" t="str">
        <f>VLOOKUP(O11,Cleaned_StoreTable!$A:$F,2,FALSE())</f>
        <v>Rivera-Warner</v>
      </c>
      <c r="Q11" s="4" t="str">
        <f>VLOOKUP(O11,Cleaned_StoreTable!$A:$F,3,FALSE())</f>
        <v>East</v>
      </c>
      <c r="R11" s="4" t="str">
        <f>VLOOKUP(O11,Cleaned_StoreTable!$A:$F,5,FALSE())</f>
        <v>Flagship</v>
      </c>
      <c r="S11" s="4">
        <f>Cleaned_SalesTable!F11</f>
        <v>2</v>
      </c>
      <c r="T11" s="9">
        <f>Cleaned_SalesTable!G11</f>
        <v>873.17</v>
      </c>
      <c r="U11" s="8">
        <f>Cleaned_SalesTable!H11</f>
        <v>0.23</v>
      </c>
      <c r="V11" s="4" t="str">
        <f>Cleaned_SalesTable!I11</f>
        <v>PayPal</v>
      </c>
      <c r="W11" s="9">
        <f>Cleaned_SalesTable!J11</f>
        <v>1344.6818000000001</v>
      </c>
      <c r="X11" s="9">
        <f t="shared" si="2"/>
        <v>359.54</v>
      </c>
      <c r="Y11" s="9">
        <f t="shared" si="3"/>
        <v>985.14</v>
      </c>
      <c r="Z11" s="10">
        <f t="shared" si="4"/>
        <v>0.73260000000000003</v>
      </c>
      <c r="AA11" s="4" t="str">
        <f t="shared" si="5"/>
        <v>High Value</v>
      </c>
    </row>
    <row r="12" spans="1:27" ht="15" customHeight="1" x14ac:dyDescent="0.3">
      <c r="A12" s="4" t="str">
        <f>Cleaned_SalesTable!A12</f>
        <v>SALE10</v>
      </c>
      <c r="B12" s="26">
        <f>Cleaned_SalesTable!B12</f>
        <v>45335</v>
      </c>
      <c r="C12" s="4" t="str">
        <f t="shared" si="0"/>
        <v>Feb-2024</v>
      </c>
      <c r="D12" s="24">
        <f t="shared" si="1"/>
        <v>2024</v>
      </c>
      <c r="E12" s="4" t="str">
        <f>Cleaned_SalesTable!C12</f>
        <v>CUST1065</v>
      </c>
      <c r="F12" s="4" t="str">
        <f>VLOOKUP(E12,Cleaned_CustomerTable!$A:$H,2,FALSE())</f>
        <v>Michael Thomas</v>
      </c>
      <c r="G12" s="24">
        <f>VLOOKUP(E12,Cleaned_CustomerTable!$A:$H,3,FALSE())</f>
        <v>21</v>
      </c>
      <c r="H12" s="4" t="str">
        <f>VLOOKUP(E12,Cleaned_CustomerTable!$A:$H,8,FALSE())</f>
        <v>Silver</v>
      </c>
      <c r="I12" s="4" t="str">
        <f>VLOOKUP(E12,Cleaned_CustomerTable!$A:$H,6,FALSE())</f>
        <v>Nevada</v>
      </c>
      <c r="J12" s="4" t="str">
        <f>Cleaned_SalesTable!D12</f>
        <v>PROD24</v>
      </c>
      <c r="K12" s="4" t="str">
        <f>VLOOKUP(J12,Cleaned_ProductTable!$A:$F,2,FALSE())</f>
        <v>Foldable Camping Chair</v>
      </c>
      <c r="L12" s="4" t="str">
        <f>VLOOKUP(J12,Cleaned_ProductTable!$A:$F,3,FALSE())</f>
        <v>Sports</v>
      </c>
      <c r="M12" s="4" t="str">
        <f>VLOOKUP(J12,Cleaned_ProductTable!$A:$F,4,FALSE())</f>
        <v>Cook Ltd</v>
      </c>
      <c r="N12" s="4">
        <f>VLOOKUP(J12,Cleaned_ProductTable!$A:$F,5,FALSE())</f>
        <v>166.06</v>
      </c>
      <c r="O12" s="4" t="str">
        <f>Cleaned_SalesTable!E12</f>
        <v>STORE14</v>
      </c>
      <c r="P12" s="4" t="str">
        <f>VLOOKUP(O12,Cleaned_StoreTable!$A:$F,2,FALSE())</f>
        <v>Mcdonald Inc</v>
      </c>
      <c r="Q12" s="4" t="str">
        <f>VLOOKUP(O12,Cleaned_StoreTable!$A:$F,3,FALSE())</f>
        <v>South</v>
      </c>
      <c r="R12" s="4" t="str">
        <f>VLOOKUP(O12,Cleaned_StoreTable!$A:$F,5,FALSE())</f>
        <v>Outlet</v>
      </c>
      <c r="S12" s="4">
        <f>Cleaned_SalesTable!F12</f>
        <v>1</v>
      </c>
      <c r="T12" s="9">
        <f>Cleaned_SalesTable!G12</f>
        <v>278.63</v>
      </c>
      <c r="U12" s="8">
        <f>Cleaned_SalesTable!H12</f>
        <v>7.0000000000000007E-2</v>
      </c>
      <c r="V12" s="4" t="str">
        <f>Cleaned_SalesTable!I12</f>
        <v>Credit Card</v>
      </c>
      <c r="W12" s="9">
        <f>Cleaned_SalesTable!J12</f>
        <v>259.1259</v>
      </c>
      <c r="X12" s="9">
        <f t="shared" si="2"/>
        <v>166.06</v>
      </c>
      <c r="Y12" s="9">
        <f t="shared" si="3"/>
        <v>93.07</v>
      </c>
      <c r="Z12" s="10">
        <f t="shared" si="4"/>
        <v>0.35920000000000002</v>
      </c>
      <c r="AA12" s="4" t="str">
        <f t="shared" si="5"/>
        <v>Standard</v>
      </c>
    </row>
    <row r="13" spans="1:27" ht="15" customHeight="1" x14ac:dyDescent="0.3">
      <c r="A13" s="4" t="str">
        <f>Cleaned_SalesTable!A13</f>
        <v>SALE11</v>
      </c>
      <c r="B13" s="26">
        <f>Cleaned_SalesTable!B13</f>
        <v>45801</v>
      </c>
      <c r="C13" s="4" t="str">
        <f t="shared" si="0"/>
        <v>May-2025</v>
      </c>
      <c r="D13" s="24">
        <f t="shared" si="1"/>
        <v>2025</v>
      </c>
      <c r="E13" s="4" t="str">
        <f>Cleaned_SalesTable!C13</f>
        <v>CUST1320</v>
      </c>
      <c r="F13" s="4" t="str">
        <f>VLOOKUP(E13,Cleaned_CustomerTable!$A:$H,2,FALSE())</f>
        <v>Jessica Gonzalez</v>
      </c>
      <c r="G13" s="24">
        <f>VLOOKUP(E13,Cleaned_CustomerTable!$A:$H,3,FALSE())</f>
        <v>34</v>
      </c>
      <c r="H13" s="4" t="str">
        <f>VLOOKUP(E13,Cleaned_CustomerTable!$A:$H,8,FALSE())</f>
        <v>Bronze</v>
      </c>
      <c r="I13" s="4" t="str">
        <f>VLOOKUP(E13,Cleaned_CustomerTable!$A:$H,6,FALSE())</f>
        <v>Iowa</v>
      </c>
      <c r="J13" s="4" t="str">
        <f>Cleaned_SalesTable!D13</f>
        <v>PROD39</v>
      </c>
      <c r="K13" s="4" t="str">
        <f>VLOOKUP(J13,Cleaned_ProductTable!$A:$F,2,FALSE())</f>
        <v>Portable Power Bank</v>
      </c>
      <c r="L13" s="4" t="str">
        <f>VLOOKUP(J13,Cleaned_ProductTable!$A:$F,3,FALSE())</f>
        <v>Electronics</v>
      </c>
      <c r="M13" s="4" t="str">
        <f>VLOOKUP(J13,Cleaned_ProductTable!$A:$F,4,FALSE())</f>
        <v>Cummings and Sons</v>
      </c>
      <c r="N13" s="4">
        <f>VLOOKUP(J13,Cleaned_ProductTable!$A:$F,5,FALSE())</f>
        <v>326.06</v>
      </c>
      <c r="O13" s="4" t="str">
        <f>Cleaned_SalesTable!E13</f>
        <v>STORE1</v>
      </c>
      <c r="P13" s="4" t="str">
        <f>VLOOKUP(O13,Cleaned_StoreTable!$A:$F,2,FALSE())</f>
        <v>Martinez, Adkins and Johnson</v>
      </c>
      <c r="Q13" s="4" t="str">
        <f>VLOOKUP(O13,Cleaned_StoreTable!$A:$F,3,FALSE())</f>
        <v>North</v>
      </c>
      <c r="R13" s="4" t="str">
        <f>VLOOKUP(O13,Cleaned_StoreTable!$A:$F,5,FALSE())</f>
        <v>Flagship</v>
      </c>
      <c r="S13" s="4">
        <f>Cleaned_SalesTable!F13</f>
        <v>4</v>
      </c>
      <c r="T13" s="9">
        <f>Cleaned_SalesTable!G13</f>
        <v>286.92</v>
      </c>
      <c r="U13" s="8">
        <f>Cleaned_SalesTable!H13</f>
        <v>0.17</v>
      </c>
      <c r="V13" s="4" t="str">
        <f>Cleaned_SalesTable!I13</f>
        <v>Credit Card</v>
      </c>
      <c r="W13" s="9">
        <f>Cleaned_SalesTable!J13</f>
        <v>952.57439999999997</v>
      </c>
      <c r="X13" s="9">
        <f t="shared" si="2"/>
        <v>1304.24</v>
      </c>
      <c r="Y13" s="9">
        <f t="shared" si="3"/>
        <v>-351.67</v>
      </c>
      <c r="Z13" s="10">
        <f t="shared" si="4"/>
        <v>-0.36919999999999997</v>
      </c>
      <c r="AA13" s="4" t="str">
        <f t="shared" si="5"/>
        <v>Standard</v>
      </c>
    </row>
    <row r="14" spans="1:27" ht="15" customHeight="1" x14ac:dyDescent="0.3">
      <c r="A14" s="4" t="str">
        <f>Cleaned_SalesTable!A14</f>
        <v>SALE12</v>
      </c>
      <c r="B14" s="26">
        <f>Cleaned_SalesTable!B14</f>
        <v>45528</v>
      </c>
      <c r="C14" s="4" t="str">
        <f t="shared" si="0"/>
        <v>Aug-2024</v>
      </c>
      <c r="D14" s="24">
        <f t="shared" si="1"/>
        <v>2024</v>
      </c>
      <c r="E14" s="4" t="str">
        <f>Cleaned_SalesTable!C14</f>
        <v>CUST1237</v>
      </c>
      <c r="F14" s="4" t="str">
        <f>VLOOKUP(E14,Cleaned_CustomerTable!$A:$H,2,FALSE())</f>
        <v>Wesley Short</v>
      </c>
      <c r="G14" s="24">
        <f>VLOOKUP(E14,Cleaned_CustomerTable!$A:$H,3,FALSE())</f>
        <v>41</v>
      </c>
      <c r="H14" s="4" t="str">
        <f>VLOOKUP(E14,Cleaned_CustomerTable!$A:$H,8,FALSE())</f>
        <v>Gold</v>
      </c>
      <c r="I14" s="4" t="str">
        <f>VLOOKUP(E14,Cleaned_CustomerTable!$A:$H,6,FALSE())</f>
        <v>Montana</v>
      </c>
      <c r="J14" s="4" t="str">
        <f>Cleaned_SalesTable!D14</f>
        <v>PROD88</v>
      </c>
      <c r="K14" s="4" t="str">
        <f>VLOOKUP(J14,Cleaned_ProductTable!$A:$F,2,FALSE())</f>
        <v>Sports Wrist Sweatbands</v>
      </c>
      <c r="L14" s="4" t="str">
        <f>VLOOKUP(J14,Cleaned_ProductTable!$A:$F,3,FALSE())</f>
        <v>Sports</v>
      </c>
      <c r="M14" s="4" t="str">
        <f>VLOOKUP(J14,Cleaned_ProductTable!$A:$F,4,FALSE())</f>
        <v>Olsen-Daniels</v>
      </c>
      <c r="N14" s="4">
        <f>VLOOKUP(J14,Cleaned_ProductTable!$A:$F,5,FALSE())</f>
        <v>131.24</v>
      </c>
      <c r="O14" s="4" t="str">
        <f>Cleaned_SalesTable!E14</f>
        <v>STORE4</v>
      </c>
      <c r="P14" s="4" t="str">
        <f>VLOOKUP(O14,Cleaned_StoreTable!$A:$F,2,FALSE())</f>
        <v>Alexander Group</v>
      </c>
      <c r="Q14" s="4" t="str">
        <f>VLOOKUP(O14,Cleaned_StoreTable!$A:$F,3,FALSE())</f>
        <v>South</v>
      </c>
      <c r="R14" s="4" t="str">
        <f>VLOOKUP(O14,Cleaned_StoreTable!$A:$F,5,FALSE())</f>
        <v>Online</v>
      </c>
      <c r="S14" s="4">
        <f>Cleaned_SalesTable!F14</f>
        <v>4</v>
      </c>
      <c r="T14" s="9">
        <f>Cleaned_SalesTable!G14</f>
        <v>644.58000000000004</v>
      </c>
      <c r="U14" s="8">
        <f>Cleaned_SalesTable!H14</f>
        <v>0.01</v>
      </c>
      <c r="V14" s="4" t="str">
        <f>Cleaned_SalesTable!I14</f>
        <v>Credit Card</v>
      </c>
      <c r="W14" s="9">
        <f>Cleaned_SalesTable!J14</f>
        <v>2552.5367999999999</v>
      </c>
      <c r="X14" s="9">
        <f t="shared" si="2"/>
        <v>524.96</v>
      </c>
      <c r="Y14" s="9">
        <f t="shared" si="3"/>
        <v>2027.58</v>
      </c>
      <c r="Z14" s="10">
        <f t="shared" si="4"/>
        <v>0.79430000000000001</v>
      </c>
      <c r="AA14" s="4" t="str">
        <f t="shared" si="5"/>
        <v>High Value</v>
      </c>
    </row>
    <row r="15" spans="1:27" ht="15" customHeight="1" x14ac:dyDescent="0.3">
      <c r="A15" s="4" t="str">
        <f>Cleaned_SalesTable!A15</f>
        <v>SALE13</v>
      </c>
      <c r="B15" s="26">
        <f>Cleaned_SalesTable!B15</f>
        <v>45875</v>
      </c>
      <c r="C15" s="4" t="str">
        <f t="shared" si="0"/>
        <v>Aug-2025</v>
      </c>
      <c r="D15" s="24">
        <f t="shared" si="1"/>
        <v>2025</v>
      </c>
      <c r="E15" s="4" t="str">
        <f>Cleaned_SalesTable!C15</f>
        <v>CUST1443</v>
      </c>
      <c r="F15" s="4" t="str">
        <f>VLOOKUP(E15,Cleaned_CustomerTable!$A:$H,2,FALSE())</f>
        <v>Adam Castro</v>
      </c>
      <c r="G15" s="24">
        <f>VLOOKUP(E15,Cleaned_CustomerTable!$A:$H,3,FALSE())</f>
        <v>51</v>
      </c>
      <c r="H15" s="4" t="str">
        <f>VLOOKUP(E15,Cleaned_CustomerTable!$A:$H,8,FALSE())</f>
        <v>Silver</v>
      </c>
      <c r="I15" s="4" t="str">
        <f>VLOOKUP(E15,Cleaned_CustomerTable!$A:$H,6,FALSE())</f>
        <v>Texas</v>
      </c>
      <c r="J15" s="4" t="str">
        <f>Cleaned_SalesTable!D15</f>
        <v>PROD34</v>
      </c>
      <c r="K15" s="4" t="str">
        <f>VLOOKUP(J15,Cleaned_ProductTable!$A:$F,2,FALSE())</f>
        <v>Gaming Mechanical Keyboard</v>
      </c>
      <c r="L15" s="4" t="str">
        <f>VLOOKUP(J15,Cleaned_ProductTable!$A:$F,3,FALSE())</f>
        <v>Electronics</v>
      </c>
      <c r="M15" s="4" t="str">
        <f>VLOOKUP(J15,Cleaned_ProductTable!$A:$F,4,FALSE())</f>
        <v>Lucero LLC</v>
      </c>
      <c r="N15" s="4">
        <f>VLOOKUP(J15,Cleaned_ProductTable!$A:$F,5,FALSE())</f>
        <v>419.28</v>
      </c>
      <c r="O15" s="4" t="str">
        <f>Cleaned_SalesTable!E15</f>
        <v>STORE16</v>
      </c>
      <c r="P15" s="4" t="str">
        <f>VLOOKUP(O15,Cleaned_StoreTable!$A:$F,2,FALSE())</f>
        <v>Frederick-Wright</v>
      </c>
      <c r="Q15" s="4" t="str">
        <f>VLOOKUP(O15,Cleaned_StoreTable!$A:$F,3,FALSE())</f>
        <v>West</v>
      </c>
      <c r="R15" s="4" t="str">
        <f>VLOOKUP(O15,Cleaned_StoreTable!$A:$F,5,FALSE())</f>
        <v>Flagship</v>
      </c>
      <c r="S15" s="4">
        <f>Cleaned_SalesTable!F15</f>
        <v>2</v>
      </c>
      <c r="T15" s="9">
        <f>Cleaned_SalesTable!G15</f>
        <v>316.89999999999998</v>
      </c>
      <c r="U15" s="8">
        <f>Cleaned_SalesTable!H15</f>
        <v>0.3</v>
      </c>
      <c r="V15" s="4" t="str">
        <f>Cleaned_SalesTable!I15</f>
        <v>PayPal</v>
      </c>
      <c r="W15" s="9">
        <f>Cleaned_SalesTable!J15</f>
        <v>443.66</v>
      </c>
      <c r="X15" s="9">
        <f t="shared" si="2"/>
        <v>838.56</v>
      </c>
      <c r="Y15" s="9">
        <f t="shared" si="3"/>
        <v>-394.9</v>
      </c>
      <c r="Z15" s="10">
        <f t="shared" si="4"/>
        <v>-0.8901</v>
      </c>
      <c r="AA15" s="4" t="str">
        <f t="shared" si="5"/>
        <v>Standard</v>
      </c>
    </row>
    <row r="16" spans="1:27" ht="15" customHeight="1" x14ac:dyDescent="0.3">
      <c r="A16" s="4" t="str">
        <f>Cleaned_SalesTable!A16</f>
        <v>SALE14</v>
      </c>
      <c r="B16" s="26">
        <f>Cleaned_SalesTable!B16</f>
        <v>45829</v>
      </c>
      <c r="C16" s="4" t="str">
        <f t="shared" si="0"/>
        <v>Jun-2025</v>
      </c>
      <c r="D16" s="24">
        <f t="shared" si="1"/>
        <v>2025</v>
      </c>
      <c r="E16" s="4" t="str">
        <f>Cleaned_SalesTable!C16</f>
        <v>CUST1348</v>
      </c>
      <c r="F16" s="4" t="str">
        <f>VLOOKUP(E16,Cleaned_CustomerTable!$A:$H,2,FALSE())</f>
        <v>Sherry Cabrera</v>
      </c>
      <c r="G16" s="24">
        <f>VLOOKUP(E16,Cleaned_CustomerTable!$A:$H,3,FALSE())</f>
        <v>55</v>
      </c>
      <c r="H16" s="4" t="str">
        <f>VLOOKUP(E16,Cleaned_CustomerTable!$A:$H,8,FALSE())</f>
        <v>Silver</v>
      </c>
      <c r="I16" s="4" t="str">
        <f>VLOOKUP(E16,Cleaned_CustomerTable!$A:$H,6,FALSE())</f>
        <v>Pennsylvania</v>
      </c>
      <c r="J16" s="4" t="str">
        <f>Cleaned_SalesTable!D16</f>
        <v>PROD24</v>
      </c>
      <c r="K16" s="4" t="str">
        <f>VLOOKUP(J16,Cleaned_ProductTable!$A:$F,2,FALSE())</f>
        <v>Foldable Camping Chair</v>
      </c>
      <c r="L16" s="4" t="str">
        <f>VLOOKUP(J16,Cleaned_ProductTable!$A:$F,3,FALSE())</f>
        <v>Sports</v>
      </c>
      <c r="M16" s="4" t="str">
        <f>VLOOKUP(J16,Cleaned_ProductTable!$A:$F,4,FALSE())</f>
        <v>Cook Ltd</v>
      </c>
      <c r="N16" s="4">
        <f>VLOOKUP(J16,Cleaned_ProductTable!$A:$F,5,FALSE())</f>
        <v>166.06</v>
      </c>
      <c r="O16" s="4" t="str">
        <f>Cleaned_SalesTable!E16</f>
        <v>STORE15</v>
      </c>
      <c r="P16" s="4" t="str">
        <f>VLOOKUP(O16,Cleaned_StoreTable!$A:$F,2,FALSE())</f>
        <v>Shelton PLC</v>
      </c>
      <c r="Q16" s="4" t="str">
        <f>VLOOKUP(O16,Cleaned_StoreTable!$A:$F,3,FALSE())</f>
        <v>North</v>
      </c>
      <c r="R16" s="4" t="str">
        <f>VLOOKUP(O16,Cleaned_StoreTable!$A:$F,5,FALSE())</f>
        <v>Flagship</v>
      </c>
      <c r="S16" s="4">
        <f>Cleaned_SalesTable!F16</f>
        <v>4</v>
      </c>
      <c r="T16" s="9">
        <f>Cleaned_SalesTable!G16</f>
        <v>403.47</v>
      </c>
      <c r="U16" s="8">
        <f>Cleaned_SalesTable!H16</f>
        <v>0.28999999999999998</v>
      </c>
      <c r="V16" s="4" t="str">
        <f>Cleaned_SalesTable!I16</f>
        <v>PayPal</v>
      </c>
      <c r="W16" s="9">
        <f>Cleaned_SalesTable!J16</f>
        <v>1145.8548000000001</v>
      </c>
      <c r="X16" s="9">
        <f t="shared" si="2"/>
        <v>664.24</v>
      </c>
      <c r="Y16" s="9">
        <f t="shared" si="3"/>
        <v>481.61</v>
      </c>
      <c r="Z16" s="10">
        <f t="shared" si="4"/>
        <v>0.42030000000000001</v>
      </c>
      <c r="AA16" s="4" t="str">
        <f t="shared" si="5"/>
        <v>High Value</v>
      </c>
    </row>
    <row r="17" spans="1:27" ht="15" customHeight="1" x14ac:dyDescent="0.3">
      <c r="A17" s="4" t="str">
        <f>Cleaned_SalesTable!A17</f>
        <v>SALE15</v>
      </c>
      <c r="B17" s="26">
        <f>Cleaned_SalesTable!B17</f>
        <v>45636</v>
      </c>
      <c r="C17" s="4" t="str">
        <f t="shared" si="0"/>
        <v>Dec-2024</v>
      </c>
      <c r="D17" s="24">
        <f t="shared" si="1"/>
        <v>2024</v>
      </c>
      <c r="E17" s="4" t="str">
        <f>Cleaned_SalesTable!C17</f>
        <v>CUST1435</v>
      </c>
      <c r="F17" s="4" t="str">
        <f>VLOOKUP(E17,Cleaned_CustomerTable!$A:$H,2,FALSE())</f>
        <v>Lindsay Beasley</v>
      </c>
      <c r="G17" s="24">
        <f>VLOOKUP(E17,Cleaned_CustomerTable!$A:$H,3,FALSE())</f>
        <v>37</v>
      </c>
      <c r="H17" s="4" t="str">
        <f>VLOOKUP(E17,Cleaned_CustomerTable!$A:$H,8,FALSE())</f>
        <v>Silver</v>
      </c>
      <c r="I17" s="4" t="str">
        <f>VLOOKUP(E17,Cleaned_CustomerTable!$A:$H,6,FALSE())</f>
        <v>Idaho</v>
      </c>
      <c r="J17" s="4" t="str">
        <f>Cleaned_SalesTable!D17</f>
        <v>PROD36</v>
      </c>
      <c r="K17" s="4" t="str">
        <f>VLOOKUP(J17,Cleaned_ProductTable!$A:$F,2,FALSE())</f>
        <v>Women's Summer Dress</v>
      </c>
      <c r="L17" s="4" t="str">
        <f>VLOOKUP(J17,Cleaned_ProductTable!$A:$F,3,FALSE())</f>
        <v>Clothing</v>
      </c>
      <c r="M17" s="4" t="str">
        <f>VLOOKUP(J17,Cleaned_ProductTable!$A:$F,4,FALSE())</f>
        <v>Smith-Mills</v>
      </c>
      <c r="N17" s="4">
        <f>VLOOKUP(J17,Cleaned_ProductTable!$A:$F,5,FALSE())</f>
        <v>223.43</v>
      </c>
      <c r="O17" s="4" t="str">
        <f>Cleaned_SalesTable!E17</f>
        <v>STORE9</v>
      </c>
      <c r="P17" s="4" t="str">
        <f>VLOOKUP(O17,Cleaned_StoreTable!$A:$F,2,FALSE())</f>
        <v>Moore, Padilla and Butler</v>
      </c>
      <c r="Q17" s="4" t="str">
        <f>VLOOKUP(O17,Cleaned_StoreTable!$A:$F,3,FALSE())</f>
        <v>South</v>
      </c>
      <c r="R17" s="4" t="str">
        <f>VLOOKUP(O17,Cleaned_StoreTable!$A:$F,5,FALSE())</f>
        <v>Flagship</v>
      </c>
      <c r="S17" s="4">
        <f>Cleaned_SalesTable!F17</f>
        <v>2</v>
      </c>
      <c r="T17" s="9">
        <f>Cleaned_SalesTable!G17</f>
        <v>871.34</v>
      </c>
      <c r="U17" s="8">
        <f>Cleaned_SalesTable!H17</f>
        <v>0.04</v>
      </c>
      <c r="V17" s="4" t="str">
        <f>Cleaned_SalesTable!I17</f>
        <v>COD</v>
      </c>
      <c r="W17" s="9">
        <f>Cleaned_SalesTable!J17</f>
        <v>2509.4591999999998</v>
      </c>
      <c r="X17" s="9">
        <f t="shared" si="2"/>
        <v>446.86</v>
      </c>
      <c r="Y17" s="9">
        <f t="shared" si="3"/>
        <v>2062.6</v>
      </c>
      <c r="Z17" s="10">
        <f t="shared" si="4"/>
        <v>0.82189999999999996</v>
      </c>
      <c r="AA17" s="4" t="str">
        <f t="shared" si="5"/>
        <v>High Value</v>
      </c>
    </row>
    <row r="18" spans="1:27" ht="15" customHeight="1" x14ac:dyDescent="0.3">
      <c r="A18" s="4" t="str">
        <f>Cleaned_SalesTable!A18</f>
        <v>SALE16</v>
      </c>
      <c r="B18" s="26">
        <f>Cleaned_SalesTable!B18</f>
        <v>45913</v>
      </c>
      <c r="C18" s="4" t="str">
        <f t="shared" si="0"/>
        <v>Sep-2025</v>
      </c>
      <c r="D18" s="24">
        <f t="shared" si="1"/>
        <v>2025</v>
      </c>
      <c r="E18" s="4" t="str">
        <f>Cleaned_SalesTable!C18</f>
        <v>CUST1276</v>
      </c>
      <c r="F18" s="4" t="str">
        <f>VLOOKUP(E18,Cleaned_CustomerTable!$A:$H,2,FALSE())</f>
        <v>Arthur Warren</v>
      </c>
      <c r="G18" s="24">
        <f>VLOOKUP(E18,Cleaned_CustomerTable!$A:$H,3,FALSE())</f>
        <v>38</v>
      </c>
      <c r="H18" s="4" t="str">
        <f>VLOOKUP(E18,Cleaned_CustomerTable!$A:$H,8,FALSE())</f>
        <v>Gold</v>
      </c>
      <c r="I18" s="4" t="str">
        <f>VLOOKUP(E18,Cleaned_CustomerTable!$A:$H,6,FALSE())</f>
        <v>Nevada</v>
      </c>
      <c r="J18" s="4" t="str">
        <f>Cleaned_SalesTable!D18</f>
        <v>PROD65</v>
      </c>
      <c r="K18" s="4" t="str">
        <f>VLOOKUP(J18,Cleaned_ProductTable!$A:$F,2,FALSE())</f>
        <v>Adjustable Dumbbells 20kg</v>
      </c>
      <c r="L18" s="4" t="str">
        <f>VLOOKUP(J18,Cleaned_ProductTable!$A:$F,3,FALSE())</f>
        <v>Sports</v>
      </c>
      <c r="M18" s="4" t="str">
        <f>VLOOKUP(J18,Cleaned_ProductTable!$A:$F,4,FALSE())</f>
        <v>Montgomery, Benton and Miller</v>
      </c>
      <c r="N18" s="4">
        <f>VLOOKUP(J18,Cleaned_ProductTable!$A:$F,5,FALSE())</f>
        <v>240.63</v>
      </c>
      <c r="O18" s="4" t="str">
        <f>Cleaned_SalesTable!E18</f>
        <v>STORE19</v>
      </c>
      <c r="P18" s="4" t="str">
        <f>VLOOKUP(O18,Cleaned_StoreTable!$A:$F,2,FALSE())</f>
        <v>Mann-Austin</v>
      </c>
      <c r="Q18" s="4" t="str">
        <f>VLOOKUP(O18,Cleaned_StoreTable!$A:$F,3,FALSE())</f>
        <v>East</v>
      </c>
      <c r="R18" s="4" t="str">
        <f>VLOOKUP(O18,Cleaned_StoreTable!$A:$F,5,FALSE())</f>
        <v>Online</v>
      </c>
      <c r="S18" s="4">
        <f>Cleaned_SalesTable!F18</f>
        <v>2</v>
      </c>
      <c r="T18" s="9">
        <f>Cleaned_SalesTable!G18</f>
        <v>451.98</v>
      </c>
      <c r="U18" s="8">
        <f>Cleaned_SalesTable!H18</f>
        <v>0.25</v>
      </c>
      <c r="V18" s="4" t="str">
        <f>Cleaned_SalesTable!I18</f>
        <v>Credit Card</v>
      </c>
      <c r="W18" s="9">
        <f>Cleaned_SalesTable!J18</f>
        <v>677.97</v>
      </c>
      <c r="X18" s="9">
        <f t="shared" si="2"/>
        <v>481.26</v>
      </c>
      <c r="Y18" s="9">
        <f t="shared" si="3"/>
        <v>196.71</v>
      </c>
      <c r="Z18" s="10">
        <f t="shared" si="4"/>
        <v>0.29010000000000002</v>
      </c>
      <c r="AA18" s="4" t="str">
        <f t="shared" si="5"/>
        <v>Standard</v>
      </c>
    </row>
    <row r="19" spans="1:27" ht="15" customHeight="1" x14ac:dyDescent="0.3">
      <c r="A19" s="4" t="str">
        <f>Cleaned_SalesTable!A19</f>
        <v>SALE17</v>
      </c>
      <c r="B19" s="26">
        <f>Cleaned_SalesTable!B19</f>
        <v>45637</v>
      </c>
      <c r="C19" s="4" t="str">
        <f t="shared" si="0"/>
        <v>Dec-2024</v>
      </c>
      <c r="D19" s="24">
        <f t="shared" si="1"/>
        <v>2024</v>
      </c>
      <c r="E19" s="4" t="str">
        <f>Cleaned_SalesTable!C19</f>
        <v>CUST1079</v>
      </c>
      <c r="F19" s="4" t="str">
        <f>VLOOKUP(E19,Cleaned_CustomerTable!$A:$H,2,FALSE())</f>
        <v>Molly Gardner</v>
      </c>
      <c r="G19" s="24">
        <f>VLOOKUP(E19,Cleaned_CustomerTable!$A:$H,3,FALSE())</f>
        <v>22</v>
      </c>
      <c r="H19" s="4" t="str">
        <f>VLOOKUP(E19,Cleaned_CustomerTable!$A:$H,8,FALSE())</f>
        <v>Platinum</v>
      </c>
      <c r="I19" s="4" t="str">
        <f>VLOOKUP(E19,Cleaned_CustomerTable!$A:$H,6,FALSE())</f>
        <v>Arkansas</v>
      </c>
      <c r="J19" s="4" t="str">
        <f>Cleaned_SalesTable!D19</f>
        <v>PROD27</v>
      </c>
      <c r="K19" s="4" t="str">
        <f>VLOOKUP(J19,Cleaned_ProductTable!$A:$F,2,FALSE())</f>
        <v>Decorative Floor Vase</v>
      </c>
      <c r="L19" s="4" t="str">
        <f>VLOOKUP(J19,Cleaned_ProductTable!$A:$F,3,FALSE())</f>
        <v>Home</v>
      </c>
      <c r="M19" s="4" t="str">
        <f>VLOOKUP(J19,Cleaned_ProductTable!$A:$F,4,FALSE())</f>
        <v>Khan, Jones and Paul</v>
      </c>
      <c r="N19" s="4">
        <f>VLOOKUP(J19,Cleaned_ProductTable!$A:$F,5,FALSE())</f>
        <v>234.81</v>
      </c>
      <c r="O19" s="4" t="str">
        <f>Cleaned_SalesTable!E19</f>
        <v>STORE4</v>
      </c>
      <c r="P19" s="4" t="str">
        <f>VLOOKUP(O19,Cleaned_StoreTable!$A:$F,2,FALSE())</f>
        <v>Alexander Group</v>
      </c>
      <c r="Q19" s="4" t="str">
        <f>VLOOKUP(O19,Cleaned_StoreTable!$A:$F,3,FALSE())</f>
        <v>South</v>
      </c>
      <c r="R19" s="4" t="str">
        <f>VLOOKUP(O19,Cleaned_StoreTable!$A:$F,5,FALSE())</f>
        <v>Online</v>
      </c>
      <c r="S19" s="4">
        <f>Cleaned_SalesTable!F19</f>
        <v>2</v>
      </c>
      <c r="T19" s="9">
        <f>Cleaned_SalesTable!G19</f>
        <v>502.69</v>
      </c>
      <c r="U19" s="8">
        <f>Cleaned_SalesTable!H19</f>
        <v>0.23</v>
      </c>
      <c r="V19" s="4" t="str">
        <f>Cleaned_SalesTable!I19</f>
        <v>Credit Card</v>
      </c>
      <c r="W19" s="9">
        <f>Cleaned_SalesTable!J19</f>
        <v>774.14260000000002</v>
      </c>
      <c r="X19" s="9">
        <f t="shared" si="2"/>
        <v>469.62</v>
      </c>
      <c r="Y19" s="9">
        <f t="shared" si="3"/>
        <v>304.52</v>
      </c>
      <c r="Z19" s="10">
        <f t="shared" si="4"/>
        <v>0.39340000000000003</v>
      </c>
      <c r="AA19" s="4" t="str">
        <f t="shared" si="5"/>
        <v>Standard</v>
      </c>
    </row>
    <row r="20" spans="1:27" ht="15" customHeight="1" x14ac:dyDescent="0.3">
      <c r="A20" s="4" t="str">
        <f>Cleaned_SalesTable!A20</f>
        <v>SALE18</v>
      </c>
      <c r="B20" s="26">
        <f>Cleaned_SalesTable!B20</f>
        <v>45517</v>
      </c>
      <c r="C20" s="4" t="str">
        <f t="shared" si="0"/>
        <v>Aug-2024</v>
      </c>
      <c r="D20" s="24">
        <f t="shared" si="1"/>
        <v>2024</v>
      </c>
      <c r="E20" s="4" t="str">
        <f>Cleaned_SalesTable!C20</f>
        <v>CUST1094</v>
      </c>
      <c r="F20" s="4" t="str">
        <f>VLOOKUP(E20,Cleaned_CustomerTable!$A:$H,2,FALSE())</f>
        <v>David Patterson</v>
      </c>
      <c r="G20" s="24">
        <f>VLOOKUP(E20,Cleaned_CustomerTable!$A:$H,3,FALSE())</f>
        <v>43</v>
      </c>
      <c r="H20" s="4" t="str">
        <f>VLOOKUP(E20,Cleaned_CustomerTable!$A:$H,8,FALSE())</f>
        <v>Gold</v>
      </c>
      <c r="I20" s="4" t="str">
        <f>VLOOKUP(E20,Cleaned_CustomerTable!$A:$H,6,FALSE())</f>
        <v>Nevada</v>
      </c>
      <c r="J20" s="4" t="str">
        <f>Cleaned_SalesTable!D20</f>
        <v>PROD39</v>
      </c>
      <c r="K20" s="4" t="str">
        <f>VLOOKUP(J20,Cleaned_ProductTable!$A:$F,2,FALSE())</f>
        <v>Portable Power Bank</v>
      </c>
      <c r="L20" s="4" t="str">
        <f>VLOOKUP(J20,Cleaned_ProductTable!$A:$F,3,FALSE())</f>
        <v>Electronics</v>
      </c>
      <c r="M20" s="4" t="str">
        <f>VLOOKUP(J20,Cleaned_ProductTable!$A:$F,4,FALSE())</f>
        <v>Cummings and Sons</v>
      </c>
      <c r="N20" s="4">
        <f>VLOOKUP(J20,Cleaned_ProductTable!$A:$F,5,FALSE())</f>
        <v>326.06</v>
      </c>
      <c r="O20" s="4" t="str">
        <f>Cleaned_SalesTable!E20</f>
        <v>STORE4</v>
      </c>
      <c r="P20" s="4" t="str">
        <f>VLOOKUP(O20,Cleaned_StoreTable!$A:$F,2,FALSE())</f>
        <v>Alexander Group</v>
      </c>
      <c r="Q20" s="4" t="str">
        <f>VLOOKUP(O20,Cleaned_StoreTable!$A:$F,3,FALSE())</f>
        <v>South</v>
      </c>
      <c r="R20" s="4" t="str">
        <f>VLOOKUP(O20,Cleaned_StoreTable!$A:$F,5,FALSE())</f>
        <v>Online</v>
      </c>
      <c r="S20" s="4">
        <f>Cleaned_SalesTable!F20</f>
        <v>2</v>
      </c>
      <c r="T20" s="9">
        <f>Cleaned_SalesTable!G20</f>
        <v>559.23</v>
      </c>
      <c r="U20" s="8">
        <f>Cleaned_SalesTable!H20</f>
        <v>0.25</v>
      </c>
      <c r="V20" s="4" t="str">
        <f>Cleaned_SalesTable!I20</f>
        <v>COD</v>
      </c>
      <c r="W20" s="9">
        <f>Cleaned_SalesTable!J20</f>
        <v>838.84500000000003</v>
      </c>
      <c r="X20" s="9">
        <f t="shared" si="2"/>
        <v>652.12</v>
      </c>
      <c r="Y20" s="9">
        <f t="shared" si="3"/>
        <v>186.73</v>
      </c>
      <c r="Z20" s="10">
        <f t="shared" si="4"/>
        <v>0.22259999999999999</v>
      </c>
      <c r="AA20" s="4" t="str">
        <f t="shared" si="5"/>
        <v>Standard</v>
      </c>
    </row>
    <row r="21" spans="1:27" ht="15" customHeight="1" x14ac:dyDescent="0.3">
      <c r="A21" s="4" t="str">
        <f>Cleaned_SalesTable!A21</f>
        <v>SALE19</v>
      </c>
      <c r="B21" s="26">
        <f>Cleaned_SalesTable!B21</f>
        <v>45369</v>
      </c>
      <c r="C21" s="4" t="str">
        <f t="shared" si="0"/>
        <v>Mar-2024</v>
      </c>
      <c r="D21" s="24">
        <f t="shared" si="1"/>
        <v>2024</v>
      </c>
      <c r="E21" s="4" t="str">
        <f>Cleaned_SalesTable!C21</f>
        <v>CUST1239</v>
      </c>
      <c r="F21" s="4" t="str">
        <f>VLOOKUP(E21,Cleaned_CustomerTable!$A:$H,2,FALSE())</f>
        <v>Maria Hill</v>
      </c>
      <c r="G21" s="24">
        <f>VLOOKUP(E21,Cleaned_CustomerTable!$A:$H,3,FALSE())</f>
        <v>58</v>
      </c>
      <c r="H21" s="4" t="str">
        <f>VLOOKUP(E21,Cleaned_CustomerTable!$A:$H,8,FALSE())</f>
        <v>Platinum</v>
      </c>
      <c r="I21" s="4" t="str">
        <f>VLOOKUP(E21,Cleaned_CustomerTable!$A:$H,6,FALSE())</f>
        <v>Nevada</v>
      </c>
      <c r="J21" s="4" t="str">
        <f>Cleaned_SalesTable!D21</f>
        <v>PROD60</v>
      </c>
      <c r="K21" s="4" t="str">
        <f>VLOOKUP(J21,Cleaned_ProductTable!$A:$F,2,FALSE())</f>
        <v>Luxury Perfume Spray</v>
      </c>
      <c r="L21" s="4" t="str">
        <f>VLOOKUP(J21,Cleaned_ProductTable!$A:$F,3,FALSE())</f>
        <v>Beauty</v>
      </c>
      <c r="M21" s="4" t="str">
        <f>VLOOKUP(J21,Cleaned_ProductTable!$A:$F,4,FALSE())</f>
        <v>Gibson, Green and Lopez</v>
      </c>
      <c r="N21" s="4">
        <f>VLOOKUP(J21,Cleaned_ProductTable!$A:$F,5,FALSE())</f>
        <v>482.75</v>
      </c>
      <c r="O21" s="4" t="str">
        <f>Cleaned_SalesTable!E21</f>
        <v>STORE13</v>
      </c>
      <c r="P21" s="4" t="str">
        <f>VLOOKUP(O21,Cleaned_StoreTable!$A:$F,2,FALSE())</f>
        <v>Gardner, Humphrey and Contreras</v>
      </c>
      <c r="Q21" s="4" t="str">
        <f>VLOOKUP(O21,Cleaned_StoreTable!$A:$F,3,FALSE())</f>
        <v>East</v>
      </c>
      <c r="R21" s="4" t="str">
        <f>VLOOKUP(O21,Cleaned_StoreTable!$A:$F,5,FALSE())</f>
        <v>Flagship</v>
      </c>
      <c r="S21" s="4">
        <f>Cleaned_SalesTable!F21</f>
        <v>4</v>
      </c>
      <c r="T21" s="9">
        <f>Cleaned_SalesTable!G21</f>
        <v>398.89</v>
      </c>
      <c r="U21" s="8">
        <f>Cleaned_SalesTable!H21</f>
        <v>0.04</v>
      </c>
      <c r="V21" s="4" t="str">
        <f>Cleaned_SalesTable!I21</f>
        <v>COD</v>
      </c>
      <c r="W21" s="9">
        <f>Cleaned_SalesTable!J21</f>
        <v>1782.4512</v>
      </c>
      <c r="X21" s="9">
        <f t="shared" si="2"/>
        <v>1931</v>
      </c>
      <c r="Y21" s="9">
        <f t="shared" si="3"/>
        <v>-148.55000000000001</v>
      </c>
      <c r="Z21" s="10">
        <f t="shared" si="4"/>
        <v>-8.3299999999999999E-2</v>
      </c>
      <c r="AA21" s="4" t="str">
        <f t="shared" si="5"/>
        <v>High Value</v>
      </c>
    </row>
    <row r="22" spans="1:27" ht="15" customHeight="1" x14ac:dyDescent="0.3">
      <c r="A22" s="4" t="str">
        <f>Cleaned_SalesTable!A22</f>
        <v>SALE20</v>
      </c>
      <c r="B22" s="26">
        <f>Cleaned_SalesTable!B22</f>
        <v>45843</v>
      </c>
      <c r="C22" s="4" t="str">
        <f t="shared" si="0"/>
        <v>Jul-2025</v>
      </c>
      <c r="D22" s="24">
        <f t="shared" si="1"/>
        <v>2025</v>
      </c>
      <c r="E22" s="4" t="str">
        <f>Cleaned_SalesTable!C22</f>
        <v>CUST1144</v>
      </c>
      <c r="F22" s="4" t="str">
        <f>VLOOKUP(E22,Cleaned_CustomerTable!$A:$H,2,FALSE())</f>
        <v>Justin Cross</v>
      </c>
      <c r="G22" s="24">
        <f>VLOOKUP(E22,Cleaned_CustomerTable!$A:$H,3,FALSE())</f>
        <v>62</v>
      </c>
      <c r="H22" s="4" t="str">
        <f>VLOOKUP(E22,Cleaned_CustomerTable!$A:$H,8,FALSE())</f>
        <v>Bronze</v>
      </c>
      <c r="I22" s="4" t="str">
        <f>VLOOKUP(E22,Cleaned_CustomerTable!$A:$H,6,FALSE())</f>
        <v>Nevada</v>
      </c>
      <c r="J22" s="4" t="str">
        <f>Cleaned_SalesTable!D22</f>
        <v>PROD72</v>
      </c>
      <c r="K22" s="4" t="str">
        <f>VLOOKUP(J22,Cleaned_ProductTable!$A:$F,2,FALSE())</f>
        <v>Professional Jump Rope</v>
      </c>
      <c r="L22" s="4" t="str">
        <f>VLOOKUP(J22,Cleaned_ProductTable!$A:$F,3,FALSE())</f>
        <v>Sports</v>
      </c>
      <c r="M22" s="4" t="str">
        <f>VLOOKUP(J22,Cleaned_ProductTable!$A:$F,4,FALSE())</f>
        <v>Davis PLC</v>
      </c>
      <c r="N22" s="4">
        <f>VLOOKUP(J22,Cleaned_ProductTable!$A:$F,5,FALSE())</f>
        <v>477.61</v>
      </c>
      <c r="O22" s="4" t="str">
        <f>Cleaned_SalesTable!E22</f>
        <v>STORE17</v>
      </c>
      <c r="P22" s="4" t="str">
        <f>VLOOKUP(O22,Cleaned_StoreTable!$A:$F,2,FALSE())</f>
        <v>Holloway Ltd</v>
      </c>
      <c r="Q22" s="4" t="str">
        <f>VLOOKUP(O22,Cleaned_StoreTable!$A:$F,3,FALSE())</f>
        <v>North</v>
      </c>
      <c r="R22" s="4" t="str">
        <f>VLOOKUP(O22,Cleaned_StoreTable!$A:$F,5,FALSE())</f>
        <v>Flagship</v>
      </c>
      <c r="S22" s="4">
        <f>Cleaned_SalesTable!F22</f>
        <v>3</v>
      </c>
      <c r="T22" s="9">
        <f>Cleaned_SalesTable!G22</f>
        <v>986.04</v>
      </c>
      <c r="U22" s="8">
        <f>Cleaned_SalesTable!H22</f>
        <v>0.27</v>
      </c>
      <c r="V22" s="4" t="str">
        <f>Cleaned_SalesTable!I22</f>
        <v>COD</v>
      </c>
      <c r="W22" s="9">
        <f>Cleaned_SalesTable!J22</f>
        <v>2159.4276</v>
      </c>
      <c r="X22" s="9">
        <f t="shared" si="2"/>
        <v>1432.83</v>
      </c>
      <c r="Y22" s="9">
        <f t="shared" si="3"/>
        <v>726.6</v>
      </c>
      <c r="Z22" s="10">
        <f t="shared" si="4"/>
        <v>0.33650000000000002</v>
      </c>
      <c r="AA22" s="4" t="str">
        <f t="shared" si="5"/>
        <v>High Value</v>
      </c>
    </row>
    <row r="23" spans="1:27" ht="15" customHeight="1" x14ac:dyDescent="0.3">
      <c r="A23" s="4" t="str">
        <f>Cleaned_SalesTable!A23</f>
        <v>SALE21</v>
      </c>
      <c r="B23" s="26">
        <f>Cleaned_SalesTable!B23</f>
        <v>45447</v>
      </c>
      <c r="C23" s="4" t="str">
        <f t="shared" si="0"/>
        <v>Jun-2024</v>
      </c>
      <c r="D23" s="24">
        <f t="shared" si="1"/>
        <v>2024</v>
      </c>
      <c r="E23" s="4" t="str">
        <f>Cleaned_SalesTable!C23</f>
        <v>CUST1396</v>
      </c>
      <c r="F23" s="4" t="str">
        <f>VLOOKUP(E23,Cleaned_CustomerTable!$A:$H,2,FALSE())</f>
        <v>Alexander Byrd</v>
      </c>
      <c r="G23" s="24">
        <f>VLOOKUP(E23,Cleaned_CustomerTable!$A:$H,3,FALSE())</f>
        <v>25</v>
      </c>
      <c r="H23" s="4" t="str">
        <f>VLOOKUP(E23,Cleaned_CustomerTable!$A:$H,8,FALSE())</f>
        <v>Silver</v>
      </c>
      <c r="I23" s="4" t="str">
        <f>VLOOKUP(E23,Cleaned_CustomerTable!$A:$H,6,FALSE())</f>
        <v>New York</v>
      </c>
      <c r="J23" s="4" t="str">
        <f>Cleaned_SalesTable!D23</f>
        <v>PROD43</v>
      </c>
      <c r="K23" s="4" t="str">
        <f>VLOOKUP(J23,Cleaned_ProductTable!$A:$F,2,FALSE())</f>
        <v>USB External Hard Drive</v>
      </c>
      <c r="L23" s="4" t="str">
        <f>VLOOKUP(J23,Cleaned_ProductTable!$A:$F,3,FALSE())</f>
        <v>Electronics</v>
      </c>
      <c r="M23" s="4" t="str">
        <f>VLOOKUP(J23,Cleaned_ProductTable!$A:$F,4,FALSE())</f>
        <v>Robinson Inc</v>
      </c>
      <c r="N23" s="4">
        <f>VLOOKUP(J23,Cleaned_ProductTable!$A:$F,5,FALSE())</f>
        <v>253.33</v>
      </c>
      <c r="O23" s="4" t="str">
        <f>Cleaned_SalesTable!E23</f>
        <v>STORE18</v>
      </c>
      <c r="P23" s="4" t="str">
        <f>VLOOKUP(O23,Cleaned_StoreTable!$A:$F,2,FALSE())</f>
        <v>Guerrero-Schmitt</v>
      </c>
      <c r="Q23" s="4" t="str">
        <f>VLOOKUP(O23,Cleaned_StoreTable!$A:$F,3,FALSE())</f>
        <v>East</v>
      </c>
      <c r="R23" s="4" t="str">
        <f>VLOOKUP(O23,Cleaned_StoreTable!$A:$F,5,FALSE())</f>
        <v>Flagship</v>
      </c>
      <c r="S23" s="4">
        <f>Cleaned_SalesTable!F23</f>
        <v>1</v>
      </c>
      <c r="T23" s="9">
        <f>Cleaned_SalesTable!G23</f>
        <v>589.55999999999995</v>
      </c>
      <c r="U23" s="8">
        <f>Cleaned_SalesTable!H23</f>
        <v>0.22</v>
      </c>
      <c r="V23" s="4" t="str">
        <f>Cleaned_SalesTable!I23</f>
        <v>Credit Card</v>
      </c>
      <c r="W23" s="9">
        <f>Cleaned_SalesTable!J23</f>
        <v>459.85680000000002</v>
      </c>
      <c r="X23" s="9">
        <f t="shared" si="2"/>
        <v>253.33</v>
      </c>
      <c r="Y23" s="9">
        <f t="shared" si="3"/>
        <v>206.53</v>
      </c>
      <c r="Z23" s="10">
        <f t="shared" si="4"/>
        <v>0.4491</v>
      </c>
      <c r="AA23" s="4" t="str">
        <f t="shared" si="5"/>
        <v>Standard</v>
      </c>
    </row>
    <row r="24" spans="1:27" ht="15" customHeight="1" x14ac:dyDescent="0.3">
      <c r="A24" s="4" t="str">
        <f>Cleaned_SalesTable!A24</f>
        <v>SALE22</v>
      </c>
      <c r="B24" s="26">
        <f>Cleaned_SalesTable!B24</f>
        <v>45394</v>
      </c>
      <c r="C24" s="4" t="str">
        <f t="shared" si="0"/>
        <v>Apr-2024</v>
      </c>
      <c r="D24" s="24">
        <f t="shared" si="1"/>
        <v>2024</v>
      </c>
      <c r="E24" s="4" t="str">
        <f>Cleaned_SalesTable!C24</f>
        <v>CUST1476</v>
      </c>
      <c r="F24" s="4" t="str">
        <f>VLOOKUP(E24,Cleaned_CustomerTable!$A:$H,2,FALSE())</f>
        <v>Elizabeth Foster</v>
      </c>
      <c r="G24" s="24">
        <f>VLOOKUP(E24,Cleaned_CustomerTable!$A:$H,3,FALSE())</f>
        <v>33</v>
      </c>
      <c r="H24" s="4" t="str">
        <f>VLOOKUP(E24,Cleaned_CustomerTable!$A:$H,8,FALSE())</f>
        <v>Gold</v>
      </c>
      <c r="I24" s="4" t="str">
        <f>VLOOKUP(E24,Cleaned_CustomerTable!$A:$H,6,FALSE())</f>
        <v>Oklahoma</v>
      </c>
      <c r="J24" s="4" t="str">
        <f>Cleaned_SalesTable!D24</f>
        <v>PROD69</v>
      </c>
      <c r="K24" s="4" t="str">
        <f>VLOOKUP(J24,Cleaned_ProductTable!$A:$F,2,FALSE())</f>
        <v>Men's Sports Shorts</v>
      </c>
      <c r="L24" s="4" t="str">
        <f>VLOOKUP(J24,Cleaned_ProductTable!$A:$F,3,FALSE())</f>
        <v>Clothing</v>
      </c>
      <c r="M24" s="4" t="str">
        <f>VLOOKUP(J24,Cleaned_ProductTable!$A:$F,4,FALSE())</f>
        <v>Fitzpatrick Ltd</v>
      </c>
      <c r="N24" s="4">
        <f>VLOOKUP(J24,Cleaned_ProductTable!$A:$F,5,FALSE())</f>
        <v>218.22</v>
      </c>
      <c r="O24" s="4" t="str">
        <f>Cleaned_SalesTable!E24</f>
        <v>STORE10</v>
      </c>
      <c r="P24" s="4" t="str">
        <f>VLOOKUP(O24,Cleaned_StoreTable!$A:$F,2,FALSE())</f>
        <v>Hill, Wagner and Ballard</v>
      </c>
      <c r="Q24" s="4" t="str">
        <f>VLOOKUP(O24,Cleaned_StoreTable!$A:$F,3,FALSE())</f>
        <v>East</v>
      </c>
      <c r="R24" s="4" t="str">
        <f>VLOOKUP(O24,Cleaned_StoreTable!$A:$F,5,FALSE())</f>
        <v>Online</v>
      </c>
      <c r="S24" s="4">
        <f>Cleaned_SalesTable!F24</f>
        <v>3</v>
      </c>
      <c r="T24" s="9">
        <f>Cleaned_SalesTable!G24</f>
        <v>979.42</v>
      </c>
      <c r="U24" s="8">
        <f>Cleaned_SalesTable!H24</f>
        <v>0.03</v>
      </c>
      <c r="V24" s="4" t="str">
        <f>Cleaned_SalesTable!I24</f>
        <v>PayPal</v>
      </c>
      <c r="W24" s="9">
        <f>Cleaned_SalesTable!J24</f>
        <v>2850.1122</v>
      </c>
      <c r="X24" s="9">
        <f t="shared" si="2"/>
        <v>654.66</v>
      </c>
      <c r="Y24" s="9">
        <f t="shared" si="3"/>
        <v>2195.4499999999998</v>
      </c>
      <c r="Z24" s="10">
        <f t="shared" si="4"/>
        <v>0.77029999999999998</v>
      </c>
      <c r="AA24" s="4" t="str">
        <f t="shared" si="5"/>
        <v>High Value</v>
      </c>
    </row>
    <row r="25" spans="1:27" ht="15" customHeight="1" x14ac:dyDescent="0.3">
      <c r="A25" s="4" t="str">
        <f>Cleaned_SalesTable!A25</f>
        <v>SALE23</v>
      </c>
      <c r="B25" s="26">
        <f>Cleaned_SalesTable!B25</f>
        <v>45466</v>
      </c>
      <c r="C25" s="4" t="str">
        <f t="shared" si="0"/>
        <v>Jun-2024</v>
      </c>
      <c r="D25" s="24">
        <f t="shared" si="1"/>
        <v>2024</v>
      </c>
      <c r="E25" s="4" t="str">
        <f>Cleaned_SalesTable!C25</f>
        <v>CUST1368</v>
      </c>
      <c r="F25" s="4" t="str">
        <f>VLOOKUP(E25,Cleaned_CustomerTable!$A:$H,2,FALSE())</f>
        <v>Miranda King</v>
      </c>
      <c r="G25" s="24">
        <f>VLOOKUP(E25,Cleaned_CustomerTable!$A:$H,3,FALSE())</f>
        <v>34</v>
      </c>
      <c r="H25" s="4" t="str">
        <f>VLOOKUP(E25,Cleaned_CustomerTable!$A:$H,8,FALSE())</f>
        <v>Platinum</v>
      </c>
      <c r="I25" s="4" t="str">
        <f>VLOOKUP(E25,Cleaned_CustomerTable!$A:$H,6,FALSE())</f>
        <v>New York</v>
      </c>
      <c r="J25" s="4" t="str">
        <f>Cleaned_SalesTable!D25</f>
        <v>PROD12</v>
      </c>
      <c r="K25" s="4" t="str">
        <f>VLOOKUP(J25,Cleaned_ProductTable!$A:$F,2,FALSE())</f>
        <v>Hair Strengthening Shampoo</v>
      </c>
      <c r="L25" s="4" t="str">
        <f>VLOOKUP(J25,Cleaned_ProductTable!$A:$F,3,FALSE())</f>
        <v>Beauty</v>
      </c>
      <c r="M25" s="4" t="str">
        <f>VLOOKUP(J25,Cleaned_ProductTable!$A:$F,4,FALSE())</f>
        <v>Rice LLC</v>
      </c>
      <c r="N25" s="4">
        <f>VLOOKUP(J25,Cleaned_ProductTable!$A:$F,5,FALSE())</f>
        <v>115.82</v>
      </c>
      <c r="O25" s="4" t="str">
        <f>Cleaned_SalesTable!E25</f>
        <v>STORE8</v>
      </c>
      <c r="P25" s="4" t="str">
        <f>VLOOKUP(O25,Cleaned_StoreTable!$A:$F,2,FALSE())</f>
        <v>Bean, Jones and Park</v>
      </c>
      <c r="Q25" s="4" t="str">
        <f>VLOOKUP(O25,Cleaned_StoreTable!$A:$F,3,FALSE())</f>
        <v>West</v>
      </c>
      <c r="R25" s="4" t="str">
        <f>VLOOKUP(O25,Cleaned_StoreTable!$A:$F,5,FALSE())</f>
        <v>Online</v>
      </c>
      <c r="S25" s="4">
        <f>Cleaned_SalesTable!F25</f>
        <v>1</v>
      </c>
      <c r="T25" s="9">
        <f>Cleaned_SalesTable!G25</f>
        <v>719.28</v>
      </c>
      <c r="U25" s="8">
        <f>Cleaned_SalesTable!H25</f>
        <v>0.08</v>
      </c>
      <c r="V25" s="4" t="str">
        <f>Cleaned_SalesTable!I25</f>
        <v>Credit Card</v>
      </c>
      <c r="W25" s="9">
        <f>Cleaned_SalesTable!J25</f>
        <v>661.73760000000004</v>
      </c>
      <c r="X25" s="9">
        <f t="shared" si="2"/>
        <v>115.82</v>
      </c>
      <c r="Y25" s="9">
        <f t="shared" si="3"/>
        <v>545.91999999999996</v>
      </c>
      <c r="Z25" s="10">
        <f t="shared" si="4"/>
        <v>0.82499999999999996</v>
      </c>
      <c r="AA25" s="4" t="str">
        <f t="shared" si="5"/>
        <v>Standard</v>
      </c>
    </row>
    <row r="26" spans="1:27" ht="15" customHeight="1" x14ac:dyDescent="0.3">
      <c r="A26" s="4" t="str">
        <f>Cleaned_SalesTable!A26</f>
        <v>SALE24</v>
      </c>
      <c r="B26" s="26">
        <f>Cleaned_SalesTable!B26</f>
        <v>45908</v>
      </c>
      <c r="C26" s="4" t="str">
        <f t="shared" si="0"/>
        <v>Sep-2025</v>
      </c>
      <c r="D26" s="24">
        <f t="shared" si="1"/>
        <v>2025</v>
      </c>
      <c r="E26" s="4" t="str">
        <f>Cleaned_SalesTable!C26</f>
        <v>CUST1186</v>
      </c>
      <c r="F26" s="4" t="str">
        <f>VLOOKUP(E26,Cleaned_CustomerTable!$A:$H,2,FALSE())</f>
        <v>Jennifer Pruitt</v>
      </c>
      <c r="G26" s="24">
        <f>VLOOKUP(E26,Cleaned_CustomerTable!$A:$H,3,FALSE())</f>
        <v>53</v>
      </c>
      <c r="H26" s="4" t="str">
        <f>VLOOKUP(E26,Cleaned_CustomerTable!$A:$H,8,FALSE())</f>
        <v>Silver</v>
      </c>
      <c r="I26" s="4" t="str">
        <f>VLOOKUP(E26,Cleaned_CustomerTable!$A:$H,6,FALSE())</f>
        <v>Missouri</v>
      </c>
      <c r="J26" s="4" t="str">
        <f>Cleaned_SalesTable!D26</f>
        <v>PROD67</v>
      </c>
      <c r="K26" s="4" t="str">
        <f>VLOOKUP(J26,Cleaned_ProductTable!$A:$F,2,FALSE())</f>
        <v>Smart LED Light Strip</v>
      </c>
      <c r="L26" s="4" t="str">
        <f>VLOOKUP(J26,Cleaned_ProductTable!$A:$F,3,FALSE())</f>
        <v>Electronics</v>
      </c>
      <c r="M26" s="4" t="str">
        <f>VLOOKUP(J26,Cleaned_ProductTable!$A:$F,4,FALSE())</f>
        <v>Flores-Davis</v>
      </c>
      <c r="N26" s="4">
        <f>VLOOKUP(J26,Cleaned_ProductTable!$A:$F,5,FALSE())</f>
        <v>349.17</v>
      </c>
      <c r="O26" s="4" t="str">
        <f>Cleaned_SalesTable!E26</f>
        <v>STORE6</v>
      </c>
      <c r="P26" s="4" t="str">
        <f>VLOOKUP(O26,Cleaned_StoreTable!$A:$F,2,FALSE())</f>
        <v>Benson-Elliott</v>
      </c>
      <c r="Q26" s="4" t="str">
        <f>VLOOKUP(O26,Cleaned_StoreTable!$A:$F,3,FALSE())</f>
        <v>East</v>
      </c>
      <c r="R26" s="4" t="str">
        <f>VLOOKUP(O26,Cleaned_StoreTable!$A:$F,5,FALSE())</f>
        <v>Online</v>
      </c>
      <c r="S26" s="4">
        <f>Cleaned_SalesTable!F26</f>
        <v>3</v>
      </c>
      <c r="T26" s="9">
        <f>Cleaned_SalesTable!G26</f>
        <v>77.599999999999994</v>
      </c>
      <c r="U26" s="8">
        <f>Cleaned_SalesTable!H26</f>
        <v>7.0000000000000007E-2</v>
      </c>
      <c r="V26" s="4" t="str">
        <f>Cleaned_SalesTable!I26</f>
        <v>Credit Card</v>
      </c>
      <c r="W26" s="9">
        <f>Cleaned_SalesTable!J26</f>
        <v>216.50399999999999</v>
      </c>
      <c r="X26" s="9">
        <f t="shared" si="2"/>
        <v>1047.51</v>
      </c>
      <c r="Y26" s="9">
        <f t="shared" si="3"/>
        <v>-831.01</v>
      </c>
      <c r="Z26" s="10">
        <f t="shared" si="4"/>
        <v>-3.8382999999999998</v>
      </c>
      <c r="AA26" s="4" t="str">
        <f t="shared" si="5"/>
        <v>Standard</v>
      </c>
    </row>
    <row r="27" spans="1:27" ht="15" customHeight="1" x14ac:dyDescent="0.3">
      <c r="A27" s="4" t="str">
        <f>Cleaned_SalesTable!A27</f>
        <v>SALE25</v>
      </c>
      <c r="B27" s="26">
        <f>Cleaned_SalesTable!B27</f>
        <v>45552</v>
      </c>
      <c r="C27" s="4" t="str">
        <f t="shared" si="0"/>
        <v>Sep-2024</v>
      </c>
      <c r="D27" s="24">
        <f t="shared" si="1"/>
        <v>2024</v>
      </c>
      <c r="E27" s="4" t="str">
        <f>Cleaned_SalesTable!C27</f>
        <v>CUST1381</v>
      </c>
      <c r="F27" s="4" t="str">
        <f>VLOOKUP(E27,Cleaned_CustomerTable!$A:$H,2,FALSE())</f>
        <v>Erika Padilla</v>
      </c>
      <c r="G27" s="24">
        <f>VLOOKUP(E27,Cleaned_CustomerTable!$A:$H,3,FALSE())</f>
        <v>50</v>
      </c>
      <c r="H27" s="4" t="str">
        <f>VLOOKUP(E27,Cleaned_CustomerTable!$A:$H,8,FALSE())</f>
        <v>Silver</v>
      </c>
      <c r="I27" s="4" t="str">
        <f>VLOOKUP(E27,Cleaned_CustomerTable!$A:$H,6,FALSE())</f>
        <v>Alabama</v>
      </c>
      <c r="J27" s="4" t="str">
        <f>Cleaned_SalesTable!D27</f>
        <v>PROD5</v>
      </c>
      <c r="K27" s="4" t="str">
        <f>VLOOKUP(J27,Cleaned_ProductTable!$A:$F,2,FALSE())</f>
        <v>Men's Leather Belt</v>
      </c>
      <c r="L27" s="4" t="str">
        <f>VLOOKUP(J27,Cleaned_ProductTable!$A:$F,3,FALSE())</f>
        <v>Clothing</v>
      </c>
      <c r="M27" s="4" t="str">
        <f>VLOOKUP(J27,Cleaned_ProductTable!$A:$F,4,FALSE())</f>
        <v>Baldwin, Garza and Gonzalez</v>
      </c>
      <c r="N27" s="4">
        <f>VLOOKUP(J27,Cleaned_ProductTable!$A:$F,5,FALSE())</f>
        <v>261</v>
      </c>
      <c r="O27" s="4" t="str">
        <f>Cleaned_SalesTable!E27</f>
        <v>STORE3</v>
      </c>
      <c r="P27" s="4" t="str">
        <f>VLOOKUP(O27,Cleaned_StoreTable!$A:$F,2,FALSE())</f>
        <v>Johnson-Wright</v>
      </c>
      <c r="Q27" s="4" t="str">
        <f>VLOOKUP(O27,Cleaned_StoreTable!$A:$F,3,FALSE())</f>
        <v>North</v>
      </c>
      <c r="R27" s="4" t="str">
        <f>VLOOKUP(O27,Cleaned_StoreTable!$A:$F,5,FALSE())</f>
        <v>Outlet</v>
      </c>
      <c r="S27" s="4">
        <f>Cleaned_SalesTable!F27</f>
        <v>4</v>
      </c>
      <c r="T27" s="9">
        <f>Cleaned_SalesTable!G27</f>
        <v>852.71</v>
      </c>
      <c r="U27" s="8">
        <f>Cleaned_SalesTable!H27</f>
        <v>0.14000000000000001</v>
      </c>
      <c r="V27" s="4" t="str">
        <f>Cleaned_SalesTable!I27</f>
        <v>PayPal</v>
      </c>
      <c r="W27" s="9">
        <f>Cleaned_SalesTable!J27</f>
        <v>2933.3224</v>
      </c>
      <c r="X27" s="9">
        <f t="shared" si="2"/>
        <v>1044</v>
      </c>
      <c r="Y27" s="9">
        <f t="shared" si="3"/>
        <v>1889.32</v>
      </c>
      <c r="Z27" s="10">
        <f t="shared" si="4"/>
        <v>0.64410000000000001</v>
      </c>
      <c r="AA27" s="4" t="str">
        <f t="shared" si="5"/>
        <v>High Value</v>
      </c>
    </row>
    <row r="28" spans="1:27" ht="15" customHeight="1" x14ac:dyDescent="0.3">
      <c r="A28" s="4" t="str">
        <f>Cleaned_SalesTable!A28</f>
        <v>SALE26</v>
      </c>
      <c r="B28" s="26">
        <f>Cleaned_SalesTable!B28</f>
        <v>45294</v>
      </c>
      <c r="C28" s="4" t="str">
        <f t="shared" si="0"/>
        <v>Jan-2024</v>
      </c>
      <c r="D28" s="24">
        <f t="shared" si="1"/>
        <v>2024</v>
      </c>
      <c r="E28" s="4" t="str">
        <f>Cleaned_SalesTable!C28</f>
        <v>CUST1213</v>
      </c>
      <c r="F28" s="4" t="str">
        <f>VLOOKUP(E28,Cleaned_CustomerTable!$A:$H,2,FALSE())</f>
        <v>Stuart Johnson</v>
      </c>
      <c r="G28" s="24">
        <f>VLOOKUP(E28,Cleaned_CustomerTable!$A:$H,3,FALSE())</f>
        <v>42</v>
      </c>
      <c r="H28" s="4" t="str">
        <f>VLOOKUP(E28,Cleaned_CustomerTable!$A:$H,8,FALSE())</f>
        <v>Platinum</v>
      </c>
      <c r="I28" s="4" t="str">
        <f>VLOOKUP(E28,Cleaned_CustomerTable!$A:$H,6,FALSE())</f>
        <v>North Dakota</v>
      </c>
      <c r="J28" s="4" t="str">
        <f>Cleaned_SalesTable!D28</f>
        <v>PROD98</v>
      </c>
      <c r="K28" s="4" t="str">
        <f>VLOOKUP(J28,Cleaned_ProductTable!$A:$F,2,FALSE())</f>
        <v>Portable Bluetooth Speaker</v>
      </c>
      <c r="L28" s="4" t="str">
        <f>VLOOKUP(J28,Cleaned_ProductTable!$A:$F,3,FALSE())</f>
        <v>Electronics</v>
      </c>
      <c r="M28" s="4" t="str">
        <f>VLOOKUP(J28,Cleaned_ProductTable!$A:$F,4,FALSE())</f>
        <v>Flores-King</v>
      </c>
      <c r="N28" s="4">
        <f>VLOOKUP(J28,Cleaned_ProductTable!$A:$F,5,FALSE())</f>
        <v>431.67</v>
      </c>
      <c r="O28" s="4" t="str">
        <f>Cleaned_SalesTable!E28</f>
        <v>STORE8</v>
      </c>
      <c r="P28" s="4" t="str">
        <f>VLOOKUP(O28,Cleaned_StoreTable!$A:$F,2,FALSE())</f>
        <v>Bean, Jones and Park</v>
      </c>
      <c r="Q28" s="4" t="str">
        <f>VLOOKUP(O28,Cleaned_StoreTable!$A:$F,3,FALSE())</f>
        <v>West</v>
      </c>
      <c r="R28" s="4" t="str">
        <f>VLOOKUP(O28,Cleaned_StoreTable!$A:$F,5,FALSE())</f>
        <v>Online</v>
      </c>
      <c r="S28" s="4">
        <f>Cleaned_SalesTable!F28</f>
        <v>4</v>
      </c>
      <c r="T28" s="9">
        <f>Cleaned_SalesTable!G28</f>
        <v>156.16</v>
      </c>
      <c r="U28" s="8">
        <f>Cleaned_SalesTable!H28</f>
        <v>0</v>
      </c>
      <c r="V28" s="4" t="str">
        <f>Cleaned_SalesTable!I28</f>
        <v>Credit Card</v>
      </c>
      <c r="W28" s="9">
        <f>Cleaned_SalesTable!J28</f>
        <v>599.65440000000001</v>
      </c>
      <c r="X28" s="9">
        <f t="shared" si="2"/>
        <v>1726.68</v>
      </c>
      <c r="Y28" s="9">
        <f t="shared" si="3"/>
        <v>-1127.03</v>
      </c>
      <c r="Z28" s="10">
        <f t="shared" si="4"/>
        <v>-1.8794999999999999</v>
      </c>
      <c r="AA28" s="4" t="str">
        <f t="shared" si="5"/>
        <v>Standard</v>
      </c>
    </row>
    <row r="29" spans="1:27" ht="15" customHeight="1" x14ac:dyDescent="0.3">
      <c r="A29" s="4" t="str">
        <f>Cleaned_SalesTable!A29</f>
        <v>SALE27</v>
      </c>
      <c r="B29" s="26">
        <f>Cleaned_SalesTable!B29</f>
        <v>45710</v>
      </c>
      <c r="C29" s="4" t="str">
        <f t="shared" si="0"/>
        <v>Feb-2025</v>
      </c>
      <c r="D29" s="24">
        <f t="shared" si="1"/>
        <v>2025</v>
      </c>
      <c r="E29" s="4" t="str">
        <f>Cleaned_SalesTable!C29</f>
        <v>CUST1200</v>
      </c>
      <c r="F29" s="4" t="str">
        <f>VLOOKUP(E29,Cleaned_CustomerTable!$A:$H,2,FALSE())</f>
        <v>Anna Perez</v>
      </c>
      <c r="G29" s="24">
        <f>VLOOKUP(E29,Cleaned_CustomerTable!$A:$H,3,FALSE())</f>
        <v>30</v>
      </c>
      <c r="H29" s="4" t="str">
        <f>VLOOKUP(E29,Cleaned_CustomerTable!$A:$H,8,FALSE())</f>
        <v>Platinum</v>
      </c>
      <c r="I29" s="4" t="str">
        <f>VLOOKUP(E29,Cleaned_CustomerTable!$A:$H,6,FALSE())</f>
        <v>Maine</v>
      </c>
      <c r="J29" s="4" t="str">
        <f>Cleaned_SalesTable!D29</f>
        <v>PROD77</v>
      </c>
      <c r="K29" s="4" t="str">
        <f>VLOOKUP(J29,Cleaned_ProductTable!$A:$F,2,FALSE())</f>
        <v>WiFi Mesh Router</v>
      </c>
      <c r="L29" s="4" t="str">
        <f>VLOOKUP(J29,Cleaned_ProductTable!$A:$F,3,FALSE())</f>
        <v>Electronics</v>
      </c>
      <c r="M29" s="4" t="str">
        <f>VLOOKUP(J29,Cleaned_ProductTable!$A:$F,4,FALSE())</f>
        <v>White, Reeves and Woods</v>
      </c>
      <c r="N29" s="4">
        <f>VLOOKUP(J29,Cleaned_ProductTable!$A:$F,5,FALSE())</f>
        <v>480.9</v>
      </c>
      <c r="O29" s="4" t="str">
        <f>Cleaned_SalesTable!E29</f>
        <v>STORE8</v>
      </c>
      <c r="P29" s="4" t="str">
        <f>VLOOKUP(O29,Cleaned_StoreTable!$A:$F,2,FALSE())</f>
        <v>Bean, Jones and Park</v>
      </c>
      <c r="Q29" s="4" t="str">
        <f>VLOOKUP(O29,Cleaned_StoreTable!$A:$F,3,FALSE())</f>
        <v>West</v>
      </c>
      <c r="R29" s="4" t="str">
        <f>VLOOKUP(O29,Cleaned_StoreTable!$A:$F,5,FALSE())</f>
        <v>Online</v>
      </c>
      <c r="S29" s="4">
        <f>Cleaned_SalesTable!F29</f>
        <v>3</v>
      </c>
      <c r="T29" s="9">
        <f>Cleaned_SalesTable!G29</f>
        <v>815.49</v>
      </c>
      <c r="U29" s="8">
        <f>Cleaned_SalesTable!H29</f>
        <v>0.17</v>
      </c>
      <c r="V29" s="4" t="str">
        <f>Cleaned_SalesTable!I29</f>
        <v>Credit Card</v>
      </c>
      <c r="W29" s="9">
        <f>Cleaned_SalesTable!J29</f>
        <v>2030.5700999999999</v>
      </c>
      <c r="X29" s="9">
        <f t="shared" si="2"/>
        <v>1442.7</v>
      </c>
      <c r="Y29" s="9">
        <f t="shared" si="3"/>
        <v>587.87</v>
      </c>
      <c r="Z29" s="10">
        <f t="shared" si="4"/>
        <v>0.28949999999999998</v>
      </c>
      <c r="AA29" s="4" t="str">
        <f t="shared" si="5"/>
        <v>High Value</v>
      </c>
    </row>
    <row r="30" spans="1:27" ht="15" customHeight="1" x14ac:dyDescent="0.3">
      <c r="A30" s="4" t="str">
        <f>Cleaned_SalesTable!A30</f>
        <v>SALE28</v>
      </c>
      <c r="B30" s="26">
        <f>Cleaned_SalesTable!B30</f>
        <v>45923</v>
      </c>
      <c r="C30" s="4" t="str">
        <f t="shared" si="0"/>
        <v>Sep-2025</v>
      </c>
      <c r="D30" s="24">
        <f t="shared" si="1"/>
        <v>2025</v>
      </c>
      <c r="E30" s="4" t="str">
        <f>Cleaned_SalesTable!C30</f>
        <v>CUST1148</v>
      </c>
      <c r="F30" s="4" t="str">
        <f>VLOOKUP(E30,Cleaned_CustomerTable!$A:$H,2,FALSE())</f>
        <v>Theresa Campbell</v>
      </c>
      <c r="G30" s="24">
        <f>VLOOKUP(E30,Cleaned_CustomerTable!$A:$H,3,FALSE())</f>
        <v>42</v>
      </c>
      <c r="H30" s="4" t="str">
        <f>VLOOKUP(E30,Cleaned_CustomerTable!$A:$H,8,FALSE())</f>
        <v>Bronze</v>
      </c>
      <c r="I30" s="4" t="str">
        <f>VLOOKUP(E30,Cleaned_CustomerTable!$A:$H,6,FALSE())</f>
        <v>Wisconsin</v>
      </c>
      <c r="J30" s="4" t="str">
        <f>Cleaned_SalesTable!D30</f>
        <v>PROD13</v>
      </c>
      <c r="K30" s="4" t="str">
        <f>VLOOKUP(J30,Cleaned_ProductTable!$A:$F,2,FALSE())</f>
        <v>USB-C Fast Charger</v>
      </c>
      <c r="L30" s="4" t="str">
        <f>VLOOKUP(J30,Cleaned_ProductTable!$A:$F,3,FALSE())</f>
        <v>Electronics</v>
      </c>
      <c r="M30" s="4" t="str">
        <f>VLOOKUP(J30,Cleaned_ProductTable!$A:$F,4,FALSE())</f>
        <v>Dawson-Perkins</v>
      </c>
      <c r="N30" s="4">
        <f>VLOOKUP(J30,Cleaned_ProductTable!$A:$F,5,FALSE())</f>
        <v>242.23</v>
      </c>
      <c r="O30" s="4" t="str">
        <f>Cleaned_SalesTable!E30</f>
        <v>STORE2</v>
      </c>
      <c r="P30" s="4" t="str">
        <f>VLOOKUP(O30,Cleaned_StoreTable!$A:$F,2,FALSE())</f>
        <v>Black-Horn</v>
      </c>
      <c r="Q30" s="4" t="str">
        <f>VLOOKUP(O30,Cleaned_StoreTable!$A:$F,3,FALSE())</f>
        <v>South</v>
      </c>
      <c r="R30" s="4" t="str">
        <f>VLOOKUP(O30,Cleaned_StoreTable!$A:$F,5,FALSE())</f>
        <v>Outlet</v>
      </c>
      <c r="S30" s="4">
        <f>Cleaned_SalesTable!F30</f>
        <v>2</v>
      </c>
      <c r="T30" s="9">
        <f>Cleaned_SalesTable!G30</f>
        <v>74.209999999999994</v>
      </c>
      <c r="U30" s="8">
        <f>Cleaned_SalesTable!H30</f>
        <v>0.11</v>
      </c>
      <c r="V30" s="4" t="str">
        <f>Cleaned_SalesTable!I30</f>
        <v>PayPal</v>
      </c>
      <c r="W30" s="9">
        <f>Cleaned_SalesTable!J30</f>
        <v>132.09379999999999</v>
      </c>
      <c r="X30" s="9">
        <f t="shared" si="2"/>
        <v>484.46</v>
      </c>
      <c r="Y30" s="9">
        <f t="shared" si="3"/>
        <v>-352.37</v>
      </c>
      <c r="Z30" s="10">
        <f t="shared" si="4"/>
        <v>-2.6676000000000002</v>
      </c>
      <c r="AA30" s="4" t="str">
        <f t="shared" si="5"/>
        <v>Standard</v>
      </c>
    </row>
    <row r="31" spans="1:27" ht="15" customHeight="1" x14ac:dyDescent="0.3">
      <c r="A31" s="4" t="str">
        <f>Cleaned_SalesTable!A31</f>
        <v>SALE29</v>
      </c>
      <c r="B31" s="26">
        <f>Cleaned_SalesTable!B31</f>
        <v>45302</v>
      </c>
      <c r="C31" s="4" t="str">
        <f t="shared" si="0"/>
        <v>Jan-2024</v>
      </c>
      <c r="D31" s="24">
        <f t="shared" si="1"/>
        <v>2024</v>
      </c>
      <c r="E31" s="4" t="str">
        <f>Cleaned_SalesTable!C31</f>
        <v>CUST1348</v>
      </c>
      <c r="F31" s="4" t="str">
        <f>VLOOKUP(E31,Cleaned_CustomerTable!$A:$H,2,FALSE())</f>
        <v>Sherry Cabrera</v>
      </c>
      <c r="G31" s="24">
        <f>VLOOKUP(E31,Cleaned_CustomerTable!$A:$H,3,FALSE())</f>
        <v>55</v>
      </c>
      <c r="H31" s="4" t="str">
        <f>VLOOKUP(E31,Cleaned_CustomerTable!$A:$H,8,FALSE())</f>
        <v>Silver</v>
      </c>
      <c r="I31" s="4" t="str">
        <f>VLOOKUP(E31,Cleaned_CustomerTable!$A:$H,6,FALSE())</f>
        <v>Pennsylvania</v>
      </c>
      <c r="J31" s="4" t="str">
        <f>Cleaned_SalesTable!D31</f>
        <v>PROD99</v>
      </c>
      <c r="K31" s="4" t="str">
        <f>VLOOKUP(J31,Cleaned_ProductTable!$A:$F,2,FALSE())</f>
        <v>Stainless Steel Cookware Set</v>
      </c>
      <c r="L31" s="4" t="str">
        <f>VLOOKUP(J31,Cleaned_ProductTable!$A:$F,3,FALSE())</f>
        <v>Home</v>
      </c>
      <c r="M31" s="4" t="str">
        <f>VLOOKUP(J31,Cleaned_ProductTable!$A:$F,4,FALSE())</f>
        <v>Campbell Ltd</v>
      </c>
      <c r="N31" s="4">
        <f>VLOOKUP(J31,Cleaned_ProductTable!$A:$F,5,FALSE())</f>
        <v>201.41</v>
      </c>
      <c r="O31" s="4" t="str">
        <f>Cleaned_SalesTable!E31</f>
        <v>STORE3</v>
      </c>
      <c r="P31" s="4" t="str">
        <f>VLOOKUP(O31,Cleaned_StoreTable!$A:$F,2,FALSE())</f>
        <v>Johnson-Wright</v>
      </c>
      <c r="Q31" s="4" t="str">
        <f>VLOOKUP(O31,Cleaned_StoreTable!$A:$F,3,FALSE())</f>
        <v>North</v>
      </c>
      <c r="R31" s="4" t="str">
        <f>VLOOKUP(O31,Cleaned_StoreTable!$A:$F,5,FALSE())</f>
        <v>Outlet</v>
      </c>
      <c r="S31" s="4">
        <f>Cleaned_SalesTable!F31</f>
        <v>2</v>
      </c>
      <c r="T31" s="9">
        <f>Cleaned_SalesTable!G31</f>
        <v>451.67</v>
      </c>
      <c r="U31" s="8">
        <f>Cleaned_SalesTable!H31</f>
        <v>0.15</v>
      </c>
      <c r="V31" s="4" t="str">
        <f>Cleaned_SalesTable!I31</f>
        <v>Credit Card</v>
      </c>
      <c r="W31" s="9">
        <f>Cleaned_SalesTable!J31</f>
        <v>1535.6780000000001</v>
      </c>
      <c r="X31" s="9">
        <f t="shared" si="2"/>
        <v>402.82</v>
      </c>
      <c r="Y31" s="9">
        <f t="shared" si="3"/>
        <v>1132.8599999999999</v>
      </c>
      <c r="Z31" s="10">
        <f t="shared" si="4"/>
        <v>0.73770000000000002</v>
      </c>
      <c r="AA31" s="4" t="str">
        <f t="shared" si="5"/>
        <v>High Value</v>
      </c>
    </row>
    <row r="32" spans="1:27" ht="15" customHeight="1" x14ac:dyDescent="0.3">
      <c r="A32" s="4" t="str">
        <f>Cleaned_SalesTable!A32</f>
        <v>SALE30</v>
      </c>
      <c r="B32" s="26">
        <f>Cleaned_SalesTable!B32</f>
        <v>45217</v>
      </c>
      <c r="C32" s="4" t="str">
        <f t="shared" si="0"/>
        <v>Oct-2023</v>
      </c>
      <c r="D32" s="24">
        <f t="shared" si="1"/>
        <v>2023</v>
      </c>
      <c r="E32" s="4" t="str">
        <f>Cleaned_SalesTable!C32</f>
        <v>CUST1028</v>
      </c>
      <c r="F32" s="4" t="str">
        <f>VLOOKUP(E32,Cleaned_CustomerTable!$A:$H,2,FALSE())</f>
        <v>Joshua Ryan</v>
      </c>
      <c r="G32" s="24">
        <f>VLOOKUP(E32,Cleaned_CustomerTable!$A:$H,3,FALSE())</f>
        <v>27</v>
      </c>
      <c r="H32" s="4" t="str">
        <f>VLOOKUP(E32,Cleaned_CustomerTable!$A:$H,8,FALSE())</f>
        <v>Platinum</v>
      </c>
      <c r="I32" s="4" t="str">
        <f>VLOOKUP(E32,Cleaned_CustomerTable!$A:$H,6,FALSE())</f>
        <v>New Jersey</v>
      </c>
      <c r="J32" s="4" t="str">
        <f>Cleaned_SalesTable!D32</f>
        <v>PROD5</v>
      </c>
      <c r="K32" s="4" t="str">
        <f>VLOOKUP(J32,Cleaned_ProductTable!$A:$F,2,FALSE())</f>
        <v>Men's Leather Belt</v>
      </c>
      <c r="L32" s="4" t="str">
        <f>VLOOKUP(J32,Cleaned_ProductTable!$A:$F,3,FALSE())</f>
        <v>Clothing</v>
      </c>
      <c r="M32" s="4" t="str">
        <f>VLOOKUP(J32,Cleaned_ProductTable!$A:$F,4,FALSE())</f>
        <v>Baldwin, Garza and Gonzalez</v>
      </c>
      <c r="N32" s="4">
        <f>VLOOKUP(J32,Cleaned_ProductTable!$A:$F,5,FALSE())</f>
        <v>261</v>
      </c>
      <c r="O32" s="4" t="str">
        <f>Cleaned_SalesTable!E32</f>
        <v>STORE19</v>
      </c>
      <c r="P32" s="4" t="str">
        <f>VLOOKUP(O32,Cleaned_StoreTable!$A:$F,2,FALSE())</f>
        <v>Mann-Austin</v>
      </c>
      <c r="Q32" s="4" t="str">
        <f>VLOOKUP(O32,Cleaned_StoreTable!$A:$F,3,FALSE())</f>
        <v>East</v>
      </c>
      <c r="R32" s="4" t="str">
        <f>VLOOKUP(O32,Cleaned_StoreTable!$A:$F,5,FALSE())</f>
        <v>Online</v>
      </c>
      <c r="S32" s="4">
        <f>Cleaned_SalesTable!F32</f>
        <v>1</v>
      </c>
      <c r="T32" s="9">
        <f>Cleaned_SalesTable!G32</f>
        <v>429.38</v>
      </c>
      <c r="U32" s="8">
        <f>Cleaned_SalesTable!H32</f>
        <v>0.13</v>
      </c>
      <c r="V32" s="4" t="str">
        <f>Cleaned_SalesTable!I32</f>
        <v>PayPal</v>
      </c>
      <c r="W32" s="9">
        <f>Cleaned_SalesTable!J32</f>
        <v>373.56060000000002</v>
      </c>
      <c r="X32" s="9">
        <f t="shared" si="2"/>
        <v>261</v>
      </c>
      <c r="Y32" s="9">
        <f t="shared" si="3"/>
        <v>112.56</v>
      </c>
      <c r="Z32" s="10">
        <f t="shared" si="4"/>
        <v>0.30130000000000001</v>
      </c>
      <c r="AA32" s="4" t="str">
        <f t="shared" si="5"/>
        <v>Standard</v>
      </c>
    </row>
    <row r="33" spans="1:27" ht="15" customHeight="1" x14ac:dyDescent="0.3">
      <c r="A33" s="4" t="str">
        <f>Cleaned_SalesTable!A33</f>
        <v>SALE31</v>
      </c>
      <c r="B33" s="26">
        <f>Cleaned_SalesTable!B33</f>
        <v>45593</v>
      </c>
      <c r="C33" s="4" t="str">
        <f t="shared" si="0"/>
        <v>Oct-2024</v>
      </c>
      <c r="D33" s="24">
        <f t="shared" si="1"/>
        <v>2024</v>
      </c>
      <c r="E33" s="4" t="str">
        <f>Cleaned_SalesTable!C33</f>
        <v>CUST1412</v>
      </c>
      <c r="F33" s="4" t="str">
        <f>VLOOKUP(E33,Cleaned_CustomerTable!$A:$H,2,FALSE())</f>
        <v>Shane Brown</v>
      </c>
      <c r="G33" s="24">
        <f>VLOOKUP(E33,Cleaned_CustomerTable!$A:$H,3,FALSE())</f>
        <v>23</v>
      </c>
      <c r="H33" s="4" t="str">
        <f>VLOOKUP(E33,Cleaned_CustomerTable!$A:$H,8,FALSE())</f>
        <v>Gold</v>
      </c>
      <c r="I33" s="4" t="str">
        <f>VLOOKUP(E33,Cleaned_CustomerTable!$A:$H,6,FALSE())</f>
        <v>Michigan</v>
      </c>
      <c r="J33" s="4" t="str">
        <f>Cleaned_SalesTable!D33</f>
        <v>PROD53</v>
      </c>
      <c r="K33" s="4" t="str">
        <f>VLOOKUP(J33,Cleaned_ProductTable!$A:$F,2,FALSE())</f>
        <v>Men's Track Pants</v>
      </c>
      <c r="L33" s="4" t="str">
        <f>VLOOKUP(J33,Cleaned_ProductTable!$A:$F,3,FALSE())</f>
        <v>Clothing</v>
      </c>
      <c r="M33" s="4" t="str">
        <f>VLOOKUP(J33,Cleaned_ProductTable!$A:$F,4,FALSE())</f>
        <v>Hamilton, Woods and Walker</v>
      </c>
      <c r="N33" s="4">
        <f>VLOOKUP(J33,Cleaned_ProductTable!$A:$F,5,FALSE())</f>
        <v>386.56</v>
      </c>
      <c r="O33" s="4" t="str">
        <f>Cleaned_SalesTable!E33</f>
        <v>STORE12</v>
      </c>
      <c r="P33" s="4" t="str">
        <f>VLOOKUP(O33,Cleaned_StoreTable!$A:$F,2,FALSE())</f>
        <v>Thomas, Bridges and Harris</v>
      </c>
      <c r="Q33" s="4" t="str">
        <f>VLOOKUP(O33,Cleaned_StoreTable!$A:$F,3,FALSE())</f>
        <v>North</v>
      </c>
      <c r="R33" s="4" t="str">
        <f>VLOOKUP(O33,Cleaned_StoreTable!$A:$F,5,FALSE())</f>
        <v>Online</v>
      </c>
      <c r="S33" s="4">
        <f>Cleaned_SalesTable!F33</f>
        <v>2</v>
      </c>
      <c r="T33" s="9">
        <f>Cleaned_SalesTable!G33</f>
        <v>148.96</v>
      </c>
      <c r="U33" s="8">
        <f>Cleaned_SalesTable!H33</f>
        <v>0.03</v>
      </c>
      <c r="V33" s="4" t="str">
        <f>Cleaned_SalesTable!I33</f>
        <v>COD</v>
      </c>
      <c r="W33" s="9">
        <f>Cleaned_SalesTable!J33</f>
        <v>288.98239999999998</v>
      </c>
      <c r="X33" s="9">
        <f t="shared" si="2"/>
        <v>773.12</v>
      </c>
      <c r="Y33" s="9">
        <f t="shared" si="3"/>
        <v>-484.14</v>
      </c>
      <c r="Z33" s="10">
        <f t="shared" si="4"/>
        <v>-1.6753</v>
      </c>
      <c r="AA33" s="4" t="str">
        <f t="shared" si="5"/>
        <v>Standard</v>
      </c>
    </row>
    <row r="34" spans="1:27" ht="15" customHeight="1" x14ac:dyDescent="0.3">
      <c r="A34" s="4" t="str">
        <f>Cleaned_SalesTable!A34</f>
        <v>SALE32</v>
      </c>
      <c r="B34" s="26">
        <f>Cleaned_SalesTable!B34</f>
        <v>45597</v>
      </c>
      <c r="C34" s="4" t="str">
        <f t="shared" si="0"/>
        <v>Nov-2024</v>
      </c>
      <c r="D34" s="24">
        <f t="shared" si="1"/>
        <v>2024</v>
      </c>
      <c r="E34" s="4" t="str">
        <f>Cleaned_SalesTable!C34</f>
        <v>CUST1398</v>
      </c>
      <c r="F34" s="4" t="str">
        <f>VLOOKUP(E34,Cleaned_CustomerTable!$A:$H,2,FALSE())</f>
        <v>Jennifer Johnson</v>
      </c>
      <c r="G34" s="24">
        <f>VLOOKUP(E34,Cleaned_CustomerTable!$A:$H,3,FALSE())</f>
        <v>54</v>
      </c>
      <c r="H34" s="4" t="str">
        <f>VLOOKUP(E34,Cleaned_CustomerTable!$A:$H,8,FALSE())</f>
        <v>Bronze</v>
      </c>
      <c r="I34" s="4" t="str">
        <f>VLOOKUP(E34,Cleaned_CustomerTable!$A:$H,6,FALSE())</f>
        <v>New Hampshire</v>
      </c>
      <c r="J34" s="4" t="str">
        <f>Cleaned_SalesTable!D34</f>
        <v>PROD75</v>
      </c>
      <c r="K34" s="4" t="str">
        <f>VLOOKUP(J34,Cleaned_ProductTable!$A:$F,2,FALSE())</f>
        <v>Women's Ankle Boots</v>
      </c>
      <c r="L34" s="4" t="str">
        <f>VLOOKUP(J34,Cleaned_ProductTable!$A:$F,3,FALSE())</f>
        <v>Clothing</v>
      </c>
      <c r="M34" s="4" t="str">
        <f>VLOOKUP(J34,Cleaned_ProductTable!$A:$F,4,FALSE())</f>
        <v>Poole PLC</v>
      </c>
      <c r="N34" s="4">
        <f>VLOOKUP(J34,Cleaned_ProductTable!$A:$F,5,FALSE())</f>
        <v>158.13999999999999</v>
      </c>
      <c r="O34" s="4" t="str">
        <f>Cleaned_SalesTable!E34</f>
        <v>STORE8</v>
      </c>
      <c r="P34" s="4" t="str">
        <f>VLOOKUP(O34,Cleaned_StoreTable!$A:$F,2,FALSE())</f>
        <v>Bean, Jones and Park</v>
      </c>
      <c r="Q34" s="4" t="str">
        <f>VLOOKUP(O34,Cleaned_StoreTable!$A:$F,3,FALSE())</f>
        <v>West</v>
      </c>
      <c r="R34" s="4" t="str">
        <f>VLOOKUP(O34,Cleaned_StoreTable!$A:$F,5,FALSE())</f>
        <v>Online</v>
      </c>
      <c r="S34" s="4">
        <f>Cleaned_SalesTable!F34</f>
        <v>4</v>
      </c>
      <c r="T34" s="9">
        <f>Cleaned_SalesTable!G34</f>
        <v>313.83</v>
      </c>
      <c r="U34" s="8">
        <f>Cleaned_SalesTable!H34</f>
        <v>0.08</v>
      </c>
      <c r="V34" s="4" t="str">
        <f>Cleaned_SalesTable!I34</f>
        <v>Credit Card</v>
      </c>
      <c r="W34" s="9">
        <f>Cleaned_SalesTable!J34</f>
        <v>1154.8943999999999</v>
      </c>
      <c r="X34" s="9">
        <f t="shared" si="2"/>
        <v>632.55999999999995</v>
      </c>
      <c r="Y34" s="9">
        <f t="shared" si="3"/>
        <v>522.33000000000004</v>
      </c>
      <c r="Z34" s="10">
        <f t="shared" si="4"/>
        <v>0.45229999999999998</v>
      </c>
      <c r="AA34" s="4" t="str">
        <f t="shared" si="5"/>
        <v>High Value</v>
      </c>
    </row>
    <row r="35" spans="1:27" ht="15" customHeight="1" x14ac:dyDescent="0.3">
      <c r="A35" s="4" t="str">
        <f>Cleaned_SalesTable!A35</f>
        <v>SALE33</v>
      </c>
      <c r="B35" s="26">
        <f>Cleaned_SalesTable!B35</f>
        <v>45620</v>
      </c>
      <c r="C35" s="4" t="str">
        <f t="shared" si="0"/>
        <v>Nov-2024</v>
      </c>
      <c r="D35" s="24">
        <f t="shared" si="1"/>
        <v>2024</v>
      </c>
      <c r="E35" s="4" t="str">
        <f>Cleaned_SalesTable!C35</f>
        <v>CUST1453</v>
      </c>
      <c r="F35" s="4" t="str">
        <f>VLOOKUP(E35,Cleaned_CustomerTable!$A:$H,2,FALSE())</f>
        <v>April Phillips</v>
      </c>
      <c r="G35" s="24">
        <f>VLOOKUP(E35,Cleaned_CustomerTable!$A:$H,3,FALSE())</f>
        <v>62</v>
      </c>
      <c r="H35" s="4" t="str">
        <f>VLOOKUP(E35,Cleaned_CustomerTable!$A:$H,8,FALSE())</f>
        <v>Platinum</v>
      </c>
      <c r="I35" s="4" t="str">
        <f>VLOOKUP(E35,Cleaned_CustomerTable!$A:$H,6,FALSE())</f>
        <v>Hawaii</v>
      </c>
      <c r="J35" s="4" t="str">
        <f>Cleaned_SalesTable!D35</f>
        <v>PROD12</v>
      </c>
      <c r="K35" s="4" t="str">
        <f>VLOOKUP(J35,Cleaned_ProductTable!$A:$F,2,FALSE())</f>
        <v>Hair Strengthening Shampoo</v>
      </c>
      <c r="L35" s="4" t="str">
        <f>VLOOKUP(J35,Cleaned_ProductTable!$A:$F,3,FALSE())</f>
        <v>Beauty</v>
      </c>
      <c r="M35" s="4" t="str">
        <f>VLOOKUP(J35,Cleaned_ProductTable!$A:$F,4,FALSE())</f>
        <v>Rice LLC</v>
      </c>
      <c r="N35" s="4">
        <f>VLOOKUP(J35,Cleaned_ProductTable!$A:$F,5,FALSE())</f>
        <v>115.82</v>
      </c>
      <c r="O35" s="4" t="str">
        <f>Cleaned_SalesTable!E35</f>
        <v>STORE6</v>
      </c>
      <c r="P35" s="4" t="str">
        <f>VLOOKUP(O35,Cleaned_StoreTable!$A:$F,2,FALSE())</f>
        <v>Benson-Elliott</v>
      </c>
      <c r="Q35" s="4" t="str">
        <f>VLOOKUP(O35,Cleaned_StoreTable!$A:$F,3,FALSE())</f>
        <v>East</v>
      </c>
      <c r="R35" s="4" t="str">
        <f>VLOOKUP(O35,Cleaned_StoreTable!$A:$F,5,FALSE())</f>
        <v>Online</v>
      </c>
      <c r="S35" s="4">
        <f>Cleaned_SalesTable!F35</f>
        <v>2</v>
      </c>
      <c r="T35" s="9">
        <f>Cleaned_SalesTable!G35</f>
        <v>717.31</v>
      </c>
      <c r="U35" s="8">
        <f>Cleaned_SalesTable!H35</f>
        <v>0.15</v>
      </c>
      <c r="V35" s="4" t="str">
        <f>Cleaned_SalesTable!I35</f>
        <v>Credit Card</v>
      </c>
      <c r="W35" s="9">
        <f>Cleaned_SalesTable!J35</f>
        <v>1219.4269999999999</v>
      </c>
      <c r="X35" s="9">
        <f t="shared" si="2"/>
        <v>231.64</v>
      </c>
      <c r="Y35" s="9">
        <f t="shared" si="3"/>
        <v>987.79</v>
      </c>
      <c r="Z35" s="10">
        <f t="shared" si="4"/>
        <v>0.81</v>
      </c>
      <c r="AA35" s="4" t="str">
        <f t="shared" si="5"/>
        <v>High Value</v>
      </c>
    </row>
    <row r="36" spans="1:27" ht="15" customHeight="1" x14ac:dyDescent="0.3">
      <c r="A36" s="4" t="str">
        <f>Cleaned_SalesTable!A36</f>
        <v>SALE34</v>
      </c>
      <c r="B36" s="26">
        <f>Cleaned_SalesTable!B36</f>
        <v>45215</v>
      </c>
      <c r="C36" s="4" t="str">
        <f t="shared" si="0"/>
        <v>Oct-2023</v>
      </c>
      <c r="D36" s="24">
        <f t="shared" si="1"/>
        <v>2023</v>
      </c>
      <c r="E36" s="4" t="str">
        <f>Cleaned_SalesTable!C36</f>
        <v>CUST1344</v>
      </c>
      <c r="F36" s="4" t="str">
        <f>VLOOKUP(E36,Cleaned_CustomerTable!$A:$H,2,FALSE())</f>
        <v>Evelyn Brown</v>
      </c>
      <c r="G36" s="24">
        <f>VLOOKUP(E36,Cleaned_CustomerTable!$A:$H,3,FALSE())</f>
        <v>39</v>
      </c>
      <c r="H36" s="4" t="str">
        <f>VLOOKUP(E36,Cleaned_CustomerTable!$A:$H,8,FALSE())</f>
        <v>Gold</v>
      </c>
      <c r="I36" s="4" t="str">
        <f>VLOOKUP(E36,Cleaned_CustomerTable!$A:$H,6,FALSE())</f>
        <v>New Mexico</v>
      </c>
      <c r="J36" s="4" t="str">
        <f>Cleaned_SalesTable!D36</f>
        <v>PROD79</v>
      </c>
      <c r="K36" s="4" t="str">
        <f>VLOOKUP(J36,Cleaned_ProductTable!$A:$F,2,FALSE())</f>
        <v>Decorative Lamp Shade</v>
      </c>
      <c r="L36" s="4" t="str">
        <f>VLOOKUP(J36,Cleaned_ProductTable!$A:$F,3,FALSE())</f>
        <v>Home</v>
      </c>
      <c r="M36" s="4" t="str">
        <f>VLOOKUP(J36,Cleaned_ProductTable!$A:$F,4,FALSE())</f>
        <v>Ramirez-Hanson</v>
      </c>
      <c r="N36" s="4">
        <f>VLOOKUP(J36,Cleaned_ProductTable!$A:$F,5,FALSE())</f>
        <v>228.53</v>
      </c>
      <c r="O36" s="4" t="str">
        <f>Cleaned_SalesTable!E36</f>
        <v>STORE1</v>
      </c>
      <c r="P36" s="4" t="str">
        <f>VLOOKUP(O36,Cleaned_StoreTable!$A:$F,2,FALSE())</f>
        <v>Martinez, Adkins and Johnson</v>
      </c>
      <c r="Q36" s="4" t="str">
        <f>VLOOKUP(O36,Cleaned_StoreTable!$A:$F,3,FALSE())</f>
        <v>North</v>
      </c>
      <c r="R36" s="4" t="str">
        <f>VLOOKUP(O36,Cleaned_StoreTable!$A:$F,5,FALSE())</f>
        <v>Flagship</v>
      </c>
      <c r="S36" s="4">
        <f>Cleaned_SalesTable!F36</f>
        <v>2</v>
      </c>
      <c r="T36" s="9">
        <f>Cleaned_SalesTable!G36</f>
        <v>873.22</v>
      </c>
      <c r="U36" s="8">
        <f>Cleaned_SalesTable!H36</f>
        <v>0.18</v>
      </c>
      <c r="V36" s="4" t="str">
        <f>Cleaned_SalesTable!I36</f>
        <v>Credit Card</v>
      </c>
      <c r="W36" s="9">
        <f>Cleaned_SalesTable!J36</f>
        <v>2148.1212</v>
      </c>
      <c r="X36" s="9">
        <f t="shared" si="2"/>
        <v>457.06</v>
      </c>
      <c r="Y36" s="9">
        <f t="shared" si="3"/>
        <v>1691.06</v>
      </c>
      <c r="Z36" s="10">
        <f t="shared" si="4"/>
        <v>0.78720000000000001</v>
      </c>
      <c r="AA36" s="4" t="str">
        <f t="shared" si="5"/>
        <v>High Value</v>
      </c>
    </row>
    <row r="37" spans="1:27" ht="15" customHeight="1" x14ac:dyDescent="0.3">
      <c r="A37" s="4" t="str">
        <f>Cleaned_SalesTable!A37</f>
        <v>SALE35</v>
      </c>
      <c r="B37" s="26">
        <f>Cleaned_SalesTable!B37</f>
        <v>45878</v>
      </c>
      <c r="C37" s="4" t="str">
        <f t="shared" si="0"/>
        <v>Aug-2025</v>
      </c>
      <c r="D37" s="24">
        <f t="shared" si="1"/>
        <v>2025</v>
      </c>
      <c r="E37" s="4" t="str">
        <f>Cleaned_SalesTable!C37</f>
        <v>CUST1218</v>
      </c>
      <c r="F37" s="4" t="str">
        <f>VLOOKUP(E37,Cleaned_CustomerTable!$A:$H,2,FALSE())</f>
        <v>Julia Jackson</v>
      </c>
      <c r="G37" s="24">
        <f>VLOOKUP(E37,Cleaned_CustomerTable!$A:$H,3,FALSE())</f>
        <v>46</v>
      </c>
      <c r="H37" s="4" t="str">
        <f>VLOOKUP(E37,Cleaned_CustomerTable!$A:$H,8,FALSE())</f>
        <v>Platinum</v>
      </c>
      <c r="I37" s="4" t="str">
        <f>VLOOKUP(E37,Cleaned_CustomerTable!$A:$H,6,FALSE())</f>
        <v>California</v>
      </c>
      <c r="J37" s="4" t="str">
        <f>Cleaned_SalesTable!D37</f>
        <v>PROD16</v>
      </c>
      <c r="K37" s="4" t="str">
        <f>VLOOKUP(J37,Cleaned_ProductTable!$A:$F,2,FALSE())</f>
        <v>Beard Grooming Kit</v>
      </c>
      <c r="L37" s="4" t="str">
        <f>VLOOKUP(J37,Cleaned_ProductTable!$A:$F,3,FALSE())</f>
        <v>Beauty</v>
      </c>
      <c r="M37" s="4" t="str">
        <f>VLOOKUP(J37,Cleaned_ProductTable!$A:$F,4,FALSE())</f>
        <v>Erickson-Green</v>
      </c>
      <c r="N37" s="4">
        <f>VLOOKUP(J37,Cleaned_ProductTable!$A:$F,5,FALSE())</f>
        <v>337.42</v>
      </c>
      <c r="O37" s="4" t="str">
        <f>Cleaned_SalesTable!E37</f>
        <v>STORE3</v>
      </c>
      <c r="P37" s="4" t="str">
        <f>VLOOKUP(O37,Cleaned_StoreTable!$A:$F,2,FALSE())</f>
        <v>Johnson-Wright</v>
      </c>
      <c r="Q37" s="4" t="str">
        <f>VLOOKUP(O37,Cleaned_StoreTable!$A:$F,3,FALSE())</f>
        <v>North</v>
      </c>
      <c r="R37" s="4" t="str">
        <f>VLOOKUP(O37,Cleaned_StoreTable!$A:$F,5,FALSE())</f>
        <v>Outlet</v>
      </c>
      <c r="S37" s="4">
        <f>Cleaned_SalesTable!F37</f>
        <v>4</v>
      </c>
      <c r="T37" s="9">
        <f>Cleaned_SalesTable!G37</f>
        <v>109.36</v>
      </c>
      <c r="U37" s="8">
        <f>Cleaned_SalesTable!H37</f>
        <v>0.19</v>
      </c>
      <c r="V37" s="4" t="str">
        <f>Cleaned_SalesTable!I37</f>
        <v>COD</v>
      </c>
      <c r="W37" s="9">
        <f>Cleaned_SalesTable!J37</f>
        <v>354.32639999999998</v>
      </c>
      <c r="X37" s="9">
        <f t="shared" si="2"/>
        <v>1349.68</v>
      </c>
      <c r="Y37" s="9">
        <f t="shared" si="3"/>
        <v>-995.35</v>
      </c>
      <c r="Z37" s="10">
        <f t="shared" si="4"/>
        <v>-2.8090999999999999</v>
      </c>
      <c r="AA37" s="4" t="str">
        <f t="shared" si="5"/>
        <v>Standard</v>
      </c>
    </row>
    <row r="38" spans="1:27" ht="15" customHeight="1" x14ac:dyDescent="0.3">
      <c r="A38" s="4" t="str">
        <f>Cleaned_SalesTable!A38</f>
        <v>SALE36</v>
      </c>
      <c r="B38" s="26">
        <f>Cleaned_SalesTable!B38</f>
        <v>45635</v>
      </c>
      <c r="C38" s="4" t="str">
        <f t="shared" si="0"/>
        <v>Dec-2024</v>
      </c>
      <c r="D38" s="24">
        <f t="shared" si="1"/>
        <v>2024</v>
      </c>
      <c r="E38" s="4" t="str">
        <f>Cleaned_SalesTable!C38</f>
        <v>CUST1086</v>
      </c>
      <c r="F38" s="4" t="str">
        <f>VLOOKUP(E38,Cleaned_CustomerTable!$A:$H,2,FALSE())</f>
        <v>Tammy Miller Md</v>
      </c>
      <c r="G38" s="24">
        <f>VLOOKUP(E38,Cleaned_CustomerTable!$A:$H,3,FALSE())</f>
        <v>19</v>
      </c>
      <c r="H38" s="4" t="str">
        <f>VLOOKUP(E38,Cleaned_CustomerTable!$A:$H,8,FALSE())</f>
        <v>Gold</v>
      </c>
      <c r="I38" s="4" t="str">
        <f>VLOOKUP(E38,Cleaned_CustomerTable!$A:$H,6,FALSE())</f>
        <v>Mississippi</v>
      </c>
      <c r="J38" s="4" t="str">
        <f>Cleaned_SalesTable!D38</f>
        <v>PROD5</v>
      </c>
      <c r="K38" s="4" t="str">
        <f>VLOOKUP(J38,Cleaned_ProductTable!$A:$F,2,FALSE())</f>
        <v>Men's Leather Belt</v>
      </c>
      <c r="L38" s="4" t="str">
        <f>VLOOKUP(J38,Cleaned_ProductTable!$A:$F,3,FALSE())</f>
        <v>Clothing</v>
      </c>
      <c r="M38" s="4" t="str">
        <f>VLOOKUP(J38,Cleaned_ProductTable!$A:$F,4,FALSE())</f>
        <v>Baldwin, Garza and Gonzalez</v>
      </c>
      <c r="N38" s="4">
        <f>VLOOKUP(J38,Cleaned_ProductTable!$A:$F,5,FALSE())</f>
        <v>261</v>
      </c>
      <c r="O38" s="4" t="str">
        <f>Cleaned_SalesTable!E38</f>
        <v>STORE7</v>
      </c>
      <c r="P38" s="4" t="str">
        <f>VLOOKUP(O38,Cleaned_StoreTable!$A:$F,2,FALSE())</f>
        <v>Martinez-Mullins</v>
      </c>
      <c r="Q38" s="4" t="str">
        <f>VLOOKUP(O38,Cleaned_StoreTable!$A:$F,3,FALSE())</f>
        <v>South</v>
      </c>
      <c r="R38" s="4" t="str">
        <f>VLOOKUP(O38,Cleaned_StoreTable!$A:$F,5,FALSE())</f>
        <v>Online</v>
      </c>
      <c r="S38" s="4">
        <f>Cleaned_SalesTable!F38</f>
        <v>3</v>
      </c>
      <c r="T38" s="9">
        <f>Cleaned_SalesTable!G38</f>
        <v>559.52</v>
      </c>
      <c r="U38" s="8">
        <f>Cleaned_SalesTable!H38</f>
        <v>0.16</v>
      </c>
      <c r="V38" s="4" t="str">
        <f>Cleaned_SalesTable!I38</f>
        <v>PayPal</v>
      </c>
      <c r="W38" s="9">
        <f>Cleaned_SalesTable!J38</f>
        <v>1409.9903999999999</v>
      </c>
      <c r="X38" s="9">
        <f t="shared" si="2"/>
        <v>783</v>
      </c>
      <c r="Y38" s="9">
        <f t="shared" si="3"/>
        <v>626.99</v>
      </c>
      <c r="Z38" s="10">
        <f t="shared" si="4"/>
        <v>0.44469999999999998</v>
      </c>
      <c r="AA38" s="4" t="str">
        <f t="shared" si="5"/>
        <v>High Value</v>
      </c>
    </row>
    <row r="39" spans="1:27" ht="15" customHeight="1" x14ac:dyDescent="0.3">
      <c r="A39" s="4" t="str">
        <f>Cleaned_SalesTable!A39</f>
        <v>SALE37</v>
      </c>
      <c r="B39" s="26">
        <f>Cleaned_SalesTable!B39</f>
        <v>45329</v>
      </c>
      <c r="C39" s="4" t="str">
        <f t="shared" si="0"/>
        <v>Feb-2024</v>
      </c>
      <c r="D39" s="24">
        <f t="shared" si="1"/>
        <v>2024</v>
      </c>
      <c r="E39" s="4" t="str">
        <f>Cleaned_SalesTable!C39</f>
        <v>CUST1492</v>
      </c>
      <c r="F39" s="4" t="str">
        <f>VLOOKUP(E39,Cleaned_CustomerTable!$A:$H,2,FALSE())</f>
        <v>Darrell Miller</v>
      </c>
      <c r="G39" s="24">
        <f>VLOOKUP(E39,Cleaned_CustomerTable!$A:$H,3,FALSE())</f>
        <v>59</v>
      </c>
      <c r="H39" s="4" t="str">
        <f>VLOOKUP(E39,Cleaned_CustomerTable!$A:$H,8,FALSE())</f>
        <v>Platinum</v>
      </c>
      <c r="I39" s="4" t="str">
        <f>VLOOKUP(E39,Cleaned_CustomerTable!$A:$H,6,FALSE())</f>
        <v>Florida</v>
      </c>
      <c r="J39" s="4" t="str">
        <f>Cleaned_SalesTable!D39</f>
        <v>PROD10</v>
      </c>
      <c r="K39" s="4" t="str">
        <f>VLOOKUP(J39,Cleaned_ProductTable!$A:$F,2,FALSE())</f>
        <v>Ceramic Kitchen Bowl Set</v>
      </c>
      <c r="L39" s="4" t="str">
        <f>VLOOKUP(J39,Cleaned_ProductTable!$A:$F,3,FALSE())</f>
        <v>Home</v>
      </c>
      <c r="M39" s="4" t="str">
        <f>VLOOKUP(J39,Cleaned_ProductTable!$A:$F,4,FALSE())</f>
        <v>Hamilton Group</v>
      </c>
      <c r="N39" s="4">
        <f>VLOOKUP(J39,Cleaned_ProductTable!$A:$F,5,FALSE())</f>
        <v>298.86</v>
      </c>
      <c r="O39" s="4" t="str">
        <f>Cleaned_SalesTable!E39</f>
        <v>STORE17</v>
      </c>
      <c r="P39" s="4" t="str">
        <f>VLOOKUP(O39,Cleaned_StoreTable!$A:$F,2,FALSE())</f>
        <v>Holloway Ltd</v>
      </c>
      <c r="Q39" s="4" t="str">
        <f>VLOOKUP(O39,Cleaned_StoreTable!$A:$F,3,FALSE())</f>
        <v>North</v>
      </c>
      <c r="R39" s="4" t="str">
        <f>VLOOKUP(O39,Cleaned_StoreTable!$A:$F,5,FALSE())</f>
        <v>Flagship</v>
      </c>
      <c r="S39" s="4">
        <f>Cleaned_SalesTable!F39</f>
        <v>3</v>
      </c>
      <c r="T39" s="9">
        <f>Cleaned_SalesTable!G39</f>
        <v>121.76</v>
      </c>
      <c r="U39" s="8">
        <f>Cleaned_SalesTable!H39</f>
        <v>0.27</v>
      </c>
      <c r="V39" s="4" t="str">
        <f>Cleaned_SalesTable!I39</f>
        <v>PayPal</v>
      </c>
      <c r="W39" s="9">
        <f>Cleaned_SalesTable!J39</f>
        <v>266.65440000000001</v>
      </c>
      <c r="X39" s="9">
        <f t="shared" si="2"/>
        <v>896.58</v>
      </c>
      <c r="Y39" s="9">
        <f t="shared" si="3"/>
        <v>-629.92999999999995</v>
      </c>
      <c r="Z39" s="10">
        <f t="shared" si="4"/>
        <v>-2.3622999999999998</v>
      </c>
      <c r="AA39" s="4" t="str">
        <f t="shared" si="5"/>
        <v>Standard</v>
      </c>
    </row>
    <row r="40" spans="1:27" ht="15" customHeight="1" x14ac:dyDescent="0.3">
      <c r="A40" s="4" t="str">
        <f>Cleaned_SalesTable!A40</f>
        <v>SALE38</v>
      </c>
      <c r="B40" s="26">
        <f>Cleaned_SalesTable!B40</f>
        <v>45378</v>
      </c>
      <c r="C40" s="4" t="str">
        <f t="shared" si="0"/>
        <v>Mar-2024</v>
      </c>
      <c r="D40" s="24">
        <f t="shared" si="1"/>
        <v>2024</v>
      </c>
      <c r="E40" s="4" t="str">
        <f>Cleaned_SalesTable!C40</f>
        <v>CUST1189</v>
      </c>
      <c r="F40" s="4" t="str">
        <f>VLOOKUP(E40,Cleaned_CustomerTable!$A:$H,2,FALSE())</f>
        <v>Daniel Austin</v>
      </c>
      <c r="G40" s="24">
        <f>VLOOKUP(E40,Cleaned_CustomerTable!$A:$H,3,FALSE())</f>
        <v>29</v>
      </c>
      <c r="H40" s="4" t="str">
        <f>VLOOKUP(E40,Cleaned_CustomerTable!$A:$H,8,FALSE())</f>
        <v>Gold</v>
      </c>
      <c r="I40" s="4" t="str">
        <f>VLOOKUP(E40,Cleaned_CustomerTable!$A:$H,6,FALSE())</f>
        <v>Kentucky</v>
      </c>
      <c r="J40" s="4" t="str">
        <f>Cleaned_SalesTable!D40</f>
        <v>PROD33</v>
      </c>
      <c r="K40" s="4" t="str">
        <f>VLOOKUP(J40,Cleaned_ProductTable!$A:$F,2,FALSE())</f>
        <v>Modern Wall Clock</v>
      </c>
      <c r="L40" s="4" t="str">
        <f>VLOOKUP(J40,Cleaned_ProductTable!$A:$F,3,FALSE())</f>
        <v>Home</v>
      </c>
      <c r="M40" s="4" t="str">
        <f>VLOOKUP(J40,Cleaned_ProductTable!$A:$F,4,FALSE())</f>
        <v>Weiss-Watson</v>
      </c>
      <c r="N40" s="4">
        <f>VLOOKUP(J40,Cleaned_ProductTable!$A:$F,5,FALSE())</f>
        <v>179.77</v>
      </c>
      <c r="O40" s="4" t="str">
        <f>Cleaned_SalesTable!E40</f>
        <v>STORE13</v>
      </c>
      <c r="P40" s="4" t="str">
        <f>VLOOKUP(O40,Cleaned_StoreTable!$A:$F,2,FALSE())</f>
        <v>Gardner, Humphrey and Contreras</v>
      </c>
      <c r="Q40" s="4" t="str">
        <f>VLOOKUP(O40,Cleaned_StoreTable!$A:$F,3,FALSE())</f>
        <v>East</v>
      </c>
      <c r="R40" s="4" t="str">
        <f>VLOOKUP(O40,Cleaned_StoreTable!$A:$F,5,FALSE())</f>
        <v>Flagship</v>
      </c>
      <c r="S40" s="4">
        <f>Cleaned_SalesTable!F40</f>
        <v>4</v>
      </c>
      <c r="T40" s="9">
        <f>Cleaned_SalesTable!G40</f>
        <v>735.32</v>
      </c>
      <c r="U40" s="8">
        <f>Cleaned_SalesTable!H40</f>
        <v>0.06</v>
      </c>
      <c r="V40" s="4" t="str">
        <f>Cleaned_SalesTable!I40</f>
        <v>COD</v>
      </c>
      <c r="W40" s="9">
        <f>Cleaned_SalesTable!J40</f>
        <v>2764.8031999999998</v>
      </c>
      <c r="X40" s="9">
        <f t="shared" si="2"/>
        <v>719.08</v>
      </c>
      <c r="Y40" s="9">
        <f t="shared" si="3"/>
        <v>2045.72</v>
      </c>
      <c r="Z40" s="10">
        <f t="shared" si="4"/>
        <v>0.7399</v>
      </c>
      <c r="AA40" s="4" t="str">
        <f t="shared" si="5"/>
        <v>High Value</v>
      </c>
    </row>
    <row r="41" spans="1:27" ht="15" customHeight="1" x14ac:dyDescent="0.3">
      <c r="A41" s="4" t="str">
        <f>Cleaned_SalesTable!A41</f>
        <v>SALE39</v>
      </c>
      <c r="B41" s="26">
        <f>Cleaned_SalesTable!B41</f>
        <v>45264</v>
      </c>
      <c r="C41" s="4" t="str">
        <f t="shared" si="0"/>
        <v>Dec-2023</v>
      </c>
      <c r="D41" s="24">
        <f t="shared" si="1"/>
        <v>2023</v>
      </c>
      <c r="E41" s="4" t="str">
        <f>Cleaned_SalesTable!C41</f>
        <v>CUST1431</v>
      </c>
      <c r="F41" s="4" t="str">
        <f>VLOOKUP(E41,Cleaned_CustomerTable!$A:$H,2,FALSE())</f>
        <v>John Smith</v>
      </c>
      <c r="G41" s="24">
        <f>VLOOKUP(E41,Cleaned_CustomerTable!$A:$H,3,FALSE())</f>
        <v>27</v>
      </c>
      <c r="H41" s="4" t="str">
        <f>VLOOKUP(E41,Cleaned_CustomerTable!$A:$H,8,FALSE())</f>
        <v>Platinum</v>
      </c>
      <c r="I41" s="4" t="str">
        <f>VLOOKUP(E41,Cleaned_CustomerTable!$A:$H,6,FALSE())</f>
        <v>California</v>
      </c>
      <c r="J41" s="4" t="str">
        <f>Cleaned_SalesTable!D41</f>
        <v>PROD94</v>
      </c>
      <c r="K41" s="4" t="str">
        <f>VLOOKUP(J41,Cleaned_ProductTable!$A:$F,2,FALSE())</f>
        <v>Vitamin E Body Lotion</v>
      </c>
      <c r="L41" s="4" t="str">
        <f>VLOOKUP(J41,Cleaned_ProductTable!$A:$F,3,FALSE())</f>
        <v>Beauty</v>
      </c>
      <c r="M41" s="4" t="str">
        <f>VLOOKUP(J41,Cleaned_ProductTable!$A:$F,4,FALSE())</f>
        <v>Hoffman-Williams</v>
      </c>
      <c r="N41" s="4">
        <f>VLOOKUP(J41,Cleaned_ProductTable!$A:$F,5,FALSE())</f>
        <v>358.47</v>
      </c>
      <c r="O41" s="4" t="str">
        <f>Cleaned_SalesTable!E41</f>
        <v>STORE3</v>
      </c>
      <c r="P41" s="4" t="str">
        <f>VLOOKUP(O41,Cleaned_StoreTable!$A:$F,2,FALSE())</f>
        <v>Johnson-Wright</v>
      </c>
      <c r="Q41" s="4" t="str">
        <f>VLOOKUP(O41,Cleaned_StoreTable!$A:$F,3,FALSE())</f>
        <v>North</v>
      </c>
      <c r="R41" s="4" t="str">
        <f>VLOOKUP(O41,Cleaned_StoreTable!$A:$F,5,FALSE())</f>
        <v>Outlet</v>
      </c>
      <c r="S41" s="4">
        <f>Cleaned_SalesTable!F41</f>
        <v>2</v>
      </c>
      <c r="T41" s="9">
        <f>Cleaned_SalesTable!G41</f>
        <v>600.73</v>
      </c>
      <c r="U41" s="8">
        <f>Cleaned_SalesTable!H41</f>
        <v>0.08</v>
      </c>
      <c r="V41" s="4" t="str">
        <f>Cleaned_SalesTable!I41</f>
        <v>Credit Card</v>
      </c>
      <c r="W41" s="9">
        <f>Cleaned_SalesTable!J41</f>
        <v>1105.3432</v>
      </c>
      <c r="X41" s="9">
        <f t="shared" si="2"/>
        <v>716.94</v>
      </c>
      <c r="Y41" s="9">
        <f t="shared" si="3"/>
        <v>388.4</v>
      </c>
      <c r="Z41" s="10">
        <f t="shared" si="4"/>
        <v>0.35139999999999999</v>
      </c>
      <c r="AA41" s="4" t="str">
        <f t="shared" si="5"/>
        <v>High Value</v>
      </c>
    </row>
    <row r="42" spans="1:27" ht="15" customHeight="1" x14ac:dyDescent="0.3">
      <c r="A42" s="4" t="str">
        <f>Cleaned_SalesTable!A42</f>
        <v>SALE40</v>
      </c>
      <c r="B42" s="26">
        <f>Cleaned_SalesTable!B42</f>
        <v>45486</v>
      </c>
      <c r="C42" s="4" t="str">
        <f t="shared" si="0"/>
        <v>Jul-2024</v>
      </c>
      <c r="D42" s="24">
        <f t="shared" si="1"/>
        <v>2024</v>
      </c>
      <c r="E42" s="4" t="str">
        <f>Cleaned_SalesTable!C42</f>
        <v>CUST1072</v>
      </c>
      <c r="F42" s="4" t="str">
        <f>VLOOKUP(E42,Cleaned_CustomerTable!$A:$H,2,FALSE())</f>
        <v>Tonya Burch</v>
      </c>
      <c r="G42" s="24">
        <f>VLOOKUP(E42,Cleaned_CustomerTable!$A:$H,3,FALSE())</f>
        <v>39</v>
      </c>
      <c r="H42" s="4" t="str">
        <f>VLOOKUP(E42,Cleaned_CustomerTable!$A:$H,8,FALSE())</f>
        <v>Gold</v>
      </c>
      <c r="I42" s="4" t="str">
        <f>VLOOKUP(E42,Cleaned_CustomerTable!$A:$H,6,FALSE())</f>
        <v>Iowa</v>
      </c>
      <c r="J42" s="4" t="str">
        <f>Cleaned_SalesTable!D42</f>
        <v>PROD26</v>
      </c>
      <c r="K42" s="4" t="str">
        <f>VLOOKUP(J42,Cleaned_ProductTable!$A:$F,2,FALSE())</f>
        <v>Wireless Bluetooth Speaker</v>
      </c>
      <c r="L42" s="4" t="str">
        <f>VLOOKUP(J42,Cleaned_ProductTable!$A:$F,3,FALSE())</f>
        <v>Electronics</v>
      </c>
      <c r="M42" s="4" t="str">
        <f>VLOOKUP(J42,Cleaned_ProductTable!$A:$F,4,FALSE())</f>
        <v>Reed-Schmidt</v>
      </c>
      <c r="N42" s="4">
        <f>VLOOKUP(J42,Cleaned_ProductTable!$A:$F,5,FALSE())</f>
        <v>322.41000000000003</v>
      </c>
      <c r="O42" s="4" t="str">
        <f>Cleaned_SalesTable!E42</f>
        <v>STORE19</v>
      </c>
      <c r="P42" s="4" t="str">
        <f>VLOOKUP(O42,Cleaned_StoreTable!$A:$F,2,FALSE())</f>
        <v>Mann-Austin</v>
      </c>
      <c r="Q42" s="4" t="str">
        <f>VLOOKUP(O42,Cleaned_StoreTable!$A:$F,3,FALSE())</f>
        <v>East</v>
      </c>
      <c r="R42" s="4" t="str">
        <f>VLOOKUP(O42,Cleaned_StoreTable!$A:$F,5,FALSE())</f>
        <v>Online</v>
      </c>
      <c r="S42" s="4">
        <f>Cleaned_SalesTable!F42</f>
        <v>2</v>
      </c>
      <c r="T42" s="9">
        <f>Cleaned_SalesTable!G42</f>
        <v>873.86</v>
      </c>
      <c r="U42" s="8">
        <f>Cleaned_SalesTable!H42</f>
        <v>7.0000000000000007E-2</v>
      </c>
      <c r="V42" s="4" t="str">
        <f>Cleaned_SalesTable!I42</f>
        <v>COD</v>
      </c>
      <c r="W42" s="9">
        <f>Cleaned_SalesTable!J42</f>
        <v>1625.3796</v>
      </c>
      <c r="X42" s="9">
        <f t="shared" si="2"/>
        <v>644.82000000000005</v>
      </c>
      <c r="Y42" s="9">
        <f t="shared" si="3"/>
        <v>980.56</v>
      </c>
      <c r="Z42" s="10">
        <f t="shared" si="4"/>
        <v>0.60329999999999995</v>
      </c>
      <c r="AA42" s="4" t="str">
        <f t="shared" si="5"/>
        <v>High Value</v>
      </c>
    </row>
    <row r="43" spans="1:27" ht="15" customHeight="1" x14ac:dyDescent="0.3">
      <c r="A43" s="4" t="str">
        <f>Cleaned_SalesTable!A43</f>
        <v>SALE41</v>
      </c>
      <c r="B43" s="26">
        <f>Cleaned_SalesTable!B43</f>
        <v>45241</v>
      </c>
      <c r="C43" s="4" t="str">
        <f t="shared" si="0"/>
        <v>Nov-2023</v>
      </c>
      <c r="D43" s="24">
        <f t="shared" si="1"/>
        <v>2023</v>
      </c>
      <c r="E43" s="4" t="str">
        <f>Cleaned_SalesTable!C43</f>
        <v>CUST1302</v>
      </c>
      <c r="F43" s="4" t="str">
        <f>VLOOKUP(E43,Cleaned_CustomerTable!$A:$H,2,FALSE())</f>
        <v>Edward Cole</v>
      </c>
      <c r="G43" s="24">
        <f>VLOOKUP(E43,Cleaned_CustomerTable!$A:$H,3,FALSE())</f>
        <v>36</v>
      </c>
      <c r="H43" s="4" t="str">
        <f>VLOOKUP(E43,Cleaned_CustomerTable!$A:$H,8,FALSE())</f>
        <v>Gold</v>
      </c>
      <c r="I43" s="4" t="str">
        <f>VLOOKUP(E43,Cleaned_CustomerTable!$A:$H,6,FALSE())</f>
        <v>Arizona</v>
      </c>
      <c r="J43" s="4" t="str">
        <f>Cleaned_SalesTable!D43</f>
        <v>PROD23</v>
      </c>
      <c r="K43" s="4" t="str">
        <f>VLOOKUP(J43,Cleaned_ProductTable!$A:$F,2,FALSE())</f>
        <v>Men's Formal Shirt</v>
      </c>
      <c r="L43" s="4" t="str">
        <f>VLOOKUP(J43,Cleaned_ProductTable!$A:$F,3,FALSE())</f>
        <v>Clothing</v>
      </c>
      <c r="M43" s="4" t="str">
        <f>VLOOKUP(J43,Cleaned_ProductTable!$A:$F,4,FALSE())</f>
        <v>Moon, Mora and Santos</v>
      </c>
      <c r="N43" s="4">
        <f>VLOOKUP(J43,Cleaned_ProductTable!$A:$F,5,FALSE())</f>
        <v>265.73</v>
      </c>
      <c r="O43" s="4" t="str">
        <f>Cleaned_SalesTable!E43</f>
        <v>STORE8</v>
      </c>
      <c r="P43" s="4" t="str">
        <f>VLOOKUP(O43,Cleaned_StoreTable!$A:$F,2,FALSE())</f>
        <v>Bean, Jones and Park</v>
      </c>
      <c r="Q43" s="4" t="str">
        <f>VLOOKUP(O43,Cleaned_StoreTable!$A:$F,3,FALSE())</f>
        <v>West</v>
      </c>
      <c r="R43" s="4" t="str">
        <f>VLOOKUP(O43,Cleaned_StoreTable!$A:$F,5,FALSE())</f>
        <v>Online</v>
      </c>
      <c r="S43" s="4">
        <f>Cleaned_SalesTable!F43</f>
        <v>3</v>
      </c>
      <c r="T43" s="9">
        <f>Cleaned_SalesTable!G43</f>
        <v>342.47</v>
      </c>
      <c r="U43" s="8">
        <f>Cleaned_SalesTable!H43</f>
        <v>0.08</v>
      </c>
      <c r="V43" s="4" t="str">
        <f>Cleaned_SalesTable!I43</f>
        <v>PayPal</v>
      </c>
      <c r="W43" s="9">
        <f>Cleaned_SalesTable!J43</f>
        <v>945.21720000000005</v>
      </c>
      <c r="X43" s="9">
        <f t="shared" si="2"/>
        <v>797.19</v>
      </c>
      <c r="Y43" s="9">
        <f t="shared" si="3"/>
        <v>148.03</v>
      </c>
      <c r="Z43" s="10">
        <f t="shared" si="4"/>
        <v>0.15659999999999999</v>
      </c>
      <c r="AA43" s="4" t="str">
        <f t="shared" si="5"/>
        <v>Standard</v>
      </c>
    </row>
    <row r="44" spans="1:27" ht="15" customHeight="1" x14ac:dyDescent="0.3">
      <c r="A44" s="4" t="str">
        <f>Cleaned_SalesTable!A44</f>
        <v>SALE42</v>
      </c>
      <c r="B44" s="26">
        <f>Cleaned_SalesTable!B44</f>
        <v>45649</v>
      </c>
      <c r="C44" s="4" t="str">
        <f t="shared" si="0"/>
        <v>Dec-2024</v>
      </c>
      <c r="D44" s="24">
        <f t="shared" si="1"/>
        <v>2024</v>
      </c>
      <c r="E44" s="4" t="str">
        <f>Cleaned_SalesTable!C44</f>
        <v>CUST1335</v>
      </c>
      <c r="F44" s="4" t="str">
        <f>VLOOKUP(E44,Cleaned_CustomerTable!$A:$H,2,FALSE())</f>
        <v>Jennifer Woods</v>
      </c>
      <c r="G44" s="24">
        <f>VLOOKUP(E44,Cleaned_CustomerTable!$A:$H,3,FALSE())</f>
        <v>37</v>
      </c>
      <c r="H44" s="4" t="str">
        <f>VLOOKUP(E44,Cleaned_CustomerTable!$A:$H,8,FALSE())</f>
        <v>Platinum</v>
      </c>
      <c r="I44" s="4" t="str">
        <f>VLOOKUP(E44,Cleaned_CustomerTable!$A:$H,6,FALSE())</f>
        <v>North Carolina</v>
      </c>
      <c r="J44" s="4" t="str">
        <f>Cleaned_SalesTable!D44</f>
        <v>PROD29</v>
      </c>
      <c r="K44" s="4" t="str">
        <f>VLOOKUP(J44,Cleaned_ProductTable!$A:$F,2,FALSE())</f>
        <v>Fabric Sofa Throw Blanket</v>
      </c>
      <c r="L44" s="4" t="str">
        <f>VLOOKUP(J44,Cleaned_ProductTable!$A:$F,3,FALSE())</f>
        <v>Home</v>
      </c>
      <c r="M44" s="4" t="str">
        <f>VLOOKUP(J44,Cleaned_ProductTable!$A:$F,4,FALSE())</f>
        <v>Hoffman Group</v>
      </c>
      <c r="N44" s="4">
        <f>VLOOKUP(J44,Cleaned_ProductTable!$A:$F,5,FALSE())</f>
        <v>218.48</v>
      </c>
      <c r="O44" s="4" t="str">
        <f>Cleaned_SalesTable!E44</f>
        <v>STORE9</v>
      </c>
      <c r="P44" s="4" t="str">
        <f>VLOOKUP(O44,Cleaned_StoreTable!$A:$F,2,FALSE())</f>
        <v>Moore, Padilla and Butler</v>
      </c>
      <c r="Q44" s="4" t="str">
        <f>VLOOKUP(O44,Cleaned_StoreTable!$A:$F,3,FALSE())</f>
        <v>South</v>
      </c>
      <c r="R44" s="4" t="str">
        <f>VLOOKUP(O44,Cleaned_StoreTable!$A:$F,5,FALSE())</f>
        <v>Flagship</v>
      </c>
      <c r="S44" s="4">
        <f>Cleaned_SalesTable!F44</f>
        <v>2</v>
      </c>
      <c r="T44" s="9">
        <f>Cleaned_SalesTable!G44</f>
        <v>915.15</v>
      </c>
      <c r="U44" s="8">
        <f>Cleaned_SalesTable!H44</f>
        <v>0.16</v>
      </c>
      <c r="V44" s="4" t="str">
        <f>Cleaned_SalesTable!I44</f>
        <v>PayPal</v>
      </c>
      <c r="W44" s="9">
        <f>Cleaned_SalesTable!J44</f>
        <v>1537.452</v>
      </c>
      <c r="X44" s="9">
        <f t="shared" si="2"/>
        <v>436.96</v>
      </c>
      <c r="Y44" s="9">
        <f t="shared" si="3"/>
        <v>1100.49</v>
      </c>
      <c r="Z44" s="10">
        <f t="shared" si="4"/>
        <v>0.71579999999999999</v>
      </c>
      <c r="AA44" s="4" t="str">
        <f t="shared" si="5"/>
        <v>High Value</v>
      </c>
    </row>
    <row r="45" spans="1:27" ht="15" customHeight="1" x14ac:dyDescent="0.3">
      <c r="A45" s="4" t="str">
        <f>Cleaned_SalesTable!A45</f>
        <v>SALE43</v>
      </c>
      <c r="B45" s="26">
        <f>Cleaned_SalesTable!B45</f>
        <v>45677</v>
      </c>
      <c r="C45" s="4" t="str">
        <f t="shared" si="0"/>
        <v>Jan-2025</v>
      </c>
      <c r="D45" s="24">
        <f t="shared" si="1"/>
        <v>2025</v>
      </c>
      <c r="E45" s="4" t="str">
        <f>Cleaned_SalesTable!C45</f>
        <v>CUST1084</v>
      </c>
      <c r="F45" s="4" t="str">
        <f>VLOOKUP(E45,Cleaned_CustomerTable!$A:$H,2,FALSE())</f>
        <v>Christy Hoffman</v>
      </c>
      <c r="G45" s="24">
        <f>VLOOKUP(E45,Cleaned_CustomerTable!$A:$H,3,FALSE())</f>
        <v>26</v>
      </c>
      <c r="H45" s="4" t="str">
        <f>VLOOKUP(E45,Cleaned_CustomerTable!$A:$H,8,FALSE())</f>
        <v>Platinum</v>
      </c>
      <c r="I45" s="4" t="str">
        <f>VLOOKUP(E45,Cleaned_CustomerTable!$A:$H,6,FALSE())</f>
        <v>Indiana</v>
      </c>
      <c r="J45" s="4" t="str">
        <f>Cleaned_SalesTable!D45</f>
        <v>PROD33</v>
      </c>
      <c r="K45" s="4" t="str">
        <f>VLOOKUP(J45,Cleaned_ProductTable!$A:$F,2,FALSE())</f>
        <v>Modern Wall Clock</v>
      </c>
      <c r="L45" s="4" t="str">
        <f>VLOOKUP(J45,Cleaned_ProductTable!$A:$F,3,FALSE())</f>
        <v>Home</v>
      </c>
      <c r="M45" s="4" t="str">
        <f>VLOOKUP(J45,Cleaned_ProductTable!$A:$F,4,FALSE())</f>
        <v>Weiss-Watson</v>
      </c>
      <c r="N45" s="4">
        <f>VLOOKUP(J45,Cleaned_ProductTable!$A:$F,5,FALSE())</f>
        <v>179.77</v>
      </c>
      <c r="O45" s="4" t="str">
        <f>Cleaned_SalesTable!E45</f>
        <v>STORE17</v>
      </c>
      <c r="P45" s="4" t="str">
        <f>VLOOKUP(O45,Cleaned_StoreTable!$A:$F,2,FALSE())</f>
        <v>Holloway Ltd</v>
      </c>
      <c r="Q45" s="4" t="str">
        <f>VLOOKUP(O45,Cleaned_StoreTable!$A:$F,3,FALSE())</f>
        <v>North</v>
      </c>
      <c r="R45" s="4" t="str">
        <f>VLOOKUP(O45,Cleaned_StoreTable!$A:$F,5,FALSE())</f>
        <v>Flagship</v>
      </c>
      <c r="S45" s="4">
        <f>Cleaned_SalesTable!F45</f>
        <v>2</v>
      </c>
      <c r="T45" s="9">
        <f>Cleaned_SalesTable!G45</f>
        <v>863.11</v>
      </c>
      <c r="U45" s="8">
        <f>Cleaned_SalesTable!H45</f>
        <v>0.28000000000000003</v>
      </c>
      <c r="V45" s="4" t="str">
        <f>Cleaned_SalesTable!I45</f>
        <v>PayPal</v>
      </c>
      <c r="W45" s="9">
        <f>Cleaned_SalesTable!J45</f>
        <v>1864.3176000000001</v>
      </c>
      <c r="X45" s="9">
        <f t="shared" si="2"/>
        <v>359.54</v>
      </c>
      <c r="Y45" s="9">
        <f t="shared" si="3"/>
        <v>1504.78</v>
      </c>
      <c r="Z45" s="10">
        <f t="shared" si="4"/>
        <v>0.80710000000000004</v>
      </c>
      <c r="AA45" s="4" t="str">
        <f t="shared" si="5"/>
        <v>High Value</v>
      </c>
    </row>
    <row r="46" spans="1:27" ht="15" customHeight="1" x14ac:dyDescent="0.3">
      <c r="A46" s="4" t="str">
        <f>Cleaned_SalesTable!A46</f>
        <v>SALE44</v>
      </c>
      <c r="B46" s="26">
        <f>Cleaned_SalesTable!B46</f>
        <v>45538</v>
      </c>
      <c r="C46" s="4" t="str">
        <f t="shared" si="0"/>
        <v>Sep-2024</v>
      </c>
      <c r="D46" s="24">
        <f t="shared" si="1"/>
        <v>2024</v>
      </c>
      <c r="E46" s="4" t="str">
        <f>Cleaned_SalesTable!C46</f>
        <v>CUST1203</v>
      </c>
      <c r="F46" s="4" t="str">
        <f>VLOOKUP(E46,Cleaned_CustomerTable!$A:$H,2,FALSE())</f>
        <v>Sarah Brady</v>
      </c>
      <c r="G46" s="24">
        <f>VLOOKUP(E46,Cleaned_CustomerTable!$A:$H,3,FALSE())</f>
        <v>47</v>
      </c>
      <c r="H46" s="4" t="str">
        <f>VLOOKUP(E46,Cleaned_CustomerTable!$A:$H,8,FALSE())</f>
        <v>Platinum</v>
      </c>
      <c r="I46" s="4" t="str">
        <f>VLOOKUP(E46,Cleaned_CustomerTable!$A:$H,6,FALSE())</f>
        <v>Iowa</v>
      </c>
      <c r="J46" s="4" t="str">
        <f>Cleaned_SalesTable!D46</f>
        <v>PROD43</v>
      </c>
      <c r="K46" s="4" t="str">
        <f>VLOOKUP(J46,Cleaned_ProductTable!$A:$F,2,FALSE())</f>
        <v>USB External Hard Drive</v>
      </c>
      <c r="L46" s="4" t="str">
        <f>VLOOKUP(J46,Cleaned_ProductTable!$A:$F,3,FALSE())</f>
        <v>Electronics</v>
      </c>
      <c r="M46" s="4" t="str">
        <f>VLOOKUP(J46,Cleaned_ProductTable!$A:$F,4,FALSE())</f>
        <v>Robinson Inc</v>
      </c>
      <c r="N46" s="4">
        <f>VLOOKUP(J46,Cleaned_ProductTable!$A:$F,5,FALSE())</f>
        <v>253.33</v>
      </c>
      <c r="O46" s="4" t="str">
        <f>Cleaned_SalesTable!E46</f>
        <v>STORE12</v>
      </c>
      <c r="P46" s="4" t="str">
        <f>VLOOKUP(O46,Cleaned_StoreTable!$A:$F,2,FALSE())</f>
        <v>Thomas, Bridges and Harris</v>
      </c>
      <c r="Q46" s="4" t="str">
        <f>VLOOKUP(O46,Cleaned_StoreTable!$A:$F,3,FALSE())</f>
        <v>North</v>
      </c>
      <c r="R46" s="4" t="str">
        <f>VLOOKUP(O46,Cleaned_StoreTable!$A:$F,5,FALSE())</f>
        <v>Online</v>
      </c>
      <c r="S46" s="4">
        <f>Cleaned_SalesTable!F46</f>
        <v>2</v>
      </c>
      <c r="T46" s="9">
        <f>Cleaned_SalesTable!G46</f>
        <v>209.32</v>
      </c>
      <c r="U46" s="8">
        <f>Cleaned_SalesTable!H46</f>
        <v>0.23</v>
      </c>
      <c r="V46" s="4" t="str">
        <f>Cleaned_SalesTable!I46</f>
        <v>COD</v>
      </c>
      <c r="W46" s="9">
        <f>Cleaned_SalesTable!J46</f>
        <v>322.3528</v>
      </c>
      <c r="X46" s="9">
        <f t="shared" si="2"/>
        <v>506.66</v>
      </c>
      <c r="Y46" s="9">
        <f t="shared" si="3"/>
        <v>-184.31</v>
      </c>
      <c r="Z46" s="10">
        <f t="shared" si="4"/>
        <v>-0.57179999999999997</v>
      </c>
      <c r="AA46" s="4" t="str">
        <f t="shared" si="5"/>
        <v>Standard</v>
      </c>
    </row>
    <row r="47" spans="1:27" ht="15" customHeight="1" x14ac:dyDescent="0.3">
      <c r="A47" s="4" t="str">
        <f>Cleaned_SalesTable!A47</f>
        <v>SALE45</v>
      </c>
      <c r="B47" s="26">
        <f>Cleaned_SalesTable!B47</f>
        <v>45606</v>
      </c>
      <c r="C47" s="4" t="str">
        <f t="shared" si="0"/>
        <v>Nov-2024</v>
      </c>
      <c r="D47" s="24">
        <f t="shared" si="1"/>
        <v>2024</v>
      </c>
      <c r="E47" s="4" t="str">
        <f>Cleaned_SalesTable!C47</f>
        <v>CUST1470</v>
      </c>
      <c r="F47" s="4" t="str">
        <f>VLOOKUP(E47,Cleaned_CustomerTable!$A:$H,2,FALSE())</f>
        <v>Manuel Fisher</v>
      </c>
      <c r="G47" s="24">
        <f>VLOOKUP(E47,Cleaned_CustomerTable!$A:$H,3,FALSE())</f>
        <v>21</v>
      </c>
      <c r="H47" s="4" t="str">
        <f>VLOOKUP(E47,Cleaned_CustomerTable!$A:$H,8,FALSE())</f>
        <v>Gold</v>
      </c>
      <c r="I47" s="4" t="str">
        <f>VLOOKUP(E47,Cleaned_CustomerTable!$A:$H,6,FALSE())</f>
        <v>New Hampshire</v>
      </c>
      <c r="J47" s="4" t="str">
        <f>Cleaned_SalesTable!D47</f>
        <v>PROD59</v>
      </c>
      <c r="K47" s="4" t="str">
        <f>VLOOKUP(J47,Cleaned_ProductTable!$A:$F,2,FALSE())</f>
        <v>Men's Hair Styling Gel</v>
      </c>
      <c r="L47" s="4" t="str">
        <f>VLOOKUP(J47,Cleaned_ProductTable!$A:$F,3,FALSE())</f>
        <v>Beauty</v>
      </c>
      <c r="M47" s="4" t="str">
        <f>VLOOKUP(J47,Cleaned_ProductTable!$A:$F,4,FALSE())</f>
        <v>Cline-Mccarthy</v>
      </c>
      <c r="N47" s="4">
        <f>VLOOKUP(J47,Cleaned_ProductTable!$A:$F,5,FALSE())</f>
        <v>17.309999999999999</v>
      </c>
      <c r="O47" s="4" t="str">
        <f>Cleaned_SalesTable!E47</f>
        <v>STORE8</v>
      </c>
      <c r="P47" s="4" t="str">
        <f>VLOOKUP(O47,Cleaned_StoreTable!$A:$F,2,FALSE())</f>
        <v>Bean, Jones and Park</v>
      </c>
      <c r="Q47" s="4" t="str">
        <f>VLOOKUP(O47,Cleaned_StoreTable!$A:$F,3,FALSE())</f>
        <v>West</v>
      </c>
      <c r="R47" s="4" t="str">
        <f>VLOOKUP(O47,Cleaned_StoreTable!$A:$F,5,FALSE())</f>
        <v>Online</v>
      </c>
      <c r="S47" s="4">
        <f>Cleaned_SalesTable!F47</f>
        <v>4</v>
      </c>
      <c r="T47" s="9">
        <f>Cleaned_SalesTable!G47</f>
        <v>288.60000000000002</v>
      </c>
      <c r="U47" s="8">
        <f>Cleaned_SalesTable!H47</f>
        <v>0.09</v>
      </c>
      <c r="V47" s="4" t="str">
        <f>Cleaned_SalesTable!I47</f>
        <v>PayPal</v>
      </c>
      <c r="W47" s="9">
        <f>Cleaned_SalesTable!J47</f>
        <v>1050.5039999999999</v>
      </c>
      <c r="X47" s="9">
        <f t="shared" si="2"/>
        <v>69.239999999999995</v>
      </c>
      <c r="Y47" s="9">
        <f t="shared" si="3"/>
        <v>981.26</v>
      </c>
      <c r="Z47" s="10">
        <f t="shared" si="4"/>
        <v>0.93410000000000004</v>
      </c>
      <c r="AA47" s="4" t="str">
        <f t="shared" si="5"/>
        <v>Standard</v>
      </c>
    </row>
    <row r="48" spans="1:27" ht="15" customHeight="1" x14ac:dyDescent="0.3">
      <c r="A48" s="4" t="str">
        <f>Cleaned_SalesTable!A48</f>
        <v>SALE46</v>
      </c>
      <c r="B48" s="26">
        <f>Cleaned_SalesTable!B48</f>
        <v>45570</v>
      </c>
      <c r="C48" s="4" t="str">
        <f t="shared" si="0"/>
        <v>Oct-2024</v>
      </c>
      <c r="D48" s="24">
        <f t="shared" si="1"/>
        <v>2024</v>
      </c>
      <c r="E48" s="4" t="str">
        <f>Cleaned_SalesTable!C48</f>
        <v>CUST1070</v>
      </c>
      <c r="F48" s="4" t="str">
        <f>VLOOKUP(E48,Cleaned_CustomerTable!$A:$H,2,FALSE())</f>
        <v>Eric Singh</v>
      </c>
      <c r="G48" s="24">
        <f>VLOOKUP(E48,Cleaned_CustomerTable!$A:$H,3,FALSE())</f>
        <v>29</v>
      </c>
      <c r="H48" s="4" t="str">
        <f>VLOOKUP(E48,Cleaned_CustomerTable!$A:$H,8,FALSE())</f>
        <v>Gold</v>
      </c>
      <c r="I48" s="4" t="str">
        <f>VLOOKUP(E48,Cleaned_CustomerTable!$A:$H,6,FALSE())</f>
        <v>New Mexico</v>
      </c>
      <c r="J48" s="4" t="str">
        <f>Cleaned_SalesTable!D48</f>
        <v>PROD78</v>
      </c>
      <c r="K48" s="4" t="str">
        <f>VLOOKUP(J48,Cleaned_ProductTable!$A:$F,2,FALSE())</f>
        <v>Essential Oil Diffuser</v>
      </c>
      <c r="L48" s="4" t="str">
        <f>VLOOKUP(J48,Cleaned_ProductTable!$A:$F,3,FALSE())</f>
        <v>Home</v>
      </c>
      <c r="M48" s="4" t="str">
        <f>VLOOKUP(J48,Cleaned_ProductTable!$A:$F,4,FALSE())</f>
        <v>Hernandez Inc</v>
      </c>
      <c r="N48" s="4">
        <f>VLOOKUP(J48,Cleaned_ProductTable!$A:$F,5,FALSE())</f>
        <v>325.26</v>
      </c>
      <c r="O48" s="4" t="str">
        <f>Cleaned_SalesTable!E48</f>
        <v>STORE16</v>
      </c>
      <c r="P48" s="4" t="str">
        <f>VLOOKUP(O48,Cleaned_StoreTable!$A:$F,2,FALSE())</f>
        <v>Frederick-Wright</v>
      </c>
      <c r="Q48" s="4" t="str">
        <f>VLOOKUP(O48,Cleaned_StoreTable!$A:$F,3,FALSE())</f>
        <v>West</v>
      </c>
      <c r="R48" s="4" t="str">
        <f>VLOOKUP(O48,Cleaned_StoreTable!$A:$F,5,FALSE())</f>
        <v>Flagship</v>
      </c>
      <c r="S48" s="4">
        <f>Cleaned_SalesTable!F48</f>
        <v>1</v>
      </c>
      <c r="T48" s="9">
        <f>Cleaned_SalesTable!G48</f>
        <v>418.69</v>
      </c>
      <c r="U48" s="8">
        <f>Cleaned_SalesTable!H48</f>
        <v>0.06</v>
      </c>
      <c r="V48" s="4" t="str">
        <f>Cleaned_SalesTable!I48</f>
        <v>PayPal</v>
      </c>
      <c r="W48" s="9">
        <f>Cleaned_SalesTable!J48</f>
        <v>393.5686</v>
      </c>
      <c r="X48" s="9">
        <f t="shared" si="2"/>
        <v>325.26</v>
      </c>
      <c r="Y48" s="9">
        <f t="shared" si="3"/>
        <v>68.31</v>
      </c>
      <c r="Z48" s="10">
        <f t="shared" si="4"/>
        <v>0.1736</v>
      </c>
      <c r="AA48" s="4" t="str">
        <f t="shared" si="5"/>
        <v>Standard</v>
      </c>
    </row>
    <row r="49" spans="1:27" ht="15" customHeight="1" x14ac:dyDescent="0.3">
      <c r="A49" s="4" t="str">
        <f>Cleaned_SalesTable!A49</f>
        <v>SALE47</v>
      </c>
      <c r="B49" s="26">
        <f>Cleaned_SalesTable!B49</f>
        <v>45466</v>
      </c>
      <c r="C49" s="4" t="str">
        <f t="shared" si="0"/>
        <v>Jun-2024</v>
      </c>
      <c r="D49" s="24">
        <f t="shared" si="1"/>
        <v>2024</v>
      </c>
      <c r="E49" s="4" t="str">
        <f>Cleaned_SalesTable!C49</f>
        <v>CUST1008</v>
      </c>
      <c r="F49" s="4" t="str">
        <f>VLOOKUP(E49,Cleaned_CustomerTable!$A:$H,2,FALSE())</f>
        <v>Melissa Howard</v>
      </c>
      <c r="G49" s="24">
        <f>VLOOKUP(E49,Cleaned_CustomerTable!$A:$H,3,FALSE())</f>
        <v>53</v>
      </c>
      <c r="H49" s="4" t="str">
        <f>VLOOKUP(E49,Cleaned_CustomerTable!$A:$H,8,FALSE())</f>
        <v>Gold</v>
      </c>
      <c r="I49" s="4" t="str">
        <f>VLOOKUP(E49,Cleaned_CustomerTable!$A:$H,6,FALSE())</f>
        <v>New Hampshire</v>
      </c>
      <c r="J49" s="4" t="str">
        <f>Cleaned_SalesTable!D49</f>
        <v>PROD30</v>
      </c>
      <c r="K49" s="4" t="str">
        <f>VLOOKUP(J49,Cleaned_ProductTable!$A:$F,2,FALSE())</f>
        <v>Stainless Steel Cutlery Set</v>
      </c>
      <c r="L49" s="4" t="str">
        <f>VLOOKUP(J49,Cleaned_ProductTable!$A:$F,3,FALSE())</f>
        <v>Home</v>
      </c>
      <c r="M49" s="4" t="str">
        <f>VLOOKUP(J49,Cleaned_ProductTable!$A:$F,4,FALSE())</f>
        <v>Stevens, Fernandez and Martin</v>
      </c>
      <c r="N49" s="4">
        <f>VLOOKUP(J49,Cleaned_ProductTable!$A:$F,5,FALSE())</f>
        <v>19.52</v>
      </c>
      <c r="O49" s="4" t="str">
        <f>Cleaned_SalesTable!E49</f>
        <v>STORE11</v>
      </c>
      <c r="P49" s="4" t="str">
        <f>VLOOKUP(O49,Cleaned_StoreTable!$A:$F,2,FALSE())</f>
        <v>Aguirre-Keller</v>
      </c>
      <c r="Q49" s="4" t="str">
        <f>VLOOKUP(O49,Cleaned_StoreTable!$A:$F,3,FALSE())</f>
        <v>South</v>
      </c>
      <c r="R49" s="4" t="str">
        <f>VLOOKUP(O49,Cleaned_StoreTable!$A:$F,5,FALSE())</f>
        <v>Online</v>
      </c>
      <c r="S49" s="4">
        <f>Cleaned_SalesTable!F49</f>
        <v>1</v>
      </c>
      <c r="T49" s="9">
        <f>Cleaned_SalesTable!G49</f>
        <v>135.78</v>
      </c>
      <c r="U49" s="8">
        <f>Cleaned_SalesTable!H49</f>
        <v>0.14000000000000001</v>
      </c>
      <c r="V49" s="4" t="str">
        <f>Cleaned_SalesTable!I49</f>
        <v>PayPal</v>
      </c>
      <c r="W49" s="9">
        <f>Cleaned_SalesTable!J49</f>
        <v>116.77079999999999</v>
      </c>
      <c r="X49" s="9">
        <f t="shared" si="2"/>
        <v>19.52</v>
      </c>
      <c r="Y49" s="9">
        <f t="shared" si="3"/>
        <v>97.25</v>
      </c>
      <c r="Z49" s="10">
        <f t="shared" si="4"/>
        <v>0.83279999999999998</v>
      </c>
      <c r="AA49" s="4" t="str">
        <f t="shared" si="5"/>
        <v>Standard</v>
      </c>
    </row>
    <row r="50" spans="1:27" ht="15" customHeight="1" x14ac:dyDescent="0.3">
      <c r="A50" s="4" t="str">
        <f>Cleaned_SalesTable!A50</f>
        <v>SALE48</v>
      </c>
      <c r="B50" s="26">
        <f>Cleaned_SalesTable!B50</f>
        <v>45218</v>
      </c>
      <c r="C50" s="4" t="str">
        <f t="shared" si="0"/>
        <v>Oct-2023</v>
      </c>
      <c r="D50" s="24">
        <f t="shared" si="1"/>
        <v>2023</v>
      </c>
      <c r="E50" s="4" t="str">
        <f>Cleaned_SalesTable!C50</f>
        <v>CUST1203</v>
      </c>
      <c r="F50" s="4" t="str">
        <f>VLOOKUP(E50,Cleaned_CustomerTable!$A:$H,2,FALSE())</f>
        <v>Sarah Brady</v>
      </c>
      <c r="G50" s="24">
        <f>VLOOKUP(E50,Cleaned_CustomerTable!$A:$H,3,FALSE())</f>
        <v>47</v>
      </c>
      <c r="H50" s="4" t="str">
        <f>VLOOKUP(E50,Cleaned_CustomerTable!$A:$H,8,FALSE())</f>
        <v>Platinum</v>
      </c>
      <c r="I50" s="4" t="str">
        <f>VLOOKUP(E50,Cleaned_CustomerTable!$A:$H,6,FALSE())</f>
        <v>Iowa</v>
      </c>
      <c r="J50" s="4" t="str">
        <f>Cleaned_SalesTable!D50</f>
        <v>PROD44</v>
      </c>
      <c r="K50" s="4" t="str">
        <f>VLOOKUP(J50,Cleaned_ProductTable!$A:$F,2,FALSE())</f>
        <v>Adjustable Jump Rope</v>
      </c>
      <c r="L50" s="4" t="str">
        <f>VLOOKUP(J50,Cleaned_ProductTable!$A:$F,3,FALSE())</f>
        <v>Sports</v>
      </c>
      <c r="M50" s="4" t="str">
        <f>VLOOKUP(J50,Cleaned_ProductTable!$A:$F,4,FALSE())</f>
        <v>Cox Inc</v>
      </c>
      <c r="N50" s="4">
        <f>VLOOKUP(J50,Cleaned_ProductTable!$A:$F,5,FALSE())</f>
        <v>167.12</v>
      </c>
      <c r="O50" s="4" t="str">
        <f>Cleaned_SalesTable!E50</f>
        <v>STORE17</v>
      </c>
      <c r="P50" s="4" t="str">
        <f>VLOOKUP(O50,Cleaned_StoreTable!$A:$F,2,FALSE())</f>
        <v>Holloway Ltd</v>
      </c>
      <c r="Q50" s="4" t="str">
        <f>VLOOKUP(O50,Cleaned_StoreTable!$A:$F,3,FALSE())</f>
        <v>North</v>
      </c>
      <c r="R50" s="4" t="str">
        <f>VLOOKUP(O50,Cleaned_StoreTable!$A:$F,5,FALSE())</f>
        <v>Flagship</v>
      </c>
      <c r="S50" s="4">
        <f>Cleaned_SalesTable!F50</f>
        <v>1</v>
      </c>
      <c r="T50" s="9">
        <f>Cleaned_SalesTable!G50</f>
        <v>517.13</v>
      </c>
      <c r="U50" s="8">
        <f>Cleaned_SalesTable!H50</f>
        <v>0.28000000000000003</v>
      </c>
      <c r="V50" s="4" t="str">
        <f>Cleaned_SalesTable!I50</f>
        <v>Credit Card</v>
      </c>
      <c r="W50" s="9">
        <f>Cleaned_SalesTable!J50</f>
        <v>372.33359999999999</v>
      </c>
      <c r="X50" s="9">
        <f t="shared" si="2"/>
        <v>167.12</v>
      </c>
      <c r="Y50" s="9">
        <f t="shared" si="3"/>
        <v>205.21</v>
      </c>
      <c r="Z50" s="10">
        <f t="shared" si="4"/>
        <v>0.55110000000000003</v>
      </c>
      <c r="AA50" s="4" t="str">
        <f t="shared" si="5"/>
        <v>Standard</v>
      </c>
    </row>
    <row r="51" spans="1:27" ht="15" customHeight="1" x14ac:dyDescent="0.3">
      <c r="A51" s="4" t="str">
        <f>Cleaned_SalesTable!A51</f>
        <v>SALE49</v>
      </c>
      <c r="B51" s="26">
        <f>Cleaned_SalesTable!B51</f>
        <v>45607</v>
      </c>
      <c r="C51" s="4" t="str">
        <f t="shared" si="0"/>
        <v>Nov-2024</v>
      </c>
      <c r="D51" s="24">
        <f t="shared" si="1"/>
        <v>2024</v>
      </c>
      <c r="E51" s="4" t="str">
        <f>Cleaned_SalesTable!C51</f>
        <v>CUST1420</v>
      </c>
      <c r="F51" s="4" t="str">
        <f>VLOOKUP(E51,Cleaned_CustomerTable!$A:$H,2,FALSE())</f>
        <v>Dr. Tamara White Md</v>
      </c>
      <c r="G51" s="24">
        <f>VLOOKUP(E51,Cleaned_CustomerTable!$A:$H,3,FALSE())</f>
        <v>60</v>
      </c>
      <c r="H51" s="4" t="str">
        <f>VLOOKUP(E51,Cleaned_CustomerTable!$A:$H,8,FALSE())</f>
        <v>Bronze</v>
      </c>
      <c r="I51" s="4" t="str">
        <f>VLOOKUP(E51,Cleaned_CustomerTable!$A:$H,6,FALSE())</f>
        <v>North Carolina</v>
      </c>
      <c r="J51" s="4" t="str">
        <f>Cleaned_SalesTable!D51</f>
        <v>PROD21</v>
      </c>
      <c r="K51" s="4" t="str">
        <f>VLOOKUP(J51,Cleaned_ProductTable!$A:$F,2,FALSE())</f>
        <v>Multi-Purpose Storage Box</v>
      </c>
      <c r="L51" s="4" t="str">
        <f>VLOOKUP(J51,Cleaned_ProductTable!$A:$F,3,FALSE())</f>
        <v>Home</v>
      </c>
      <c r="M51" s="4" t="str">
        <f>VLOOKUP(J51,Cleaned_ProductTable!$A:$F,4,FALSE())</f>
        <v>Gardner-Montes</v>
      </c>
      <c r="N51" s="4">
        <f>VLOOKUP(J51,Cleaned_ProductTable!$A:$F,5,FALSE())</f>
        <v>123.46</v>
      </c>
      <c r="O51" s="4" t="str">
        <f>Cleaned_SalesTable!E51</f>
        <v>STORE16</v>
      </c>
      <c r="P51" s="4" t="str">
        <f>VLOOKUP(O51,Cleaned_StoreTable!$A:$F,2,FALSE())</f>
        <v>Frederick-Wright</v>
      </c>
      <c r="Q51" s="4" t="str">
        <f>VLOOKUP(O51,Cleaned_StoreTable!$A:$F,3,FALSE())</f>
        <v>West</v>
      </c>
      <c r="R51" s="4" t="str">
        <f>VLOOKUP(O51,Cleaned_StoreTable!$A:$F,5,FALSE())</f>
        <v>Flagship</v>
      </c>
      <c r="S51" s="4">
        <f>Cleaned_SalesTable!F51</f>
        <v>2</v>
      </c>
      <c r="T51" s="9">
        <f>Cleaned_SalesTable!G51</f>
        <v>384.66</v>
      </c>
      <c r="U51" s="8">
        <f>Cleaned_SalesTable!H51</f>
        <v>0.08</v>
      </c>
      <c r="V51" s="4" t="str">
        <f>Cleaned_SalesTable!I51</f>
        <v>COD</v>
      </c>
      <c r="W51" s="9">
        <f>Cleaned_SalesTable!J51</f>
        <v>707.77440000000001</v>
      </c>
      <c r="X51" s="9">
        <f t="shared" si="2"/>
        <v>246.92</v>
      </c>
      <c r="Y51" s="9">
        <f t="shared" si="3"/>
        <v>460.85</v>
      </c>
      <c r="Z51" s="10">
        <f t="shared" si="4"/>
        <v>0.65110000000000001</v>
      </c>
      <c r="AA51" s="4" t="str">
        <f t="shared" si="5"/>
        <v>Standard</v>
      </c>
    </row>
    <row r="52" spans="1:27" ht="15" customHeight="1" x14ac:dyDescent="0.3">
      <c r="A52" s="4" t="str">
        <f>Cleaned_SalesTable!A52</f>
        <v>SALE50</v>
      </c>
      <c r="B52" s="26">
        <f>Cleaned_SalesTable!B52</f>
        <v>45291</v>
      </c>
      <c r="C52" s="4" t="str">
        <f t="shared" si="0"/>
        <v>Dec-2023</v>
      </c>
      <c r="D52" s="24">
        <f t="shared" si="1"/>
        <v>2023</v>
      </c>
      <c r="E52" s="4" t="str">
        <f>Cleaned_SalesTable!C52</f>
        <v>CUST1070</v>
      </c>
      <c r="F52" s="4" t="str">
        <f>VLOOKUP(E52,Cleaned_CustomerTable!$A:$H,2,FALSE())</f>
        <v>Eric Singh</v>
      </c>
      <c r="G52" s="24">
        <f>VLOOKUP(E52,Cleaned_CustomerTable!$A:$H,3,FALSE())</f>
        <v>29</v>
      </c>
      <c r="H52" s="4" t="str">
        <f>VLOOKUP(E52,Cleaned_CustomerTable!$A:$H,8,FALSE())</f>
        <v>Gold</v>
      </c>
      <c r="I52" s="4" t="str">
        <f>VLOOKUP(E52,Cleaned_CustomerTable!$A:$H,6,FALSE())</f>
        <v>New Mexico</v>
      </c>
      <c r="J52" s="4" t="str">
        <f>Cleaned_SalesTable!D52</f>
        <v>PROD52</v>
      </c>
      <c r="K52" s="4" t="str">
        <f>VLOOKUP(J52,Cleaned_ProductTable!$A:$F,2,FALSE())</f>
        <v>Rugby Ball</v>
      </c>
      <c r="L52" s="4" t="str">
        <f>VLOOKUP(J52,Cleaned_ProductTable!$A:$F,3,FALSE())</f>
        <v>Sports</v>
      </c>
      <c r="M52" s="4" t="str">
        <f>VLOOKUP(J52,Cleaned_ProductTable!$A:$F,4,FALSE())</f>
        <v>Harris Inc</v>
      </c>
      <c r="N52" s="4">
        <f>VLOOKUP(J52,Cleaned_ProductTable!$A:$F,5,FALSE())</f>
        <v>212.26</v>
      </c>
      <c r="O52" s="4" t="str">
        <f>Cleaned_SalesTable!E52</f>
        <v>STORE9</v>
      </c>
      <c r="P52" s="4" t="str">
        <f>VLOOKUP(O52,Cleaned_StoreTable!$A:$F,2,FALSE())</f>
        <v>Moore, Padilla and Butler</v>
      </c>
      <c r="Q52" s="4" t="str">
        <f>VLOOKUP(O52,Cleaned_StoreTable!$A:$F,3,FALSE())</f>
        <v>South</v>
      </c>
      <c r="R52" s="4" t="str">
        <f>VLOOKUP(O52,Cleaned_StoreTable!$A:$F,5,FALSE())</f>
        <v>Flagship</v>
      </c>
      <c r="S52" s="4">
        <f>Cleaned_SalesTable!F52</f>
        <v>3</v>
      </c>
      <c r="T52" s="9">
        <f>Cleaned_SalesTable!G52</f>
        <v>83.7</v>
      </c>
      <c r="U52" s="8">
        <f>Cleaned_SalesTable!H52</f>
        <v>0.24</v>
      </c>
      <c r="V52" s="4" t="str">
        <f>Cleaned_SalesTable!I52</f>
        <v>PayPal</v>
      </c>
      <c r="W52" s="9">
        <f>Cleaned_SalesTable!J52</f>
        <v>190.83600000000001</v>
      </c>
      <c r="X52" s="9">
        <f t="shared" si="2"/>
        <v>636.78</v>
      </c>
      <c r="Y52" s="9">
        <f t="shared" si="3"/>
        <v>-445.94</v>
      </c>
      <c r="Z52" s="10">
        <f t="shared" si="4"/>
        <v>-2.3368000000000002</v>
      </c>
      <c r="AA52" s="4" t="str">
        <f t="shared" si="5"/>
        <v>Standard</v>
      </c>
    </row>
    <row r="53" spans="1:27" ht="15" customHeight="1" x14ac:dyDescent="0.3">
      <c r="A53" s="4" t="str">
        <f>Cleaned_SalesTable!A53</f>
        <v>SALE51</v>
      </c>
      <c r="B53" s="26">
        <f>Cleaned_SalesTable!B53</f>
        <v>45689</v>
      </c>
      <c r="C53" s="4" t="str">
        <f t="shared" si="0"/>
        <v>Feb-2025</v>
      </c>
      <c r="D53" s="24">
        <f t="shared" si="1"/>
        <v>2025</v>
      </c>
      <c r="E53" s="4" t="str">
        <f>Cleaned_SalesTable!C53</f>
        <v>CUST1142</v>
      </c>
      <c r="F53" s="4" t="str">
        <f>VLOOKUP(E53,Cleaned_CustomerTable!$A:$H,2,FALSE())</f>
        <v>Maria Ramirez</v>
      </c>
      <c r="G53" s="24">
        <f>VLOOKUP(E53,Cleaned_CustomerTable!$A:$H,3,FALSE())</f>
        <v>37</v>
      </c>
      <c r="H53" s="4" t="str">
        <f>VLOOKUP(E53,Cleaned_CustomerTable!$A:$H,8,FALSE())</f>
        <v>Bronze</v>
      </c>
      <c r="I53" s="4" t="str">
        <f>VLOOKUP(E53,Cleaned_CustomerTable!$A:$H,6,FALSE())</f>
        <v>Montana</v>
      </c>
      <c r="J53" s="4" t="str">
        <f>Cleaned_SalesTable!D53</f>
        <v>PROD69</v>
      </c>
      <c r="K53" s="4" t="str">
        <f>VLOOKUP(J53,Cleaned_ProductTable!$A:$F,2,FALSE())</f>
        <v>Men's Sports Shorts</v>
      </c>
      <c r="L53" s="4" t="str">
        <f>VLOOKUP(J53,Cleaned_ProductTable!$A:$F,3,FALSE())</f>
        <v>Clothing</v>
      </c>
      <c r="M53" s="4" t="str">
        <f>VLOOKUP(J53,Cleaned_ProductTable!$A:$F,4,FALSE())</f>
        <v>Fitzpatrick Ltd</v>
      </c>
      <c r="N53" s="4">
        <f>VLOOKUP(J53,Cleaned_ProductTable!$A:$F,5,FALSE())</f>
        <v>218.22</v>
      </c>
      <c r="O53" s="4" t="str">
        <f>Cleaned_SalesTable!E53</f>
        <v>STORE7</v>
      </c>
      <c r="P53" s="4" t="str">
        <f>VLOOKUP(O53,Cleaned_StoreTable!$A:$F,2,FALSE())</f>
        <v>Martinez-Mullins</v>
      </c>
      <c r="Q53" s="4" t="str">
        <f>VLOOKUP(O53,Cleaned_StoreTable!$A:$F,3,FALSE())</f>
        <v>South</v>
      </c>
      <c r="R53" s="4" t="str">
        <f>VLOOKUP(O53,Cleaned_StoreTable!$A:$F,5,FALSE())</f>
        <v>Online</v>
      </c>
      <c r="S53" s="4">
        <f>Cleaned_SalesTable!F53</f>
        <v>3</v>
      </c>
      <c r="T53" s="9">
        <f>Cleaned_SalesTable!G53</f>
        <v>76.569999999999993</v>
      </c>
      <c r="U53" s="8">
        <f>Cleaned_SalesTable!H53</f>
        <v>0.26</v>
      </c>
      <c r="V53" s="4" t="str">
        <f>Cleaned_SalesTable!I53</f>
        <v>Credit Card</v>
      </c>
      <c r="W53" s="9">
        <f>Cleaned_SalesTable!J53</f>
        <v>169.9854</v>
      </c>
      <c r="X53" s="9">
        <f t="shared" si="2"/>
        <v>654.66</v>
      </c>
      <c r="Y53" s="9">
        <f t="shared" si="3"/>
        <v>-484.67</v>
      </c>
      <c r="Z53" s="10">
        <f t="shared" si="4"/>
        <v>-2.8512</v>
      </c>
      <c r="AA53" s="4" t="str">
        <f t="shared" si="5"/>
        <v>Standard</v>
      </c>
    </row>
    <row r="54" spans="1:27" ht="15" customHeight="1" x14ac:dyDescent="0.3">
      <c r="A54" s="4" t="str">
        <f>Cleaned_SalesTable!A54</f>
        <v>SALE52</v>
      </c>
      <c r="B54" s="26">
        <f>Cleaned_SalesTable!B54</f>
        <v>45894</v>
      </c>
      <c r="C54" s="4" t="str">
        <f t="shared" si="0"/>
        <v>Aug-2025</v>
      </c>
      <c r="D54" s="24">
        <f t="shared" si="1"/>
        <v>2025</v>
      </c>
      <c r="E54" s="4" t="str">
        <f>Cleaned_SalesTable!C54</f>
        <v>CUST1148</v>
      </c>
      <c r="F54" s="4" t="str">
        <f>VLOOKUP(E54,Cleaned_CustomerTable!$A:$H,2,FALSE())</f>
        <v>Theresa Campbell</v>
      </c>
      <c r="G54" s="24">
        <f>VLOOKUP(E54,Cleaned_CustomerTable!$A:$H,3,FALSE())</f>
        <v>42</v>
      </c>
      <c r="H54" s="4" t="str">
        <f>VLOOKUP(E54,Cleaned_CustomerTable!$A:$H,8,FALSE())</f>
        <v>Bronze</v>
      </c>
      <c r="I54" s="4" t="str">
        <f>VLOOKUP(E54,Cleaned_CustomerTable!$A:$H,6,FALSE())</f>
        <v>Wisconsin</v>
      </c>
      <c r="J54" s="4" t="str">
        <f>Cleaned_SalesTable!D54</f>
        <v>PROD89</v>
      </c>
      <c r="K54" s="4" t="str">
        <f>VLOOKUP(J54,Cleaned_ProductTable!$A:$F,2,FALSE())</f>
        <v>Face Foundation Kit</v>
      </c>
      <c r="L54" s="4" t="str">
        <f>VLOOKUP(J54,Cleaned_ProductTable!$A:$F,3,FALSE())</f>
        <v>Beauty</v>
      </c>
      <c r="M54" s="4" t="str">
        <f>VLOOKUP(J54,Cleaned_ProductTable!$A:$F,4,FALSE())</f>
        <v>Taylor-Elliott</v>
      </c>
      <c r="N54" s="4">
        <f>VLOOKUP(J54,Cleaned_ProductTable!$A:$F,5,FALSE())</f>
        <v>183.04</v>
      </c>
      <c r="O54" s="4" t="str">
        <f>Cleaned_SalesTable!E54</f>
        <v>STORE6</v>
      </c>
      <c r="P54" s="4" t="str">
        <f>VLOOKUP(O54,Cleaned_StoreTable!$A:$F,2,FALSE())</f>
        <v>Benson-Elliott</v>
      </c>
      <c r="Q54" s="4" t="str">
        <f>VLOOKUP(O54,Cleaned_StoreTable!$A:$F,3,FALSE())</f>
        <v>East</v>
      </c>
      <c r="R54" s="4" t="str">
        <f>VLOOKUP(O54,Cleaned_StoreTable!$A:$F,5,FALSE())</f>
        <v>Online</v>
      </c>
      <c r="S54" s="4">
        <f>Cleaned_SalesTable!F54</f>
        <v>3</v>
      </c>
      <c r="T54" s="9">
        <f>Cleaned_SalesTable!G54</f>
        <v>472.54</v>
      </c>
      <c r="U54" s="8">
        <f>Cleaned_SalesTable!H54</f>
        <v>0</v>
      </c>
      <c r="V54" s="4" t="str">
        <f>Cleaned_SalesTable!I54</f>
        <v>Credit Card</v>
      </c>
      <c r="W54" s="9">
        <f>Cleaned_SalesTable!J54</f>
        <v>486.06330000000003</v>
      </c>
      <c r="X54" s="9">
        <f t="shared" si="2"/>
        <v>549.12</v>
      </c>
      <c r="Y54" s="9">
        <f t="shared" si="3"/>
        <v>-63.06</v>
      </c>
      <c r="Z54" s="10">
        <f t="shared" si="4"/>
        <v>-0.12970000000000001</v>
      </c>
      <c r="AA54" s="4" t="str">
        <f t="shared" si="5"/>
        <v>Standard</v>
      </c>
    </row>
    <row r="55" spans="1:27" ht="15" customHeight="1" x14ac:dyDescent="0.3">
      <c r="A55" s="4" t="str">
        <f>Cleaned_SalesTable!A55</f>
        <v>SALE53</v>
      </c>
      <c r="B55" s="26">
        <f>Cleaned_SalesTable!B55</f>
        <v>45677</v>
      </c>
      <c r="C55" s="4" t="str">
        <f t="shared" si="0"/>
        <v>Jan-2025</v>
      </c>
      <c r="D55" s="24">
        <f t="shared" si="1"/>
        <v>2025</v>
      </c>
      <c r="E55" s="4" t="str">
        <f>Cleaned_SalesTable!C55</f>
        <v>CUST1324</v>
      </c>
      <c r="F55" s="4" t="str">
        <f>VLOOKUP(E55,Cleaned_CustomerTable!$A:$H,2,FALSE())</f>
        <v>Alex Mann Ii</v>
      </c>
      <c r="G55" s="24">
        <f>VLOOKUP(E55,Cleaned_CustomerTable!$A:$H,3,FALSE())</f>
        <v>58</v>
      </c>
      <c r="H55" s="4" t="str">
        <f>VLOOKUP(E55,Cleaned_CustomerTable!$A:$H,8,FALSE())</f>
        <v>Bronze</v>
      </c>
      <c r="I55" s="4" t="str">
        <f>VLOOKUP(E55,Cleaned_CustomerTable!$A:$H,6,FALSE())</f>
        <v>Oklahoma</v>
      </c>
      <c r="J55" s="4" t="str">
        <f>Cleaned_SalesTable!D55</f>
        <v>PROD20</v>
      </c>
      <c r="K55" s="4" t="str">
        <f>VLOOKUP(J55,Cleaned_ProductTable!$A:$F,2,FALSE())</f>
        <v>Outdoor Sports Water Bottle</v>
      </c>
      <c r="L55" s="4" t="str">
        <f>VLOOKUP(J55,Cleaned_ProductTable!$A:$F,3,FALSE())</f>
        <v>Sports</v>
      </c>
      <c r="M55" s="4" t="str">
        <f>VLOOKUP(J55,Cleaned_ProductTable!$A:$F,4,FALSE())</f>
        <v>Soto-Ellis</v>
      </c>
      <c r="N55" s="4">
        <f>VLOOKUP(J55,Cleaned_ProductTable!$A:$F,5,FALSE())</f>
        <v>131.51</v>
      </c>
      <c r="O55" s="4" t="str">
        <f>Cleaned_SalesTable!E55</f>
        <v>STORE8</v>
      </c>
      <c r="P55" s="4" t="str">
        <f>VLOOKUP(O55,Cleaned_StoreTable!$A:$F,2,FALSE())</f>
        <v>Bean, Jones and Park</v>
      </c>
      <c r="Q55" s="4" t="str">
        <f>VLOOKUP(O55,Cleaned_StoreTable!$A:$F,3,FALSE())</f>
        <v>West</v>
      </c>
      <c r="R55" s="4" t="str">
        <f>VLOOKUP(O55,Cleaned_StoreTable!$A:$F,5,FALSE())</f>
        <v>Online</v>
      </c>
      <c r="S55" s="4">
        <f>Cleaned_SalesTable!F55</f>
        <v>1</v>
      </c>
      <c r="T55" s="9">
        <f>Cleaned_SalesTable!G55</f>
        <v>900.35</v>
      </c>
      <c r="U55" s="8">
        <f>Cleaned_SalesTable!H55</f>
        <v>0.13</v>
      </c>
      <c r="V55" s="4" t="str">
        <f>Cleaned_SalesTable!I55</f>
        <v>COD</v>
      </c>
      <c r="W55" s="9">
        <f>Cleaned_SalesTable!J55</f>
        <v>783.30449999999996</v>
      </c>
      <c r="X55" s="9">
        <f t="shared" si="2"/>
        <v>131.51</v>
      </c>
      <c r="Y55" s="9">
        <f t="shared" si="3"/>
        <v>651.79</v>
      </c>
      <c r="Z55" s="10">
        <f t="shared" si="4"/>
        <v>0.83209999999999995</v>
      </c>
      <c r="AA55" s="4" t="str">
        <f t="shared" si="5"/>
        <v>Standard</v>
      </c>
    </row>
    <row r="56" spans="1:27" ht="15" customHeight="1" x14ac:dyDescent="0.3">
      <c r="A56" s="4" t="str">
        <f>Cleaned_SalesTable!A56</f>
        <v>SALE54</v>
      </c>
      <c r="B56" s="26">
        <f>Cleaned_SalesTable!B56</f>
        <v>45706</v>
      </c>
      <c r="C56" s="4" t="str">
        <f t="shared" si="0"/>
        <v>Feb-2025</v>
      </c>
      <c r="D56" s="24">
        <f t="shared" si="1"/>
        <v>2025</v>
      </c>
      <c r="E56" s="4" t="str">
        <f>Cleaned_SalesTable!C56</f>
        <v>CUST1095</v>
      </c>
      <c r="F56" s="4" t="str">
        <f>VLOOKUP(E56,Cleaned_CustomerTable!$A:$H,2,FALSE())</f>
        <v>Amy Fowler</v>
      </c>
      <c r="G56" s="24">
        <f>VLOOKUP(E56,Cleaned_CustomerTable!$A:$H,3,FALSE())</f>
        <v>62</v>
      </c>
      <c r="H56" s="4" t="str">
        <f>VLOOKUP(E56,Cleaned_CustomerTable!$A:$H,8,FALSE())</f>
        <v>Platinum</v>
      </c>
      <c r="I56" s="4" t="str">
        <f>VLOOKUP(E56,Cleaned_CustomerTable!$A:$H,6,FALSE())</f>
        <v>New York</v>
      </c>
      <c r="J56" s="4" t="str">
        <f>Cleaned_SalesTable!D56</f>
        <v>PROD40</v>
      </c>
      <c r="K56" s="4" t="str">
        <f>VLOOKUP(J56,Cleaned_ProductTable!$A:$F,2,FALSE())</f>
        <v>Noise-Canceling Headphones</v>
      </c>
      <c r="L56" s="4" t="str">
        <f>VLOOKUP(J56,Cleaned_ProductTable!$A:$F,3,FALSE())</f>
        <v>Electronics</v>
      </c>
      <c r="M56" s="4" t="str">
        <f>VLOOKUP(J56,Cleaned_ProductTable!$A:$F,4,FALSE())</f>
        <v>Taylor-Hart</v>
      </c>
      <c r="N56" s="4">
        <f>VLOOKUP(J56,Cleaned_ProductTable!$A:$F,5,FALSE())</f>
        <v>38.520000000000003</v>
      </c>
      <c r="O56" s="4" t="str">
        <f>Cleaned_SalesTable!E56</f>
        <v>STORE10</v>
      </c>
      <c r="P56" s="4" t="str">
        <f>VLOOKUP(O56,Cleaned_StoreTable!$A:$F,2,FALSE())</f>
        <v>Hill, Wagner and Ballard</v>
      </c>
      <c r="Q56" s="4" t="str">
        <f>VLOOKUP(O56,Cleaned_StoreTable!$A:$F,3,FALSE())</f>
        <v>East</v>
      </c>
      <c r="R56" s="4" t="str">
        <f>VLOOKUP(O56,Cleaned_StoreTable!$A:$F,5,FALSE())</f>
        <v>Online</v>
      </c>
      <c r="S56" s="4">
        <f>Cleaned_SalesTable!F56</f>
        <v>4</v>
      </c>
      <c r="T56" s="9">
        <f>Cleaned_SalesTable!G56</f>
        <v>428.09</v>
      </c>
      <c r="U56" s="8">
        <f>Cleaned_SalesTable!H56</f>
        <v>7.0000000000000007E-2</v>
      </c>
      <c r="V56" s="4" t="str">
        <f>Cleaned_SalesTable!I56</f>
        <v>Credit Card</v>
      </c>
      <c r="W56" s="9">
        <f>Cleaned_SalesTable!J56</f>
        <v>1592.4947999999999</v>
      </c>
      <c r="X56" s="9">
        <f t="shared" si="2"/>
        <v>154.08000000000001</v>
      </c>
      <c r="Y56" s="9">
        <f t="shared" si="3"/>
        <v>1438.41</v>
      </c>
      <c r="Z56" s="10">
        <f t="shared" si="4"/>
        <v>0.9032</v>
      </c>
      <c r="AA56" s="4" t="str">
        <f t="shared" si="5"/>
        <v>High Value</v>
      </c>
    </row>
    <row r="57" spans="1:27" ht="15" customHeight="1" x14ac:dyDescent="0.3">
      <c r="A57" s="4" t="str">
        <f>Cleaned_SalesTable!A57</f>
        <v>SALE55</v>
      </c>
      <c r="B57" s="26">
        <f>Cleaned_SalesTable!B57</f>
        <v>45589</v>
      </c>
      <c r="C57" s="4" t="str">
        <f t="shared" si="0"/>
        <v>Oct-2024</v>
      </c>
      <c r="D57" s="24">
        <f t="shared" si="1"/>
        <v>2024</v>
      </c>
      <c r="E57" s="4" t="str">
        <f>Cleaned_SalesTable!C57</f>
        <v>CUST1416</v>
      </c>
      <c r="F57" s="4" t="str">
        <f>VLOOKUP(E57,Cleaned_CustomerTable!$A:$H,2,FALSE())</f>
        <v>Jennifer Myers</v>
      </c>
      <c r="G57" s="24">
        <f>VLOOKUP(E57,Cleaned_CustomerTable!$A:$H,3,FALSE())</f>
        <v>46</v>
      </c>
      <c r="H57" s="4" t="str">
        <f>VLOOKUP(E57,Cleaned_CustomerTable!$A:$H,8,FALSE())</f>
        <v>Platinum</v>
      </c>
      <c r="I57" s="4" t="str">
        <f>VLOOKUP(E57,Cleaned_CustomerTable!$A:$H,6,FALSE())</f>
        <v>Wisconsin</v>
      </c>
      <c r="J57" s="4" t="str">
        <f>Cleaned_SalesTable!D57</f>
        <v>PROD49</v>
      </c>
      <c r="K57" s="4" t="str">
        <f>VLOOKUP(J57,Cleaned_ProductTable!$A:$F,2,FALSE())</f>
        <v>Men's Roll-On Perfume</v>
      </c>
      <c r="L57" s="4" t="str">
        <f>VLOOKUP(J57,Cleaned_ProductTable!$A:$F,3,FALSE())</f>
        <v>Beauty</v>
      </c>
      <c r="M57" s="4" t="str">
        <f>VLOOKUP(J57,Cleaned_ProductTable!$A:$F,4,FALSE())</f>
        <v>Sullivan and Sons</v>
      </c>
      <c r="N57" s="4">
        <f>VLOOKUP(J57,Cleaned_ProductTable!$A:$F,5,FALSE())</f>
        <v>43.29</v>
      </c>
      <c r="O57" s="4" t="str">
        <f>Cleaned_SalesTable!E57</f>
        <v>STORE11</v>
      </c>
      <c r="P57" s="4" t="str">
        <f>VLOOKUP(O57,Cleaned_StoreTable!$A:$F,2,FALSE())</f>
        <v>Aguirre-Keller</v>
      </c>
      <c r="Q57" s="4" t="str">
        <f>VLOOKUP(O57,Cleaned_StoreTable!$A:$F,3,FALSE())</f>
        <v>South</v>
      </c>
      <c r="R57" s="4" t="str">
        <f>VLOOKUP(O57,Cleaned_StoreTable!$A:$F,5,FALSE())</f>
        <v>Online</v>
      </c>
      <c r="S57" s="4">
        <f>Cleaned_SalesTable!F57</f>
        <v>2</v>
      </c>
      <c r="T57" s="9">
        <f>Cleaned_SalesTable!G57</f>
        <v>559.71</v>
      </c>
      <c r="U57" s="8">
        <f>Cleaned_SalesTable!H57</f>
        <v>0.3</v>
      </c>
      <c r="V57" s="4" t="str">
        <f>Cleaned_SalesTable!I57</f>
        <v>COD</v>
      </c>
      <c r="W57" s="9">
        <f>Cleaned_SalesTable!J57</f>
        <v>783.59400000000005</v>
      </c>
      <c r="X57" s="9">
        <f t="shared" si="2"/>
        <v>86.58</v>
      </c>
      <c r="Y57" s="9">
        <f t="shared" si="3"/>
        <v>697.01</v>
      </c>
      <c r="Z57" s="10">
        <f t="shared" si="4"/>
        <v>0.88949999999999996</v>
      </c>
      <c r="AA57" s="4" t="str">
        <f t="shared" si="5"/>
        <v>Standard</v>
      </c>
    </row>
    <row r="58" spans="1:27" ht="15" customHeight="1" x14ac:dyDescent="0.3">
      <c r="A58" s="4" t="str">
        <f>Cleaned_SalesTable!A58</f>
        <v>SALE56</v>
      </c>
      <c r="B58" s="26">
        <f>Cleaned_SalesTable!B58</f>
        <v>45282</v>
      </c>
      <c r="C58" s="4" t="str">
        <f t="shared" si="0"/>
        <v>Dec-2023</v>
      </c>
      <c r="D58" s="24">
        <f t="shared" si="1"/>
        <v>2023</v>
      </c>
      <c r="E58" s="4" t="str">
        <f>Cleaned_SalesTable!C58</f>
        <v>CUST1080</v>
      </c>
      <c r="F58" s="4" t="str">
        <f>VLOOKUP(E58,Cleaned_CustomerTable!$A:$H,2,FALSE())</f>
        <v>Jennifer Garcia</v>
      </c>
      <c r="G58" s="24">
        <f>VLOOKUP(E58,Cleaned_CustomerTable!$A:$H,3,FALSE())</f>
        <v>61</v>
      </c>
      <c r="H58" s="4" t="str">
        <f>VLOOKUP(E58,Cleaned_CustomerTable!$A:$H,8,FALSE())</f>
        <v>Bronze</v>
      </c>
      <c r="I58" s="4" t="str">
        <f>VLOOKUP(E58,Cleaned_CustomerTable!$A:$H,6,FALSE())</f>
        <v>New Mexico</v>
      </c>
      <c r="J58" s="4" t="str">
        <f>Cleaned_SalesTable!D58</f>
        <v>PROD34</v>
      </c>
      <c r="K58" s="4" t="str">
        <f>VLOOKUP(J58,Cleaned_ProductTable!$A:$F,2,FALSE())</f>
        <v>Gaming Mechanical Keyboard</v>
      </c>
      <c r="L58" s="4" t="str">
        <f>VLOOKUP(J58,Cleaned_ProductTable!$A:$F,3,FALSE())</f>
        <v>Electronics</v>
      </c>
      <c r="M58" s="4" t="str">
        <f>VLOOKUP(J58,Cleaned_ProductTable!$A:$F,4,FALSE())</f>
        <v>Lucero LLC</v>
      </c>
      <c r="N58" s="4">
        <f>VLOOKUP(J58,Cleaned_ProductTable!$A:$F,5,FALSE())</f>
        <v>419.28</v>
      </c>
      <c r="O58" s="4" t="str">
        <f>Cleaned_SalesTable!E58</f>
        <v>STORE6</v>
      </c>
      <c r="P58" s="4" t="str">
        <f>VLOOKUP(O58,Cleaned_StoreTable!$A:$F,2,FALSE())</f>
        <v>Benson-Elliott</v>
      </c>
      <c r="Q58" s="4" t="str">
        <f>VLOOKUP(O58,Cleaned_StoreTable!$A:$F,3,FALSE())</f>
        <v>East</v>
      </c>
      <c r="R58" s="4" t="str">
        <f>VLOOKUP(O58,Cleaned_StoreTable!$A:$F,5,FALSE())</f>
        <v>Online</v>
      </c>
      <c r="S58" s="4">
        <f>Cleaned_SalesTable!F58</f>
        <v>2</v>
      </c>
      <c r="T58" s="9">
        <f>Cleaned_SalesTable!G58</f>
        <v>833.7</v>
      </c>
      <c r="U58" s="8">
        <f>Cleaned_SalesTable!H58</f>
        <v>0.06</v>
      </c>
      <c r="V58" s="4" t="str">
        <f>Cleaned_SalesTable!I58</f>
        <v>PayPal</v>
      </c>
      <c r="W58" s="9">
        <f>Cleaned_SalesTable!J58</f>
        <v>1567.356</v>
      </c>
      <c r="X58" s="9">
        <f t="shared" si="2"/>
        <v>838.56</v>
      </c>
      <c r="Y58" s="9">
        <f t="shared" si="3"/>
        <v>728.8</v>
      </c>
      <c r="Z58" s="10">
        <f t="shared" si="4"/>
        <v>0.46500000000000002</v>
      </c>
      <c r="AA58" s="4" t="str">
        <f t="shared" si="5"/>
        <v>High Value</v>
      </c>
    </row>
    <row r="59" spans="1:27" ht="15" customHeight="1" x14ac:dyDescent="0.3">
      <c r="A59" s="4" t="str">
        <f>Cleaned_SalesTable!A59</f>
        <v>SALE57</v>
      </c>
      <c r="B59" s="26">
        <f>Cleaned_SalesTable!B59</f>
        <v>45462</v>
      </c>
      <c r="C59" s="4" t="str">
        <f t="shared" si="0"/>
        <v>Jun-2024</v>
      </c>
      <c r="D59" s="24">
        <f t="shared" si="1"/>
        <v>2024</v>
      </c>
      <c r="E59" s="4" t="str">
        <f>Cleaned_SalesTable!C59</f>
        <v>CUST1467</v>
      </c>
      <c r="F59" s="4" t="str">
        <f>VLOOKUP(E59,Cleaned_CustomerTable!$A:$H,2,FALSE())</f>
        <v>Michael Foley</v>
      </c>
      <c r="G59" s="24">
        <f>VLOOKUP(E59,Cleaned_CustomerTable!$A:$H,3,FALSE())</f>
        <v>63</v>
      </c>
      <c r="H59" s="4" t="str">
        <f>VLOOKUP(E59,Cleaned_CustomerTable!$A:$H,8,FALSE())</f>
        <v>Gold</v>
      </c>
      <c r="I59" s="4" t="str">
        <f>VLOOKUP(E59,Cleaned_CustomerTable!$A:$H,6,FALSE())</f>
        <v>Vermont</v>
      </c>
      <c r="J59" s="4" t="str">
        <f>Cleaned_SalesTable!D59</f>
        <v>PROD47</v>
      </c>
      <c r="K59" s="4" t="str">
        <f>VLOOKUP(J59,Cleaned_ProductTable!$A:$F,2,FALSE())</f>
        <v>Makeup Brush Set</v>
      </c>
      <c r="L59" s="4" t="str">
        <f>VLOOKUP(J59,Cleaned_ProductTable!$A:$F,3,FALSE())</f>
        <v>Beauty</v>
      </c>
      <c r="M59" s="4" t="str">
        <f>VLOOKUP(J59,Cleaned_ProductTable!$A:$F,4,FALSE())</f>
        <v>Cook Inc</v>
      </c>
      <c r="N59" s="4">
        <f>VLOOKUP(J59,Cleaned_ProductTable!$A:$F,5,FALSE())</f>
        <v>250.42</v>
      </c>
      <c r="O59" s="4" t="str">
        <f>Cleaned_SalesTable!E59</f>
        <v>STORE14</v>
      </c>
      <c r="P59" s="4" t="str">
        <f>VLOOKUP(O59,Cleaned_StoreTable!$A:$F,2,FALSE())</f>
        <v>Mcdonald Inc</v>
      </c>
      <c r="Q59" s="4" t="str">
        <f>VLOOKUP(O59,Cleaned_StoreTable!$A:$F,3,FALSE())</f>
        <v>South</v>
      </c>
      <c r="R59" s="4" t="str">
        <f>VLOOKUP(O59,Cleaned_StoreTable!$A:$F,5,FALSE())</f>
        <v>Outlet</v>
      </c>
      <c r="S59" s="4">
        <f>Cleaned_SalesTable!F59</f>
        <v>2</v>
      </c>
      <c r="T59" s="9">
        <f>Cleaned_SalesTable!G59</f>
        <v>680.16</v>
      </c>
      <c r="U59" s="8">
        <f>Cleaned_SalesTable!H59</f>
        <v>0.28000000000000003</v>
      </c>
      <c r="V59" s="4" t="str">
        <f>Cleaned_SalesTable!I59</f>
        <v>Credit Card</v>
      </c>
      <c r="W59" s="9">
        <f>Cleaned_SalesTable!J59</f>
        <v>979.43039999999996</v>
      </c>
      <c r="X59" s="9">
        <f t="shared" si="2"/>
        <v>500.84</v>
      </c>
      <c r="Y59" s="9">
        <f t="shared" si="3"/>
        <v>478.59</v>
      </c>
      <c r="Z59" s="10">
        <f t="shared" si="4"/>
        <v>0.48859999999999998</v>
      </c>
      <c r="AA59" s="4" t="str">
        <f t="shared" si="5"/>
        <v>Standard</v>
      </c>
    </row>
    <row r="60" spans="1:27" ht="15" customHeight="1" x14ac:dyDescent="0.3">
      <c r="A60" s="4" t="str">
        <f>Cleaned_SalesTable!A60</f>
        <v>SALE58</v>
      </c>
      <c r="B60" s="26">
        <f>Cleaned_SalesTable!B60</f>
        <v>45633</v>
      </c>
      <c r="C60" s="4" t="str">
        <f t="shared" si="0"/>
        <v>Dec-2024</v>
      </c>
      <c r="D60" s="24">
        <f t="shared" si="1"/>
        <v>2024</v>
      </c>
      <c r="E60" s="4" t="str">
        <f>Cleaned_SalesTable!C60</f>
        <v>CUST1404</v>
      </c>
      <c r="F60" s="4" t="str">
        <f>VLOOKUP(E60,Cleaned_CustomerTable!$A:$H,2,FALSE())</f>
        <v>David Ross</v>
      </c>
      <c r="G60" s="24">
        <f>VLOOKUP(E60,Cleaned_CustomerTable!$A:$H,3,FALSE())</f>
        <v>22</v>
      </c>
      <c r="H60" s="4" t="str">
        <f>VLOOKUP(E60,Cleaned_CustomerTable!$A:$H,8,FALSE())</f>
        <v>Silver</v>
      </c>
      <c r="I60" s="4" t="str">
        <f>VLOOKUP(E60,Cleaned_CustomerTable!$A:$H,6,FALSE())</f>
        <v>Arkansas</v>
      </c>
      <c r="J60" s="4" t="str">
        <f>Cleaned_SalesTable!D60</f>
        <v>PROD15</v>
      </c>
      <c r="K60" s="4" t="str">
        <f>VLOOKUP(J60,Cleaned_ProductTable!$A:$F,2,FALSE())</f>
        <v>4K Home Projector</v>
      </c>
      <c r="L60" s="4" t="str">
        <f>VLOOKUP(J60,Cleaned_ProductTable!$A:$F,3,FALSE())</f>
        <v>Electronics</v>
      </c>
      <c r="M60" s="4" t="str">
        <f>VLOOKUP(J60,Cleaned_ProductTable!$A:$F,4,FALSE())</f>
        <v>Thomas LLC</v>
      </c>
      <c r="N60" s="4">
        <f>VLOOKUP(J60,Cleaned_ProductTable!$A:$F,5,FALSE())</f>
        <v>465.34</v>
      </c>
      <c r="O60" s="4" t="str">
        <f>Cleaned_SalesTable!E60</f>
        <v>STORE7</v>
      </c>
      <c r="P60" s="4" t="str">
        <f>VLOOKUP(O60,Cleaned_StoreTable!$A:$F,2,FALSE())</f>
        <v>Martinez-Mullins</v>
      </c>
      <c r="Q60" s="4" t="str">
        <f>VLOOKUP(O60,Cleaned_StoreTable!$A:$F,3,FALSE())</f>
        <v>South</v>
      </c>
      <c r="R60" s="4" t="str">
        <f>VLOOKUP(O60,Cleaned_StoreTable!$A:$F,5,FALSE())</f>
        <v>Online</v>
      </c>
      <c r="S60" s="4">
        <f>Cleaned_SalesTable!F60</f>
        <v>4</v>
      </c>
      <c r="T60" s="9">
        <f>Cleaned_SalesTable!G60</f>
        <v>733.42</v>
      </c>
      <c r="U60" s="8">
        <f>Cleaned_SalesTable!H60</f>
        <v>0</v>
      </c>
      <c r="V60" s="4" t="str">
        <f>Cleaned_SalesTable!I60</f>
        <v>PayPal</v>
      </c>
      <c r="W60" s="9">
        <f>Cleaned_SalesTable!J60</f>
        <v>2552.3015999999998</v>
      </c>
      <c r="X60" s="9">
        <f t="shared" si="2"/>
        <v>1861.36</v>
      </c>
      <c r="Y60" s="9">
        <f t="shared" si="3"/>
        <v>690.94</v>
      </c>
      <c r="Z60" s="10">
        <f t="shared" si="4"/>
        <v>0.2707</v>
      </c>
      <c r="AA60" s="4" t="str">
        <f t="shared" si="5"/>
        <v>High Value</v>
      </c>
    </row>
    <row r="61" spans="1:27" ht="15" customHeight="1" x14ac:dyDescent="0.3">
      <c r="A61" s="4" t="str">
        <f>Cleaned_SalesTable!A61</f>
        <v>SALE59</v>
      </c>
      <c r="B61" s="26">
        <f>Cleaned_SalesTable!B61</f>
        <v>45257</v>
      </c>
      <c r="C61" s="4" t="str">
        <f t="shared" si="0"/>
        <v>Nov-2023</v>
      </c>
      <c r="D61" s="24">
        <f t="shared" si="1"/>
        <v>2023</v>
      </c>
      <c r="E61" s="4" t="str">
        <f>Cleaned_SalesTable!C61</f>
        <v>CUST1367</v>
      </c>
      <c r="F61" s="4" t="str">
        <f>VLOOKUP(E61,Cleaned_CustomerTable!$A:$H,2,FALSE())</f>
        <v>Melinda Johnson</v>
      </c>
      <c r="G61" s="24">
        <f>VLOOKUP(E61,Cleaned_CustomerTable!$A:$H,3,FALSE())</f>
        <v>51</v>
      </c>
      <c r="H61" s="4" t="str">
        <f>VLOOKUP(E61,Cleaned_CustomerTable!$A:$H,8,FALSE())</f>
        <v>Bronze</v>
      </c>
      <c r="I61" s="4" t="str">
        <f>VLOOKUP(E61,Cleaned_CustomerTable!$A:$H,6,FALSE())</f>
        <v>Ohio</v>
      </c>
      <c r="J61" s="4" t="str">
        <f>Cleaned_SalesTable!D61</f>
        <v>PROD89</v>
      </c>
      <c r="K61" s="4" t="str">
        <f>VLOOKUP(J61,Cleaned_ProductTable!$A:$F,2,FALSE())</f>
        <v>Face Foundation Kit</v>
      </c>
      <c r="L61" s="4" t="str">
        <f>VLOOKUP(J61,Cleaned_ProductTable!$A:$F,3,FALSE())</f>
        <v>Beauty</v>
      </c>
      <c r="M61" s="4" t="str">
        <f>VLOOKUP(J61,Cleaned_ProductTable!$A:$F,4,FALSE())</f>
        <v>Taylor-Elliott</v>
      </c>
      <c r="N61" s="4">
        <f>VLOOKUP(J61,Cleaned_ProductTable!$A:$F,5,FALSE())</f>
        <v>183.04</v>
      </c>
      <c r="O61" s="4" t="str">
        <f>Cleaned_SalesTable!E61</f>
        <v>STORE11</v>
      </c>
      <c r="P61" s="4" t="str">
        <f>VLOOKUP(O61,Cleaned_StoreTable!$A:$F,2,FALSE())</f>
        <v>Aguirre-Keller</v>
      </c>
      <c r="Q61" s="4" t="str">
        <f>VLOOKUP(O61,Cleaned_StoreTable!$A:$F,3,FALSE())</f>
        <v>South</v>
      </c>
      <c r="R61" s="4" t="str">
        <f>VLOOKUP(O61,Cleaned_StoreTable!$A:$F,5,FALSE())</f>
        <v>Online</v>
      </c>
      <c r="S61" s="4">
        <f>Cleaned_SalesTable!F61</f>
        <v>1</v>
      </c>
      <c r="T61" s="9">
        <f>Cleaned_SalesTable!G61</f>
        <v>996.33</v>
      </c>
      <c r="U61" s="8">
        <f>Cleaned_SalesTable!H61</f>
        <v>0.23</v>
      </c>
      <c r="V61" s="4" t="str">
        <f>Cleaned_SalesTable!I61</f>
        <v>PayPal</v>
      </c>
      <c r="W61" s="9">
        <f>Cleaned_SalesTable!J61</f>
        <v>767.17409999999995</v>
      </c>
      <c r="X61" s="9">
        <f t="shared" si="2"/>
        <v>183.04</v>
      </c>
      <c r="Y61" s="9">
        <f t="shared" si="3"/>
        <v>584.13</v>
      </c>
      <c r="Z61" s="10">
        <f t="shared" si="4"/>
        <v>0.76139999999999997</v>
      </c>
      <c r="AA61" s="4" t="str">
        <f t="shared" si="5"/>
        <v>Standard</v>
      </c>
    </row>
    <row r="62" spans="1:27" ht="15" customHeight="1" x14ac:dyDescent="0.3">
      <c r="A62" s="4" t="str">
        <f>Cleaned_SalesTable!A62</f>
        <v>SALE60</v>
      </c>
      <c r="B62" s="26">
        <f>Cleaned_SalesTable!B62</f>
        <v>45854</v>
      </c>
      <c r="C62" s="4" t="str">
        <f t="shared" si="0"/>
        <v>Jul-2025</v>
      </c>
      <c r="D62" s="24">
        <f t="shared" si="1"/>
        <v>2025</v>
      </c>
      <c r="E62" s="4" t="str">
        <f>Cleaned_SalesTable!C62</f>
        <v>CUST1408</v>
      </c>
      <c r="F62" s="4" t="str">
        <f>VLOOKUP(E62,Cleaned_CustomerTable!$A:$H,2,FALSE())</f>
        <v>Isabel Foster</v>
      </c>
      <c r="G62" s="24">
        <f>VLOOKUP(E62,Cleaned_CustomerTable!$A:$H,3,FALSE())</f>
        <v>36</v>
      </c>
      <c r="H62" s="4" t="str">
        <f>VLOOKUP(E62,Cleaned_CustomerTable!$A:$H,8,FALSE())</f>
        <v>Gold</v>
      </c>
      <c r="I62" s="4" t="str">
        <f>VLOOKUP(E62,Cleaned_CustomerTable!$A:$H,6,FALSE())</f>
        <v>New Jersey</v>
      </c>
      <c r="J62" s="4" t="str">
        <f>Cleaned_SalesTable!D62</f>
        <v>PROD31</v>
      </c>
      <c r="K62" s="4" t="str">
        <f>VLOOKUP(J62,Cleaned_ProductTable!$A:$F,2,FALSE())</f>
        <v>Basketball</v>
      </c>
      <c r="L62" s="4" t="str">
        <f>VLOOKUP(J62,Cleaned_ProductTable!$A:$F,3,FALSE())</f>
        <v>Sports</v>
      </c>
      <c r="M62" s="4" t="str">
        <f>VLOOKUP(J62,Cleaned_ProductTable!$A:$F,4,FALSE())</f>
        <v>Nolan-Snow</v>
      </c>
      <c r="N62" s="4">
        <f>VLOOKUP(J62,Cleaned_ProductTable!$A:$F,5,FALSE())</f>
        <v>204.39</v>
      </c>
      <c r="O62" s="4" t="str">
        <f>Cleaned_SalesTable!E62</f>
        <v>STORE10</v>
      </c>
      <c r="P62" s="4" t="str">
        <f>VLOOKUP(O62,Cleaned_StoreTable!$A:$F,2,FALSE())</f>
        <v>Hill, Wagner and Ballard</v>
      </c>
      <c r="Q62" s="4" t="str">
        <f>VLOOKUP(O62,Cleaned_StoreTable!$A:$F,3,FALSE())</f>
        <v>East</v>
      </c>
      <c r="R62" s="4" t="str">
        <f>VLOOKUP(O62,Cleaned_StoreTable!$A:$F,5,FALSE())</f>
        <v>Online</v>
      </c>
      <c r="S62" s="4">
        <f>Cleaned_SalesTable!F62</f>
        <v>1</v>
      </c>
      <c r="T62" s="9">
        <f>Cleaned_SalesTable!G62</f>
        <v>198.83</v>
      </c>
      <c r="U62" s="8">
        <f>Cleaned_SalesTable!H62</f>
        <v>0.09</v>
      </c>
      <c r="V62" s="4" t="str">
        <f>Cleaned_SalesTable!I62</f>
        <v>COD</v>
      </c>
      <c r="W62" s="9">
        <f>Cleaned_SalesTable!J62</f>
        <v>180.93530000000001</v>
      </c>
      <c r="X62" s="9">
        <f t="shared" si="2"/>
        <v>204.39</v>
      </c>
      <c r="Y62" s="9">
        <f t="shared" si="3"/>
        <v>-23.45</v>
      </c>
      <c r="Z62" s="10">
        <f t="shared" si="4"/>
        <v>-0.12959999999999999</v>
      </c>
      <c r="AA62" s="4" t="str">
        <f t="shared" si="5"/>
        <v>Standard</v>
      </c>
    </row>
    <row r="63" spans="1:27" ht="15" customHeight="1" x14ac:dyDescent="0.3">
      <c r="A63" s="4" t="str">
        <f>Cleaned_SalesTable!A63</f>
        <v>SALE61</v>
      </c>
      <c r="B63" s="26">
        <f>Cleaned_SalesTable!B63</f>
        <v>45716</v>
      </c>
      <c r="C63" s="4" t="str">
        <f t="shared" si="0"/>
        <v>Feb-2025</v>
      </c>
      <c r="D63" s="24">
        <f t="shared" si="1"/>
        <v>2025</v>
      </c>
      <c r="E63" s="4" t="str">
        <f>Cleaned_SalesTable!C63</f>
        <v>CUST1239</v>
      </c>
      <c r="F63" s="4" t="str">
        <f>VLOOKUP(E63,Cleaned_CustomerTable!$A:$H,2,FALSE())</f>
        <v>Maria Hill</v>
      </c>
      <c r="G63" s="24">
        <f>VLOOKUP(E63,Cleaned_CustomerTable!$A:$H,3,FALSE())</f>
        <v>58</v>
      </c>
      <c r="H63" s="4" t="str">
        <f>VLOOKUP(E63,Cleaned_CustomerTable!$A:$H,8,FALSE())</f>
        <v>Platinum</v>
      </c>
      <c r="I63" s="4" t="str">
        <f>VLOOKUP(E63,Cleaned_CustomerTable!$A:$H,6,FALSE())</f>
        <v>Nevada</v>
      </c>
      <c r="J63" s="4" t="str">
        <f>Cleaned_SalesTable!D63</f>
        <v>PROD19</v>
      </c>
      <c r="K63" s="4" t="str">
        <f>VLOOKUP(J63,Cleaned_ProductTable!$A:$F,2,FALSE())</f>
        <v>Knee Support Brace</v>
      </c>
      <c r="L63" s="4" t="str">
        <f>VLOOKUP(J63,Cleaned_ProductTable!$A:$F,3,FALSE())</f>
        <v>Sports</v>
      </c>
      <c r="M63" s="4" t="str">
        <f>VLOOKUP(J63,Cleaned_ProductTable!$A:$F,4,FALSE())</f>
        <v>May-Reese</v>
      </c>
      <c r="N63" s="4">
        <f>VLOOKUP(J63,Cleaned_ProductTable!$A:$F,5,FALSE())</f>
        <v>21.34</v>
      </c>
      <c r="O63" s="4" t="str">
        <f>Cleaned_SalesTable!E63</f>
        <v>STORE7</v>
      </c>
      <c r="P63" s="4" t="str">
        <f>VLOOKUP(O63,Cleaned_StoreTable!$A:$F,2,FALSE())</f>
        <v>Martinez-Mullins</v>
      </c>
      <c r="Q63" s="4" t="str">
        <f>VLOOKUP(O63,Cleaned_StoreTable!$A:$F,3,FALSE())</f>
        <v>South</v>
      </c>
      <c r="R63" s="4" t="str">
        <f>VLOOKUP(O63,Cleaned_StoreTable!$A:$F,5,FALSE())</f>
        <v>Online</v>
      </c>
      <c r="S63" s="4">
        <f>Cleaned_SalesTable!F63</f>
        <v>1</v>
      </c>
      <c r="T63" s="9">
        <f>Cleaned_SalesTable!G63</f>
        <v>374.92</v>
      </c>
      <c r="U63" s="8">
        <f>Cleaned_SalesTable!H63</f>
        <v>0.18</v>
      </c>
      <c r="V63" s="4" t="str">
        <f>Cleaned_SalesTable!I63</f>
        <v>PayPal</v>
      </c>
      <c r="W63" s="9">
        <f>Cleaned_SalesTable!J63</f>
        <v>307.43439999999998</v>
      </c>
      <c r="X63" s="9">
        <f t="shared" si="2"/>
        <v>21.34</v>
      </c>
      <c r="Y63" s="9">
        <f t="shared" si="3"/>
        <v>286.08999999999997</v>
      </c>
      <c r="Z63" s="10">
        <f t="shared" si="4"/>
        <v>0.93059999999999998</v>
      </c>
      <c r="AA63" s="4" t="str">
        <f t="shared" si="5"/>
        <v>Standard</v>
      </c>
    </row>
    <row r="64" spans="1:27" ht="15" customHeight="1" x14ac:dyDescent="0.3">
      <c r="A64" s="4" t="str">
        <f>Cleaned_SalesTable!A64</f>
        <v>SALE62</v>
      </c>
      <c r="B64" s="26">
        <f>Cleaned_SalesTable!B64</f>
        <v>45515</v>
      </c>
      <c r="C64" s="4" t="str">
        <f t="shared" si="0"/>
        <v>Aug-2024</v>
      </c>
      <c r="D64" s="24">
        <f t="shared" si="1"/>
        <v>2024</v>
      </c>
      <c r="E64" s="4" t="str">
        <f>Cleaned_SalesTable!C64</f>
        <v>CUST1464</v>
      </c>
      <c r="F64" s="4" t="str">
        <f>VLOOKUP(E64,Cleaned_CustomerTable!$A:$H,2,FALSE())</f>
        <v>David Pierce</v>
      </c>
      <c r="G64" s="24">
        <f>VLOOKUP(E64,Cleaned_CustomerTable!$A:$H,3,FALSE())</f>
        <v>45</v>
      </c>
      <c r="H64" s="4" t="str">
        <f>VLOOKUP(E64,Cleaned_CustomerTable!$A:$H,8,FALSE())</f>
        <v>Platinum</v>
      </c>
      <c r="I64" s="4" t="str">
        <f>VLOOKUP(E64,Cleaned_CustomerTable!$A:$H,6,FALSE())</f>
        <v>Washington</v>
      </c>
      <c r="J64" s="4" t="str">
        <f>Cleaned_SalesTable!D64</f>
        <v>PROD93</v>
      </c>
      <c r="K64" s="4" t="str">
        <f>VLOOKUP(J64,Cleaned_ProductTable!$A:$F,2,FALSE())</f>
        <v>USB-C Laptop Charger</v>
      </c>
      <c r="L64" s="4" t="str">
        <f>VLOOKUP(J64,Cleaned_ProductTable!$A:$F,3,FALSE())</f>
        <v>Electronics</v>
      </c>
      <c r="M64" s="4" t="str">
        <f>VLOOKUP(J64,Cleaned_ProductTable!$A:$F,4,FALSE())</f>
        <v>Martin LLC</v>
      </c>
      <c r="N64" s="4">
        <f>VLOOKUP(J64,Cleaned_ProductTable!$A:$F,5,FALSE())</f>
        <v>377.52</v>
      </c>
      <c r="O64" s="4" t="str">
        <f>Cleaned_SalesTable!E64</f>
        <v>STORE16</v>
      </c>
      <c r="P64" s="4" t="str">
        <f>VLOOKUP(O64,Cleaned_StoreTable!$A:$F,2,FALSE())</f>
        <v>Frederick-Wright</v>
      </c>
      <c r="Q64" s="4" t="str">
        <f>VLOOKUP(O64,Cleaned_StoreTable!$A:$F,3,FALSE())</f>
        <v>West</v>
      </c>
      <c r="R64" s="4" t="str">
        <f>VLOOKUP(O64,Cleaned_StoreTable!$A:$F,5,FALSE())</f>
        <v>Flagship</v>
      </c>
      <c r="S64" s="4">
        <f>Cleaned_SalesTable!F64</f>
        <v>1</v>
      </c>
      <c r="T64" s="9">
        <f>Cleaned_SalesTable!G64</f>
        <v>468.94</v>
      </c>
      <c r="U64" s="8">
        <f>Cleaned_SalesTable!H64</f>
        <v>0.12</v>
      </c>
      <c r="V64" s="4" t="str">
        <f>Cleaned_SalesTable!I64</f>
        <v>Credit Card</v>
      </c>
      <c r="W64" s="9">
        <f>Cleaned_SalesTable!J64</f>
        <v>412.66719999999998</v>
      </c>
      <c r="X64" s="9">
        <f t="shared" si="2"/>
        <v>377.52</v>
      </c>
      <c r="Y64" s="9">
        <f t="shared" si="3"/>
        <v>35.15</v>
      </c>
      <c r="Z64" s="10">
        <f t="shared" si="4"/>
        <v>8.5199999999999998E-2</v>
      </c>
      <c r="AA64" s="4" t="str">
        <f t="shared" si="5"/>
        <v>Standard</v>
      </c>
    </row>
    <row r="65" spans="1:27" ht="15" customHeight="1" x14ac:dyDescent="0.3">
      <c r="A65" s="4" t="str">
        <f>Cleaned_SalesTable!A65</f>
        <v>SALE63</v>
      </c>
      <c r="B65" s="26">
        <f>Cleaned_SalesTable!B65</f>
        <v>45927</v>
      </c>
      <c r="C65" s="4" t="str">
        <f t="shared" si="0"/>
        <v>Sep-2025</v>
      </c>
      <c r="D65" s="24">
        <f t="shared" si="1"/>
        <v>2025</v>
      </c>
      <c r="E65" s="4" t="str">
        <f>Cleaned_SalesTable!C65</f>
        <v>CUST1126</v>
      </c>
      <c r="F65" s="4" t="str">
        <f>VLOOKUP(E65,Cleaned_CustomerTable!$A:$H,2,FALSE())</f>
        <v>James Wolfe</v>
      </c>
      <c r="G65" s="24">
        <f>VLOOKUP(E65,Cleaned_CustomerTable!$A:$H,3,FALSE())</f>
        <v>62</v>
      </c>
      <c r="H65" s="4" t="str">
        <f>VLOOKUP(E65,Cleaned_CustomerTable!$A:$H,8,FALSE())</f>
        <v>Gold</v>
      </c>
      <c r="I65" s="4" t="str">
        <f>VLOOKUP(E65,Cleaned_CustomerTable!$A:$H,6,FALSE())</f>
        <v>Arizona</v>
      </c>
      <c r="J65" s="4" t="str">
        <f>Cleaned_SalesTable!D65</f>
        <v>PROD89</v>
      </c>
      <c r="K65" s="4" t="str">
        <f>VLOOKUP(J65,Cleaned_ProductTable!$A:$F,2,FALSE())</f>
        <v>Face Foundation Kit</v>
      </c>
      <c r="L65" s="4" t="str">
        <f>VLOOKUP(J65,Cleaned_ProductTable!$A:$F,3,FALSE())</f>
        <v>Beauty</v>
      </c>
      <c r="M65" s="4" t="str">
        <f>VLOOKUP(J65,Cleaned_ProductTable!$A:$F,4,FALSE())</f>
        <v>Taylor-Elliott</v>
      </c>
      <c r="N65" s="4">
        <f>VLOOKUP(J65,Cleaned_ProductTable!$A:$F,5,FALSE())</f>
        <v>183.04</v>
      </c>
      <c r="O65" s="4" t="str">
        <f>Cleaned_SalesTable!E65</f>
        <v>STORE12</v>
      </c>
      <c r="P65" s="4" t="str">
        <f>VLOOKUP(O65,Cleaned_StoreTable!$A:$F,2,FALSE())</f>
        <v>Thomas, Bridges and Harris</v>
      </c>
      <c r="Q65" s="4" t="str">
        <f>VLOOKUP(O65,Cleaned_StoreTable!$A:$F,3,FALSE())</f>
        <v>North</v>
      </c>
      <c r="R65" s="4" t="str">
        <f>VLOOKUP(O65,Cleaned_StoreTable!$A:$F,5,FALSE())</f>
        <v>Online</v>
      </c>
      <c r="S65" s="4">
        <f>Cleaned_SalesTable!F65</f>
        <v>2</v>
      </c>
      <c r="T65" s="9">
        <f>Cleaned_SalesTable!G65</f>
        <v>121.37</v>
      </c>
      <c r="U65" s="8">
        <f>Cleaned_SalesTable!H65</f>
        <v>0.05</v>
      </c>
      <c r="V65" s="4" t="str">
        <f>Cleaned_SalesTable!I65</f>
        <v>Credit Card</v>
      </c>
      <c r="W65" s="9">
        <f>Cleaned_SalesTable!J65</f>
        <v>230.60300000000001</v>
      </c>
      <c r="X65" s="9">
        <f t="shared" si="2"/>
        <v>366.08</v>
      </c>
      <c r="Y65" s="9">
        <f t="shared" si="3"/>
        <v>-135.47999999999999</v>
      </c>
      <c r="Z65" s="10">
        <f t="shared" si="4"/>
        <v>-0.58750000000000002</v>
      </c>
      <c r="AA65" s="4" t="str">
        <f t="shared" si="5"/>
        <v>Standard</v>
      </c>
    </row>
    <row r="66" spans="1:27" ht="15" customHeight="1" x14ac:dyDescent="0.3">
      <c r="A66" s="4" t="str">
        <f>Cleaned_SalesTable!A66</f>
        <v>SALE64</v>
      </c>
      <c r="B66" s="26">
        <f>Cleaned_SalesTable!B66</f>
        <v>45914</v>
      </c>
      <c r="C66" s="4" t="str">
        <f t="shared" ref="C66:C129" si="6">TEXT(B66,"mmm-yyyy")</f>
        <v>Sep-2025</v>
      </c>
      <c r="D66" s="24">
        <f t="shared" ref="D66:D129" si="7">YEAR(B66)</f>
        <v>2025</v>
      </c>
      <c r="E66" s="4" t="str">
        <f>Cleaned_SalesTable!C66</f>
        <v>CUST1255</v>
      </c>
      <c r="F66" s="4" t="str">
        <f>VLOOKUP(E66,Cleaned_CustomerTable!$A:$H,2,FALSE())</f>
        <v>Damon Perez</v>
      </c>
      <c r="G66" s="24">
        <f>VLOOKUP(E66,Cleaned_CustomerTable!$A:$H,3,FALSE())</f>
        <v>21</v>
      </c>
      <c r="H66" s="4" t="str">
        <f>VLOOKUP(E66,Cleaned_CustomerTable!$A:$H,8,FALSE())</f>
        <v>Gold</v>
      </c>
      <c r="I66" s="4" t="str">
        <f>VLOOKUP(E66,Cleaned_CustomerTable!$A:$H,6,FALSE())</f>
        <v>Ohio</v>
      </c>
      <c r="J66" s="4" t="str">
        <f>Cleaned_SalesTable!D66</f>
        <v>PROD53</v>
      </c>
      <c r="K66" s="4" t="str">
        <f>VLOOKUP(J66,Cleaned_ProductTable!$A:$F,2,FALSE())</f>
        <v>Men's Track Pants</v>
      </c>
      <c r="L66" s="4" t="str">
        <f>VLOOKUP(J66,Cleaned_ProductTable!$A:$F,3,FALSE())</f>
        <v>Clothing</v>
      </c>
      <c r="M66" s="4" t="str">
        <f>VLOOKUP(J66,Cleaned_ProductTable!$A:$F,4,FALSE())</f>
        <v>Hamilton, Woods and Walker</v>
      </c>
      <c r="N66" s="4">
        <f>VLOOKUP(J66,Cleaned_ProductTable!$A:$F,5,FALSE())</f>
        <v>386.56</v>
      </c>
      <c r="O66" s="4" t="str">
        <f>Cleaned_SalesTable!E66</f>
        <v>STORE10</v>
      </c>
      <c r="P66" s="4" t="str">
        <f>VLOOKUP(O66,Cleaned_StoreTable!$A:$F,2,FALSE())</f>
        <v>Hill, Wagner and Ballard</v>
      </c>
      <c r="Q66" s="4" t="str">
        <f>VLOOKUP(O66,Cleaned_StoreTable!$A:$F,3,FALSE())</f>
        <v>East</v>
      </c>
      <c r="R66" s="4" t="str">
        <f>VLOOKUP(O66,Cleaned_StoreTable!$A:$F,5,FALSE())</f>
        <v>Online</v>
      </c>
      <c r="S66" s="4">
        <f>Cleaned_SalesTable!F66</f>
        <v>3</v>
      </c>
      <c r="T66" s="9">
        <f>Cleaned_SalesTable!G66</f>
        <v>480.06</v>
      </c>
      <c r="U66" s="8">
        <f>Cleaned_SalesTable!H66</f>
        <v>0.01</v>
      </c>
      <c r="V66" s="4" t="str">
        <f>Cleaned_SalesTable!I66</f>
        <v>Credit Card</v>
      </c>
      <c r="W66" s="9">
        <f>Cleaned_SalesTable!J66</f>
        <v>1425.78</v>
      </c>
      <c r="X66" s="9">
        <f t="shared" ref="X66:X129" si="8">ROUND(N66*S66,2)</f>
        <v>1159.68</v>
      </c>
      <c r="Y66" s="9">
        <f t="shared" ref="Y66:Y129" si="9">ROUND(W66-X66,2)</f>
        <v>266.10000000000002</v>
      </c>
      <c r="Z66" s="10">
        <f t="shared" ref="Z66:Z129" si="10">IFERROR(ROUND(Y66/W66,4),0)</f>
        <v>0.18659999999999999</v>
      </c>
      <c r="AA66" s="4" t="str">
        <f t="shared" ref="AA66:AA129" si="11">IF(W66&gt;=AVERAGE($W$2:$W$2001),"High Value","Standard")</f>
        <v>High Value</v>
      </c>
    </row>
    <row r="67" spans="1:27" ht="15" customHeight="1" x14ac:dyDescent="0.3">
      <c r="A67" s="4" t="str">
        <f>Cleaned_SalesTable!A67</f>
        <v>SALE65</v>
      </c>
      <c r="B67" s="26">
        <f>Cleaned_SalesTable!B67</f>
        <v>45290</v>
      </c>
      <c r="C67" s="4" t="str">
        <f t="shared" si="6"/>
        <v>Dec-2023</v>
      </c>
      <c r="D67" s="24">
        <f t="shared" si="7"/>
        <v>2023</v>
      </c>
      <c r="E67" s="4" t="str">
        <f>Cleaned_SalesTable!C67</f>
        <v>CUST1162</v>
      </c>
      <c r="F67" s="4" t="str">
        <f>VLOOKUP(E67,Cleaned_CustomerTable!$A:$H,2,FALSE())</f>
        <v>Mariah Brown</v>
      </c>
      <c r="G67" s="24">
        <f>VLOOKUP(E67,Cleaned_CustomerTable!$A:$H,3,FALSE())</f>
        <v>37</v>
      </c>
      <c r="H67" s="4" t="str">
        <f>VLOOKUP(E67,Cleaned_CustomerTable!$A:$H,8,FALSE())</f>
        <v>Silver</v>
      </c>
      <c r="I67" s="4" t="str">
        <f>VLOOKUP(E67,Cleaned_CustomerTable!$A:$H,6,FALSE())</f>
        <v>Tennessee</v>
      </c>
      <c r="J67" s="4" t="str">
        <f>Cleaned_SalesTable!D67</f>
        <v>PROD99</v>
      </c>
      <c r="K67" s="4" t="str">
        <f>VLOOKUP(J67,Cleaned_ProductTable!$A:$F,2,FALSE())</f>
        <v>Stainless Steel Cookware Set</v>
      </c>
      <c r="L67" s="4" t="str">
        <f>VLOOKUP(J67,Cleaned_ProductTable!$A:$F,3,FALSE())</f>
        <v>Home</v>
      </c>
      <c r="M67" s="4" t="str">
        <f>VLOOKUP(J67,Cleaned_ProductTable!$A:$F,4,FALSE())</f>
        <v>Campbell Ltd</v>
      </c>
      <c r="N67" s="4">
        <f>VLOOKUP(J67,Cleaned_ProductTable!$A:$F,5,FALSE())</f>
        <v>201.41</v>
      </c>
      <c r="O67" s="4" t="str">
        <f>Cleaned_SalesTable!E67</f>
        <v>STORE17</v>
      </c>
      <c r="P67" s="4" t="str">
        <f>VLOOKUP(O67,Cleaned_StoreTable!$A:$F,2,FALSE())</f>
        <v>Holloway Ltd</v>
      </c>
      <c r="Q67" s="4" t="str">
        <f>VLOOKUP(O67,Cleaned_StoreTable!$A:$F,3,FALSE())</f>
        <v>North</v>
      </c>
      <c r="R67" s="4" t="str">
        <f>VLOOKUP(O67,Cleaned_StoreTable!$A:$F,5,FALSE())</f>
        <v>Flagship</v>
      </c>
      <c r="S67" s="4">
        <f>Cleaned_SalesTable!F67</f>
        <v>2</v>
      </c>
      <c r="T67" s="9">
        <f>Cleaned_SalesTable!G67</f>
        <v>856.57</v>
      </c>
      <c r="U67" s="8">
        <f>Cleaned_SalesTable!H67</f>
        <v>0.24</v>
      </c>
      <c r="V67" s="4" t="str">
        <f>Cleaned_SalesTable!I67</f>
        <v>Credit Card</v>
      </c>
      <c r="W67" s="9">
        <f>Cleaned_SalesTable!J67</f>
        <v>1301.9864</v>
      </c>
      <c r="X67" s="9">
        <f t="shared" si="8"/>
        <v>402.82</v>
      </c>
      <c r="Y67" s="9">
        <f t="shared" si="9"/>
        <v>899.17</v>
      </c>
      <c r="Z67" s="10">
        <f t="shared" si="10"/>
        <v>0.69059999999999999</v>
      </c>
      <c r="AA67" s="4" t="str">
        <f t="shared" si="11"/>
        <v>High Value</v>
      </c>
    </row>
    <row r="68" spans="1:27" ht="15" customHeight="1" x14ac:dyDescent="0.3">
      <c r="A68" s="4" t="str">
        <f>Cleaned_SalesTable!A68</f>
        <v>SALE66</v>
      </c>
      <c r="B68" s="26">
        <f>Cleaned_SalesTable!B68</f>
        <v>45213</v>
      </c>
      <c r="C68" s="4" t="str">
        <f t="shared" si="6"/>
        <v>Oct-2023</v>
      </c>
      <c r="D68" s="24">
        <f t="shared" si="7"/>
        <v>2023</v>
      </c>
      <c r="E68" s="4" t="str">
        <f>Cleaned_SalesTable!C68</f>
        <v>CUST1269</v>
      </c>
      <c r="F68" s="4" t="str">
        <f>VLOOKUP(E68,Cleaned_CustomerTable!$A:$H,2,FALSE())</f>
        <v>Tyrone Olson</v>
      </c>
      <c r="G68" s="24">
        <f>VLOOKUP(E68,Cleaned_CustomerTable!$A:$H,3,FALSE())</f>
        <v>45</v>
      </c>
      <c r="H68" s="4" t="str">
        <f>VLOOKUP(E68,Cleaned_CustomerTable!$A:$H,8,FALSE())</f>
        <v>Silver</v>
      </c>
      <c r="I68" s="4" t="str">
        <f>VLOOKUP(E68,Cleaned_CustomerTable!$A:$H,6,FALSE())</f>
        <v>California</v>
      </c>
      <c r="J68" s="4" t="str">
        <f>Cleaned_SalesTable!D68</f>
        <v>PROD77</v>
      </c>
      <c r="K68" s="4" t="str">
        <f>VLOOKUP(J68,Cleaned_ProductTable!$A:$F,2,FALSE())</f>
        <v>WiFi Mesh Router</v>
      </c>
      <c r="L68" s="4" t="str">
        <f>VLOOKUP(J68,Cleaned_ProductTable!$A:$F,3,FALSE())</f>
        <v>Electronics</v>
      </c>
      <c r="M68" s="4" t="str">
        <f>VLOOKUP(J68,Cleaned_ProductTable!$A:$F,4,FALSE())</f>
        <v>White, Reeves and Woods</v>
      </c>
      <c r="N68" s="4">
        <f>VLOOKUP(J68,Cleaned_ProductTable!$A:$F,5,FALSE())</f>
        <v>480.9</v>
      </c>
      <c r="O68" s="4" t="str">
        <f>Cleaned_SalesTable!E68</f>
        <v>STORE2</v>
      </c>
      <c r="P68" s="4" t="str">
        <f>VLOOKUP(O68,Cleaned_StoreTable!$A:$F,2,FALSE())</f>
        <v>Black-Horn</v>
      </c>
      <c r="Q68" s="4" t="str">
        <f>VLOOKUP(O68,Cleaned_StoreTable!$A:$F,3,FALSE())</f>
        <v>South</v>
      </c>
      <c r="R68" s="4" t="str">
        <f>VLOOKUP(O68,Cleaned_StoreTable!$A:$F,5,FALSE())</f>
        <v>Outlet</v>
      </c>
      <c r="S68" s="4">
        <f>Cleaned_SalesTable!F68</f>
        <v>4</v>
      </c>
      <c r="T68" s="9">
        <f>Cleaned_SalesTable!G68</f>
        <v>814.25</v>
      </c>
      <c r="U68" s="8">
        <f>Cleaned_SalesTable!H68</f>
        <v>0.18</v>
      </c>
      <c r="V68" s="4" t="str">
        <f>Cleaned_SalesTable!I68</f>
        <v>Credit Card</v>
      </c>
      <c r="W68" s="9">
        <f>Cleaned_SalesTable!J68</f>
        <v>2670.74</v>
      </c>
      <c r="X68" s="9">
        <f t="shared" si="8"/>
        <v>1923.6</v>
      </c>
      <c r="Y68" s="9">
        <f t="shared" si="9"/>
        <v>747.14</v>
      </c>
      <c r="Z68" s="10">
        <f t="shared" si="10"/>
        <v>0.27979999999999999</v>
      </c>
      <c r="AA68" s="4" t="str">
        <f t="shared" si="11"/>
        <v>High Value</v>
      </c>
    </row>
    <row r="69" spans="1:27" ht="15" customHeight="1" x14ac:dyDescent="0.3">
      <c r="A69" s="4" t="str">
        <f>Cleaned_SalesTable!A69</f>
        <v>SALE67</v>
      </c>
      <c r="B69" s="26">
        <f>Cleaned_SalesTable!B69</f>
        <v>45255</v>
      </c>
      <c r="C69" s="4" t="str">
        <f t="shared" si="6"/>
        <v>Nov-2023</v>
      </c>
      <c r="D69" s="24">
        <f t="shared" si="7"/>
        <v>2023</v>
      </c>
      <c r="E69" s="4" t="str">
        <f>Cleaned_SalesTable!C69</f>
        <v>CUST1483</v>
      </c>
      <c r="F69" s="4" t="str">
        <f>VLOOKUP(E69,Cleaned_CustomerTable!$A:$H,2,FALSE())</f>
        <v>Sarah Smith</v>
      </c>
      <c r="G69" s="24">
        <f>VLOOKUP(E69,Cleaned_CustomerTable!$A:$H,3,FALSE())</f>
        <v>48</v>
      </c>
      <c r="H69" s="4" t="str">
        <f>VLOOKUP(E69,Cleaned_CustomerTable!$A:$H,8,FALSE())</f>
        <v>Gold</v>
      </c>
      <c r="I69" s="4" t="str">
        <f>VLOOKUP(E69,Cleaned_CustomerTable!$A:$H,6,FALSE())</f>
        <v>Nevada</v>
      </c>
      <c r="J69" s="4" t="str">
        <f>Cleaned_SalesTable!D69</f>
        <v>PROD12</v>
      </c>
      <c r="K69" s="4" t="str">
        <f>VLOOKUP(J69,Cleaned_ProductTable!$A:$F,2,FALSE())</f>
        <v>Hair Strengthening Shampoo</v>
      </c>
      <c r="L69" s="4" t="str">
        <f>VLOOKUP(J69,Cleaned_ProductTable!$A:$F,3,FALSE())</f>
        <v>Beauty</v>
      </c>
      <c r="M69" s="4" t="str">
        <f>VLOOKUP(J69,Cleaned_ProductTable!$A:$F,4,FALSE())</f>
        <v>Rice LLC</v>
      </c>
      <c r="N69" s="4">
        <f>VLOOKUP(J69,Cleaned_ProductTable!$A:$F,5,FALSE())</f>
        <v>115.82</v>
      </c>
      <c r="O69" s="4" t="str">
        <f>Cleaned_SalesTable!E69</f>
        <v>STORE2</v>
      </c>
      <c r="P69" s="4" t="str">
        <f>VLOOKUP(O69,Cleaned_StoreTable!$A:$F,2,FALSE())</f>
        <v>Black-Horn</v>
      </c>
      <c r="Q69" s="4" t="str">
        <f>VLOOKUP(O69,Cleaned_StoreTable!$A:$F,3,FALSE())</f>
        <v>South</v>
      </c>
      <c r="R69" s="4" t="str">
        <f>VLOOKUP(O69,Cleaned_StoreTable!$A:$F,5,FALSE())</f>
        <v>Outlet</v>
      </c>
      <c r="S69" s="4">
        <f>Cleaned_SalesTable!F69</f>
        <v>1</v>
      </c>
      <c r="T69" s="9">
        <f>Cleaned_SalesTable!G69</f>
        <v>989.17</v>
      </c>
      <c r="U69" s="8">
        <f>Cleaned_SalesTable!H69</f>
        <v>0.2</v>
      </c>
      <c r="V69" s="4" t="str">
        <f>Cleaned_SalesTable!I69</f>
        <v>PayPal</v>
      </c>
      <c r="W69" s="9">
        <f>Cleaned_SalesTable!J69</f>
        <v>791.33600000000001</v>
      </c>
      <c r="X69" s="9">
        <f t="shared" si="8"/>
        <v>115.82</v>
      </c>
      <c r="Y69" s="9">
        <f t="shared" si="9"/>
        <v>675.52</v>
      </c>
      <c r="Z69" s="10">
        <f t="shared" si="10"/>
        <v>0.85360000000000003</v>
      </c>
      <c r="AA69" s="4" t="str">
        <f t="shared" si="11"/>
        <v>Standard</v>
      </c>
    </row>
    <row r="70" spans="1:27" ht="15" customHeight="1" x14ac:dyDescent="0.3">
      <c r="A70" s="4" t="str">
        <f>Cleaned_SalesTable!A70</f>
        <v>SALE68</v>
      </c>
      <c r="B70" s="26">
        <f>Cleaned_SalesTable!B70</f>
        <v>45270</v>
      </c>
      <c r="C70" s="4" t="str">
        <f t="shared" si="6"/>
        <v>Dec-2023</v>
      </c>
      <c r="D70" s="24">
        <f t="shared" si="7"/>
        <v>2023</v>
      </c>
      <c r="E70" s="4" t="str">
        <f>Cleaned_SalesTable!C70</f>
        <v>CUST1372</v>
      </c>
      <c r="F70" s="4" t="str">
        <f>VLOOKUP(E70,Cleaned_CustomerTable!$A:$H,2,FALSE())</f>
        <v>Jacqueline Anthony</v>
      </c>
      <c r="G70" s="24">
        <f>VLOOKUP(E70,Cleaned_CustomerTable!$A:$H,3,FALSE())</f>
        <v>28</v>
      </c>
      <c r="H70" s="4" t="str">
        <f>VLOOKUP(E70,Cleaned_CustomerTable!$A:$H,8,FALSE())</f>
        <v>Bronze</v>
      </c>
      <c r="I70" s="4" t="str">
        <f>VLOOKUP(E70,Cleaned_CustomerTable!$A:$H,6,FALSE())</f>
        <v>Ohio</v>
      </c>
      <c r="J70" s="4" t="str">
        <f>Cleaned_SalesTable!D70</f>
        <v>PROD72</v>
      </c>
      <c r="K70" s="4" t="str">
        <f>VLOOKUP(J70,Cleaned_ProductTable!$A:$F,2,FALSE())</f>
        <v>Professional Jump Rope</v>
      </c>
      <c r="L70" s="4" t="str">
        <f>VLOOKUP(J70,Cleaned_ProductTable!$A:$F,3,FALSE())</f>
        <v>Sports</v>
      </c>
      <c r="M70" s="4" t="str">
        <f>VLOOKUP(J70,Cleaned_ProductTable!$A:$F,4,FALSE())</f>
        <v>Davis PLC</v>
      </c>
      <c r="N70" s="4">
        <f>VLOOKUP(J70,Cleaned_ProductTable!$A:$F,5,FALSE())</f>
        <v>477.61</v>
      </c>
      <c r="O70" s="4" t="str">
        <f>Cleaned_SalesTable!E70</f>
        <v>STORE10</v>
      </c>
      <c r="P70" s="4" t="str">
        <f>VLOOKUP(O70,Cleaned_StoreTable!$A:$F,2,FALSE())</f>
        <v>Hill, Wagner and Ballard</v>
      </c>
      <c r="Q70" s="4" t="str">
        <f>VLOOKUP(O70,Cleaned_StoreTable!$A:$F,3,FALSE())</f>
        <v>East</v>
      </c>
      <c r="R70" s="4" t="str">
        <f>VLOOKUP(O70,Cleaned_StoreTable!$A:$F,5,FALSE())</f>
        <v>Online</v>
      </c>
      <c r="S70" s="4">
        <f>Cleaned_SalesTable!F70</f>
        <v>4</v>
      </c>
      <c r="T70" s="9">
        <f>Cleaned_SalesTable!G70</f>
        <v>62.48</v>
      </c>
      <c r="U70" s="8">
        <f>Cleaned_SalesTable!H70</f>
        <v>0.18</v>
      </c>
      <c r="V70" s="4" t="str">
        <f>Cleaned_SalesTable!I70</f>
        <v>Credit Card</v>
      </c>
      <c r="W70" s="9">
        <f>Cleaned_SalesTable!J70</f>
        <v>204.93440000000001</v>
      </c>
      <c r="X70" s="9">
        <f t="shared" si="8"/>
        <v>1910.44</v>
      </c>
      <c r="Y70" s="9">
        <f t="shared" si="9"/>
        <v>-1705.51</v>
      </c>
      <c r="Z70" s="10">
        <f t="shared" si="10"/>
        <v>-8.3222000000000005</v>
      </c>
      <c r="AA70" s="4" t="str">
        <f t="shared" si="11"/>
        <v>Standard</v>
      </c>
    </row>
    <row r="71" spans="1:27" ht="15" customHeight="1" x14ac:dyDescent="0.3">
      <c r="A71" s="4" t="str">
        <f>Cleaned_SalesTable!A71</f>
        <v>SALE69</v>
      </c>
      <c r="B71" s="26">
        <f>Cleaned_SalesTable!B71</f>
        <v>45897</v>
      </c>
      <c r="C71" s="4" t="str">
        <f t="shared" si="6"/>
        <v>Aug-2025</v>
      </c>
      <c r="D71" s="24">
        <f t="shared" si="7"/>
        <v>2025</v>
      </c>
      <c r="E71" s="4" t="str">
        <f>Cleaned_SalesTable!C71</f>
        <v>CUST1423</v>
      </c>
      <c r="F71" s="4" t="str">
        <f>VLOOKUP(E71,Cleaned_CustomerTable!$A:$H,2,FALSE())</f>
        <v>Rebecca Baker</v>
      </c>
      <c r="G71" s="24">
        <f>VLOOKUP(E71,Cleaned_CustomerTable!$A:$H,3,FALSE())</f>
        <v>35</v>
      </c>
      <c r="H71" s="4" t="str">
        <f>VLOOKUP(E71,Cleaned_CustomerTable!$A:$H,8,FALSE())</f>
        <v>Silver</v>
      </c>
      <c r="I71" s="4" t="str">
        <f>VLOOKUP(E71,Cleaned_CustomerTable!$A:$H,6,FALSE())</f>
        <v>Kansas</v>
      </c>
      <c r="J71" s="4" t="str">
        <f>Cleaned_SalesTable!D71</f>
        <v>PROD13</v>
      </c>
      <c r="K71" s="4" t="str">
        <f>VLOOKUP(J71,Cleaned_ProductTable!$A:$F,2,FALSE())</f>
        <v>USB-C Fast Charger</v>
      </c>
      <c r="L71" s="4" t="str">
        <f>VLOOKUP(J71,Cleaned_ProductTable!$A:$F,3,FALSE())</f>
        <v>Electronics</v>
      </c>
      <c r="M71" s="4" t="str">
        <f>VLOOKUP(J71,Cleaned_ProductTable!$A:$F,4,FALSE())</f>
        <v>Dawson-Perkins</v>
      </c>
      <c r="N71" s="4">
        <f>VLOOKUP(J71,Cleaned_ProductTable!$A:$F,5,FALSE())</f>
        <v>242.23</v>
      </c>
      <c r="O71" s="4" t="str">
        <f>Cleaned_SalesTable!E71</f>
        <v>STORE16</v>
      </c>
      <c r="P71" s="4" t="str">
        <f>VLOOKUP(O71,Cleaned_StoreTable!$A:$F,2,FALSE())</f>
        <v>Frederick-Wright</v>
      </c>
      <c r="Q71" s="4" t="str">
        <f>VLOOKUP(O71,Cleaned_StoreTable!$A:$F,3,FALSE())</f>
        <v>West</v>
      </c>
      <c r="R71" s="4" t="str">
        <f>VLOOKUP(O71,Cleaned_StoreTable!$A:$F,5,FALSE())</f>
        <v>Flagship</v>
      </c>
      <c r="S71" s="4">
        <f>Cleaned_SalesTable!F71</f>
        <v>4</v>
      </c>
      <c r="T71" s="9">
        <f>Cleaned_SalesTable!G71</f>
        <v>561.24</v>
      </c>
      <c r="U71" s="8">
        <f>Cleaned_SalesTable!H71</f>
        <v>0.24</v>
      </c>
      <c r="V71" s="4" t="str">
        <f>Cleaned_SalesTable!I71</f>
        <v>Credit Card</v>
      </c>
      <c r="W71" s="9">
        <f>Cleaned_SalesTable!J71</f>
        <v>1706.1695999999999</v>
      </c>
      <c r="X71" s="9">
        <f t="shared" si="8"/>
        <v>968.92</v>
      </c>
      <c r="Y71" s="9">
        <f t="shared" si="9"/>
        <v>737.25</v>
      </c>
      <c r="Z71" s="10">
        <f t="shared" si="10"/>
        <v>0.43209999999999998</v>
      </c>
      <c r="AA71" s="4" t="str">
        <f t="shared" si="11"/>
        <v>High Value</v>
      </c>
    </row>
    <row r="72" spans="1:27" ht="15" customHeight="1" x14ac:dyDescent="0.3">
      <c r="A72" s="4" t="str">
        <f>Cleaned_SalesTable!A72</f>
        <v>SALE70</v>
      </c>
      <c r="B72" s="26">
        <f>Cleaned_SalesTable!B72</f>
        <v>45849</v>
      </c>
      <c r="C72" s="4" t="str">
        <f t="shared" si="6"/>
        <v>Jul-2025</v>
      </c>
      <c r="D72" s="24">
        <f t="shared" si="7"/>
        <v>2025</v>
      </c>
      <c r="E72" s="4" t="str">
        <f>Cleaned_SalesTable!C72</f>
        <v>CUST1058</v>
      </c>
      <c r="F72" s="4" t="str">
        <f>VLOOKUP(E72,Cleaned_CustomerTable!$A:$H,2,FALSE())</f>
        <v>Cheryl Copeland</v>
      </c>
      <c r="G72" s="24">
        <f>VLOOKUP(E72,Cleaned_CustomerTable!$A:$H,3,FALSE())</f>
        <v>51</v>
      </c>
      <c r="H72" s="4" t="str">
        <f>VLOOKUP(E72,Cleaned_CustomerTable!$A:$H,8,FALSE())</f>
        <v>Platinum</v>
      </c>
      <c r="I72" s="4" t="str">
        <f>VLOOKUP(E72,Cleaned_CustomerTable!$A:$H,6,FALSE())</f>
        <v>Maryland</v>
      </c>
      <c r="J72" s="4" t="str">
        <f>Cleaned_SalesTable!D72</f>
        <v>PROD60</v>
      </c>
      <c r="K72" s="4" t="str">
        <f>VLOOKUP(J72,Cleaned_ProductTable!$A:$F,2,FALSE())</f>
        <v>Luxury Perfume Spray</v>
      </c>
      <c r="L72" s="4" t="str">
        <f>VLOOKUP(J72,Cleaned_ProductTable!$A:$F,3,FALSE())</f>
        <v>Beauty</v>
      </c>
      <c r="M72" s="4" t="str">
        <f>VLOOKUP(J72,Cleaned_ProductTable!$A:$F,4,FALSE())</f>
        <v>Gibson, Green and Lopez</v>
      </c>
      <c r="N72" s="4">
        <f>VLOOKUP(J72,Cleaned_ProductTable!$A:$F,5,FALSE())</f>
        <v>482.75</v>
      </c>
      <c r="O72" s="4" t="str">
        <f>Cleaned_SalesTable!E72</f>
        <v>STORE5</v>
      </c>
      <c r="P72" s="4" t="str">
        <f>VLOOKUP(O72,Cleaned_StoreTable!$A:$F,2,FALSE())</f>
        <v>Gray Ltd</v>
      </c>
      <c r="Q72" s="4" t="str">
        <f>VLOOKUP(O72,Cleaned_StoreTable!$A:$F,3,FALSE())</f>
        <v>North</v>
      </c>
      <c r="R72" s="4" t="str">
        <f>VLOOKUP(O72,Cleaned_StoreTable!$A:$F,5,FALSE())</f>
        <v>Outlet</v>
      </c>
      <c r="S72" s="4">
        <f>Cleaned_SalesTable!F72</f>
        <v>3</v>
      </c>
      <c r="T72" s="9">
        <f>Cleaned_SalesTable!G72</f>
        <v>92.24</v>
      </c>
      <c r="U72" s="8">
        <f>Cleaned_SalesTable!H72</f>
        <v>0.28000000000000003</v>
      </c>
      <c r="V72" s="4" t="str">
        <f>Cleaned_SalesTable!I72</f>
        <v>COD</v>
      </c>
      <c r="W72" s="9">
        <f>Cleaned_SalesTable!J72</f>
        <v>199.24</v>
      </c>
      <c r="X72" s="9">
        <f t="shared" si="8"/>
        <v>1448.25</v>
      </c>
      <c r="Y72" s="9">
        <f t="shared" si="9"/>
        <v>-1249.01</v>
      </c>
      <c r="Z72" s="10">
        <f t="shared" si="10"/>
        <v>-6.2689000000000004</v>
      </c>
      <c r="AA72" s="4" t="str">
        <f t="shared" si="11"/>
        <v>Standard</v>
      </c>
    </row>
    <row r="73" spans="1:27" ht="15" customHeight="1" x14ac:dyDescent="0.3">
      <c r="A73" s="4" t="str">
        <f>Cleaned_SalesTable!A73</f>
        <v>SALE71</v>
      </c>
      <c r="B73" s="26">
        <f>Cleaned_SalesTable!B73</f>
        <v>45889</v>
      </c>
      <c r="C73" s="4" t="str">
        <f t="shared" si="6"/>
        <v>Aug-2025</v>
      </c>
      <c r="D73" s="24">
        <f t="shared" si="7"/>
        <v>2025</v>
      </c>
      <c r="E73" s="4" t="str">
        <f>Cleaned_SalesTable!C73</f>
        <v>CUST1168</v>
      </c>
      <c r="F73" s="4" t="str">
        <f>VLOOKUP(E73,Cleaned_CustomerTable!$A:$H,2,FALSE())</f>
        <v>Daniel Contreras</v>
      </c>
      <c r="G73" s="24">
        <f>VLOOKUP(E73,Cleaned_CustomerTable!$A:$H,3,FALSE())</f>
        <v>36</v>
      </c>
      <c r="H73" s="4" t="str">
        <f>VLOOKUP(E73,Cleaned_CustomerTable!$A:$H,8,FALSE())</f>
        <v>Platinum</v>
      </c>
      <c r="I73" s="4" t="str">
        <f>VLOOKUP(E73,Cleaned_CustomerTable!$A:$H,6,FALSE())</f>
        <v>Florida</v>
      </c>
      <c r="J73" s="4" t="str">
        <f>Cleaned_SalesTable!D73</f>
        <v>PROD72</v>
      </c>
      <c r="K73" s="4" t="str">
        <f>VLOOKUP(J73,Cleaned_ProductTable!$A:$F,2,FALSE())</f>
        <v>Professional Jump Rope</v>
      </c>
      <c r="L73" s="4" t="str">
        <f>VLOOKUP(J73,Cleaned_ProductTable!$A:$F,3,FALSE())</f>
        <v>Sports</v>
      </c>
      <c r="M73" s="4" t="str">
        <f>VLOOKUP(J73,Cleaned_ProductTable!$A:$F,4,FALSE())</f>
        <v>Davis PLC</v>
      </c>
      <c r="N73" s="4">
        <f>VLOOKUP(J73,Cleaned_ProductTable!$A:$F,5,FALSE())</f>
        <v>477.61</v>
      </c>
      <c r="O73" s="4" t="str">
        <f>Cleaned_SalesTable!E73</f>
        <v>STORE1</v>
      </c>
      <c r="P73" s="4" t="str">
        <f>VLOOKUP(O73,Cleaned_StoreTable!$A:$F,2,FALSE())</f>
        <v>Martinez, Adkins and Johnson</v>
      </c>
      <c r="Q73" s="4" t="str">
        <f>VLOOKUP(O73,Cleaned_StoreTable!$A:$F,3,FALSE())</f>
        <v>North</v>
      </c>
      <c r="R73" s="4" t="str">
        <f>VLOOKUP(O73,Cleaned_StoreTable!$A:$F,5,FALSE())</f>
        <v>Flagship</v>
      </c>
      <c r="S73" s="4">
        <f>Cleaned_SalesTable!F73</f>
        <v>2</v>
      </c>
      <c r="T73" s="9">
        <f>Cleaned_SalesTable!G73</f>
        <v>668.3</v>
      </c>
      <c r="U73" s="8">
        <f>Cleaned_SalesTable!H73</f>
        <v>7.0000000000000007E-2</v>
      </c>
      <c r="V73" s="4" t="str">
        <f>Cleaned_SalesTable!I73</f>
        <v>Credit Card</v>
      </c>
      <c r="W73" s="9">
        <f>Cleaned_SalesTable!J73</f>
        <v>1243.038</v>
      </c>
      <c r="X73" s="9">
        <f t="shared" si="8"/>
        <v>955.22</v>
      </c>
      <c r="Y73" s="9">
        <f t="shared" si="9"/>
        <v>287.82</v>
      </c>
      <c r="Z73" s="10">
        <f t="shared" si="10"/>
        <v>0.23150000000000001</v>
      </c>
      <c r="AA73" s="4" t="str">
        <f t="shared" si="11"/>
        <v>High Value</v>
      </c>
    </row>
    <row r="74" spans="1:27" ht="15" customHeight="1" x14ac:dyDescent="0.3">
      <c r="A74" s="4" t="str">
        <f>Cleaned_SalesTable!A74</f>
        <v>SALE72</v>
      </c>
      <c r="B74" s="26">
        <f>Cleaned_SalesTable!B74</f>
        <v>45533</v>
      </c>
      <c r="C74" s="4" t="str">
        <f t="shared" si="6"/>
        <v>Aug-2024</v>
      </c>
      <c r="D74" s="24">
        <f t="shared" si="7"/>
        <v>2024</v>
      </c>
      <c r="E74" s="4" t="str">
        <f>Cleaned_SalesTable!C74</f>
        <v>CUST1409</v>
      </c>
      <c r="F74" s="4" t="str">
        <f>VLOOKUP(E74,Cleaned_CustomerTable!$A:$H,2,FALSE())</f>
        <v>Sarah Smith</v>
      </c>
      <c r="G74" s="24">
        <f>VLOOKUP(E74,Cleaned_CustomerTable!$A:$H,3,FALSE())</f>
        <v>55</v>
      </c>
      <c r="H74" s="4" t="str">
        <f>VLOOKUP(E74,Cleaned_CustomerTable!$A:$H,8,FALSE())</f>
        <v>Gold</v>
      </c>
      <c r="I74" s="4" t="str">
        <f>VLOOKUP(E74,Cleaned_CustomerTable!$A:$H,6,FALSE())</f>
        <v>Wyoming</v>
      </c>
      <c r="J74" s="4" t="str">
        <f>Cleaned_SalesTable!D74</f>
        <v>PROD38</v>
      </c>
      <c r="K74" s="4" t="str">
        <f>VLOOKUP(J74,Cleaned_ProductTable!$A:$F,2,FALSE())</f>
        <v>Sports Water Hydration Pack</v>
      </c>
      <c r="L74" s="4" t="str">
        <f>VLOOKUP(J74,Cleaned_ProductTable!$A:$F,3,FALSE())</f>
        <v>Sports</v>
      </c>
      <c r="M74" s="4" t="str">
        <f>VLOOKUP(J74,Cleaned_ProductTable!$A:$F,4,FALSE())</f>
        <v>Sims-Smith</v>
      </c>
      <c r="N74" s="4">
        <f>VLOOKUP(J74,Cleaned_ProductTable!$A:$F,5,FALSE())</f>
        <v>135.61000000000001</v>
      </c>
      <c r="O74" s="4" t="str">
        <f>Cleaned_SalesTable!E74</f>
        <v>STORE5</v>
      </c>
      <c r="P74" s="4" t="str">
        <f>VLOOKUP(O74,Cleaned_StoreTable!$A:$F,2,FALSE())</f>
        <v>Gray Ltd</v>
      </c>
      <c r="Q74" s="4" t="str">
        <f>VLOOKUP(O74,Cleaned_StoreTable!$A:$F,3,FALSE())</f>
        <v>North</v>
      </c>
      <c r="R74" s="4" t="str">
        <f>VLOOKUP(O74,Cleaned_StoreTable!$A:$F,5,FALSE())</f>
        <v>Outlet</v>
      </c>
      <c r="S74" s="4">
        <f>Cleaned_SalesTable!F74</f>
        <v>1</v>
      </c>
      <c r="T74" s="9">
        <f>Cleaned_SalesTable!G74</f>
        <v>553.82000000000005</v>
      </c>
      <c r="U74" s="8">
        <f>Cleaned_SalesTable!H74</f>
        <v>0.09</v>
      </c>
      <c r="V74" s="4" t="str">
        <f>Cleaned_SalesTable!I74</f>
        <v>Credit Card</v>
      </c>
      <c r="W74" s="9">
        <f>Cleaned_SalesTable!J74</f>
        <v>503.97620000000001</v>
      </c>
      <c r="X74" s="9">
        <f t="shared" si="8"/>
        <v>135.61000000000001</v>
      </c>
      <c r="Y74" s="9">
        <f t="shared" si="9"/>
        <v>368.37</v>
      </c>
      <c r="Z74" s="10">
        <f t="shared" si="10"/>
        <v>0.73089999999999999</v>
      </c>
      <c r="AA74" s="4" t="str">
        <f t="shared" si="11"/>
        <v>Standard</v>
      </c>
    </row>
    <row r="75" spans="1:27" ht="15" customHeight="1" x14ac:dyDescent="0.3">
      <c r="A75" s="4" t="str">
        <f>Cleaned_SalesTable!A75</f>
        <v>SALE73</v>
      </c>
      <c r="B75" s="26">
        <f>Cleaned_SalesTable!B75</f>
        <v>45626</v>
      </c>
      <c r="C75" s="4" t="str">
        <f t="shared" si="6"/>
        <v>Nov-2024</v>
      </c>
      <c r="D75" s="24">
        <f t="shared" si="7"/>
        <v>2024</v>
      </c>
      <c r="E75" s="4" t="str">
        <f>Cleaned_SalesTable!C75</f>
        <v>CUST1037</v>
      </c>
      <c r="F75" s="4" t="str">
        <f>VLOOKUP(E75,Cleaned_CustomerTable!$A:$H,2,FALSE())</f>
        <v>Christopher Carter</v>
      </c>
      <c r="G75" s="24">
        <f>VLOOKUP(E75,Cleaned_CustomerTable!$A:$H,3,FALSE())</f>
        <v>27</v>
      </c>
      <c r="H75" s="4" t="str">
        <f>VLOOKUP(E75,Cleaned_CustomerTable!$A:$H,8,FALSE())</f>
        <v>Standard</v>
      </c>
      <c r="I75" s="4" t="str">
        <f>VLOOKUP(E75,Cleaned_CustomerTable!$A:$H,6,FALSE())</f>
        <v>South Dakota</v>
      </c>
      <c r="J75" s="4" t="str">
        <f>Cleaned_SalesTable!D75</f>
        <v>PROD45</v>
      </c>
      <c r="K75" s="4" t="str">
        <f>VLOOKUP(J75,Cleaned_ProductTable!$A:$F,2,FALSE())</f>
        <v>High-Grip Football</v>
      </c>
      <c r="L75" s="4" t="str">
        <f>VLOOKUP(J75,Cleaned_ProductTable!$A:$F,3,FALSE())</f>
        <v>Sports</v>
      </c>
      <c r="M75" s="4" t="str">
        <f>VLOOKUP(J75,Cleaned_ProductTable!$A:$F,4,FALSE())</f>
        <v>Bridges, Banks and Cummings</v>
      </c>
      <c r="N75" s="4">
        <f>VLOOKUP(J75,Cleaned_ProductTable!$A:$F,5,FALSE())</f>
        <v>318.91000000000003</v>
      </c>
      <c r="O75" s="4" t="str">
        <f>Cleaned_SalesTable!E75</f>
        <v>STORE11</v>
      </c>
      <c r="P75" s="4" t="str">
        <f>VLOOKUP(O75,Cleaned_StoreTable!$A:$F,2,FALSE())</f>
        <v>Aguirre-Keller</v>
      </c>
      <c r="Q75" s="4" t="str">
        <f>VLOOKUP(O75,Cleaned_StoreTable!$A:$F,3,FALSE())</f>
        <v>South</v>
      </c>
      <c r="R75" s="4" t="str">
        <f>VLOOKUP(O75,Cleaned_StoreTable!$A:$F,5,FALSE())</f>
        <v>Online</v>
      </c>
      <c r="S75" s="4">
        <f>Cleaned_SalesTable!F75</f>
        <v>2</v>
      </c>
      <c r="T75" s="9">
        <f>Cleaned_SalesTable!G75</f>
        <v>556.42999999999995</v>
      </c>
      <c r="U75" s="8">
        <f>Cleaned_SalesTable!H75</f>
        <v>0.13</v>
      </c>
      <c r="V75" s="4" t="str">
        <f>Cleaned_SalesTable!I75</f>
        <v>Credit Card</v>
      </c>
      <c r="W75" s="9">
        <f>Cleaned_SalesTable!J75</f>
        <v>968.18820000000005</v>
      </c>
      <c r="X75" s="9">
        <f t="shared" si="8"/>
        <v>637.82000000000005</v>
      </c>
      <c r="Y75" s="9">
        <f t="shared" si="9"/>
        <v>330.37</v>
      </c>
      <c r="Z75" s="10">
        <f t="shared" si="10"/>
        <v>0.3412</v>
      </c>
      <c r="AA75" s="4" t="str">
        <f t="shared" si="11"/>
        <v>Standard</v>
      </c>
    </row>
    <row r="76" spans="1:27" ht="15" customHeight="1" x14ac:dyDescent="0.3">
      <c r="A76" s="4" t="str">
        <f>Cleaned_SalesTable!A76</f>
        <v>SALE74</v>
      </c>
      <c r="B76" s="26">
        <f>Cleaned_SalesTable!B76</f>
        <v>45942</v>
      </c>
      <c r="C76" s="4" t="str">
        <f t="shared" si="6"/>
        <v>Oct-2025</v>
      </c>
      <c r="D76" s="24">
        <f t="shared" si="7"/>
        <v>2025</v>
      </c>
      <c r="E76" s="4" t="str">
        <f>Cleaned_SalesTable!C76</f>
        <v>CUST1273</v>
      </c>
      <c r="F76" s="4" t="str">
        <f>VLOOKUP(E76,Cleaned_CustomerTable!$A:$H,2,FALSE())</f>
        <v>Samantha Robinson</v>
      </c>
      <c r="G76" s="24">
        <f>VLOOKUP(E76,Cleaned_CustomerTable!$A:$H,3,FALSE())</f>
        <v>23</v>
      </c>
      <c r="H76" s="4" t="str">
        <f>VLOOKUP(E76,Cleaned_CustomerTable!$A:$H,8,FALSE())</f>
        <v>Bronze</v>
      </c>
      <c r="I76" s="4" t="str">
        <f>VLOOKUP(E76,Cleaned_CustomerTable!$A:$H,6,FALSE())</f>
        <v>Mississippi</v>
      </c>
      <c r="J76" s="4" t="str">
        <f>Cleaned_SalesTable!D76</f>
        <v>PROD20</v>
      </c>
      <c r="K76" s="4" t="str">
        <f>VLOOKUP(J76,Cleaned_ProductTable!$A:$F,2,FALSE())</f>
        <v>Outdoor Sports Water Bottle</v>
      </c>
      <c r="L76" s="4" t="str">
        <f>VLOOKUP(J76,Cleaned_ProductTable!$A:$F,3,FALSE())</f>
        <v>Sports</v>
      </c>
      <c r="M76" s="4" t="str">
        <f>VLOOKUP(J76,Cleaned_ProductTable!$A:$F,4,FALSE())</f>
        <v>Soto-Ellis</v>
      </c>
      <c r="N76" s="4">
        <f>VLOOKUP(J76,Cleaned_ProductTable!$A:$F,5,FALSE())</f>
        <v>131.51</v>
      </c>
      <c r="O76" s="4" t="str">
        <f>Cleaned_SalesTable!E76</f>
        <v>STORE8</v>
      </c>
      <c r="P76" s="4" t="str">
        <f>VLOOKUP(O76,Cleaned_StoreTable!$A:$F,2,FALSE())</f>
        <v>Bean, Jones and Park</v>
      </c>
      <c r="Q76" s="4" t="str">
        <f>VLOOKUP(O76,Cleaned_StoreTable!$A:$F,3,FALSE())</f>
        <v>West</v>
      </c>
      <c r="R76" s="4" t="str">
        <f>VLOOKUP(O76,Cleaned_StoreTable!$A:$F,5,FALSE())</f>
        <v>Online</v>
      </c>
      <c r="S76" s="4">
        <f>Cleaned_SalesTable!F76</f>
        <v>1</v>
      </c>
      <c r="T76" s="9">
        <f>Cleaned_SalesTable!G76</f>
        <v>184.98</v>
      </c>
      <c r="U76" s="8">
        <f>Cleaned_SalesTable!H76</f>
        <v>0.1</v>
      </c>
      <c r="V76" s="4" t="str">
        <f>Cleaned_SalesTable!I76</f>
        <v>COD</v>
      </c>
      <c r="W76" s="9">
        <f>Cleaned_SalesTable!J76</f>
        <v>166.482</v>
      </c>
      <c r="X76" s="9">
        <f t="shared" si="8"/>
        <v>131.51</v>
      </c>
      <c r="Y76" s="9">
        <f t="shared" si="9"/>
        <v>34.97</v>
      </c>
      <c r="Z76" s="10">
        <f t="shared" si="10"/>
        <v>0.21010000000000001</v>
      </c>
      <c r="AA76" s="4" t="str">
        <f t="shared" si="11"/>
        <v>Standard</v>
      </c>
    </row>
    <row r="77" spans="1:27" ht="15" customHeight="1" x14ac:dyDescent="0.3">
      <c r="A77" s="4" t="str">
        <f>Cleaned_SalesTable!A77</f>
        <v>SALE75</v>
      </c>
      <c r="B77" s="26">
        <f>Cleaned_SalesTable!B77</f>
        <v>45500</v>
      </c>
      <c r="C77" s="4" t="str">
        <f t="shared" si="6"/>
        <v>Jul-2024</v>
      </c>
      <c r="D77" s="24">
        <f t="shared" si="7"/>
        <v>2024</v>
      </c>
      <c r="E77" s="4" t="str">
        <f>Cleaned_SalesTable!C77</f>
        <v>CUST1035</v>
      </c>
      <c r="F77" s="4" t="str">
        <f>VLOOKUP(E77,Cleaned_CustomerTable!$A:$H,2,FALSE())</f>
        <v>Rachel Myers</v>
      </c>
      <c r="G77" s="24">
        <f>VLOOKUP(E77,Cleaned_CustomerTable!$A:$H,3,FALSE())</f>
        <v>52</v>
      </c>
      <c r="H77" s="4" t="str">
        <f>VLOOKUP(E77,Cleaned_CustomerTable!$A:$H,8,FALSE())</f>
        <v>Silver</v>
      </c>
      <c r="I77" s="4" t="str">
        <f>VLOOKUP(E77,Cleaned_CustomerTable!$A:$H,6,FALSE())</f>
        <v>North Dakota</v>
      </c>
      <c r="J77" s="4" t="str">
        <f>Cleaned_SalesTable!D77</f>
        <v>PROD97</v>
      </c>
      <c r="K77" s="4" t="str">
        <f>VLOOKUP(J77,Cleaned_ProductTable!$A:$F,2,FALSE())</f>
        <v>Cricket Bat</v>
      </c>
      <c r="L77" s="4" t="str">
        <f>VLOOKUP(J77,Cleaned_ProductTable!$A:$F,3,FALSE())</f>
        <v>Sports</v>
      </c>
      <c r="M77" s="4" t="str">
        <f>VLOOKUP(J77,Cleaned_ProductTable!$A:$F,4,FALSE())</f>
        <v>Khan LLC</v>
      </c>
      <c r="N77" s="4">
        <f>VLOOKUP(J77,Cleaned_ProductTable!$A:$F,5,FALSE())</f>
        <v>245.98</v>
      </c>
      <c r="O77" s="4" t="str">
        <f>Cleaned_SalesTable!E77</f>
        <v>STORE12</v>
      </c>
      <c r="P77" s="4" t="str">
        <f>VLOOKUP(O77,Cleaned_StoreTable!$A:$F,2,FALSE())</f>
        <v>Thomas, Bridges and Harris</v>
      </c>
      <c r="Q77" s="4" t="str">
        <f>VLOOKUP(O77,Cleaned_StoreTable!$A:$F,3,FALSE())</f>
        <v>North</v>
      </c>
      <c r="R77" s="4" t="str">
        <f>VLOOKUP(O77,Cleaned_StoreTable!$A:$F,5,FALSE())</f>
        <v>Online</v>
      </c>
      <c r="S77" s="4">
        <f>Cleaned_SalesTable!F77</f>
        <v>4</v>
      </c>
      <c r="T77" s="9">
        <f>Cleaned_SalesTable!G77</f>
        <v>700.18</v>
      </c>
      <c r="U77" s="8">
        <f>Cleaned_SalesTable!H77</f>
        <v>0.23</v>
      </c>
      <c r="V77" s="4" t="str">
        <f>Cleaned_SalesTable!I77</f>
        <v>Credit Card</v>
      </c>
      <c r="W77" s="9">
        <f>Cleaned_SalesTable!J77</f>
        <v>2156.5544</v>
      </c>
      <c r="X77" s="9">
        <f t="shared" si="8"/>
        <v>983.92</v>
      </c>
      <c r="Y77" s="9">
        <f t="shared" si="9"/>
        <v>1172.6300000000001</v>
      </c>
      <c r="Z77" s="10">
        <f t="shared" si="10"/>
        <v>0.54379999999999995</v>
      </c>
      <c r="AA77" s="4" t="str">
        <f t="shared" si="11"/>
        <v>High Value</v>
      </c>
    </row>
    <row r="78" spans="1:27" ht="15" customHeight="1" x14ac:dyDescent="0.3">
      <c r="A78" s="4" t="str">
        <f>Cleaned_SalesTable!A78</f>
        <v>SALE76</v>
      </c>
      <c r="B78" s="26">
        <f>Cleaned_SalesTable!B78</f>
        <v>45285</v>
      </c>
      <c r="C78" s="4" t="str">
        <f t="shared" si="6"/>
        <v>Dec-2023</v>
      </c>
      <c r="D78" s="24">
        <f t="shared" si="7"/>
        <v>2023</v>
      </c>
      <c r="E78" s="4" t="str">
        <f>Cleaned_SalesTable!C78</f>
        <v>CUST1019</v>
      </c>
      <c r="F78" s="4" t="str">
        <f>VLOOKUP(E78,Cleaned_CustomerTable!$A:$H,2,FALSE())</f>
        <v>Michael Torres</v>
      </c>
      <c r="G78" s="24">
        <f>VLOOKUP(E78,Cleaned_CustomerTable!$A:$H,3,FALSE())</f>
        <v>46</v>
      </c>
      <c r="H78" s="4" t="str">
        <f>VLOOKUP(E78,Cleaned_CustomerTable!$A:$H,8,FALSE())</f>
        <v>Platinum</v>
      </c>
      <c r="I78" s="4" t="str">
        <f>VLOOKUP(E78,Cleaned_CustomerTable!$A:$H,6,FALSE())</f>
        <v>New Jersey</v>
      </c>
      <c r="J78" s="4" t="str">
        <f>Cleaned_SalesTable!D78</f>
        <v>PROD76</v>
      </c>
      <c r="K78" s="4" t="str">
        <f>VLOOKUP(J78,Cleaned_ProductTable!$A:$F,2,FALSE())</f>
        <v>Wireless Mouse</v>
      </c>
      <c r="L78" s="4" t="str">
        <f>VLOOKUP(J78,Cleaned_ProductTable!$A:$F,3,FALSE())</f>
        <v>Electronics</v>
      </c>
      <c r="M78" s="4" t="str">
        <f>VLOOKUP(J78,Cleaned_ProductTable!$A:$F,4,FALSE())</f>
        <v>Larson Ltd</v>
      </c>
      <c r="N78" s="4">
        <f>VLOOKUP(J78,Cleaned_ProductTable!$A:$F,5,FALSE())</f>
        <v>392.89</v>
      </c>
      <c r="O78" s="4" t="str">
        <f>Cleaned_SalesTable!E78</f>
        <v>STORE10</v>
      </c>
      <c r="P78" s="4" t="str">
        <f>VLOOKUP(O78,Cleaned_StoreTable!$A:$F,2,FALSE())</f>
        <v>Hill, Wagner and Ballard</v>
      </c>
      <c r="Q78" s="4" t="str">
        <f>VLOOKUP(O78,Cleaned_StoreTable!$A:$F,3,FALSE())</f>
        <v>East</v>
      </c>
      <c r="R78" s="4" t="str">
        <f>VLOOKUP(O78,Cleaned_StoreTable!$A:$F,5,FALSE())</f>
        <v>Online</v>
      </c>
      <c r="S78" s="4">
        <f>Cleaned_SalesTable!F78</f>
        <v>2</v>
      </c>
      <c r="T78" s="9">
        <f>Cleaned_SalesTable!G78</f>
        <v>686.31</v>
      </c>
      <c r="U78" s="8">
        <f>Cleaned_SalesTable!H78</f>
        <v>0.25</v>
      </c>
      <c r="V78" s="4" t="str">
        <f>Cleaned_SalesTable!I78</f>
        <v>Credit Card</v>
      </c>
      <c r="W78" s="9">
        <f>Cleaned_SalesTable!J78</f>
        <v>1029.4649999999999</v>
      </c>
      <c r="X78" s="9">
        <f t="shared" si="8"/>
        <v>785.78</v>
      </c>
      <c r="Y78" s="9">
        <f t="shared" si="9"/>
        <v>243.69</v>
      </c>
      <c r="Z78" s="10">
        <f t="shared" si="10"/>
        <v>0.23669999999999999</v>
      </c>
      <c r="AA78" s="4" t="str">
        <f t="shared" si="11"/>
        <v>Standard</v>
      </c>
    </row>
    <row r="79" spans="1:27" ht="15" customHeight="1" x14ac:dyDescent="0.3">
      <c r="A79" s="4" t="str">
        <f>Cleaned_SalesTable!A79</f>
        <v>SALE77</v>
      </c>
      <c r="B79" s="26">
        <f>Cleaned_SalesTable!B79</f>
        <v>45800</v>
      </c>
      <c r="C79" s="4" t="str">
        <f t="shared" si="6"/>
        <v>May-2025</v>
      </c>
      <c r="D79" s="24">
        <f t="shared" si="7"/>
        <v>2025</v>
      </c>
      <c r="E79" s="4" t="str">
        <f>Cleaned_SalesTable!C79</f>
        <v>CUST1007</v>
      </c>
      <c r="F79" s="4" t="str">
        <f>VLOOKUP(E79,Cleaned_CustomerTable!$A:$H,2,FALSE())</f>
        <v>Daniel Boyd</v>
      </c>
      <c r="G79" s="24">
        <f>VLOOKUP(E79,Cleaned_CustomerTable!$A:$H,3,FALSE())</f>
        <v>29</v>
      </c>
      <c r="H79" s="4" t="str">
        <f>VLOOKUP(E79,Cleaned_CustomerTable!$A:$H,8,FALSE())</f>
        <v>Bronze</v>
      </c>
      <c r="I79" s="4" t="str">
        <f>VLOOKUP(E79,Cleaned_CustomerTable!$A:$H,6,FALSE())</f>
        <v>West Virginia</v>
      </c>
      <c r="J79" s="4" t="str">
        <f>Cleaned_SalesTable!D79</f>
        <v>PROD67</v>
      </c>
      <c r="K79" s="4" t="str">
        <f>VLOOKUP(J79,Cleaned_ProductTable!$A:$F,2,FALSE())</f>
        <v>Smart LED Light Strip</v>
      </c>
      <c r="L79" s="4" t="str">
        <f>VLOOKUP(J79,Cleaned_ProductTable!$A:$F,3,FALSE())</f>
        <v>Electronics</v>
      </c>
      <c r="M79" s="4" t="str">
        <f>VLOOKUP(J79,Cleaned_ProductTable!$A:$F,4,FALSE())</f>
        <v>Flores-Davis</v>
      </c>
      <c r="N79" s="4">
        <f>VLOOKUP(J79,Cleaned_ProductTable!$A:$F,5,FALSE())</f>
        <v>349.17</v>
      </c>
      <c r="O79" s="4" t="str">
        <f>Cleaned_SalesTable!E79</f>
        <v>STORE15</v>
      </c>
      <c r="P79" s="4" t="str">
        <f>VLOOKUP(O79,Cleaned_StoreTable!$A:$F,2,FALSE())</f>
        <v>Shelton PLC</v>
      </c>
      <c r="Q79" s="4" t="str">
        <f>VLOOKUP(O79,Cleaned_StoreTable!$A:$F,3,FALSE())</f>
        <v>North</v>
      </c>
      <c r="R79" s="4" t="str">
        <f>VLOOKUP(O79,Cleaned_StoreTable!$A:$F,5,FALSE())</f>
        <v>Flagship</v>
      </c>
      <c r="S79" s="4">
        <f>Cleaned_SalesTable!F79</f>
        <v>1</v>
      </c>
      <c r="T79" s="9">
        <f>Cleaned_SalesTable!G79</f>
        <v>687.82</v>
      </c>
      <c r="U79" s="8">
        <f>Cleaned_SalesTable!H79</f>
        <v>0.27</v>
      </c>
      <c r="V79" s="4" t="str">
        <f>Cleaned_SalesTable!I79</f>
        <v>COD</v>
      </c>
      <c r="W79" s="9">
        <f>Cleaned_SalesTable!J79</f>
        <v>502.10860000000002</v>
      </c>
      <c r="X79" s="9">
        <f t="shared" si="8"/>
        <v>349.17</v>
      </c>
      <c r="Y79" s="9">
        <f t="shared" si="9"/>
        <v>152.94</v>
      </c>
      <c r="Z79" s="10">
        <f t="shared" si="10"/>
        <v>0.30459999999999998</v>
      </c>
      <c r="AA79" s="4" t="str">
        <f t="shared" si="11"/>
        <v>Standard</v>
      </c>
    </row>
    <row r="80" spans="1:27" ht="15" customHeight="1" x14ac:dyDescent="0.3">
      <c r="A80" s="4" t="str">
        <f>Cleaned_SalesTable!A80</f>
        <v>SALE78</v>
      </c>
      <c r="B80" s="26">
        <f>Cleaned_SalesTable!B80</f>
        <v>45609</v>
      </c>
      <c r="C80" s="4" t="str">
        <f t="shared" si="6"/>
        <v>Nov-2024</v>
      </c>
      <c r="D80" s="24">
        <f t="shared" si="7"/>
        <v>2024</v>
      </c>
      <c r="E80" s="4" t="str">
        <f>Cleaned_SalesTable!C80</f>
        <v>CUST1221</v>
      </c>
      <c r="F80" s="4" t="str">
        <f>VLOOKUP(E80,Cleaned_CustomerTable!$A:$H,2,FALSE())</f>
        <v>Lisa Young</v>
      </c>
      <c r="G80" s="24">
        <f>VLOOKUP(E80,Cleaned_CustomerTable!$A:$H,3,FALSE())</f>
        <v>38</v>
      </c>
      <c r="H80" s="4" t="str">
        <f>VLOOKUP(E80,Cleaned_CustomerTable!$A:$H,8,FALSE())</f>
        <v>Platinum</v>
      </c>
      <c r="I80" s="4" t="str">
        <f>VLOOKUP(E80,Cleaned_CustomerTable!$A:$H,6,FALSE())</f>
        <v>Georgia</v>
      </c>
      <c r="J80" s="4" t="str">
        <f>Cleaned_SalesTable!D80</f>
        <v>PROD83</v>
      </c>
      <c r="K80" s="4" t="str">
        <f>VLOOKUP(J80,Cleaned_ProductTable!$A:$F,2,FALSE())</f>
        <v>Hydrating Face Cleanser</v>
      </c>
      <c r="L80" s="4" t="str">
        <f>VLOOKUP(J80,Cleaned_ProductTable!$A:$F,3,FALSE())</f>
        <v>Beauty</v>
      </c>
      <c r="M80" s="4" t="str">
        <f>VLOOKUP(J80,Cleaned_ProductTable!$A:$F,4,FALSE())</f>
        <v>Butler Group</v>
      </c>
      <c r="N80" s="4">
        <f>VLOOKUP(J80,Cleaned_ProductTable!$A:$F,5,FALSE())</f>
        <v>250.42</v>
      </c>
      <c r="O80" s="4" t="str">
        <f>Cleaned_SalesTable!E80</f>
        <v>STORE8</v>
      </c>
      <c r="P80" s="4" t="str">
        <f>VLOOKUP(O80,Cleaned_StoreTable!$A:$F,2,FALSE())</f>
        <v>Bean, Jones and Park</v>
      </c>
      <c r="Q80" s="4" t="str">
        <f>VLOOKUP(O80,Cleaned_StoreTable!$A:$F,3,FALSE())</f>
        <v>West</v>
      </c>
      <c r="R80" s="4" t="str">
        <f>VLOOKUP(O80,Cleaned_StoreTable!$A:$F,5,FALSE())</f>
        <v>Online</v>
      </c>
      <c r="S80" s="4">
        <f>Cleaned_SalesTable!F80</f>
        <v>2</v>
      </c>
      <c r="T80" s="9">
        <f>Cleaned_SalesTable!G80</f>
        <v>900.55</v>
      </c>
      <c r="U80" s="8">
        <f>Cleaned_SalesTable!H80</f>
        <v>0.16</v>
      </c>
      <c r="V80" s="4" t="str">
        <f>Cleaned_SalesTable!I80</f>
        <v>Credit Card</v>
      </c>
      <c r="W80" s="9">
        <f>Cleaned_SalesTable!J80</f>
        <v>1512.924</v>
      </c>
      <c r="X80" s="9">
        <f t="shared" si="8"/>
        <v>500.84</v>
      </c>
      <c r="Y80" s="9">
        <f t="shared" si="9"/>
        <v>1012.08</v>
      </c>
      <c r="Z80" s="10">
        <f t="shared" si="10"/>
        <v>0.66900000000000004</v>
      </c>
      <c r="AA80" s="4" t="str">
        <f t="shared" si="11"/>
        <v>High Value</v>
      </c>
    </row>
    <row r="81" spans="1:27" ht="15" customHeight="1" x14ac:dyDescent="0.3">
      <c r="A81" s="4" t="str">
        <f>Cleaned_SalesTable!A81</f>
        <v>SALE79</v>
      </c>
      <c r="B81" s="26">
        <f>Cleaned_SalesTable!B81</f>
        <v>45268</v>
      </c>
      <c r="C81" s="4" t="str">
        <f t="shared" si="6"/>
        <v>Dec-2023</v>
      </c>
      <c r="D81" s="24">
        <f t="shared" si="7"/>
        <v>2023</v>
      </c>
      <c r="E81" s="4" t="str">
        <f>Cleaned_SalesTable!C81</f>
        <v>CUST1115</v>
      </c>
      <c r="F81" s="4" t="str">
        <f>VLOOKUP(E81,Cleaned_CustomerTable!$A:$H,2,FALSE())</f>
        <v>Tyler Conrad</v>
      </c>
      <c r="G81" s="24">
        <f>VLOOKUP(E81,Cleaned_CustomerTable!$A:$H,3,FALSE())</f>
        <v>53</v>
      </c>
      <c r="H81" s="4" t="str">
        <f>VLOOKUP(E81,Cleaned_CustomerTable!$A:$H,8,FALSE())</f>
        <v>Platinum</v>
      </c>
      <c r="I81" s="4" t="str">
        <f>VLOOKUP(E81,Cleaned_CustomerTable!$A:$H,6,FALSE())</f>
        <v>North Dakota</v>
      </c>
      <c r="J81" s="4" t="str">
        <f>Cleaned_SalesTable!D81</f>
        <v>PROD21</v>
      </c>
      <c r="K81" s="4" t="str">
        <f>VLOOKUP(J81,Cleaned_ProductTable!$A:$F,2,FALSE())</f>
        <v>Multi-Purpose Storage Box</v>
      </c>
      <c r="L81" s="4" t="str">
        <f>VLOOKUP(J81,Cleaned_ProductTable!$A:$F,3,FALSE())</f>
        <v>Home</v>
      </c>
      <c r="M81" s="4" t="str">
        <f>VLOOKUP(J81,Cleaned_ProductTable!$A:$F,4,FALSE())</f>
        <v>Gardner-Montes</v>
      </c>
      <c r="N81" s="4">
        <f>VLOOKUP(J81,Cleaned_ProductTable!$A:$F,5,FALSE())</f>
        <v>123.46</v>
      </c>
      <c r="O81" s="4" t="str">
        <f>Cleaned_SalesTable!E81</f>
        <v>STORE2</v>
      </c>
      <c r="P81" s="4" t="str">
        <f>VLOOKUP(O81,Cleaned_StoreTable!$A:$F,2,FALSE())</f>
        <v>Black-Horn</v>
      </c>
      <c r="Q81" s="4" t="str">
        <f>VLOOKUP(O81,Cleaned_StoreTable!$A:$F,3,FALSE())</f>
        <v>South</v>
      </c>
      <c r="R81" s="4" t="str">
        <f>VLOOKUP(O81,Cleaned_StoreTable!$A:$F,5,FALSE())</f>
        <v>Outlet</v>
      </c>
      <c r="S81" s="4">
        <f>Cleaned_SalesTable!F81</f>
        <v>1</v>
      </c>
      <c r="T81" s="9">
        <f>Cleaned_SalesTable!G81</f>
        <v>341.17</v>
      </c>
      <c r="U81" s="8">
        <f>Cleaned_SalesTable!H81</f>
        <v>0.15</v>
      </c>
      <c r="V81" s="4" t="str">
        <f>Cleaned_SalesTable!I81</f>
        <v>Credit Card</v>
      </c>
      <c r="W81" s="9">
        <f>Cleaned_SalesTable!J81</f>
        <v>289.99450000000002</v>
      </c>
      <c r="X81" s="9">
        <f t="shared" si="8"/>
        <v>123.46</v>
      </c>
      <c r="Y81" s="9">
        <f t="shared" si="9"/>
        <v>166.53</v>
      </c>
      <c r="Z81" s="10">
        <f t="shared" si="10"/>
        <v>0.57430000000000003</v>
      </c>
      <c r="AA81" s="4" t="str">
        <f t="shared" si="11"/>
        <v>Standard</v>
      </c>
    </row>
    <row r="82" spans="1:27" ht="15" customHeight="1" x14ac:dyDescent="0.3">
      <c r="A82" s="4" t="str">
        <f>Cleaned_SalesTable!A82</f>
        <v>SALE80</v>
      </c>
      <c r="B82" s="26">
        <f>Cleaned_SalesTable!B82</f>
        <v>45885</v>
      </c>
      <c r="C82" s="4" t="str">
        <f t="shared" si="6"/>
        <v>Aug-2025</v>
      </c>
      <c r="D82" s="24">
        <f t="shared" si="7"/>
        <v>2025</v>
      </c>
      <c r="E82" s="4" t="str">
        <f>Cleaned_SalesTable!C82</f>
        <v>CUST1176</v>
      </c>
      <c r="F82" s="4" t="str">
        <f>VLOOKUP(E82,Cleaned_CustomerTable!$A:$H,2,FALSE())</f>
        <v>John Bradford</v>
      </c>
      <c r="G82" s="24">
        <f>VLOOKUP(E82,Cleaned_CustomerTable!$A:$H,3,FALSE())</f>
        <v>48</v>
      </c>
      <c r="H82" s="4" t="str">
        <f>VLOOKUP(E82,Cleaned_CustomerTable!$A:$H,8,FALSE())</f>
        <v>Silver</v>
      </c>
      <c r="I82" s="4" t="str">
        <f>VLOOKUP(E82,Cleaned_CustomerTable!$A:$H,6,FALSE())</f>
        <v>Vermont</v>
      </c>
      <c r="J82" s="4" t="str">
        <f>Cleaned_SalesTable!D82</f>
        <v>PROD52</v>
      </c>
      <c r="K82" s="4" t="str">
        <f>VLOOKUP(J82,Cleaned_ProductTable!$A:$F,2,FALSE())</f>
        <v>Rugby Ball</v>
      </c>
      <c r="L82" s="4" t="str">
        <f>VLOOKUP(J82,Cleaned_ProductTable!$A:$F,3,FALSE())</f>
        <v>Sports</v>
      </c>
      <c r="M82" s="4" t="str">
        <f>VLOOKUP(J82,Cleaned_ProductTable!$A:$F,4,FALSE())</f>
        <v>Harris Inc</v>
      </c>
      <c r="N82" s="4">
        <f>VLOOKUP(J82,Cleaned_ProductTable!$A:$F,5,FALSE())</f>
        <v>212.26</v>
      </c>
      <c r="O82" s="4" t="str">
        <f>Cleaned_SalesTable!E82</f>
        <v>STORE8</v>
      </c>
      <c r="P82" s="4" t="str">
        <f>VLOOKUP(O82,Cleaned_StoreTable!$A:$F,2,FALSE())</f>
        <v>Bean, Jones and Park</v>
      </c>
      <c r="Q82" s="4" t="str">
        <f>VLOOKUP(O82,Cleaned_StoreTable!$A:$F,3,FALSE())</f>
        <v>West</v>
      </c>
      <c r="R82" s="4" t="str">
        <f>VLOOKUP(O82,Cleaned_StoreTable!$A:$F,5,FALSE())</f>
        <v>Online</v>
      </c>
      <c r="S82" s="4">
        <f>Cleaned_SalesTable!F82</f>
        <v>1</v>
      </c>
      <c r="T82" s="9">
        <f>Cleaned_SalesTable!G82</f>
        <v>442.27</v>
      </c>
      <c r="U82" s="8">
        <f>Cleaned_SalesTable!H82</f>
        <v>0.06</v>
      </c>
      <c r="V82" s="4" t="str">
        <f>Cleaned_SalesTable!I82</f>
        <v>COD</v>
      </c>
      <c r="W82" s="9">
        <f>Cleaned_SalesTable!J82</f>
        <v>415.73379999999997</v>
      </c>
      <c r="X82" s="9">
        <f t="shared" si="8"/>
        <v>212.26</v>
      </c>
      <c r="Y82" s="9">
        <f t="shared" si="9"/>
        <v>203.47</v>
      </c>
      <c r="Z82" s="10">
        <f t="shared" si="10"/>
        <v>0.4894</v>
      </c>
      <c r="AA82" s="4" t="str">
        <f t="shared" si="11"/>
        <v>Standard</v>
      </c>
    </row>
    <row r="83" spans="1:27" ht="15" customHeight="1" x14ac:dyDescent="0.3">
      <c r="A83" s="4" t="str">
        <f>Cleaned_SalesTable!A83</f>
        <v>SALE81</v>
      </c>
      <c r="B83" s="26">
        <f>Cleaned_SalesTable!B83</f>
        <v>45616</v>
      </c>
      <c r="C83" s="4" t="str">
        <f t="shared" si="6"/>
        <v>Nov-2024</v>
      </c>
      <c r="D83" s="24">
        <f t="shared" si="7"/>
        <v>2024</v>
      </c>
      <c r="E83" s="4" t="str">
        <f>Cleaned_SalesTable!C83</f>
        <v>CUST1253</v>
      </c>
      <c r="F83" s="4" t="str">
        <f>VLOOKUP(E83,Cleaned_CustomerTable!$A:$H,2,FALSE())</f>
        <v>Dr. Ashley Yates Md</v>
      </c>
      <c r="G83" s="24">
        <f>VLOOKUP(E83,Cleaned_CustomerTable!$A:$H,3,FALSE())</f>
        <v>32</v>
      </c>
      <c r="H83" s="4" t="str">
        <f>VLOOKUP(E83,Cleaned_CustomerTable!$A:$H,8,FALSE())</f>
        <v>Bronze</v>
      </c>
      <c r="I83" s="4" t="str">
        <f>VLOOKUP(E83,Cleaned_CustomerTable!$A:$H,6,FALSE())</f>
        <v>Wisconsin</v>
      </c>
      <c r="J83" s="4" t="str">
        <f>Cleaned_SalesTable!D83</f>
        <v>PROD71</v>
      </c>
      <c r="K83" s="4" t="str">
        <f>VLOOKUP(J83,Cleaned_ProductTable!$A:$F,2,FALSE())</f>
        <v>Hair Repair Oil Treatment</v>
      </c>
      <c r="L83" s="4" t="str">
        <f>VLOOKUP(J83,Cleaned_ProductTable!$A:$F,3,FALSE())</f>
        <v>Beauty</v>
      </c>
      <c r="M83" s="4" t="str">
        <f>VLOOKUP(J83,Cleaned_ProductTable!$A:$F,4,FALSE())</f>
        <v>Hopkins Ltd</v>
      </c>
      <c r="N83" s="4">
        <f>VLOOKUP(J83,Cleaned_ProductTable!$A:$F,5,FALSE())</f>
        <v>214.32</v>
      </c>
      <c r="O83" s="4" t="str">
        <f>Cleaned_SalesTable!E83</f>
        <v>STORE9</v>
      </c>
      <c r="P83" s="4" t="str">
        <f>VLOOKUP(O83,Cleaned_StoreTable!$A:$F,2,FALSE())</f>
        <v>Moore, Padilla and Butler</v>
      </c>
      <c r="Q83" s="4" t="str">
        <f>VLOOKUP(O83,Cleaned_StoreTable!$A:$F,3,FALSE())</f>
        <v>South</v>
      </c>
      <c r="R83" s="4" t="str">
        <f>VLOOKUP(O83,Cleaned_StoreTable!$A:$F,5,FALSE())</f>
        <v>Flagship</v>
      </c>
      <c r="S83" s="4">
        <f>Cleaned_SalesTable!F83</f>
        <v>1</v>
      </c>
      <c r="T83" s="9">
        <f>Cleaned_SalesTable!G83</f>
        <v>363.73</v>
      </c>
      <c r="U83" s="8">
        <f>Cleaned_SalesTable!H83</f>
        <v>0.25</v>
      </c>
      <c r="V83" s="4" t="str">
        <f>Cleaned_SalesTable!I83</f>
        <v>PayPal</v>
      </c>
      <c r="W83" s="9">
        <f>Cleaned_SalesTable!J83</f>
        <v>272.79750000000001</v>
      </c>
      <c r="X83" s="9">
        <f t="shared" si="8"/>
        <v>214.32</v>
      </c>
      <c r="Y83" s="9">
        <f t="shared" si="9"/>
        <v>58.48</v>
      </c>
      <c r="Z83" s="10">
        <f t="shared" si="10"/>
        <v>0.21440000000000001</v>
      </c>
      <c r="AA83" s="4" t="str">
        <f t="shared" si="11"/>
        <v>Standard</v>
      </c>
    </row>
    <row r="84" spans="1:27" ht="15" customHeight="1" x14ac:dyDescent="0.3">
      <c r="A84" s="4" t="str">
        <f>Cleaned_SalesTable!A84</f>
        <v>SALE82</v>
      </c>
      <c r="B84" s="26">
        <f>Cleaned_SalesTable!B84</f>
        <v>45518</v>
      </c>
      <c r="C84" s="4" t="str">
        <f t="shared" si="6"/>
        <v>Aug-2024</v>
      </c>
      <c r="D84" s="24">
        <f t="shared" si="7"/>
        <v>2024</v>
      </c>
      <c r="E84" s="4" t="str">
        <f>Cleaned_SalesTable!C84</f>
        <v>CUST1378</v>
      </c>
      <c r="F84" s="4" t="str">
        <f>VLOOKUP(E84,Cleaned_CustomerTable!$A:$H,2,FALSE())</f>
        <v>Frank Stewart</v>
      </c>
      <c r="G84" s="24">
        <f>VLOOKUP(E84,Cleaned_CustomerTable!$A:$H,3,FALSE())</f>
        <v>44</v>
      </c>
      <c r="H84" s="4" t="str">
        <f>VLOOKUP(E84,Cleaned_CustomerTable!$A:$H,8,FALSE())</f>
        <v>Bronze</v>
      </c>
      <c r="I84" s="4" t="str">
        <f>VLOOKUP(E84,Cleaned_CustomerTable!$A:$H,6,FALSE())</f>
        <v>Delaware</v>
      </c>
      <c r="J84" s="4" t="str">
        <f>Cleaned_SalesTable!D84</f>
        <v>PROD91</v>
      </c>
      <c r="K84" s="4" t="str">
        <f>VLOOKUP(J84,Cleaned_ProductTable!$A:$F,2,FALSE())</f>
        <v>Women's High Heels</v>
      </c>
      <c r="L84" s="4" t="str">
        <f>VLOOKUP(J84,Cleaned_ProductTable!$A:$F,3,FALSE())</f>
        <v>Clothing</v>
      </c>
      <c r="M84" s="4" t="str">
        <f>VLOOKUP(J84,Cleaned_ProductTable!$A:$F,4,FALSE())</f>
        <v>Smith-Charles</v>
      </c>
      <c r="N84" s="4">
        <f>VLOOKUP(J84,Cleaned_ProductTable!$A:$F,5,FALSE())</f>
        <v>438.25</v>
      </c>
      <c r="O84" s="4" t="str">
        <f>Cleaned_SalesTable!E84</f>
        <v>STORE17</v>
      </c>
      <c r="P84" s="4" t="str">
        <f>VLOOKUP(O84,Cleaned_StoreTable!$A:$F,2,FALSE())</f>
        <v>Holloway Ltd</v>
      </c>
      <c r="Q84" s="4" t="str">
        <f>VLOOKUP(O84,Cleaned_StoreTable!$A:$F,3,FALSE())</f>
        <v>North</v>
      </c>
      <c r="R84" s="4" t="str">
        <f>VLOOKUP(O84,Cleaned_StoreTable!$A:$F,5,FALSE())</f>
        <v>Flagship</v>
      </c>
      <c r="S84" s="4">
        <f>Cleaned_SalesTable!F84</f>
        <v>2</v>
      </c>
      <c r="T84" s="9">
        <f>Cleaned_SalesTable!G84</f>
        <v>601.33000000000004</v>
      </c>
      <c r="U84" s="8">
        <f>Cleaned_SalesTable!H84</f>
        <v>0.16</v>
      </c>
      <c r="V84" s="4" t="str">
        <f>Cleaned_SalesTable!I84</f>
        <v>PayPal</v>
      </c>
      <c r="W84" s="9">
        <f>Cleaned_SalesTable!J84</f>
        <v>1010.2344000000001</v>
      </c>
      <c r="X84" s="9">
        <f t="shared" si="8"/>
        <v>876.5</v>
      </c>
      <c r="Y84" s="9">
        <f t="shared" si="9"/>
        <v>133.72999999999999</v>
      </c>
      <c r="Z84" s="10">
        <f t="shared" si="10"/>
        <v>0.13239999999999999</v>
      </c>
      <c r="AA84" s="4" t="str">
        <f t="shared" si="11"/>
        <v>Standard</v>
      </c>
    </row>
    <row r="85" spans="1:27" ht="15" customHeight="1" x14ac:dyDescent="0.3">
      <c r="A85" s="4" t="str">
        <f>Cleaned_SalesTable!A85</f>
        <v>SALE83</v>
      </c>
      <c r="B85" s="26">
        <f>Cleaned_SalesTable!B85</f>
        <v>45427</v>
      </c>
      <c r="C85" s="4" t="str">
        <f t="shared" si="6"/>
        <v>May-2024</v>
      </c>
      <c r="D85" s="24">
        <f t="shared" si="7"/>
        <v>2024</v>
      </c>
      <c r="E85" s="4" t="str">
        <f>Cleaned_SalesTable!C85</f>
        <v>CUST1403</v>
      </c>
      <c r="F85" s="4" t="str">
        <f>VLOOKUP(E85,Cleaned_CustomerTable!$A:$H,2,FALSE())</f>
        <v>Justin Ingram</v>
      </c>
      <c r="G85" s="24">
        <f>VLOOKUP(E85,Cleaned_CustomerTable!$A:$H,3,FALSE())</f>
        <v>34</v>
      </c>
      <c r="H85" s="4" t="str">
        <f>VLOOKUP(E85,Cleaned_CustomerTable!$A:$H,8,FALSE())</f>
        <v>Bronze</v>
      </c>
      <c r="I85" s="4" t="str">
        <f>VLOOKUP(E85,Cleaned_CustomerTable!$A:$H,6,FALSE())</f>
        <v>Louisiana</v>
      </c>
      <c r="J85" s="4" t="str">
        <f>Cleaned_SalesTable!D85</f>
        <v>PROD17</v>
      </c>
      <c r="K85" s="4" t="str">
        <f>VLOOKUP(J85,Cleaned_ProductTable!$A:$F,2,FALSE())</f>
        <v>Soccer Training Cone Set</v>
      </c>
      <c r="L85" s="4" t="str">
        <f>VLOOKUP(J85,Cleaned_ProductTable!$A:$F,3,FALSE())</f>
        <v>Sports</v>
      </c>
      <c r="M85" s="4" t="str">
        <f>VLOOKUP(J85,Cleaned_ProductTable!$A:$F,4,FALSE())</f>
        <v>Ford, Murphy and Wilson</v>
      </c>
      <c r="N85" s="4">
        <f>VLOOKUP(J85,Cleaned_ProductTable!$A:$F,5,FALSE())</f>
        <v>144.53</v>
      </c>
      <c r="O85" s="4" t="str">
        <f>Cleaned_SalesTable!E85</f>
        <v>STORE18</v>
      </c>
      <c r="P85" s="4" t="str">
        <f>VLOOKUP(O85,Cleaned_StoreTable!$A:$F,2,FALSE())</f>
        <v>Guerrero-Schmitt</v>
      </c>
      <c r="Q85" s="4" t="str">
        <f>VLOOKUP(O85,Cleaned_StoreTable!$A:$F,3,FALSE())</f>
        <v>East</v>
      </c>
      <c r="R85" s="4" t="str">
        <f>VLOOKUP(O85,Cleaned_StoreTable!$A:$F,5,FALSE())</f>
        <v>Flagship</v>
      </c>
      <c r="S85" s="4">
        <f>Cleaned_SalesTable!F85</f>
        <v>4</v>
      </c>
      <c r="T85" s="9">
        <f>Cleaned_SalesTable!G85</f>
        <v>34.39</v>
      </c>
      <c r="U85" s="8">
        <f>Cleaned_SalesTable!H85</f>
        <v>0.03</v>
      </c>
      <c r="V85" s="4" t="str">
        <f>Cleaned_SalesTable!I85</f>
        <v>PayPal</v>
      </c>
      <c r="W85" s="9">
        <f>Cleaned_SalesTable!J85</f>
        <v>133.4332</v>
      </c>
      <c r="X85" s="9">
        <f t="shared" si="8"/>
        <v>578.12</v>
      </c>
      <c r="Y85" s="9">
        <f t="shared" si="9"/>
        <v>-444.69</v>
      </c>
      <c r="Z85" s="10">
        <f t="shared" si="10"/>
        <v>-3.3327</v>
      </c>
      <c r="AA85" s="4" t="str">
        <f t="shared" si="11"/>
        <v>Standard</v>
      </c>
    </row>
    <row r="86" spans="1:27" ht="15" customHeight="1" x14ac:dyDescent="0.3">
      <c r="A86" s="4" t="str">
        <f>Cleaned_SalesTable!A86</f>
        <v>SALE84</v>
      </c>
      <c r="B86" s="26">
        <f>Cleaned_SalesTable!B86</f>
        <v>45268</v>
      </c>
      <c r="C86" s="4" t="str">
        <f t="shared" si="6"/>
        <v>Dec-2023</v>
      </c>
      <c r="D86" s="24">
        <f t="shared" si="7"/>
        <v>2023</v>
      </c>
      <c r="E86" s="4" t="str">
        <f>Cleaned_SalesTable!C86</f>
        <v>CUST1423</v>
      </c>
      <c r="F86" s="4" t="str">
        <f>VLOOKUP(E86,Cleaned_CustomerTable!$A:$H,2,FALSE())</f>
        <v>Rebecca Baker</v>
      </c>
      <c r="G86" s="24">
        <f>VLOOKUP(E86,Cleaned_CustomerTable!$A:$H,3,FALSE())</f>
        <v>35</v>
      </c>
      <c r="H86" s="4" t="str">
        <f>VLOOKUP(E86,Cleaned_CustomerTable!$A:$H,8,FALSE())</f>
        <v>Silver</v>
      </c>
      <c r="I86" s="4" t="str">
        <f>VLOOKUP(E86,Cleaned_CustomerTable!$A:$H,6,FALSE())</f>
        <v>Kansas</v>
      </c>
      <c r="J86" s="4" t="str">
        <f>Cleaned_SalesTable!D86</f>
        <v>PROD46</v>
      </c>
      <c r="K86" s="4" t="str">
        <f>VLOOKUP(J86,Cleaned_ProductTable!$A:$F,2,FALSE())</f>
        <v>Men's Winter Jacket</v>
      </c>
      <c r="L86" s="4" t="str">
        <f>VLOOKUP(J86,Cleaned_ProductTable!$A:$F,3,FALSE())</f>
        <v>Clothing</v>
      </c>
      <c r="M86" s="4" t="str">
        <f>VLOOKUP(J86,Cleaned_ProductTable!$A:$F,4,FALSE())</f>
        <v>Kelly, Smith and Perez</v>
      </c>
      <c r="N86" s="4">
        <f>VLOOKUP(J86,Cleaned_ProductTable!$A:$F,5,FALSE())</f>
        <v>167.34</v>
      </c>
      <c r="O86" s="4" t="str">
        <f>Cleaned_SalesTable!E86</f>
        <v>STORE17</v>
      </c>
      <c r="P86" s="4" t="str">
        <f>VLOOKUP(O86,Cleaned_StoreTable!$A:$F,2,FALSE())</f>
        <v>Holloway Ltd</v>
      </c>
      <c r="Q86" s="4" t="str">
        <f>VLOOKUP(O86,Cleaned_StoreTable!$A:$F,3,FALSE())</f>
        <v>North</v>
      </c>
      <c r="R86" s="4" t="str">
        <f>VLOOKUP(O86,Cleaned_StoreTable!$A:$F,5,FALSE())</f>
        <v>Flagship</v>
      </c>
      <c r="S86" s="4">
        <f>Cleaned_SalesTable!F86</f>
        <v>1</v>
      </c>
      <c r="T86" s="9">
        <f>Cleaned_SalesTable!G86</f>
        <v>773.57</v>
      </c>
      <c r="U86" s="8">
        <f>Cleaned_SalesTable!H86</f>
        <v>0.05</v>
      </c>
      <c r="V86" s="4" t="str">
        <f>Cleaned_SalesTable!I86</f>
        <v>COD</v>
      </c>
      <c r="W86" s="9">
        <f>Cleaned_SalesTable!J86</f>
        <v>734.89</v>
      </c>
      <c r="X86" s="9">
        <f t="shared" si="8"/>
        <v>167.34</v>
      </c>
      <c r="Y86" s="9">
        <f t="shared" si="9"/>
        <v>567.54999999999995</v>
      </c>
      <c r="Z86" s="10">
        <f t="shared" si="10"/>
        <v>0.77229999999999999</v>
      </c>
      <c r="AA86" s="4" t="str">
        <f t="shared" si="11"/>
        <v>Standard</v>
      </c>
    </row>
    <row r="87" spans="1:27" ht="15" customHeight="1" x14ac:dyDescent="0.3">
      <c r="A87" s="4" t="str">
        <f>Cleaned_SalesTable!A87</f>
        <v>SALE85</v>
      </c>
      <c r="B87" s="26">
        <f>Cleaned_SalesTable!B87</f>
        <v>45282</v>
      </c>
      <c r="C87" s="4" t="str">
        <f t="shared" si="6"/>
        <v>Dec-2023</v>
      </c>
      <c r="D87" s="24">
        <f t="shared" si="7"/>
        <v>2023</v>
      </c>
      <c r="E87" s="4" t="str">
        <f>Cleaned_SalesTable!C87</f>
        <v>CUST1054</v>
      </c>
      <c r="F87" s="4" t="str">
        <f>VLOOKUP(E87,Cleaned_CustomerTable!$A:$H,2,FALSE())</f>
        <v>Katherine Dorsey</v>
      </c>
      <c r="G87" s="24">
        <f>VLOOKUP(E87,Cleaned_CustomerTable!$A:$H,3,FALSE())</f>
        <v>24</v>
      </c>
      <c r="H87" s="4" t="str">
        <f>VLOOKUP(E87,Cleaned_CustomerTable!$A:$H,8,FALSE())</f>
        <v>Platinum</v>
      </c>
      <c r="I87" s="4" t="str">
        <f>VLOOKUP(E87,Cleaned_CustomerTable!$A:$H,6,FALSE())</f>
        <v>Oklahoma</v>
      </c>
      <c r="J87" s="4" t="str">
        <f>Cleaned_SalesTable!D87</f>
        <v>PROD88</v>
      </c>
      <c r="K87" s="4" t="str">
        <f>VLOOKUP(J87,Cleaned_ProductTable!$A:$F,2,FALSE())</f>
        <v>Sports Wrist Sweatbands</v>
      </c>
      <c r="L87" s="4" t="str">
        <f>VLOOKUP(J87,Cleaned_ProductTable!$A:$F,3,FALSE())</f>
        <v>Sports</v>
      </c>
      <c r="M87" s="4" t="str">
        <f>VLOOKUP(J87,Cleaned_ProductTable!$A:$F,4,FALSE())</f>
        <v>Olsen-Daniels</v>
      </c>
      <c r="N87" s="4">
        <f>VLOOKUP(J87,Cleaned_ProductTable!$A:$F,5,FALSE())</f>
        <v>131.24</v>
      </c>
      <c r="O87" s="4" t="str">
        <f>Cleaned_SalesTable!E87</f>
        <v>STORE7</v>
      </c>
      <c r="P87" s="4" t="str">
        <f>VLOOKUP(O87,Cleaned_StoreTable!$A:$F,2,FALSE())</f>
        <v>Martinez-Mullins</v>
      </c>
      <c r="Q87" s="4" t="str">
        <f>VLOOKUP(O87,Cleaned_StoreTable!$A:$F,3,FALSE())</f>
        <v>South</v>
      </c>
      <c r="R87" s="4" t="str">
        <f>VLOOKUP(O87,Cleaned_StoreTable!$A:$F,5,FALSE())</f>
        <v>Online</v>
      </c>
      <c r="S87" s="4">
        <f>Cleaned_SalesTable!F87</f>
        <v>4</v>
      </c>
      <c r="T87" s="9">
        <f>Cleaned_SalesTable!G87</f>
        <v>127.1</v>
      </c>
      <c r="U87" s="8">
        <f>Cleaned_SalesTable!H87</f>
        <v>0.24</v>
      </c>
      <c r="V87" s="4" t="str">
        <f>Cleaned_SalesTable!I87</f>
        <v>COD</v>
      </c>
      <c r="W87" s="9">
        <f>Cleaned_SalesTable!J87</f>
        <v>386.38400000000001</v>
      </c>
      <c r="X87" s="9">
        <f t="shared" si="8"/>
        <v>524.96</v>
      </c>
      <c r="Y87" s="9">
        <f t="shared" si="9"/>
        <v>-138.58000000000001</v>
      </c>
      <c r="Z87" s="10">
        <f t="shared" si="10"/>
        <v>-0.35870000000000002</v>
      </c>
      <c r="AA87" s="4" t="str">
        <f t="shared" si="11"/>
        <v>Standard</v>
      </c>
    </row>
    <row r="88" spans="1:27" ht="15" customHeight="1" x14ac:dyDescent="0.3">
      <c r="A88" s="4" t="str">
        <f>Cleaned_SalesTable!A88</f>
        <v>SALE86</v>
      </c>
      <c r="B88" s="26">
        <f>Cleaned_SalesTable!B88</f>
        <v>45545</v>
      </c>
      <c r="C88" s="4" t="str">
        <f t="shared" si="6"/>
        <v>Sep-2024</v>
      </c>
      <c r="D88" s="24">
        <f t="shared" si="7"/>
        <v>2024</v>
      </c>
      <c r="E88" s="4" t="str">
        <f>Cleaned_SalesTable!C88</f>
        <v>CUST1303</v>
      </c>
      <c r="F88" s="4" t="str">
        <f>VLOOKUP(E88,Cleaned_CustomerTable!$A:$H,2,FALSE())</f>
        <v>John Sloan</v>
      </c>
      <c r="G88" s="24">
        <f>VLOOKUP(E88,Cleaned_CustomerTable!$A:$H,3,FALSE())</f>
        <v>23</v>
      </c>
      <c r="H88" s="4" t="str">
        <f>VLOOKUP(E88,Cleaned_CustomerTable!$A:$H,8,FALSE())</f>
        <v>Platinum</v>
      </c>
      <c r="I88" s="4" t="str">
        <f>VLOOKUP(E88,Cleaned_CustomerTable!$A:$H,6,FALSE())</f>
        <v>Delaware</v>
      </c>
      <c r="J88" s="4" t="str">
        <f>Cleaned_SalesTable!D88</f>
        <v>PROD20</v>
      </c>
      <c r="K88" s="4" t="str">
        <f>VLOOKUP(J88,Cleaned_ProductTable!$A:$F,2,FALSE())</f>
        <v>Outdoor Sports Water Bottle</v>
      </c>
      <c r="L88" s="4" t="str">
        <f>VLOOKUP(J88,Cleaned_ProductTable!$A:$F,3,FALSE())</f>
        <v>Sports</v>
      </c>
      <c r="M88" s="4" t="str">
        <f>VLOOKUP(J88,Cleaned_ProductTable!$A:$F,4,FALSE())</f>
        <v>Soto-Ellis</v>
      </c>
      <c r="N88" s="4">
        <f>VLOOKUP(J88,Cleaned_ProductTable!$A:$F,5,FALSE())</f>
        <v>131.51</v>
      </c>
      <c r="O88" s="4" t="str">
        <f>Cleaned_SalesTable!E88</f>
        <v>STORE3</v>
      </c>
      <c r="P88" s="4" t="str">
        <f>VLOOKUP(O88,Cleaned_StoreTable!$A:$F,2,FALSE())</f>
        <v>Johnson-Wright</v>
      </c>
      <c r="Q88" s="4" t="str">
        <f>VLOOKUP(O88,Cleaned_StoreTable!$A:$F,3,FALSE())</f>
        <v>North</v>
      </c>
      <c r="R88" s="4" t="str">
        <f>VLOOKUP(O88,Cleaned_StoreTable!$A:$F,5,FALSE())</f>
        <v>Outlet</v>
      </c>
      <c r="S88" s="4">
        <f>Cleaned_SalesTable!F88</f>
        <v>3</v>
      </c>
      <c r="T88" s="9">
        <f>Cleaned_SalesTable!G88</f>
        <v>899.58</v>
      </c>
      <c r="U88" s="8">
        <f>Cleaned_SalesTable!H88</f>
        <v>0.28000000000000003</v>
      </c>
      <c r="V88" s="4" t="str">
        <f>Cleaned_SalesTable!I88</f>
        <v>PayPal</v>
      </c>
      <c r="W88" s="9">
        <f>Cleaned_SalesTable!J88</f>
        <v>1943.0927999999999</v>
      </c>
      <c r="X88" s="9">
        <f t="shared" si="8"/>
        <v>394.53</v>
      </c>
      <c r="Y88" s="9">
        <f t="shared" si="9"/>
        <v>1548.56</v>
      </c>
      <c r="Z88" s="10">
        <f t="shared" si="10"/>
        <v>0.79700000000000004</v>
      </c>
      <c r="AA88" s="4" t="str">
        <f t="shared" si="11"/>
        <v>High Value</v>
      </c>
    </row>
    <row r="89" spans="1:27" ht="15" customHeight="1" x14ac:dyDescent="0.3">
      <c r="A89" s="4" t="str">
        <f>Cleaned_SalesTable!A89</f>
        <v>SALE87</v>
      </c>
      <c r="B89" s="26">
        <f>Cleaned_SalesTable!B89</f>
        <v>45755</v>
      </c>
      <c r="C89" s="4" t="str">
        <f t="shared" si="6"/>
        <v>Apr-2025</v>
      </c>
      <c r="D89" s="24">
        <f t="shared" si="7"/>
        <v>2025</v>
      </c>
      <c r="E89" s="4" t="str">
        <f>Cleaned_SalesTable!C89</f>
        <v>CUST1327</v>
      </c>
      <c r="F89" s="4" t="str">
        <f>VLOOKUP(E89,Cleaned_CustomerTable!$A:$H,2,FALSE())</f>
        <v>Reginald Willis</v>
      </c>
      <c r="G89" s="24">
        <f>VLOOKUP(E89,Cleaned_CustomerTable!$A:$H,3,FALSE())</f>
        <v>62</v>
      </c>
      <c r="H89" s="4" t="str">
        <f>VLOOKUP(E89,Cleaned_CustomerTable!$A:$H,8,FALSE())</f>
        <v>Bronze</v>
      </c>
      <c r="I89" s="4" t="str">
        <f>VLOOKUP(E89,Cleaned_CustomerTable!$A:$H,6,FALSE())</f>
        <v>New York</v>
      </c>
      <c r="J89" s="4" t="str">
        <f>Cleaned_SalesTable!D89</f>
        <v>PROD1</v>
      </c>
      <c r="K89" s="4" t="str">
        <f>VLOOKUP(J89,Cleaned_ProductTable!$A:$F,2,FALSE())</f>
        <v>Men's Graphic T-Shirt</v>
      </c>
      <c r="L89" s="4" t="str">
        <f>VLOOKUP(J89,Cleaned_ProductTable!$A:$F,3,FALSE())</f>
        <v>Clothing</v>
      </c>
      <c r="M89" s="4" t="str">
        <f>VLOOKUP(J89,Cleaned_ProductTable!$A:$F,4,FALSE())</f>
        <v>Terry-Moore</v>
      </c>
      <c r="N89" s="4">
        <f>VLOOKUP(J89,Cleaned_ProductTable!$A:$F,5,FALSE())</f>
        <v>342.56</v>
      </c>
      <c r="O89" s="4" t="str">
        <f>Cleaned_SalesTable!E89</f>
        <v>STORE10</v>
      </c>
      <c r="P89" s="4" t="str">
        <f>VLOOKUP(O89,Cleaned_StoreTable!$A:$F,2,FALSE())</f>
        <v>Hill, Wagner and Ballard</v>
      </c>
      <c r="Q89" s="4" t="str">
        <f>VLOOKUP(O89,Cleaned_StoreTable!$A:$F,3,FALSE())</f>
        <v>East</v>
      </c>
      <c r="R89" s="4" t="str">
        <f>VLOOKUP(O89,Cleaned_StoreTable!$A:$F,5,FALSE())</f>
        <v>Online</v>
      </c>
      <c r="S89" s="4">
        <f>Cleaned_SalesTable!F89</f>
        <v>3</v>
      </c>
      <c r="T89" s="9">
        <f>Cleaned_SalesTable!G89</f>
        <v>964.39</v>
      </c>
      <c r="U89" s="8">
        <f>Cleaned_SalesTable!H89</f>
        <v>0.04</v>
      </c>
      <c r="V89" s="4" t="str">
        <f>Cleaned_SalesTable!I89</f>
        <v>Credit Card</v>
      </c>
      <c r="W89" s="9">
        <f>Cleaned_SalesTable!J89</f>
        <v>2777.4432000000002</v>
      </c>
      <c r="X89" s="9">
        <f t="shared" si="8"/>
        <v>1027.68</v>
      </c>
      <c r="Y89" s="9">
        <f t="shared" si="9"/>
        <v>1749.76</v>
      </c>
      <c r="Z89" s="10">
        <f t="shared" si="10"/>
        <v>0.63</v>
      </c>
      <c r="AA89" s="4" t="str">
        <f t="shared" si="11"/>
        <v>High Value</v>
      </c>
    </row>
    <row r="90" spans="1:27" ht="15" customHeight="1" x14ac:dyDescent="0.3">
      <c r="A90" s="4" t="str">
        <f>Cleaned_SalesTable!A90</f>
        <v>SALE88</v>
      </c>
      <c r="B90" s="26">
        <f>Cleaned_SalesTable!B90</f>
        <v>45588</v>
      </c>
      <c r="C90" s="4" t="str">
        <f t="shared" si="6"/>
        <v>Oct-2024</v>
      </c>
      <c r="D90" s="24">
        <f t="shared" si="7"/>
        <v>2024</v>
      </c>
      <c r="E90" s="4" t="str">
        <f>Cleaned_SalesTable!C90</f>
        <v>CUST1183</v>
      </c>
      <c r="F90" s="4" t="str">
        <f>VLOOKUP(E90,Cleaned_CustomerTable!$A:$H,2,FALSE())</f>
        <v>Mario Jacobs</v>
      </c>
      <c r="G90" s="24">
        <f>VLOOKUP(E90,Cleaned_CustomerTable!$A:$H,3,FALSE())</f>
        <v>18</v>
      </c>
      <c r="H90" s="4" t="str">
        <f>VLOOKUP(E90,Cleaned_CustomerTable!$A:$H,8,FALSE())</f>
        <v>Platinum</v>
      </c>
      <c r="I90" s="4" t="str">
        <f>VLOOKUP(E90,Cleaned_CustomerTable!$A:$H,6,FALSE())</f>
        <v>New York</v>
      </c>
      <c r="J90" s="4" t="str">
        <f>Cleaned_SalesTable!D90</f>
        <v>PROD38</v>
      </c>
      <c r="K90" s="4" t="str">
        <f>VLOOKUP(J90,Cleaned_ProductTable!$A:$F,2,FALSE())</f>
        <v>Sports Water Hydration Pack</v>
      </c>
      <c r="L90" s="4" t="str">
        <f>VLOOKUP(J90,Cleaned_ProductTable!$A:$F,3,FALSE())</f>
        <v>Sports</v>
      </c>
      <c r="M90" s="4" t="str">
        <f>VLOOKUP(J90,Cleaned_ProductTable!$A:$F,4,FALSE())</f>
        <v>Sims-Smith</v>
      </c>
      <c r="N90" s="4">
        <f>VLOOKUP(J90,Cleaned_ProductTable!$A:$F,5,FALSE())</f>
        <v>135.61000000000001</v>
      </c>
      <c r="O90" s="4" t="str">
        <f>Cleaned_SalesTable!E90</f>
        <v>STORE0</v>
      </c>
      <c r="P90" s="4" t="str">
        <f>VLOOKUP(O90,Cleaned_StoreTable!$A:$F,2,FALSE())</f>
        <v>Rivera-Warner</v>
      </c>
      <c r="Q90" s="4" t="str">
        <f>VLOOKUP(O90,Cleaned_StoreTable!$A:$F,3,FALSE())</f>
        <v>East</v>
      </c>
      <c r="R90" s="4" t="str">
        <f>VLOOKUP(O90,Cleaned_StoreTable!$A:$F,5,FALSE())</f>
        <v>Flagship</v>
      </c>
      <c r="S90" s="4">
        <f>Cleaned_SalesTable!F90</f>
        <v>2</v>
      </c>
      <c r="T90" s="9">
        <f>Cleaned_SalesTable!G90</f>
        <v>217.83</v>
      </c>
      <c r="U90" s="8">
        <f>Cleaned_SalesTable!H90</f>
        <v>0.14000000000000001</v>
      </c>
      <c r="V90" s="4" t="str">
        <f>Cleaned_SalesTable!I90</f>
        <v>PayPal</v>
      </c>
      <c r="W90" s="9">
        <f>Cleaned_SalesTable!J90</f>
        <v>374.66759999999999</v>
      </c>
      <c r="X90" s="9">
        <f t="shared" si="8"/>
        <v>271.22000000000003</v>
      </c>
      <c r="Y90" s="9">
        <f t="shared" si="9"/>
        <v>103.45</v>
      </c>
      <c r="Z90" s="10">
        <f t="shared" si="10"/>
        <v>0.27610000000000001</v>
      </c>
      <c r="AA90" s="4" t="str">
        <f t="shared" si="11"/>
        <v>Standard</v>
      </c>
    </row>
    <row r="91" spans="1:27" ht="15" customHeight="1" x14ac:dyDescent="0.3">
      <c r="A91" s="4" t="str">
        <f>Cleaned_SalesTable!A91</f>
        <v>SALE89</v>
      </c>
      <c r="B91" s="26">
        <f>Cleaned_SalesTable!B91</f>
        <v>45848</v>
      </c>
      <c r="C91" s="4" t="str">
        <f t="shared" si="6"/>
        <v>Jul-2025</v>
      </c>
      <c r="D91" s="24">
        <f t="shared" si="7"/>
        <v>2025</v>
      </c>
      <c r="E91" s="4" t="str">
        <f>Cleaned_SalesTable!C91</f>
        <v>CUST1143</v>
      </c>
      <c r="F91" s="4" t="str">
        <f>VLOOKUP(E91,Cleaned_CustomerTable!$A:$H,2,FALSE())</f>
        <v>Carlos Skinner</v>
      </c>
      <c r="G91" s="24">
        <f>VLOOKUP(E91,Cleaned_CustomerTable!$A:$H,3,FALSE())</f>
        <v>46</v>
      </c>
      <c r="H91" s="4" t="str">
        <f>VLOOKUP(E91,Cleaned_CustomerTable!$A:$H,8,FALSE())</f>
        <v>Bronze</v>
      </c>
      <c r="I91" s="4" t="str">
        <f>VLOOKUP(E91,Cleaned_CustomerTable!$A:$H,6,FALSE())</f>
        <v>Alabama</v>
      </c>
      <c r="J91" s="4" t="str">
        <f>Cleaned_SalesTable!D91</f>
        <v>PROD17</v>
      </c>
      <c r="K91" s="4" t="str">
        <f>VLOOKUP(J91,Cleaned_ProductTable!$A:$F,2,FALSE())</f>
        <v>Soccer Training Cone Set</v>
      </c>
      <c r="L91" s="4" t="str">
        <f>VLOOKUP(J91,Cleaned_ProductTable!$A:$F,3,FALSE())</f>
        <v>Sports</v>
      </c>
      <c r="M91" s="4" t="str">
        <f>VLOOKUP(J91,Cleaned_ProductTable!$A:$F,4,FALSE())</f>
        <v>Ford, Murphy and Wilson</v>
      </c>
      <c r="N91" s="4">
        <f>VLOOKUP(J91,Cleaned_ProductTable!$A:$F,5,FALSE())</f>
        <v>144.53</v>
      </c>
      <c r="O91" s="4" t="str">
        <f>Cleaned_SalesTable!E91</f>
        <v>STORE1</v>
      </c>
      <c r="P91" s="4" t="str">
        <f>VLOOKUP(O91,Cleaned_StoreTable!$A:$F,2,FALSE())</f>
        <v>Martinez, Adkins and Johnson</v>
      </c>
      <c r="Q91" s="4" t="str">
        <f>VLOOKUP(O91,Cleaned_StoreTable!$A:$F,3,FALSE())</f>
        <v>North</v>
      </c>
      <c r="R91" s="4" t="str">
        <f>VLOOKUP(O91,Cleaned_StoreTable!$A:$F,5,FALSE())</f>
        <v>Flagship</v>
      </c>
      <c r="S91" s="4">
        <f>Cleaned_SalesTable!F91</f>
        <v>4</v>
      </c>
      <c r="T91" s="9">
        <f>Cleaned_SalesTable!G91</f>
        <v>187.71</v>
      </c>
      <c r="U91" s="8">
        <f>Cleaned_SalesTable!H91</f>
        <v>0.06</v>
      </c>
      <c r="V91" s="4" t="str">
        <f>Cleaned_SalesTable!I91</f>
        <v>COD</v>
      </c>
      <c r="W91" s="9">
        <f>Cleaned_SalesTable!J91</f>
        <v>705.78959999999995</v>
      </c>
      <c r="X91" s="9">
        <f t="shared" si="8"/>
        <v>578.12</v>
      </c>
      <c r="Y91" s="9">
        <f t="shared" si="9"/>
        <v>127.67</v>
      </c>
      <c r="Z91" s="10">
        <f t="shared" si="10"/>
        <v>0.18090000000000001</v>
      </c>
      <c r="AA91" s="4" t="str">
        <f t="shared" si="11"/>
        <v>Standard</v>
      </c>
    </row>
    <row r="92" spans="1:27" ht="15" customHeight="1" x14ac:dyDescent="0.3">
      <c r="A92" s="4" t="str">
        <f>Cleaned_SalesTable!A92</f>
        <v>SALE90</v>
      </c>
      <c r="B92" s="26">
        <f>Cleaned_SalesTable!B92</f>
        <v>45577</v>
      </c>
      <c r="C92" s="4" t="str">
        <f t="shared" si="6"/>
        <v>Oct-2024</v>
      </c>
      <c r="D92" s="24">
        <f t="shared" si="7"/>
        <v>2024</v>
      </c>
      <c r="E92" s="4" t="str">
        <f>Cleaned_SalesTable!C92</f>
        <v>CUST1010</v>
      </c>
      <c r="F92" s="4" t="str">
        <f>VLOOKUP(E92,Cleaned_CustomerTable!$A:$H,2,FALSE())</f>
        <v>Dominic Page</v>
      </c>
      <c r="G92" s="24">
        <f>VLOOKUP(E92,Cleaned_CustomerTable!$A:$H,3,FALSE())</f>
        <v>53</v>
      </c>
      <c r="H92" s="4" t="str">
        <f>VLOOKUP(E92,Cleaned_CustomerTable!$A:$H,8,FALSE())</f>
        <v>Bronze</v>
      </c>
      <c r="I92" s="4" t="str">
        <f>VLOOKUP(E92,Cleaned_CustomerTable!$A:$H,6,FALSE())</f>
        <v>Pennsylvania</v>
      </c>
      <c r="J92" s="4" t="str">
        <f>Cleaned_SalesTable!D92</f>
        <v>PROD33</v>
      </c>
      <c r="K92" s="4" t="str">
        <f>VLOOKUP(J92,Cleaned_ProductTable!$A:$F,2,FALSE())</f>
        <v>Modern Wall Clock</v>
      </c>
      <c r="L92" s="4" t="str">
        <f>VLOOKUP(J92,Cleaned_ProductTable!$A:$F,3,FALSE())</f>
        <v>Home</v>
      </c>
      <c r="M92" s="4" t="str">
        <f>VLOOKUP(J92,Cleaned_ProductTable!$A:$F,4,FALSE())</f>
        <v>Weiss-Watson</v>
      </c>
      <c r="N92" s="4">
        <f>VLOOKUP(J92,Cleaned_ProductTable!$A:$F,5,FALSE())</f>
        <v>179.77</v>
      </c>
      <c r="O92" s="4" t="str">
        <f>Cleaned_SalesTable!E92</f>
        <v>STORE18</v>
      </c>
      <c r="P92" s="4" t="str">
        <f>VLOOKUP(O92,Cleaned_StoreTable!$A:$F,2,FALSE())</f>
        <v>Guerrero-Schmitt</v>
      </c>
      <c r="Q92" s="4" t="str">
        <f>VLOOKUP(O92,Cleaned_StoreTable!$A:$F,3,FALSE())</f>
        <v>East</v>
      </c>
      <c r="R92" s="4" t="str">
        <f>VLOOKUP(O92,Cleaned_StoreTable!$A:$F,5,FALSE())</f>
        <v>Flagship</v>
      </c>
      <c r="S92" s="4">
        <f>Cleaned_SalesTable!F92</f>
        <v>2</v>
      </c>
      <c r="T92" s="9">
        <f>Cleaned_SalesTable!G92</f>
        <v>350.12</v>
      </c>
      <c r="U92" s="8">
        <f>Cleaned_SalesTable!H92</f>
        <v>0.12</v>
      </c>
      <c r="V92" s="4" t="str">
        <f>Cleaned_SalesTable!I92</f>
        <v>COD</v>
      </c>
      <c r="W92" s="9">
        <f>Cleaned_SalesTable!J92</f>
        <v>616.21119999999996</v>
      </c>
      <c r="X92" s="9">
        <f t="shared" si="8"/>
        <v>359.54</v>
      </c>
      <c r="Y92" s="9">
        <f t="shared" si="9"/>
        <v>256.67</v>
      </c>
      <c r="Z92" s="10">
        <f t="shared" si="10"/>
        <v>0.41649999999999998</v>
      </c>
      <c r="AA92" s="4" t="str">
        <f t="shared" si="11"/>
        <v>Standard</v>
      </c>
    </row>
    <row r="93" spans="1:27" ht="15" customHeight="1" x14ac:dyDescent="0.3">
      <c r="A93" s="4" t="str">
        <f>Cleaned_SalesTable!A93</f>
        <v>SALE91</v>
      </c>
      <c r="B93" s="26">
        <f>Cleaned_SalesTable!B93</f>
        <v>45312</v>
      </c>
      <c r="C93" s="4" t="str">
        <f t="shared" si="6"/>
        <v>Jan-2024</v>
      </c>
      <c r="D93" s="24">
        <f t="shared" si="7"/>
        <v>2024</v>
      </c>
      <c r="E93" s="4" t="str">
        <f>Cleaned_SalesTable!C93</f>
        <v>CUST1406</v>
      </c>
      <c r="F93" s="4" t="str">
        <f>VLOOKUP(E93,Cleaned_CustomerTable!$A:$H,2,FALSE())</f>
        <v>David Lozano</v>
      </c>
      <c r="G93" s="24">
        <f>VLOOKUP(E93,Cleaned_CustomerTable!$A:$H,3,FALSE())</f>
        <v>23</v>
      </c>
      <c r="H93" s="4" t="str">
        <f>VLOOKUP(E93,Cleaned_CustomerTable!$A:$H,8,FALSE())</f>
        <v>Gold</v>
      </c>
      <c r="I93" s="4" t="str">
        <f>VLOOKUP(E93,Cleaned_CustomerTable!$A:$H,6,FALSE())</f>
        <v>Wisconsin</v>
      </c>
      <c r="J93" s="4" t="str">
        <f>Cleaned_SalesTable!D93</f>
        <v>PROD16</v>
      </c>
      <c r="K93" s="4" t="str">
        <f>VLOOKUP(J93,Cleaned_ProductTable!$A:$F,2,FALSE())</f>
        <v>Beard Grooming Kit</v>
      </c>
      <c r="L93" s="4" t="str">
        <f>VLOOKUP(J93,Cleaned_ProductTable!$A:$F,3,FALSE())</f>
        <v>Beauty</v>
      </c>
      <c r="M93" s="4" t="str">
        <f>VLOOKUP(J93,Cleaned_ProductTable!$A:$F,4,FALSE())</f>
        <v>Erickson-Green</v>
      </c>
      <c r="N93" s="4">
        <f>VLOOKUP(J93,Cleaned_ProductTable!$A:$F,5,FALSE())</f>
        <v>337.42</v>
      </c>
      <c r="O93" s="4" t="str">
        <f>Cleaned_SalesTable!E93</f>
        <v>STORE1</v>
      </c>
      <c r="P93" s="4" t="str">
        <f>VLOOKUP(O93,Cleaned_StoreTable!$A:$F,2,FALSE())</f>
        <v>Martinez, Adkins and Johnson</v>
      </c>
      <c r="Q93" s="4" t="str">
        <f>VLOOKUP(O93,Cleaned_StoreTable!$A:$F,3,FALSE())</f>
        <v>North</v>
      </c>
      <c r="R93" s="4" t="str">
        <f>VLOOKUP(O93,Cleaned_StoreTable!$A:$F,5,FALSE())</f>
        <v>Flagship</v>
      </c>
      <c r="S93" s="4">
        <f>Cleaned_SalesTable!F93</f>
        <v>4</v>
      </c>
      <c r="T93" s="9">
        <f>Cleaned_SalesTable!G93</f>
        <v>102.19</v>
      </c>
      <c r="U93" s="8">
        <f>Cleaned_SalesTable!H93</f>
        <v>0.17</v>
      </c>
      <c r="V93" s="4" t="str">
        <f>Cleaned_SalesTable!I93</f>
        <v>PayPal</v>
      </c>
      <c r="W93" s="9">
        <f>Cleaned_SalesTable!J93</f>
        <v>339.27080000000001</v>
      </c>
      <c r="X93" s="9">
        <f t="shared" si="8"/>
        <v>1349.68</v>
      </c>
      <c r="Y93" s="9">
        <f t="shared" si="9"/>
        <v>-1010.41</v>
      </c>
      <c r="Z93" s="10">
        <f t="shared" si="10"/>
        <v>-2.9782000000000002</v>
      </c>
      <c r="AA93" s="4" t="str">
        <f t="shared" si="11"/>
        <v>Standard</v>
      </c>
    </row>
    <row r="94" spans="1:27" ht="15" customHeight="1" x14ac:dyDescent="0.3">
      <c r="A94" s="4" t="str">
        <f>Cleaned_SalesTable!A94</f>
        <v>SALE92</v>
      </c>
      <c r="B94" s="26">
        <f>Cleaned_SalesTable!B94</f>
        <v>45350</v>
      </c>
      <c r="C94" s="4" t="str">
        <f t="shared" si="6"/>
        <v>Feb-2024</v>
      </c>
      <c r="D94" s="24">
        <f t="shared" si="7"/>
        <v>2024</v>
      </c>
      <c r="E94" s="4" t="str">
        <f>Cleaned_SalesTable!C94</f>
        <v>CUST1007</v>
      </c>
      <c r="F94" s="4" t="str">
        <f>VLOOKUP(E94,Cleaned_CustomerTable!$A:$H,2,FALSE())</f>
        <v>Daniel Boyd</v>
      </c>
      <c r="G94" s="24">
        <f>VLOOKUP(E94,Cleaned_CustomerTable!$A:$H,3,FALSE())</f>
        <v>29</v>
      </c>
      <c r="H94" s="4" t="str">
        <f>VLOOKUP(E94,Cleaned_CustomerTable!$A:$H,8,FALSE())</f>
        <v>Bronze</v>
      </c>
      <c r="I94" s="4" t="str">
        <f>VLOOKUP(E94,Cleaned_CustomerTable!$A:$H,6,FALSE())</f>
        <v>West Virginia</v>
      </c>
      <c r="J94" s="4" t="str">
        <f>Cleaned_SalesTable!D94</f>
        <v>PROD86</v>
      </c>
      <c r="K94" s="4" t="str">
        <f>VLOOKUP(J94,Cleaned_ProductTable!$A:$F,2,FALSE())</f>
        <v>Kitchen Cutting Board</v>
      </c>
      <c r="L94" s="4" t="str">
        <f>VLOOKUP(J94,Cleaned_ProductTable!$A:$F,3,FALSE())</f>
        <v>Home</v>
      </c>
      <c r="M94" s="4" t="str">
        <f>VLOOKUP(J94,Cleaned_ProductTable!$A:$F,4,FALSE())</f>
        <v>Taylor, Dodson and Johnston</v>
      </c>
      <c r="N94" s="4">
        <f>VLOOKUP(J94,Cleaned_ProductTable!$A:$F,5,FALSE())</f>
        <v>176.07</v>
      </c>
      <c r="O94" s="4" t="str">
        <f>Cleaned_SalesTable!E94</f>
        <v>STORE4</v>
      </c>
      <c r="P94" s="4" t="str">
        <f>VLOOKUP(O94,Cleaned_StoreTable!$A:$F,2,FALSE())</f>
        <v>Alexander Group</v>
      </c>
      <c r="Q94" s="4" t="str">
        <f>VLOOKUP(O94,Cleaned_StoreTable!$A:$F,3,FALSE())</f>
        <v>South</v>
      </c>
      <c r="R94" s="4" t="str">
        <f>VLOOKUP(O94,Cleaned_StoreTable!$A:$F,5,FALSE())</f>
        <v>Online</v>
      </c>
      <c r="S94" s="4">
        <f>Cleaned_SalesTable!F94</f>
        <v>1</v>
      </c>
      <c r="T94" s="9">
        <f>Cleaned_SalesTable!G94</f>
        <v>696.53</v>
      </c>
      <c r="U94" s="8">
        <f>Cleaned_SalesTable!H94</f>
        <v>0.17</v>
      </c>
      <c r="V94" s="4" t="str">
        <f>Cleaned_SalesTable!I94</f>
        <v>Credit Card</v>
      </c>
      <c r="W94" s="9">
        <f>Cleaned_SalesTable!J94</f>
        <v>578.11990000000003</v>
      </c>
      <c r="X94" s="9">
        <f t="shared" si="8"/>
        <v>176.07</v>
      </c>
      <c r="Y94" s="9">
        <f t="shared" si="9"/>
        <v>402.05</v>
      </c>
      <c r="Z94" s="10">
        <f t="shared" si="10"/>
        <v>0.69540000000000002</v>
      </c>
      <c r="AA94" s="4" t="str">
        <f t="shared" si="11"/>
        <v>Standard</v>
      </c>
    </row>
    <row r="95" spans="1:27" ht="15" customHeight="1" x14ac:dyDescent="0.3">
      <c r="A95" s="4" t="str">
        <f>Cleaned_SalesTable!A95</f>
        <v>SALE93</v>
      </c>
      <c r="B95" s="26">
        <f>Cleaned_SalesTable!B95</f>
        <v>45657</v>
      </c>
      <c r="C95" s="4" t="str">
        <f t="shared" si="6"/>
        <v>Dec-2024</v>
      </c>
      <c r="D95" s="24">
        <f t="shared" si="7"/>
        <v>2024</v>
      </c>
      <c r="E95" s="4" t="str">
        <f>Cleaned_SalesTable!C95</f>
        <v>CUST1065</v>
      </c>
      <c r="F95" s="4" t="str">
        <f>VLOOKUP(E95,Cleaned_CustomerTable!$A:$H,2,FALSE())</f>
        <v>Michael Thomas</v>
      </c>
      <c r="G95" s="24">
        <f>VLOOKUP(E95,Cleaned_CustomerTable!$A:$H,3,FALSE())</f>
        <v>21</v>
      </c>
      <c r="H95" s="4" t="str">
        <f>VLOOKUP(E95,Cleaned_CustomerTable!$A:$H,8,FALSE())</f>
        <v>Silver</v>
      </c>
      <c r="I95" s="4" t="str">
        <f>VLOOKUP(E95,Cleaned_CustomerTable!$A:$H,6,FALSE())</f>
        <v>Nevada</v>
      </c>
      <c r="J95" s="4" t="str">
        <f>Cleaned_SalesTable!D95</f>
        <v>PROD19</v>
      </c>
      <c r="K95" s="4" t="str">
        <f>VLOOKUP(J95,Cleaned_ProductTable!$A:$F,2,FALSE())</f>
        <v>Knee Support Brace</v>
      </c>
      <c r="L95" s="4" t="str">
        <f>VLOOKUP(J95,Cleaned_ProductTable!$A:$F,3,FALSE())</f>
        <v>Sports</v>
      </c>
      <c r="M95" s="4" t="str">
        <f>VLOOKUP(J95,Cleaned_ProductTable!$A:$F,4,FALSE())</f>
        <v>May-Reese</v>
      </c>
      <c r="N95" s="4">
        <f>VLOOKUP(J95,Cleaned_ProductTable!$A:$F,5,FALSE())</f>
        <v>21.34</v>
      </c>
      <c r="O95" s="4" t="str">
        <f>Cleaned_SalesTable!E95</f>
        <v>STORE4</v>
      </c>
      <c r="P95" s="4" t="str">
        <f>VLOOKUP(O95,Cleaned_StoreTable!$A:$F,2,FALSE())</f>
        <v>Alexander Group</v>
      </c>
      <c r="Q95" s="4" t="str">
        <f>VLOOKUP(O95,Cleaned_StoreTable!$A:$F,3,FALSE())</f>
        <v>South</v>
      </c>
      <c r="R95" s="4" t="str">
        <f>VLOOKUP(O95,Cleaned_StoreTable!$A:$F,5,FALSE())</f>
        <v>Online</v>
      </c>
      <c r="S95" s="4">
        <f>Cleaned_SalesTable!F95</f>
        <v>2</v>
      </c>
      <c r="T95" s="9">
        <f>Cleaned_SalesTable!G95</f>
        <v>327.52</v>
      </c>
      <c r="U95" s="8">
        <f>Cleaned_SalesTable!H95</f>
        <v>0.15</v>
      </c>
      <c r="V95" s="4" t="str">
        <f>Cleaned_SalesTable!I95</f>
        <v>PayPal</v>
      </c>
      <c r="W95" s="9">
        <f>Cleaned_SalesTable!J95</f>
        <v>556.78399999999999</v>
      </c>
      <c r="X95" s="9">
        <f t="shared" si="8"/>
        <v>42.68</v>
      </c>
      <c r="Y95" s="9">
        <f t="shared" si="9"/>
        <v>514.1</v>
      </c>
      <c r="Z95" s="10">
        <f t="shared" si="10"/>
        <v>0.92330000000000001</v>
      </c>
      <c r="AA95" s="4" t="str">
        <f t="shared" si="11"/>
        <v>Standard</v>
      </c>
    </row>
    <row r="96" spans="1:27" ht="15" customHeight="1" x14ac:dyDescent="0.3">
      <c r="A96" s="4" t="str">
        <f>Cleaned_SalesTable!A96</f>
        <v>SALE94</v>
      </c>
      <c r="B96" s="26">
        <f>Cleaned_SalesTable!B96</f>
        <v>45530</v>
      </c>
      <c r="C96" s="4" t="str">
        <f t="shared" si="6"/>
        <v>Aug-2024</v>
      </c>
      <c r="D96" s="24">
        <f t="shared" si="7"/>
        <v>2024</v>
      </c>
      <c r="E96" s="4" t="str">
        <f>Cleaned_SalesTable!C96</f>
        <v>CUST1298</v>
      </c>
      <c r="F96" s="4" t="str">
        <f>VLOOKUP(E96,Cleaned_CustomerTable!$A:$H,2,FALSE())</f>
        <v>Tracy Stephens</v>
      </c>
      <c r="G96" s="24">
        <f>VLOOKUP(E96,Cleaned_CustomerTable!$A:$H,3,FALSE())</f>
        <v>64</v>
      </c>
      <c r="H96" s="4" t="str">
        <f>VLOOKUP(E96,Cleaned_CustomerTable!$A:$H,8,FALSE())</f>
        <v>Platinum</v>
      </c>
      <c r="I96" s="4" t="str">
        <f>VLOOKUP(E96,Cleaned_CustomerTable!$A:$H,6,FALSE())</f>
        <v>Maine</v>
      </c>
      <c r="J96" s="4" t="str">
        <f>Cleaned_SalesTable!D96</f>
        <v>PROD97</v>
      </c>
      <c r="K96" s="4" t="str">
        <f>VLOOKUP(J96,Cleaned_ProductTable!$A:$F,2,FALSE())</f>
        <v>Cricket Bat</v>
      </c>
      <c r="L96" s="4" t="str">
        <f>VLOOKUP(J96,Cleaned_ProductTable!$A:$F,3,FALSE())</f>
        <v>Sports</v>
      </c>
      <c r="M96" s="4" t="str">
        <f>VLOOKUP(J96,Cleaned_ProductTable!$A:$F,4,FALSE())</f>
        <v>Khan LLC</v>
      </c>
      <c r="N96" s="4">
        <f>VLOOKUP(J96,Cleaned_ProductTable!$A:$F,5,FALSE())</f>
        <v>245.98</v>
      </c>
      <c r="O96" s="4" t="str">
        <f>Cleaned_SalesTable!E96</f>
        <v>STORE19</v>
      </c>
      <c r="P96" s="4" t="str">
        <f>VLOOKUP(O96,Cleaned_StoreTable!$A:$F,2,FALSE())</f>
        <v>Mann-Austin</v>
      </c>
      <c r="Q96" s="4" t="str">
        <f>VLOOKUP(O96,Cleaned_StoreTable!$A:$F,3,FALSE())</f>
        <v>East</v>
      </c>
      <c r="R96" s="4" t="str">
        <f>VLOOKUP(O96,Cleaned_StoreTable!$A:$F,5,FALSE())</f>
        <v>Online</v>
      </c>
      <c r="S96" s="4">
        <f>Cleaned_SalesTable!F96</f>
        <v>2</v>
      </c>
      <c r="T96" s="9">
        <f>Cleaned_SalesTable!G96</f>
        <v>569.36</v>
      </c>
      <c r="U96" s="8">
        <f>Cleaned_SalesTable!H96</f>
        <v>0.01</v>
      </c>
      <c r="V96" s="4" t="str">
        <f>Cleaned_SalesTable!I96</f>
        <v>PayPal</v>
      </c>
      <c r="W96" s="9">
        <f>Cleaned_SalesTable!J96</f>
        <v>1127.33</v>
      </c>
      <c r="X96" s="9">
        <f t="shared" si="8"/>
        <v>491.96</v>
      </c>
      <c r="Y96" s="9">
        <f t="shared" si="9"/>
        <v>635.37</v>
      </c>
      <c r="Z96" s="10">
        <f t="shared" si="10"/>
        <v>0.56359999999999999</v>
      </c>
      <c r="AA96" s="4" t="str">
        <f t="shared" si="11"/>
        <v>High Value</v>
      </c>
    </row>
    <row r="97" spans="1:27" ht="15" customHeight="1" x14ac:dyDescent="0.3">
      <c r="A97" s="4" t="str">
        <f>Cleaned_SalesTable!A97</f>
        <v>SALE95</v>
      </c>
      <c r="B97" s="26">
        <f>Cleaned_SalesTable!B97</f>
        <v>45556</v>
      </c>
      <c r="C97" s="4" t="str">
        <f t="shared" si="6"/>
        <v>Sep-2024</v>
      </c>
      <c r="D97" s="24">
        <f t="shared" si="7"/>
        <v>2024</v>
      </c>
      <c r="E97" s="4" t="str">
        <f>Cleaned_SalesTable!C97</f>
        <v>CUST1321</v>
      </c>
      <c r="F97" s="4" t="str">
        <f>VLOOKUP(E97,Cleaned_CustomerTable!$A:$H,2,FALSE())</f>
        <v>Darren Burton</v>
      </c>
      <c r="G97" s="24">
        <f>VLOOKUP(E97,Cleaned_CustomerTable!$A:$H,3,FALSE())</f>
        <v>21</v>
      </c>
      <c r="H97" s="4" t="str">
        <f>VLOOKUP(E97,Cleaned_CustomerTable!$A:$H,8,FALSE())</f>
        <v>Bronze</v>
      </c>
      <c r="I97" s="4" t="str">
        <f>VLOOKUP(E97,Cleaned_CustomerTable!$A:$H,6,FALSE())</f>
        <v>Tennessee</v>
      </c>
      <c r="J97" s="4" t="str">
        <f>Cleaned_SalesTable!D97</f>
        <v>PROD99</v>
      </c>
      <c r="K97" s="4" t="str">
        <f>VLOOKUP(J97,Cleaned_ProductTable!$A:$F,2,FALSE())</f>
        <v>Stainless Steel Cookware Set</v>
      </c>
      <c r="L97" s="4" t="str">
        <f>VLOOKUP(J97,Cleaned_ProductTable!$A:$F,3,FALSE())</f>
        <v>Home</v>
      </c>
      <c r="M97" s="4" t="str">
        <f>VLOOKUP(J97,Cleaned_ProductTable!$A:$F,4,FALSE())</f>
        <v>Campbell Ltd</v>
      </c>
      <c r="N97" s="4">
        <f>VLOOKUP(J97,Cleaned_ProductTable!$A:$F,5,FALSE())</f>
        <v>201.41</v>
      </c>
      <c r="O97" s="4" t="str">
        <f>Cleaned_SalesTable!E97</f>
        <v>STORE6</v>
      </c>
      <c r="P97" s="4" t="str">
        <f>VLOOKUP(O97,Cleaned_StoreTable!$A:$F,2,FALSE())</f>
        <v>Benson-Elliott</v>
      </c>
      <c r="Q97" s="4" t="str">
        <f>VLOOKUP(O97,Cleaned_StoreTable!$A:$F,3,FALSE())</f>
        <v>East</v>
      </c>
      <c r="R97" s="4" t="str">
        <f>VLOOKUP(O97,Cleaned_StoreTable!$A:$F,5,FALSE())</f>
        <v>Online</v>
      </c>
      <c r="S97" s="4">
        <f>Cleaned_SalesTable!F97</f>
        <v>2</v>
      </c>
      <c r="T97" s="9">
        <f>Cleaned_SalesTable!G97</f>
        <v>68.290000000000006</v>
      </c>
      <c r="U97" s="8">
        <f>Cleaned_SalesTable!H97</f>
        <v>0.14000000000000001</v>
      </c>
      <c r="V97" s="4" t="str">
        <f>Cleaned_SalesTable!I97</f>
        <v>COD</v>
      </c>
      <c r="W97" s="9">
        <f>Cleaned_SalesTable!J97</f>
        <v>117.4588</v>
      </c>
      <c r="X97" s="9">
        <f t="shared" si="8"/>
        <v>402.82</v>
      </c>
      <c r="Y97" s="9">
        <f t="shared" si="9"/>
        <v>-285.36</v>
      </c>
      <c r="Z97" s="10">
        <f t="shared" si="10"/>
        <v>-2.4293999999999998</v>
      </c>
      <c r="AA97" s="4" t="str">
        <f t="shared" si="11"/>
        <v>Standard</v>
      </c>
    </row>
    <row r="98" spans="1:27" ht="15" customHeight="1" x14ac:dyDescent="0.3">
      <c r="A98" s="4" t="str">
        <f>Cleaned_SalesTable!A98</f>
        <v>SALE96</v>
      </c>
      <c r="B98" s="26">
        <f>Cleaned_SalesTable!B98</f>
        <v>45523</v>
      </c>
      <c r="C98" s="4" t="str">
        <f t="shared" si="6"/>
        <v>Aug-2024</v>
      </c>
      <c r="D98" s="24">
        <f t="shared" si="7"/>
        <v>2024</v>
      </c>
      <c r="E98" s="4" t="str">
        <f>Cleaned_SalesTable!C98</f>
        <v>CUST1244</v>
      </c>
      <c r="F98" s="4" t="str">
        <f>VLOOKUP(E98,Cleaned_CustomerTable!$A:$H,2,FALSE())</f>
        <v>Nancy Page</v>
      </c>
      <c r="G98" s="24">
        <f>VLOOKUP(E98,Cleaned_CustomerTable!$A:$H,3,FALSE())</f>
        <v>19</v>
      </c>
      <c r="H98" s="4" t="str">
        <f>VLOOKUP(E98,Cleaned_CustomerTable!$A:$H,8,FALSE())</f>
        <v>Bronze</v>
      </c>
      <c r="I98" s="4" t="str">
        <f>VLOOKUP(E98,Cleaned_CustomerTable!$A:$H,6,FALSE())</f>
        <v>Utah</v>
      </c>
      <c r="J98" s="4" t="str">
        <f>Cleaned_SalesTable!D98</f>
        <v>PROD50</v>
      </c>
      <c r="K98" s="4" t="str">
        <f>VLOOKUP(J98,Cleaned_ProductTable!$A:$F,2,FALSE())</f>
        <v>Boxing Hand Wraps</v>
      </c>
      <c r="L98" s="4" t="str">
        <f>VLOOKUP(J98,Cleaned_ProductTable!$A:$F,3,FALSE())</f>
        <v>Sports</v>
      </c>
      <c r="M98" s="4" t="str">
        <f>VLOOKUP(J98,Cleaned_ProductTable!$A:$F,4,FALSE())</f>
        <v>Smith-King</v>
      </c>
      <c r="N98" s="4">
        <f>VLOOKUP(J98,Cleaned_ProductTable!$A:$F,5,FALSE())</f>
        <v>190.29</v>
      </c>
      <c r="O98" s="4" t="str">
        <f>Cleaned_SalesTable!E98</f>
        <v>STORE10</v>
      </c>
      <c r="P98" s="4" t="str">
        <f>VLOOKUP(O98,Cleaned_StoreTable!$A:$F,2,FALSE())</f>
        <v>Hill, Wagner and Ballard</v>
      </c>
      <c r="Q98" s="4" t="str">
        <f>VLOOKUP(O98,Cleaned_StoreTable!$A:$F,3,FALSE())</f>
        <v>East</v>
      </c>
      <c r="R98" s="4" t="str">
        <f>VLOOKUP(O98,Cleaned_StoreTable!$A:$F,5,FALSE())</f>
        <v>Online</v>
      </c>
      <c r="S98" s="4">
        <f>Cleaned_SalesTable!F98</f>
        <v>1</v>
      </c>
      <c r="T98" s="9">
        <f>Cleaned_SalesTable!G98</f>
        <v>842.9</v>
      </c>
      <c r="U98" s="8">
        <f>Cleaned_SalesTable!H98</f>
        <v>0.06</v>
      </c>
      <c r="V98" s="4" t="str">
        <f>Cleaned_SalesTable!I98</f>
        <v>COD</v>
      </c>
      <c r="W98" s="9">
        <f>Cleaned_SalesTable!J98</f>
        <v>792.32600000000002</v>
      </c>
      <c r="X98" s="9">
        <f t="shared" si="8"/>
        <v>190.29</v>
      </c>
      <c r="Y98" s="9">
        <f t="shared" si="9"/>
        <v>602.04</v>
      </c>
      <c r="Z98" s="10">
        <f t="shared" si="10"/>
        <v>0.75980000000000003</v>
      </c>
      <c r="AA98" s="4" t="str">
        <f t="shared" si="11"/>
        <v>Standard</v>
      </c>
    </row>
    <row r="99" spans="1:27" ht="15" customHeight="1" x14ac:dyDescent="0.3">
      <c r="A99" s="4" t="str">
        <f>Cleaned_SalesTable!A99</f>
        <v>SALE97</v>
      </c>
      <c r="B99" s="26">
        <f>Cleaned_SalesTable!B99</f>
        <v>45587</v>
      </c>
      <c r="C99" s="4" t="str">
        <f t="shared" si="6"/>
        <v>Oct-2024</v>
      </c>
      <c r="D99" s="24">
        <f t="shared" si="7"/>
        <v>2024</v>
      </c>
      <c r="E99" s="4" t="str">
        <f>Cleaned_SalesTable!C99</f>
        <v>CUST1287</v>
      </c>
      <c r="F99" s="4" t="str">
        <f>VLOOKUP(E99,Cleaned_CustomerTable!$A:$H,2,FALSE())</f>
        <v>Cynthia Roberts</v>
      </c>
      <c r="G99" s="24">
        <f>VLOOKUP(E99,Cleaned_CustomerTable!$A:$H,3,FALSE())</f>
        <v>22</v>
      </c>
      <c r="H99" s="4" t="str">
        <f>VLOOKUP(E99,Cleaned_CustomerTable!$A:$H,8,FALSE())</f>
        <v>Gold</v>
      </c>
      <c r="I99" s="4" t="str">
        <f>VLOOKUP(E99,Cleaned_CustomerTable!$A:$H,6,FALSE())</f>
        <v>Vermont</v>
      </c>
      <c r="J99" s="4" t="str">
        <f>Cleaned_SalesTable!D99</f>
        <v>PROD3</v>
      </c>
      <c r="K99" s="4" t="str">
        <f>VLOOKUP(J99,Cleaned_ProductTable!$A:$F,2,FALSE())</f>
        <v>Men's Running Jacket</v>
      </c>
      <c r="L99" s="4" t="str">
        <f>VLOOKUP(J99,Cleaned_ProductTable!$A:$F,3,FALSE())</f>
        <v>Clothing</v>
      </c>
      <c r="M99" s="4" t="str">
        <f>VLOOKUP(J99,Cleaned_ProductTable!$A:$F,4,FALSE())</f>
        <v>Pineda Ltd</v>
      </c>
      <c r="N99" s="4">
        <f>VLOOKUP(J99,Cleaned_ProductTable!$A:$F,5,FALSE())</f>
        <v>364.67</v>
      </c>
      <c r="O99" s="4" t="str">
        <f>Cleaned_SalesTable!E99</f>
        <v>STORE3</v>
      </c>
      <c r="P99" s="4" t="str">
        <f>VLOOKUP(O99,Cleaned_StoreTable!$A:$F,2,FALSE())</f>
        <v>Johnson-Wright</v>
      </c>
      <c r="Q99" s="4" t="str">
        <f>VLOOKUP(O99,Cleaned_StoreTable!$A:$F,3,FALSE())</f>
        <v>North</v>
      </c>
      <c r="R99" s="4" t="str">
        <f>VLOOKUP(O99,Cleaned_StoreTable!$A:$F,5,FALSE())</f>
        <v>Outlet</v>
      </c>
      <c r="S99" s="4">
        <f>Cleaned_SalesTable!F99</f>
        <v>3</v>
      </c>
      <c r="T99" s="9">
        <f>Cleaned_SalesTable!G99</f>
        <v>751.94</v>
      </c>
      <c r="U99" s="8">
        <f>Cleaned_SalesTable!H99</f>
        <v>0.26</v>
      </c>
      <c r="V99" s="4" t="str">
        <f>Cleaned_SalesTable!I99</f>
        <v>PayPal</v>
      </c>
      <c r="W99" s="9">
        <f>Cleaned_SalesTable!J99</f>
        <v>1669.3068000000001</v>
      </c>
      <c r="X99" s="9">
        <f t="shared" si="8"/>
        <v>1094.01</v>
      </c>
      <c r="Y99" s="9">
        <f t="shared" si="9"/>
        <v>575.29999999999995</v>
      </c>
      <c r="Z99" s="10">
        <f t="shared" si="10"/>
        <v>0.34460000000000002</v>
      </c>
      <c r="AA99" s="4" t="str">
        <f t="shared" si="11"/>
        <v>High Value</v>
      </c>
    </row>
    <row r="100" spans="1:27" ht="15" customHeight="1" x14ac:dyDescent="0.3">
      <c r="A100" s="4" t="str">
        <f>Cleaned_SalesTable!A100</f>
        <v>SALE98</v>
      </c>
      <c r="B100" s="26">
        <f>Cleaned_SalesTable!B100</f>
        <v>45580</v>
      </c>
      <c r="C100" s="4" t="str">
        <f t="shared" si="6"/>
        <v>Oct-2024</v>
      </c>
      <c r="D100" s="24">
        <f t="shared" si="7"/>
        <v>2024</v>
      </c>
      <c r="E100" s="4" t="str">
        <f>Cleaned_SalesTable!C100</f>
        <v>CUST1131</v>
      </c>
      <c r="F100" s="4" t="str">
        <f>VLOOKUP(E100,Cleaned_CustomerTable!$A:$H,2,FALSE())</f>
        <v>Joseph Richards</v>
      </c>
      <c r="G100" s="24">
        <f>VLOOKUP(E100,Cleaned_CustomerTable!$A:$H,3,FALSE())</f>
        <v>34</v>
      </c>
      <c r="H100" s="4" t="str">
        <f>VLOOKUP(E100,Cleaned_CustomerTable!$A:$H,8,FALSE())</f>
        <v>Bronze</v>
      </c>
      <c r="I100" s="4" t="str">
        <f>VLOOKUP(E100,Cleaned_CustomerTable!$A:$H,6,FALSE())</f>
        <v>Alabama</v>
      </c>
      <c r="J100" s="4" t="str">
        <f>Cleaned_SalesTable!D100</f>
        <v>PROD56</v>
      </c>
      <c r="K100" s="4" t="str">
        <f>VLOOKUP(J100,Cleaned_ProductTable!$A:$F,2,FALSE())</f>
        <v>Premium Blanket Throw</v>
      </c>
      <c r="L100" s="4" t="str">
        <f>VLOOKUP(J100,Cleaned_ProductTable!$A:$F,3,FALSE())</f>
        <v>Home</v>
      </c>
      <c r="M100" s="4" t="str">
        <f>VLOOKUP(J100,Cleaned_ProductTable!$A:$F,4,FALSE())</f>
        <v>Hernandez, Kennedy and Porter</v>
      </c>
      <c r="N100" s="4">
        <f>VLOOKUP(J100,Cleaned_ProductTable!$A:$F,5,FALSE())</f>
        <v>461.47</v>
      </c>
      <c r="O100" s="4" t="str">
        <f>Cleaned_SalesTable!E100</f>
        <v>STORE7</v>
      </c>
      <c r="P100" s="4" t="str">
        <f>VLOOKUP(O100,Cleaned_StoreTable!$A:$F,2,FALSE())</f>
        <v>Martinez-Mullins</v>
      </c>
      <c r="Q100" s="4" t="str">
        <f>VLOOKUP(O100,Cleaned_StoreTable!$A:$F,3,FALSE())</f>
        <v>South</v>
      </c>
      <c r="R100" s="4" t="str">
        <f>VLOOKUP(O100,Cleaned_StoreTable!$A:$F,5,FALSE())</f>
        <v>Online</v>
      </c>
      <c r="S100" s="4">
        <f>Cleaned_SalesTable!F100</f>
        <v>4</v>
      </c>
      <c r="T100" s="9">
        <f>Cleaned_SalesTable!G100</f>
        <v>476.28</v>
      </c>
      <c r="U100" s="8">
        <f>Cleaned_SalesTable!H100</f>
        <v>0.17</v>
      </c>
      <c r="V100" s="4" t="str">
        <f>Cleaned_SalesTable!I100</f>
        <v>Credit Card</v>
      </c>
      <c r="W100" s="9">
        <f>Cleaned_SalesTable!J100</f>
        <v>1581.2496000000001</v>
      </c>
      <c r="X100" s="9">
        <f t="shared" si="8"/>
        <v>1845.88</v>
      </c>
      <c r="Y100" s="9">
        <f t="shared" si="9"/>
        <v>-264.63</v>
      </c>
      <c r="Z100" s="10">
        <f t="shared" si="10"/>
        <v>-0.16739999999999999</v>
      </c>
      <c r="AA100" s="4" t="str">
        <f t="shared" si="11"/>
        <v>High Value</v>
      </c>
    </row>
    <row r="101" spans="1:27" ht="15" customHeight="1" x14ac:dyDescent="0.3">
      <c r="A101" s="4" t="str">
        <f>Cleaned_SalesTable!A101</f>
        <v>SALE99</v>
      </c>
      <c r="B101" s="26">
        <f>Cleaned_SalesTable!B101</f>
        <v>45479</v>
      </c>
      <c r="C101" s="4" t="str">
        <f t="shared" si="6"/>
        <v>Jul-2024</v>
      </c>
      <c r="D101" s="24">
        <f t="shared" si="7"/>
        <v>2024</v>
      </c>
      <c r="E101" s="4" t="str">
        <f>Cleaned_SalesTable!C101</f>
        <v>CUST1325</v>
      </c>
      <c r="F101" s="4" t="str">
        <f>VLOOKUP(E101,Cleaned_CustomerTable!$A:$H,2,FALSE())</f>
        <v>Andrew Smith</v>
      </c>
      <c r="G101" s="24">
        <f>VLOOKUP(E101,Cleaned_CustomerTable!$A:$H,3,FALSE())</f>
        <v>60</v>
      </c>
      <c r="H101" s="4" t="str">
        <f>VLOOKUP(E101,Cleaned_CustomerTable!$A:$H,8,FALSE())</f>
        <v>Bronze</v>
      </c>
      <c r="I101" s="4" t="str">
        <f>VLOOKUP(E101,Cleaned_CustomerTable!$A:$H,6,FALSE())</f>
        <v>Wisconsin</v>
      </c>
      <c r="J101" s="4" t="str">
        <f>Cleaned_SalesTable!D101</f>
        <v>PROD54</v>
      </c>
      <c r="K101" s="4" t="str">
        <f>VLOOKUP(J101,Cleaned_ProductTable!$A:$F,2,FALSE())</f>
        <v>Sports Stopwatch Pro</v>
      </c>
      <c r="L101" s="4" t="str">
        <f>VLOOKUP(J101,Cleaned_ProductTable!$A:$F,3,FALSE())</f>
        <v>Sports</v>
      </c>
      <c r="M101" s="4" t="str">
        <f>VLOOKUP(J101,Cleaned_ProductTable!$A:$F,4,FALSE())</f>
        <v>Thompson-French</v>
      </c>
      <c r="N101" s="4">
        <f>VLOOKUP(J101,Cleaned_ProductTable!$A:$F,5,FALSE())</f>
        <v>434.84</v>
      </c>
      <c r="O101" s="4" t="str">
        <f>Cleaned_SalesTable!E101</f>
        <v>STORE3</v>
      </c>
      <c r="P101" s="4" t="str">
        <f>VLOOKUP(O101,Cleaned_StoreTable!$A:$F,2,FALSE())</f>
        <v>Johnson-Wright</v>
      </c>
      <c r="Q101" s="4" t="str">
        <f>VLOOKUP(O101,Cleaned_StoreTable!$A:$F,3,FALSE())</f>
        <v>North</v>
      </c>
      <c r="R101" s="4" t="str">
        <f>VLOOKUP(O101,Cleaned_StoreTable!$A:$F,5,FALSE())</f>
        <v>Outlet</v>
      </c>
      <c r="S101" s="4">
        <f>Cleaned_SalesTable!F101</f>
        <v>3</v>
      </c>
      <c r="T101" s="9">
        <f>Cleaned_SalesTable!G101</f>
        <v>541.99</v>
      </c>
      <c r="U101" s="8">
        <f>Cleaned_SalesTable!H101</f>
        <v>0.24</v>
      </c>
      <c r="V101" s="4" t="str">
        <f>Cleaned_SalesTable!I101</f>
        <v>COD</v>
      </c>
      <c r="W101" s="9">
        <f>Cleaned_SalesTable!J101</f>
        <v>1235.7372</v>
      </c>
      <c r="X101" s="9">
        <f t="shared" si="8"/>
        <v>1304.52</v>
      </c>
      <c r="Y101" s="9">
        <f t="shared" si="9"/>
        <v>-68.78</v>
      </c>
      <c r="Z101" s="10">
        <f t="shared" si="10"/>
        <v>-5.57E-2</v>
      </c>
      <c r="AA101" s="4" t="str">
        <f t="shared" si="11"/>
        <v>High Value</v>
      </c>
    </row>
    <row r="102" spans="1:27" ht="15" customHeight="1" x14ac:dyDescent="0.3">
      <c r="A102" s="4" t="str">
        <f>Cleaned_SalesTable!A102</f>
        <v>SALE100</v>
      </c>
      <c r="B102" s="26">
        <f>Cleaned_SalesTable!B102</f>
        <v>45677</v>
      </c>
      <c r="C102" s="4" t="str">
        <f t="shared" si="6"/>
        <v>Jan-2025</v>
      </c>
      <c r="D102" s="24">
        <f t="shared" si="7"/>
        <v>2025</v>
      </c>
      <c r="E102" s="4" t="str">
        <f>Cleaned_SalesTable!C102</f>
        <v>CUST1369</v>
      </c>
      <c r="F102" s="4" t="str">
        <f>VLOOKUP(E102,Cleaned_CustomerTable!$A:$H,2,FALSE())</f>
        <v>Gregory Allen</v>
      </c>
      <c r="G102" s="24">
        <f>VLOOKUP(E102,Cleaned_CustomerTable!$A:$H,3,FALSE())</f>
        <v>20</v>
      </c>
      <c r="H102" s="4" t="str">
        <f>VLOOKUP(E102,Cleaned_CustomerTable!$A:$H,8,FALSE())</f>
        <v>Platinum</v>
      </c>
      <c r="I102" s="4" t="str">
        <f>VLOOKUP(E102,Cleaned_CustomerTable!$A:$H,6,FALSE())</f>
        <v>Vermont</v>
      </c>
      <c r="J102" s="4" t="str">
        <f>Cleaned_SalesTable!D102</f>
        <v>PROD33</v>
      </c>
      <c r="K102" s="4" t="str">
        <f>VLOOKUP(J102,Cleaned_ProductTable!$A:$F,2,FALSE())</f>
        <v>Modern Wall Clock</v>
      </c>
      <c r="L102" s="4" t="str">
        <f>VLOOKUP(J102,Cleaned_ProductTable!$A:$F,3,FALSE())</f>
        <v>Home</v>
      </c>
      <c r="M102" s="4" t="str">
        <f>VLOOKUP(J102,Cleaned_ProductTable!$A:$F,4,FALSE())</f>
        <v>Weiss-Watson</v>
      </c>
      <c r="N102" s="4">
        <f>VLOOKUP(J102,Cleaned_ProductTable!$A:$F,5,FALSE())</f>
        <v>179.77</v>
      </c>
      <c r="O102" s="4" t="str">
        <f>Cleaned_SalesTable!E102</f>
        <v>STORE5</v>
      </c>
      <c r="P102" s="4" t="str">
        <f>VLOOKUP(O102,Cleaned_StoreTable!$A:$F,2,FALSE())</f>
        <v>Gray Ltd</v>
      </c>
      <c r="Q102" s="4" t="str">
        <f>VLOOKUP(O102,Cleaned_StoreTable!$A:$F,3,FALSE())</f>
        <v>North</v>
      </c>
      <c r="R102" s="4" t="str">
        <f>VLOOKUP(O102,Cleaned_StoreTable!$A:$F,5,FALSE())</f>
        <v>Outlet</v>
      </c>
      <c r="S102" s="4">
        <f>Cleaned_SalesTable!F102</f>
        <v>2</v>
      </c>
      <c r="T102" s="9">
        <f>Cleaned_SalesTable!G102</f>
        <v>401.5</v>
      </c>
      <c r="U102" s="8">
        <f>Cleaned_SalesTable!H102</f>
        <v>0.18</v>
      </c>
      <c r="V102" s="4" t="str">
        <f>Cleaned_SalesTable!I102</f>
        <v>Credit Card</v>
      </c>
      <c r="W102" s="9">
        <f>Cleaned_SalesTable!J102</f>
        <v>658.46</v>
      </c>
      <c r="X102" s="9">
        <f t="shared" si="8"/>
        <v>359.54</v>
      </c>
      <c r="Y102" s="9">
        <f t="shared" si="9"/>
        <v>298.92</v>
      </c>
      <c r="Z102" s="10">
        <f t="shared" si="10"/>
        <v>0.45400000000000001</v>
      </c>
      <c r="AA102" s="4" t="str">
        <f t="shared" si="11"/>
        <v>Standard</v>
      </c>
    </row>
    <row r="103" spans="1:27" ht="15" customHeight="1" x14ac:dyDescent="0.3">
      <c r="A103" s="4" t="str">
        <f>Cleaned_SalesTable!A103</f>
        <v>SALE101</v>
      </c>
      <c r="B103" s="26">
        <f>Cleaned_SalesTable!B103</f>
        <v>45453</v>
      </c>
      <c r="C103" s="4" t="str">
        <f t="shared" si="6"/>
        <v>Jun-2024</v>
      </c>
      <c r="D103" s="24">
        <f t="shared" si="7"/>
        <v>2024</v>
      </c>
      <c r="E103" s="4" t="str">
        <f>Cleaned_SalesTable!C103</f>
        <v>CUST1084</v>
      </c>
      <c r="F103" s="4" t="str">
        <f>VLOOKUP(E103,Cleaned_CustomerTable!$A:$H,2,FALSE())</f>
        <v>Christy Hoffman</v>
      </c>
      <c r="G103" s="24">
        <f>VLOOKUP(E103,Cleaned_CustomerTable!$A:$H,3,FALSE())</f>
        <v>26</v>
      </c>
      <c r="H103" s="4" t="str">
        <f>VLOOKUP(E103,Cleaned_CustomerTable!$A:$H,8,FALSE())</f>
        <v>Platinum</v>
      </c>
      <c r="I103" s="4" t="str">
        <f>VLOOKUP(E103,Cleaned_CustomerTable!$A:$H,6,FALSE())</f>
        <v>Indiana</v>
      </c>
      <c r="J103" s="4" t="str">
        <f>Cleaned_SalesTable!D103</f>
        <v>PROD25</v>
      </c>
      <c r="K103" s="4" t="str">
        <f>VLOOKUP(J103,Cleaned_ProductTable!$A:$F,2,FALSE())</f>
        <v>Women's Scarf Set</v>
      </c>
      <c r="L103" s="4" t="str">
        <f>VLOOKUP(J103,Cleaned_ProductTable!$A:$F,3,FALSE())</f>
        <v>Clothing</v>
      </c>
      <c r="M103" s="4" t="str">
        <f>VLOOKUP(J103,Cleaned_ProductTable!$A:$F,4,FALSE())</f>
        <v>Brown and Sons</v>
      </c>
      <c r="N103" s="4">
        <f>VLOOKUP(J103,Cleaned_ProductTable!$A:$F,5,FALSE())</f>
        <v>174.02</v>
      </c>
      <c r="O103" s="4" t="str">
        <f>Cleaned_SalesTable!E103</f>
        <v>STORE13</v>
      </c>
      <c r="P103" s="4" t="str">
        <f>VLOOKUP(O103,Cleaned_StoreTable!$A:$F,2,FALSE())</f>
        <v>Gardner, Humphrey and Contreras</v>
      </c>
      <c r="Q103" s="4" t="str">
        <f>VLOOKUP(O103,Cleaned_StoreTable!$A:$F,3,FALSE())</f>
        <v>East</v>
      </c>
      <c r="R103" s="4" t="str">
        <f>VLOOKUP(O103,Cleaned_StoreTable!$A:$F,5,FALSE())</f>
        <v>Flagship</v>
      </c>
      <c r="S103" s="4">
        <f>Cleaned_SalesTable!F103</f>
        <v>3</v>
      </c>
      <c r="T103" s="9">
        <f>Cleaned_SalesTable!G103</f>
        <v>359.56</v>
      </c>
      <c r="U103" s="8">
        <f>Cleaned_SalesTable!H103</f>
        <v>0.17</v>
      </c>
      <c r="V103" s="4" t="str">
        <f>Cleaned_SalesTable!I103</f>
        <v>PayPal</v>
      </c>
      <c r="W103" s="9">
        <f>Cleaned_SalesTable!J103</f>
        <v>895.30439999999999</v>
      </c>
      <c r="X103" s="9">
        <f t="shared" si="8"/>
        <v>522.05999999999995</v>
      </c>
      <c r="Y103" s="9">
        <f t="shared" si="9"/>
        <v>373.24</v>
      </c>
      <c r="Z103" s="10">
        <f t="shared" si="10"/>
        <v>0.41689999999999999</v>
      </c>
      <c r="AA103" s="4" t="str">
        <f t="shared" si="11"/>
        <v>Standard</v>
      </c>
    </row>
    <row r="104" spans="1:27" ht="15" customHeight="1" x14ac:dyDescent="0.3">
      <c r="A104" s="4" t="str">
        <f>Cleaned_SalesTable!A104</f>
        <v>SALE102</v>
      </c>
      <c r="B104" s="26">
        <f>Cleaned_SalesTable!B104</f>
        <v>45552</v>
      </c>
      <c r="C104" s="4" t="str">
        <f t="shared" si="6"/>
        <v>Sep-2024</v>
      </c>
      <c r="D104" s="24">
        <f t="shared" si="7"/>
        <v>2024</v>
      </c>
      <c r="E104" s="4" t="str">
        <f>Cleaned_SalesTable!C104</f>
        <v>CUST1097</v>
      </c>
      <c r="F104" s="4" t="str">
        <f>VLOOKUP(E104,Cleaned_CustomerTable!$A:$H,2,FALSE())</f>
        <v>David Cobb</v>
      </c>
      <c r="G104" s="24">
        <f>VLOOKUP(E104,Cleaned_CustomerTable!$A:$H,3,FALSE())</f>
        <v>36</v>
      </c>
      <c r="H104" s="4" t="str">
        <f>VLOOKUP(E104,Cleaned_CustomerTable!$A:$H,8,FALSE())</f>
        <v>Silver</v>
      </c>
      <c r="I104" s="4" t="str">
        <f>VLOOKUP(E104,Cleaned_CustomerTable!$A:$H,6,FALSE())</f>
        <v>South Dakota</v>
      </c>
      <c r="J104" s="4" t="str">
        <f>Cleaned_SalesTable!D104</f>
        <v>PROD80</v>
      </c>
      <c r="K104" s="4" t="str">
        <f>VLOOKUP(J104,Cleaned_ProductTable!$A:$F,2,FALSE())</f>
        <v>Wall-Mounted Spice Rack</v>
      </c>
      <c r="L104" s="4" t="str">
        <f>VLOOKUP(J104,Cleaned_ProductTable!$A:$F,3,FALSE())</f>
        <v>Home</v>
      </c>
      <c r="M104" s="4" t="str">
        <f>VLOOKUP(J104,Cleaned_ProductTable!$A:$F,4,FALSE())</f>
        <v>Allison Ltd</v>
      </c>
      <c r="N104" s="4">
        <f>VLOOKUP(J104,Cleaned_ProductTable!$A:$F,5,FALSE())</f>
        <v>143.43</v>
      </c>
      <c r="O104" s="4" t="str">
        <f>Cleaned_SalesTable!E104</f>
        <v>STORE12</v>
      </c>
      <c r="P104" s="4" t="str">
        <f>VLOOKUP(O104,Cleaned_StoreTable!$A:$F,2,FALSE())</f>
        <v>Thomas, Bridges and Harris</v>
      </c>
      <c r="Q104" s="4" t="str">
        <f>VLOOKUP(O104,Cleaned_StoreTable!$A:$F,3,FALSE())</f>
        <v>North</v>
      </c>
      <c r="R104" s="4" t="str">
        <f>VLOOKUP(O104,Cleaned_StoreTable!$A:$F,5,FALSE())</f>
        <v>Online</v>
      </c>
      <c r="S104" s="4">
        <f>Cleaned_SalesTable!F104</f>
        <v>2</v>
      </c>
      <c r="T104" s="9">
        <f>Cleaned_SalesTable!G104</f>
        <v>471.88</v>
      </c>
      <c r="U104" s="8">
        <f>Cleaned_SalesTable!H104</f>
        <v>0.24</v>
      </c>
      <c r="V104" s="4" t="str">
        <f>Cleaned_SalesTable!I104</f>
        <v>PayPal</v>
      </c>
      <c r="W104" s="9">
        <f>Cleaned_SalesTable!J104</f>
        <v>717.25760000000002</v>
      </c>
      <c r="X104" s="9">
        <f t="shared" si="8"/>
        <v>286.86</v>
      </c>
      <c r="Y104" s="9">
        <f t="shared" si="9"/>
        <v>430.4</v>
      </c>
      <c r="Z104" s="10">
        <f t="shared" si="10"/>
        <v>0.60009999999999997</v>
      </c>
      <c r="AA104" s="4" t="str">
        <f t="shared" si="11"/>
        <v>Standard</v>
      </c>
    </row>
    <row r="105" spans="1:27" ht="15" customHeight="1" x14ac:dyDescent="0.3">
      <c r="A105" s="4" t="str">
        <f>Cleaned_SalesTable!A105</f>
        <v>SALE103</v>
      </c>
      <c r="B105" s="26">
        <f>Cleaned_SalesTable!B105</f>
        <v>45907</v>
      </c>
      <c r="C105" s="4" t="str">
        <f t="shared" si="6"/>
        <v>Sep-2025</v>
      </c>
      <c r="D105" s="24">
        <f t="shared" si="7"/>
        <v>2025</v>
      </c>
      <c r="E105" s="4" t="str">
        <f>Cleaned_SalesTable!C105</f>
        <v>CUST1182</v>
      </c>
      <c r="F105" s="4" t="str">
        <f>VLOOKUP(E105,Cleaned_CustomerTable!$A:$H,2,FALSE())</f>
        <v>Melissa Hamilton</v>
      </c>
      <c r="G105" s="24">
        <f>VLOOKUP(E105,Cleaned_CustomerTable!$A:$H,3,FALSE())</f>
        <v>23</v>
      </c>
      <c r="H105" s="4" t="str">
        <f>VLOOKUP(E105,Cleaned_CustomerTable!$A:$H,8,FALSE())</f>
        <v>Silver</v>
      </c>
      <c r="I105" s="4" t="str">
        <f>VLOOKUP(E105,Cleaned_CustomerTable!$A:$H,6,FALSE())</f>
        <v>Oklahoma</v>
      </c>
      <c r="J105" s="4" t="str">
        <f>Cleaned_SalesTable!D105</f>
        <v>PROD34</v>
      </c>
      <c r="K105" s="4" t="str">
        <f>VLOOKUP(J105,Cleaned_ProductTable!$A:$F,2,FALSE())</f>
        <v>Gaming Mechanical Keyboard</v>
      </c>
      <c r="L105" s="4" t="str">
        <f>VLOOKUP(J105,Cleaned_ProductTable!$A:$F,3,FALSE())</f>
        <v>Electronics</v>
      </c>
      <c r="M105" s="4" t="str">
        <f>VLOOKUP(J105,Cleaned_ProductTable!$A:$F,4,FALSE())</f>
        <v>Lucero LLC</v>
      </c>
      <c r="N105" s="4">
        <f>VLOOKUP(J105,Cleaned_ProductTable!$A:$F,5,FALSE())</f>
        <v>419.28</v>
      </c>
      <c r="O105" s="4" t="str">
        <f>Cleaned_SalesTable!E105</f>
        <v>STORE4</v>
      </c>
      <c r="P105" s="4" t="str">
        <f>VLOOKUP(O105,Cleaned_StoreTable!$A:$F,2,FALSE())</f>
        <v>Alexander Group</v>
      </c>
      <c r="Q105" s="4" t="str">
        <f>VLOOKUP(O105,Cleaned_StoreTable!$A:$F,3,FALSE())</f>
        <v>South</v>
      </c>
      <c r="R105" s="4" t="str">
        <f>VLOOKUP(O105,Cleaned_StoreTable!$A:$F,5,FALSE())</f>
        <v>Online</v>
      </c>
      <c r="S105" s="4">
        <f>Cleaned_SalesTable!F105</f>
        <v>4</v>
      </c>
      <c r="T105" s="9">
        <f>Cleaned_SalesTable!G105</f>
        <v>925.19</v>
      </c>
      <c r="U105" s="8">
        <f>Cleaned_SalesTable!H105</f>
        <v>0.19</v>
      </c>
      <c r="V105" s="4" t="str">
        <f>Cleaned_SalesTable!I105</f>
        <v>PayPal</v>
      </c>
      <c r="W105" s="9">
        <f>Cleaned_SalesTable!J105</f>
        <v>2997.6156000000001</v>
      </c>
      <c r="X105" s="9">
        <f t="shared" si="8"/>
        <v>1677.12</v>
      </c>
      <c r="Y105" s="9">
        <f t="shared" si="9"/>
        <v>1320.5</v>
      </c>
      <c r="Z105" s="10">
        <f t="shared" si="10"/>
        <v>0.4405</v>
      </c>
      <c r="AA105" s="4" t="str">
        <f t="shared" si="11"/>
        <v>High Value</v>
      </c>
    </row>
    <row r="106" spans="1:27" ht="15" customHeight="1" x14ac:dyDescent="0.3">
      <c r="A106" s="4" t="str">
        <f>Cleaned_SalesTable!A106</f>
        <v>SALE104</v>
      </c>
      <c r="B106" s="26">
        <f>Cleaned_SalesTable!B106</f>
        <v>45330</v>
      </c>
      <c r="C106" s="4" t="str">
        <f t="shared" si="6"/>
        <v>Feb-2024</v>
      </c>
      <c r="D106" s="24">
        <f t="shared" si="7"/>
        <v>2024</v>
      </c>
      <c r="E106" s="4" t="str">
        <f>Cleaned_SalesTable!C106</f>
        <v>CUST1029</v>
      </c>
      <c r="F106" s="4" t="str">
        <f>VLOOKUP(E106,Cleaned_CustomerTable!$A:$H,2,FALSE())</f>
        <v>David Arnold</v>
      </c>
      <c r="G106" s="24">
        <f>VLOOKUP(E106,Cleaned_CustomerTable!$A:$H,3,FALSE())</f>
        <v>54</v>
      </c>
      <c r="H106" s="4" t="str">
        <f>VLOOKUP(E106,Cleaned_CustomerTable!$A:$H,8,FALSE())</f>
        <v>Silver</v>
      </c>
      <c r="I106" s="4" t="str">
        <f>VLOOKUP(E106,Cleaned_CustomerTable!$A:$H,6,FALSE())</f>
        <v>California</v>
      </c>
      <c r="J106" s="4" t="str">
        <f>Cleaned_SalesTable!D106</f>
        <v>PROD86</v>
      </c>
      <c r="K106" s="4" t="str">
        <f>VLOOKUP(J106,Cleaned_ProductTable!$A:$F,2,FALSE())</f>
        <v>Kitchen Cutting Board</v>
      </c>
      <c r="L106" s="4" t="str">
        <f>VLOOKUP(J106,Cleaned_ProductTable!$A:$F,3,FALSE())</f>
        <v>Home</v>
      </c>
      <c r="M106" s="4" t="str">
        <f>VLOOKUP(J106,Cleaned_ProductTable!$A:$F,4,FALSE())</f>
        <v>Taylor, Dodson and Johnston</v>
      </c>
      <c r="N106" s="4">
        <f>VLOOKUP(J106,Cleaned_ProductTable!$A:$F,5,FALSE())</f>
        <v>176.07</v>
      </c>
      <c r="O106" s="4" t="str">
        <f>Cleaned_SalesTable!E106</f>
        <v>STORE11</v>
      </c>
      <c r="P106" s="4" t="str">
        <f>VLOOKUP(O106,Cleaned_StoreTable!$A:$F,2,FALSE())</f>
        <v>Aguirre-Keller</v>
      </c>
      <c r="Q106" s="4" t="str">
        <f>VLOOKUP(O106,Cleaned_StoreTable!$A:$F,3,FALSE())</f>
        <v>South</v>
      </c>
      <c r="R106" s="4" t="str">
        <f>VLOOKUP(O106,Cleaned_StoreTable!$A:$F,5,FALSE())</f>
        <v>Online</v>
      </c>
      <c r="S106" s="4">
        <f>Cleaned_SalesTable!F106</f>
        <v>2</v>
      </c>
      <c r="T106" s="9">
        <f>Cleaned_SalesTable!G106</f>
        <v>879.63</v>
      </c>
      <c r="U106" s="8">
        <f>Cleaned_SalesTable!H106</f>
        <v>7.0000000000000007E-2</v>
      </c>
      <c r="V106" s="4" t="str">
        <f>Cleaned_SalesTable!I106</f>
        <v>COD</v>
      </c>
      <c r="W106" s="9">
        <f>Cleaned_SalesTable!J106</f>
        <v>1636.1117999999999</v>
      </c>
      <c r="X106" s="9">
        <f t="shared" si="8"/>
        <v>352.14</v>
      </c>
      <c r="Y106" s="9">
        <f t="shared" si="9"/>
        <v>1283.97</v>
      </c>
      <c r="Z106" s="10">
        <f t="shared" si="10"/>
        <v>0.78480000000000005</v>
      </c>
      <c r="AA106" s="4" t="str">
        <f t="shared" si="11"/>
        <v>High Value</v>
      </c>
    </row>
    <row r="107" spans="1:27" ht="15" customHeight="1" x14ac:dyDescent="0.3">
      <c r="A107" s="4" t="str">
        <f>Cleaned_SalesTable!A107</f>
        <v>SALE105</v>
      </c>
      <c r="B107" s="26">
        <f>Cleaned_SalesTable!B107</f>
        <v>45214</v>
      </c>
      <c r="C107" s="4" t="str">
        <f t="shared" si="6"/>
        <v>Oct-2023</v>
      </c>
      <c r="D107" s="24">
        <f t="shared" si="7"/>
        <v>2023</v>
      </c>
      <c r="E107" s="4" t="str">
        <f>Cleaned_SalesTable!C107</f>
        <v>CUST1002</v>
      </c>
      <c r="F107" s="4" t="str">
        <f>VLOOKUP(E107,Cleaned_CustomerTable!$A:$H,2,FALSE())</f>
        <v>Dr. Benjamin Price</v>
      </c>
      <c r="G107" s="24">
        <f>VLOOKUP(E107,Cleaned_CustomerTable!$A:$H,3,FALSE())</f>
        <v>29</v>
      </c>
      <c r="H107" s="4" t="str">
        <f>VLOOKUP(E107,Cleaned_CustomerTable!$A:$H,8,FALSE())</f>
        <v>Platinum</v>
      </c>
      <c r="I107" s="4" t="str">
        <f>VLOOKUP(E107,Cleaned_CustomerTable!$A:$H,6,FALSE())</f>
        <v>Alabama</v>
      </c>
      <c r="J107" s="4" t="str">
        <f>Cleaned_SalesTable!D107</f>
        <v>PROD79</v>
      </c>
      <c r="K107" s="4" t="str">
        <f>VLOOKUP(J107,Cleaned_ProductTable!$A:$F,2,FALSE())</f>
        <v>Decorative Lamp Shade</v>
      </c>
      <c r="L107" s="4" t="str">
        <f>VLOOKUP(J107,Cleaned_ProductTable!$A:$F,3,FALSE())</f>
        <v>Home</v>
      </c>
      <c r="M107" s="4" t="str">
        <f>VLOOKUP(J107,Cleaned_ProductTable!$A:$F,4,FALSE())</f>
        <v>Ramirez-Hanson</v>
      </c>
      <c r="N107" s="4">
        <f>VLOOKUP(J107,Cleaned_ProductTable!$A:$F,5,FALSE())</f>
        <v>228.53</v>
      </c>
      <c r="O107" s="4" t="str">
        <f>Cleaned_SalesTable!E107</f>
        <v>STORE17</v>
      </c>
      <c r="P107" s="4" t="str">
        <f>VLOOKUP(O107,Cleaned_StoreTable!$A:$F,2,FALSE())</f>
        <v>Holloway Ltd</v>
      </c>
      <c r="Q107" s="4" t="str">
        <f>VLOOKUP(O107,Cleaned_StoreTable!$A:$F,3,FALSE())</f>
        <v>North</v>
      </c>
      <c r="R107" s="4" t="str">
        <f>VLOOKUP(O107,Cleaned_StoreTable!$A:$F,5,FALSE())</f>
        <v>Flagship</v>
      </c>
      <c r="S107" s="4">
        <f>Cleaned_SalesTable!F107</f>
        <v>2</v>
      </c>
      <c r="T107" s="9">
        <f>Cleaned_SalesTable!G107</f>
        <v>418.23</v>
      </c>
      <c r="U107" s="8">
        <f>Cleaned_SalesTable!H107</f>
        <v>0.28000000000000003</v>
      </c>
      <c r="V107" s="4" t="str">
        <f>Cleaned_SalesTable!I107</f>
        <v>Credit Card</v>
      </c>
      <c r="W107" s="9">
        <f>Cleaned_SalesTable!J107</f>
        <v>602.25120000000004</v>
      </c>
      <c r="X107" s="9">
        <f t="shared" si="8"/>
        <v>457.06</v>
      </c>
      <c r="Y107" s="9">
        <f t="shared" si="9"/>
        <v>145.19</v>
      </c>
      <c r="Z107" s="10">
        <f t="shared" si="10"/>
        <v>0.24110000000000001</v>
      </c>
      <c r="AA107" s="4" t="str">
        <f t="shared" si="11"/>
        <v>Standard</v>
      </c>
    </row>
    <row r="108" spans="1:27" ht="15" customHeight="1" x14ac:dyDescent="0.3">
      <c r="A108" s="4" t="str">
        <f>Cleaned_SalesTable!A108</f>
        <v>SALE106</v>
      </c>
      <c r="B108" s="26">
        <f>Cleaned_SalesTable!B108</f>
        <v>45891</v>
      </c>
      <c r="C108" s="4" t="str">
        <f t="shared" si="6"/>
        <v>Aug-2025</v>
      </c>
      <c r="D108" s="24">
        <f t="shared" si="7"/>
        <v>2025</v>
      </c>
      <c r="E108" s="4" t="str">
        <f>Cleaned_SalesTable!C108</f>
        <v>CUST1269</v>
      </c>
      <c r="F108" s="4" t="str">
        <f>VLOOKUP(E108,Cleaned_CustomerTable!$A:$H,2,FALSE())</f>
        <v>Tyrone Olson</v>
      </c>
      <c r="G108" s="24">
        <f>VLOOKUP(E108,Cleaned_CustomerTable!$A:$H,3,FALSE())</f>
        <v>45</v>
      </c>
      <c r="H108" s="4" t="str">
        <f>VLOOKUP(E108,Cleaned_CustomerTable!$A:$H,8,FALSE())</f>
        <v>Silver</v>
      </c>
      <c r="I108" s="4" t="str">
        <f>VLOOKUP(E108,Cleaned_CustomerTable!$A:$H,6,FALSE())</f>
        <v>California</v>
      </c>
      <c r="J108" s="4" t="str">
        <f>Cleaned_SalesTable!D108</f>
        <v>PROD19</v>
      </c>
      <c r="K108" s="4" t="str">
        <f>VLOOKUP(J108,Cleaned_ProductTable!$A:$F,2,FALSE())</f>
        <v>Knee Support Brace</v>
      </c>
      <c r="L108" s="4" t="str">
        <f>VLOOKUP(J108,Cleaned_ProductTable!$A:$F,3,FALSE())</f>
        <v>Sports</v>
      </c>
      <c r="M108" s="4" t="str">
        <f>VLOOKUP(J108,Cleaned_ProductTable!$A:$F,4,FALSE())</f>
        <v>May-Reese</v>
      </c>
      <c r="N108" s="4">
        <f>VLOOKUP(J108,Cleaned_ProductTable!$A:$F,5,FALSE())</f>
        <v>21.34</v>
      </c>
      <c r="O108" s="4" t="str">
        <f>Cleaned_SalesTable!E108</f>
        <v>STORE18</v>
      </c>
      <c r="P108" s="4" t="str">
        <f>VLOOKUP(O108,Cleaned_StoreTable!$A:$F,2,FALSE())</f>
        <v>Guerrero-Schmitt</v>
      </c>
      <c r="Q108" s="4" t="str">
        <f>VLOOKUP(O108,Cleaned_StoreTable!$A:$F,3,FALSE())</f>
        <v>East</v>
      </c>
      <c r="R108" s="4" t="str">
        <f>VLOOKUP(O108,Cleaned_StoreTable!$A:$F,5,FALSE())</f>
        <v>Flagship</v>
      </c>
      <c r="S108" s="4">
        <f>Cleaned_SalesTable!F108</f>
        <v>3</v>
      </c>
      <c r="T108" s="9">
        <f>Cleaned_SalesTable!G108</f>
        <v>551.72</v>
      </c>
      <c r="U108" s="8">
        <f>Cleaned_SalesTable!H108</f>
        <v>0.03</v>
      </c>
      <c r="V108" s="4" t="str">
        <f>Cleaned_SalesTable!I108</f>
        <v>COD</v>
      </c>
      <c r="W108" s="9">
        <f>Cleaned_SalesTable!J108</f>
        <v>1605.5052000000001</v>
      </c>
      <c r="X108" s="9">
        <f t="shared" si="8"/>
        <v>64.02</v>
      </c>
      <c r="Y108" s="9">
        <f t="shared" si="9"/>
        <v>1541.49</v>
      </c>
      <c r="Z108" s="10">
        <f t="shared" si="10"/>
        <v>0.96009999999999995</v>
      </c>
      <c r="AA108" s="4" t="str">
        <f t="shared" si="11"/>
        <v>High Value</v>
      </c>
    </row>
    <row r="109" spans="1:27" ht="15" customHeight="1" x14ac:dyDescent="0.3">
      <c r="A109" s="4" t="str">
        <f>Cleaned_SalesTable!A109</f>
        <v>SALE107</v>
      </c>
      <c r="B109" s="26">
        <f>Cleaned_SalesTable!B109</f>
        <v>45323</v>
      </c>
      <c r="C109" s="4" t="str">
        <f t="shared" si="6"/>
        <v>Feb-2024</v>
      </c>
      <c r="D109" s="24">
        <f t="shared" si="7"/>
        <v>2024</v>
      </c>
      <c r="E109" s="4" t="str">
        <f>Cleaned_SalesTable!C109</f>
        <v>CUST1338</v>
      </c>
      <c r="F109" s="4" t="str">
        <f>VLOOKUP(E109,Cleaned_CustomerTable!$A:$H,2,FALSE())</f>
        <v>Jasmine Snyder</v>
      </c>
      <c r="G109" s="24">
        <f>VLOOKUP(E109,Cleaned_CustomerTable!$A:$H,3,FALSE())</f>
        <v>46</v>
      </c>
      <c r="H109" s="4" t="str">
        <f>VLOOKUP(E109,Cleaned_CustomerTable!$A:$H,8,FALSE())</f>
        <v>Silver</v>
      </c>
      <c r="I109" s="4" t="str">
        <f>VLOOKUP(E109,Cleaned_CustomerTable!$A:$H,6,FALSE())</f>
        <v>Connecticut</v>
      </c>
      <c r="J109" s="4" t="str">
        <f>Cleaned_SalesTable!D109</f>
        <v>PROD86</v>
      </c>
      <c r="K109" s="4" t="str">
        <f>VLOOKUP(J109,Cleaned_ProductTable!$A:$F,2,FALSE())</f>
        <v>Kitchen Cutting Board</v>
      </c>
      <c r="L109" s="4" t="str">
        <f>VLOOKUP(J109,Cleaned_ProductTable!$A:$F,3,FALSE())</f>
        <v>Home</v>
      </c>
      <c r="M109" s="4" t="str">
        <f>VLOOKUP(J109,Cleaned_ProductTable!$A:$F,4,FALSE())</f>
        <v>Taylor, Dodson and Johnston</v>
      </c>
      <c r="N109" s="4">
        <f>VLOOKUP(J109,Cleaned_ProductTable!$A:$F,5,FALSE())</f>
        <v>176.07</v>
      </c>
      <c r="O109" s="4" t="str">
        <f>Cleaned_SalesTable!E109</f>
        <v>STORE7</v>
      </c>
      <c r="P109" s="4" t="str">
        <f>VLOOKUP(O109,Cleaned_StoreTable!$A:$F,2,FALSE())</f>
        <v>Martinez-Mullins</v>
      </c>
      <c r="Q109" s="4" t="str">
        <f>VLOOKUP(O109,Cleaned_StoreTable!$A:$F,3,FALSE())</f>
        <v>South</v>
      </c>
      <c r="R109" s="4" t="str">
        <f>VLOOKUP(O109,Cleaned_StoreTable!$A:$F,5,FALSE())</f>
        <v>Online</v>
      </c>
      <c r="S109" s="4">
        <f>Cleaned_SalesTable!F109</f>
        <v>4</v>
      </c>
      <c r="T109" s="9">
        <f>Cleaned_SalesTable!G109</f>
        <v>525.61</v>
      </c>
      <c r="U109" s="8">
        <f>Cleaned_SalesTable!H109</f>
        <v>0.02</v>
      </c>
      <c r="V109" s="4" t="str">
        <f>Cleaned_SalesTable!I109</f>
        <v>PayPal</v>
      </c>
      <c r="W109" s="9">
        <f>Cleaned_SalesTable!J109</f>
        <v>2060.3912</v>
      </c>
      <c r="X109" s="9">
        <f t="shared" si="8"/>
        <v>704.28</v>
      </c>
      <c r="Y109" s="9">
        <f t="shared" si="9"/>
        <v>1356.11</v>
      </c>
      <c r="Z109" s="10">
        <f t="shared" si="10"/>
        <v>0.65820000000000001</v>
      </c>
      <c r="AA109" s="4" t="str">
        <f t="shared" si="11"/>
        <v>High Value</v>
      </c>
    </row>
    <row r="110" spans="1:27" ht="15" customHeight="1" x14ac:dyDescent="0.3">
      <c r="A110" s="4" t="str">
        <f>Cleaned_SalesTable!A110</f>
        <v>SALE108</v>
      </c>
      <c r="B110" s="26">
        <f>Cleaned_SalesTable!B110</f>
        <v>45785</v>
      </c>
      <c r="C110" s="4" t="str">
        <f t="shared" si="6"/>
        <v>May-2025</v>
      </c>
      <c r="D110" s="24">
        <f t="shared" si="7"/>
        <v>2025</v>
      </c>
      <c r="E110" s="4" t="str">
        <f>Cleaned_SalesTable!C110</f>
        <v>CUST1041</v>
      </c>
      <c r="F110" s="4" t="str">
        <f>VLOOKUP(E110,Cleaned_CustomerTable!$A:$H,2,FALSE())</f>
        <v>James Gibbs</v>
      </c>
      <c r="G110" s="24">
        <f>VLOOKUP(E110,Cleaned_CustomerTable!$A:$H,3,FALSE())</f>
        <v>21</v>
      </c>
      <c r="H110" s="4" t="str">
        <f>VLOOKUP(E110,Cleaned_CustomerTable!$A:$H,8,FALSE())</f>
        <v>Platinum</v>
      </c>
      <c r="I110" s="4" t="str">
        <f>VLOOKUP(E110,Cleaned_CustomerTable!$A:$H,6,FALSE())</f>
        <v>Alaska</v>
      </c>
      <c r="J110" s="4" t="str">
        <f>Cleaned_SalesTable!D110</f>
        <v>PROD22</v>
      </c>
      <c r="K110" s="4" t="str">
        <f>VLOOKUP(J110,Cleaned_ProductTable!$A:$F,2,FALSE())</f>
        <v>Carbon Fiber Tennis Racket</v>
      </c>
      <c r="L110" s="4" t="str">
        <f>VLOOKUP(J110,Cleaned_ProductTable!$A:$F,3,FALSE())</f>
        <v>Sports</v>
      </c>
      <c r="M110" s="4" t="str">
        <f>VLOOKUP(J110,Cleaned_ProductTable!$A:$F,4,FALSE())</f>
        <v>Flores, Pineda and Rodriguez</v>
      </c>
      <c r="N110" s="4">
        <f>VLOOKUP(J110,Cleaned_ProductTable!$A:$F,5,FALSE())</f>
        <v>484.62</v>
      </c>
      <c r="O110" s="4" t="str">
        <f>Cleaned_SalesTable!E110</f>
        <v>STORE13</v>
      </c>
      <c r="P110" s="4" t="str">
        <f>VLOOKUP(O110,Cleaned_StoreTable!$A:$F,2,FALSE())</f>
        <v>Gardner, Humphrey and Contreras</v>
      </c>
      <c r="Q110" s="4" t="str">
        <f>VLOOKUP(O110,Cleaned_StoreTable!$A:$F,3,FALSE())</f>
        <v>East</v>
      </c>
      <c r="R110" s="4" t="str">
        <f>VLOOKUP(O110,Cleaned_StoreTable!$A:$F,5,FALSE())</f>
        <v>Flagship</v>
      </c>
      <c r="S110" s="4">
        <f>Cleaned_SalesTable!F110</f>
        <v>3</v>
      </c>
      <c r="T110" s="9">
        <f>Cleaned_SalesTable!G110</f>
        <v>815.3</v>
      </c>
      <c r="U110" s="8">
        <f>Cleaned_SalesTable!H110</f>
        <v>0.03</v>
      </c>
      <c r="V110" s="4" t="str">
        <f>Cleaned_SalesTable!I110</f>
        <v>Credit Card</v>
      </c>
      <c r="W110" s="9">
        <f>Cleaned_SalesTable!J110</f>
        <v>2372.5230000000001</v>
      </c>
      <c r="X110" s="9">
        <f t="shared" si="8"/>
        <v>1453.86</v>
      </c>
      <c r="Y110" s="9">
        <f t="shared" si="9"/>
        <v>918.66</v>
      </c>
      <c r="Z110" s="10">
        <f t="shared" si="10"/>
        <v>0.38719999999999999</v>
      </c>
      <c r="AA110" s="4" t="str">
        <f t="shared" si="11"/>
        <v>High Value</v>
      </c>
    </row>
    <row r="111" spans="1:27" ht="15" customHeight="1" x14ac:dyDescent="0.3">
      <c r="A111" s="4" t="str">
        <f>Cleaned_SalesTable!A111</f>
        <v>SALE109</v>
      </c>
      <c r="B111" s="26">
        <f>Cleaned_SalesTable!B111</f>
        <v>45738</v>
      </c>
      <c r="C111" s="4" t="str">
        <f t="shared" si="6"/>
        <v>Mar-2025</v>
      </c>
      <c r="D111" s="24">
        <f t="shared" si="7"/>
        <v>2025</v>
      </c>
      <c r="E111" s="4" t="str">
        <f>Cleaned_SalesTable!C111</f>
        <v>CUST1214</v>
      </c>
      <c r="F111" s="4" t="str">
        <f>VLOOKUP(E111,Cleaned_CustomerTable!$A:$H,2,FALSE())</f>
        <v>Eric Todd</v>
      </c>
      <c r="G111" s="24">
        <f>VLOOKUP(E111,Cleaned_CustomerTable!$A:$H,3,FALSE())</f>
        <v>61</v>
      </c>
      <c r="H111" s="4" t="str">
        <f>VLOOKUP(E111,Cleaned_CustomerTable!$A:$H,8,FALSE())</f>
        <v>Gold</v>
      </c>
      <c r="I111" s="4" t="str">
        <f>VLOOKUP(E111,Cleaned_CustomerTable!$A:$H,6,FALSE())</f>
        <v>Montana</v>
      </c>
      <c r="J111" s="4" t="str">
        <f>Cleaned_SalesTable!D111</f>
        <v>PROD91</v>
      </c>
      <c r="K111" s="4" t="str">
        <f>VLOOKUP(J111,Cleaned_ProductTable!$A:$F,2,FALSE())</f>
        <v>Women's High Heels</v>
      </c>
      <c r="L111" s="4" t="str">
        <f>VLOOKUP(J111,Cleaned_ProductTable!$A:$F,3,FALSE())</f>
        <v>Clothing</v>
      </c>
      <c r="M111" s="4" t="str">
        <f>VLOOKUP(J111,Cleaned_ProductTable!$A:$F,4,FALSE())</f>
        <v>Smith-Charles</v>
      </c>
      <c r="N111" s="4">
        <f>VLOOKUP(J111,Cleaned_ProductTable!$A:$F,5,FALSE())</f>
        <v>438.25</v>
      </c>
      <c r="O111" s="4" t="str">
        <f>Cleaned_SalesTable!E111</f>
        <v>STORE0</v>
      </c>
      <c r="P111" s="4" t="str">
        <f>VLOOKUP(O111,Cleaned_StoreTable!$A:$F,2,FALSE())</f>
        <v>Rivera-Warner</v>
      </c>
      <c r="Q111" s="4" t="str">
        <f>VLOOKUP(O111,Cleaned_StoreTable!$A:$F,3,FALSE())</f>
        <v>East</v>
      </c>
      <c r="R111" s="4" t="str">
        <f>VLOOKUP(O111,Cleaned_StoreTable!$A:$F,5,FALSE())</f>
        <v>Flagship</v>
      </c>
      <c r="S111" s="4">
        <f>Cleaned_SalesTable!F111</f>
        <v>3</v>
      </c>
      <c r="T111" s="9">
        <f>Cleaned_SalesTable!G111</f>
        <v>376.46</v>
      </c>
      <c r="U111" s="8">
        <f>Cleaned_SalesTable!H111</f>
        <v>0.09</v>
      </c>
      <c r="V111" s="4" t="str">
        <f>Cleaned_SalesTable!I111</f>
        <v>COD</v>
      </c>
      <c r="W111" s="9">
        <f>Cleaned_SalesTable!J111</f>
        <v>1027.7357999999999</v>
      </c>
      <c r="X111" s="9">
        <f t="shared" si="8"/>
        <v>1314.75</v>
      </c>
      <c r="Y111" s="9">
        <f t="shared" si="9"/>
        <v>-287.01</v>
      </c>
      <c r="Z111" s="10">
        <f t="shared" si="10"/>
        <v>-0.27929999999999999</v>
      </c>
      <c r="AA111" s="4" t="str">
        <f t="shared" si="11"/>
        <v>Standard</v>
      </c>
    </row>
    <row r="112" spans="1:27" ht="15" customHeight="1" x14ac:dyDescent="0.3">
      <c r="A112" s="4" t="str">
        <f>Cleaned_SalesTable!A112</f>
        <v>SALE110</v>
      </c>
      <c r="B112" s="26">
        <f>Cleaned_SalesTable!B112</f>
        <v>45851</v>
      </c>
      <c r="C112" s="4" t="str">
        <f t="shared" si="6"/>
        <v>Jul-2025</v>
      </c>
      <c r="D112" s="24">
        <f t="shared" si="7"/>
        <v>2025</v>
      </c>
      <c r="E112" s="4" t="str">
        <f>Cleaned_SalesTable!C112</f>
        <v>CUST1007</v>
      </c>
      <c r="F112" s="4" t="str">
        <f>VLOOKUP(E112,Cleaned_CustomerTable!$A:$H,2,FALSE())</f>
        <v>Daniel Boyd</v>
      </c>
      <c r="G112" s="24">
        <f>VLOOKUP(E112,Cleaned_CustomerTable!$A:$H,3,FALSE())</f>
        <v>29</v>
      </c>
      <c r="H112" s="4" t="str">
        <f>VLOOKUP(E112,Cleaned_CustomerTable!$A:$H,8,FALSE())</f>
        <v>Bronze</v>
      </c>
      <c r="I112" s="4" t="str">
        <f>VLOOKUP(E112,Cleaned_CustomerTable!$A:$H,6,FALSE())</f>
        <v>West Virginia</v>
      </c>
      <c r="J112" s="4" t="str">
        <f>Cleaned_SalesTable!D112</f>
        <v>PROD42</v>
      </c>
      <c r="K112" s="4" t="str">
        <f>VLOOKUP(J112,Cleaned_ProductTable!$A:$F,2,FALSE())</f>
        <v>Smart Home WiFi Camera</v>
      </c>
      <c r="L112" s="4" t="str">
        <f>VLOOKUP(J112,Cleaned_ProductTable!$A:$F,3,FALSE())</f>
        <v>Electronics</v>
      </c>
      <c r="M112" s="4" t="str">
        <f>VLOOKUP(J112,Cleaned_ProductTable!$A:$F,4,FALSE())</f>
        <v>Holmes LLC</v>
      </c>
      <c r="N112" s="4">
        <f>VLOOKUP(J112,Cleaned_ProductTable!$A:$F,5,FALSE())</f>
        <v>450.71</v>
      </c>
      <c r="O112" s="4" t="str">
        <f>Cleaned_SalesTable!E112</f>
        <v>STORE8</v>
      </c>
      <c r="P112" s="4" t="str">
        <f>VLOOKUP(O112,Cleaned_StoreTable!$A:$F,2,FALSE())</f>
        <v>Bean, Jones and Park</v>
      </c>
      <c r="Q112" s="4" t="str">
        <f>VLOOKUP(O112,Cleaned_StoreTable!$A:$F,3,FALSE())</f>
        <v>West</v>
      </c>
      <c r="R112" s="4" t="str">
        <f>VLOOKUP(O112,Cleaned_StoreTable!$A:$F,5,FALSE())</f>
        <v>Online</v>
      </c>
      <c r="S112" s="4">
        <f>Cleaned_SalesTable!F112</f>
        <v>4</v>
      </c>
      <c r="T112" s="9">
        <f>Cleaned_SalesTable!G112</f>
        <v>239.83</v>
      </c>
      <c r="U112" s="8">
        <f>Cleaned_SalesTable!H112</f>
        <v>0.08</v>
      </c>
      <c r="V112" s="4" t="str">
        <f>Cleaned_SalesTable!I112</f>
        <v>Credit Card</v>
      </c>
      <c r="W112" s="9">
        <f>Cleaned_SalesTable!J112</f>
        <v>882.57439999999997</v>
      </c>
      <c r="X112" s="9">
        <f t="shared" si="8"/>
        <v>1802.84</v>
      </c>
      <c r="Y112" s="9">
        <f t="shared" si="9"/>
        <v>-920.27</v>
      </c>
      <c r="Z112" s="10">
        <f t="shared" si="10"/>
        <v>-1.0427</v>
      </c>
      <c r="AA112" s="4" t="str">
        <f t="shared" si="11"/>
        <v>Standard</v>
      </c>
    </row>
    <row r="113" spans="1:27" ht="15" customHeight="1" x14ac:dyDescent="0.3">
      <c r="A113" s="4" t="str">
        <f>Cleaned_SalesTable!A113</f>
        <v>SALE111</v>
      </c>
      <c r="B113" s="26">
        <f>Cleaned_SalesTable!B113</f>
        <v>45798</v>
      </c>
      <c r="C113" s="4" t="str">
        <f t="shared" si="6"/>
        <v>May-2025</v>
      </c>
      <c r="D113" s="24">
        <f t="shared" si="7"/>
        <v>2025</v>
      </c>
      <c r="E113" s="4" t="str">
        <f>Cleaned_SalesTable!C113</f>
        <v>CUST1119</v>
      </c>
      <c r="F113" s="4" t="str">
        <f>VLOOKUP(E113,Cleaned_CustomerTable!$A:$H,2,FALSE())</f>
        <v>Michael Jones</v>
      </c>
      <c r="G113" s="24">
        <f>VLOOKUP(E113,Cleaned_CustomerTable!$A:$H,3,FALSE())</f>
        <v>40</v>
      </c>
      <c r="H113" s="4" t="str">
        <f>VLOOKUP(E113,Cleaned_CustomerTable!$A:$H,8,FALSE())</f>
        <v>Bronze</v>
      </c>
      <c r="I113" s="4" t="str">
        <f>VLOOKUP(E113,Cleaned_CustomerTable!$A:$H,6,FALSE())</f>
        <v>Tennessee</v>
      </c>
      <c r="J113" s="4" t="str">
        <f>Cleaned_SalesTable!D113</f>
        <v>PROD90</v>
      </c>
      <c r="K113" s="4" t="str">
        <f>VLOOKUP(J113,Cleaned_ProductTable!$A:$F,2,FALSE())</f>
        <v>Gaming Mouse Pad XL</v>
      </c>
      <c r="L113" s="4" t="str">
        <f>VLOOKUP(J113,Cleaned_ProductTable!$A:$F,3,FALSE())</f>
        <v>Electronics</v>
      </c>
      <c r="M113" s="4" t="str">
        <f>VLOOKUP(J113,Cleaned_ProductTable!$A:$F,4,FALSE())</f>
        <v>Sharp, Taylor and Rodriguez</v>
      </c>
      <c r="N113" s="4">
        <f>VLOOKUP(J113,Cleaned_ProductTable!$A:$F,5,FALSE())</f>
        <v>340.14</v>
      </c>
      <c r="O113" s="4" t="str">
        <f>Cleaned_SalesTable!E113</f>
        <v>STORE3</v>
      </c>
      <c r="P113" s="4" t="str">
        <f>VLOOKUP(O113,Cleaned_StoreTable!$A:$F,2,FALSE())</f>
        <v>Johnson-Wright</v>
      </c>
      <c r="Q113" s="4" t="str">
        <f>VLOOKUP(O113,Cleaned_StoreTable!$A:$F,3,FALSE())</f>
        <v>North</v>
      </c>
      <c r="R113" s="4" t="str">
        <f>VLOOKUP(O113,Cleaned_StoreTable!$A:$F,5,FALSE())</f>
        <v>Outlet</v>
      </c>
      <c r="S113" s="4">
        <f>Cleaned_SalesTable!F113</f>
        <v>2</v>
      </c>
      <c r="T113" s="9">
        <f>Cleaned_SalesTable!G113</f>
        <v>845.71</v>
      </c>
      <c r="U113" s="8">
        <f>Cleaned_SalesTable!H113</f>
        <v>0.01</v>
      </c>
      <c r="V113" s="4" t="str">
        <f>Cleaned_SalesTable!I113</f>
        <v>PayPal</v>
      </c>
      <c r="W113" s="9">
        <f>Cleaned_SalesTable!J113</f>
        <v>1674.5057999999999</v>
      </c>
      <c r="X113" s="9">
        <f t="shared" si="8"/>
        <v>680.28</v>
      </c>
      <c r="Y113" s="9">
        <f t="shared" si="9"/>
        <v>994.23</v>
      </c>
      <c r="Z113" s="10">
        <f t="shared" si="10"/>
        <v>0.59370000000000001</v>
      </c>
      <c r="AA113" s="4" t="str">
        <f t="shared" si="11"/>
        <v>High Value</v>
      </c>
    </row>
    <row r="114" spans="1:27" ht="15" customHeight="1" x14ac:dyDescent="0.3">
      <c r="A114" s="4" t="str">
        <f>Cleaned_SalesTable!A114</f>
        <v>SALE112</v>
      </c>
      <c r="B114" s="26">
        <f>Cleaned_SalesTable!B114</f>
        <v>45705</v>
      </c>
      <c r="C114" s="4" t="str">
        <f t="shared" si="6"/>
        <v>Feb-2025</v>
      </c>
      <c r="D114" s="24">
        <f t="shared" si="7"/>
        <v>2025</v>
      </c>
      <c r="E114" s="4" t="str">
        <f>Cleaned_SalesTable!C114</f>
        <v>CUST1087</v>
      </c>
      <c r="F114" s="4" t="str">
        <f>VLOOKUP(E114,Cleaned_CustomerTable!$A:$H,2,FALSE())</f>
        <v>Melissa Duffy Md</v>
      </c>
      <c r="G114" s="24">
        <f>VLOOKUP(E114,Cleaned_CustomerTable!$A:$H,3,FALSE())</f>
        <v>58</v>
      </c>
      <c r="H114" s="4" t="str">
        <f>VLOOKUP(E114,Cleaned_CustomerTable!$A:$H,8,FALSE())</f>
        <v>Bronze</v>
      </c>
      <c r="I114" s="4" t="str">
        <f>VLOOKUP(E114,Cleaned_CustomerTable!$A:$H,6,FALSE())</f>
        <v>South Carolina</v>
      </c>
      <c r="J114" s="4" t="str">
        <f>Cleaned_SalesTable!D114</f>
        <v>PROD76</v>
      </c>
      <c r="K114" s="4" t="str">
        <f>VLOOKUP(J114,Cleaned_ProductTable!$A:$F,2,FALSE())</f>
        <v>Wireless Mouse</v>
      </c>
      <c r="L114" s="4" t="str">
        <f>VLOOKUP(J114,Cleaned_ProductTable!$A:$F,3,FALSE())</f>
        <v>Electronics</v>
      </c>
      <c r="M114" s="4" t="str">
        <f>VLOOKUP(J114,Cleaned_ProductTable!$A:$F,4,FALSE())</f>
        <v>Larson Ltd</v>
      </c>
      <c r="N114" s="4">
        <f>VLOOKUP(J114,Cleaned_ProductTable!$A:$F,5,FALSE())</f>
        <v>392.89</v>
      </c>
      <c r="O114" s="4" t="str">
        <f>Cleaned_SalesTable!E114</f>
        <v>STORE13</v>
      </c>
      <c r="P114" s="4" t="str">
        <f>VLOOKUP(O114,Cleaned_StoreTable!$A:$F,2,FALSE())</f>
        <v>Gardner, Humphrey and Contreras</v>
      </c>
      <c r="Q114" s="4" t="str">
        <f>VLOOKUP(O114,Cleaned_StoreTable!$A:$F,3,FALSE())</f>
        <v>East</v>
      </c>
      <c r="R114" s="4" t="str">
        <f>VLOOKUP(O114,Cleaned_StoreTable!$A:$F,5,FALSE())</f>
        <v>Flagship</v>
      </c>
      <c r="S114" s="4">
        <f>Cleaned_SalesTable!F114</f>
        <v>3</v>
      </c>
      <c r="T114" s="9">
        <f>Cleaned_SalesTable!G114</f>
        <v>948.69</v>
      </c>
      <c r="U114" s="8">
        <f>Cleaned_SalesTable!H114</f>
        <v>0.28999999999999998</v>
      </c>
      <c r="V114" s="4" t="str">
        <f>Cleaned_SalesTable!I114</f>
        <v>Credit Card</v>
      </c>
      <c r="W114" s="9">
        <f>Cleaned_SalesTable!J114</f>
        <v>2020.7097000000001</v>
      </c>
      <c r="X114" s="9">
        <f t="shared" si="8"/>
        <v>1178.67</v>
      </c>
      <c r="Y114" s="9">
        <f t="shared" si="9"/>
        <v>842.04</v>
      </c>
      <c r="Z114" s="10">
        <f t="shared" si="10"/>
        <v>0.41670000000000001</v>
      </c>
      <c r="AA114" s="4" t="str">
        <f t="shared" si="11"/>
        <v>High Value</v>
      </c>
    </row>
    <row r="115" spans="1:27" ht="15" customHeight="1" x14ac:dyDescent="0.3">
      <c r="A115" s="4" t="str">
        <f>Cleaned_SalesTable!A115</f>
        <v>SALE113</v>
      </c>
      <c r="B115" s="26">
        <f>Cleaned_SalesTable!B115</f>
        <v>45413</v>
      </c>
      <c r="C115" s="4" t="str">
        <f t="shared" si="6"/>
        <v>May-2024</v>
      </c>
      <c r="D115" s="24">
        <f t="shared" si="7"/>
        <v>2024</v>
      </c>
      <c r="E115" s="4" t="str">
        <f>Cleaned_SalesTable!C115</f>
        <v>CUST1467</v>
      </c>
      <c r="F115" s="4" t="str">
        <f>VLOOKUP(E115,Cleaned_CustomerTable!$A:$H,2,FALSE())</f>
        <v>Michael Foley</v>
      </c>
      <c r="G115" s="24">
        <f>VLOOKUP(E115,Cleaned_CustomerTable!$A:$H,3,FALSE())</f>
        <v>63</v>
      </c>
      <c r="H115" s="4" t="str">
        <f>VLOOKUP(E115,Cleaned_CustomerTable!$A:$H,8,FALSE())</f>
        <v>Gold</v>
      </c>
      <c r="I115" s="4" t="str">
        <f>VLOOKUP(E115,Cleaned_CustomerTable!$A:$H,6,FALSE())</f>
        <v>Vermont</v>
      </c>
      <c r="J115" s="4" t="str">
        <f>Cleaned_SalesTable!D115</f>
        <v>PROD27</v>
      </c>
      <c r="K115" s="4" t="str">
        <f>VLOOKUP(J115,Cleaned_ProductTable!$A:$F,2,FALSE())</f>
        <v>Decorative Floor Vase</v>
      </c>
      <c r="L115" s="4" t="str">
        <f>VLOOKUP(J115,Cleaned_ProductTable!$A:$F,3,FALSE())</f>
        <v>Home</v>
      </c>
      <c r="M115" s="4" t="str">
        <f>VLOOKUP(J115,Cleaned_ProductTable!$A:$F,4,FALSE())</f>
        <v>Khan, Jones and Paul</v>
      </c>
      <c r="N115" s="4">
        <f>VLOOKUP(J115,Cleaned_ProductTable!$A:$F,5,FALSE())</f>
        <v>234.81</v>
      </c>
      <c r="O115" s="4" t="str">
        <f>Cleaned_SalesTable!E115</f>
        <v>STORE10</v>
      </c>
      <c r="P115" s="4" t="str">
        <f>VLOOKUP(O115,Cleaned_StoreTable!$A:$F,2,FALSE())</f>
        <v>Hill, Wagner and Ballard</v>
      </c>
      <c r="Q115" s="4" t="str">
        <f>VLOOKUP(O115,Cleaned_StoreTable!$A:$F,3,FALSE())</f>
        <v>East</v>
      </c>
      <c r="R115" s="4" t="str">
        <f>VLOOKUP(O115,Cleaned_StoreTable!$A:$F,5,FALSE())</f>
        <v>Online</v>
      </c>
      <c r="S115" s="4">
        <f>Cleaned_SalesTable!F115</f>
        <v>1</v>
      </c>
      <c r="T115" s="9">
        <f>Cleaned_SalesTable!G115</f>
        <v>281.97000000000003</v>
      </c>
      <c r="U115" s="8">
        <f>Cleaned_SalesTable!H115</f>
        <v>0.2</v>
      </c>
      <c r="V115" s="4" t="str">
        <f>Cleaned_SalesTable!I115</f>
        <v>PayPal</v>
      </c>
      <c r="W115" s="9">
        <f>Cleaned_SalesTable!J115</f>
        <v>225.57599999999999</v>
      </c>
      <c r="X115" s="9">
        <f t="shared" si="8"/>
        <v>234.81</v>
      </c>
      <c r="Y115" s="9">
        <f t="shared" si="9"/>
        <v>-9.23</v>
      </c>
      <c r="Z115" s="10">
        <f t="shared" si="10"/>
        <v>-4.0899999999999999E-2</v>
      </c>
      <c r="AA115" s="4" t="str">
        <f t="shared" si="11"/>
        <v>Standard</v>
      </c>
    </row>
    <row r="116" spans="1:27" ht="15" customHeight="1" x14ac:dyDescent="0.3">
      <c r="A116" s="4" t="str">
        <f>Cleaned_SalesTable!A116</f>
        <v>SALE114</v>
      </c>
      <c r="B116" s="26">
        <f>Cleaned_SalesTable!B116</f>
        <v>45482</v>
      </c>
      <c r="C116" s="4" t="str">
        <f t="shared" si="6"/>
        <v>Jul-2024</v>
      </c>
      <c r="D116" s="24">
        <f t="shared" si="7"/>
        <v>2024</v>
      </c>
      <c r="E116" s="4" t="str">
        <f>Cleaned_SalesTable!C116</f>
        <v>CUST1152</v>
      </c>
      <c r="F116" s="4" t="str">
        <f>VLOOKUP(E116,Cleaned_CustomerTable!$A:$H,2,FALSE())</f>
        <v>Patrick Roberts</v>
      </c>
      <c r="G116" s="24">
        <f>VLOOKUP(E116,Cleaned_CustomerTable!$A:$H,3,FALSE())</f>
        <v>41</v>
      </c>
      <c r="H116" s="4" t="str">
        <f>VLOOKUP(E116,Cleaned_CustomerTable!$A:$H,8,FALSE())</f>
        <v>Platinum</v>
      </c>
      <c r="I116" s="4" t="str">
        <f>VLOOKUP(E116,Cleaned_CustomerTable!$A:$H,6,FALSE())</f>
        <v>Missouri</v>
      </c>
      <c r="J116" s="4" t="str">
        <f>Cleaned_SalesTable!D116</f>
        <v>PROD91</v>
      </c>
      <c r="K116" s="4" t="str">
        <f>VLOOKUP(J116,Cleaned_ProductTable!$A:$F,2,FALSE())</f>
        <v>Women's High Heels</v>
      </c>
      <c r="L116" s="4" t="str">
        <f>VLOOKUP(J116,Cleaned_ProductTable!$A:$F,3,FALSE())</f>
        <v>Clothing</v>
      </c>
      <c r="M116" s="4" t="str">
        <f>VLOOKUP(J116,Cleaned_ProductTable!$A:$F,4,FALSE())</f>
        <v>Smith-Charles</v>
      </c>
      <c r="N116" s="4">
        <f>VLOOKUP(J116,Cleaned_ProductTable!$A:$F,5,FALSE())</f>
        <v>438.25</v>
      </c>
      <c r="O116" s="4" t="str">
        <f>Cleaned_SalesTable!E116</f>
        <v>STORE4</v>
      </c>
      <c r="P116" s="4" t="str">
        <f>VLOOKUP(O116,Cleaned_StoreTable!$A:$F,2,FALSE())</f>
        <v>Alexander Group</v>
      </c>
      <c r="Q116" s="4" t="str">
        <f>VLOOKUP(O116,Cleaned_StoreTable!$A:$F,3,FALSE())</f>
        <v>South</v>
      </c>
      <c r="R116" s="4" t="str">
        <f>VLOOKUP(O116,Cleaned_StoreTable!$A:$F,5,FALSE())</f>
        <v>Online</v>
      </c>
      <c r="S116" s="4">
        <f>Cleaned_SalesTable!F116</f>
        <v>2</v>
      </c>
      <c r="T116" s="9">
        <f>Cleaned_SalesTable!G116</f>
        <v>731.01</v>
      </c>
      <c r="U116" s="8">
        <f>Cleaned_SalesTable!H116</f>
        <v>0.05</v>
      </c>
      <c r="V116" s="4" t="str">
        <f>Cleaned_SalesTable!I116</f>
        <v>PayPal</v>
      </c>
      <c r="W116" s="9">
        <f>Cleaned_SalesTable!J116</f>
        <v>1388.9190000000001</v>
      </c>
      <c r="X116" s="9">
        <f t="shared" si="8"/>
        <v>876.5</v>
      </c>
      <c r="Y116" s="9">
        <f t="shared" si="9"/>
        <v>512.41999999999996</v>
      </c>
      <c r="Z116" s="10">
        <f t="shared" si="10"/>
        <v>0.36890000000000001</v>
      </c>
      <c r="AA116" s="4" t="str">
        <f t="shared" si="11"/>
        <v>High Value</v>
      </c>
    </row>
    <row r="117" spans="1:27" ht="15" customHeight="1" x14ac:dyDescent="0.3">
      <c r="A117" s="4" t="str">
        <f>Cleaned_SalesTable!A117</f>
        <v>SALE115</v>
      </c>
      <c r="B117" s="26">
        <f>Cleaned_SalesTable!B117</f>
        <v>45925</v>
      </c>
      <c r="C117" s="4" t="str">
        <f t="shared" si="6"/>
        <v>Sep-2025</v>
      </c>
      <c r="D117" s="24">
        <f t="shared" si="7"/>
        <v>2025</v>
      </c>
      <c r="E117" s="4" t="str">
        <f>Cleaned_SalesTable!C117</f>
        <v>CUST1257</v>
      </c>
      <c r="F117" s="4" t="str">
        <f>VLOOKUP(E117,Cleaned_CustomerTable!$A:$H,2,FALSE())</f>
        <v>Christopher David</v>
      </c>
      <c r="G117" s="24">
        <f>VLOOKUP(E117,Cleaned_CustomerTable!$A:$H,3,FALSE())</f>
        <v>42</v>
      </c>
      <c r="H117" s="4" t="str">
        <f>VLOOKUP(E117,Cleaned_CustomerTable!$A:$H,8,FALSE())</f>
        <v>Silver</v>
      </c>
      <c r="I117" s="4" t="str">
        <f>VLOOKUP(E117,Cleaned_CustomerTable!$A:$H,6,FALSE())</f>
        <v>Massachusetts</v>
      </c>
      <c r="J117" s="4" t="str">
        <f>Cleaned_SalesTable!D117</f>
        <v>PROD85</v>
      </c>
      <c r="K117" s="4" t="str">
        <f>VLOOKUP(J117,Cleaned_ProductTable!$A:$F,2,FALSE())</f>
        <v>Women's Beanie Hat</v>
      </c>
      <c r="L117" s="4" t="str">
        <f>VLOOKUP(J117,Cleaned_ProductTable!$A:$F,3,FALSE())</f>
        <v>Clothing</v>
      </c>
      <c r="M117" s="4" t="str">
        <f>VLOOKUP(J117,Cleaned_ProductTable!$A:$F,4,FALSE())</f>
        <v>Richardson-Carrillo</v>
      </c>
      <c r="N117" s="4">
        <f>VLOOKUP(J117,Cleaned_ProductTable!$A:$F,5,FALSE())</f>
        <v>119.57</v>
      </c>
      <c r="O117" s="4" t="str">
        <f>Cleaned_SalesTable!E117</f>
        <v>STORE7</v>
      </c>
      <c r="P117" s="4" t="str">
        <f>VLOOKUP(O117,Cleaned_StoreTable!$A:$F,2,FALSE())</f>
        <v>Martinez-Mullins</v>
      </c>
      <c r="Q117" s="4" t="str">
        <f>VLOOKUP(O117,Cleaned_StoreTable!$A:$F,3,FALSE())</f>
        <v>South</v>
      </c>
      <c r="R117" s="4" t="str">
        <f>VLOOKUP(O117,Cleaned_StoreTable!$A:$F,5,FALSE())</f>
        <v>Online</v>
      </c>
      <c r="S117" s="4">
        <f>Cleaned_SalesTable!F117</f>
        <v>4</v>
      </c>
      <c r="T117" s="9">
        <f>Cleaned_SalesTable!G117</f>
        <v>930.85</v>
      </c>
      <c r="U117" s="8">
        <f>Cleaned_SalesTable!H117</f>
        <v>0.13</v>
      </c>
      <c r="V117" s="4" t="str">
        <f>Cleaned_SalesTable!I117</f>
        <v>PayPal</v>
      </c>
      <c r="W117" s="9">
        <f>Cleaned_SalesTable!J117</f>
        <v>3239.3580000000002</v>
      </c>
      <c r="X117" s="9">
        <f t="shared" si="8"/>
        <v>478.28</v>
      </c>
      <c r="Y117" s="9">
        <f t="shared" si="9"/>
        <v>2761.08</v>
      </c>
      <c r="Z117" s="10">
        <f t="shared" si="10"/>
        <v>0.85240000000000005</v>
      </c>
      <c r="AA117" s="4" t="str">
        <f t="shared" si="11"/>
        <v>High Value</v>
      </c>
    </row>
    <row r="118" spans="1:27" ht="15" customHeight="1" x14ac:dyDescent="0.3">
      <c r="A118" s="4" t="str">
        <f>Cleaned_SalesTable!A118</f>
        <v>SALE116</v>
      </c>
      <c r="B118" s="26">
        <f>Cleaned_SalesTable!B118</f>
        <v>45420</v>
      </c>
      <c r="C118" s="4" t="str">
        <f t="shared" si="6"/>
        <v>May-2024</v>
      </c>
      <c r="D118" s="24">
        <f t="shared" si="7"/>
        <v>2024</v>
      </c>
      <c r="E118" s="4" t="str">
        <f>Cleaned_SalesTable!C118</f>
        <v>CUST1419</v>
      </c>
      <c r="F118" s="4" t="str">
        <f>VLOOKUP(E118,Cleaned_CustomerTable!$A:$H,2,FALSE())</f>
        <v>Monica Miller</v>
      </c>
      <c r="G118" s="24">
        <f>VLOOKUP(E118,Cleaned_CustomerTable!$A:$H,3,FALSE())</f>
        <v>33</v>
      </c>
      <c r="H118" s="4" t="str">
        <f>VLOOKUP(E118,Cleaned_CustomerTable!$A:$H,8,FALSE())</f>
        <v>Gold</v>
      </c>
      <c r="I118" s="4" t="str">
        <f>VLOOKUP(E118,Cleaned_CustomerTable!$A:$H,6,FALSE())</f>
        <v>Mississippi</v>
      </c>
      <c r="J118" s="4" t="str">
        <f>Cleaned_SalesTable!D118</f>
        <v>PROD3</v>
      </c>
      <c r="K118" s="4" t="str">
        <f>VLOOKUP(J118,Cleaned_ProductTable!$A:$F,2,FALSE())</f>
        <v>Men's Running Jacket</v>
      </c>
      <c r="L118" s="4" t="str">
        <f>VLOOKUP(J118,Cleaned_ProductTable!$A:$F,3,FALSE())</f>
        <v>Clothing</v>
      </c>
      <c r="M118" s="4" t="str">
        <f>VLOOKUP(J118,Cleaned_ProductTable!$A:$F,4,FALSE())</f>
        <v>Pineda Ltd</v>
      </c>
      <c r="N118" s="4">
        <f>VLOOKUP(J118,Cleaned_ProductTable!$A:$F,5,FALSE())</f>
        <v>364.67</v>
      </c>
      <c r="O118" s="4" t="str">
        <f>Cleaned_SalesTable!E118</f>
        <v>STORE8</v>
      </c>
      <c r="P118" s="4" t="str">
        <f>VLOOKUP(O118,Cleaned_StoreTable!$A:$F,2,FALSE())</f>
        <v>Bean, Jones and Park</v>
      </c>
      <c r="Q118" s="4" t="str">
        <f>VLOOKUP(O118,Cleaned_StoreTable!$A:$F,3,FALSE())</f>
        <v>West</v>
      </c>
      <c r="R118" s="4" t="str">
        <f>VLOOKUP(O118,Cleaned_StoreTable!$A:$F,5,FALSE())</f>
        <v>Online</v>
      </c>
      <c r="S118" s="4">
        <f>Cleaned_SalesTable!F118</f>
        <v>4</v>
      </c>
      <c r="T118" s="9">
        <f>Cleaned_SalesTable!G118</f>
        <v>770.77</v>
      </c>
      <c r="U118" s="8">
        <f>Cleaned_SalesTable!H118</f>
        <v>0.22</v>
      </c>
      <c r="V118" s="4" t="str">
        <f>Cleaned_SalesTable!I118</f>
        <v>Credit Card</v>
      </c>
      <c r="W118" s="9">
        <f>Cleaned_SalesTable!J118</f>
        <v>2404.8024</v>
      </c>
      <c r="X118" s="9">
        <f t="shared" si="8"/>
        <v>1458.68</v>
      </c>
      <c r="Y118" s="9">
        <f t="shared" si="9"/>
        <v>946.12</v>
      </c>
      <c r="Z118" s="10">
        <f t="shared" si="10"/>
        <v>0.39340000000000003</v>
      </c>
      <c r="AA118" s="4" t="str">
        <f t="shared" si="11"/>
        <v>High Value</v>
      </c>
    </row>
    <row r="119" spans="1:27" ht="15" customHeight="1" x14ac:dyDescent="0.3">
      <c r="A119" s="4" t="str">
        <f>Cleaned_SalesTable!A119</f>
        <v>SALE117</v>
      </c>
      <c r="B119" s="26">
        <f>Cleaned_SalesTable!B119</f>
        <v>45554</v>
      </c>
      <c r="C119" s="4" t="str">
        <f t="shared" si="6"/>
        <v>Sep-2024</v>
      </c>
      <c r="D119" s="24">
        <f t="shared" si="7"/>
        <v>2024</v>
      </c>
      <c r="E119" s="4" t="str">
        <f>Cleaned_SalesTable!C119</f>
        <v>CUST1067</v>
      </c>
      <c r="F119" s="4" t="str">
        <f>VLOOKUP(E119,Cleaned_CustomerTable!$A:$H,2,FALSE())</f>
        <v>Amber Mcclain</v>
      </c>
      <c r="G119" s="24">
        <f>VLOOKUP(E119,Cleaned_CustomerTable!$A:$H,3,FALSE())</f>
        <v>58</v>
      </c>
      <c r="H119" s="4" t="str">
        <f>VLOOKUP(E119,Cleaned_CustomerTable!$A:$H,8,FALSE())</f>
        <v>Silver</v>
      </c>
      <c r="I119" s="4" t="str">
        <f>VLOOKUP(E119,Cleaned_CustomerTable!$A:$H,6,FALSE())</f>
        <v>Florida</v>
      </c>
      <c r="J119" s="4" t="str">
        <f>Cleaned_SalesTable!D119</f>
        <v>PROD46</v>
      </c>
      <c r="K119" s="4" t="str">
        <f>VLOOKUP(J119,Cleaned_ProductTable!$A:$F,2,FALSE())</f>
        <v>Men's Winter Jacket</v>
      </c>
      <c r="L119" s="4" t="str">
        <f>VLOOKUP(J119,Cleaned_ProductTable!$A:$F,3,FALSE())</f>
        <v>Clothing</v>
      </c>
      <c r="M119" s="4" t="str">
        <f>VLOOKUP(J119,Cleaned_ProductTable!$A:$F,4,FALSE())</f>
        <v>Kelly, Smith and Perez</v>
      </c>
      <c r="N119" s="4">
        <f>VLOOKUP(J119,Cleaned_ProductTable!$A:$F,5,FALSE())</f>
        <v>167.34</v>
      </c>
      <c r="O119" s="4" t="str">
        <f>Cleaned_SalesTable!E119</f>
        <v>STORE4</v>
      </c>
      <c r="P119" s="4" t="str">
        <f>VLOOKUP(O119,Cleaned_StoreTable!$A:$F,2,FALSE())</f>
        <v>Alexander Group</v>
      </c>
      <c r="Q119" s="4" t="str">
        <f>VLOOKUP(O119,Cleaned_StoreTable!$A:$F,3,FALSE())</f>
        <v>South</v>
      </c>
      <c r="R119" s="4" t="str">
        <f>VLOOKUP(O119,Cleaned_StoreTable!$A:$F,5,FALSE())</f>
        <v>Online</v>
      </c>
      <c r="S119" s="4">
        <f>Cleaned_SalesTable!F119</f>
        <v>3</v>
      </c>
      <c r="T119" s="9">
        <f>Cleaned_SalesTable!G119</f>
        <v>479.63</v>
      </c>
      <c r="U119" s="8">
        <f>Cleaned_SalesTable!H119</f>
        <v>0.3</v>
      </c>
      <c r="V119" s="4" t="str">
        <f>Cleaned_SalesTable!I119</f>
        <v>PayPal</v>
      </c>
      <c r="W119" s="9">
        <f>Cleaned_SalesTable!J119</f>
        <v>1007.223</v>
      </c>
      <c r="X119" s="9">
        <f t="shared" si="8"/>
        <v>502.02</v>
      </c>
      <c r="Y119" s="9">
        <f t="shared" si="9"/>
        <v>505.2</v>
      </c>
      <c r="Z119" s="10">
        <f t="shared" si="10"/>
        <v>0.50160000000000005</v>
      </c>
      <c r="AA119" s="4" t="str">
        <f t="shared" si="11"/>
        <v>Standard</v>
      </c>
    </row>
    <row r="120" spans="1:27" ht="15" customHeight="1" x14ac:dyDescent="0.3">
      <c r="A120" s="4" t="str">
        <f>Cleaned_SalesTable!A120</f>
        <v>SALE118</v>
      </c>
      <c r="B120" s="26">
        <f>Cleaned_SalesTable!B120</f>
        <v>45405</v>
      </c>
      <c r="C120" s="4" t="str">
        <f t="shared" si="6"/>
        <v>Apr-2024</v>
      </c>
      <c r="D120" s="24">
        <f t="shared" si="7"/>
        <v>2024</v>
      </c>
      <c r="E120" s="4" t="str">
        <f>Cleaned_SalesTable!C120</f>
        <v>CUST1105</v>
      </c>
      <c r="F120" s="4" t="str">
        <f>VLOOKUP(E120,Cleaned_CustomerTable!$A:$H,2,FALSE())</f>
        <v>Lance Baker</v>
      </c>
      <c r="G120" s="24">
        <f>VLOOKUP(E120,Cleaned_CustomerTable!$A:$H,3,FALSE())</f>
        <v>50</v>
      </c>
      <c r="H120" s="4" t="str">
        <f>VLOOKUP(E120,Cleaned_CustomerTable!$A:$H,8,FALSE())</f>
        <v>Gold</v>
      </c>
      <c r="I120" s="4" t="str">
        <f>VLOOKUP(E120,Cleaned_CustomerTable!$A:$H,6,FALSE())</f>
        <v>Florida</v>
      </c>
      <c r="J120" s="4" t="str">
        <f>Cleaned_SalesTable!D120</f>
        <v>PROD39</v>
      </c>
      <c r="K120" s="4" t="str">
        <f>VLOOKUP(J120,Cleaned_ProductTable!$A:$F,2,FALSE())</f>
        <v>Portable Power Bank</v>
      </c>
      <c r="L120" s="4" t="str">
        <f>VLOOKUP(J120,Cleaned_ProductTable!$A:$F,3,FALSE())</f>
        <v>Electronics</v>
      </c>
      <c r="M120" s="4" t="str">
        <f>VLOOKUP(J120,Cleaned_ProductTable!$A:$F,4,FALSE())</f>
        <v>Cummings and Sons</v>
      </c>
      <c r="N120" s="4">
        <f>VLOOKUP(J120,Cleaned_ProductTable!$A:$F,5,FALSE())</f>
        <v>326.06</v>
      </c>
      <c r="O120" s="4" t="str">
        <f>Cleaned_SalesTable!E120</f>
        <v>STORE11</v>
      </c>
      <c r="P120" s="4" t="str">
        <f>VLOOKUP(O120,Cleaned_StoreTable!$A:$F,2,FALSE())</f>
        <v>Aguirre-Keller</v>
      </c>
      <c r="Q120" s="4" t="str">
        <f>VLOOKUP(O120,Cleaned_StoreTable!$A:$F,3,FALSE())</f>
        <v>South</v>
      </c>
      <c r="R120" s="4" t="str">
        <f>VLOOKUP(O120,Cleaned_StoreTable!$A:$F,5,FALSE())</f>
        <v>Online</v>
      </c>
      <c r="S120" s="4">
        <f>Cleaned_SalesTable!F120</f>
        <v>1</v>
      </c>
      <c r="T120" s="9">
        <f>Cleaned_SalesTable!G120</f>
        <v>165</v>
      </c>
      <c r="U120" s="8">
        <f>Cleaned_SalesTable!H120</f>
        <v>0.3</v>
      </c>
      <c r="V120" s="4" t="str">
        <f>Cleaned_SalesTable!I120</f>
        <v>COD</v>
      </c>
      <c r="W120" s="9">
        <f>Cleaned_SalesTable!J120</f>
        <v>115.5</v>
      </c>
      <c r="X120" s="9">
        <f t="shared" si="8"/>
        <v>326.06</v>
      </c>
      <c r="Y120" s="9">
        <f t="shared" si="9"/>
        <v>-210.56</v>
      </c>
      <c r="Z120" s="10">
        <f t="shared" si="10"/>
        <v>-1.823</v>
      </c>
      <c r="AA120" s="4" t="str">
        <f t="shared" si="11"/>
        <v>Standard</v>
      </c>
    </row>
    <row r="121" spans="1:27" ht="15" customHeight="1" x14ac:dyDescent="0.3">
      <c r="A121" s="4" t="str">
        <f>Cleaned_SalesTable!A121</f>
        <v>SALE119</v>
      </c>
      <c r="B121" s="26">
        <f>Cleaned_SalesTable!B121</f>
        <v>45503</v>
      </c>
      <c r="C121" s="4" t="str">
        <f t="shared" si="6"/>
        <v>Jul-2024</v>
      </c>
      <c r="D121" s="24">
        <f t="shared" si="7"/>
        <v>2024</v>
      </c>
      <c r="E121" s="4" t="str">
        <f>Cleaned_SalesTable!C121</f>
        <v>CUST1158</v>
      </c>
      <c r="F121" s="4" t="str">
        <f>VLOOKUP(E121,Cleaned_CustomerTable!$A:$H,2,FALSE())</f>
        <v>Sean Powell</v>
      </c>
      <c r="G121" s="24">
        <f>VLOOKUP(E121,Cleaned_CustomerTable!$A:$H,3,FALSE())</f>
        <v>43</v>
      </c>
      <c r="H121" s="4" t="str">
        <f>VLOOKUP(E121,Cleaned_CustomerTable!$A:$H,8,FALSE())</f>
        <v>Bronze</v>
      </c>
      <c r="I121" s="4" t="str">
        <f>VLOOKUP(E121,Cleaned_CustomerTable!$A:$H,6,FALSE())</f>
        <v>Vermont</v>
      </c>
      <c r="J121" s="4" t="str">
        <f>Cleaned_SalesTable!D121</f>
        <v>PROD19</v>
      </c>
      <c r="K121" s="4" t="str">
        <f>VLOOKUP(J121,Cleaned_ProductTable!$A:$F,2,FALSE())</f>
        <v>Knee Support Brace</v>
      </c>
      <c r="L121" s="4" t="str">
        <f>VLOOKUP(J121,Cleaned_ProductTable!$A:$F,3,FALSE())</f>
        <v>Sports</v>
      </c>
      <c r="M121" s="4" t="str">
        <f>VLOOKUP(J121,Cleaned_ProductTable!$A:$F,4,FALSE())</f>
        <v>May-Reese</v>
      </c>
      <c r="N121" s="4">
        <f>VLOOKUP(J121,Cleaned_ProductTable!$A:$F,5,FALSE())</f>
        <v>21.34</v>
      </c>
      <c r="O121" s="4" t="str">
        <f>Cleaned_SalesTable!E121</f>
        <v>STORE8</v>
      </c>
      <c r="P121" s="4" t="str">
        <f>VLOOKUP(O121,Cleaned_StoreTable!$A:$F,2,FALSE())</f>
        <v>Bean, Jones and Park</v>
      </c>
      <c r="Q121" s="4" t="str">
        <f>VLOOKUP(O121,Cleaned_StoreTable!$A:$F,3,FALSE())</f>
        <v>West</v>
      </c>
      <c r="R121" s="4" t="str">
        <f>VLOOKUP(O121,Cleaned_StoreTable!$A:$F,5,FALSE())</f>
        <v>Online</v>
      </c>
      <c r="S121" s="4">
        <f>Cleaned_SalesTable!F121</f>
        <v>2</v>
      </c>
      <c r="T121" s="9">
        <f>Cleaned_SalesTable!G121</f>
        <v>151.51</v>
      </c>
      <c r="U121" s="8">
        <f>Cleaned_SalesTable!H121</f>
        <v>0.28999999999999998</v>
      </c>
      <c r="V121" s="4" t="str">
        <f>Cleaned_SalesTable!I121</f>
        <v>COD</v>
      </c>
      <c r="W121" s="9">
        <f>Cleaned_SalesTable!J121</f>
        <v>215.14420000000001</v>
      </c>
      <c r="X121" s="9">
        <f t="shared" si="8"/>
        <v>42.68</v>
      </c>
      <c r="Y121" s="9">
        <f t="shared" si="9"/>
        <v>172.46</v>
      </c>
      <c r="Z121" s="10">
        <f t="shared" si="10"/>
        <v>0.80159999999999998</v>
      </c>
      <c r="AA121" s="4" t="str">
        <f t="shared" si="11"/>
        <v>Standard</v>
      </c>
    </row>
    <row r="122" spans="1:27" ht="15" customHeight="1" x14ac:dyDescent="0.3">
      <c r="A122" s="4" t="str">
        <f>Cleaned_SalesTable!A122</f>
        <v>SALE120</v>
      </c>
      <c r="B122" s="26">
        <f>Cleaned_SalesTable!B122</f>
        <v>45274</v>
      </c>
      <c r="C122" s="4" t="str">
        <f t="shared" si="6"/>
        <v>Dec-2023</v>
      </c>
      <c r="D122" s="24">
        <f t="shared" si="7"/>
        <v>2023</v>
      </c>
      <c r="E122" s="4" t="str">
        <f>Cleaned_SalesTable!C122</f>
        <v>CUST1231</v>
      </c>
      <c r="F122" s="4" t="str">
        <f>VLOOKUP(E122,Cleaned_CustomerTable!$A:$H,2,FALSE())</f>
        <v>Timothy Juarez</v>
      </c>
      <c r="G122" s="24">
        <f>VLOOKUP(E122,Cleaned_CustomerTable!$A:$H,3,FALSE())</f>
        <v>22</v>
      </c>
      <c r="H122" s="4" t="str">
        <f>VLOOKUP(E122,Cleaned_CustomerTable!$A:$H,8,FALSE())</f>
        <v>Bronze</v>
      </c>
      <c r="I122" s="4" t="str">
        <f>VLOOKUP(E122,Cleaned_CustomerTable!$A:$H,6,FALSE())</f>
        <v>South Carolina</v>
      </c>
      <c r="J122" s="4" t="str">
        <f>Cleaned_SalesTable!D122</f>
        <v>PROD31</v>
      </c>
      <c r="K122" s="4" t="str">
        <f>VLOOKUP(J122,Cleaned_ProductTable!$A:$F,2,FALSE())</f>
        <v>Basketball</v>
      </c>
      <c r="L122" s="4" t="str">
        <f>VLOOKUP(J122,Cleaned_ProductTable!$A:$F,3,FALSE())</f>
        <v>Sports</v>
      </c>
      <c r="M122" s="4" t="str">
        <f>VLOOKUP(J122,Cleaned_ProductTable!$A:$F,4,FALSE())</f>
        <v>Nolan-Snow</v>
      </c>
      <c r="N122" s="4">
        <f>VLOOKUP(J122,Cleaned_ProductTable!$A:$F,5,FALSE())</f>
        <v>204.39</v>
      </c>
      <c r="O122" s="4" t="str">
        <f>Cleaned_SalesTable!E122</f>
        <v>STORE17</v>
      </c>
      <c r="P122" s="4" t="str">
        <f>VLOOKUP(O122,Cleaned_StoreTable!$A:$F,2,FALSE())</f>
        <v>Holloway Ltd</v>
      </c>
      <c r="Q122" s="4" t="str">
        <f>VLOOKUP(O122,Cleaned_StoreTable!$A:$F,3,FALSE())</f>
        <v>North</v>
      </c>
      <c r="R122" s="4" t="str">
        <f>VLOOKUP(O122,Cleaned_StoreTable!$A:$F,5,FALSE())</f>
        <v>Flagship</v>
      </c>
      <c r="S122" s="4">
        <f>Cleaned_SalesTable!F122</f>
        <v>2</v>
      </c>
      <c r="T122" s="9">
        <f>Cleaned_SalesTable!G122</f>
        <v>872.93</v>
      </c>
      <c r="U122" s="8">
        <f>Cleaned_SalesTable!H122</f>
        <v>0.28999999999999998</v>
      </c>
      <c r="V122" s="4" t="str">
        <f>Cleaned_SalesTable!I122</f>
        <v>COD</v>
      </c>
      <c r="W122" s="9">
        <f>Cleaned_SalesTable!J122</f>
        <v>1239.5606</v>
      </c>
      <c r="X122" s="9">
        <f t="shared" si="8"/>
        <v>408.78</v>
      </c>
      <c r="Y122" s="9">
        <f t="shared" si="9"/>
        <v>830.78</v>
      </c>
      <c r="Z122" s="10">
        <f t="shared" si="10"/>
        <v>0.67020000000000002</v>
      </c>
      <c r="AA122" s="4" t="str">
        <f t="shared" si="11"/>
        <v>High Value</v>
      </c>
    </row>
    <row r="123" spans="1:27" ht="15" customHeight="1" x14ac:dyDescent="0.3">
      <c r="A123" s="4" t="str">
        <f>Cleaned_SalesTable!A123</f>
        <v>SALE121</v>
      </c>
      <c r="B123" s="26">
        <f>Cleaned_SalesTable!B123</f>
        <v>45558</v>
      </c>
      <c r="C123" s="4" t="str">
        <f t="shared" si="6"/>
        <v>Sep-2024</v>
      </c>
      <c r="D123" s="24">
        <f t="shared" si="7"/>
        <v>2024</v>
      </c>
      <c r="E123" s="4" t="str">
        <f>Cleaned_SalesTable!C123</f>
        <v>CUST1264</v>
      </c>
      <c r="F123" s="4" t="str">
        <f>VLOOKUP(E123,Cleaned_CustomerTable!$A:$H,2,FALSE())</f>
        <v>Matthew Payne</v>
      </c>
      <c r="G123" s="24">
        <f>VLOOKUP(E123,Cleaned_CustomerTable!$A:$H,3,FALSE())</f>
        <v>25</v>
      </c>
      <c r="H123" s="4" t="str">
        <f>VLOOKUP(E123,Cleaned_CustomerTable!$A:$H,8,FALSE())</f>
        <v>Gold</v>
      </c>
      <c r="I123" s="4" t="str">
        <f>VLOOKUP(E123,Cleaned_CustomerTable!$A:$H,6,FALSE())</f>
        <v>Wyoming</v>
      </c>
      <c r="J123" s="4" t="str">
        <f>Cleaned_SalesTable!D123</f>
        <v>PROD22</v>
      </c>
      <c r="K123" s="4" t="str">
        <f>VLOOKUP(J123,Cleaned_ProductTable!$A:$F,2,FALSE())</f>
        <v>Carbon Fiber Tennis Racket</v>
      </c>
      <c r="L123" s="4" t="str">
        <f>VLOOKUP(J123,Cleaned_ProductTable!$A:$F,3,FALSE())</f>
        <v>Sports</v>
      </c>
      <c r="M123" s="4" t="str">
        <f>VLOOKUP(J123,Cleaned_ProductTable!$A:$F,4,FALSE())</f>
        <v>Flores, Pineda and Rodriguez</v>
      </c>
      <c r="N123" s="4">
        <f>VLOOKUP(J123,Cleaned_ProductTable!$A:$F,5,FALSE())</f>
        <v>484.62</v>
      </c>
      <c r="O123" s="4" t="str">
        <f>Cleaned_SalesTable!E123</f>
        <v>STORE10</v>
      </c>
      <c r="P123" s="4" t="str">
        <f>VLOOKUP(O123,Cleaned_StoreTable!$A:$F,2,FALSE())</f>
        <v>Hill, Wagner and Ballard</v>
      </c>
      <c r="Q123" s="4" t="str">
        <f>VLOOKUP(O123,Cleaned_StoreTable!$A:$F,3,FALSE())</f>
        <v>East</v>
      </c>
      <c r="R123" s="4" t="str">
        <f>VLOOKUP(O123,Cleaned_StoreTable!$A:$F,5,FALSE())</f>
        <v>Online</v>
      </c>
      <c r="S123" s="4">
        <f>Cleaned_SalesTable!F123</f>
        <v>3</v>
      </c>
      <c r="T123" s="9">
        <f>Cleaned_SalesTable!G123</f>
        <v>432.4</v>
      </c>
      <c r="U123" s="8">
        <f>Cleaned_SalesTable!H123</f>
        <v>0.04</v>
      </c>
      <c r="V123" s="4" t="str">
        <f>Cleaned_SalesTable!I123</f>
        <v>Credit Card</v>
      </c>
      <c r="W123" s="9">
        <f>Cleaned_SalesTable!J123</f>
        <v>1245.3119999999999</v>
      </c>
      <c r="X123" s="9">
        <f t="shared" si="8"/>
        <v>1453.86</v>
      </c>
      <c r="Y123" s="9">
        <f t="shared" si="9"/>
        <v>-208.55</v>
      </c>
      <c r="Z123" s="10">
        <f t="shared" si="10"/>
        <v>-0.16750000000000001</v>
      </c>
      <c r="AA123" s="4" t="str">
        <f t="shared" si="11"/>
        <v>High Value</v>
      </c>
    </row>
    <row r="124" spans="1:27" ht="15" customHeight="1" x14ac:dyDescent="0.3">
      <c r="A124" s="4" t="str">
        <f>Cleaned_SalesTable!A124</f>
        <v>SALE122</v>
      </c>
      <c r="B124" s="26">
        <f>Cleaned_SalesTable!B124</f>
        <v>45886</v>
      </c>
      <c r="C124" s="4" t="str">
        <f t="shared" si="6"/>
        <v>Aug-2025</v>
      </c>
      <c r="D124" s="24">
        <f t="shared" si="7"/>
        <v>2025</v>
      </c>
      <c r="E124" s="4" t="str">
        <f>Cleaned_SalesTable!C124</f>
        <v>CUST1338</v>
      </c>
      <c r="F124" s="4" t="str">
        <f>VLOOKUP(E124,Cleaned_CustomerTable!$A:$H,2,FALSE())</f>
        <v>Jasmine Snyder</v>
      </c>
      <c r="G124" s="24">
        <f>VLOOKUP(E124,Cleaned_CustomerTable!$A:$H,3,FALSE())</f>
        <v>46</v>
      </c>
      <c r="H124" s="4" t="str">
        <f>VLOOKUP(E124,Cleaned_CustomerTable!$A:$H,8,FALSE())</f>
        <v>Silver</v>
      </c>
      <c r="I124" s="4" t="str">
        <f>VLOOKUP(E124,Cleaned_CustomerTable!$A:$H,6,FALSE())</f>
        <v>Connecticut</v>
      </c>
      <c r="J124" s="4" t="str">
        <f>Cleaned_SalesTable!D124</f>
        <v>PROD50</v>
      </c>
      <c r="K124" s="4" t="str">
        <f>VLOOKUP(J124,Cleaned_ProductTable!$A:$F,2,FALSE())</f>
        <v>Boxing Hand Wraps</v>
      </c>
      <c r="L124" s="4" t="str">
        <f>VLOOKUP(J124,Cleaned_ProductTable!$A:$F,3,FALSE())</f>
        <v>Sports</v>
      </c>
      <c r="M124" s="4" t="str">
        <f>VLOOKUP(J124,Cleaned_ProductTable!$A:$F,4,FALSE())</f>
        <v>Smith-King</v>
      </c>
      <c r="N124" s="4">
        <f>VLOOKUP(J124,Cleaned_ProductTable!$A:$F,5,FALSE())</f>
        <v>190.29</v>
      </c>
      <c r="O124" s="4" t="str">
        <f>Cleaned_SalesTable!E124</f>
        <v>STORE7</v>
      </c>
      <c r="P124" s="4" t="str">
        <f>VLOOKUP(O124,Cleaned_StoreTable!$A:$F,2,FALSE())</f>
        <v>Martinez-Mullins</v>
      </c>
      <c r="Q124" s="4" t="str">
        <f>VLOOKUP(O124,Cleaned_StoreTable!$A:$F,3,FALSE())</f>
        <v>South</v>
      </c>
      <c r="R124" s="4" t="str">
        <f>VLOOKUP(O124,Cleaned_StoreTable!$A:$F,5,FALSE())</f>
        <v>Online</v>
      </c>
      <c r="S124" s="4">
        <f>Cleaned_SalesTable!F124</f>
        <v>2</v>
      </c>
      <c r="T124" s="9">
        <f>Cleaned_SalesTable!G124</f>
        <v>197.76</v>
      </c>
      <c r="U124" s="8">
        <f>Cleaned_SalesTable!H124</f>
        <v>0.04</v>
      </c>
      <c r="V124" s="4" t="str">
        <f>Cleaned_SalesTable!I124</f>
        <v>Credit Card</v>
      </c>
      <c r="W124" s="9">
        <f>Cleaned_SalesTable!J124</f>
        <v>379.69920000000002</v>
      </c>
      <c r="X124" s="9">
        <f t="shared" si="8"/>
        <v>380.58</v>
      </c>
      <c r="Y124" s="9">
        <f t="shared" si="9"/>
        <v>-0.88</v>
      </c>
      <c r="Z124" s="10">
        <f t="shared" si="10"/>
        <v>-2.3E-3</v>
      </c>
      <c r="AA124" s="4" t="str">
        <f t="shared" si="11"/>
        <v>Standard</v>
      </c>
    </row>
    <row r="125" spans="1:27" ht="15" customHeight="1" x14ac:dyDescent="0.3">
      <c r="A125" s="4" t="str">
        <f>Cleaned_SalesTable!A125</f>
        <v>SALE123</v>
      </c>
      <c r="B125" s="26">
        <f>Cleaned_SalesTable!B125</f>
        <v>45674</v>
      </c>
      <c r="C125" s="4" t="str">
        <f t="shared" si="6"/>
        <v>Jan-2025</v>
      </c>
      <c r="D125" s="24">
        <f t="shared" si="7"/>
        <v>2025</v>
      </c>
      <c r="E125" s="4" t="str">
        <f>Cleaned_SalesTable!C125</f>
        <v>CUST1476</v>
      </c>
      <c r="F125" s="4" t="str">
        <f>VLOOKUP(E125,Cleaned_CustomerTable!$A:$H,2,FALSE())</f>
        <v>Elizabeth Foster</v>
      </c>
      <c r="G125" s="24">
        <f>VLOOKUP(E125,Cleaned_CustomerTable!$A:$H,3,FALSE())</f>
        <v>33</v>
      </c>
      <c r="H125" s="4" t="str">
        <f>VLOOKUP(E125,Cleaned_CustomerTable!$A:$H,8,FALSE())</f>
        <v>Gold</v>
      </c>
      <c r="I125" s="4" t="str">
        <f>VLOOKUP(E125,Cleaned_CustomerTable!$A:$H,6,FALSE())</f>
        <v>Oklahoma</v>
      </c>
      <c r="J125" s="4" t="str">
        <f>Cleaned_SalesTable!D125</f>
        <v>PROD40</v>
      </c>
      <c r="K125" s="4" t="str">
        <f>VLOOKUP(J125,Cleaned_ProductTable!$A:$F,2,FALSE())</f>
        <v>Noise-Canceling Headphones</v>
      </c>
      <c r="L125" s="4" t="str">
        <f>VLOOKUP(J125,Cleaned_ProductTable!$A:$F,3,FALSE())</f>
        <v>Electronics</v>
      </c>
      <c r="M125" s="4" t="str">
        <f>VLOOKUP(J125,Cleaned_ProductTable!$A:$F,4,FALSE())</f>
        <v>Taylor-Hart</v>
      </c>
      <c r="N125" s="4">
        <f>VLOOKUP(J125,Cleaned_ProductTable!$A:$F,5,FALSE())</f>
        <v>38.520000000000003</v>
      </c>
      <c r="O125" s="4" t="str">
        <f>Cleaned_SalesTable!E125</f>
        <v>STORE2</v>
      </c>
      <c r="P125" s="4" t="str">
        <f>VLOOKUP(O125,Cleaned_StoreTable!$A:$F,2,FALSE())</f>
        <v>Black-Horn</v>
      </c>
      <c r="Q125" s="4" t="str">
        <f>VLOOKUP(O125,Cleaned_StoreTable!$A:$F,3,FALSE())</f>
        <v>South</v>
      </c>
      <c r="R125" s="4" t="str">
        <f>VLOOKUP(O125,Cleaned_StoreTable!$A:$F,5,FALSE())</f>
        <v>Outlet</v>
      </c>
      <c r="S125" s="4">
        <f>Cleaned_SalesTable!F125</f>
        <v>3</v>
      </c>
      <c r="T125" s="9">
        <f>Cleaned_SalesTable!G125</f>
        <v>334.6</v>
      </c>
      <c r="U125" s="8">
        <f>Cleaned_SalesTable!H125</f>
        <v>0.11</v>
      </c>
      <c r="V125" s="4" t="str">
        <f>Cleaned_SalesTable!I125</f>
        <v>PayPal</v>
      </c>
      <c r="W125" s="9">
        <f>Cleaned_SalesTable!J125</f>
        <v>893.38199999999995</v>
      </c>
      <c r="X125" s="9">
        <f t="shared" si="8"/>
        <v>115.56</v>
      </c>
      <c r="Y125" s="9">
        <f t="shared" si="9"/>
        <v>777.82</v>
      </c>
      <c r="Z125" s="10">
        <f t="shared" si="10"/>
        <v>0.87060000000000004</v>
      </c>
      <c r="AA125" s="4" t="str">
        <f t="shared" si="11"/>
        <v>Standard</v>
      </c>
    </row>
    <row r="126" spans="1:27" ht="15" customHeight="1" x14ac:dyDescent="0.3">
      <c r="A126" s="4" t="str">
        <f>Cleaned_SalesTable!A126</f>
        <v>SALE124</v>
      </c>
      <c r="B126" s="26">
        <f>Cleaned_SalesTable!B126</f>
        <v>45777</v>
      </c>
      <c r="C126" s="4" t="str">
        <f t="shared" si="6"/>
        <v>Apr-2025</v>
      </c>
      <c r="D126" s="24">
        <f t="shared" si="7"/>
        <v>2025</v>
      </c>
      <c r="E126" s="4" t="str">
        <f>Cleaned_SalesTable!C126</f>
        <v>CUST1087</v>
      </c>
      <c r="F126" s="4" t="str">
        <f>VLOOKUP(E126,Cleaned_CustomerTable!$A:$H,2,FALSE())</f>
        <v>Melissa Duffy Md</v>
      </c>
      <c r="G126" s="24">
        <f>VLOOKUP(E126,Cleaned_CustomerTable!$A:$H,3,FALSE())</f>
        <v>58</v>
      </c>
      <c r="H126" s="4" t="str">
        <f>VLOOKUP(E126,Cleaned_CustomerTable!$A:$H,8,FALSE())</f>
        <v>Bronze</v>
      </c>
      <c r="I126" s="4" t="str">
        <f>VLOOKUP(E126,Cleaned_CustomerTable!$A:$H,6,FALSE())</f>
        <v>South Carolina</v>
      </c>
      <c r="J126" s="4" t="str">
        <f>Cleaned_SalesTable!D126</f>
        <v>PROD14</v>
      </c>
      <c r="K126" s="4" t="str">
        <f>VLOOKUP(J126,Cleaned_ProductTable!$A:$F,2,FALSE())</f>
        <v>Decorative Wall Mirror</v>
      </c>
      <c r="L126" s="4" t="str">
        <f>VLOOKUP(J126,Cleaned_ProductTable!$A:$F,3,FALSE())</f>
        <v>Home</v>
      </c>
      <c r="M126" s="4" t="str">
        <f>VLOOKUP(J126,Cleaned_ProductTable!$A:$F,4,FALSE())</f>
        <v>Luna, Anderson and Bowman</v>
      </c>
      <c r="N126" s="4">
        <f>VLOOKUP(J126,Cleaned_ProductTable!$A:$F,5,FALSE())</f>
        <v>48.01</v>
      </c>
      <c r="O126" s="4" t="str">
        <f>Cleaned_SalesTable!E126</f>
        <v>STORE3</v>
      </c>
      <c r="P126" s="4" t="str">
        <f>VLOOKUP(O126,Cleaned_StoreTable!$A:$F,2,FALSE())</f>
        <v>Johnson-Wright</v>
      </c>
      <c r="Q126" s="4" t="str">
        <f>VLOOKUP(O126,Cleaned_StoreTable!$A:$F,3,FALSE())</f>
        <v>North</v>
      </c>
      <c r="R126" s="4" t="str">
        <f>VLOOKUP(O126,Cleaned_StoreTable!$A:$F,5,FALSE())</f>
        <v>Outlet</v>
      </c>
      <c r="S126" s="4">
        <f>Cleaned_SalesTable!F126</f>
        <v>2</v>
      </c>
      <c r="T126" s="9">
        <f>Cleaned_SalesTable!G126</f>
        <v>44.35</v>
      </c>
      <c r="U126" s="8">
        <f>Cleaned_SalesTable!H126</f>
        <v>0.2</v>
      </c>
      <c r="V126" s="4" t="str">
        <f>Cleaned_SalesTable!I126</f>
        <v>COD</v>
      </c>
      <c r="W126" s="9">
        <f>Cleaned_SalesTable!J126</f>
        <v>70.959999999999994</v>
      </c>
      <c r="X126" s="9">
        <f t="shared" si="8"/>
        <v>96.02</v>
      </c>
      <c r="Y126" s="9">
        <f t="shared" si="9"/>
        <v>-25.06</v>
      </c>
      <c r="Z126" s="10">
        <f t="shared" si="10"/>
        <v>-0.35320000000000001</v>
      </c>
      <c r="AA126" s="4" t="str">
        <f t="shared" si="11"/>
        <v>Standard</v>
      </c>
    </row>
    <row r="127" spans="1:27" ht="15" customHeight="1" x14ac:dyDescent="0.3">
      <c r="A127" s="4" t="str">
        <f>Cleaned_SalesTable!A127</f>
        <v>SALE125</v>
      </c>
      <c r="B127" s="26">
        <f>Cleaned_SalesTable!B127</f>
        <v>45598</v>
      </c>
      <c r="C127" s="4" t="str">
        <f t="shared" si="6"/>
        <v>Nov-2024</v>
      </c>
      <c r="D127" s="24">
        <f t="shared" si="7"/>
        <v>2024</v>
      </c>
      <c r="E127" s="4" t="str">
        <f>Cleaned_SalesTable!C127</f>
        <v>CUST1498</v>
      </c>
      <c r="F127" s="4" t="str">
        <f>VLOOKUP(E127,Cleaned_CustomerTable!$A:$H,2,FALSE())</f>
        <v>Traci Gonzalez</v>
      </c>
      <c r="G127" s="24">
        <f>VLOOKUP(E127,Cleaned_CustomerTable!$A:$H,3,FALSE())</f>
        <v>35</v>
      </c>
      <c r="H127" s="4" t="str">
        <f>VLOOKUP(E127,Cleaned_CustomerTable!$A:$H,8,FALSE())</f>
        <v>Silver</v>
      </c>
      <c r="I127" s="4" t="str">
        <f>VLOOKUP(E127,Cleaned_CustomerTable!$A:$H,6,FALSE())</f>
        <v>New Mexico</v>
      </c>
      <c r="J127" s="4" t="str">
        <f>Cleaned_SalesTable!D127</f>
        <v>PROD8</v>
      </c>
      <c r="K127" s="4" t="str">
        <f>VLOOKUP(J127,Cleaned_ProductTable!$A:$F,2,FALSE())</f>
        <v>Wireless Bluetooth Earbuds</v>
      </c>
      <c r="L127" s="4" t="str">
        <f>VLOOKUP(J127,Cleaned_ProductTable!$A:$F,3,FALSE())</f>
        <v>Electronics</v>
      </c>
      <c r="M127" s="4" t="str">
        <f>VLOOKUP(J127,Cleaned_ProductTable!$A:$F,4,FALSE())</f>
        <v>Perez-Johnston</v>
      </c>
      <c r="N127" s="4">
        <f>VLOOKUP(J127,Cleaned_ProductTable!$A:$F,5,FALSE())</f>
        <v>439.07</v>
      </c>
      <c r="O127" s="4" t="str">
        <f>Cleaned_SalesTable!E127</f>
        <v>STORE6</v>
      </c>
      <c r="P127" s="4" t="str">
        <f>VLOOKUP(O127,Cleaned_StoreTable!$A:$F,2,FALSE())</f>
        <v>Benson-Elliott</v>
      </c>
      <c r="Q127" s="4" t="str">
        <f>VLOOKUP(O127,Cleaned_StoreTable!$A:$F,3,FALSE())</f>
        <v>East</v>
      </c>
      <c r="R127" s="4" t="str">
        <f>VLOOKUP(O127,Cleaned_StoreTable!$A:$F,5,FALSE())</f>
        <v>Online</v>
      </c>
      <c r="S127" s="4">
        <f>Cleaned_SalesTable!F127</f>
        <v>1</v>
      </c>
      <c r="T127" s="9">
        <f>Cleaned_SalesTable!G127</f>
        <v>846.31</v>
      </c>
      <c r="U127" s="8">
        <f>Cleaned_SalesTable!H127</f>
        <v>0.05</v>
      </c>
      <c r="V127" s="4" t="str">
        <f>Cleaned_SalesTable!I127</f>
        <v>PayPal</v>
      </c>
      <c r="W127" s="9">
        <f>Cleaned_SalesTable!J127</f>
        <v>803.99450000000002</v>
      </c>
      <c r="X127" s="9">
        <f t="shared" si="8"/>
        <v>439.07</v>
      </c>
      <c r="Y127" s="9">
        <f t="shared" si="9"/>
        <v>364.92</v>
      </c>
      <c r="Z127" s="10">
        <f t="shared" si="10"/>
        <v>0.45390000000000003</v>
      </c>
      <c r="AA127" s="4" t="str">
        <f t="shared" si="11"/>
        <v>Standard</v>
      </c>
    </row>
    <row r="128" spans="1:27" ht="15" customHeight="1" x14ac:dyDescent="0.3">
      <c r="A128" s="4" t="str">
        <f>Cleaned_SalesTable!A128</f>
        <v>SALE126</v>
      </c>
      <c r="B128" s="26">
        <f>Cleaned_SalesTable!B128</f>
        <v>45884</v>
      </c>
      <c r="C128" s="4" t="str">
        <f t="shared" si="6"/>
        <v>Aug-2025</v>
      </c>
      <c r="D128" s="24">
        <f t="shared" si="7"/>
        <v>2025</v>
      </c>
      <c r="E128" s="4" t="str">
        <f>Cleaned_SalesTable!C128</f>
        <v>CUST1131</v>
      </c>
      <c r="F128" s="4" t="str">
        <f>VLOOKUP(E128,Cleaned_CustomerTable!$A:$H,2,FALSE())</f>
        <v>Joseph Richards</v>
      </c>
      <c r="G128" s="24">
        <f>VLOOKUP(E128,Cleaned_CustomerTable!$A:$H,3,FALSE())</f>
        <v>34</v>
      </c>
      <c r="H128" s="4" t="str">
        <f>VLOOKUP(E128,Cleaned_CustomerTable!$A:$H,8,FALSE())</f>
        <v>Bronze</v>
      </c>
      <c r="I128" s="4" t="str">
        <f>VLOOKUP(E128,Cleaned_CustomerTable!$A:$H,6,FALSE())</f>
        <v>Alabama</v>
      </c>
      <c r="J128" s="4" t="str">
        <f>Cleaned_SalesTable!D128</f>
        <v>PROD35</v>
      </c>
      <c r="K128" s="4" t="str">
        <f>VLOOKUP(J128,Cleaned_ProductTable!$A:$F,2,FALSE())</f>
        <v>Bedroom Table Lamp</v>
      </c>
      <c r="L128" s="4" t="str">
        <f>VLOOKUP(J128,Cleaned_ProductTable!$A:$F,3,FALSE())</f>
        <v>Home</v>
      </c>
      <c r="M128" s="4" t="str">
        <f>VLOOKUP(J128,Cleaned_ProductTable!$A:$F,4,FALSE())</f>
        <v>Jones LLC</v>
      </c>
      <c r="N128" s="4">
        <f>VLOOKUP(J128,Cleaned_ProductTable!$A:$F,5,FALSE())</f>
        <v>382.22</v>
      </c>
      <c r="O128" s="4" t="str">
        <f>Cleaned_SalesTable!E128</f>
        <v>STORE12</v>
      </c>
      <c r="P128" s="4" t="str">
        <f>VLOOKUP(O128,Cleaned_StoreTable!$A:$F,2,FALSE())</f>
        <v>Thomas, Bridges and Harris</v>
      </c>
      <c r="Q128" s="4" t="str">
        <f>VLOOKUP(O128,Cleaned_StoreTable!$A:$F,3,FALSE())</f>
        <v>North</v>
      </c>
      <c r="R128" s="4" t="str">
        <f>VLOOKUP(O128,Cleaned_StoreTable!$A:$F,5,FALSE())</f>
        <v>Online</v>
      </c>
      <c r="S128" s="4">
        <f>Cleaned_SalesTable!F128</f>
        <v>1</v>
      </c>
      <c r="T128" s="9">
        <f>Cleaned_SalesTable!G128</f>
        <v>996.48</v>
      </c>
      <c r="U128" s="8">
        <f>Cleaned_SalesTable!H128</f>
        <v>7.0000000000000007E-2</v>
      </c>
      <c r="V128" s="4" t="str">
        <f>Cleaned_SalesTable!I128</f>
        <v>COD</v>
      </c>
      <c r="W128" s="9">
        <f>Cleaned_SalesTable!J128</f>
        <v>926.72640000000001</v>
      </c>
      <c r="X128" s="9">
        <f t="shared" si="8"/>
        <v>382.22</v>
      </c>
      <c r="Y128" s="9">
        <f t="shared" si="9"/>
        <v>544.51</v>
      </c>
      <c r="Z128" s="10">
        <f t="shared" si="10"/>
        <v>0.58760000000000001</v>
      </c>
      <c r="AA128" s="4" t="str">
        <f t="shared" si="11"/>
        <v>Standard</v>
      </c>
    </row>
    <row r="129" spans="1:27" ht="15" customHeight="1" x14ac:dyDescent="0.3">
      <c r="A129" s="4" t="str">
        <f>Cleaned_SalesTable!A129</f>
        <v>SALE127</v>
      </c>
      <c r="B129" s="26">
        <f>Cleaned_SalesTable!B129</f>
        <v>45916</v>
      </c>
      <c r="C129" s="4" t="str">
        <f t="shared" si="6"/>
        <v>Sep-2025</v>
      </c>
      <c r="D129" s="24">
        <f t="shared" si="7"/>
        <v>2025</v>
      </c>
      <c r="E129" s="4" t="str">
        <f>Cleaned_SalesTable!C129</f>
        <v>CUST1277</v>
      </c>
      <c r="F129" s="4" t="str">
        <f>VLOOKUP(E129,Cleaned_CustomerTable!$A:$H,2,FALSE())</f>
        <v>Jeffrey Gomez</v>
      </c>
      <c r="G129" s="24">
        <f>VLOOKUP(E129,Cleaned_CustomerTable!$A:$H,3,FALSE())</f>
        <v>22</v>
      </c>
      <c r="H129" s="4" t="str">
        <f>VLOOKUP(E129,Cleaned_CustomerTable!$A:$H,8,FALSE())</f>
        <v>Platinum</v>
      </c>
      <c r="I129" s="4" t="str">
        <f>VLOOKUP(E129,Cleaned_CustomerTable!$A:$H,6,FALSE())</f>
        <v>Colorado</v>
      </c>
      <c r="J129" s="4" t="str">
        <f>Cleaned_SalesTable!D129</f>
        <v>PROD93</v>
      </c>
      <c r="K129" s="4" t="str">
        <f>VLOOKUP(J129,Cleaned_ProductTable!$A:$F,2,FALSE())</f>
        <v>USB-C Laptop Charger</v>
      </c>
      <c r="L129" s="4" t="str">
        <f>VLOOKUP(J129,Cleaned_ProductTable!$A:$F,3,FALSE())</f>
        <v>Electronics</v>
      </c>
      <c r="M129" s="4" t="str">
        <f>VLOOKUP(J129,Cleaned_ProductTable!$A:$F,4,FALSE())</f>
        <v>Martin LLC</v>
      </c>
      <c r="N129" s="4">
        <f>VLOOKUP(J129,Cleaned_ProductTable!$A:$F,5,FALSE())</f>
        <v>377.52</v>
      </c>
      <c r="O129" s="4" t="str">
        <f>Cleaned_SalesTable!E129</f>
        <v>STORE6</v>
      </c>
      <c r="P129" s="4" t="str">
        <f>VLOOKUP(O129,Cleaned_StoreTable!$A:$F,2,FALSE())</f>
        <v>Benson-Elliott</v>
      </c>
      <c r="Q129" s="4" t="str">
        <f>VLOOKUP(O129,Cleaned_StoreTable!$A:$F,3,FALSE())</f>
        <v>East</v>
      </c>
      <c r="R129" s="4" t="str">
        <f>VLOOKUP(O129,Cleaned_StoreTable!$A:$F,5,FALSE())</f>
        <v>Online</v>
      </c>
      <c r="S129" s="4">
        <f>Cleaned_SalesTable!F129</f>
        <v>3</v>
      </c>
      <c r="T129" s="9">
        <f>Cleaned_SalesTable!G129</f>
        <v>949.19</v>
      </c>
      <c r="U129" s="8">
        <f>Cleaned_SalesTable!H129</f>
        <v>0.03</v>
      </c>
      <c r="V129" s="4" t="str">
        <f>Cleaned_SalesTable!I129</f>
        <v>COD</v>
      </c>
      <c r="W129" s="9">
        <f>Cleaned_SalesTable!J129</f>
        <v>2762.1428999999998</v>
      </c>
      <c r="X129" s="9">
        <f t="shared" si="8"/>
        <v>1132.56</v>
      </c>
      <c r="Y129" s="9">
        <f t="shared" si="9"/>
        <v>1629.58</v>
      </c>
      <c r="Z129" s="10">
        <f t="shared" si="10"/>
        <v>0.59</v>
      </c>
      <c r="AA129" s="4" t="str">
        <f t="shared" si="11"/>
        <v>High Value</v>
      </c>
    </row>
    <row r="130" spans="1:27" ht="15" customHeight="1" x14ac:dyDescent="0.3">
      <c r="A130" s="4" t="str">
        <f>Cleaned_SalesTable!A130</f>
        <v>SALE128</v>
      </c>
      <c r="B130" s="26">
        <f>Cleaned_SalesTable!B130</f>
        <v>45347</v>
      </c>
      <c r="C130" s="4" t="str">
        <f t="shared" ref="C130:C193" si="12">TEXT(B130,"mmm-yyyy")</f>
        <v>Feb-2024</v>
      </c>
      <c r="D130" s="24">
        <f t="shared" ref="D130:D193" si="13">YEAR(B130)</f>
        <v>2024</v>
      </c>
      <c r="E130" s="4" t="str">
        <f>Cleaned_SalesTable!C130</f>
        <v>CUST1397</v>
      </c>
      <c r="F130" s="4" t="str">
        <f>VLOOKUP(E130,Cleaned_CustomerTable!$A:$H,2,FALSE())</f>
        <v>Charles Norman Phd</v>
      </c>
      <c r="G130" s="24">
        <f>VLOOKUP(E130,Cleaned_CustomerTable!$A:$H,3,FALSE())</f>
        <v>62</v>
      </c>
      <c r="H130" s="4" t="str">
        <f>VLOOKUP(E130,Cleaned_CustomerTable!$A:$H,8,FALSE())</f>
        <v>Platinum</v>
      </c>
      <c r="I130" s="4" t="str">
        <f>VLOOKUP(E130,Cleaned_CustomerTable!$A:$H,6,FALSE())</f>
        <v>Kansas</v>
      </c>
      <c r="J130" s="4" t="str">
        <f>Cleaned_SalesTable!D130</f>
        <v>PROD94</v>
      </c>
      <c r="K130" s="4" t="str">
        <f>VLOOKUP(J130,Cleaned_ProductTable!$A:$F,2,FALSE())</f>
        <v>Vitamin E Body Lotion</v>
      </c>
      <c r="L130" s="4" t="str">
        <f>VLOOKUP(J130,Cleaned_ProductTable!$A:$F,3,FALSE())</f>
        <v>Beauty</v>
      </c>
      <c r="M130" s="4" t="str">
        <f>VLOOKUP(J130,Cleaned_ProductTable!$A:$F,4,FALSE())</f>
        <v>Hoffman-Williams</v>
      </c>
      <c r="N130" s="4">
        <f>VLOOKUP(J130,Cleaned_ProductTable!$A:$F,5,FALSE())</f>
        <v>358.47</v>
      </c>
      <c r="O130" s="4" t="str">
        <f>Cleaned_SalesTable!E130</f>
        <v>STORE9</v>
      </c>
      <c r="P130" s="4" t="str">
        <f>VLOOKUP(O130,Cleaned_StoreTable!$A:$F,2,FALSE())</f>
        <v>Moore, Padilla and Butler</v>
      </c>
      <c r="Q130" s="4" t="str">
        <f>VLOOKUP(O130,Cleaned_StoreTable!$A:$F,3,FALSE())</f>
        <v>South</v>
      </c>
      <c r="R130" s="4" t="str">
        <f>VLOOKUP(O130,Cleaned_StoreTable!$A:$F,5,FALSE())</f>
        <v>Flagship</v>
      </c>
      <c r="S130" s="4">
        <f>Cleaned_SalesTable!F130</f>
        <v>2</v>
      </c>
      <c r="T130" s="9">
        <f>Cleaned_SalesTable!G130</f>
        <v>724.97</v>
      </c>
      <c r="U130" s="8">
        <f>Cleaned_SalesTable!H130</f>
        <v>0.1</v>
      </c>
      <c r="V130" s="4" t="str">
        <f>Cleaned_SalesTable!I130</f>
        <v>Credit Card</v>
      </c>
      <c r="W130" s="9">
        <f>Cleaned_SalesTable!J130</f>
        <v>1304.9459999999999</v>
      </c>
      <c r="X130" s="9">
        <f t="shared" ref="X130:X193" si="14">ROUND(N130*S130,2)</f>
        <v>716.94</v>
      </c>
      <c r="Y130" s="9">
        <f t="shared" ref="Y130:Y193" si="15">ROUND(W130-X130,2)</f>
        <v>588.01</v>
      </c>
      <c r="Z130" s="10">
        <f t="shared" ref="Z130:Z193" si="16">IFERROR(ROUND(Y130/W130,4),0)</f>
        <v>0.4506</v>
      </c>
      <c r="AA130" s="4" t="str">
        <f t="shared" ref="AA130:AA193" si="17">IF(W130&gt;=AVERAGE($W$2:$W$2001),"High Value","Standard")</f>
        <v>High Value</v>
      </c>
    </row>
    <row r="131" spans="1:27" ht="15" customHeight="1" x14ac:dyDescent="0.3">
      <c r="A131" s="4" t="str">
        <f>Cleaned_SalesTable!A131</f>
        <v>SALE129</v>
      </c>
      <c r="B131" s="26">
        <f>Cleaned_SalesTable!B131</f>
        <v>45723</v>
      </c>
      <c r="C131" s="4" t="str">
        <f t="shared" si="12"/>
        <v>Mar-2025</v>
      </c>
      <c r="D131" s="24">
        <f t="shared" si="13"/>
        <v>2025</v>
      </c>
      <c r="E131" s="4" t="str">
        <f>Cleaned_SalesTable!C131</f>
        <v>CUST1315</v>
      </c>
      <c r="F131" s="4" t="str">
        <f>VLOOKUP(E131,Cleaned_CustomerTable!$A:$H,2,FALSE())</f>
        <v>William Rodriguez</v>
      </c>
      <c r="G131" s="24">
        <f>VLOOKUP(E131,Cleaned_CustomerTable!$A:$H,3,FALSE())</f>
        <v>49</v>
      </c>
      <c r="H131" s="4" t="str">
        <f>VLOOKUP(E131,Cleaned_CustomerTable!$A:$H,8,FALSE())</f>
        <v>Silver</v>
      </c>
      <c r="I131" s="4" t="str">
        <f>VLOOKUP(E131,Cleaned_CustomerTable!$A:$H,6,FALSE())</f>
        <v>Massachusetts</v>
      </c>
      <c r="J131" s="4" t="str">
        <f>Cleaned_SalesTable!D131</f>
        <v>PROD1</v>
      </c>
      <c r="K131" s="4" t="str">
        <f>VLOOKUP(J131,Cleaned_ProductTable!$A:$F,2,FALSE())</f>
        <v>Men's Graphic T-Shirt</v>
      </c>
      <c r="L131" s="4" t="str">
        <f>VLOOKUP(J131,Cleaned_ProductTable!$A:$F,3,FALSE())</f>
        <v>Clothing</v>
      </c>
      <c r="M131" s="4" t="str">
        <f>VLOOKUP(J131,Cleaned_ProductTable!$A:$F,4,FALSE())</f>
        <v>Terry-Moore</v>
      </c>
      <c r="N131" s="4">
        <f>VLOOKUP(J131,Cleaned_ProductTable!$A:$F,5,FALSE())</f>
        <v>342.56</v>
      </c>
      <c r="O131" s="4" t="str">
        <f>Cleaned_SalesTable!E131</f>
        <v>STORE16</v>
      </c>
      <c r="P131" s="4" t="str">
        <f>VLOOKUP(O131,Cleaned_StoreTable!$A:$F,2,FALSE())</f>
        <v>Frederick-Wright</v>
      </c>
      <c r="Q131" s="4" t="str">
        <f>VLOOKUP(O131,Cleaned_StoreTable!$A:$F,3,FALSE())</f>
        <v>West</v>
      </c>
      <c r="R131" s="4" t="str">
        <f>VLOOKUP(O131,Cleaned_StoreTable!$A:$F,5,FALSE())</f>
        <v>Flagship</v>
      </c>
      <c r="S131" s="4">
        <f>Cleaned_SalesTable!F131</f>
        <v>1</v>
      </c>
      <c r="T131" s="9">
        <f>Cleaned_SalesTable!G131</f>
        <v>783.25</v>
      </c>
      <c r="U131" s="8">
        <f>Cleaned_SalesTable!H131</f>
        <v>0.3</v>
      </c>
      <c r="V131" s="4" t="str">
        <f>Cleaned_SalesTable!I131</f>
        <v>Credit Card</v>
      </c>
      <c r="W131" s="9">
        <f>Cleaned_SalesTable!J131</f>
        <v>548.27499999999998</v>
      </c>
      <c r="X131" s="9">
        <f t="shared" si="14"/>
        <v>342.56</v>
      </c>
      <c r="Y131" s="9">
        <f t="shared" si="15"/>
        <v>205.72</v>
      </c>
      <c r="Z131" s="10">
        <f t="shared" si="16"/>
        <v>0.37519999999999998</v>
      </c>
      <c r="AA131" s="4" t="str">
        <f t="shared" si="17"/>
        <v>Standard</v>
      </c>
    </row>
    <row r="132" spans="1:27" ht="15" customHeight="1" x14ac:dyDescent="0.3">
      <c r="A132" s="4" t="str">
        <f>Cleaned_SalesTable!A132</f>
        <v>SALE130</v>
      </c>
      <c r="B132" s="26">
        <f>Cleaned_SalesTable!B132</f>
        <v>45495</v>
      </c>
      <c r="C132" s="4" t="str">
        <f t="shared" si="12"/>
        <v>Jul-2024</v>
      </c>
      <c r="D132" s="24">
        <f t="shared" si="13"/>
        <v>2024</v>
      </c>
      <c r="E132" s="4" t="str">
        <f>Cleaned_SalesTable!C132</f>
        <v>CUST1343</v>
      </c>
      <c r="F132" s="4" t="str">
        <f>VLOOKUP(E132,Cleaned_CustomerTable!$A:$H,2,FALSE())</f>
        <v>Ryan Moore</v>
      </c>
      <c r="G132" s="24">
        <f>VLOOKUP(E132,Cleaned_CustomerTable!$A:$H,3,FALSE())</f>
        <v>38</v>
      </c>
      <c r="H132" s="4" t="str">
        <f>VLOOKUP(E132,Cleaned_CustomerTable!$A:$H,8,FALSE())</f>
        <v>Bronze</v>
      </c>
      <c r="I132" s="4" t="str">
        <f>VLOOKUP(E132,Cleaned_CustomerTable!$A:$H,6,FALSE())</f>
        <v>Virginia</v>
      </c>
      <c r="J132" s="4" t="str">
        <f>Cleaned_SalesTable!D132</f>
        <v>PROD17</v>
      </c>
      <c r="K132" s="4" t="str">
        <f>VLOOKUP(J132,Cleaned_ProductTable!$A:$F,2,FALSE())</f>
        <v>Soccer Training Cone Set</v>
      </c>
      <c r="L132" s="4" t="str">
        <f>VLOOKUP(J132,Cleaned_ProductTable!$A:$F,3,FALSE())</f>
        <v>Sports</v>
      </c>
      <c r="M132" s="4" t="str">
        <f>VLOOKUP(J132,Cleaned_ProductTable!$A:$F,4,FALSE())</f>
        <v>Ford, Murphy and Wilson</v>
      </c>
      <c r="N132" s="4">
        <f>VLOOKUP(J132,Cleaned_ProductTable!$A:$F,5,FALSE())</f>
        <v>144.53</v>
      </c>
      <c r="O132" s="4" t="str">
        <f>Cleaned_SalesTable!E132</f>
        <v>STORE3</v>
      </c>
      <c r="P132" s="4" t="str">
        <f>VLOOKUP(O132,Cleaned_StoreTable!$A:$F,2,FALSE())</f>
        <v>Johnson-Wright</v>
      </c>
      <c r="Q132" s="4" t="str">
        <f>VLOOKUP(O132,Cleaned_StoreTable!$A:$F,3,FALSE())</f>
        <v>North</v>
      </c>
      <c r="R132" s="4" t="str">
        <f>VLOOKUP(O132,Cleaned_StoreTable!$A:$F,5,FALSE())</f>
        <v>Outlet</v>
      </c>
      <c r="S132" s="4">
        <f>Cleaned_SalesTable!F132</f>
        <v>1</v>
      </c>
      <c r="T132" s="9">
        <f>Cleaned_SalesTable!G132</f>
        <v>942.38</v>
      </c>
      <c r="U132" s="8">
        <f>Cleaned_SalesTable!H132</f>
        <v>0.17</v>
      </c>
      <c r="V132" s="4" t="str">
        <f>Cleaned_SalesTable!I132</f>
        <v>Credit Card</v>
      </c>
      <c r="W132" s="9">
        <f>Cleaned_SalesTable!J132</f>
        <v>782.17539999999997</v>
      </c>
      <c r="X132" s="9">
        <f t="shared" si="14"/>
        <v>144.53</v>
      </c>
      <c r="Y132" s="9">
        <f t="shared" si="15"/>
        <v>637.65</v>
      </c>
      <c r="Z132" s="10">
        <f t="shared" si="16"/>
        <v>0.81520000000000004</v>
      </c>
      <c r="AA132" s="4" t="str">
        <f t="shared" si="17"/>
        <v>Standard</v>
      </c>
    </row>
    <row r="133" spans="1:27" ht="15" customHeight="1" x14ac:dyDescent="0.3">
      <c r="A133" s="4" t="str">
        <f>Cleaned_SalesTable!A133</f>
        <v>SALE131</v>
      </c>
      <c r="B133" s="26">
        <f>Cleaned_SalesTable!B133</f>
        <v>45444</v>
      </c>
      <c r="C133" s="4" t="str">
        <f t="shared" si="12"/>
        <v>Jun-2024</v>
      </c>
      <c r="D133" s="24">
        <f t="shared" si="13"/>
        <v>2024</v>
      </c>
      <c r="E133" s="4" t="str">
        <f>Cleaned_SalesTable!C133</f>
        <v>CUST1496</v>
      </c>
      <c r="F133" s="4" t="str">
        <f>VLOOKUP(E133,Cleaned_CustomerTable!$A:$H,2,FALSE())</f>
        <v>Christopher Ford</v>
      </c>
      <c r="G133" s="24">
        <f>VLOOKUP(E133,Cleaned_CustomerTable!$A:$H,3,FALSE())</f>
        <v>56</v>
      </c>
      <c r="H133" s="4" t="str">
        <f>VLOOKUP(E133,Cleaned_CustomerTable!$A:$H,8,FALSE())</f>
        <v>Bronze</v>
      </c>
      <c r="I133" s="4" t="str">
        <f>VLOOKUP(E133,Cleaned_CustomerTable!$A:$H,6,FALSE())</f>
        <v>Ohio</v>
      </c>
      <c r="J133" s="4" t="str">
        <f>Cleaned_SalesTable!D133</f>
        <v>PROD51</v>
      </c>
      <c r="K133" s="4" t="str">
        <f>VLOOKUP(J133,Cleaned_ProductTable!$A:$F,2,FALSE())</f>
        <v>HDMI Cable – 2m</v>
      </c>
      <c r="L133" s="4" t="str">
        <f>VLOOKUP(J133,Cleaned_ProductTable!$A:$F,3,FALSE())</f>
        <v>Electronics</v>
      </c>
      <c r="M133" s="4" t="str">
        <f>VLOOKUP(J133,Cleaned_ProductTable!$A:$F,4,FALSE())</f>
        <v>Bautista, Green and Hale</v>
      </c>
      <c r="N133" s="4">
        <f>VLOOKUP(J133,Cleaned_ProductTable!$A:$F,5,FALSE())</f>
        <v>88.49</v>
      </c>
      <c r="O133" s="4" t="str">
        <f>Cleaned_SalesTable!E133</f>
        <v>STORE11</v>
      </c>
      <c r="P133" s="4" t="str">
        <f>VLOOKUP(O133,Cleaned_StoreTable!$A:$F,2,FALSE())</f>
        <v>Aguirre-Keller</v>
      </c>
      <c r="Q133" s="4" t="str">
        <f>VLOOKUP(O133,Cleaned_StoreTable!$A:$F,3,FALSE())</f>
        <v>South</v>
      </c>
      <c r="R133" s="4" t="str">
        <f>VLOOKUP(O133,Cleaned_StoreTable!$A:$F,5,FALSE())</f>
        <v>Online</v>
      </c>
      <c r="S133" s="4">
        <f>Cleaned_SalesTable!F133</f>
        <v>3</v>
      </c>
      <c r="T133" s="9">
        <f>Cleaned_SalesTable!G133</f>
        <v>298.35000000000002</v>
      </c>
      <c r="U133" s="8">
        <f>Cleaned_SalesTable!H133</f>
        <v>0.05</v>
      </c>
      <c r="V133" s="4" t="str">
        <f>Cleaned_SalesTable!I133</f>
        <v>COD</v>
      </c>
      <c r="W133" s="9">
        <f>Cleaned_SalesTable!J133</f>
        <v>850.29750000000001</v>
      </c>
      <c r="X133" s="9">
        <f t="shared" si="14"/>
        <v>265.47000000000003</v>
      </c>
      <c r="Y133" s="9">
        <f t="shared" si="15"/>
        <v>584.83000000000004</v>
      </c>
      <c r="Z133" s="10">
        <f t="shared" si="16"/>
        <v>0.68779999999999997</v>
      </c>
      <c r="AA133" s="4" t="str">
        <f t="shared" si="17"/>
        <v>Standard</v>
      </c>
    </row>
    <row r="134" spans="1:27" ht="15" customHeight="1" x14ac:dyDescent="0.3">
      <c r="A134" s="4" t="str">
        <f>Cleaned_SalesTable!A134</f>
        <v>SALE132</v>
      </c>
      <c r="B134" s="26">
        <f>Cleaned_SalesTable!B134</f>
        <v>45662</v>
      </c>
      <c r="C134" s="4" t="str">
        <f t="shared" si="12"/>
        <v>Jan-2025</v>
      </c>
      <c r="D134" s="24">
        <f t="shared" si="13"/>
        <v>2025</v>
      </c>
      <c r="E134" s="4" t="str">
        <f>Cleaned_SalesTable!C134</f>
        <v>CUST1164</v>
      </c>
      <c r="F134" s="4" t="str">
        <f>VLOOKUP(E134,Cleaned_CustomerTable!$A:$H,2,FALSE())</f>
        <v>Daniel Rivas</v>
      </c>
      <c r="G134" s="24">
        <f>VLOOKUP(E134,Cleaned_CustomerTable!$A:$H,3,FALSE())</f>
        <v>39</v>
      </c>
      <c r="H134" s="4" t="str">
        <f>VLOOKUP(E134,Cleaned_CustomerTable!$A:$H,8,FALSE())</f>
        <v>Silver</v>
      </c>
      <c r="I134" s="4" t="str">
        <f>VLOOKUP(E134,Cleaned_CustomerTable!$A:$H,6,FALSE())</f>
        <v>Georgia</v>
      </c>
      <c r="J134" s="4" t="str">
        <f>Cleaned_SalesTable!D134</f>
        <v>PROD48</v>
      </c>
      <c r="K134" s="4" t="str">
        <f>VLOOKUP(J134,Cleaned_ProductTable!$A:$F,2,FALSE())</f>
        <v>Car Dashboard Phone Holder</v>
      </c>
      <c r="L134" s="4" t="str">
        <f>VLOOKUP(J134,Cleaned_ProductTable!$A:$F,3,FALSE())</f>
        <v>Electronics</v>
      </c>
      <c r="M134" s="4" t="str">
        <f>VLOOKUP(J134,Cleaned_ProductTable!$A:$F,4,FALSE())</f>
        <v>Byrd, Stewart and Valdez</v>
      </c>
      <c r="N134" s="4">
        <f>VLOOKUP(J134,Cleaned_ProductTable!$A:$F,5,FALSE())</f>
        <v>177.98</v>
      </c>
      <c r="O134" s="4" t="str">
        <f>Cleaned_SalesTable!E134</f>
        <v>STORE12</v>
      </c>
      <c r="P134" s="4" t="str">
        <f>VLOOKUP(O134,Cleaned_StoreTable!$A:$F,2,FALSE())</f>
        <v>Thomas, Bridges and Harris</v>
      </c>
      <c r="Q134" s="4" t="str">
        <f>VLOOKUP(O134,Cleaned_StoreTable!$A:$F,3,FALSE())</f>
        <v>North</v>
      </c>
      <c r="R134" s="4" t="str">
        <f>VLOOKUP(O134,Cleaned_StoreTable!$A:$F,5,FALSE())</f>
        <v>Online</v>
      </c>
      <c r="S134" s="4">
        <f>Cleaned_SalesTable!F134</f>
        <v>4</v>
      </c>
      <c r="T134" s="9">
        <f>Cleaned_SalesTable!G134</f>
        <v>950.04</v>
      </c>
      <c r="U134" s="8">
        <f>Cleaned_SalesTable!H134</f>
        <v>0.13</v>
      </c>
      <c r="V134" s="4" t="str">
        <f>Cleaned_SalesTable!I134</f>
        <v>PayPal</v>
      </c>
      <c r="W134" s="9">
        <f>Cleaned_SalesTable!J134</f>
        <v>3306.1392000000001</v>
      </c>
      <c r="X134" s="9">
        <f t="shared" si="14"/>
        <v>711.92</v>
      </c>
      <c r="Y134" s="9">
        <f t="shared" si="15"/>
        <v>2594.2199999999998</v>
      </c>
      <c r="Z134" s="10">
        <f t="shared" si="16"/>
        <v>0.78469999999999995</v>
      </c>
      <c r="AA134" s="4" t="str">
        <f t="shared" si="17"/>
        <v>High Value</v>
      </c>
    </row>
    <row r="135" spans="1:27" ht="15" customHeight="1" x14ac:dyDescent="0.3">
      <c r="A135" s="4" t="str">
        <f>Cleaned_SalesTable!A135</f>
        <v>SALE133</v>
      </c>
      <c r="B135" s="26">
        <f>Cleaned_SalesTable!B135</f>
        <v>45910</v>
      </c>
      <c r="C135" s="4" t="str">
        <f t="shared" si="12"/>
        <v>Sep-2025</v>
      </c>
      <c r="D135" s="24">
        <f t="shared" si="13"/>
        <v>2025</v>
      </c>
      <c r="E135" s="4" t="str">
        <f>Cleaned_SalesTable!C135</f>
        <v>CUST1329</v>
      </c>
      <c r="F135" s="4" t="str">
        <f>VLOOKUP(E135,Cleaned_CustomerTable!$A:$H,2,FALSE())</f>
        <v>Victor Mcintosh</v>
      </c>
      <c r="G135" s="24">
        <f>VLOOKUP(E135,Cleaned_CustomerTable!$A:$H,3,FALSE())</f>
        <v>62</v>
      </c>
      <c r="H135" s="4" t="str">
        <f>VLOOKUP(E135,Cleaned_CustomerTable!$A:$H,8,FALSE())</f>
        <v>Bronze</v>
      </c>
      <c r="I135" s="4" t="str">
        <f>VLOOKUP(E135,Cleaned_CustomerTable!$A:$H,6,FALSE())</f>
        <v>Minnesota</v>
      </c>
      <c r="J135" s="4" t="str">
        <f>Cleaned_SalesTable!D135</f>
        <v>PROD57</v>
      </c>
      <c r="K135" s="4" t="str">
        <f>VLOOKUP(J135,Cleaned_ProductTable!$A:$F,2,FALSE())</f>
        <v>Foam Roller</v>
      </c>
      <c r="L135" s="4" t="str">
        <f>VLOOKUP(J135,Cleaned_ProductTable!$A:$F,3,FALSE())</f>
        <v>Sports</v>
      </c>
      <c r="M135" s="4" t="str">
        <f>VLOOKUP(J135,Cleaned_ProductTable!$A:$F,4,FALSE())</f>
        <v>Atkinson, Camacho and Oliver</v>
      </c>
      <c r="N135" s="4">
        <f>VLOOKUP(J135,Cleaned_ProductTable!$A:$F,5,FALSE())</f>
        <v>30.62</v>
      </c>
      <c r="O135" s="4" t="str">
        <f>Cleaned_SalesTable!E135</f>
        <v>STORE4</v>
      </c>
      <c r="P135" s="4" t="str">
        <f>VLOOKUP(O135,Cleaned_StoreTable!$A:$F,2,FALSE())</f>
        <v>Alexander Group</v>
      </c>
      <c r="Q135" s="4" t="str">
        <f>VLOOKUP(O135,Cleaned_StoreTable!$A:$F,3,FALSE())</f>
        <v>South</v>
      </c>
      <c r="R135" s="4" t="str">
        <f>VLOOKUP(O135,Cleaned_StoreTable!$A:$F,5,FALSE())</f>
        <v>Online</v>
      </c>
      <c r="S135" s="4">
        <f>Cleaned_SalesTable!F135</f>
        <v>2</v>
      </c>
      <c r="T135" s="9">
        <f>Cleaned_SalesTable!G135</f>
        <v>267.19</v>
      </c>
      <c r="U135" s="8">
        <f>Cleaned_SalesTable!H135</f>
        <v>7.0000000000000007E-2</v>
      </c>
      <c r="V135" s="4" t="str">
        <f>Cleaned_SalesTable!I135</f>
        <v>Credit Card</v>
      </c>
      <c r="W135" s="9">
        <f>Cleaned_SalesTable!J135</f>
        <v>496.97340000000003</v>
      </c>
      <c r="X135" s="9">
        <f t="shared" si="14"/>
        <v>61.24</v>
      </c>
      <c r="Y135" s="9">
        <f t="shared" si="15"/>
        <v>435.73</v>
      </c>
      <c r="Z135" s="10">
        <f t="shared" si="16"/>
        <v>0.87680000000000002</v>
      </c>
      <c r="AA135" s="4" t="str">
        <f t="shared" si="17"/>
        <v>Standard</v>
      </c>
    </row>
    <row r="136" spans="1:27" ht="15" customHeight="1" x14ac:dyDescent="0.3">
      <c r="A136" s="4" t="str">
        <f>Cleaned_SalesTable!A136</f>
        <v>SALE134</v>
      </c>
      <c r="B136" s="26">
        <f>Cleaned_SalesTable!B136</f>
        <v>45827</v>
      </c>
      <c r="C136" s="4" t="str">
        <f t="shared" si="12"/>
        <v>Jun-2025</v>
      </c>
      <c r="D136" s="24">
        <f t="shared" si="13"/>
        <v>2025</v>
      </c>
      <c r="E136" s="4" t="str">
        <f>Cleaned_SalesTable!C136</f>
        <v>CUST1201</v>
      </c>
      <c r="F136" s="4" t="str">
        <f>VLOOKUP(E136,Cleaned_CustomerTable!$A:$H,2,FALSE())</f>
        <v>Mary Boyd</v>
      </c>
      <c r="G136" s="24">
        <f>VLOOKUP(E136,Cleaned_CustomerTable!$A:$H,3,FALSE())</f>
        <v>25</v>
      </c>
      <c r="H136" s="4" t="str">
        <f>VLOOKUP(E136,Cleaned_CustomerTable!$A:$H,8,FALSE())</f>
        <v>Bronze</v>
      </c>
      <c r="I136" s="4" t="str">
        <f>VLOOKUP(E136,Cleaned_CustomerTable!$A:$H,6,FALSE())</f>
        <v>Michigan</v>
      </c>
      <c r="J136" s="4" t="str">
        <f>Cleaned_SalesTable!D136</f>
        <v>PROD87</v>
      </c>
      <c r="K136" s="4" t="str">
        <f>VLOOKUP(J136,Cleaned_ProductTable!$A:$F,2,FALSE())</f>
        <v>LED Bedside Lamp</v>
      </c>
      <c r="L136" s="4" t="str">
        <f>VLOOKUP(J136,Cleaned_ProductTable!$A:$F,3,FALSE())</f>
        <v>Home</v>
      </c>
      <c r="M136" s="4" t="str">
        <f>VLOOKUP(J136,Cleaned_ProductTable!$A:$F,4,FALSE())</f>
        <v>Aguilar, Horton and Lewis</v>
      </c>
      <c r="N136" s="4">
        <f>VLOOKUP(J136,Cleaned_ProductTable!$A:$F,5,FALSE())</f>
        <v>371.38</v>
      </c>
      <c r="O136" s="4" t="str">
        <f>Cleaned_SalesTable!E136</f>
        <v>STORE15</v>
      </c>
      <c r="P136" s="4" t="str">
        <f>VLOOKUP(O136,Cleaned_StoreTable!$A:$F,2,FALSE())</f>
        <v>Shelton PLC</v>
      </c>
      <c r="Q136" s="4" t="str">
        <f>VLOOKUP(O136,Cleaned_StoreTable!$A:$F,3,FALSE())</f>
        <v>North</v>
      </c>
      <c r="R136" s="4" t="str">
        <f>VLOOKUP(O136,Cleaned_StoreTable!$A:$F,5,FALSE())</f>
        <v>Flagship</v>
      </c>
      <c r="S136" s="4">
        <f>Cleaned_SalesTable!F136</f>
        <v>4</v>
      </c>
      <c r="T136" s="9">
        <f>Cleaned_SalesTable!G136</f>
        <v>72.63</v>
      </c>
      <c r="U136" s="8">
        <f>Cleaned_SalesTable!H136</f>
        <v>0.06</v>
      </c>
      <c r="V136" s="4" t="str">
        <f>Cleaned_SalesTable!I136</f>
        <v>PayPal</v>
      </c>
      <c r="W136" s="9">
        <f>Cleaned_SalesTable!J136</f>
        <v>273.08879999999999</v>
      </c>
      <c r="X136" s="9">
        <f t="shared" si="14"/>
        <v>1485.52</v>
      </c>
      <c r="Y136" s="9">
        <f t="shared" si="15"/>
        <v>-1212.43</v>
      </c>
      <c r="Z136" s="10">
        <f t="shared" si="16"/>
        <v>-4.4397000000000002</v>
      </c>
      <c r="AA136" s="4" t="str">
        <f t="shared" si="17"/>
        <v>Standard</v>
      </c>
    </row>
    <row r="137" spans="1:27" ht="15" customHeight="1" x14ac:dyDescent="0.3">
      <c r="A137" s="4" t="str">
        <f>Cleaned_SalesTable!A137</f>
        <v>SALE135</v>
      </c>
      <c r="B137" s="26">
        <f>Cleaned_SalesTable!B137</f>
        <v>45544</v>
      </c>
      <c r="C137" s="4" t="str">
        <f t="shared" si="12"/>
        <v>Sep-2024</v>
      </c>
      <c r="D137" s="24">
        <f t="shared" si="13"/>
        <v>2024</v>
      </c>
      <c r="E137" s="4" t="str">
        <f>Cleaned_SalesTable!C137</f>
        <v>CUST1427</v>
      </c>
      <c r="F137" s="4" t="str">
        <f>VLOOKUP(E137,Cleaned_CustomerTable!$A:$H,2,FALSE())</f>
        <v>Jose Stewart</v>
      </c>
      <c r="G137" s="24">
        <f>VLOOKUP(E137,Cleaned_CustomerTable!$A:$H,3,FALSE())</f>
        <v>18</v>
      </c>
      <c r="H137" s="4" t="str">
        <f>VLOOKUP(E137,Cleaned_CustomerTable!$A:$H,8,FALSE())</f>
        <v>Gold</v>
      </c>
      <c r="I137" s="4" t="str">
        <f>VLOOKUP(E137,Cleaned_CustomerTable!$A:$H,6,FALSE())</f>
        <v>Maine</v>
      </c>
      <c r="J137" s="4" t="str">
        <f>Cleaned_SalesTable!D137</f>
        <v>PROD53</v>
      </c>
      <c r="K137" s="4" t="str">
        <f>VLOOKUP(J137,Cleaned_ProductTable!$A:$F,2,FALSE())</f>
        <v>Men's Track Pants</v>
      </c>
      <c r="L137" s="4" t="str">
        <f>VLOOKUP(J137,Cleaned_ProductTable!$A:$F,3,FALSE())</f>
        <v>Clothing</v>
      </c>
      <c r="M137" s="4" t="str">
        <f>VLOOKUP(J137,Cleaned_ProductTable!$A:$F,4,FALSE())</f>
        <v>Hamilton, Woods and Walker</v>
      </c>
      <c r="N137" s="4">
        <f>VLOOKUP(J137,Cleaned_ProductTable!$A:$F,5,FALSE())</f>
        <v>386.56</v>
      </c>
      <c r="O137" s="4" t="str">
        <f>Cleaned_SalesTable!E137</f>
        <v>STORE5</v>
      </c>
      <c r="P137" s="4" t="str">
        <f>VLOOKUP(O137,Cleaned_StoreTable!$A:$F,2,FALSE())</f>
        <v>Gray Ltd</v>
      </c>
      <c r="Q137" s="4" t="str">
        <f>VLOOKUP(O137,Cleaned_StoreTable!$A:$F,3,FALSE())</f>
        <v>North</v>
      </c>
      <c r="R137" s="4" t="str">
        <f>VLOOKUP(O137,Cleaned_StoreTable!$A:$F,5,FALSE())</f>
        <v>Outlet</v>
      </c>
      <c r="S137" s="4">
        <f>Cleaned_SalesTable!F137</f>
        <v>3</v>
      </c>
      <c r="T137" s="9">
        <f>Cleaned_SalesTable!G137</f>
        <v>576.52</v>
      </c>
      <c r="U137" s="8">
        <f>Cleaned_SalesTable!H137</f>
        <v>0.22</v>
      </c>
      <c r="V137" s="4" t="str">
        <f>Cleaned_SalesTable!I137</f>
        <v>COD</v>
      </c>
      <c r="W137" s="9">
        <f>Cleaned_SalesTable!J137</f>
        <v>1349.0568000000001</v>
      </c>
      <c r="X137" s="9">
        <f t="shared" si="14"/>
        <v>1159.68</v>
      </c>
      <c r="Y137" s="9">
        <f t="shared" si="15"/>
        <v>189.38</v>
      </c>
      <c r="Z137" s="10">
        <f t="shared" si="16"/>
        <v>0.1404</v>
      </c>
      <c r="AA137" s="4" t="str">
        <f t="shared" si="17"/>
        <v>High Value</v>
      </c>
    </row>
    <row r="138" spans="1:27" ht="15" customHeight="1" x14ac:dyDescent="0.3">
      <c r="A138" s="4" t="str">
        <f>Cleaned_SalesTable!A138</f>
        <v>SALE136</v>
      </c>
      <c r="B138" s="26">
        <f>Cleaned_SalesTable!B138</f>
        <v>45751</v>
      </c>
      <c r="C138" s="4" t="str">
        <f t="shared" si="12"/>
        <v>Apr-2025</v>
      </c>
      <c r="D138" s="24">
        <f t="shared" si="13"/>
        <v>2025</v>
      </c>
      <c r="E138" s="4" t="str">
        <f>Cleaned_SalesTable!C138</f>
        <v>CUST1349</v>
      </c>
      <c r="F138" s="4" t="str">
        <f>VLOOKUP(E138,Cleaned_CustomerTable!$A:$H,2,FALSE())</f>
        <v>Heather Valenzuela</v>
      </c>
      <c r="G138" s="24">
        <f>VLOOKUP(E138,Cleaned_CustomerTable!$A:$H,3,FALSE())</f>
        <v>31</v>
      </c>
      <c r="H138" s="4" t="str">
        <f>VLOOKUP(E138,Cleaned_CustomerTable!$A:$H,8,FALSE())</f>
        <v>Bronze</v>
      </c>
      <c r="I138" s="4" t="str">
        <f>VLOOKUP(E138,Cleaned_CustomerTable!$A:$H,6,FALSE())</f>
        <v>Alaska</v>
      </c>
      <c r="J138" s="4" t="str">
        <f>Cleaned_SalesTable!D138</f>
        <v>PROD71</v>
      </c>
      <c r="K138" s="4" t="str">
        <f>VLOOKUP(J138,Cleaned_ProductTable!$A:$F,2,FALSE())</f>
        <v>Hair Repair Oil Treatment</v>
      </c>
      <c r="L138" s="4" t="str">
        <f>VLOOKUP(J138,Cleaned_ProductTable!$A:$F,3,FALSE())</f>
        <v>Beauty</v>
      </c>
      <c r="M138" s="4" t="str">
        <f>VLOOKUP(J138,Cleaned_ProductTable!$A:$F,4,FALSE())</f>
        <v>Hopkins Ltd</v>
      </c>
      <c r="N138" s="4">
        <f>VLOOKUP(J138,Cleaned_ProductTable!$A:$F,5,FALSE())</f>
        <v>214.32</v>
      </c>
      <c r="O138" s="4" t="str">
        <f>Cleaned_SalesTable!E138</f>
        <v>STORE9</v>
      </c>
      <c r="P138" s="4" t="str">
        <f>VLOOKUP(O138,Cleaned_StoreTable!$A:$F,2,FALSE())</f>
        <v>Moore, Padilla and Butler</v>
      </c>
      <c r="Q138" s="4" t="str">
        <f>VLOOKUP(O138,Cleaned_StoreTable!$A:$F,3,FALSE())</f>
        <v>South</v>
      </c>
      <c r="R138" s="4" t="str">
        <f>VLOOKUP(O138,Cleaned_StoreTable!$A:$F,5,FALSE())</f>
        <v>Flagship</v>
      </c>
      <c r="S138" s="4">
        <f>Cleaned_SalesTable!F138</f>
        <v>3</v>
      </c>
      <c r="T138" s="9">
        <f>Cleaned_SalesTable!G138</f>
        <v>849.36</v>
      </c>
      <c r="U138" s="8">
        <f>Cleaned_SalesTable!H138</f>
        <v>0.03</v>
      </c>
      <c r="V138" s="4" t="str">
        <f>Cleaned_SalesTable!I138</f>
        <v>Credit Card</v>
      </c>
      <c r="W138" s="9">
        <f>Cleaned_SalesTable!J138</f>
        <v>2471.6376</v>
      </c>
      <c r="X138" s="9">
        <f t="shared" si="14"/>
        <v>642.96</v>
      </c>
      <c r="Y138" s="9">
        <f t="shared" si="15"/>
        <v>1828.68</v>
      </c>
      <c r="Z138" s="10">
        <f t="shared" si="16"/>
        <v>0.7399</v>
      </c>
      <c r="AA138" s="4" t="str">
        <f t="shared" si="17"/>
        <v>High Value</v>
      </c>
    </row>
    <row r="139" spans="1:27" ht="15" customHeight="1" x14ac:dyDescent="0.3">
      <c r="A139" s="4" t="str">
        <f>Cleaned_SalesTable!A139</f>
        <v>SALE137</v>
      </c>
      <c r="B139" s="26">
        <f>Cleaned_SalesTable!B139</f>
        <v>45392</v>
      </c>
      <c r="C139" s="4" t="str">
        <f t="shared" si="12"/>
        <v>Apr-2024</v>
      </c>
      <c r="D139" s="24">
        <f t="shared" si="13"/>
        <v>2024</v>
      </c>
      <c r="E139" s="4" t="str">
        <f>Cleaned_SalesTable!C139</f>
        <v>CUST1473</v>
      </c>
      <c r="F139" s="4" t="str">
        <f>VLOOKUP(E139,Cleaned_CustomerTable!$A:$H,2,FALSE())</f>
        <v>Laura Mathews</v>
      </c>
      <c r="G139" s="24">
        <f>VLOOKUP(E139,Cleaned_CustomerTable!$A:$H,3,FALSE())</f>
        <v>53</v>
      </c>
      <c r="H139" s="4" t="str">
        <f>VLOOKUP(E139,Cleaned_CustomerTable!$A:$H,8,FALSE())</f>
        <v>Bronze</v>
      </c>
      <c r="I139" s="4" t="str">
        <f>VLOOKUP(E139,Cleaned_CustomerTable!$A:$H,6,FALSE())</f>
        <v>Wisconsin</v>
      </c>
      <c r="J139" s="4" t="str">
        <f>Cleaned_SalesTable!D139</f>
        <v>PROD50</v>
      </c>
      <c r="K139" s="4" t="str">
        <f>VLOOKUP(J139,Cleaned_ProductTable!$A:$F,2,FALSE())</f>
        <v>Boxing Hand Wraps</v>
      </c>
      <c r="L139" s="4" t="str">
        <f>VLOOKUP(J139,Cleaned_ProductTable!$A:$F,3,FALSE())</f>
        <v>Sports</v>
      </c>
      <c r="M139" s="4" t="str">
        <f>VLOOKUP(J139,Cleaned_ProductTable!$A:$F,4,FALSE())</f>
        <v>Smith-King</v>
      </c>
      <c r="N139" s="4">
        <f>VLOOKUP(J139,Cleaned_ProductTable!$A:$F,5,FALSE())</f>
        <v>190.29</v>
      </c>
      <c r="O139" s="4" t="str">
        <f>Cleaned_SalesTable!E139</f>
        <v>STORE6</v>
      </c>
      <c r="P139" s="4" t="str">
        <f>VLOOKUP(O139,Cleaned_StoreTable!$A:$F,2,FALSE())</f>
        <v>Benson-Elliott</v>
      </c>
      <c r="Q139" s="4" t="str">
        <f>VLOOKUP(O139,Cleaned_StoreTable!$A:$F,3,FALSE())</f>
        <v>East</v>
      </c>
      <c r="R139" s="4" t="str">
        <f>VLOOKUP(O139,Cleaned_StoreTable!$A:$F,5,FALSE())</f>
        <v>Online</v>
      </c>
      <c r="S139" s="4">
        <f>Cleaned_SalesTable!F139</f>
        <v>1</v>
      </c>
      <c r="T139" s="9">
        <f>Cleaned_SalesTable!G139</f>
        <v>245.85</v>
      </c>
      <c r="U139" s="8">
        <f>Cleaned_SalesTable!H139</f>
        <v>0.18</v>
      </c>
      <c r="V139" s="4" t="str">
        <f>Cleaned_SalesTable!I139</f>
        <v>COD</v>
      </c>
      <c r="W139" s="9">
        <f>Cleaned_SalesTable!J139</f>
        <v>201.59700000000001</v>
      </c>
      <c r="X139" s="9">
        <f t="shared" si="14"/>
        <v>190.29</v>
      </c>
      <c r="Y139" s="9">
        <f t="shared" si="15"/>
        <v>11.31</v>
      </c>
      <c r="Z139" s="10">
        <f t="shared" si="16"/>
        <v>5.6099999999999997E-2</v>
      </c>
      <c r="AA139" s="4" t="str">
        <f t="shared" si="17"/>
        <v>Standard</v>
      </c>
    </row>
    <row r="140" spans="1:27" ht="15" customHeight="1" x14ac:dyDescent="0.3">
      <c r="A140" s="4" t="str">
        <f>Cleaned_SalesTable!A140</f>
        <v>SALE138</v>
      </c>
      <c r="B140" s="26">
        <f>Cleaned_SalesTable!B140</f>
        <v>45589</v>
      </c>
      <c r="C140" s="4" t="str">
        <f t="shared" si="12"/>
        <v>Oct-2024</v>
      </c>
      <c r="D140" s="24">
        <f t="shared" si="13"/>
        <v>2024</v>
      </c>
      <c r="E140" s="4" t="str">
        <f>Cleaned_SalesTable!C140</f>
        <v>CUST1178</v>
      </c>
      <c r="F140" s="4" t="str">
        <f>VLOOKUP(E140,Cleaned_CustomerTable!$A:$H,2,FALSE())</f>
        <v>Michelle Myers</v>
      </c>
      <c r="G140" s="24">
        <f>VLOOKUP(E140,Cleaned_CustomerTable!$A:$H,3,FALSE())</f>
        <v>33</v>
      </c>
      <c r="H140" s="4" t="str">
        <f>VLOOKUP(E140,Cleaned_CustomerTable!$A:$H,8,FALSE())</f>
        <v>Bronze</v>
      </c>
      <c r="I140" s="4" t="str">
        <f>VLOOKUP(E140,Cleaned_CustomerTable!$A:$H,6,FALSE())</f>
        <v>South Carolina</v>
      </c>
      <c r="J140" s="4" t="str">
        <f>Cleaned_SalesTable!D140</f>
        <v>PROD97</v>
      </c>
      <c r="K140" s="4" t="str">
        <f>VLOOKUP(J140,Cleaned_ProductTable!$A:$F,2,FALSE())</f>
        <v>Cricket Bat</v>
      </c>
      <c r="L140" s="4" t="str">
        <f>VLOOKUP(J140,Cleaned_ProductTable!$A:$F,3,FALSE())</f>
        <v>Sports</v>
      </c>
      <c r="M140" s="4" t="str">
        <f>VLOOKUP(J140,Cleaned_ProductTable!$A:$F,4,FALSE())</f>
        <v>Khan LLC</v>
      </c>
      <c r="N140" s="4">
        <f>VLOOKUP(J140,Cleaned_ProductTable!$A:$F,5,FALSE())</f>
        <v>245.98</v>
      </c>
      <c r="O140" s="4" t="str">
        <f>Cleaned_SalesTable!E140</f>
        <v>STORE10</v>
      </c>
      <c r="P140" s="4" t="str">
        <f>VLOOKUP(O140,Cleaned_StoreTable!$A:$F,2,FALSE())</f>
        <v>Hill, Wagner and Ballard</v>
      </c>
      <c r="Q140" s="4" t="str">
        <f>VLOOKUP(O140,Cleaned_StoreTable!$A:$F,3,FALSE())</f>
        <v>East</v>
      </c>
      <c r="R140" s="4" t="str">
        <f>VLOOKUP(O140,Cleaned_StoreTable!$A:$F,5,FALSE())</f>
        <v>Online</v>
      </c>
      <c r="S140" s="4">
        <f>Cleaned_SalesTable!F140</f>
        <v>3</v>
      </c>
      <c r="T140" s="9">
        <f>Cleaned_SalesTable!G140</f>
        <v>237.68</v>
      </c>
      <c r="U140" s="8">
        <f>Cleaned_SalesTable!H140</f>
        <v>0.1</v>
      </c>
      <c r="V140" s="4" t="str">
        <f>Cleaned_SalesTable!I140</f>
        <v>COD</v>
      </c>
      <c r="W140" s="9">
        <f>Cleaned_SalesTable!J140</f>
        <v>641.73599999999999</v>
      </c>
      <c r="X140" s="9">
        <f t="shared" si="14"/>
        <v>737.94</v>
      </c>
      <c r="Y140" s="9">
        <f t="shared" si="15"/>
        <v>-96.2</v>
      </c>
      <c r="Z140" s="10">
        <f t="shared" si="16"/>
        <v>-0.14990000000000001</v>
      </c>
      <c r="AA140" s="4" t="str">
        <f t="shared" si="17"/>
        <v>Standard</v>
      </c>
    </row>
    <row r="141" spans="1:27" ht="15" customHeight="1" x14ac:dyDescent="0.3">
      <c r="A141" s="4" t="str">
        <f>Cleaned_SalesTable!A141</f>
        <v>SALE139</v>
      </c>
      <c r="B141" s="26">
        <f>Cleaned_SalesTable!B141</f>
        <v>45756</v>
      </c>
      <c r="C141" s="4" t="str">
        <f t="shared" si="12"/>
        <v>Apr-2025</v>
      </c>
      <c r="D141" s="24">
        <f t="shared" si="13"/>
        <v>2025</v>
      </c>
      <c r="E141" s="4" t="str">
        <f>Cleaned_SalesTable!C141</f>
        <v>CUST1337</v>
      </c>
      <c r="F141" s="4" t="str">
        <f>VLOOKUP(E141,Cleaned_CustomerTable!$A:$H,2,FALSE())</f>
        <v>Carol Lewis</v>
      </c>
      <c r="G141" s="24">
        <f>VLOOKUP(E141,Cleaned_CustomerTable!$A:$H,3,FALSE())</f>
        <v>40</v>
      </c>
      <c r="H141" s="4" t="str">
        <f>VLOOKUP(E141,Cleaned_CustomerTable!$A:$H,8,FALSE())</f>
        <v>Bronze</v>
      </c>
      <c r="I141" s="4" t="str">
        <f>VLOOKUP(E141,Cleaned_CustomerTable!$A:$H,6,FALSE())</f>
        <v>North Carolina</v>
      </c>
      <c r="J141" s="4" t="str">
        <f>Cleaned_SalesTable!D141</f>
        <v>PROD71</v>
      </c>
      <c r="K141" s="4" t="str">
        <f>VLOOKUP(J141,Cleaned_ProductTable!$A:$F,2,FALSE())</f>
        <v>Hair Repair Oil Treatment</v>
      </c>
      <c r="L141" s="4" t="str">
        <f>VLOOKUP(J141,Cleaned_ProductTable!$A:$F,3,FALSE())</f>
        <v>Beauty</v>
      </c>
      <c r="M141" s="4" t="str">
        <f>VLOOKUP(J141,Cleaned_ProductTable!$A:$F,4,FALSE())</f>
        <v>Hopkins Ltd</v>
      </c>
      <c r="N141" s="4">
        <f>VLOOKUP(J141,Cleaned_ProductTable!$A:$F,5,FALSE())</f>
        <v>214.32</v>
      </c>
      <c r="O141" s="4" t="str">
        <f>Cleaned_SalesTable!E141</f>
        <v>STORE14</v>
      </c>
      <c r="P141" s="4" t="str">
        <f>VLOOKUP(O141,Cleaned_StoreTable!$A:$F,2,FALSE())</f>
        <v>Mcdonald Inc</v>
      </c>
      <c r="Q141" s="4" t="str">
        <f>VLOOKUP(O141,Cleaned_StoreTable!$A:$F,3,FALSE())</f>
        <v>South</v>
      </c>
      <c r="R141" s="4" t="str">
        <f>VLOOKUP(O141,Cleaned_StoreTable!$A:$F,5,FALSE())</f>
        <v>Outlet</v>
      </c>
      <c r="S141" s="4">
        <f>Cleaned_SalesTable!F141</f>
        <v>4</v>
      </c>
      <c r="T141" s="9">
        <f>Cleaned_SalesTable!G141</f>
        <v>715.85</v>
      </c>
      <c r="U141" s="8">
        <f>Cleaned_SalesTable!H141</f>
        <v>0.25</v>
      </c>
      <c r="V141" s="4" t="str">
        <f>Cleaned_SalesTable!I141</f>
        <v>PayPal</v>
      </c>
      <c r="W141" s="9">
        <f>Cleaned_SalesTable!J141</f>
        <v>2147.5500000000002</v>
      </c>
      <c r="X141" s="9">
        <f t="shared" si="14"/>
        <v>857.28</v>
      </c>
      <c r="Y141" s="9">
        <f t="shared" si="15"/>
        <v>1290.27</v>
      </c>
      <c r="Z141" s="10">
        <f t="shared" si="16"/>
        <v>0.6008</v>
      </c>
      <c r="AA141" s="4" t="str">
        <f t="shared" si="17"/>
        <v>High Value</v>
      </c>
    </row>
    <row r="142" spans="1:27" ht="15" customHeight="1" x14ac:dyDescent="0.3">
      <c r="A142" s="4" t="str">
        <f>Cleaned_SalesTable!A142</f>
        <v>SALE140</v>
      </c>
      <c r="B142" s="26">
        <f>Cleaned_SalesTable!B142</f>
        <v>45255</v>
      </c>
      <c r="C142" s="4" t="str">
        <f t="shared" si="12"/>
        <v>Nov-2023</v>
      </c>
      <c r="D142" s="24">
        <f t="shared" si="13"/>
        <v>2023</v>
      </c>
      <c r="E142" s="4" t="str">
        <f>Cleaned_SalesTable!C142</f>
        <v>CUST1171</v>
      </c>
      <c r="F142" s="4" t="str">
        <f>VLOOKUP(E142,Cleaned_CustomerTable!$A:$H,2,FALSE())</f>
        <v>Amy Wilson</v>
      </c>
      <c r="G142" s="24">
        <f>VLOOKUP(E142,Cleaned_CustomerTable!$A:$H,3,FALSE())</f>
        <v>44</v>
      </c>
      <c r="H142" s="4" t="str">
        <f>VLOOKUP(E142,Cleaned_CustomerTable!$A:$H,8,FALSE())</f>
        <v>Platinum</v>
      </c>
      <c r="I142" s="4" t="str">
        <f>VLOOKUP(E142,Cleaned_CustomerTable!$A:$H,6,FALSE())</f>
        <v>Indiana</v>
      </c>
      <c r="J142" s="4" t="str">
        <f>Cleaned_SalesTable!D142</f>
        <v>PROD90</v>
      </c>
      <c r="K142" s="4" t="str">
        <f>VLOOKUP(J142,Cleaned_ProductTable!$A:$F,2,FALSE())</f>
        <v>Gaming Mouse Pad XL</v>
      </c>
      <c r="L142" s="4" t="str">
        <f>VLOOKUP(J142,Cleaned_ProductTable!$A:$F,3,FALSE())</f>
        <v>Electronics</v>
      </c>
      <c r="M142" s="4" t="str">
        <f>VLOOKUP(J142,Cleaned_ProductTable!$A:$F,4,FALSE())</f>
        <v>Sharp, Taylor and Rodriguez</v>
      </c>
      <c r="N142" s="4">
        <f>VLOOKUP(J142,Cleaned_ProductTable!$A:$F,5,FALSE())</f>
        <v>340.14</v>
      </c>
      <c r="O142" s="4" t="str">
        <f>Cleaned_SalesTable!E142</f>
        <v>STORE5</v>
      </c>
      <c r="P142" s="4" t="str">
        <f>VLOOKUP(O142,Cleaned_StoreTable!$A:$F,2,FALSE())</f>
        <v>Gray Ltd</v>
      </c>
      <c r="Q142" s="4" t="str">
        <f>VLOOKUP(O142,Cleaned_StoreTable!$A:$F,3,FALSE())</f>
        <v>North</v>
      </c>
      <c r="R142" s="4" t="str">
        <f>VLOOKUP(O142,Cleaned_StoreTable!$A:$F,5,FALSE())</f>
        <v>Outlet</v>
      </c>
      <c r="S142" s="4">
        <f>Cleaned_SalesTable!F142</f>
        <v>2</v>
      </c>
      <c r="T142" s="9">
        <f>Cleaned_SalesTable!G142</f>
        <v>478.85</v>
      </c>
      <c r="U142" s="8">
        <f>Cleaned_SalesTable!H142</f>
        <v>0.01</v>
      </c>
      <c r="V142" s="4" t="str">
        <f>Cleaned_SalesTable!I142</f>
        <v>COD</v>
      </c>
      <c r="W142" s="9">
        <f>Cleaned_SalesTable!J142</f>
        <v>948.12300000000005</v>
      </c>
      <c r="X142" s="9">
        <f t="shared" si="14"/>
        <v>680.28</v>
      </c>
      <c r="Y142" s="9">
        <f t="shared" si="15"/>
        <v>267.83999999999997</v>
      </c>
      <c r="Z142" s="10">
        <f t="shared" si="16"/>
        <v>0.28249999999999997</v>
      </c>
      <c r="AA142" s="4" t="str">
        <f t="shared" si="17"/>
        <v>Standard</v>
      </c>
    </row>
    <row r="143" spans="1:27" ht="15" customHeight="1" x14ac:dyDescent="0.3">
      <c r="A143" s="4" t="str">
        <f>Cleaned_SalesTable!A143</f>
        <v>SALE141</v>
      </c>
      <c r="B143" s="26">
        <f>Cleaned_SalesTable!B143</f>
        <v>45718</v>
      </c>
      <c r="C143" s="4" t="str">
        <f t="shared" si="12"/>
        <v>Mar-2025</v>
      </c>
      <c r="D143" s="24">
        <f t="shared" si="13"/>
        <v>2025</v>
      </c>
      <c r="E143" s="4" t="str">
        <f>Cleaned_SalesTable!C143</f>
        <v>CUST1113</v>
      </c>
      <c r="F143" s="4" t="str">
        <f>VLOOKUP(E143,Cleaned_CustomerTable!$A:$H,2,FALSE())</f>
        <v>Edward Hall</v>
      </c>
      <c r="G143" s="24">
        <f>VLOOKUP(E143,Cleaned_CustomerTable!$A:$H,3,FALSE())</f>
        <v>51</v>
      </c>
      <c r="H143" s="4" t="str">
        <f>VLOOKUP(E143,Cleaned_CustomerTable!$A:$H,8,FALSE())</f>
        <v>Gold</v>
      </c>
      <c r="I143" s="4" t="str">
        <f>VLOOKUP(E143,Cleaned_CustomerTable!$A:$H,6,FALSE())</f>
        <v>New Mexico</v>
      </c>
      <c r="J143" s="4" t="str">
        <f>Cleaned_SalesTable!D143</f>
        <v>PROD47</v>
      </c>
      <c r="K143" s="4" t="str">
        <f>VLOOKUP(J143,Cleaned_ProductTable!$A:$F,2,FALSE())</f>
        <v>Makeup Brush Set</v>
      </c>
      <c r="L143" s="4" t="str">
        <f>VLOOKUP(J143,Cleaned_ProductTable!$A:$F,3,FALSE())</f>
        <v>Beauty</v>
      </c>
      <c r="M143" s="4" t="str">
        <f>VLOOKUP(J143,Cleaned_ProductTable!$A:$F,4,FALSE())</f>
        <v>Cook Inc</v>
      </c>
      <c r="N143" s="4">
        <f>VLOOKUP(J143,Cleaned_ProductTable!$A:$F,5,FALSE())</f>
        <v>250.42</v>
      </c>
      <c r="O143" s="4" t="str">
        <f>Cleaned_SalesTable!E143</f>
        <v>STORE0</v>
      </c>
      <c r="P143" s="4" t="str">
        <f>VLOOKUP(O143,Cleaned_StoreTable!$A:$F,2,FALSE())</f>
        <v>Rivera-Warner</v>
      </c>
      <c r="Q143" s="4" t="str">
        <f>VLOOKUP(O143,Cleaned_StoreTable!$A:$F,3,FALSE())</f>
        <v>East</v>
      </c>
      <c r="R143" s="4" t="str">
        <f>VLOOKUP(O143,Cleaned_StoreTable!$A:$F,5,FALSE())</f>
        <v>Flagship</v>
      </c>
      <c r="S143" s="4">
        <f>Cleaned_SalesTable!F143</f>
        <v>1</v>
      </c>
      <c r="T143" s="9">
        <f>Cleaned_SalesTable!G143</f>
        <v>503.95</v>
      </c>
      <c r="U143" s="8">
        <f>Cleaned_SalesTable!H143</f>
        <v>0.26</v>
      </c>
      <c r="V143" s="4" t="str">
        <f>Cleaned_SalesTable!I143</f>
        <v>COD</v>
      </c>
      <c r="W143" s="9">
        <f>Cleaned_SalesTable!J143</f>
        <v>372.923</v>
      </c>
      <c r="X143" s="9">
        <f t="shared" si="14"/>
        <v>250.42</v>
      </c>
      <c r="Y143" s="9">
        <f t="shared" si="15"/>
        <v>122.5</v>
      </c>
      <c r="Z143" s="10">
        <f t="shared" si="16"/>
        <v>0.32850000000000001</v>
      </c>
      <c r="AA143" s="4" t="str">
        <f t="shared" si="17"/>
        <v>Standard</v>
      </c>
    </row>
    <row r="144" spans="1:27" ht="15" customHeight="1" x14ac:dyDescent="0.3">
      <c r="A144" s="4" t="str">
        <f>Cleaned_SalesTable!A144</f>
        <v>SALE142</v>
      </c>
      <c r="B144" s="26">
        <f>Cleaned_SalesTable!B144</f>
        <v>45573</v>
      </c>
      <c r="C144" s="4" t="str">
        <f t="shared" si="12"/>
        <v>Oct-2024</v>
      </c>
      <c r="D144" s="24">
        <f t="shared" si="13"/>
        <v>2024</v>
      </c>
      <c r="E144" s="4" t="str">
        <f>Cleaned_SalesTable!C144</f>
        <v>CUST1399</v>
      </c>
      <c r="F144" s="4" t="str">
        <f>VLOOKUP(E144,Cleaned_CustomerTable!$A:$H,2,FALSE())</f>
        <v>John Donaldson</v>
      </c>
      <c r="G144" s="24">
        <f>VLOOKUP(E144,Cleaned_CustomerTable!$A:$H,3,FALSE())</f>
        <v>27</v>
      </c>
      <c r="H144" s="4" t="str">
        <f>VLOOKUP(E144,Cleaned_CustomerTable!$A:$H,8,FALSE())</f>
        <v>Bronze</v>
      </c>
      <c r="I144" s="4" t="str">
        <f>VLOOKUP(E144,Cleaned_CustomerTable!$A:$H,6,FALSE())</f>
        <v>Maine</v>
      </c>
      <c r="J144" s="4" t="str">
        <f>Cleaned_SalesTable!D144</f>
        <v>PROD66</v>
      </c>
      <c r="K144" s="4" t="str">
        <f>VLOOKUP(J144,Cleaned_ProductTable!$A:$F,2,FALSE())</f>
        <v>Women's Hair Dryer Brush</v>
      </c>
      <c r="L144" s="4" t="str">
        <f>VLOOKUP(J144,Cleaned_ProductTable!$A:$F,3,FALSE())</f>
        <v>Beauty</v>
      </c>
      <c r="M144" s="4" t="str">
        <f>VLOOKUP(J144,Cleaned_ProductTable!$A:$F,4,FALSE())</f>
        <v>Torres, Spencer and Potter</v>
      </c>
      <c r="N144" s="4">
        <f>VLOOKUP(J144,Cleaned_ProductTable!$A:$F,5,FALSE())</f>
        <v>340.39</v>
      </c>
      <c r="O144" s="4" t="str">
        <f>Cleaned_SalesTable!E144</f>
        <v>STORE12</v>
      </c>
      <c r="P144" s="4" t="str">
        <f>VLOOKUP(O144,Cleaned_StoreTable!$A:$F,2,FALSE())</f>
        <v>Thomas, Bridges and Harris</v>
      </c>
      <c r="Q144" s="4" t="str">
        <f>VLOOKUP(O144,Cleaned_StoreTable!$A:$F,3,FALSE())</f>
        <v>North</v>
      </c>
      <c r="R144" s="4" t="str">
        <f>VLOOKUP(O144,Cleaned_StoreTable!$A:$F,5,FALSE())</f>
        <v>Online</v>
      </c>
      <c r="S144" s="4">
        <f>Cleaned_SalesTable!F144</f>
        <v>2</v>
      </c>
      <c r="T144" s="9">
        <f>Cleaned_SalesTable!G144</f>
        <v>975.48</v>
      </c>
      <c r="U144" s="8">
        <f>Cleaned_SalesTable!H144</f>
        <v>0.26</v>
      </c>
      <c r="V144" s="4" t="str">
        <f>Cleaned_SalesTable!I144</f>
        <v>COD</v>
      </c>
      <c r="W144" s="9">
        <f>Cleaned_SalesTable!J144</f>
        <v>1443.7103999999999</v>
      </c>
      <c r="X144" s="9">
        <f t="shared" si="14"/>
        <v>680.78</v>
      </c>
      <c r="Y144" s="9">
        <f t="shared" si="15"/>
        <v>762.93</v>
      </c>
      <c r="Z144" s="10">
        <f t="shared" si="16"/>
        <v>0.52849999999999997</v>
      </c>
      <c r="AA144" s="4" t="str">
        <f t="shared" si="17"/>
        <v>High Value</v>
      </c>
    </row>
    <row r="145" spans="1:27" ht="15" customHeight="1" x14ac:dyDescent="0.3">
      <c r="A145" s="4" t="str">
        <f>Cleaned_SalesTable!A145</f>
        <v>SALE143</v>
      </c>
      <c r="B145" s="26">
        <f>Cleaned_SalesTable!B145</f>
        <v>45884</v>
      </c>
      <c r="C145" s="4" t="str">
        <f t="shared" si="12"/>
        <v>Aug-2025</v>
      </c>
      <c r="D145" s="24">
        <f t="shared" si="13"/>
        <v>2025</v>
      </c>
      <c r="E145" s="4" t="str">
        <f>Cleaned_SalesTable!C145</f>
        <v>CUST1401</v>
      </c>
      <c r="F145" s="4" t="str">
        <f>VLOOKUP(E145,Cleaned_CustomerTable!$A:$H,2,FALSE())</f>
        <v>Terry Moses</v>
      </c>
      <c r="G145" s="24">
        <f>VLOOKUP(E145,Cleaned_CustomerTable!$A:$H,3,FALSE())</f>
        <v>51</v>
      </c>
      <c r="H145" s="4" t="str">
        <f>VLOOKUP(E145,Cleaned_CustomerTable!$A:$H,8,FALSE())</f>
        <v>Platinum</v>
      </c>
      <c r="I145" s="4" t="str">
        <f>VLOOKUP(E145,Cleaned_CustomerTable!$A:$H,6,FALSE())</f>
        <v>Nevada</v>
      </c>
      <c r="J145" s="4" t="str">
        <f>Cleaned_SalesTable!D145</f>
        <v>PROD34</v>
      </c>
      <c r="K145" s="4" t="str">
        <f>VLOOKUP(J145,Cleaned_ProductTable!$A:$F,2,FALSE())</f>
        <v>Gaming Mechanical Keyboard</v>
      </c>
      <c r="L145" s="4" t="str">
        <f>VLOOKUP(J145,Cleaned_ProductTable!$A:$F,3,FALSE())</f>
        <v>Electronics</v>
      </c>
      <c r="M145" s="4" t="str">
        <f>VLOOKUP(J145,Cleaned_ProductTable!$A:$F,4,FALSE())</f>
        <v>Lucero LLC</v>
      </c>
      <c r="N145" s="4">
        <f>VLOOKUP(J145,Cleaned_ProductTable!$A:$F,5,FALSE())</f>
        <v>419.28</v>
      </c>
      <c r="O145" s="4" t="str">
        <f>Cleaned_SalesTable!E145</f>
        <v>STORE16</v>
      </c>
      <c r="P145" s="4" t="str">
        <f>VLOOKUP(O145,Cleaned_StoreTable!$A:$F,2,FALSE())</f>
        <v>Frederick-Wright</v>
      </c>
      <c r="Q145" s="4" t="str">
        <f>VLOOKUP(O145,Cleaned_StoreTable!$A:$F,3,FALSE())</f>
        <v>West</v>
      </c>
      <c r="R145" s="4" t="str">
        <f>VLOOKUP(O145,Cleaned_StoreTable!$A:$F,5,FALSE())</f>
        <v>Flagship</v>
      </c>
      <c r="S145" s="4">
        <f>Cleaned_SalesTable!F145</f>
        <v>4</v>
      </c>
      <c r="T145" s="9">
        <f>Cleaned_SalesTable!G145</f>
        <v>450.12</v>
      </c>
      <c r="U145" s="8">
        <f>Cleaned_SalesTable!H145</f>
        <v>0.28999999999999998</v>
      </c>
      <c r="V145" s="4" t="str">
        <f>Cleaned_SalesTable!I145</f>
        <v>COD</v>
      </c>
      <c r="W145" s="9">
        <f>Cleaned_SalesTable!J145</f>
        <v>1278.3407999999999</v>
      </c>
      <c r="X145" s="9">
        <f t="shared" si="14"/>
        <v>1677.12</v>
      </c>
      <c r="Y145" s="9">
        <f t="shared" si="15"/>
        <v>-398.78</v>
      </c>
      <c r="Z145" s="10">
        <f t="shared" si="16"/>
        <v>-0.312</v>
      </c>
      <c r="AA145" s="4" t="str">
        <f t="shared" si="17"/>
        <v>High Value</v>
      </c>
    </row>
    <row r="146" spans="1:27" ht="15" customHeight="1" x14ac:dyDescent="0.3">
      <c r="A146" s="4" t="str">
        <f>Cleaned_SalesTable!A146</f>
        <v>SALE144</v>
      </c>
      <c r="B146" s="26">
        <f>Cleaned_SalesTable!B146</f>
        <v>45448</v>
      </c>
      <c r="C146" s="4" t="str">
        <f t="shared" si="12"/>
        <v>Jun-2024</v>
      </c>
      <c r="D146" s="24">
        <f t="shared" si="13"/>
        <v>2024</v>
      </c>
      <c r="E146" s="4" t="str">
        <f>Cleaned_SalesTable!C146</f>
        <v>CUST1435</v>
      </c>
      <c r="F146" s="4" t="str">
        <f>VLOOKUP(E146,Cleaned_CustomerTable!$A:$H,2,FALSE())</f>
        <v>Lindsay Beasley</v>
      </c>
      <c r="G146" s="24">
        <f>VLOOKUP(E146,Cleaned_CustomerTable!$A:$H,3,FALSE())</f>
        <v>37</v>
      </c>
      <c r="H146" s="4" t="str">
        <f>VLOOKUP(E146,Cleaned_CustomerTable!$A:$H,8,FALSE())</f>
        <v>Silver</v>
      </c>
      <c r="I146" s="4" t="str">
        <f>VLOOKUP(E146,Cleaned_CustomerTable!$A:$H,6,FALSE())</f>
        <v>Idaho</v>
      </c>
      <c r="J146" s="4" t="str">
        <f>Cleaned_SalesTable!D146</f>
        <v>PROD36</v>
      </c>
      <c r="K146" s="4" t="str">
        <f>VLOOKUP(J146,Cleaned_ProductTable!$A:$F,2,FALSE())</f>
        <v>Women's Summer Dress</v>
      </c>
      <c r="L146" s="4" t="str">
        <f>VLOOKUP(J146,Cleaned_ProductTable!$A:$F,3,FALSE())</f>
        <v>Clothing</v>
      </c>
      <c r="M146" s="4" t="str">
        <f>VLOOKUP(J146,Cleaned_ProductTable!$A:$F,4,FALSE())</f>
        <v>Smith-Mills</v>
      </c>
      <c r="N146" s="4">
        <f>VLOOKUP(J146,Cleaned_ProductTable!$A:$F,5,FALSE())</f>
        <v>223.43</v>
      </c>
      <c r="O146" s="4" t="str">
        <f>Cleaned_SalesTable!E146</f>
        <v>STORE8</v>
      </c>
      <c r="P146" s="4" t="str">
        <f>VLOOKUP(O146,Cleaned_StoreTable!$A:$F,2,FALSE())</f>
        <v>Bean, Jones and Park</v>
      </c>
      <c r="Q146" s="4" t="str">
        <f>VLOOKUP(O146,Cleaned_StoreTable!$A:$F,3,FALSE())</f>
        <v>West</v>
      </c>
      <c r="R146" s="4" t="str">
        <f>VLOOKUP(O146,Cleaned_StoreTable!$A:$F,5,FALSE())</f>
        <v>Online</v>
      </c>
      <c r="S146" s="4">
        <f>Cleaned_SalesTable!F146</f>
        <v>3</v>
      </c>
      <c r="T146" s="9">
        <f>Cleaned_SalesTable!G146</f>
        <v>237.24</v>
      </c>
      <c r="U146" s="8">
        <f>Cleaned_SalesTable!H146</f>
        <v>0.24</v>
      </c>
      <c r="V146" s="4" t="str">
        <f>Cleaned_SalesTable!I146</f>
        <v>PayPal</v>
      </c>
      <c r="W146" s="9">
        <f>Cleaned_SalesTable!J146</f>
        <v>540.90719999999999</v>
      </c>
      <c r="X146" s="9">
        <f t="shared" si="14"/>
        <v>670.29</v>
      </c>
      <c r="Y146" s="9">
        <f t="shared" si="15"/>
        <v>-129.38</v>
      </c>
      <c r="Z146" s="10">
        <f t="shared" si="16"/>
        <v>-0.2392</v>
      </c>
      <c r="AA146" s="4" t="str">
        <f t="shared" si="17"/>
        <v>Standard</v>
      </c>
    </row>
    <row r="147" spans="1:27" ht="15" customHeight="1" x14ac:dyDescent="0.3">
      <c r="A147" s="4" t="str">
        <f>Cleaned_SalesTable!A147</f>
        <v>SALE145</v>
      </c>
      <c r="B147" s="26">
        <f>Cleaned_SalesTable!B147</f>
        <v>45522</v>
      </c>
      <c r="C147" s="4" t="str">
        <f t="shared" si="12"/>
        <v>Aug-2024</v>
      </c>
      <c r="D147" s="24">
        <f t="shared" si="13"/>
        <v>2024</v>
      </c>
      <c r="E147" s="4" t="str">
        <f>Cleaned_SalesTable!C147</f>
        <v>CUST1459</v>
      </c>
      <c r="F147" s="4" t="str">
        <f>VLOOKUP(E147,Cleaned_CustomerTable!$A:$H,2,FALSE())</f>
        <v>John Perez</v>
      </c>
      <c r="G147" s="24">
        <f>VLOOKUP(E147,Cleaned_CustomerTable!$A:$H,3,FALSE())</f>
        <v>29</v>
      </c>
      <c r="H147" s="4" t="str">
        <f>VLOOKUP(E147,Cleaned_CustomerTable!$A:$H,8,FALSE())</f>
        <v>Gold</v>
      </c>
      <c r="I147" s="4" t="str">
        <f>VLOOKUP(E147,Cleaned_CustomerTable!$A:$H,6,FALSE())</f>
        <v>South Carolina</v>
      </c>
      <c r="J147" s="4" t="str">
        <f>Cleaned_SalesTable!D147</f>
        <v>PROD54</v>
      </c>
      <c r="K147" s="4" t="str">
        <f>VLOOKUP(J147,Cleaned_ProductTable!$A:$F,2,FALSE())</f>
        <v>Sports Stopwatch Pro</v>
      </c>
      <c r="L147" s="4" t="str">
        <f>VLOOKUP(J147,Cleaned_ProductTable!$A:$F,3,FALSE())</f>
        <v>Sports</v>
      </c>
      <c r="M147" s="4" t="str">
        <f>VLOOKUP(J147,Cleaned_ProductTable!$A:$F,4,FALSE())</f>
        <v>Thompson-French</v>
      </c>
      <c r="N147" s="4">
        <f>VLOOKUP(J147,Cleaned_ProductTable!$A:$F,5,FALSE())</f>
        <v>434.84</v>
      </c>
      <c r="O147" s="4" t="str">
        <f>Cleaned_SalesTable!E147</f>
        <v>STORE15</v>
      </c>
      <c r="P147" s="4" t="str">
        <f>VLOOKUP(O147,Cleaned_StoreTable!$A:$F,2,FALSE())</f>
        <v>Shelton PLC</v>
      </c>
      <c r="Q147" s="4" t="str">
        <f>VLOOKUP(O147,Cleaned_StoreTable!$A:$F,3,FALSE())</f>
        <v>North</v>
      </c>
      <c r="R147" s="4" t="str">
        <f>VLOOKUP(O147,Cleaned_StoreTable!$A:$F,5,FALSE())</f>
        <v>Flagship</v>
      </c>
      <c r="S147" s="4">
        <f>Cleaned_SalesTable!F147</f>
        <v>2</v>
      </c>
      <c r="T147" s="9">
        <f>Cleaned_SalesTable!G147</f>
        <v>536.84</v>
      </c>
      <c r="U147" s="8">
        <f>Cleaned_SalesTable!H147</f>
        <v>0.09</v>
      </c>
      <c r="V147" s="4" t="str">
        <f>Cleaned_SalesTable!I147</f>
        <v>COD</v>
      </c>
      <c r="W147" s="9">
        <f>Cleaned_SalesTable!J147</f>
        <v>977.04880000000003</v>
      </c>
      <c r="X147" s="9">
        <f t="shared" si="14"/>
        <v>869.68</v>
      </c>
      <c r="Y147" s="9">
        <f t="shared" si="15"/>
        <v>107.37</v>
      </c>
      <c r="Z147" s="10">
        <f t="shared" si="16"/>
        <v>0.1099</v>
      </c>
      <c r="AA147" s="4" t="str">
        <f t="shared" si="17"/>
        <v>Standard</v>
      </c>
    </row>
    <row r="148" spans="1:27" ht="15" customHeight="1" x14ac:dyDescent="0.3">
      <c r="A148" s="4" t="str">
        <f>Cleaned_SalesTable!A148</f>
        <v>SALE146</v>
      </c>
      <c r="B148" s="26">
        <f>Cleaned_SalesTable!B148</f>
        <v>45626</v>
      </c>
      <c r="C148" s="4" t="str">
        <f t="shared" si="12"/>
        <v>Nov-2024</v>
      </c>
      <c r="D148" s="24">
        <f t="shared" si="13"/>
        <v>2024</v>
      </c>
      <c r="E148" s="4" t="str">
        <f>Cleaned_SalesTable!C148</f>
        <v>CUST1443</v>
      </c>
      <c r="F148" s="4" t="str">
        <f>VLOOKUP(E148,Cleaned_CustomerTable!$A:$H,2,FALSE())</f>
        <v>Adam Castro</v>
      </c>
      <c r="G148" s="24">
        <f>VLOOKUP(E148,Cleaned_CustomerTable!$A:$H,3,FALSE())</f>
        <v>51</v>
      </c>
      <c r="H148" s="4" t="str">
        <f>VLOOKUP(E148,Cleaned_CustomerTable!$A:$H,8,FALSE())</f>
        <v>Silver</v>
      </c>
      <c r="I148" s="4" t="str">
        <f>VLOOKUP(E148,Cleaned_CustomerTable!$A:$H,6,FALSE())</f>
        <v>Texas</v>
      </c>
      <c r="J148" s="4" t="str">
        <f>Cleaned_SalesTable!D148</f>
        <v>PROD36</v>
      </c>
      <c r="K148" s="4" t="str">
        <f>VLOOKUP(J148,Cleaned_ProductTable!$A:$F,2,FALSE())</f>
        <v>Women's Summer Dress</v>
      </c>
      <c r="L148" s="4" t="str">
        <f>VLOOKUP(J148,Cleaned_ProductTable!$A:$F,3,FALSE())</f>
        <v>Clothing</v>
      </c>
      <c r="M148" s="4" t="str">
        <f>VLOOKUP(J148,Cleaned_ProductTable!$A:$F,4,FALSE())</f>
        <v>Smith-Mills</v>
      </c>
      <c r="N148" s="4">
        <f>VLOOKUP(J148,Cleaned_ProductTable!$A:$F,5,FALSE())</f>
        <v>223.43</v>
      </c>
      <c r="O148" s="4" t="str">
        <f>Cleaned_SalesTable!E148</f>
        <v>STORE19</v>
      </c>
      <c r="P148" s="4" t="str">
        <f>VLOOKUP(O148,Cleaned_StoreTable!$A:$F,2,FALSE())</f>
        <v>Mann-Austin</v>
      </c>
      <c r="Q148" s="4" t="str">
        <f>VLOOKUP(O148,Cleaned_StoreTable!$A:$F,3,FALSE())</f>
        <v>East</v>
      </c>
      <c r="R148" s="4" t="str">
        <f>VLOOKUP(O148,Cleaned_StoreTable!$A:$F,5,FALSE())</f>
        <v>Online</v>
      </c>
      <c r="S148" s="4">
        <f>Cleaned_SalesTable!F148</f>
        <v>3</v>
      </c>
      <c r="T148" s="9">
        <f>Cleaned_SalesTable!G148</f>
        <v>584.41</v>
      </c>
      <c r="U148" s="8">
        <f>Cleaned_SalesTable!H148</f>
        <v>0</v>
      </c>
      <c r="V148" s="4" t="str">
        <f>Cleaned_SalesTable!I148</f>
        <v>COD</v>
      </c>
      <c r="W148" s="9">
        <f>Cleaned_SalesTable!J148</f>
        <v>1753.23</v>
      </c>
      <c r="X148" s="9">
        <f t="shared" si="14"/>
        <v>670.29</v>
      </c>
      <c r="Y148" s="9">
        <f t="shared" si="15"/>
        <v>1082.94</v>
      </c>
      <c r="Z148" s="10">
        <f t="shared" si="16"/>
        <v>0.61770000000000003</v>
      </c>
      <c r="AA148" s="4" t="str">
        <f t="shared" si="17"/>
        <v>High Value</v>
      </c>
    </row>
    <row r="149" spans="1:27" ht="15" customHeight="1" x14ac:dyDescent="0.3">
      <c r="A149" s="4" t="str">
        <f>Cleaned_SalesTable!A149</f>
        <v>SALE147</v>
      </c>
      <c r="B149" s="26">
        <f>Cleaned_SalesTable!B149</f>
        <v>45617</v>
      </c>
      <c r="C149" s="4" t="str">
        <f t="shared" si="12"/>
        <v>Nov-2024</v>
      </c>
      <c r="D149" s="24">
        <f t="shared" si="13"/>
        <v>2024</v>
      </c>
      <c r="E149" s="4" t="str">
        <f>Cleaned_SalesTable!C149</f>
        <v>CUST1294</v>
      </c>
      <c r="F149" s="4" t="str">
        <f>VLOOKUP(E149,Cleaned_CustomerTable!$A:$H,2,FALSE())</f>
        <v>Lisa Chandler</v>
      </c>
      <c r="G149" s="24">
        <f>VLOOKUP(E149,Cleaned_CustomerTable!$A:$H,3,FALSE())</f>
        <v>29</v>
      </c>
      <c r="H149" s="4" t="str">
        <f>VLOOKUP(E149,Cleaned_CustomerTable!$A:$H,8,FALSE())</f>
        <v>Platinum</v>
      </c>
      <c r="I149" s="4" t="str">
        <f>VLOOKUP(E149,Cleaned_CustomerTable!$A:$H,6,FALSE())</f>
        <v>Montana</v>
      </c>
      <c r="J149" s="4" t="str">
        <f>Cleaned_SalesTable!D149</f>
        <v>PROD82</v>
      </c>
      <c r="K149" s="4" t="str">
        <f>VLOOKUP(J149,Cleaned_ProductTable!$A:$F,2,FALSE())</f>
        <v>Fitness Resistance Bands</v>
      </c>
      <c r="L149" s="4" t="str">
        <f>VLOOKUP(J149,Cleaned_ProductTable!$A:$F,3,FALSE())</f>
        <v>Sports</v>
      </c>
      <c r="M149" s="4" t="str">
        <f>VLOOKUP(J149,Cleaned_ProductTable!$A:$F,4,FALSE())</f>
        <v>Reese-Watson</v>
      </c>
      <c r="N149" s="4">
        <f>VLOOKUP(J149,Cleaned_ProductTable!$A:$F,5,FALSE())</f>
        <v>152.91999999999999</v>
      </c>
      <c r="O149" s="4" t="str">
        <f>Cleaned_SalesTable!E149</f>
        <v>STORE19</v>
      </c>
      <c r="P149" s="4" t="str">
        <f>VLOOKUP(O149,Cleaned_StoreTable!$A:$F,2,FALSE())</f>
        <v>Mann-Austin</v>
      </c>
      <c r="Q149" s="4" t="str">
        <f>VLOOKUP(O149,Cleaned_StoreTable!$A:$F,3,FALSE())</f>
        <v>East</v>
      </c>
      <c r="R149" s="4" t="str">
        <f>VLOOKUP(O149,Cleaned_StoreTable!$A:$F,5,FALSE())</f>
        <v>Online</v>
      </c>
      <c r="S149" s="4">
        <f>Cleaned_SalesTable!F149</f>
        <v>1</v>
      </c>
      <c r="T149" s="9">
        <f>Cleaned_SalesTable!G149</f>
        <v>653.87</v>
      </c>
      <c r="U149" s="8">
        <f>Cleaned_SalesTable!H149</f>
        <v>0.14000000000000001</v>
      </c>
      <c r="V149" s="4" t="str">
        <f>Cleaned_SalesTable!I149</f>
        <v>PayPal</v>
      </c>
      <c r="W149" s="9">
        <f>Cleaned_SalesTable!J149</f>
        <v>562.32820000000004</v>
      </c>
      <c r="X149" s="9">
        <f t="shared" si="14"/>
        <v>152.91999999999999</v>
      </c>
      <c r="Y149" s="9">
        <f t="shared" si="15"/>
        <v>409.41</v>
      </c>
      <c r="Z149" s="10">
        <f t="shared" si="16"/>
        <v>0.72809999999999997</v>
      </c>
      <c r="AA149" s="4" t="str">
        <f t="shared" si="17"/>
        <v>Standard</v>
      </c>
    </row>
    <row r="150" spans="1:27" ht="15" customHeight="1" x14ac:dyDescent="0.3">
      <c r="A150" s="4" t="str">
        <f>Cleaned_SalesTable!A150</f>
        <v>SALE148</v>
      </c>
      <c r="B150" s="26">
        <f>Cleaned_SalesTable!B150</f>
        <v>45878</v>
      </c>
      <c r="C150" s="4" t="str">
        <f t="shared" si="12"/>
        <v>Aug-2025</v>
      </c>
      <c r="D150" s="24">
        <f t="shared" si="13"/>
        <v>2025</v>
      </c>
      <c r="E150" s="4" t="str">
        <f>Cleaned_SalesTable!C150</f>
        <v>CUST1493</v>
      </c>
      <c r="F150" s="4" t="str">
        <f>VLOOKUP(E150,Cleaned_CustomerTable!$A:$H,2,FALSE())</f>
        <v>Amanda Powell</v>
      </c>
      <c r="G150" s="24">
        <f>VLOOKUP(E150,Cleaned_CustomerTable!$A:$H,3,FALSE())</f>
        <v>28</v>
      </c>
      <c r="H150" s="4" t="str">
        <f>VLOOKUP(E150,Cleaned_CustomerTable!$A:$H,8,FALSE())</f>
        <v>Silver</v>
      </c>
      <c r="I150" s="4" t="str">
        <f>VLOOKUP(E150,Cleaned_CustomerTable!$A:$H,6,FALSE())</f>
        <v>Alabama</v>
      </c>
      <c r="J150" s="4" t="str">
        <f>Cleaned_SalesTable!D150</f>
        <v>PROD87</v>
      </c>
      <c r="K150" s="4" t="str">
        <f>VLOOKUP(J150,Cleaned_ProductTable!$A:$F,2,FALSE())</f>
        <v>LED Bedside Lamp</v>
      </c>
      <c r="L150" s="4" t="str">
        <f>VLOOKUP(J150,Cleaned_ProductTable!$A:$F,3,FALSE())</f>
        <v>Home</v>
      </c>
      <c r="M150" s="4" t="str">
        <f>VLOOKUP(J150,Cleaned_ProductTable!$A:$F,4,FALSE())</f>
        <v>Aguilar, Horton and Lewis</v>
      </c>
      <c r="N150" s="4">
        <f>VLOOKUP(J150,Cleaned_ProductTable!$A:$F,5,FALSE())</f>
        <v>371.38</v>
      </c>
      <c r="O150" s="4" t="str">
        <f>Cleaned_SalesTable!E150</f>
        <v>STORE0</v>
      </c>
      <c r="P150" s="4" t="str">
        <f>VLOOKUP(O150,Cleaned_StoreTable!$A:$F,2,FALSE())</f>
        <v>Rivera-Warner</v>
      </c>
      <c r="Q150" s="4" t="str">
        <f>VLOOKUP(O150,Cleaned_StoreTable!$A:$F,3,FALSE())</f>
        <v>East</v>
      </c>
      <c r="R150" s="4" t="str">
        <f>VLOOKUP(O150,Cleaned_StoreTable!$A:$F,5,FALSE())</f>
        <v>Flagship</v>
      </c>
      <c r="S150" s="4">
        <f>Cleaned_SalesTable!F150</f>
        <v>1</v>
      </c>
      <c r="T150" s="9">
        <f>Cleaned_SalesTable!G150</f>
        <v>652.03</v>
      </c>
      <c r="U150" s="8">
        <f>Cleaned_SalesTable!H150</f>
        <v>0.27</v>
      </c>
      <c r="V150" s="4" t="str">
        <f>Cleaned_SalesTable!I150</f>
        <v>Credit Card</v>
      </c>
      <c r="W150" s="9">
        <f>Cleaned_SalesTable!J150</f>
        <v>475.9819</v>
      </c>
      <c r="X150" s="9">
        <f t="shared" si="14"/>
        <v>371.38</v>
      </c>
      <c r="Y150" s="9">
        <f t="shared" si="15"/>
        <v>104.6</v>
      </c>
      <c r="Z150" s="10">
        <f t="shared" si="16"/>
        <v>0.2198</v>
      </c>
      <c r="AA150" s="4" t="str">
        <f t="shared" si="17"/>
        <v>Standard</v>
      </c>
    </row>
    <row r="151" spans="1:27" ht="15" customHeight="1" x14ac:dyDescent="0.3">
      <c r="A151" s="4" t="str">
        <f>Cleaned_SalesTable!A151</f>
        <v>SALE149</v>
      </c>
      <c r="B151" s="26">
        <f>Cleaned_SalesTable!B151</f>
        <v>45502</v>
      </c>
      <c r="C151" s="4" t="str">
        <f t="shared" si="12"/>
        <v>Jul-2024</v>
      </c>
      <c r="D151" s="24">
        <f t="shared" si="13"/>
        <v>2024</v>
      </c>
      <c r="E151" s="4" t="str">
        <f>Cleaned_SalesTable!C151</f>
        <v>CUST1093</v>
      </c>
      <c r="F151" s="4" t="str">
        <f>VLOOKUP(E151,Cleaned_CustomerTable!$A:$H,2,FALSE())</f>
        <v>Christy Vasquez</v>
      </c>
      <c r="G151" s="24">
        <f>VLOOKUP(E151,Cleaned_CustomerTable!$A:$H,3,FALSE())</f>
        <v>28</v>
      </c>
      <c r="H151" s="4" t="str">
        <f>VLOOKUP(E151,Cleaned_CustomerTable!$A:$H,8,FALSE())</f>
        <v>Gold</v>
      </c>
      <c r="I151" s="4" t="str">
        <f>VLOOKUP(E151,Cleaned_CustomerTable!$A:$H,6,FALSE())</f>
        <v>South Carolina</v>
      </c>
      <c r="J151" s="4" t="str">
        <f>Cleaned_SalesTable!D151</f>
        <v>PROD5</v>
      </c>
      <c r="K151" s="4" t="str">
        <f>VLOOKUP(J151,Cleaned_ProductTable!$A:$F,2,FALSE())</f>
        <v>Men's Leather Belt</v>
      </c>
      <c r="L151" s="4" t="str">
        <f>VLOOKUP(J151,Cleaned_ProductTable!$A:$F,3,FALSE())</f>
        <v>Clothing</v>
      </c>
      <c r="M151" s="4" t="str">
        <f>VLOOKUP(J151,Cleaned_ProductTable!$A:$F,4,FALSE())</f>
        <v>Baldwin, Garza and Gonzalez</v>
      </c>
      <c r="N151" s="4">
        <f>VLOOKUP(J151,Cleaned_ProductTable!$A:$F,5,FALSE())</f>
        <v>261</v>
      </c>
      <c r="O151" s="4" t="str">
        <f>Cleaned_SalesTable!E151</f>
        <v>STORE12</v>
      </c>
      <c r="P151" s="4" t="str">
        <f>VLOOKUP(O151,Cleaned_StoreTable!$A:$F,2,FALSE())</f>
        <v>Thomas, Bridges and Harris</v>
      </c>
      <c r="Q151" s="4" t="str">
        <f>VLOOKUP(O151,Cleaned_StoreTable!$A:$F,3,FALSE())</f>
        <v>North</v>
      </c>
      <c r="R151" s="4" t="str">
        <f>VLOOKUP(O151,Cleaned_StoreTable!$A:$F,5,FALSE())</f>
        <v>Online</v>
      </c>
      <c r="S151" s="4">
        <f>Cleaned_SalesTable!F151</f>
        <v>3</v>
      </c>
      <c r="T151" s="9">
        <f>Cleaned_SalesTable!G151</f>
        <v>513.36</v>
      </c>
      <c r="U151" s="8">
        <f>Cleaned_SalesTable!H151</f>
        <v>7.0000000000000007E-2</v>
      </c>
      <c r="V151" s="4" t="str">
        <f>Cleaned_SalesTable!I151</f>
        <v>COD</v>
      </c>
      <c r="W151" s="9">
        <f>Cleaned_SalesTable!J151</f>
        <v>1432.2744</v>
      </c>
      <c r="X151" s="9">
        <f t="shared" si="14"/>
        <v>783</v>
      </c>
      <c r="Y151" s="9">
        <f t="shared" si="15"/>
        <v>649.27</v>
      </c>
      <c r="Z151" s="10">
        <f t="shared" si="16"/>
        <v>0.45329999999999998</v>
      </c>
      <c r="AA151" s="4" t="str">
        <f t="shared" si="17"/>
        <v>High Value</v>
      </c>
    </row>
    <row r="152" spans="1:27" ht="15" customHeight="1" x14ac:dyDescent="0.3">
      <c r="A152" s="4" t="str">
        <f>Cleaned_SalesTable!A152</f>
        <v>SALE150</v>
      </c>
      <c r="B152" s="26">
        <f>Cleaned_SalesTable!B152</f>
        <v>45433</v>
      </c>
      <c r="C152" s="4" t="str">
        <f t="shared" si="12"/>
        <v>May-2024</v>
      </c>
      <c r="D152" s="24">
        <f t="shared" si="13"/>
        <v>2024</v>
      </c>
      <c r="E152" s="4" t="str">
        <f>Cleaned_SalesTable!C152</f>
        <v>CUST1068</v>
      </c>
      <c r="F152" s="4" t="str">
        <f>VLOOKUP(E152,Cleaned_CustomerTable!$A:$H,2,FALSE())</f>
        <v>Mr. Mark Beasley</v>
      </c>
      <c r="G152" s="24">
        <f>VLOOKUP(E152,Cleaned_CustomerTable!$A:$H,3,FALSE())</f>
        <v>24</v>
      </c>
      <c r="H152" s="4" t="str">
        <f>VLOOKUP(E152,Cleaned_CustomerTable!$A:$H,8,FALSE())</f>
        <v>Silver</v>
      </c>
      <c r="I152" s="4" t="str">
        <f>VLOOKUP(E152,Cleaned_CustomerTable!$A:$H,6,FALSE())</f>
        <v>Indiana</v>
      </c>
      <c r="J152" s="4" t="str">
        <f>Cleaned_SalesTable!D152</f>
        <v>PROD52</v>
      </c>
      <c r="K152" s="4" t="str">
        <f>VLOOKUP(J152,Cleaned_ProductTable!$A:$F,2,FALSE())</f>
        <v>Rugby Ball</v>
      </c>
      <c r="L152" s="4" t="str">
        <f>VLOOKUP(J152,Cleaned_ProductTable!$A:$F,3,FALSE())</f>
        <v>Sports</v>
      </c>
      <c r="M152" s="4" t="str">
        <f>VLOOKUP(J152,Cleaned_ProductTable!$A:$F,4,FALSE())</f>
        <v>Harris Inc</v>
      </c>
      <c r="N152" s="4">
        <f>VLOOKUP(J152,Cleaned_ProductTable!$A:$F,5,FALSE())</f>
        <v>212.26</v>
      </c>
      <c r="O152" s="4" t="str">
        <f>Cleaned_SalesTable!E152</f>
        <v>STORE5</v>
      </c>
      <c r="P152" s="4" t="str">
        <f>VLOOKUP(O152,Cleaned_StoreTable!$A:$F,2,FALSE())</f>
        <v>Gray Ltd</v>
      </c>
      <c r="Q152" s="4" t="str">
        <f>VLOOKUP(O152,Cleaned_StoreTable!$A:$F,3,FALSE())</f>
        <v>North</v>
      </c>
      <c r="R152" s="4" t="str">
        <f>VLOOKUP(O152,Cleaned_StoreTable!$A:$F,5,FALSE())</f>
        <v>Outlet</v>
      </c>
      <c r="S152" s="4">
        <f>Cleaned_SalesTable!F152</f>
        <v>4</v>
      </c>
      <c r="T152" s="9">
        <f>Cleaned_SalesTable!G152</f>
        <v>355.64</v>
      </c>
      <c r="U152" s="8">
        <f>Cleaned_SalesTable!H152</f>
        <v>0.16</v>
      </c>
      <c r="V152" s="4" t="str">
        <f>Cleaned_SalesTable!I152</f>
        <v>COD</v>
      </c>
      <c r="W152" s="9">
        <f>Cleaned_SalesTable!J152</f>
        <v>1194.9503999999999</v>
      </c>
      <c r="X152" s="9">
        <f t="shared" si="14"/>
        <v>849.04</v>
      </c>
      <c r="Y152" s="9">
        <f t="shared" si="15"/>
        <v>345.91</v>
      </c>
      <c r="Z152" s="10">
        <f t="shared" si="16"/>
        <v>0.28949999999999998</v>
      </c>
      <c r="AA152" s="4" t="str">
        <f t="shared" si="17"/>
        <v>High Value</v>
      </c>
    </row>
    <row r="153" spans="1:27" ht="15" customHeight="1" x14ac:dyDescent="0.3">
      <c r="A153" s="4" t="str">
        <f>Cleaned_SalesTable!A153</f>
        <v>SALE151</v>
      </c>
      <c r="B153" s="26">
        <f>Cleaned_SalesTable!B153</f>
        <v>45594</v>
      </c>
      <c r="C153" s="4" t="str">
        <f t="shared" si="12"/>
        <v>Oct-2024</v>
      </c>
      <c r="D153" s="24">
        <f t="shared" si="13"/>
        <v>2024</v>
      </c>
      <c r="E153" s="4" t="str">
        <f>Cleaned_SalesTable!C153</f>
        <v>CUST1022</v>
      </c>
      <c r="F153" s="4" t="str">
        <f>VLOOKUP(E153,Cleaned_CustomerTable!$A:$H,2,FALSE())</f>
        <v>Paul Fox</v>
      </c>
      <c r="G153" s="24">
        <f>VLOOKUP(E153,Cleaned_CustomerTable!$A:$H,3,FALSE())</f>
        <v>33</v>
      </c>
      <c r="H153" s="4" t="str">
        <f>VLOOKUP(E153,Cleaned_CustomerTable!$A:$H,8,FALSE())</f>
        <v>Silver</v>
      </c>
      <c r="I153" s="4" t="str">
        <f>VLOOKUP(E153,Cleaned_CustomerTable!$A:$H,6,FALSE())</f>
        <v>Hawaii</v>
      </c>
      <c r="J153" s="4" t="str">
        <f>Cleaned_SalesTable!D153</f>
        <v>PROD13</v>
      </c>
      <c r="K153" s="4" t="str">
        <f>VLOOKUP(J153,Cleaned_ProductTable!$A:$F,2,FALSE())</f>
        <v>USB-C Fast Charger</v>
      </c>
      <c r="L153" s="4" t="str">
        <f>VLOOKUP(J153,Cleaned_ProductTable!$A:$F,3,FALSE())</f>
        <v>Electronics</v>
      </c>
      <c r="M153" s="4" t="str">
        <f>VLOOKUP(J153,Cleaned_ProductTable!$A:$F,4,FALSE())</f>
        <v>Dawson-Perkins</v>
      </c>
      <c r="N153" s="4">
        <f>VLOOKUP(J153,Cleaned_ProductTable!$A:$F,5,FALSE())</f>
        <v>242.23</v>
      </c>
      <c r="O153" s="4" t="str">
        <f>Cleaned_SalesTable!E153</f>
        <v>STORE8</v>
      </c>
      <c r="P153" s="4" t="str">
        <f>VLOOKUP(O153,Cleaned_StoreTable!$A:$F,2,FALSE())</f>
        <v>Bean, Jones and Park</v>
      </c>
      <c r="Q153" s="4" t="str">
        <f>VLOOKUP(O153,Cleaned_StoreTable!$A:$F,3,FALSE())</f>
        <v>West</v>
      </c>
      <c r="R153" s="4" t="str">
        <f>VLOOKUP(O153,Cleaned_StoreTable!$A:$F,5,FALSE())</f>
        <v>Online</v>
      </c>
      <c r="S153" s="4">
        <f>Cleaned_SalesTable!F153</f>
        <v>4</v>
      </c>
      <c r="T153" s="9">
        <f>Cleaned_SalesTable!G153</f>
        <v>535.4</v>
      </c>
      <c r="U153" s="8">
        <f>Cleaned_SalesTable!H153</f>
        <v>0.26</v>
      </c>
      <c r="V153" s="4" t="str">
        <f>Cleaned_SalesTable!I153</f>
        <v>PayPal</v>
      </c>
      <c r="W153" s="9">
        <f>Cleaned_SalesTable!J153</f>
        <v>1584.7840000000001</v>
      </c>
      <c r="X153" s="9">
        <f t="shared" si="14"/>
        <v>968.92</v>
      </c>
      <c r="Y153" s="9">
        <f t="shared" si="15"/>
        <v>615.86</v>
      </c>
      <c r="Z153" s="10">
        <f t="shared" si="16"/>
        <v>0.3886</v>
      </c>
      <c r="AA153" s="4" t="str">
        <f t="shared" si="17"/>
        <v>High Value</v>
      </c>
    </row>
    <row r="154" spans="1:27" ht="15" customHeight="1" x14ac:dyDescent="0.3">
      <c r="A154" s="4" t="str">
        <f>Cleaned_SalesTable!A154</f>
        <v>SALE152</v>
      </c>
      <c r="B154" s="26">
        <f>Cleaned_SalesTable!B154</f>
        <v>45798</v>
      </c>
      <c r="C154" s="4" t="str">
        <f t="shared" si="12"/>
        <v>May-2025</v>
      </c>
      <c r="D154" s="24">
        <f t="shared" si="13"/>
        <v>2025</v>
      </c>
      <c r="E154" s="4" t="str">
        <f>Cleaned_SalesTable!C154</f>
        <v>CUST1243</v>
      </c>
      <c r="F154" s="4" t="str">
        <f>VLOOKUP(E154,Cleaned_CustomerTable!$A:$H,2,FALSE())</f>
        <v>Brian Hammond</v>
      </c>
      <c r="G154" s="24">
        <f>VLOOKUP(E154,Cleaned_CustomerTable!$A:$H,3,FALSE())</f>
        <v>56</v>
      </c>
      <c r="H154" s="4" t="str">
        <f>VLOOKUP(E154,Cleaned_CustomerTable!$A:$H,8,FALSE())</f>
        <v>Gold</v>
      </c>
      <c r="I154" s="4" t="str">
        <f>VLOOKUP(E154,Cleaned_CustomerTable!$A:$H,6,FALSE())</f>
        <v>Texas</v>
      </c>
      <c r="J154" s="4" t="str">
        <f>Cleaned_SalesTable!D154</f>
        <v>PROD69</v>
      </c>
      <c r="K154" s="4" t="str">
        <f>VLOOKUP(J154,Cleaned_ProductTable!$A:$F,2,FALSE())</f>
        <v>Men's Sports Shorts</v>
      </c>
      <c r="L154" s="4" t="str">
        <f>VLOOKUP(J154,Cleaned_ProductTable!$A:$F,3,FALSE())</f>
        <v>Clothing</v>
      </c>
      <c r="M154" s="4" t="str">
        <f>VLOOKUP(J154,Cleaned_ProductTable!$A:$F,4,FALSE())</f>
        <v>Fitzpatrick Ltd</v>
      </c>
      <c r="N154" s="4">
        <f>VLOOKUP(J154,Cleaned_ProductTable!$A:$F,5,FALSE())</f>
        <v>218.22</v>
      </c>
      <c r="O154" s="4" t="str">
        <f>Cleaned_SalesTable!E154</f>
        <v>STORE19</v>
      </c>
      <c r="P154" s="4" t="str">
        <f>VLOOKUP(O154,Cleaned_StoreTable!$A:$F,2,FALSE())</f>
        <v>Mann-Austin</v>
      </c>
      <c r="Q154" s="4" t="str">
        <f>VLOOKUP(O154,Cleaned_StoreTable!$A:$F,3,FALSE())</f>
        <v>East</v>
      </c>
      <c r="R154" s="4" t="str">
        <f>VLOOKUP(O154,Cleaned_StoreTable!$A:$F,5,FALSE())</f>
        <v>Online</v>
      </c>
      <c r="S154" s="4">
        <f>Cleaned_SalesTable!F154</f>
        <v>2</v>
      </c>
      <c r="T154" s="9">
        <f>Cleaned_SalesTable!G154</f>
        <v>108.74</v>
      </c>
      <c r="U154" s="8">
        <f>Cleaned_SalesTable!H154</f>
        <v>0.11</v>
      </c>
      <c r="V154" s="4" t="str">
        <f>Cleaned_SalesTable!I154</f>
        <v>PayPal</v>
      </c>
      <c r="W154" s="9">
        <f>Cleaned_SalesTable!J154</f>
        <v>193.55719999999999</v>
      </c>
      <c r="X154" s="9">
        <f t="shared" si="14"/>
        <v>436.44</v>
      </c>
      <c r="Y154" s="9">
        <f t="shared" si="15"/>
        <v>-242.88</v>
      </c>
      <c r="Z154" s="10">
        <f t="shared" si="16"/>
        <v>-1.2547999999999999</v>
      </c>
      <c r="AA154" s="4" t="str">
        <f t="shared" si="17"/>
        <v>Standard</v>
      </c>
    </row>
    <row r="155" spans="1:27" ht="15" customHeight="1" x14ac:dyDescent="0.3">
      <c r="A155" s="4" t="str">
        <f>Cleaned_SalesTable!A155</f>
        <v>SALE153</v>
      </c>
      <c r="B155" s="26">
        <f>Cleaned_SalesTable!B155</f>
        <v>45579</v>
      </c>
      <c r="C155" s="4" t="str">
        <f t="shared" si="12"/>
        <v>Oct-2024</v>
      </c>
      <c r="D155" s="24">
        <f t="shared" si="13"/>
        <v>2024</v>
      </c>
      <c r="E155" s="4" t="str">
        <f>Cleaned_SalesTable!C155</f>
        <v>CUST1314</v>
      </c>
      <c r="F155" s="4" t="str">
        <f>VLOOKUP(E155,Cleaned_CustomerTable!$A:$H,2,FALSE())</f>
        <v>Elizabeth Johnson</v>
      </c>
      <c r="G155" s="24">
        <f>VLOOKUP(E155,Cleaned_CustomerTable!$A:$H,3,FALSE())</f>
        <v>53</v>
      </c>
      <c r="H155" s="4" t="str">
        <f>VLOOKUP(E155,Cleaned_CustomerTable!$A:$H,8,FALSE())</f>
        <v>Silver</v>
      </c>
      <c r="I155" s="4" t="str">
        <f>VLOOKUP(E155,Cleaned_CustomerTable!$A:$H,6,FALSE())</f>
        <v>Washington</v>
      </c>
      <c r="J155" s="4" t="str">
        <f>Cleaned_SalesTable!D155</f>
        <v>PROD11</v>
      </c>
      <c r="K155" s="4" t="str">
        <f>VLOOKUP(J155,Cleaned_ProductTable!$A:$F,2,FALSE())</f>
        <v>HD Smart TV Stick</v>
      </c>
      <c r="L155" s="4" t="str">
        <f>VLOOKUP(J155,Cleaned_ProductTable!$A:$F,3,FALSE())</f>
        <v>Electronics</v>
      </c>
      <c r="M155" s="4" t="str">
        <f>VLOOKUP(J155,Cleaned_ProductTable!$A:$F,4,FALSE())</f>
        <v>Gibson, Hobbs and Weaver</v>
      </c>
      <c r="N155" s="4">
        <f>VLOOKUP(J155,Cleaned_ProductTable!$A:$F,5,FALSE())</f>
        <v>449.4</v>
      </c>
      <c r="O155" s="4" t="str">
        <f>Cleaned_SalesTable!E155</f>
        <v>STORE19</v>
      </c>
      <c r="P155" s="4" t="str">
        <f>VLOOKUP(O155,Cleaned_StoreTable!$A:$F,2,FALSE())</f>
        <v>Mann-Austin</v>
      </c>
      <c r="Q155" s="4" t="str">
        <f>VLOOKUP(O155,Cleaned_StoreTable!$A:$F,3,FALSE())</f>
        <v>East</v>
      </c>
      <c r="R155" s="4" t="str">
        <f>VLOOKUP(O155,Cleaned_StoreTable!$A:$F,5,FALSE())</f>
        <v>Online</v>
      </c>
      <c r="S155" s="4">
        <f>Cleaned_SalesTable!F155</f>
        <v>3</v>
      </c>
      <c r="T155" s="9">
        <f>Cleaned_SalesTable!G155</f>
        <v>591.98</v>
      </c>
      <c r="U155" s="8">
        <f>Cleaned_SalesTable!H155</f>
        <v>0.16</v>
      </c>
      <c r="V155" s="4" t="str">
        <f>Cleaned_SalesTable!I155</f>
        <v>Credit Card</v>
      </c>
      <c r="W155" s="9">
        <f>Cleaned_SalesTable!J155</f>
        <v>1491.7896000000001</v>
      </c>
      <c r="X155" s="9">
        <f t="shared" si="14"/>
        <v>1348.2</v>
      </c>
      <c r="Y155" s="9">
        <f t="shared" si="15"/>
        <v>143.59</v>
      </c>
      <c r="Z155" s="10">
        <f t="shared" si="16"/>
        <v>9.6299999999999997E-2</v>
      </c>
      <c r="AA155" s="4" t="str">
        <f t="shared" si="17"/>
        <v>High Value</v>
      </c>
    </row>
    <row r="156" spans="1:27" ht="15" customHeight="1" x14ac:dyDescent="0.3">
      <c r="A156" s="4" t="str">
        <f>Cleaned_SalesTable!A156</f>
        <v>SALE154</v>
      </c>
      <c r="B156" s="26">
        <f>Cleaned_SalesTable!B156</f>
        <v>45613</v>
      </c>
      <c r="C156" s="4" t="str">
        <f t="shared" si="12"/>
        <v>Nov-2024</v>
      </c>
      <c r="D156" s="24">
        <f t="shared" si="13"/>
        <v>2024</v>
      </c>
      <c r="E156" s="4" t="str">
        <f>Cleaned_SalesTable!C156</f>
        <v>CUST1405</v>
      </c>
      <c r="F156" s="4" t="str">
        <f>VLOOKUP(E156,Cleaned_CustomerTable!$A:$H,2,FALSE())</f>
        <v>Eric Wolfe</v>
      </c>
      <c r="G156" s="24">
        <f>VLOOKUP(E156,Cleaned_CustomerTable!$A:$H,3,FALSE())</f>
        <v>18</v>
      </c>
      <c r="H156" s="4" t="str">
        <f>VLOOKUP(E156,Cleaned_CustomerTable!$A:$H,8,FALSE())</f>
        <v>Gold</v>
      </c>
      <c r="I156" s="4" t="str">
        <f>VLOOKUP(E156,Cleaned_CustomerTable!$A:$H,6,FALSE())</f>
        <v>Louisiana</v>
      </c>
      <c r="J156" s="4" t="str">
        <f>Cleaned_SalesTable!D156</f>
        <v>PROD48</v>
      </c>
      <c r="K156" s="4" t="str">
        <f>VLOOKUP(J156,Cleaned_ProductTable!$A:$F,2,FALSE())</f>
        <v>Car Dashboard Phone Holder</v>
      </c>
      <c r="L156" s="4" t="str">
        <f>VLOOKUP(J156,Cleaned_ProductTable!$A:$F,3,FALSE())</f>
        <v>Electronics</v>
      </c>
      <c r="M156" s="4" t="str">
        <f>VLOOKUP(J156,Cleaned_ProductTable!$A:$F,4,FALSE())</f>
        <v>Byrd, Stewart and Valdez</v>
      </c>
      <c r="N156" s="4">
        <f>VLOOKUP(J156,Cleaned_ProductTable!$A:$F,5,FALSE())</f>
        <v>177.98</v>
      </c>
      <c r="O156" s="4" t="str">
        <f>Cleaned_SalesTable!E156</f>
        <v>STORE2</v>
      </c>
      <c r="P156" s="4" t="str">
        <f>VLOOKUP(O156,Cleaned_StoreTable!$A:$F,2,FALSE())</f>
        <v>Black-Horn</v>
      </c>
      <c r="Q156" s="4" t="str">
        <f>VLOOKUP(O156,Cleaned_StoreTable!$A:$F,3,FALSE())</f>
        <v>South</v>
      </c>
      <c r="R156" s="4" t="str">
        <f>VLOOKUP(O156,Cleaned_StoreTable!$A:$F,5,FALSE())</f>
        <v>Outlet</v>
      </c>
      <c r="S156" s="4">
        <f>Cleaned_SalesTable!F156</f>
        <v>1</v>
      </c>
      <c r="T156" s="9">
        <f>Cleaned_SalesTable!G156</f>
        <v>345.06</v>
      </c>
      <c r="U156" s="8">
        <f>Cleaned_SalesTable!H156</f>
        <v>0.13</v>
      </c>
      <c r="V156" s="4" t="str">
        <f>Cleaned_SalesTable!I156</f>
        <v>COD</v>
      </c>
      <c r="W156" s="9">
        <f>Cleaned_SalesTable!J156</f>
        <v>300.2022</v>
      </c>
      <c r="X156" s="9">
        <f t="shared" si="14"/>
        <v>177.98</v>
      </c>
      <c r="Y156" s="9">
        <f t="shared" si="15"/>
        <v>122.22</v>
      </c>
      <c r="Z156" s="10">
        <f t="shared" si="16"/>
        <v>0.40710000000000002</v>
      </c>
      <c r="AA156" s="4" t="str">
        <f t="shared" si="17"/>
        <v>Standard</v>
      </c>
    </row>
    <row r="157" spans="1:27" ht="15" customHeight="1" x14ac:dyDescent="0.3">
      <c r="A157" s="4" t="str">
        <f>Cleaned_SalesTable!A157</f>
        <v>SALE155</v>
      </c>
      <c r="B157" s="26">
        <f>Cleaned_SalesTable!B157</f>
        <v>45745</v>
      </c>
      <c r="C157" s="4" t="str">
        <f t="shared" si="12"/>
        <v>Mar-2025</v>
      </c>
      <c r="D157" s="24">
        <f t="shared" si="13"/>
        <v>2025</v>
      </c>
      <c r="E157" s="4" t="str">
        <f>Cleaned_SalesTable!C157</f>
        <v>CUST1307</v>
      </c>
      <c r="F157" s="4" t="str">
        <f>VLOOKUP(E157,Cleaned_CustomerTable!$A:$H,2,FALSE())</f>
        <v>Brandy Thompson</v>
      </c>
      <c r="G157" s="24">
        <f>VLOOKUP(E157,Cleaned_CustomerTable!$A:$H,3,FALSE())</f>
        <v>56</v>
      </c>
      <c r="H157" s="4" t="str">
        <f>VLOOKUP(E157,Cleaned_CustomerTable!$A:$H,8,FALSE())</f>
        <v>Bronze</v>
      </c>
      <c r="I157" s="4" t="str">
        <f>VLOOKUP(E157,Cleaned_CustomerTable!$A:$H,6,FALSE())</f>
        <v>Alabama</v>
      </c>
      <c r="J157" s="4" t="str">
        <f>Cleaned_SalesTable!D157</f>
        <v>PROD93</v>
      </c>
      <c r="K157" s="4" t="str">
        <f>VLOOKUP(J157,Cleaned_ProductTable!$A:$F,2,FALSE())</f>
        <v>USB-C Laptop Charger</v>
      </c>
      <c r="L157" s="4" t="str">
        <f>VLOOKUP(J157,Cleaned_ProductTable!$A:$F,3,FALSE())</f>
        <v>Electronics</v>
      </c>
      <c r="M157" s="4" t="str">
        <f>VLOOKUP(J157,Cleaned_ProductTable!$A:$F,4,FALSE())</f>
        <v>Martin LLC</v>
      </c>
      <c r="N157" s="4">
        <f>VLOOKUP(J157,Cleaned_ProductTable!$A:$F,5,FALSE())</f>
        <v>377.52</v>
      </c>
      <c r="O157" s="4" t="str">
        <f>Cleaned_SalesTable!E157</f>
        <v>STORE12</v>
      </c>
      <c r="P157" s="4" t="str">
        <f>VLOOKUP(O157,Cleaned_StoreTable!$A:$F,2,FALSE())</f>
        <v>Thomas, Bridges and Harris</v>
      </c>
      <c r="Q157" s="4" t="str">
        <f>VLOOKUP(O157,Cleaned_StoreTable!$A:$F,3,FALSE())</f>
        <v>North</v>
      </c>
      <c r="R157" s="4" t="str">
        <f>VLOOKUP(O157,Cleaned_StoreTable!$A:$F,5,FALSE())</f>
        <v>Online</v>
      </c>
      <c r="S157" s="4">
        <f>Cleaned_SalesTable!F157</f>
        <v>4</v>
      </c>
      <c r="T157" s="9">
        <f>Cleaned_SalesTable!G157</f>
        <v>986.41</v>
      </c>
      <c r="U157" s="8">
        <f>Cleaned_SalesTable!H157</f>
        <v>0.22</v>
      </c>
      <c r="V157" s="4" t="str">
        <f>Cleaned_SalesTable!I157</f>
        <v>Credit Card</v>
      </c>
      <c r="W157" s="9">
        <f>Cleaned_SalesTable!J157</f>
        <v>3077.5992000000001</v>
      </c>
      <c r="X157" s="9">
        <f t="shared" si="14"/>
        <v>1510.08</v>
      </c>
      <c r="Y157" s="9">
        <f t="shared" si="15"/>
        <v>1567.52</v>
      </c>
      <c r="Z157" s="10">
        <f t="shared" si="16"/>
        <v>0.50929999999999997</v>
      </c>
      <c r="AA157" s="4" t="str">
        <f t="shared" si="17"/>
        <v>High Value</v>
      </c>
    </row>
    <row r="158" spans="1:27" ht="15" customHeight="1" x14ac:dyDescent="0.3">
      <c r="A158" s="4" t="str">
        <f>Cleaned_SalesTable!A158</f>
        <v>SALE156</v>
      </c>
      <c r="B158" s="26">
        <f>Cleaned_SalesTable!B158</f>
        <v>45494</v>
      </c>
      <c r="C158" s="4" t="str">
        <f t="shared" si="12"/>
        <v>Jul-2024</v>
      </c>
      <c r="D158" s="24">
        <f t="shared" si="13"/>
        <v>2024</v>
      </c>
      <c r="E158" s="4" t="str">
        <f>Cleaned_SalesTable!C158</f>
        <v>CUST1319</v>
      </c>
      <c r="F158" s="4" t="str">
        <f>VLOOKUP(E158,Cleaned_CustomerTable!$A:$H,2,FALSE())</f>
        <v>Casey Simpson</v>
      </c>
      <c r="G158" s="24">
        <f>VLOOKUP(E158,Cleaned_CustomerTable!$A:$H,3,FALSE())</f>
        <v>54</v>
      </c>
      <c r="H158" s="4" t="str">
        <f>VLOOKUP(E158,Cleaned_CustomerTable!$A:$H,8,FALSE())</f>
        <v>Platinum</v>
      </c>
      <c r="I158" s="4" t="str">
        <f>VLOOKUP(E158,Cleaned_CustomerTable!$A:$H,6,FALSE())</f>
        <v>Mississippi</v>
      </c>
      <c r="J158" s="4" t="str">
        <f>Cleaned_SalesTable!D158</f>
        <v>PROD49</v>
      </c>
      <c r="K158" s="4" t="str">
        <f>VLOOKUP(J158,Cleaned_ProductTable!$A:$F,2,FALSE())</f>
        <v>Men's Roll-On Perfume</v>
      </c>
      <c r="L158" s="4" t="str">
        <f>VLOOKUP(J158,Cleaned_ProductTable!$A:$F,3,FALSE())</f>
        <v>Beauty</v>
      </c>
      <c r="M158" s="4" t="str">
        <f>VLOOKUP(J158,Cleaned_ProductTable!$A:$F,4,FALSE())</f>
        <v>Sullivan and Sons</v>
      </c>
      <c r="N158" s="4">
        <f>VLOOKUP(J158,Cleaned_ProductTable!$A:$F,5,FALSE())</f>
        <v>43.29</v>
      </c>
      <c r="O158" s="4" t="str">
        <f>Cleaned_SalesTable!E158</f>
        <v>STORE0</v>
      </c>
      <c r="P158" s="4" t="str">
        <f>VLOOKUP(O158,Cleaned_StoreTable!$A:$F,2,FALSE())</f>
        <v>Rivera-Warner</v>
      </c>
      <c r="Q158" s="4" t="str">
        <f>VLOOKUP(O158,Cleaned_StoreTable!$A:$F,3,FALSE())</f>
        <v>East</v>
      </c>
      <c r="R158" s="4" t="str">
        <f>VLOOKUP(O158,Cleaned_StoreTable!$A:$F,5,FALSE())</f>
        <v>Flagship</v>
      </c>
      <c r="S158" s="4">
        <f>Cleaned_SalesTable!F158</f>
        <v>2</v>
      </c>
      <c r="T158" s="9">
        <f>Cleaned_SalesTable!G158</f>
        <v>921.52</v>
      </c>
      <c r="U158" s="8">
        <f>Cleaned_SalesTable!H158</f>
        <v>0</v>
      </c>
      <c r="V158" s="4" t="str">
        <f>Cleaned_SalesTable!I158</f>
        <v>PayPal</v>
      </c>
      <c r="W158" s="9">
        <f>Cleaned_SalesTable!J158</f>
        <v>1843.04</v>
      </c>
      <c r="X158" s="9">
        <f t="shared" si="14"/>
        <v>86.58</v>
      </c>
      <c r="Y158" s="9">
        <f t="shared" si="15"/>
        <v>1756.46</v>
      </c>
      <c r="Z158" s="10">
        <f t="shared" si="16"/>
        <v>0.95299999999999996</v>
      </c>
      <c r="AA158" s="4" t="str">
        <f t="shared" si="17"/>
        <v>High Value</v>
      </c>
    </row>
    <row r="159" spans="1:27" ht="15" customHeight="1" x14ac:dyDescent="0.3">
      <c r="A159" s="4" t="str">
        <f>Cleaned_SalesTable!A159</f>
        <v>SALE157</v>
      </c>
      <c r="B159" s="26">
        <f>Cleaned_SalesTable!B159</f>
        <v>45883</v>
      </c>
      <c r="C159" s="4" t="str">
        <f t="shared" si="12"/>
        <v>Aug-2025</v>
      </c>
      <c r="D159" s="24">
        <f t="shared" si="13"/>
        <v>2025</v>
      </c>
      <c r="E159" s="4" t="str">
        <f>Cleaned_SalesTable!C159</f>
        <v>CUST1097</v>
      </c>
      <c r="F159" s="4" t="str">
        <f>VLOOKUP(E159,Cleaned_CustomerTable!$A:$H,2,FALSE())</f>
        <v>David Cobb</v>
      </c>
      <c r="G159" s="24">
        <f>VLOOKUP(E159,Cleaned_CustomerTable!$A:$H,3,FALSE())</f>
        <v>36</v>
      </c>
      <c r="H159" s="4" t="str">
        <f>VLOOKUP(E159,Cleaned_CustomerTable!$A:$H,8,FALSE())</f>
        <v>Silver</v>
      </c>
      <c r="I159" s="4" t="str">
        <f>VLOOKUP(E159,Cleaned_CustomerTable!$A:$H,6,FALSE())</f>
        <v>South Dakota</v>
      </c>
      <c r="J159" s="4" t="str">
        <f>Cleaned_SalesTable!D159</f>
        <v>PROD55</v>
      </c>
      <c r="K159" s="4" t="str">
        <f>VLOOKUP(J159,Cleaned_ProductTable!$A:$F,2,FALSE())</f>
        <v>Ceramic Plant Pot</v>
      </c>
      <c r="L159" s="4" t="str">
        <f>VLOOKUP(J159,Cleaned_ProductTable!$A:$F,3,FALSE())</f>
        <v>Home</v>
      </c>
      <c r="M159" s="4" t="str">
        <f>VLOOKUP(J159,Cleaned_ProductTable!$A:$F,4,FALSE())</f>
        <v>Hatfield, Baird and Torres</v>
      </c>
      <c r="N159" s="4">
        <f>VLOOKUP(J159,Cleaned_ProductTable!$A:$F,5,FALSE())</f>
        <v>81.75</v>
      </c>
      <c r="O159" s="4" t="str">
        <f>Cleaned_SalesTable!E159</f>
        <v>STORE5</v>
      </c>
      <c r="P159" s="4" t="str">
        <f>VLOOKUP(O159,Cleaned_StoreTable!$A:$F,2,FALSE())</f>
        <v>Gray Ltd</v>
      </c>
      <c r="Q159" s="4" t="str">
        <f>VLOOKUP(O159,Cleaned_StoreTable!$A:$F,3,FALSE())</f>
        <v>North</v>
      </c>
      <c r="R159" s="4" t="str">
        <f>VLOOKUP(O159,Cleaned_StoreTable!$A:$F,5,FALSE())</f>
        <v>Outlet</v>
      </c>
      <c r="S159" s="4">
        <f>Cleaned_SalesTable!F159</f>
        <v>1</v>
      </c>
      <c r="T159" s="9">
        <f>Cleaned_SalesTable!G159</f>
        <v>83.1</v>
      </c>
      <c r="U159" s="8">
        <f>Cleaned_SalesTable!H159</f>
        <v>0.04</v>
      </c>
      <c r="V159" s="4" t="str">
        <f>Cleaned_SalesTable!I159</f>
        <v>PayPal</v>
      </c>
      <c r="W159" s="9">
        <f>Cleaned_SalesTable!J159</f>
        <v>79.775999999999996</v>
      </c>
      <c r="X159" s="9">
        <f t="shared" si="14"/>
        <v>81.75</v>
      </c>
      <c r="Y159" s="9">
        <f t="shared" si="15"/>
        <v>-1.97</v>
      </c>
      <c r="Z159" s="10">
        <f t="shared" si="16"/>
        <v>-2.47E-2</v>
      </c>
      <c r="AA159" s="4" t="str">
        <f t="shared" si="17"/>
        <v>Standard</v>
      </c>
    </row>
    <row r="160" spans="1:27" ht="15" customHeight="1" x14ac:dyDescent="0.3">
      <c r="A160" s="4" t="str">
        <f>Cleaned_SalesTable!A160</f>
        <v>SALE158</v>
      </c>
      <c r="B160" s="26">
        <f>Cleaned_SalesTable!B160</f>
        <v>45601</v>
      </c>
      <c r="C160" s="4" t="str">
        <f t="shared" si="12"/>
        <v>Nov-2024</v>
      </c>
      <c r="D160" s="24">
        <f t="shared" si="13"/>
        <v>2024</v>
      </c>
      <c r="E160" s="4" t="str">
        <f>Cleaned_SalesTable!C160</f>
        <v>CUST1369</v>
      </c>
      <c r="F160" s="4" t="str">
        <f>VLOOKUP(E160,Cleaned_CustomerTable!$A:$H,2,FALSE())</f>
        <v>Gregory Allen</v>
      </c>
      <c r="G160" s="24">
        <f>VLOOKUP(E160,Cleaned_CustomerTable!$A:$H,3,FALSE())</f>
        <v>20</v>
      </c>
      <c r="H160" s="4" t="str">
        <f>VLOOKUP(E160,Cleaned_CustomerTable!$A:$H,8,FALSE())</f>
        <v>Platinum</v>
      </c>
      <c r="I160" s="4" t="str">
        <f>VLOOKUP(E160,Cleaned_CustomerTable!$A:$H,6,FALSE())</f>
        <v>Vermont</v>
      </c>
      <c r="J160" s="4" t="str">
        <f>Cleaned_SalesTable!D160</f>
        <v>PROD28</v>
      </c>
      <c r="K160" s="4" t="str">
        <f>VLOOKUP(J160,Cleaned_ProductTable!$A:$F,2,FALSE())</f>
        <v>Sports Stopwatch Timer</v>
      </c>
      <c r="L160" s="4" t="str">
        <f>VLOOKUP(J160,Cleaned_ProductTable!$A:$F,3,FALSE())</f>
        <v>Sports</v>
      </c>
      <c r="M160" s="4" t="str">
        <f>VLOOKUP(J160,Cleaned_ProductTable!$A:$F,4,FALSE())</f>
        <v>Burns-Hansen</v>
      </c>
      <c r="N160" s="4">
        <f>VLOOKUP(J160,Cleaned_ProductTable!$A:$F,5,FALSE())</f>
        <v>38.76</v>
      </c>
      <c r="O160" s="4" t="str">
        <f>Cleaned_SalesTable!E160</f>
        <v>STORE11</v>
      </c>
      <c r="P160" s="4" t="str">
        <f>VLOOKUP(O160,Cleaned_StoreTable!$A:$F,2,FALSE())</f>
        <v>Aguirre-Keller</v>
      </c>
      <c r="Q160" s="4" t="str">
        <f>VLOOKUP(O160,Cleaned_StoreTable!$A:$F,3,FALSE())</f>
        <v>South</v>
      </c>
      <c r="R160" s="4" t="str">
        <f>VLOOKUP(O160,Cleaned_StoreTable!$A:$F,5,FALSE())</f>
        <v>Online</v>
      </c>
      <c r="S160" s="4">
        <f>Cleaned_SalesTable!F160</f>
        <v>2</v>
      </c>
      <c r="T160" s="9">
        <f>Cleaned_SalesTable!G160</f>
        <v>60.98</v>
      </c>
      <c r="U160" s="8">
        <f>Cleaned_SalesTable!H160</f>
        <v>0.23</v>
      </c>
      <c r="V160" s="4" t="str">
        <f>Cleaned_SalesTable!I160</f>
        <v>PayPal</v>
      </c>
      <c r="W160" s="9">
        <f>Cleaned_SalesTable!J160</f>
        <v>93.909199999999998</v>
      </c>
      <c r="X160" s="9">
        <f t="shared" si="14"/>
        <v>77.52</v>
      </c>
      <c r="Y160" s="9">
        <f t="shared" si="15"/>
        <v>16.39</v>
      </c>
      <c r="Z160" s="10">
        <f t="shared" si="16"/>
        <v>0.17449999999999999</v>
      </c>
      <c r="AA160" s="4" t="str">
        <f t="shared" si="17"/>
        <v>Standard</v>
      </c>
    </row>
    <row r="161" spans="1:27" ht="15" customHeight="1" x14ac:dyDescent="0.3">
      <c r="A161" s="4" t="str">
        <f>Cleaned_SalesTable!A161</f>
        <v>SALE159</v>
      </c>
      <c r="B161" s="26">
        <f>Cleaned_SalesTable!B161</f>
        <v>45454</v>
      </c>
      <c r="C161" s="4" t="str">
        <f t="shared" si="12"/>
        <v>Jun-2024</v>
      </c>
      <c r="D161" s="24">
        <f t="shared" si="13"/>
        <v>2024</v>
      </c>
      <c r="E161" s="4" t="str">
        <f>Cleaned_SalesTable!C161</f>
        <v>CUST1394</v>
      </c>
      <c r="F161" s="4" t="str">
        <f>VLOOKUP(E161,Cleaned_CustomerTable!$A:$H,2,FALSE())</f>
        <v>Alejandro Evans</v>
      </c>
      <c r="G161" s="24">
        <f>VLOOKUP(E161,Cleaned_CustomerTable!$A:$H,3,FALSE())</f>
        <v>43</v>
      </c>
      <c r="H161" s="4" t="str">
        <f>VLOOKUP(E161,Cleaned_CustomerTable!$A:$H,8,FALSE())</f>
        <v>Bronze</v>
      </c>
      <c r="I161" s="4" t="str">
        <f>VLOOKUP(E161,Cleaned_CustomerTable!$A:$H,6,FALSE())</f>
        <v>Connecticut</v>
      </c>
      <c r="J161" s="4" t="str">
        <f>Cleaned_SalesTable!D161</f>
        <v>PROD89</v>
      </c>
      <c r="K161" s="4" t="str">
        <f>VLOOKUP(J161,Cleaned_ProductTable!$A:$F,2,FALSE())</f>
        <v>Face Foundation Kit</v>
      </c>
      <c r="L161" s="4" t="str">
        <f>VLOOKUP(J161,Cleaned_ProductTable!$A:$F,3,FALSE())</f>
        <v>Beauty</v>
      </c>
      <c r="M161" s="4" t="str">
        <f>VLOOKUP(J161,Cleaned_ProductTable!$A:$F,4,FALSE())</f>
        <v>Taylor-Elliott</v>
      </c>
      <c r="N161" s="4">
        <f>VLOOKUP(J161,Cleaned_ProductTable!$A:$F,5,FALSE())</f>
        <v>183.04</v>
      </c>
      <c r="O161" s="4" t="str">
        <f>Cleaned_SalesTable!E161</f>
        <v>STORE16</v>
      </c>
      <c r="P161" s="4" t="str">
        <f>VLOOKUP(O161,Cleaned_StoreTable!$A:$F,2,FALSE())</f>
        <v>Frederick-Wright</v>
      </c>
      <c r="Q161" s="4" t="str">
        <f>VLOOKUP(O161,Cleaned_StoreTable!$A:$F,3,FALSE())</f>
        <v>West</v>
      </c>
      <c r="R161" s="4" t="str">
        <f>VLOOKUP(O161,Cleaned_StoreTable!$A:$F,5,FALSE())</f>
        <v>Flagship</v>
      </c>
      <c r="S161" s="4">
        <f>Cleaned_SalesTable!F161</f>
        <v>2</v>
      </c>
      <c r="T161" s="9">
        <f>Cleaned_SalesTable!G161</f>
        <v>122.23</v>
      </c>
      <c r="U161" s="8">
        <f>Cleaned_SalesTable!H161</f>
        <v>0.21</v>
      </c>
      <c r="V161" s="4" t="str">
        <f>Cleaned_SalesTable!I161</f>
        <v>COD</v>
      </c>
      <c r="W161" s="9">
        <f>Cleaned_SalesTable!J161</f>
        <v>193.1234</v>
      </c>
      <c r="X161" s="9">
        <f t="shared" si="14"/>
        <v>366.08</v>
      </c>
      <c r="Y161" s="9">
        <f t="shared" si="15"/>
        <v>-172.96</v>
      </c>
      <c r="Z161" s="10">
        <f t="shared" si="16"/>
        <v>-0.89559999999999995</v>
      </c>
      <c r="AA161" s="4" t="str">
        <f t="shared" si="17"/>
        <v>Standard</v>
      </c>
    </row>
    <row r="162" spans="1:27" ht="15" customHeight="1" x14ac:dyDescent="0.3">
      <c r="A162" s="4" t="str">
        <f>Cleaned_SalesTable!A162</f>
        <v>SALE160</v>
      </c>
      <c r="B162" s="26">
        <f>Cleaned_SalesTable!B162</f>
        <v>45918</v>
      </c>
      <c r="C162" s="4" t="str">
        <f t="shared" si="12"/>
        <v>Sep-2025</v>
      </c>
      <c r="D162" s="24">
        <f t="shared" si="13"/>
        <v>2025</v>
      </c>
      <c r="E162" s="4" t="str">
        <f>Cleaned_SalesTable!C162</f>
        <v>CUST1020</v>
      </c>
      <c r="F162" s="4" t="str">
        <f>VLOOKUP(E162,Cleaned_CustomerTable!$A:$H,2,FALSE())</f>
        <v>Bridget Allen</v>
      </c>
      <c r="G162" s="24">
        <f>VLOOKUP(E162,Cleaned_CustomerTable!$A:$H,3,FALSE())</f>
        <v>59</v>
      </c>
      <c r="H162" s="4" t="str">
        <f>VLOOKUP(E162,Cleaned_CustomerTable!$A:$H,8,FALSE())</f>
        <v>Silver</v>
      </c>
      <c r="I162" s="4" t="str">
        <f>VLOOKUP(E162,Cleaned_CustomerTable!$A:$H,6,FALSE())</f>
        <v>Delaware</v>
      </c>
      <c r="J162" s="4" t="str">
        <f>Cleaned_SalesTable!D162</f>
        <v>PROD70</v>
      </c>
      <c r="K162" s="4" t="str">
        <f>VLOOKUP(J162,Cleaned_ProductTable!$A:$F,2,FALSE())</f>
        <v>Kitchen Storage Rack</v>
      </c>
      <c r="L162" s="4" t="str">
        <f>VLOOKUP(J162,Cleaned_ProductTable!$A:$F,3,FALSE())</f>
        <v>Home</v>
      </c>
      <c r="M162" s="4" t="str">
        <f>VLOOKUP(J162,Cleaned_ProductTable!$A:$F,4,FALSE())</f>
        <v>Duran Group</v>
      </c>
      <c r="N162" s="4">
        <f>VLOOKUP(J162,Cleaned_ProductTable!$A:$F,5,FALSE())</f>
        <v>138.05000000000001</v>
      </c>
      <c r="O162" s="4" t="str">
        <f>Cleaned_SalesTable!E162</f>
        <v>STORE18</v>
      </c>
      <c r="P162" s="4" t="str">
        <f>VLOOKUP(O162,Cleaned_StoreTable!$A:$F,2,FALSE())</f>
        <v>Guerrero-Schmitt</v>
      </c>
      <c r="Q162" s="4" t="str">
        <f>VLOOKUP(O162,Cleaned_StoreTable!$A:$F,3,FALSE())</f>
        <v>East</v>
      </c>
      <c r="R162" s="4" t="str">
        <f>VLOOKUP(O162,Cleaned_StoreTable!$A:$F,5,FALSE())</f>
        <v>Flagship</v>
      </c>
      <c r="S162" s="4">
        <f>Cleaned_SalesTable!F162</f>
        <v>2</v>
      </c>
      <c r="T162" s="9">
        <f>Cleaned_SalesTable!G162</f>
        <v>623.38</v>
      </c>
      <c r="U162" s="8">
        <f>Cleaned_SalesTable!H162</f>
        <v>0.13</v>
      </c>
      <c r="V162" s="4" t="str">
        <f>Cleaned_SalesTable!I162</f>
        <v>Credit Card</v>
      </c>
      <c r="W162" s="9">
        <f>Cleaned_SalesTable!J162</f>
        <v>1084.6812</v>
      </c>
      <c r="X162" s="9">
        <f t="shared" si="14"/>
        <v>276.10000000000002</v>
      </c>
      <c r="Y162" s="9">
        <f t="shared" si="15"/>
        <v>808.58</v>
      </c>
      <c r="Z162" s="10">
        <f t="shared" si="16"/>
        <v>0.74550000000000005</v>
      </c>
      <c r="AA162" s="4" t="str">
        <f t="shared" si="17"/>
        <v>Standard</v>
      </c>
    </row>
    <row r="163" spans="1:27" ht="15" customHeight="1" x14ac:dyDescent="0.3">
      <c r="A163" s="4" t="str">
        <f>Cleaned_SalesTable!A163</f>
        <v>SALE161</v>
      </c>
      <c r="B163" s="26">
        <f>Cleaned_SalesTable!B163</f>
        <v>45729</v>
      </c>
      <c r="C163" s="4" t="str">
        <f t="shared" si="12"/>
        <v>Mar-2025</v>
      </c>
      <c r="D163" s="24">
        <f t="shared" si="13"/>
        <v>2025</v>
      </c>
      <c r="E163" s="4" t="str">
        <f>Cleaned_SalesTable!C163</f>
        <v>CUST1058</v>
      </c>
      <c r="F163" s="4" t="str">
        <f>VLOOKUP(E163,Cleaned_CustomerTable!$A:$H,2,FALSE())</f>
        <v>Cheryl Copeland</v>
      </c>
      <c r="G163" s="24">
        <f>VLOOKUP(E163,Cleaned_CustomerTable!$A:$H,3,FALSE())</f>
        <v>51</v>
      </c>
      <c r="H163" s="4" t="str">
        <f>VLOOKUP(E163,Cleaned_CustomerTable!$A:$H,8,FALSE())</f>
        <v>Platinum</v>
      </c>
      <c r="I163" s="4" t="str">
        <f>VLOOKUP(E163,Cleaned_CustomerTable!$A:$H,6,FALSE())</f>
        <v>Maryland</v>
      </c>
      <c r="J163" s="4" t="str">
        <f>Cleaned_SalesTable!D163</f>
        <v>PROD70</v>
      </c>
      <c r="K163" s="4" t="str">
        <f>VLOOKUP(J163,Cleaned_ProductTable!$A:$F,2,FALSE())</f>
        <v>Kitchen Storage Rack</v>
      </c>
      <c r="L163" s="4" t="str">
        <f>VLOOKUP(J163,Cleaned_ProductTable!$A:$F,3,FALSE())</f>
        <v>Home</v>
      </c>
      <c r="M163" s="4" t="str">
        <f>VLOOKUP(J163,Cleaned_ProductTable!$A:$F,4,FALSE())</f>
        <v>Duran Group</v>
      </c>
      <c r="N163" s="4">
        <f>VLOOKUP(J163,Cleaned_ProductTable!$A:$F,5,FALSE())</f>
        <v>138.05000000000001</v>
      </c>
      <c r="O163" s="4" t="str">
        <f>Cleaned_SalesTable!E163</f>
        <v>STORE0</v>
      </c>
      <c r="P163" s="4" t="str">
        <f>VLOOKUP(O163,Cleaned_StoreTable!$A:$F,2,FALSE())</f>
        <v>Rivera-Warner</v>
      </c>
      <c r="Q163" s="4" t="str">
        <f>VLOOKUP(O163,Cleaned_StoreTable!$A:$F,3,FALSE())</f>
        <v>East</v>
      </c>
      <c r="R163" s="4" t="str">
        <f>VLOOKUP(O163,Cleaned_StoreTable!$A:$F,5,FALSE())</f>
        <v>Flagship</v>
      </c>
      <c r="S163" s="4">
        <f>Cleaned_SalesTable!F163</f>
        <v>1</v>
      </c>
      <c r="T163" s="9">
        <f>Cleaned_SalesTable!G163</f>
        <v>479.58</v>
      </c>
      <c r="U163" s="8">
        <f>Cleaned_SalesTable!H163</f>
        <v>0.05</v>
      </c>
      <c r="V163" s="4" t="str">
        <f>Cleaned_SalesTable!I163</f>
        <v>PayPal</v>
      </c>
      <c r="W163" s="9">
        <f>Cleaned_SalesTable!J163</f>
        <v>455.601</v>
      </c>
      <c r="X163" s="9">
        <f t="shared" si="14"/>
        <v>138.05000000000001</v>
      </c>
      <c r="Y163" s="9">
        <f t="shared" si="15"/>
        <v>317.55</v>
      </c>
      <c r="Z163" s="10">
        <f t="shared" si="16"/>
        <v>0.69699999999999995</v>
      </c>
      <c r="AA163" s="4" t="str">
        <f t="shared" si="17"/>
        <v>Standard</v>
      </c>
    </row>
    <row r="164" spans="1:27" ht="15" customHeight="1" x14ac:dyDescent="0.3">
      <c r="A164" s="4" t="str">
        <f>Cleaned_SalesTable!A164</f>
        <v>SALE162</v>
      </c>
      <c r="B164" s="26">
        <f>Cleaned_SalesTable!B164</f>
        <v>45276</v>
      </c>
      <c r="C164" s="4" t="str">
        <f t="shared" si="12"/>
        <v>Dec-2023</v>
      </c>
      <c r="D164" s="24">
        <f t="shared" si="13"/>
        <v>2023</v>
      </c>
      <c r="E164" s="4" t="str">
        <f>Cleaned_SalesTable!C164</f>
        <v>CUST1298</v>
      </c>
      <c r="F164" s="4" t="str">
        <f>VLOOKUP(E164,Cleaned_CustomerTable!$A:$H,2,FALSE())</f>
        <v>Tracy Stephens</v>
      </c>
      <c r="G164" s="24">
        <f>VLOOKUP(E164,Cleaned_CustomerTable!$A:$H,3,FALSE())</f>
        <v>64</v>
      </c>
      <c r="H164" s="4" t="str">
        <f>VLOOKUP(E164,Cleaned_CustomerTable!$A:$H,8,FALSE())</f>
        <v>Platinum</v>
      </c>
      <c r="I164" s="4" t="str">
        <f>VLOOKUP(E164,Cleaned_CustomerTable!$A:$H,6,FALSE())</f>
        <v>Maine</v>
      </c>
      <c r="J164" s="4" t="str">
        <f>Cleaned_SalesTable!D164</f>
        <v>PROD73</v>
      </c>
      <c r="K164" s="4" t="str">
        <f>VLOOKUP(J164,Cleaned_ProductTable!$A:$F,2,FALSE())</f>
        <v>Shin Guards – Adult</v>
      </c>
      <c r="L164" s="4" t="str">
        <f>VLOOKUP(J164,Cleaned_ProductTable!$A:$F,3,FALSE())</f>
        <v>Sports</v>
      </c>
      <c r="M164" s="4" t="str">
        <f>VLOOKUP(J164,Cleaned_ProductTable!$A:$F,4,FALSE())</f>
        <v>French Ltd</v>
      </c>
      <c r="N164" s="4">
        <f>VLOOKUP(J164,Cleaned_ProductTable!$A:$F,5,FALSE())</f>
        <v>107.06</v>
      </c>
      <c r="O164" s="4" t="str">
        <f>Cleaned_SalesTable!E164</f>
        <v>STORE6</v>
      </c>
      <c r="P164" s="4" t="str">
        <f>VLOOKUP(O164,Cleaned_StoreTable!$A:$F,2,FALSE())</f>
        <v>Benson-Elliott</v>
      </c>
      <c r="Q164" s="4" t="str">
        <f>VLOOKUP(O164,Cleaned_StoreTable!$A:$F,3,FALSE())</f>
        <v>East</v>
      </c>
      <c r="R164" s="4" t="str">
        <f>VLOOKUP(O164,Cleaned_StoreTable!$A:$F,5,FALSE())</f>
        <v>Online</v>
      </c>
      <c r="S164" s="4">
        <f>Cleaned_SalesTable!F164</f>
        <v>3</v>
      </c>
      <c r="T164" s="9">
        <f>Cleaned_SalesTable!G164</f>
        <v>369.32</v>
      </c>
      <c r="U164" s="8">
        <f>Cleaned_SalesTable!H164</f>
        <v>0.14000000000000001</v>
      </c>
      <c r="V164" s="4" t="str">
        <f>Cleaned_SalesTable!I164</f>
        <v>PayPal</v>
      </c>
      <c r="W164" s="9">
        <f>Cleaned_SalesTable!J164</f>
        <v>952.84559999999999</v>
      </c>
      <c r="X164" s="9">
        <f t="shared" si="14"/>
        <v>321.18</v>
      </c>
      <c r="Y164" s="9">
        <f t="shared" si="15"/>
        <v>631.66999999999996</v>
      </c>
      <c r="Z164" s="10">
        <f t="shared" si="16"/>
        <v>0.66290000000000004</v>
      </c>
      <c r="AA164" s="4" t="str">
        <f t="shared" si="17"/>
        <v>Standard</v>
      </c>
    </row>
    <row r="165" spans="1:27" ht="15" customHeight="1" x14ac:dyDescent="0.3">
      <c r="A165" s="4" t="str">
        <f>Cleaned_SalesTable!A165</f>
        <v>SALE163</v>
      </c>
      <c r="B165" s="26">
        <f>Cleaned_SalesTable!B165</f>
        <v>45851</v>
      </c>
      <c r="C165" s="4" t="str">
        <f t="shared" si="12"/>
        <v>Jul-2025</v>
      </c>
      <c r="D165" s="24">
        <f t="shared" si="13"/>
        <v>2025</v>
      </c>
      <c r="E165" s="4" t="str">
        <f>Cleaned_SalesTable!C165</f>
        <v>CUST1076</v>
      </c>
      <c r="F165" s="4" t="str">
        <f>VLOOKUP(E165,Cleaned_CustomerTable!$A:$H,2,FALSE())</f>
        <v>Nathan Campbell</v>
      </c>
      <c r="G165" s="24">
        <f>VLOOKUP(E165,Cleaned_CustomerTable!$A:$H,3,FALSE())</f>
        <v>37</v>
      </c>
      <c r="H165" s="4" t="str">
        <f>VLOOKUP(E165,Cleaned_CustomerTable!$A:$H,8,FALSE())</f>
        <v>Gold</v>
      </c>
      <c r="I165" s="4" t="str">
        <f>VLOOKUP(E165,Cleaned_CustomerTable!$A:$H,6,FALSE())</f>
        <v>Oklahoma</v>
      </c>
      <c r="J165" s="4" t="str">
        <f>Cleaned_SalesTable!D165</f>
        <v>PROD32</v>
      </c>
      <c r="K165" s="4" t="str">
        <f>VLOOKUP(J165,Cleaned_ProductTable!$A:$F,2,FALSE())</f>
        <v>Vitamin C Face Serum</v>
      </c>
      <c r="L165" s="4" t="str">
        <f>VLOOKUP(J165,Cleaned_ProductTable!$A:$F,3,FALSE())</f>
        <v>Beauty</v>
      </c>
      <c r="M165" s="4" t="str">
        <f>VLOOKUP(J165,Cleaned_ProductTable!$A:$F,4,FALSE())</f>
        <v>Griffin Ltd</v>
      </c>
      <c r="N165" s="4">
        <f>VLOOKUP(J165,Cleaned_ProductTable!$A:$F,5,FALSE())</f>
        <v>283.83</v>
      </c>
      <c r="O165" s="4" t="str">
        <f>Cleaned_SalesTable!E165</f>
        <v>STORE1</v>
      </c>
      <c r="P165" s="4" t="str">
        <f>VLOOKUP(O165,Cleaned_StoreTable!$A:$F,2,FALSE())</f>
        <v>Martinez, Adkins and Johnson</v>
      </c>
      <c r="Q165" s="4" t="str">
        <f>VLOOKUP(O165,Cleaned_StoreTable!$A:$F,3,FALSE())</f>
        <v>North</v>
      </c>
      <c r="R165" s="4" t="str">
        <f>VLOOKUP(O165,Cleaned_StoreTable!$A:$F,5,FALSE())</f>
        <v>Flagship</v>
      </c>
      <c r="S165" s="4">
        <f>Cleaned_SalesTable!F165</f>
        <v>1</v>
      </c>
      <c r="T165" s="9">
        <f>Cleaned_SalesTable!G165</f>
        <v>488.31</v>
      </c>
      <c r="U165" s="8">
        <f>Cleaned_SalesTable!H165</f>
        <v>0.03</v>
      </c>
      <c r="V165" s="4" t="str">
        <f>Cleaned_SalesTable!I165</f>
        <v>PayPal</v>
      </c>
      <c r="W165" s="9">
        <f>Cleaned_SalesTable!J165</f>
        <v>473.66070000000002</v>
      </c>
      <c r="X165" s="9">
        <f t="shared" si="14"/>
        <v>283.83</v>
      </c>
      <c r="Y165" s="9">
        <f t="shared" si="15"/>
        <v>189.83</v>
      </c>
      <c r="Z165" s="10">
        <f t="shared" si="16"/>
        <v>0.40079999999999999</v>
      </c>
      <c r="AA165" s="4" t="str">
        <f t="shared" si="17"/>
        <v>Standard</v>
      </c>
    </row>
    <row r="166" spans="1:27" ht="15" customHeight="1" x14ac:dyDescent="0.3">
      <c r="A166" s="4" t="str">
        <f>Cleaned_SalesTable!A166</f>
        <v>SALE164</v>
      </c>
      <c r="B166" s="26">
        <f>Cleaned_SalesTable!B166</f>
        <v>45418</v>
      </c>
      <c r="C166" s="4" t="str">
        <f t="shared" si="12"/>
        <v>May-2024</v>
      </c>
      <c r="D166" s="24">
        <f t="shared" si="13"/>
        <v>2024</v>
      </c>
      <c r="E166" s="4" t="str">
        <f>Cleaned_SalesTable!C166</f>
        <v>CUST1276</v>
      </c>
      <c r="F166" s="4" t="str">
        <f>VLOOKUP(E166,Cleaned_CustomerTable!$A:$H,2,FALSE())</f>
        <v>Arthur Warren</v>
      </c>
      <c r="G166" s="24">
        <f>VLOOKUP(E166,Cleaned_CustomerTable!$A:$H,3,FALSE())</f>
        <v>38</v>
      </c>
      <c r="H166" s="4" t="str">
        <f>VLOOKUP(E166,Cleaned_CustomerTable!$A:$H,8,FALSE())</f>
        <v>Gold</v>
      </c>
      <c r="I166" s="4" t="str">
        <f>VLOOKUP(E166,Cleaned_CustomerTable!$A:$H,6,FALSE())</f>
        <v>Nevada</v>
      </c>
      <c r="J166" s="4" t="str">
        <f>Cleaned_SalesTable!D166</f>
        <v>PROD54</v>
      </c>
      <c r="K166" s="4" t="str">
        <f>VLOOKUP(J166,Cleaned_ProductTable!$A:$F,2,FALSE())</f>
        <v>Sports Stopwatch Pro</v>
      </c>
      <c r="L166" s="4" t="str">
        <f>VLOOKUP(J166,Cleaned_ProductTable!$A:$F,3,FALSE())</f>
        <v>Sports</v>
      </c>
      <c r="M166" s="4" t="str">
        <f>VLOOKUP(J166,Cleaned_ProductTable!$A:$F,4,FALSE())</f>
        <v>Thompson-French</v>
      </c>
      <c r="N166" s="4">
        <f>VLOOKUP(J166,Cleaned_ProductTable!$A:$F,5,FALSE())</f>
        <v>434.84</v>
      </c>
      <c r="O166" s="4" t="str">
        <f>Cleaned_SalesTable!E166</f>
        <v>STORE12</v>
      </c>
      <c r="P166" s="4" t="str">
        <f>VLOOKUP(O166,Cleaned_StoreTable!$A:$F,2,FALSE())</f>
        <v>Thomas, Bridges and Harris</v>
      </c>
      <c r="Q166" s="4" t="str">
        <f>VLOOKUP(O166,Cleaned_StoreTable!$A:$F,3,FALSE())</f>
        <v>North</v>
      </c>
      <c r="R166" s="4" t="str">
        <f>VLOOKUP(O166,Cleaned_StoreTable!$A:$F,5,FALSE())</f>
        <v>Online</v>
      </c>
      <c r="S166" s="4">
        <f>Cleaned_SalesTable!F166</f>
        <v>4</v>
      </c>
      <c r="T166" s="9">
        <f>Cleaned_SalesTable!G166</f>
        <v>164.04</v>
      </c>
      <c r="U166" s="8">
        <f>Cleaned_SalesTable!H166</f>
        <v>0.26</v>
      </c>
      <c r="V166" s="4" t="str">
        <f>Cleaned_SalesTable!I166</f>
        <v>Credit Card</v>
      </c>
      <c r="W166" s="9">
        <f>Cleaned_SalesTable!J166</f>
        <v>485.55840000000001</v>
      </c>
      <c r="X166" s="9">
        <f t="shared" si="14"/>
        <v>1739.36</v>
      </c>
      <c r="Y166" s="9">
        <f t="shared" si="15"/>
        <v>-1253.8</v>
      </c>
      <c r="Z166" s="10">
        <f t="shared" si="16"/>
        <v>-2.5821999999999998</v>
      </c>
      <c r="AA166" s="4" t="str">
        <f t="shared" si="17"/>
        <v>Standard</v>
      </c>
    </row>
    <row r="167" spans="1:27" ht="15" customHeight="1" x14ac:dyDescent="0.3">
      <c r="A167" s="4" t="str">
        <f>Cleaned_SalesTable!A167</f>
        <v>SALE165</v>
      </c>
      <c r="B167" s="26">
        <f>Cleaned_SalesTable!B167</f>
        <v>45508</v>
      </c>
      <c r="C167" s="4" t="str">
        <f t="shared" si="12"/>
        <v>Aug-2024</v>
      </c>
      <c r="D167" s="24">
        <f t="shared" si="13"/>
        <v>2024</v>
      </c>
      <c r="E167" s="4" t="str">
        <f>Cleaned_SalesTable!C167</f>
        <v>CUST1073</v>
      </c>
      <c r="F167" s="4" t="str">
        <f>VLOOKUP(E167,Cleaned_CustomerTable!$A:$H,2,FALSE())</f>
        <v>Christopher Brown</v>
      </c>
      <c r="G167" s="24">
        <f>VLOOKUP(E167,Cleaned_CustomerTable!$A:$H,3,FALSE())</f>
        <v>56</v>
      </c>
      <c r="H167" s="4" t="str">
        <f>VLOOKUP(E167,Cleaned_CustomerTable!$A:$H,8,FALSE())</f>
        <v>Silver</v>
      </c>
      <c r="I167" s="4" t="str">
        <f>VLOOKUP(E167,Cleaned_CustomerTable!$A:$H,6,FALSE())</f>
        <v>West Virginia</v>
      </c>
      <c r="J167" s="4" t="str">
        <f>Cleaned_SalesTable!D167</f>
        <v>PROD10</v>
      </c>
      <c r="K167" s="4" t="str">
        <f>VLOOKUP(J167,Cleaned_ProductTable!$A:$F,2,FALSE())</f>
        <v>Ceramic Kitchen Bowl Set</v>
      </c>
      <c r="L167" s="4" t="str">
        <f>VLOOKUP(J167,Cleaned_ProductTable!$A:$F,3,FALSE())</f>
        <v>Home</v>
      </c>
      <c r="M167" s="4" t="str">
        <f>VLOOKUP(J167,Cleaned_ProductTable!$A:$F,4,FALSE())</f>
        <v>Hamilton Group</v>
      </c>
      <c r="N167" s="4">
        <f>VLOOKUP(J167,Cleaned_ProductTable!$A:$F,5,FALSE())</f>
        <v>298.86</v>
      </c>
      <c r="O167" s="4" t="str">
        <f>Cleaned_SalesTable!E167</f>
        <v>STORE17</v>
      </c>
      <c r="P167" s="4" t="str">
        <f>VLOOKUP(O167,Cleaned_StoreTable!$A:$F,2,FALSE())</f>
        <v>Holloway Ltd</v>
      </c>
      <c r="Q167" s="4" t="str">
        <f>VLOOKUP(O167,Cleaned_StoreTable!$A:$F,3,FALSE())</f>
        <v>North</v>
      </c>
      <c r="R167" s="4" t="str">
        <f>VLOOKUP(O167,Cleaned_StoreTable!$A:$F,5,FALSE())</f>
        <v>Flagship</v>
      </c>
      <c r="S167" s="4">
        <f>Cleaned_SalesTable!F167</f>
        <v>3</v>
      </c>
      <c r="T167" s="9">
        <f>Cleaned_SalesTable!G167</f>
        <v>707.95</v>
      </c>
      <c r="U167" s="8">
        <f>Cleaned_SalesTable!H167</f>
        <v>0.18</v>
      </c>
      <c r="V167" s="4" t="str">
        <f>Cleaned_SalesTable!I167</f>
        <v>PayPal</v>
      </c>
      <c r="W167" s="9">
        <f>Cleaned_SalesTable!J167</f>
        <v>1741.557</v>
      </c>
      <c r="X167" s="9">
        <f t="shared" si="14"/>
        <v>896.58</v>
      </c>
      <c r="Y167" s="9">
        <f t="shared" si="15"/>
        <v>844.98</v>
      </c>
      <c r="Z167" s="10">
        <f t="shared" si="16"/>
        <v>0.48520000000000002</v>
      </c>
      <c r="AA167" s="4" t="str">
        <f t="shared" si="17"/>
        <v>High Value</v>
      </c>
    </row>
    <row r="168" spans="1:27" ht="15" customHeight="1" x14ac:dyDescent="0.3">
      <c r="A168" s="4" t="str">
        <f>Cleaned_SalesTable!A168</f>
        <v>SALE166</v>
      </c>
      <c r="B168" s="26">
        <f>Cleaned_SalesTable!B168</f>
        <v>45269</v>
      </c>
      <c r="C168" s="4" t="str">
        <f t="shared" si="12"/>
        <v>Dec-2023</v>
      </c>
      <c r="D168" s="24">
        <f t="shared" si="13"/>
        <v>2023</v>
      </c>
      <c r="E168" s="4" t="str">
        <f>Cleaned_SalesTable!C168</f>
        <v>CUST1295</v>
      </c>
      <c r="F168" s="4" t="str">
        <f>VLOOKUP(E168,Cleaned_CustomerTable!$A:$H,2,FALSE())</f>
        <v>Crystal Waters</v>
      </c>
      <c r="G168" s="24">
        <f>VLOOKUP(E168,Cleaned_CustomerTable!$A:$H,3,FALSE())</f>
        <v>19</v>
      </c>
      <c r="H168" s="4" t="str">
        <f>VLOOKUP(E168,Cleaned_CustomerTable!$A:$H,8,FALSE())</f>
        <v>Bronze</v>
      </c>
      <c r="I168" s="4" t="str">
        <f>VLOOKUP(E168,Cleaned_CustomerTable!$A:$H,6,FALSE())</f>
        <v>Kansas</v>
      </c>
      <c r="J168" s="4" t="str">
        <f>Cleaned_SalesTable!D168</f>
        <v>PROD69</v>
      </c>
      <c r="K168" s="4" t="str">
        <f>VLOOKUP(J168,Cleaned_ProductTable!$A:$F,2,FALSE())</f>
        <v>Men's Sports Shorts</v>
      </c>
      <c r="L168" s="4" t="str">
        <f>VLOOKUP(J168,Cleaned_ProductTable!$A:$F,3,FALSE())</f>
        <v>Clothing</v>
      </c>
      <c r="M168" s="4" t="str">
        <f>VLOOKUP(J168,Cleaned_ProductTable!$A:$F,4,FALSE())</f>
        <v>Fitzpatrick Ltd</v>
      </c>
      <c r="N168" s="4">
        <f>VLOOKUP(J168,Cleaned_ProductTable!$A:$F,5,FALSE())</f>
        <v>218.22</v>
      </c>
      <c r="O168" s="4" t="str">
        <f>Cleaned_SalesTable!E168</f>
        <v>STORE8</v>
      </c>
      <c r="P168" s="4" t="str">
        <f>VLOOKUP(O168,Cleaned_StoreTable!$A:$F,2,FALSE())</f>
        <v>Bean, Jones and Park</v>
      </c>
      <c r="Q168" s="4" t="str">
        <f>VLOOKUP(O168,Cleaned_StoreTable!$A:$F,3,FALSE())</f>
        <v>West</v>
      </c>
      <c r="R168" s="4" t="str">
        <f>VLOOKUP(O168,Cleaned_StoreTable!$A:$F,5,FALSE())</f>
        <v>Online</v>
      </c>
      <c r="S168" s="4">
        <f>Cleaned_SalesTable!F168</f>
        <v>4</v>
      </c>
      <c r="T168" s="9">
        <f>Cleaned_SalesTable!G168</f>
        <v>714.47</v>
      </c>
      <c r="U168" s="8">
        <f>Cleaned_SalesTable!H168</f>
        <v>0.18</v>
      </c>
      <c r="V168" s="4" t="str">
        <f>Cleaned_SalesTable!I168</f>
        <v>COD</v>
      </c>
      <c r="W168" s="9">
        <f>Cleaned_SalesTable!J168</f>
        <v>2343.4616000000001</v>
      </c>
      <c r="X168" s="9">
        <f t="shared" si="14"/>
        <v>872.88</v>
      </c>
      <c r="Y168" s="9">
        <f t="shared" si="15"/>
        <v>1470.58</v>
      </c>
      <c r="Z168" s="10">
        <f t="shared" si="16"/>
        <v>0.62749999999999995</v>
      </c>
      <c r="AA168" s="4" t="str">
        <f t="shared" si="17"/>
        <v>High Value</v>
      </c>
    </row>
    <row r="169" spans="1:27" ht="15" customHeight="1" x14ac:dyDescent="0.3">
      <c r="A169" s="4" t="str">
        <f>Cleaned_SalesTable!A169</f>
        <v>SALE167</v>
      </c>
      <c r="B169" s="26">
        <f>Cleaned_SalesTable!B169</f>
        <v>45866</v>
      </c>
      <c r="C169" s="4" t="str">
        <f t="shared" si="12"/>
        <v>Jul-2025</v>
      </c>
      <c r="D169" s="24">
        <f t="shared" si="13"/>
        <v>2025</v>
      </c>
      <c r="E169" s="4" t="str">
        <f>Cleaned_SalesTable!C169</f>
        <v>CUST1415</v>
      </c>
      <c r="F169" s="4" t="str">
        <f>VLOOKUP(E169,Cleaned_CustomerTable!$A:$H,2,FALSE())</f>
        <v>Tyler Cook</v>
      </c>
      <c r="G169" s="24">
        <f>VLOOKUP(E169,Cleaned_CustomerTable!$A:$H,3,FALSE())</f>
        <v>26</v>
      </c>
      <c r="H169" s="4" t="str">
        <f>VLOOKUP(E169,Cleaned_CustomerTable!$A:$H,8,FALSE())</f>
        <v>Silver</v>
      </c>
      <c r="I169" s="4" t="str">
        <f>VLOOKUP(E169,Cleaned_CustomerTable!$A:$H,6,FALSE())</f>
        <v>Alaska</v>
      </c>
      <c r="J169" s="4" t="str">
        <f>Cleaned_SalesTable!D169</f>
        <v>PROD79</v>
      </c>
      <c r="K169" s="4" t="str">
        <f>VLOOKUP(J169,Cleaned_ProductTable!$A:$F,2,FALSE())</f>
        <v>Decorative Lamp Shade</v>
      </c>
      <c r="L169" s="4" t="str">
        <f>VLOOKUP(J169,Cleaned_ProductTable!$A:$F,3,FALSE())</f>
        <v>Home</v>
      </c>
      <c r="M169" s="4" t="str">
        <f>VLOOKUP(J169,Cleaned_ProductTable!$A:$F,4,FALSE())</f>
        <v>Ramirez-Hanson</v>
      </c>
      <c r="N169" s="4">
        <f>VLOOKUP(J169,Cleaned_ProductTable!$A:$F,5,FALSE())</f>
        <v>228.53</v>
      </c>
      <c r="O169" s="4" t="str">
        <f>Cleaned_SalesTable!E169</f>
        <v>STORE7</v>
      </c>
      <c r="P169" s="4" t="str">
        <f>VLOOKUP(O169,Cleaned_StoreTable!$A:$F,2,FALSE())</f>
        <v>Martinez-Mullins</v>
      </c>
      <c r="Q169" s="4" t="str">
        <f>VLOOKUP(O169,Cleaned_StoreTable!$A:$F,3,FALSE())</f>
        <v>South</v>
      </c>
      <c r="R169" s="4" t="str">
        <f>VLOOKUP(O169,Cleaned_StoreTable!$A:$F,5,FALSE())</f>
        <v>Online</v>
      </c>
      <c r="S169" s="4">
        <f>Cleaned_SalesTable!F169</f>
        <v>4</v>
      </c>
      <c r="T169" s="9">
        <f>Cleaned_SalesTable!G169</f>
        <v>422.09</v>
      </c>
      <c r="U169" s="8">
        <f>Cleaned_SalesTable!H169</f>
        <v>0.04</v>
      </c>
      <c r="V169" s="4" t="str">
        <f>Cleaned_SalesTable!I169</f>
        <v>Credit Card</v>
      </c>
      <c r="W169" s="9">
        <f>Cleaned_SalesTable!J169</f>
        <v>1620.8255999999999</v>
      </c>
      <c r="X169" s="9">
        <f t="shared" si="14"/>
        <v>914.12</v>
      </c>
      <c r="Y169" s="9">
        <f t="shared" si="15"/>
        <v>706.71</v>
      </c>
      <c r="Z169" s="10">
        <f t="shared" si="16"/>
        <v>0.436</v>
      </c>
      <c r="AA169" s="4" t="str">
        <f t="shared" si="17"/>
        <v>High Value</v>
      </c>
    </row>
    <row r="170" spans="1:27" ht="15" customHeight="1" x14ac:dyDescent="0.3">
      <c r="A170" s="4" t="str">
        <f>Cleaned_SalesTable!A170</f>
        <v>SALE168</v>
      </c>
      <c r="B170" s="26">
        <f>Cleaned_SalesTable!B170</f>
        <v>45462</v>
      </c>
      <c r="C170" s="4" t="str">
        <f t="shared" si="12"/>
        <v>Jun-2024</v>
      </c>
      <c r="D170" s="24">
        <f t="shared" si="13"/>
        <v>2024</v>
      </c>
      <c r="E170" s="4" t="str">
        <f>Cleaned_SalesTable!C170</f>
        <v>CUST1108</v>
      </c>
      <c r="F170" s="4" t="str">
        <f>VLOOKUP(E170,Cleaned_CustomerTable!$A:$H,2,FALSE())</f>
        <v>Travis Holland</v>
      </c>
      <c r="G170" s="24">
        <f>VLOOKUP(E170,Cleaned_CustomerTable!$A:$H,3,FALSE())</f>
        <v>38</v>
      </c>
      <c r="H170" s="4" t="str">
        <f>VLOOKUP(E170,Cleaned_CustomerTable!$A:$H,8,FALSE())</f>
        <v>Bronze</v>
      </c>
      <c r="I170" s="4" t="str">
        <f>VLOOKUP(E170,Cleaned_CustomerTable!$A:$H,6,FALSE())</f>
        <v>New Hampshire</v>
      </c>
      <c r="J170" s="4" t="str">
        <f>Cleaned_SalesTable!D170</f>
        <v>PROD30</v>
      </c>
      <c r="K170" s="4" t="str">
        <f>VLOOKUP(J170,Cleaned_ProductTable!$A:$F,2,FALSE())</f>
        <v>Stainless Steel Cutlery Set</v>
      </c>
      <c r="L170" s="4" t="str">
        <f>VLOOKUP(J170,Cleaned_ProductTable!$A:$F,3,FALSE())</f>
        <v>Home</v>
      </c>
      <c r="M170" s="4" t="str">
        <f>VLOOKUP(J170,Cleaned_ProductTable!$A:$F,4,FALSE())</f>
        <v>Stevens, Fernandez and Martin</v>
      </c>
      <c r="N170" s="4">
        <f>VLOOKUP(J170,Cleaned_ProductTable!$A:$F,5,FALSE())</f>
        <v>19.52</v>
      </c>
      <c r="O170" s="4" t="str">
        <f>Cleaned_SalesTable!E170</f>
        <v>STORE9</v>
      </c>
      <c r="P170" s="4" t="str">
        <f>VLOOKUP(O170,Cleaned_StoreTable!$A:$F,2,FALSE())</f>
        <v>Moore, Padilla and Butler</v>
      </c>
      <c r="Q170" s="4" t="str">
        <f>VLOOKUP(O170,Cleaned_StoreTable!$A:$F,3,FALSE())</f>
        <v>South</v>
      </c>
      <c r="R170" s="4" t="str">
        <f>VLOOKUP(O170,Cleaned_StoreTable!$A:$F,5,FALSE())</f>
        <v>Flagship</v>
      </c>
      <c r="S170" s="4">
        <f>Cleaned_SalesTable!F170</f>
        <v>1</v>
      </c>
      <c r="T170" s="9">
        <f>Cleaned_SalesTable!G170</f>
        <v>998.19</v>
      </c>
      <c r="U170" s="8">
        <f>Cleaned_SalesTable!H170</f>
        <v>0.2</v>
      </c>
      <c r="V170" s="4" t="str">
        <f>Cleaned_SalesTable!I170</f>
        <v>Credit Card</v>
      </c>
      <c r="W170" s="9">
        <f>Cleaned_SalesTable!J170</f>
        <v>798.55200000000002</v>
      </c>
      <c r="X170" s="9">
        <f t="shared" si="14"/>
        <v>19.52</v>
      </c>
      <c r="Y170" s="9">
        <f t="shared" si="15"/>
        <v>779.03</v>
      </c>
      <c r="Z170" s="10">
        <f t="shared" si="16"/>
        <v>0.97560000000000002</v>
      </c>
      <c r="AA170" s="4" t="str">
        <f t="shared" si="17"/>
        <v>Standard</v>
      </c>
    </row>
    <row r="171" spans="1:27" ht="15" customHeight="1" x14ac:dyDescent="0.3">
      <c r="A171" s="4" t="str">
        <f>Cleaned_SalesTable!A171</f>
        <v>SALE169</v>
      </c>
      <c r="B171" s="26">
        <f>Cleaned_SalesTable!B171</f>
        <v>45313</v>
      </c>
      <c r="C171" s="4" t="str">
        <f t="shared" si="12"/>
        <v>Jan-2024</v>
      </c>
      <c r="D171" s="24">
        <f t="shared" si="13"/>
        <v>2024</v>
      </c>
      <c r="E171" s="4" t="str">
        <f>Cleaned_SalesTable!C171</f>
        <v>CUST1373</v>
      </c>
      <c r="F171" s="4" t="str">
        <f>VLOOKUP(E171,Cleaned_CustomerTable!$A:$H,2,FALSE())</f>
        <v>James Orozco</v>
      </c>
      <c r="G171" s="24">
        <f>VLOOKUP(E171,Cleaned_CustomerTable!$A:$H,3,FALSE())</f>
        <v>37</v>
      </c>
      <c r="H171" s="4" t="str">
        <f>VLOOKUP(E171,Cleaned_CustomerTable!$A:$H,8,FALSE())</f>
        <v>Gold</v>
      </c>
      <c r="I171" s="4" t="str">
        <f>VLOOKUP(E171,Cleaned_CustomerTable!$A:$H,6,FALSE())</f>
        <v>Maine</v>
      </c>
      <c r="J171" s="4" t="str">
        <f>Cleaned_SalesTable!D171</f>
        <v>PROD72</v>
      </c>
      <c r="K171" s="4" t="str">
        <f>VLOOKUP(J171,Cleaned_ProductTable!$A:$F,2,FALSE())</f>
        <v>Professional Jump Rope</v>
      </c>
      <c r="L171" s="4" t="str">
        <f>VLOOKUP(J171,Cleaned_ProductTable!$A:$F,3,FALSE())</f>
        <v>Sports</v>
      </c>
      <c r="M171" s="4" t="str">
        <f>VLOOKUP(J171,Cleaned_ProductTable!$A:$F,4,FALSE())</f>
        <v>Davis PLC</v>
      </c>
      <c r="N171" s="4">
        <f>VLOOKUP(J171,Cleaned_ProductTable!$A:$F,5,FALSE())</f>
        <v>477.61</v>
      </c>
      <c r="O171" s="4" t="str">
        <f>Cleaned_SalesTable!E171</f>
        <v>STORE7</v>
      </c>
      <c r="P171" s="4" t="str">
        <f>VLOOKUP(O171,Cleaned_StoreTable!$A:$F,2,FALSE())</f>
        <v>Martinez-Mullins</v>
      </c>
      <c r="Q171" s="4" t="str">
        <f>VLOOKUP(O171,Cleaned_StoreTable!$A:$F,3,FALSE())</f>
        <v>South</v>
      </c>
      <c r="R171" s="4" t="str">
        <f>VLOOKUP(O171,Cleaned_StoreTable!$A:$F,5,FALSE())</f>
        <v>Online</v>
      </c>
      <c r="S171" s="4">
        <f>Cleaned_SalesTable!F171</f>
        <v>2</v>
      </c>
      <c r="T171" s="9">
        <f>Cleaned_SalesTable!G171</f>
        <v>343.42</v>
      </c>
      <c r="U171" s="8">
        <f>Cleaned_SalesTable!H171</f>
        <v>0.12</v>
      </c>
      <c r="V171" s="4" t="str">
        <f>Cleaned_SalesTable!I171</f>
        <v>COD</v>
      </c>
      <c r="W171" s="9">
        <f>Cleaned_SalesTable!J171</f>
        <v>604.41920000000005</v>
      </c>
      <c r="X171" s="9">
        <f t="shared" si="14"/>
        <v>955.22</v>
      </c>
      <c r="Y171" s="9">
        <f t="shared" si="15"/>
        <v>-350.8</v>
      </c>
      <c r="Z171" s="10">
        <f t="shared" si="16"/>
        <v>-0.58040000000000003</v>
      </c>
      <c r="AA171" s="4" t="str">
        <f t="shared" si="17"/>
        <v>Standard</v>
      </c>
    </row>
    <row r="172" spans="1:27" ht="15" customHeight="1" x14ac:dyDescent="0.3">
      <c r="A172" s="4" t="str">
        <f>Cleaned_SalesTable!A172</f>
        <v>SALE170</v>
      </c>
      <c r="B172" s="26">
        <f>Cleaned_SalesTable!B172</f>
        <v>45390</v>
      </c>
      <c r="C172" s="4" t="str">
        <f t="shared" si="12"/>
        <v>Apr-2024</v>
      </c>
      <c r="D172" s="24">
        <f t="shared" si="13"/>
        <v>2024</v>
      </c>
      <c r="E172" s="4" t="str">
        <f>Cleaned_SalesTable!C172</f>
        <v>CUST1256</v>
      </c>
      <c r="F172" s="4" t="str">
        <f>VLOOKUP(E172,Cleaned_CustomerTable!$A:$H,2,FALSE())</f>
        <v>Kristen Fischer</v>
      </c>
      <c r="G172" s="24">
        <f>VLOOKUP(E172,Cleaned_CustomerTable!$A:$H,3,FALSE())</f>
        <v>57</v>
      </c>
      <c r="H172" s="4" t="str">
        <f>VLOOKUP(E172,Cleaned_CustomerTable!$A:$H,8,FALSE())</f>
        <v>Platinum</v>
      </c>
      <c r="I172" s="4" t="str">
        <f>VLOOKUP(E172,Cleaned_CustomerTable!$A:$H,6,FALSE())</f>
        <v>Arkansas</v>
      </c>
      <c r="J172" s="4" t="str">
        <f>Cleaned_SalesTable!D172</f>
        <v>PROD34</v>
      </c>
      <c r="K172" s="4" t="str">
        <f>VLOOKUP(J172,Cleaned_ProductTable!$A:$F,2,FALSE())</f>
        <v>Gaming Mechanical Keyboard</v>
      </c>
      <c r="L172" s="4" t="str">
        <f>VLOOKUP(J172,Cleaned_ProductTable!$A:$F,3,FALSE())</f>
        <v>Electronics</v>
      </c>
      <c r="M172" s="4" t="str">
        <f>VLOOKUP(J172,Cleaned_ProductTable!$A:$F,4,FALSE())</f>
        <v>Lucero LLC</v>
      </c>
      <c r="N172" s="4">
        <f>VLOOKUP(J172,Cleaned_ProductTable!$A:$F,5,FALSE())</f>
        <v>419.28</v>
      </c>
      <c r="O172" s="4" t="str">
        <f>Cleaned_SalesTable!E172</f>
        <v>STORE6</v>
      </c>
      <c r="P172" s="4" t="str">
        <f>VLOOKUP(O172,Cleaned_StoreTable!$A:$F,2,FALSE())</f>
        <v>Benson-Elliott</v>
      </c>
      <c r="Q172" s="4" t="str">
        <f>VLOOKUP(O172,Cleaned_StoreTable!$A:$F,3,FALSE())</f>
        <v>East</v>
      </c>
      <c r="R172" s="4" t="str">
        <f>VLOOKUP(O172,Cleaned_StoreTable!$A:$F,5,FALSE())</f>
        <v>Online</v>
      </c>
      <c r="S172" s="4">
        <f>Cleaned_SalesTable!F172</f>
        <v>1</v>
      </c>
      <c r="T172" s="9">
        <f>Cleaned_SalesTable!G172</f>
        <v>152.16999999999999</v>
      </c>
      <c r="U172" s="8">
        <f>Cleaned_SalesTable!H172</f>
        <v>0.28000000000000003</v>
      </c>
      <c r="V172" s="4" t="str">
        <f>Cleaned_SalesTable!I172</f>
        <v>COD</v>
      </c>
      <c r="W172" s="9">
        <f>Cleaned_SalesTable!J172</f>
        <v>109.5624</v>
      </c>
      <c r="X172" s="9">
        <f t="shared" si="14"/>
        <v>419.28</v>
      </c>
      <c r="Y172" s="9">
        <f t="shared" si="15"/>
        <v>-309.72000000000003</v>
      </c>
      <c r="Z172" s="10">
        <f t="shared" si="16"/>
        <v>-2.8269000000000002</v>
      </c>
      <c r="AA172" s="4" t="str">
        <f t="shared" si="17"/>
        <v>Standard</v>
      </c>
    </row>
    <row r="173" spans="1:27" ht="15" customHeight="1" x14ac:dyDescent="0.3">
      <c r="A173" s="4" t="str">
        <f>Cleaned_SalesTable!A173</f>
        <v>SALE171</v>
      </c>
      <c r="B173" s="26">
        <f>Cleaned_SalesTable!B173</f>
        <v>45795</v>
      </c>
      <c r="C173" s="4" t="str">
        <f t="shared" si="12"/>
        <v>May-2025</v>
      </c>
      <c r="D173" s="24">
        <f t="shared" si="13"/>
        <v>2025</v>
      </c>
      <c r="E173" s="4" t="str">
        <f>Cleaned_SalesTable!C173</f>
        <v>CUST1175</v>
      </c>
      <c r="F173" s="4" t="str">
        <f>VLOOKUP(E173,Cleaned_CustomerTable!$A:$H,2,FALSE())</f>
        <v>Michelle Rogers</v>
      </c>
      <c r="G173" s="24">
        <f>VLOOKUP(E173,Cleaned_CustomerTable!$A:$H,3,FALSE())</f>
        <v>56</v>
      </c>
      <c r="H173" s="4" t="str">
        <f>VLOOKUP(E173,Cleaned_CustomerTable!$A:$H,8,FALSE())</f>
        <v>Platinum</v>
      </c>
      <c r="I173" s="4" t="str">
        <f>VLOOKUP(E173,Cleaned_CustomerTable!$A:$H,6,FALSE())</f>
        <v>Hawaii</v>
      </c>
      <c r="J173" s="4" t="str">
        <f>Cleaned_SalesTable!D173</f>
        <v>PROD49</v>
      </c>
      <c r="K173" s="4" t="str">
        <f>VLOOKUP(J173,Cleaned_ProductTable!$A:$F,2,FALSE())</f>
        <v>Men's Roll-On Perfume</v>
      </c>
      <c r="L173" s="4" t="str">
        <f>VLOOKUP(J173,Cleaned_ProductTable!$A:$F,3,FALSE())</f>
        <v>Beauty</v>
      </c>
      <c r="M173" s="4" t="str">
        <f>VLOOKUP(J173,Cleaned_ProductTable!$A:$F,4,FALSE())</f>
        <v>Sullivan and Sons</v>
      </c>
      <c r="N173" s="4">
        <f>VLOOKUP(J173,Cleaned_ProductTable!$A:$F,5,FALSE())</f>
        <v>43.29</v>
      </c>
      <c r="O173" s="4" t="str">
        <f>Cleaned_SalesTable!E173</f>
        <v>STORE11</v>
      </c>
      <c r="P173" s="4" t="str">
        <f>VLOOKUP(O173,Cleaned_StoreTable!$A:$F,2,FALSE())</f>
        <v>Aguirre-Keller</v>
      </c>
      <c r="Q173" s="4" t="str">
        <f>VLOOKUP(O173,Cleaned_StoreTable!$A:$F,3,FALSE())</f>
        <v>South</v>
      </c>
      <c r="R173" s="4" t="str">
        <f>VLOOKUP(O173,Cleaned_StoreTable!$A:$F,5,FALSE())</f>
        <v>Online</v>
      </c>
      <c r="S173" s="4">
        <f>Cleaned_SalesTable!F173</f>
        <v>1</v>
      </c>
      <c r="T173" s="9">
        <f>Cleaned_SalesTable!G173</f>
        <v>325.08</v>
      </c>
      <c r="U173" s="8">
        <f>Cleaned_SalesTable!H173</f>
        <v>0.26</v>
      </c>
      <c r="V173" s="4" t="str">
        <f>Cleaned_SalesTable!I173</f>
        <v>PayPal</v>
      </c>
      <c r="W173" s="9">
        <f>Cleaned_SalesTable!J173</f>
        <v>240.5592</v>
      </c>
      <c r="X173" s="9">
        <f t="shared" si="14"/>
        <v>43.29</v>
      </c>
      <c r="Y173" s="9">
        <f t="shared" si="15"/>
        <v>197.27</v>
      </c>
      <c r="Z173" s="10">
        <f t="shared" si="16"/>
        <v>0.82</v>
      </c>
      <c r="AA173" s="4" t="str">
        <f t="shared" si="17"/>
        <v>Standard</v>
      </c>
    </row>
    <row r="174" spans="1:27" ht="15" customHeight="1" x14ac:dyDescent="0.3">
      <c r="A174" s="4" t="str">
        <f>Cleaned_SalesTable!A174</f>
        <v>SALE172</v>
      </c>
      <c r="B174" s="26">
        <f>Cleaned_SalesTable!B174</f>
        <v>45267</v>
      </c>
      <c r="C174" s="4" t="str">
        <f t="shared" si="12"/>
        <v>Dec-2023</v>
      </c>
      <c r="D174" s="24">
        <f t="shared" si="13"/>
        <v>2023</v>
      </c>
      <c r="E174" s="4" t="str">
        <f>Cleaned_SalesTable!C174</f>
        <v>CUST1344</v>
      </c>
      <c r="F174" s="4" t="str">
        <f>VLOOKUP(E174,Cleaned_CustomerTable!$A:$H,2,FALSE())</f>
        <v>Evelyn Brown</v>
      </c>
      <c r="G174" s="24">
        <f>VLOOKUP(E174,Cleaned_CustomerTable!$A:$H,3,FALSE())</f>
        <v>39</v>
      </c>
      <c r="H174" s="4" t="str">
        <f>VLOOKUP(E174,Cleaned_CustomerTable!$A:$H,8,FALSE())</f>
        <v>Gold</v>
      </c>
      <c r="I174" s="4" t="str">
        <f>VLOOKUP(E174,Cleaned_CustomerTable!$A:$H,6,FALSE())</f>
        <v>New Mexico</v>
      </c>
      <c r="J174" s="4" t="str">
        <f>Cleaned_SalesTable!D174</f>
        <v>PROD89</v>
      </c>
      <c r="K174" s="4" t="str">
        <f>VLOOKUP(J174,Cleaned_ProductTable!$A:$F,2,FALSE())</f>
        <v>Face Foundation Kit</v>
      </c>
      <c r="L174" s="4" t="str">
        <f>VLOOKUP(J174,Cleaned_ProductTable!$A:$F,3,FALSE())</f>
        <v>Beauty</v>
      </c>
      <c r="M174" s="4" t="str">
        <f>VLOOKUP(J174,Cleaned_ProductTable!$A:$F,4,FALSE())</f>
        <v>Taylor-Elliott</v>
      </c>
      <c r="N174" s="4">
        <f>VLOOKUP(J174,Cleaned_ProductTable!$A:$F,5,FALSE())</f>
        <v>183.04</v>
      </c>
      <c r="O174" s="4" t="str">
        <f>Cleaned_SalesTable!E174</f>
        <v>STORE10</v>
      </c>
      <c r="P174" s="4" t="str">
        <f>VLOOKUP(O174,Cleaned_StoreTable!$A:$F,2,FALSE())</f>
        <v>Hill, Wagner and Ballard</v>
      </c>
      <c r="Q174" s="4" t="str">
        <f>VLOOKUP(O174,Cleaned_StoreTable!$A:$F,3,FALSE())</f>
        <v>East</v>
      </c>
      <c r="R174" s="4" t="str">
        <f>VLOOKUP(O174,Cleaned_StoreTable!$A:$F,5,FALSE())</f>
        <v>Online</v>
      </c>
      <c r="S174" s="4">
        <f>Cleaned_SalesTable!F174</f>
        <v>2</v>
      </c>
      <c r="T174" s="9">
        <f>Cleaned_SalesTable!G174</f>
        <v>827.92</v>
      </c>
      <c r="U174" s="8">
        <f>Cleaned_SalesTable!H174</f>
        <v>0.25</v>
      </c>
      <c r="V174" s="4" t="str">
        <f>Cleaned_SalesTable!I174</f>
        <v>COD</v>
      </c>
      <c r="W174" s="9">
        <f>Cleaned_SalesTable!J174</f>
        <v>1241.8800000000001</v>
      </c>
      <c r="X174" s="9">
        <f t="shared" si="14"/>
        <v>366.08</v>
      </c>
      <c r="Y174" s="9">
        <f t="shared" si="15"/>
        <v>875.8</v>
      </c>
      <c r="Z174" s="10">
        <f t="shared" si="16"/>
        <v>0.70520000000000005</v>
      </c>
      <c r="AA174" s="4" t="str">
        <f t="shared" si="17"/>
        <v>High Value</v>
      </c>
    </row>
    <row r="175" spans="1:27" ht="15" customHeight="1" x14ac:dyDescent="0.3">
      <c r="A175" s="4" t="str">
        <f>Cleaned_SalesTable!A175</f>
        <v>SALE173</v>
      </c>
      <c r="B175" s="26">
        <f>Cleaned_SalesTable!B175</f>
        <v>45314</v>
      </c>
      <c r="C175" s="4" t="str">
        <f t="shared" si="12"/>
        <v>Jan-2024</v>
      </c>
      <c r="D175" s="24">
        <f t="shared" si="13"/>
        <v>2024</v>
      </c>
      <c r="E175" s="4" t="str">
        <f>Cleaned_SalesTable!C175</f>
        <v>CUST1485</v>
      </c>
      <c r="F175" s="4" t="str">
        <f>VLOOKUP(E175,Cleaned_CustomerTable!$A:$H,2,FALSE())</f>
        <v>Sara Ingram</v>
      </c>
      <c r="G175" s="24">
        <f>VLOOKUP(E175,Cleaned_CustomerTable!$A:$H,3,FALSE())</f>
        <v>46</v>
      </c>
      <c r="H175" s="4" t="str">
        <f>VLOOKUP(E175,Cleaned_CustomerTable!$A:$H,8,FALSE())</f>
        <v>Bronze</v>
      </c>
      <c r="I175" s="4" t="str">
        <f>VLOOKUP(E175,Cleaned_CustomerTable!$A:$H,6,FALSE())</f>
        <v>Virginia</v>
      </c>
      <c r="J175" s="4" t="str">
        <f>Cleaned_SalesTable!D175</f>
        <v>PROD26</v>
      </c>
      <c r="K175" s="4" t="str">
        <f>VLOOKUP(J175,Cleaned_ProductTable!$A:$F,2,FALSE())</f>
        <v>Wireless Bluetooth Speaker</v>
      </c>
      <c r="L175" s="4" t="str">
        <f>VLOOKUP(J175,Cleaned_ProductTable!$A:$F,3,FALSE())</f>
        <v>Electronics</v>
      </c>
      <c r="M175" s="4" t="str">
        <f>VLOOKUP(J175,Cleaned_ProductTable!$A:$F,4,FALSE())</f>
        <v>Reed-Schmidt</v>
      </c>
      <c r="N175" s="4">
        <f>VLOOKUP(J175,Cleaned_ProductTable!$A:$F,5,FALSE())</f>
        <v>322.41000000000003</v>
      </c>
      <c r="O175" s="4" t="str">
        <f>Cleaned_SalesTable!E175</f>
        <v>STORE2</v>
      </c>
      <c r="P175" s="4" t="str">
        <f>VLOOKUP(O175,Cleaned_StoreTable!$A:$F,2,FALSE())</f>
        <v>Black-Horn</v>
      </c>
      <c r="Q175" s="4" t="str">
        <f>VLOOKUP(O175,Cleaned_StoreTable!$A:$F,3,FALSE())</f>
        <v>South</v>
      </c>
      <c r="R175" s="4" t="str">
        <f>VLOOKUP(O175,Cleaned_StoreTable!$A:$F,5,FALSE())</f>
        <v>Outlet</v>
      </c>
      <c r="S175" s="4">
        <f>Cleaned_SalesTable!F175</f>
        <v>2</v>
      </c>
      <c r="T175" s="9">
        <f>Cleaned_SalesTable!G175</f>
        <v>593.47</v>
      </c>
      <c r="U175" s="8">
        <f>Cleaned_SalesTable!H175</f>
        <v>0.1</v>
      </c>
      <c r="V175" s="4" t="str">
        <f>Cleaned_SalesTable!I175</f>
        <v>COD</v>
      </c>
      <c r="W175" s="9">
        <f>Cleaned_SalesTable!J175</f>
        <v>1068.2460000000001</v>
      </c>
      <c r="X175" s="9">
        <f t="shared" si="14"/>
        <v>644.82000000000005</v>
      </c>
      <c r="Y175" s="9">
        <f t="shared" si="15"/>
        <v>423.43</v>
      </c>
      <c r="Z175" s="10">
        <f t="shared" si="16"/>
        <v>0.39639999999999997</v>
      </c>
      <c r="AA175" s="4" t="str">
        <f t="shared" si="17"/>
        <v>Standard</v>
      </c>
    </row>
    <row r="176" spans="1:27" ht="15" customHeight="1" x14ac:dyDescent="0.3">
      <c r="A176" s="4" t="str">
        <f>Cleaned_SalesTable!A176</f>
        <v>SALE174</v>
      </c>
      <c r="B176" s="26">
        <f>Cleaned_SalesTable!B176</f>
        <v>45267</v>
      </c>
      <c r="C176" s="4" t="str">
        <f t="shared" si="12"/>
        <v>Dec-2023</v>
      </c>
      <c r="D176" s="24">
        <f t="shared" si="13"/>
        <v>2023</v>
      </c>
      <c r="E176" s="4" t="str">
        <f>Cleaned_SalesTable!C176</f>
        <v>CUST1293</v>
      </c>
      <c r="F176" s="4" t="str">
        <f>VLOOKUP(E176,Cleaned_CustomerTable!$A:$H,2,FALSE())</f>
        <v>Gloria Taylor</v>
      </c>
      <c r="G176" s="24">
        <f>VLOOKUP(E176,Cleaned_CustomerTable!$A:$H,3,FALSE())</f>
        <v>56</v>
      </c>
      <c r="H176" s="4" t="str">
        <f>VLOOKUP(E176,Cleaned_CustomerTable!$A:$H,8,FALSE())</f>
        <v>Platinum</v>
      </c>
      <c r="I176" s="4" t="str">
        <f>VLOOKUP(E176,Cleaned_CustomerTable!$A:$H,6,FALSE())</f>
        <v>Louisiana</v>
      </c>
      <c r="J176" s="4" t="str">
        <f>Cleaned_SalesTable!D176</f>
        <v>PROD20</v>
      </c>
      <c r="K176" s="4" t="str">
        <f>VLOOKUP(J176,Cleaned_ProductTable!$A:$F,2,FALSE())</f>
        <v>Outdoor Sports Water Bottle</v>
      </c>
      <c r="L176" s="4" t="str">
        <f>VLOOKUP(J176,Cleaned_ProductTable!$A:$F,3,FALSE())</f>
        <v>Sports</v>
      </c>
      <c r="M176" s="4" t="str">
        <f>VLOOKUP(J176,Cleaned_ProductTable!$A:$F,4,FALSE())</f>
        <v>Soto-Ellis</v>
      </c>
      <c r="N176" s="4">
        <f>VLOOKUP(J176,Cleaned_ProductTable!$A:$F,5,FALSE())</f>
        <v>131.51</v>
      </c>
      <c r="O176" s="4" t="str">
        <f>Cleaned_SalesTable!E176</f>
        <v>STORE7</v>
      </c>
      <c r="P176" s="4" t="str">
        <f>VLOOKUP(O176,Cleaned_StoreTable!$A:$F,2,FALSE())</f>
        <v>Martinez-Mullins</v>
      </c>
      <c r="Q176" s="4" t="str">
        <f>VLOOKUP(O176,Cleaned_StoreTable!$A:$F,3,FALSE())</f>
        <v>South</v>
      </c>
      <c r="R176" s="4" t="str">
        <f>VLOOKUP(O176,Cleaned_StoreTable!$A:$F,5,FALSE())</f>
        <v>Online</v>
      </c>
      <c r="S176" s="4">
        <f>Cleaned_SalesTable!F176</f>
        <v>4</v>
      </c>
      <c r="T176" s="9">
        <f>Cleaned_SalesTable!G176</f>
        <v>756.28</v>
      </c>
      <c r="U176" s="8">
        <f>Cleaned_SalesTable!H176</f>
        <v>0.05</v>
      </c>
      <c r="V176" s="4" t="str">
        <f>Cleaned_SalesTable!I176</f>
        <v>COD</v>
      </c>
      <c r="W176" s="9">
        <f>Cleaned_SalesTable!J176</f>
        <v>2873.864</v>
      </c>
      <c r="X176" s="9">
        <f t="shared" si="14"/>
        <v>526.04</v>
      </c>
      <c r="Y176" s="9">
        <f t="shared" si="15"/>
        <v>2347.8200000000002</v>
      </c>
      <c r="Z176" s="10">
        <f t="shared" si="16"/>
        <v>0.81699999999999995</v>
      </c>
      <c r="AA176" s="4" t="str">
        <f t="shared" si="17"/>
        <v>High Value</v>
      </c>
    </row>
    <row r="177" spans="1:27" ht="15" customHeight="1" x14ac:dyDescent="0.3">
      <c r="A177" s="4" t="str">
        <f>Cleaned_SalesTable!A177</f>
        <v>SALE175</v>
      </c>
      <c r="B177" s="26">
        <f>Cleaned_SalesTable!B177</f>
        <v>45641</v>
      </c>
      <c r="C177" s="4" t="str">
        <f t="shared" si="12"/>
        <v>Dec-2024</v>
      </c>
      <c r="D177" s="24">
        <f t="shared" si="13"/>
        <v>2024</v>
      </c>
      <c r="E177" s="4" t="str">
        <f>Cleaned_SalesTable!C177</f>
        <v>CUST1377</v>
      </c>
      <c r="F177" s="4" t="str">
        <f>VLOOKUP(E177,Cleaned_CustomerTable!$A:$H,2,FALSE())</f>
        <v>Charles Conley</v>
      </c>
      <c r="G177" s="24">
        <f>VLOOKUP(E177,Cleaned_CustomerTable!$A:$H,3,FALSE())</f>
        <v>39</v>
      </c>
      <c r="H177" s="4" t="str">
        <f>VLOOKUP(E177,Cleaned_CustomerTable!$A:$H,8,FALSE())</f>
        <v>Gold</v>
      </c>
      <c r="I177" s="4" t="str">
        <f>VLOOKUP(E177,Cleaned_CustomerTable!$A:$H,6,FALSE())</f>
        <v>Maine</v>
      </c>
      <c r="J177" s="4" t="str">
        <f>Cleaned_SalesTable!D177</f>
        <v>PROD92</v>
      </c>
      <c r="K177" s="4" t="str">
        <f>VLOOKUP(J177,Cleaned_ProductTable!$A:$F,2,FALSE())</f>
        <v>Microwave Oven</v>
      </c>
      <c r="L177" s="4" t="str">
        <f>VLOOKUP(J177,Cleaned_ProductTable!$A:$F,3,FALSE())</f>
        <v>Home</v>
      </c>
      <c r="M177" s="4" t="str">
        <f>VLOOKUP(J177,Cleaned_ProductTable!$A:$F,4,FALSE())</f>
        <v>Green, Powell and Palmer</v>
      </c>
      <c r="N177" s="4">
        <f>VLOOKUP(J177,Cleaned_ProductTable!$A:$F,5,FALSE())</f>
        <v>447.43</v>
      </c>
      <c r="O177" s="4" t="str">
        <f>Cleaned_SalesTable!E177</f>
        <v>STORE1</v>
      </c>
      <c r="P177" s="4" t="str">
        <f>VLOOKUP(O177,Cleaned_StoreTable!$A:$F,2,FALSE())</f>
        <v>Martinez, Adkins and Johnson</v>
      </c>
      <c r="Q177" s="4" t="str">
        <f>VLOOKUP(O177,Cleaned_StoreTable!$A:$F,3,FALSE())</f>
        <v>North</v>
      </c>
      <c r="R177" s="4" t="str">
        <f>VLOOKUP(O177,Cleaned_StoreTable!$A:$F,5,FALSE())</f>
        <v>Flagship</v>
      </c>
      <c r="S177" s="4">
        <f>Cleaned_SalesTable!F177</f>
        <v>2</v>
      </c>
      <c r="T177" s="9">
        <f>Cleaned_SalesTable!G177</f>
        <v>707.65</v>
      </c>
      <c r="U177" s="8">
        <f>Cleaned_SalesTable!H177</f>
        <v>0.14000000000000001</v>
      </c>
      <c r="V177" s="4" t="str">
        <f>Cleaned_SalesTable!I177</f>
        <v>Credit Card</v>
      </c>
      <c r="W177" s="9">
        <f>Cleaned_SalesTable!J177</f>
        <v>1217.1579999999999</v>
      </c>
      <c r="X177" s="9">
        <f t="shared" si="14"/>
        <v>894.86</v>
      </c>
      <c r="Y177" s="9">
        <f t="shared" si="15"/>
        <v>322.3</v>
      </c>
      <c r="Z177" s="10">
        <f t="shared" si="16"/>
        <v>0.26479999999999998</v>
      </c>
      <c r="AA177" s="4" t="str">
        <f t="shared" si="17"/>
        <v>High Value</v>
      </c>
    </row>
    <row r="178" spans="1:27" ht="15" customHeight="1" x14ac:dyDescent="0.3">
      <c r="A178" s="4" t="str">
        <f>Cleaned_SalesTable!A178</f>
        <v>SALE176</v>
      </c>
      <c r="B178" s="26">
        <f>Cleaned_SalesTable!B178</f>
        <v>45371</v>
      </c>
      <c r="C178" s="4" t="str">
        <f t="shared" si="12"/>
        <v>Mar-2024</v>
      </c>
      <c r="D178" s="24">
        <f t="shared" si="13"/>
        <v>2024</v>
      </c>
      <c r="E178" s="4" t="str">
        <f>Cleaned_SalesTable!C178</f>
        <v>CUST1128</v>
      </c>
      <c r="F178" s="4" t="str">
        <f>VLOOKUP(E178,Cleaned_CustomerTable!$A:$H,2,FALSE())</f>
        <v>Susan Mcdonald</v>
      </c>
      <c r="G178" s="24">
        <f>VLOOKUP(E178,Cleaned_CustomerTable!$A:$H,3,FALSE())</f>
        <v>45</v>
      </c>
      <c r="H178" s="4" t="str">
        <f>VLOOKUP(E178,Cleaned_CustomerTable!$A:$H,8,FALSE())</f>
        <v>Silver</v>
      </c>
      <c r="I178" s="4" t="str">
        <f>VLOOKUP(E178,Cleaned_CustomerTable!$A:$H,6,FALSE())</f>
        <v>Arkansas</v>
      </c>
      <c r="J178" s="4" t="str">
        <f>Cleaned_SalesTable!D178</f>
        <v>PROD25</v>
      </c>
      <c r="K178" s="4" t="str">
        <f>VLOOKUP(J178,Cleaned_ProductTable!$A:$F,2,FALSE())</f>
        <v>Women's Scarf Set</v>
      </c>
      <c r="L178" s="4" t="str">
        <f>VLOOKUP(J178,Cleaned_ProductTable!$A:$F,3,FALSE())</f>
        <v>Clothing</v>
      </c>
      <c r="M178" s="4" t="str">
        <f>VLOOKUP(J178,Cleaned_ProductTable!$A:$F,4,FALSE())</f>
        <v>Brown and Sons</v>
      </c>
      <c r="N178" s="4">
        <f>VLOOKUP(J178,Cleaned_ProductTable!$A:$F,5,FALSE())</f>
        <v>174.02</v>
      </c>
      <c r="O178" s="4" t="str">
        <f>Cleaned_SalesTable!E178</f>
        <v>STORE15</v>
      </c>
      <c r="P178" s="4" t="str">
        <f>VLOOKUP(O178,Cleaned_StoreTable!$A:$F,2,FALSE())</f>
        <v>Shelton PLC</v>
      </c>
      <c r="Q178" s="4" t="str">
        <f>VLOOKUP(O178,Cleaned_StoreTable!$A:$F,3,FALSE())</f>
        <v>North</v>
      </c>
      <c r="R178" s="4" t="str">
        <f>VLOOKUP(O178,Cleaned_StoreTable!$A:$F,5,FALSE())</f>
        <v>Flagship</v>
      </c>
      <c r="S178" s="4">
        <f>Cleaned_SalesTable!F178</f>
        <v>1</v>
      </c>
      <c r="T178" s="9">
        <f>Cleaned_SalesTable!G178</f>
        <v>857.35</v>
      </c>
      <c r="U178" s="8">
        <f>Cleaned_SalesTable!H178</f>
        <v>0.28000000000000003</v>
      </c>
      <c r="V178" s="4" t="str">
        <f>Cleaned_SalesTable!I178</f>
        <v>PayPal</v>
      </c>
      <c r="W178" s="9">
        <f>Cleaned_SalesTable!J178</f>
        <v>617.29200000000003</v>
      </c>
      <c r="X178" s="9">
        <f t="shared" si="14"/>
        <v>174.02</v>
      </c>
      <c r="Y178" s="9">
        <f t="shared" si="15"/>
        <v>443.27</v>
      </c>
      <c r="Z178" s="10">
        <f t="shared" si="16"/>
        <v>0.71809999999999996</v>
      </c>
      <c r="AA178" s="4" t="str">
        <f t="shared" si="17"/>
        <v>Standard</v>
      </c>
    </row>
    <row r="179" spans="1:27" ht="15" customHeight="1" x14ac:dyDescent="0.3">
      <c r="A179" s="4" t="str">
        <f>Cleaned_SalesTable!A179</f>
        <v>SALE177</v>
      </c>
      <c r="B179" s="26">
        <f>Cleaned_SalesTable!B179</f>
        <v>45670</v>
      </c>
      <c r="C179" s="4" t="str">
        <f t="shared" si="12"/>
        <v>Jan-2025</v>
      </c>
      <c r="D179" s="24">
        <f t="shared" si="13"/>
        <v>2025</v>
      </c>
      <c r="E179" s="4" t="str">
        <f>Cleaned_SalesTable!C179</f>
        <v>CUST1499</v>
      </c>
      <c r="F179" s="4" t="str">
        <f>VLOOKUP(E179,Cleaned_CustomerTable!$A:$H,2,FALSE())</f>
        <v>Philip Pennington</v>
      </c>
      <c r="G179" s="24">
        <f>VLOOKUP(E179,Cleaned_CustomerTable!$A:$H,3,FALSE())</f>
        <v>27</v>
      </c>
      <c r="H179" s="4" t="str">
        <f>VLOOKUP(E179,Cleaned_CustomerTable!$A:$H,8,FALSE())</f>
        <v>Platinum</v>
      </c>
      <c r="I179" s="4" t="str">
        <f>VLOOKUP(E179,Cleaned_CustomerTable!$A:$H,6,FALSE())</f>
        <v>Oregon</v>
      </c>
      <c r="J179" s="4" t="str">
        <f>Cleaned_SalesTable!D179</f>
        <v>PROD55</v>
      </c>
      <c r="K179" s="4" t="str">
        <f>VLOOKUP(J179,Cleaned_ProductTable!$A:$F,2,FALSE())</f>
        <v>Ceramic Plant Pot</v>
      </c>
      <c r="L179" s="4" t="str">
        <f>VLOOKUP(J179,Cleaned_ProductTable!$A:$F,3,FALSE())</f>
        <v>Home</v>
      </c>
      <c r="M179" s="4" t="str">
        <f>VLOOKUP(J179,Cleaned_ProductTable!$A:$F,4,FALSE())</f>
        <v>Hatfield, Baird and Torres</v>
      </c>
      <c r="N179" s="4">
        <f>VLOOKUP(J179,Cleaned_ProductTable!$A:$F,5,FALSE())</f>
        <v>81.75</v>
      </c>
      <c r="O179" s="4" t="str">
        <f>Cleaned_SalesTable!E179</f>
        <v>STORE8</v>
      </c>
      <c r="P179" s="4" t="str">
        <f>VLOOKUP(O179,Cleaned_StoreTable!$A:$F,2,FALSE())</f>
        <v>Bean, Jones and Park</v>
      </c>
      <c r="Q179" s="4" t="str">
        <f>VLOOKUP(O179,Cleaned_StoreTable!$A:$F,3,FALSE())</f>
        <v>West</v>
      </c>
      <c r="R179" s="4" t="str">
        <f>VLOOKUP(O179,Cleaned_StoreTable!$A:$F,5,FALSE())</f>
        <v>Online</v>
      </c>
      <c r="S179" s="4">
        <f>Cleaned_SalesTable!F179</f>
        <v>1</v>
      </c>
      <c r="T179" s="9">
        <f>Cleaned_SalesTable!G179</f>
        <v>79</v>
      </c>
      <c r="U179" s="8">
        <f>Cleaned_SalesTable!H179</f>
        <v>0.04</v>
      </c>
      <c r="V179" s="4" t="str">
        <f>Cleaned_SalesTable!I179</f>
        <v>PayPal</v>
      </c>
      <c r="W179" s="9">
        <f>Cleaned_SalesTable!J179</f>
        <v>75.84</v>
      </c>
      <c r="X179" s="9">
        <f t="shared" si="14"/>
        <v>81.75</v>
      </c>
      <c r="Y179" s="9">
        <f t="shared" si="15"/>
        <v>-5.91</v>
      </c>
      <c r="Z179" s="10">
        <f t="shared" si="16"/>
        <v>-7.7899999999999997E-2</v>
      </c>
      <c r="AA179" s="4" t="str">
        <f t="shared" si="17"/>
        <v>Standard</v>
      </c>
    </row>
    <row r="180" spans="1:27" ht="15" customHeight="1" x14ac:dyDescent="0.3">
      <c r="A180" s="4" t="str">
        <f>Cleaned_SalesTable!A180</f>
        <v>SALE178</v>
      </c>
      <c r="B180" s="26">
        <f>Cleaned_SalesTable!B180</f>
        <v>45885</v>
      </c>
      <c r="C180" s="4" t="str">
        <f t="shared" si="12"/>
        <v>Aug-2025</v>
      </c>
      <c r="D180" s="24">
        <f t="shared" si="13"/>
        <v>2025</v>
      </c>
      <c r="E180" s="4" t="str">
        <f>Cleaned_SalesTable!C180</f>
        <v>CUST1066</v>
      </c>
      <c r="F180" s="4" t="str">
        <f>VLOOKUP(E180,Cleaned_CustomerTable!$A:$H,2,FALSE())</f>
        <v>Cody Diaz</v>
      </c>
      <c r="G180" s="24">
        <f>VLOOKUP(E180,Cleaned_CustomerTable!$A:$H,3,FALSE())</f>
        <v>27</v>
      </c>
      <c r="H180" s="4" t="str">
        <f>VLOOKUP(E180,Cleaned_CustomerTable!$A:$H,8,FALSE())</f>
        <v>Silver</v>
      </c>
      <c r="I180" s="4" t="str">
        <f>VLOOKUP(E180,Cleaned_CustomerTable!$A:$H,6,FALSE())</f>
        <v>New Hampshire</v>
      </c>
      <c r="J180" s="4" t="str">
        <f>Cleaned_SalesTable!D180</f>
        <v>PROD94</v>
      </c>
      <c r="K180" s="4" t="str">
        <f>VLOOKUP(J180,Cleaned_ProductTable!$A:$F,2,FALSE())</f>
        <v>Vitamin E Body Lotion</v>
      </c>
      <c r="L180" s="4" t="str">
        <f>VLOOKUP(J180,Cleaned_ProductTable!$A:$F,3,FALSE())</f>
        <v>Beauty</v>
      </c>
      <c r="M180" s="4" t="str">
        <f>VLOOKUP(J180,Cleaned_ProductTable!$A:$F,4,FALSE())</f>
        <v>Hoffman-Williams</v>
      </c>
      <c r="N180" s="4">
        <f>VLOOKUP(J180,Cleaned_ProductTable!$A:$F,5,FALSE())</f>
        <v>358.47</v>
      </c>
      <c r="O180" s="4" t="str">
        <f>Cleaned_SalesTable!E180</f>
        <v>STORE5</v>
      </c>
      <c r="P180" s="4" t="str">
        <f>VLOOKUP(O180,Cleaned_StoreTable!$A:$F,2,FALSE())</f>
        <v>Gray Ltd</v>
      </c>
      <c r="Q180" s="4" t="str">
        <f>VLOOKUP(O180,Cleaned_StoreTable!$A:$F,3,FALSE())</f>
        <v>North</v>
      </c>
      <c r="R180" s="4" t="str">
        <f>VLOOKUP(O180,Cleaned_StoreTable!$A:$F,5,FALSE())</f>
        <v>Outlet</v>
      </c>
      <c r="S180" s="4">
        <f>Cleaned_SalesTable!F180</f>
        <v>4</v>
      </c>
      <c r="T180" s="9">
        <f>Cleaned_SalesTable!G180</f>
        <v>638.91</v>
      </c>
      <c r="U180" s="8">
        <f>Cleaned_SalesTable!H180</f>
        <v>0</v>
      </c>
      <c r="V180" s="4" t="str">
        <f>Cleaned_SalesTable!I180</f>
        <v>COD</v>
      </c>
      <c r="W180" s="9">
        <f>Cleaned_SalesTable!J180</f>
        <v>2555.64</v>
      </c>
      <c r="X180" s="9">
        <f t="shared" si="14"/>
        <v>1433.88</v>
      </c>
      <c r="Y180" s="9">
        <f t="shared" si="15"/>
        <v>1121.76</v>
      </c>
      <c r="Z180" s="10">
        <f t="shared" si="16"/>
        <v>0.43890000000000001</v>
      </c>
      <c r="AA180" s="4" t="str">
        <f t="shared" si="17"/>
        <v>High Value</v>
      </c>
    </row>
    <row r="181" spans="1:27" ht="15" customHeight="1" x14ac:dyDescent="0.3">
      <c r="A181" s="4" t="str">
        <f>Cleaned_SalesTable!A181</f>
        <v>SALE179</v>
      </c>
      <c r="B181" s="26">
        <f>Cleaned_SalesTable!B181</f>
        <v>45812</v>
      </c>
      <c r="C181" s="4" t="str">
        <f t="shared" si="12"/>
        <v>Jun-2025</v>
      </c>
      <c r="D181" s="24">
        <f t="shared" si="13"/>
        <v>2025</v>
      </c>
      <c r="E181" s="4" t="str">
        <f>Cleaned_SalesTable!C181</f>
        <v>CUST1081</v>
      </c>
      <c r="F181" s="4" t="str">
        <f>VLOOKUP(E181,Cleaned_CustomerTable!$A:$H,2,FALSE())</f>
        <v>Krystal Ford</v>
      </c>
      <c r="G181" s="24">
        <f>VLOOKUP(E181,Cleaned_CustomerTable!$A:$H,3,FALSE())</f>
        <v>34</v>
      </c>
      <c r="H181" s="4" t="str">
        <f>VLOOKUP(E181,Cleaned_CustomerTable!$A:$H,8,FALSE())</f>
        <v>Platinum</v>
      </c>
      <c r="I181" s="4" t="str">
        <f>VLOOKUP(E181,Cleaned_CustomerTable!$A:$H,6,FALSE())</f>
        <v>Arizona</v>
      </c>
      <c r="J181" s="4" t="str">
        <f>Cleaned_SalesTable!D181</f>
        <v>PROD45</v>
      </c>
      <c r="K181" s="4" t="str">
        <f>VLOOKUP(J181,Cleaned_ProductTable!$A:$F,2,FALSE())</f>
        <v>High-Grip Football</v>
      </c>
      <c r="L181" s="4" t="str">
        <f>VLOOKUP(J181,Cleaned_ProductTable!$A:$F,3,FALSE())</f>
        <v>Sports</v>
      </c>
      <c r="M181" s="4" t="str">
        <f>VLOOKUP(J181,Cleaned_ProductTable!$A:$F,4,FALSE())</f>
        <v>Bridges, Banks and Cummings</v>
      </c>
      <c r="N181" s="4">
        <f>VLOOKUP(J181,Cleaned_ProductTable!$A:$F,5,FALSE())</f>
        <v>318.91000000000003</v>
      </c>
      <c r="O181" s="4" t="str">
        <f>Cleaned_SalesTable!E181</f>
        <v>STORE0</v>
      </c>
      <c r="P181" s="4" t="str">
        <f>VLOOKUP(O181,Cleaned_StoreTable!$A:$F,2,FALSE())</f>
        <v>Rivera-Warner</v>
      </c>
      <c r="Q181" s="4" t="str">
        <f>VLOOKUP(O181,Cleaned_StoreTable!$A:$F,3,FALSE())</f>
        <v>East</v>
      </c>
      <c r="R181" s="4" t="str">
        <f>VLOOKUP(O181,Cleaned_StoreTable!$A:$F,5,FALSE())</f>
        <v>Flagship</v>
      </c>
      <c r="S181" s="4">
        <f>Cleaned_SalesTable!F181</f>
        <v>2</v>
      </c>
      <c r="T181" s="9">
        <f>Cleaned_SalesTable!G181</f>
        <v>522.16999999999996</v>
      </c>
      <c r="U181" s="8">
        <f>Cleaned_SalesTable!H181</f>
        <v>0.27</v>
      </c>
      <c r="V181" s="4" t="str">
        <f>Cleaned_SalesTable!I181</f>
        <v>Credit Card</v>
      </c>
      <c r="W181" s="9">
        <f>Cleaned_SalesTable!J181</f>
        <v>762.3682</v>
      </c>
      <c r="X181" s="9">
        <f t="shared" si="14"/>
        <v>637.82000000000005</v>
      </c>
      <c r="Y181" s="9">
        <f t="shared" si="15"/>
        <v>124.55</v>
      </c>
      <c r="Z181" s="10">
        <f t="shared" si="16"/>
        <v>0.16339999999999999</v>
      </c>
      <c r="AA181" s="4" t="str">
        <f t="shared" si="17"/>
        <v>Standard</v>
      </c>
    </row>
    <row r="182" spans="1:27" ht="15" customHeight="1" x14ac:dyDescent="0.3">
      <c r="A182" s="4" t="str">
        <f>Cleaned_SalesTable!A182</f>
        <v>SALE180</v>
      </c>
      <c r="B182" s="26">
        <f>Cleaned_SalesTable!B182</f>
        <v>45235</v>
      </c>
      <c r="C182" s="4" t="str">
        <f t="shared" si="12"/>
        <v>Nov-2023</v>
      </c>
      <c r="D182" s="24">
        <f t="shared" si="13"/>
        <v>2023</v>
      </c>
      <c r="E182" s="4" t="str">
        <f>Cleaned_SalesTable!C182</f>
        <v>CUST1478</v>
      </c>
      <c r="F182" s="4" t="str">
        <f>VLOOKUP(E182,Cleaned_CustomerTable!$A:$H,2,FALSE())</f>
        <v>Earl Smith Dds</v>
      </c>
      <c r="G182" s="24">
        <f>VLOOKUP(E182,Cleaned_CustomerTable!$A:$H,3,FALSE())</f>
        <v>59</v>
      </c>
      <c r="H182" s="4" t="str">
        <f>VLOOKUP(E182,Cleaned_CustomerTable!$A:$H,8,FALSE())</f>
        <v>Gold</v>
      </c>
      <c r="I182" s="4" t="str">
        <f>VLOOKUP(E182,Cleaned_CustomerTable!$A:$H,6,FALSE())</f>
        <v>South Dakota</v>
      </c>
      <c r="J182" s="4" t="str">
        <f>Cleaned_SalesTable!D182</f>
        <v>PROD39</v>
      </c>
      <c r="K182" s="4" t="str">
        <f>VLOOKUP(J182,Cleaned_ProductTable!$A:$F,2,FALSE())</f>
        <v>Portable Power Bank</v>
      </c>
      <c r="L182" s="4" t="str">
        <f>VLOOKUP(J182,Cleaned_ProductTable!$A:$F,3,FALSE())</f>
        <v>Electronics</v>
      </c>
      <c r="M182" s="4" t="str">
        <f>VLOOKUP(J182,Cleaned_ProductTable!$A:$F,4,FALSE())</f>
        <v>Cummings and Sons</v>
      </c>
      <c r="N182" s="4">
        <f>VLOOKUP(J182,Cleaned_ProductTable!$A:$F,5,FALSE())</f>
        <v>326.06</v>
      </c>
      <c r="O182" s="4" t="str">
        <f>Cleaned_SalesTable!E182</f>
        <v>STORE12</v>
      </c>
      <c r="P182" s="4" t="str">
        <f>VLOOKUP(O182,Cleaned_StoreTable!$A:$F,2,FALSE())</f>
        <v>Thomas, Bridges and Harris</v>
      </c>
      <c r="Q182" s="4" t="str">
        <f>VLOOKUP(O182,Cleaned_StoreTable!$A:$F,3,FALSE())</f>
        <v>North</v>
      </c>
      <c r="R182" s="4" t="str">
        <f>VLOOKUP(O182,Cleaned_StoreTable!$A:$F,5,FALSE())</f>
        <v>Online</v>
      </c>
      <c r="S182" s="4">
        <f>Cleaned_SalesTable!F182</f>
        <v>3</v>
      </c>
      <c r="T182" s="9">
        <f>Cleaned_SalesTable!G182</f>
        <v>954.29</v>
      </c>
      <c r="U182" s="8">
        <f>Cleaned_SalesTable!H182</f>
        <v>0.27</v>
      </c>
      <c r="V182" s="4" t="str">
        <f>Cleaned_SalesTable!I182</f>
        <v>Credit Card</v>
      </c>
      <c r="W182" s="9">
        <f>Cleaned_SalesTable!J182</f>
        <v>2089.8951000000002</v>
      </c>
      <c r="X182" s="9">
        <f t="shared" si="14"/>
        <v>978.18</v>
      </c>
      <c r="Y182" s="9">
        <f t="shared" si="15"/>
        <v>1111.72</v>
      </c>
      <c r="Z182" s="10">
        <f t="shared" si="16"/>
        <v>0.53200000000000003</v>
      </c>
      <c r="AA182" s="4" t="str">
        <f t="shared" si="17"/>
        <v>High Value</v>
      </c>
    </row>
    <row r="183" spans="1:27" ht="15" customHeight="1" x14ac:dyDescent="0.3">
      <c r="A183" s="4" t="str">
        <f>Cleaned_SalesTable!A183</f>
        <v>SALE181</v>
      </c>
      <c r="B183" s="26">
        <f>Cleaned_SalesTable!B183</f>
        <v>45710</v>
      </c>
      <c r="C183" s="4" t="str">
        <f t="shared" si="12"/>
        <v>Feb-2025</v>
      </c>
      <c r="D183" s="24">
        <f t="shared" si="13"/>
        <v>2025</v>
      </c>
      <c r="E183" s="4" t="str">
        <f>Cleaned_SalesTable!C183</f>
        <v>CUST1462</v>
      </c>
      <c r="F183" s="4" t="str">
        <f>VLOOKUP(E183,Cleaned_CustomerTable!$A:$H,2,FALSE())</f>
        <v>Beth Martin</v>
      </c>
      <c r="G183" s="24">
        <f>VLOOKUP(E183,Cleaned_CustomerTable!$A:$H,3,FALSE())</f>
        <v>34</v>
      </c>
      <c r="H183" s="4" t="str">
        <f>VLOOKUP(E183,Cleaned_CustomerTable!$A:$H,8,FALSE())</f>
        <v>Silver</v>
      </c>
      <c r="I183" s="4" t="str">
        <f>VLOOKUP(E183,Cleaned_CustomerTable!$A:$H,6,FALSE())</f>
        <v>West Virginia</v>
      </c>
      <c r="J183" s="4" t="str">
        <f>Cleaned_SalesTable!D183</f>
        <v>PROD33</v>
      </c>
      <c r="K183" s="4" t="str">
        <f>VLOOKUP(J183,Cleaned_ProductTable!$A:$F,2,FALSE())</f>
        <v>Modern Wall Clock</v>
      </c>
      <c r="L183" s="4" t="str">
        <f>VLOOKUP(J183,Cleaned_ProductTable!$A:$F,3,FALSE())</f>
        <v>Home</v>
      </c>
      <c r="M183" s="4" t="str">
        <f>VLOOKUP(J183,Cleaned_ProductTable!$A:$F,4,FALSE())</f>
        <v>Weiss-Watson</v>
      </c>
      <c r="N183" s="4">
        <f>VLOOKUP(J183,Cleaned_ProductTable!$A:$F,5,FALSE())</f>
        <v>179.77</v>
      </c>
      <c r="O183" s="4" t="str">
        <f>Cleaned_SalesTable!E183</f>
        <v>STORE13</v>
      </c>
      <c r="P183" s="4" t="str">
        <f>VLOOKUP(O183,Cleaned_StoreTable!$A:$F,2,FALSE())</f>
        <v>Gardner, Humphrey and Contreras</v>
      </c>
      <c r="Q183" s="4" t="str">
        <f>VLOOKUP(O183,Cleaned_StoreTable!$A:$F,3,FALSE())</f>
        <v>East</v>
      </c>
      <c r="R183" s="4" t="str">
        <f>VLOOKUP(O183,Cleaned_StoreTable!$A:$F,5,FALSE())</f>
        <v>Flagship</v>
      </c>
      <c r="S183" s="4">
        <f>Cleaned_SalesTable!F183</f>
        <v>3</v>
      </c>
      <c r="T183" s="9">
        <f>Cleaned_SalesTable!G183</f>
        <v>53.92</v>
      </c>
      <c r="U183" s="8">
        <f>Cleaned_SalesTable!H183</f>
        <v>0.15</v>
      </c>
      <c r="V183" s="4" t="str">
        <f>Cleaned_SalesTable!I183</f>
        <v>PayPal</v>
      </c>
      <c r="W183" s="9">
        <f>Cleaned_SalesTable!J183</f>
        <v>137.49600000000001</v>
      </c>
      <c r="X183" s="9">
        <f t="shared" si="14"/>
        <v>539.30999999999995</v>
      </c>
      <c r="Y183" s="9">
        <f t="shared" si="15"/>
        <v>-401.81</v>
      </c>
      <c r="Z183" s="10">
        <f t="shared" si="16"/>
        <v>-2.9222999999999999</v>
      </c>
      <c r="AA183" s="4" t="str">
        <f t="shared" si="17"/>
        <v>Standard</v>
      </c>
    </row>
    <row r="184" spans="1:27" ht="15" customHeight="1" x14ac:dyDescent="0.3">
      <c r="A184" s="4" t="str">
        <f>Cleaned_SalesTable!A184</f>
        <v>SALE182</v>
      </c>
      <c r="B184" s="26">
        <f>Cleaned_SalesTable!B184</f>
        <v>45753</v>
      </c>
      <c r="C184" s="4" t="str">
        <f t="shared" si="12"/>
        <v>Apr-2025</v>
      </c>
      <c r="D184" s="24">
        <f t="shared" si="13"/>
        <v>2025</v>
      </c>
      <c r="E184" s="4" t="str">
        <f>Cleaned_SalesTable!C184</f>
        <v>CUST1396</v>
      </c>
      <c r="F184" s="4" t="str">
        <f>VLOOKUP(E184,Cleaned_CustomerTable!$A:$H,2,FALSE())</f>
        <v>Alexander Byrd</v>
      </c>
      <c r="G184" s="24">
        <f>VLOOKUP(E184,Cleaned_CustomerTable!$A:$H,3,FALSE())</f>
        <v>25</v>
      </c>
      <c r="H184" s="4" t="str">
        <f>VLOOKUP(E184,Cleaned_CustomerTable!$A:$H,8,FALSE())</f>
        <v>Silver</v>
      </c>
      <c r="I184" s="4" t="str">
        <f>VLOOKUP(E184,Cleaned_CustomerTable!$A:$H,6,FALSE())</f>
        <v>New York</v>
      </c>
      <c r="J184" s="4" t="str">
        <f>Cleaned_SalesTable!D184</f>
        <v>PROD34</v>
      </c>
      <c r="K184" s="4" t="str">
        <f>VLOOKUP(J184,Cleaned_ProductTable!$A:$F,2,FALSE())</f>
        <v>Gaming Mechanical Keyboard</v>
      </c>
      <c r="L184" s="4" t="str">
        <f>VLOOKUP(J184,Cleaned_ProductTable!$A:$F,3,FALSE())</f>
        <v>Electronics</v>
      </c>
      <c r="M184" s="4" t="str">
        <f>VLOOKUP(J184,Cleaned_ProductTable!$A:$F,4,FALSE())</f>
        <v>Lucero LLC</v>
      </c>
      <c r="N184" s="4">
        <f>VLOOKUP(J184,Cleaned_ProductTable!$A:$F,5,FALSE())</f>
        <v>419.28</v>
      </c>
      <c r="O184" s="4" t="str">
        <f>Cleaned_SalesTable!E184</f>
        <v>STORE0</v>
      </c>
      <c r="P184" s="4" t="str">
        <f>VLOOKUP(O184,Cleaned_StoreTable!$A:$F,2,FALSE())</f>
        <v>Rivera-Warner</v>
      </c>
      <c r="Q184" s="4" t="str">
        <f>VLOOKUP(O184,Cleaned_StoreTable!$A:$F,3,FALSE())</f>
        <v>East</v>
      </c>
      <c r="R184" s="4" t="str">
        <f>VLOOKUP(O184,Cleaned_StoreTable!$A:$F,5,FALSE())</f>
        <v>Flagship</v>
      </c>
      <c r="S184" s="4">
        <f>Cleaned_SalesTable!F184</f>
        <v>4</v>
      </c>
      <c r="T184" s="9">
        <f>Cleaned_SalesTable!G184</f>
        <v>741.88</v>
      </c>
      <c r="U184" s="8">
        <f>Cleaned_SalesTable!H184</f>
        <v>0.02</v>
      </c>
      <c r="V184" s="4" t="str">
        <f>Cleaned_SalesTable!I184</f>
        <v>COD</v>
      </c>
      <c r="W184" s="9">
        <f>Cleaned_SalesTable!J184</f>
        <v>2908.1696000000002</v>
      </c>
      <c r="X184" s="9">
        <f t="shared" si="14"/>
        <v>1677.12</v>
      </c>
      <c r="Y184" s="9">
        <f t="shared" si="15"/>
        <v>1231.05</v>
      </c>
      <c r="Z184" s="10">
        <f t="shared" si="16"/>
        <v>0.42330000000000001</v>
      </c>
      <c r="AA184" s="4" t="str">
        <f t="shared" si="17"/>
        <v>High Value</v>
      </c>
    </row>
    <row r="185" spans="1:27" ht="15" customHeight="1" x14ac:dyDescent="0.3">
      <c r="A185" s="4" t="str">
        <f>Cleaned_SalesTable!A185</f>
        <v>SALE183</v>
      </c>
      <c r="B185" s="26">
        <f>Cleaned_SalesTable!B185</f>
        <v>45594</v>
      </c>
      <c r="C185" s="4" t="str">
        <f t="shared" si="12"/>
        <v>Oct-2024</v>
      </c>
      <c r="D185" s="24">
        <f t="shared" si="13"/>
        <v>2024</v>
      </c>
      <c r="E185" s="4" t="str">
        <f>Cleaned_SalesTable!C185</f>
        <v>CUST1033</v>
      </c>
      <c r="F185" s="4" t="str">
        <f>VLOOKUP(E185,Cleaned_CustomerTable!$A:$H,2,FALSE())</f>
        <v>Robert Jones Dds</v>
      </c>
      <c r="G185" s="24">
        <f>VLOOKUP(E185,Cleaned_CustomerTable!$A:$H,3,FALSE())</f>
        <v>25</v>
      </c>
      <c r="H185" s="4" t="str">
        <f>VLOOKUP(E185,Cleaned_CustomerTable!$A:$H,8,FALSE())</f>
        <v>Platinum</v>
      </c>
      <c r="I185" s="4" t="str">
        <f>VLOOKUP(E185,Cleaned_CustomerTable!$A:$H,6,FALSE())</f>
        <v>Oklahoma</v>
      </c>
      <c r="J185" s="4" t="str">
        <f>Cleaned_SalesTable!D185</f>
        <v>PROD46</v>
      </c>
      <c r="K185" s="4" t="str">
        <f>VLOOKUP(J185,Cleaned_ProductTable!$A:$F,2,FALSE())</f>
        <v>Men's Winter Jacket</v>
      </c>
      <c r="L185" s="4" t="str">
        <f>VLOOKUP(J185,Cleaned_ProductTable!$A:$F,3,FALSE())</f>
        <v>Clothing</v>
      </c>
      <c r="M185" s="4" t="str">
        <f>VLOOKUP(J185,Cleaned_ProductTable!$A:$F,4,FALSE())</f>
        <v>Kelly, Smith and Perez</v>
      </c>
      <c r="N185" s="4">
        <f>VLOOKUP(J185,Cleaned_ProductTable!$A:$F,5,FALSE())</f>
        <v>167.34</v>
      </c>
      <c r="O185" s="4" t="str">
        <f>Cleaned_SalesTable!E185</f>
        <v>STORE3</v>
      </c>
      <c r="P185" s="4" t="str">
        <f>VLOOKUP(O185,Cleaned_StoreTable!$A:$F,2,FALSE())</f>
        <v>Johnson-Wright</v>
      </c>
      <c r="Q185" s="4" t="str">
        <f>VLOOKUP(O185,Cleaned_StoreTable!$A:$F,3,FALSE())</f>
        <v>North</v>
      </c>
      <c r="R185" s="4" t="str">
        <f>VLOOKUP(O185,Cleaned_StoreTable!$A:$F,5,FALSE())</f>
        <v>Outlet</v>
      </c>
      <c r="S185" s="4">
        <f>Cleaned_SalesTable!F185</f>
        <v>1</v>
      </c>
      <c r="T185" s="9">
        <f>Cleaned_SalesTable!G185</f>
        <v>547.09</v>
      </c>
      <c r="U185" s="8">
        <f>Cleaned_SalesTable!H185</f>
        <v>0.01</v>
      </c>
      <c r="V185" s="4" t="str">
        <f>Cleaned_SalesTable!I185</f>
        <v>PayPal</v>
      </c>
      <c r="W185" s="9">
        <f>Cleaned_SalesTable!J185</f>
        <v>541.6191</v>
      </c>
      <c r="X185" s="9">
        <f t="shared" si="14"/>
        <v>167.34</v>
      </c>
      <c r="Y185" s="9">
        <f t="shared" si="15"/>
        <v>374.28</v>
      </c>
      <c r="Z185" s="10">
        <f t="shared" si="16"/>
        <v>0.69099999999999995</v>
      </c>
      <c r="AA185" s="4" t="str">
        <f t="shared" si="17"/>
        <v>Standard</v>
      </c>
    </row>
    <row r="186" spans="1:27" ht="15" customHeight="1" x14ac:dyDescent="0.3">
      <c r="A186" s="4" t="str">
        <f>Cleaned_SalesTable!A186</f>
        <v>SALE184</v>
      </c>
      <c r="B186" s="26">
        <f>Cleaned_SalesTable!B186</f>
        <v>45686</v>
      </c>
      <c r="C186" s="4" t="str">
        <f t="shared" si="12"/>
        <v>Jan-2025</v>
      </c>
      <c r="D186" s="24">
        <f t="shared" si="13"/>
        <v>2025</v>
      </c>
      <c r="E186" s="4" t="str">
        <f>Cleaned_SalesTable!C186</f>
        <v>CUST1489</v>
      </c>
      <c r="F186" s="4" t="str">
        <f>VLOOKUP(E186,Cleaned_CustomerTable!$A:$H,2,FALSE())</f>
        <v>Melinda Thomas</v>
      </c>
      <c r="G186" s="24">
        <f>VLOOKUP(E186,Cleaned_CustomerTable!$A:$H,3,FALSE())</f>
        <v>42</v>
      </c>
      <c r="H186" s="4" t="str">
        <f>VLOOKUP(E186,Cleaned_CustomerTable!$A:$H,8,FALSE())</f>
        <v>Silver</v>
      </c>
      <c r="I186" s="4" t="str">
        <f>VLOOKUP(E186,Cleaned_CustomerTable!$A:$H,6,FALSE())</f>
        <v>Indiana</v>
      </c>
      <c r="J186" s="4" t="str">
        <f>Cleaned_SalesTable!D186</f>
        <v>PROD89</v>
      </c>
      <c r="K186" s="4" t="str">
        <f>VLOOKUP(J186,Cleaned_ProductTable!$A:$F,2,FALSE())</f>
        <v>Face Foundation Kit</v>
      </c>
      <c r="L186" s="4" t="str">
        <f>VLOOKUP(J186,Cleaned_ProductTable!$A:$F,3,FALSE())</f>
        <v>Beauty</v>
      </c>
      <c r="M186" s="4" t="str">
        <f>VLOOKUP(J186,Cleaned_ProductTable!$A:$F,4,FALSE())</f>
        <v>Taylor-Elliott</v>
      </c>
      <c r="N186" s="4">
        <f>VLOOKUP(J186,Cleaned_ProductTable!$A:$F,5,FALSE())</f>
        <v>183.04</v>
      </c>
      <c r="O186" s="4" t="str">
        <f>Cleaned_SalesTable!E186</f>
        <v>STORE3</v>
      </c>
      <c r="P186" s="4" t="str">
        <f>VLOOKUP(O186,Cleaned_StoreTable!$A:$F,2,FALSE())</f>
        <v>Johnson-Wright</v>
      </c>
      <c r="Q186" s="4" t="str">
        <f>VLOOKUP(O186,Cleaned_StoreTable!$A:$F,3,FALSE())</f>
        <v>North</v>
      </c>
      <c r="R186" s="4" t="str">
        <f>VLOOKUP(O186,Cleaned_StoreTable!$A:$F,5,FALSE())</f>
        <v>Outlet</v>
      </c>
      <c r="S186" s="4">
        <f>Cleaned_SalesTable!F186</f>
        <v>1</v>
      </c>
      <c r="T186" s="9">
        <f>Cleaned_SalesTable!G186</f>
        <v>789.35</v>
      </c>
      <c r="U186" s="8">
        <f>Cleaned_SalesTable!H186</f>
        <v>0.14000000000000001</v>
      </c>
      <c r="V186" s="4" t="str">
        <f>Cleaned_SalesTable!I186</f>
        <v>PayPal</v>
      </c>
      <c r="W186" s="9">
        <f>Cleaned_SalesTable!J186</f>
        <v>678.84100000000001</v>
      </c>
      <c r="X186" s="9">
        <f t="shared" si="14"/>
        <v>183.04</v>
      </c>
      <c r="Y186" s="9">
        <f t="shared" si="15"/>
        <v>495.8</v>
      </c>
      <c r="Z186" s="10">
        <f t="shared" si="16"/>
        <v>0.73040000000000005</v>
      </c>
      <c r="AA186" s="4" t="str">
        <f t="shared" si="17"/>
        <v>Standard</v>
      </c>
    </row>
    <row r="187" spans="1:27" ht="15" customHeight="1" x14ac:dyDescent="0.3">
      <c r="A187" s="4" t="str">
        <f>Cleaned_SalesTable!A187</f>
        <v>SALE185</v>
      </c>
      <c r="B187" s="26">
        <f>Cleaned_SalesTable!B187</f>
        <v>45354</v>
      </c>
      <c r="C187" s="4" t="str">
        <f t="shared" si="12"/>
        <v>Mar-2024</v>
      </c>
      <c r="D187" s="24">
        <f t="shared" si="13"/>
        <v>2024</v>
      </c>
      <c r="E187" s="4" t="str">
        <f>Cleaned_SalesTable!C187</f>
        <v>CUST1428</v>
      </c>
      <c r="F187" s="4" t="str">
        <f>VLOOKUP(E187,Cleaned_CustomerTable!$A:$H,2,FALSE())</f>
        <v>Samuel Mullins</v>
      </c>
      <c r="G187" s="24">
        <f>VLOOKUP(E187,Cleaned_CustomerTable!$A:$H,3,FALSE())</f>
        <v>27</v>
      </c>
      <c r="H187" s="4" t="str">
        <f>VLOOKUP(E187,Cleaned_CustomerTable!$A:$H,8,FALSE())</f>
        <v>Bronze</v>
      </c>
      <c r="I187" s="4" t="str">
        <f>VLOOKUP(E187,Cleaned_CustomerTable!$A:$H,6,FALSE())</f>
        <v>Louisiana</v>
      </c>
      <c r="J187" s="4" t="str">
        <f>Cleaned_SalesTable!D187</f>
        <v>PROD63</v>
      </c>
      <c r="K187" s="4" t="str">
        <f>VLOOKUP(J187,Cleaned_ProductTable!$A:$F,2,FALSE())</f>
        <v>Organic Sunscreen Lotion</v>
      </c>
      <c r="L187" s="4" t="str">
        <f>VLOOKUP(J187,Cleaned_ProductTable!$A:$F,3,FALSE())</f>
        <v>Beauty</v>
      </c>
      <c r="M187" s="4" t="str">
        <f>VLOOKUP(J187,Cleaned_ProductTable!$A:$F,4,FALSE())</f>
        <v>Anderson-Riley</v>
      </c>
      <c r="N187" s="4">
        <f>VLOOKUP(J187,Cleaned_ProductTable!$A:$F,5,FALSE())</f>
        <v>266.86</v>
      </c>
      <c r="O187" s="4" t="str">
        <f>Cleaned_SalesTable!E187</f>
        <v>STORE3</v>
      </c>
      <c r="P187" s="4" t="str">
        <f>VLOOKUP(O187,Cleaned_StoreTable!$A:$F,2,FALSE())</f>
        <v>Johnson-Wright</v>
      </c>
      <c r="Q187" s="4" t="str">
        <f>VLOOKUP(O187,Cleaned_StoreTable!$A:$F,3,FALSE())</f>
        <v>North</v>
      </c>
      <c r="R187" s="4" t="str">
        <f>VLOOKUP(O187,Cleaned_StoreTable!$A:$F,5,FALSE())</f>
        <v>Outlet</v>
      </c>
      <c r="S187" s="4">
        <f>Cleaned_SalesTable!F187</f>
        <v>3</v>
      </c>
      <c r="T187" s="9">
        <f>Cleaned_SalesTable!G187</f>
        <v>476.78</v>
      </c>
      <c r="U187" s="8">
        <f>Cleaned_SalesTable!H187</f>
        <v>0.09</v>
      </c>
      <c r="V187" s="4" t="str">
        <f>Cleaned_SalesTable!I187</f>
        <v>COD</v>
      </c>
      <c r="W187" s="9">
        <f>Cleaned_SalesTable!J187</f>
        <v>1301.6094000000001</v>
      </c>
      <c r="X187" s="9">
        <f t="shared" si="14"/>
        <v>800.58</v>
      </c>
      <c r="Y187" s="9">
        <f t="shared" si="15"/>
        <v>501.03</v>
      </c>
      <c r="Z187" s="10">
        <f t="shared" si="16"/>
        <v>0.38490000000000002</v>
      </c>
      <c r="AA187" s="4" t="str">
        <f t="shared" si="17"/>
        <v>High Value</v>
      </c>
    </row>
    <row r="188" spans="1:27" ht="15" customHeight="1" x14ac:dyDescent="0.3">
      <c r="A188" s="4" t="str">
        <f>Cleaned_SalesTable!A188</f>
        <v>SALE186</v>
      </c>
      <c r="B188" s="26">
        <f>Cleaned_SalesTable!B188</f>
        <v>45600</v>
      </c>
      <c r="C188" s="4" t="str">
        <f t="shared" si="12"/>
        <v>Nov-2024</v>
      </c>
      <c r="D188" s="24">
        <f t="shared" si="13"/>
        <v>2024</v>
      </c>
      <c r="E188" s="4" t="str">
        <f>Cleaned_SalesTable!C188</f>
        <v>CUST1453</v>
      </c>
      <c r="F188" s="4" t="str">
        <f>VLOOKUP(E188,Cleaned_CustomerTable!$A:$H,2,FALSE())</f>
        <v>April Phillips</v>
      </c>
      <c r="G188" s="24">
        <f>VLOOKUP(E188,Cleaned_CustomerTable!$A:$H,3,FALSE())</f>
        <v>62</v>
      </c>
      <c r="H188" s="4" t="str">
        <f>VLOOKUP(E188,Cleaned_CustomerTable!$A:$H,8,FALSE())</f>
        <v>Platinum</v>
      </c>
      <c r="I188" s="4" t="str">
        <f>VLOOKUP(E188,Cleaned_CustomerTable!$A:$H,6,FALSE())</f>
        <v>Hawaii</v>
      </c>
      <c r="J188" s="4" t="str">
        <f>Cleaned_SalesTable!D188</f>
        <v>PROD79</v>
      </c>
      <c r="K188" s="4" t="str">
        <f>VLOOKUP(J188,Cleaned_ProductTable!$A:$F,2,FALSE())</f>
        <v>Decorative Lamp Shade</v>
      </c>
      <c r="L188" s="4" t="str">
        <f>VLOOKUP(J188,Cleaned_ProductTable!$A:$F,3,FALSE())</f>
        <v>Home</v>
      </c>
      <c r="M188" s="4" t="str">
        <f>VLOOKUP(J188,Cleaned_ProductTable!$A:$F,4,FALSE())</f>
        <v>Ramirez-Hanson</v>
      </c>
      <c r="N188" s="4">
        <f>VLOOKUP(J188,Cleaned_ProductTable!$A:$F,5,FALSE())</f>
        <v>228.53</v>
      </c>
      <c r="O188" s="4" t="str">
        <f>Cleaned_SalesTable!E188</f>
        <v>STORE18</v>
      </c>
      <c r="P188" s="4" t="str">
        <f>VLOOKUP(O188,Cleaned_StoreTable!$A:$F,2,FALSE())</f>
        <v>Guerrero-Schmitt</v>
      </c>
      <c r="Q188" s="4" t="str">
        <f>VLOOKUP(O188,Cleaned_StoreTable!$A:$F,3,FALSE())</f>
        <v>East</v>
      </c>
      <c r="R188" s="4" t="str">
        <f>VLOOKUP(O188,Cleaned_StoreTable!$A:$F,5,FALSE())</f>
        <v>Flagship</v>
      </c>
      <c r="S188" s="4">
        <f>Cleaned_SalesTable!F188</f>
        <v>2</v>
      </c>
      <c r="T188" s="9">
        <f>Cleaned_SalesTable!G188</f>
        <v>504.26</v>
      </c>
      <c r="U188" s="8">
        <f>Cleaned_SalesTable!H188</f>
        <v>0.04</v>
      </c>
      <c r="V188" s="4" t="str">
        <f>Cleaned_SalesTable!I188</f>
        <v>PayPal</v>
      </c>
      <c r="W188" s="9">
        <f>Cleaned_SalesTable!J188</f>
        <v>968.17920000000004</v>
      </c>
      <c r="X188" s="9">
        <f t="shared" si="14"/>
        <v>457.06</v>
      </c>
      <c r="Y188" s="9">
        <f t="shared" si="15"/>
        <v>511.12</v>
      </c>
      <c r="Z188" s="10">
        <f t="shared" si="16"/>
        <v>0.52790000000000004</v>
      </c>
      <c r="AA188" s="4" t="str">
        <f t="shared" si="17"/>
        <v>Standard</v>
      </c>
    </row>
    <row r="189" spans="1:27" ht="15" customHeight="1" x14ac:dyDescent="0.3">
      <c r="A189" s="4" t="str">
        <f>Cleaned_SalesTable!A189</f>
        <v>SALE187</v>
      </c>
      <c r="B189" s="26">
        <f>Cleaned_SalesTable!B189</f>
        <v>45538</v>
      </c>
      <c r="C189" s="4" t="str">
        <f t="shared" si="12"/>
        <v>Sep-2024</v>
      </c>
      <c r="D189" s="24">
        <f t="shared" si="13"/>
        <v>2024</v>
      </c>
      <c r="E189" s="4" t="str">
        <f>Cleaned_SalesTable!C189</f>
        <v>CUST1272</v>
      </c>
      <c r="F189" s="4" t="str">
        <f>VLOOKUP(E189,Cleaned_CustomerTable!$A:$H,2,FALSE())</f>
        <v>Adam Rowland</v>
      </c>
      <c r="G189" s="24">
        <f>VLOOKUP(E189,Cleaned_CustomerTable!$A:$H,3,FALSE())</f>
        <v>48</v>
      </c>
      <c r="H189" s="4" t="str">
        <f>VLOOKUP(E189,Cleaned_CustomerTable!$A:$H,8,FALSE())</f>
        <v>Gold</v>
      </c>
      <c r="I189" s="4" t="str">
        <f>VLOOKUP(E189,Cleaned_CustomerTable!$A:$H,6,FALSE())</f>
        <v>California</v>
      </c>
      <c r="J189" s="4" t="str">
        <f>Cleaned_SalesTable!D189</f>
        <v>PROD81</v>
      </c>
      <c r="K189" s="4" t="str">
        <f>VLOOKUP(J189,Cleaned_ProductTable!$A:$F,2,FALSE())</f>
        <v>Badminton Racket Set</v>
      </c>
      <c r="L189" s="4" t="str">
        <f>VLOOKUP(J189,Cleaned_ProductTable!$A:$F,3,FALSE())</f>
        <v>Sports</v>
      </c>
      <c r="M189" s="4" t="str">
        <f>VLOOKUP(J189,Cleaned_ProductTable!$A:$F,4,FALSE())</f>
        <v>Robinson-Brown</v>
      </c>
      <c r="N189" s="4">
        <f>VLOOKUP(J189,Cleaned_ProductTable!$A:$F,5,FALSE())</f>
        <v>285.54000000000002</v>
      </c>
      <c r="O189" s="4" t="str">
        <f>Cleaned_SalesTable!E189</f>
        <v>STORE6</v>
      </c>
      <c r="P189" s="4" t="str">
        <f>VLOOKUP(O189,Cleaned_StoreTable!$A:$F,2,FALSE())</f>
        <v>Benson-Elliott</v>
      </c>
      <c r="Q189" s="4" t="str">
        <f>VLOOKUP(O189,Cleaned_StoreTable!$A:$F,3,FALSE())</f>
        <v>East</v>
      </c>
      <c r="R189" s="4" t="str">
        <f>VLOOKUP(O189,Cleaned_StoreTable!$A:$F,5,FALSE())</f>
        <v>Online</v>
      </c>
      <c r="S189" s="4">
        <f>Cleaned_SalesTable!F189</f>
        <v>2</v>
      </c>
      <c r="T189" s="9">
        <f>Cleaned_SalesTable!G189</f>
        <v>549.33000000000004</v>
      </c>
      <c r="U189" s="8">
        <f>Cleaned_SalesTable!H189</f>
        <v>0.01</v>
      </c>
      <c r="V189" s="4" t="str">
        <f>Cleaned_SalesTable!I189</f>
        <v>COD</v>
      </c>
      <c r="W189" s="9">
        <f>Cleaned_SalesTable!J189</f>
        <v>1087.6733999999999</v>
      </c>
      <c r="X189" s="9">
        <f t="shared" si="14"/>
        <v>571.08000000000004</v>
      </c>
      <c r="Y189" s="9">
        <f t="shared" si="15"/>
        <v>516.59</v>
      </c>
      <c r="Z189" s="10">
        <f t="shared" si="16"/>
        <v>0.47489999999999999</v>
      </c>
      <c r="AA189" s="4" t="str">
        <f t="shared" si="17"/>
        <v>High Value</v>
      </c>
    </row>
    <row r="190" spans="1:27" ht="15" customHeight="1" x14ac:dyDescent="0.3">
      <c r="A190" s="4" t="str">
        <f>Cleaned_SalesTable!A190</f>
        <v>SALE188</v>
      </c>
      <c r="B190" s="26">
        <f>Cleaned_SalesTable!B190</f>
        <v>45411</v>
      </c>
      <c r="C190" s="4" t="str">
        <f t="shared" si="12"/>
        <v>Apr-2024</v>
      </c>
      <c r="D190" s="24">
        <f t="shared" si="13"/>
        <v>2024</v>
      </c>
      <c r="E190" s="4" t="str">
        <f>Cleaned_SalesTable!C190</f>
        <v>CUST1382</v>
      </c>
      <c r="F190" s="4" t="str">
        <f>VLOOKUP(E190,Cleaned_CustomerTable!$A:$H,2,FALSE())</f>
        <v>Martha Brown</v>
      </c>
      <c r="G190" s="24">
        <f>VLOOKUP(E190,Cleaned_CustomerTable!$A:$H,3,FALSE())</f>
        <v>20</v>
      </c>
      <c r="H190" s="4" t="str">
        <f>VLOOKUP(E190,Cleaned_CustomerTable!$A:$H,8,FALSE())</f>
        <v>Gold</v>
      </c>
      <c r="I190" s="4" t="str">
        <f>VLOOKUP(E190,Cleaned_CustomerTable!$A:$H,6,FALSE())</f>
        <v>California</v>
      </c>
      <c r="J190" s="4" t="str">
        <f>Cleaned_SalesTable!D190</f>
        <v>PROD4</v>
      </c>
      <c r="K190" s="4" t="str">
        <f>VLOOKUP(J190,Cleaned_ProductTable!$A:$F,2,FALSE())</f>
        <v>Women's Yoga Pants</v>
      </c>
      <c r="L190" s="4" t="str">
        <f>VLOOKUP(J190,Cleaned_ProductTable!$A:$F,3,FALSE())</f>
        <v>Clothing</v>
      </c>
      <c r="M190" s="4" t="str">
        <f>VLOOKUP(J190,Cleaned_ProductTable!$A:$F,4,FALSE())</f>
        <v>Gonzales-Davis</v>
      </c>
      <c r="N190" s="4">
        <f>VLOOKUP(J190,Cleaned_ProductTable!$A:$F,5,FALSE())</f>
        <v>306.45999999999998</v>
      </c>
      <c r="O190" s="4" t="str">
        <f>Cleaned_SalesTable!E190</f>
        <v>STORE3</v>
      </c>
      <c r="P190" s="4" t="str">
        <f>VLOOKUP(O190,Cleaned_StoreTable!$A:$F,2,FALSE())</f>
        <v>Johnson-Wright</v>
      </c>
      <c r="Q190" s="4" t="str">
        <f>VLOOKUP(O190,Cleaned_StoreTable!$A:$F,3,FALSE())</f>
        <v>North</v>
      </c>
      <c r="R190" s="4" t="str">
        <f>VLOOKUP(O190,Cleaned_StoreTable!$A:$F,5,FALSE())</f>
        <v>Outlet</v>
      </c>
      <c r="S190" s="4">
        <f>Cleaned_SalesTable!F190</f>
        <v>3</v>
      </c>
      <c r="T190" s="9">
        <f>Cleaned_SalesTable!G190</f>
        <v>620.22</v>
      </c>
      <c r="U190" s="8">
        <f>Cleaned_SalesTable!H190</f>
        <v>0.04</v>
      </c>
      <c r="V190" s="4" t="str">
        <f>Cleaned_SalesTable!I190</f>
        <v>Credit Card</v>
      </c>
      <c r="W190" s="9">
        <f>Cleaned_SalesTable!J190</f>
        <v>1786.2336</v>
      </c>
      <c r="X190" s="9">
        <f t="shared" si="14"/>
        <v>919.38</v>
      </c>
      <c r="Y190" s="9">
        <f t="shared" si="15"/>
        <v>866.85</v>
      </c>
      <c r="Z190" s="10">
        <f t="shared" si="16"/>
        <v>0.48530000000000001</v>
      </c>
      <c r="AA190" s="4" t="str">
        <f t="shared" si="17"/>
        <v>High Value</v>
      </c>
    </row>
    <row r="191" spans="1:27" ht="15" customHeight="1" x14ac:dyDescent="0.3">
      <c r="A191" s="4" t="str">
        <f>Cleaned_SalesTable!A191</f>
        <v>SALE189</v>
      </c>
      <c r="B191" s="26">
        <f>Cleaned_SalesTable!B191</f>
        <v>45411</v>
      </c>
      <c r="C191" s="4" t="str">
        <f t="shared" si="12"/>
        <v>Apr-2024</v>
      </c>
      <c r="D191" s="24">
        <f t="shared" si="13"/>
        <v>2024</v>
      </c>
      <c r="E191" s="4" t="str">
        <f>Cleaned_SalesTable!C191</f>
        <v>CUST1091</v>
      </c>
      <c r="F191" s="4" t="str">
        <f>VLOOKUP(E191,Cleaned_CustomerTable!$A:$H,2,FALSE())</f>
        <v>Donna Gregory</v>
      </c>
      <c r="G191" s="24">
        <f>VLOOKUP(E191,Cleaned_CustomerTable!$A:$H,3,FALSE())</f>
        <v>29</v>
      </c>
      <c r="H191" s="4" t="str">
        <f>VLOOKUP(E191,Cleaned_CustomerTable!$A:$H,8,FALSE())</f>
        <v>Silver</v>
      </c>
      <c r="I191" s="4" t="str">
        <f>VLOOKUP(E191,Cleaned_CustomerTable!$A:$H,6,FALSE())</f>
        <v>Arizona</v>
      </c>
      <c r="J191" s="4" t="str">
        <f>Cleaned_SalesTable!D191</f>
        <v>PROD46</v>
      </c>
      <c r="K191" s="4" t="str">
        <f>VLOOKUP(J191,Cleaned_ProductTable!$A:$F,2,FALSE())</f>
        <v>Men's Winter Jacket</v>
      </c>
      <c r="L191" s="4" t="str">
        <f>VLOOKUP(J191,Cleaned_ProductTable!$A:$F,3,FALSE())</f>
        <v>Clothing</v>
      </c>
      <c r="M191" s="4" t="str">
        <f>VLOOKUP(J191,Cleaned_ProductTable!$A:$F,4,FALSE())</f>
        <v>Kelly, Smith and Perez</v>
      </c>
      <c r="N191" s="4">
        <f>VLOOKUP(J191,Cleaned_ProductTable!$A:$F,5,FALSE())</f>
        <v>167.34</v>
      </c>
      <c r="O191" s="4" t="str">
        <f>Cleaned_SalesTable!E191</f>
        <v>STORE3</v>
      </c>
      <c r="P191" s="4" t="str">
        <f>VLOOKUP(O191,Cleaned_StoreTable!$A:$F,2,FALSE())</f>
        <v>Johnson-Wright</v>
      </c>
      <c r="Q191" s="4" t="str">
        <f>VLOOKUP(O191,Cleaned_StoreTable!$A:$F,3,FALSE())</f>
        <v>North</v>
      </c>
      <c r="R191" s="4" t="str">
        <f>VLOOKUP(O191,Cleaned_StoreTable!$A:$F,5,FALSE())</f>
        <v>Outlet</v>
      </c>
      <c r="S191" s="4">
        <f>Cleaned_SalesTable!F191</f>
        <v>1</v>
      </c>
      <c r="T191" s="9">
        <f>Cleaned_SalesTable!G191</f>
        <v>580.76</v>
      </c>
      <c r="U191" s="8">
        <f>Cleaned_SalesTable!H191</f>
        <v>0.1</v>
      </c>
      <c r="V191" s="4" t="str">
        <f>Cleaned_SalesTable!I191</f>
        <v>COD</v>
      </c>
      <c r="W191" s="9">
        <f>Cleaned_SalesTable!J191</f>
        <v>522.68399999999997</v>
      </c>
      <c r="X191" s="9">
        <f t="shared" si="14"/>
        <v>167.34</v>
      </c>
      <c r="Y191" s="9">
        <f t="shared" si="15"/>
        <v>355.34</v>
      </c>
      <c r="Z191" s="10">
        <f t="shared" si="16"/>
        <v>0.67979999999999996</v>
      </c>
      <c r="AA191" s="4" t="str">
        <f t="shared" si="17"/>
        <v>Standard</v>
      </c>
    </row>
    <row r="192" spans="1:27" ht="15" customHeight="1" x14ac:dyDescent="0.3">
      <c r="A192" s="4" t="str">
        <f>Cleaned_SalesTable!A192</f>
        <v>SALE190</v>
      </c>
      <c r="B192" s="26">
        <f>Cleaned_SalesTable!B192</f>
        <v>45775</v>
      </c>
      <c r="C192" s="4" t="str">
        <f t="shared" si="12"/>
        <v>Apr-2025</v>
      </c>
      <c r="D192" s="24">
        <f t="shared" si="13"/>
        <v>2025</v>
      </c>
      <c r="E192" s="4" t="str">
        <f>Cleaned_SalesTable!C192</f>
        <v>CUST1334</v>
      </c>
      <c r="F192" s="4" t="str">
        <f>VLOOKUP(E192,Cleaned_CustomerTable!$A:$H,2,FALSE())</f>
        <v>Mr. Christopher Sims</v>
      </c>
      <c r="G192" s="24">
        <f>VLOOKUP(E192,Cleaned_CustomerTable!$A:$H,3,FALSE())</f>
        <v>50</v>
      </c>
      <c r="H192" s="4" t="str">
        <f>VLOOKUP(E192,Cleaned_CustomerTable!$A:$H,8,FALSE())</f>
        <v>Silver</v>
      </c>
      <c r="I192" s="4" t="str">
        <f>VLOOKUP(E192,Cleaned_CustomerTable!$A:$H,6,FALSE())</f>
        <v>Connecticut</v>
      </c>
      <c r="J192" s="4" t="str">
        <f>Cleaned_SalesTable!D192</f>
        <v>PROD71</v>
      </c>
      <c r="K192" s="4" t="str">
        <f>VLOOKUP(J192,Cleaned_ProductTable!$A:$F,2,FALSE())</f>
        <v>Hair Repair Oil Treatment</v>
      </c>
      <c r="L192" s="4" t="str">
        <f>VLOOKUP(J192,Cleaned_ProductTable!$A:$F,3,FALSE())</f>
        <v>Beauty</v>
      </c>
      <c r="M192" s="4" t="str">
        <f>VLOOKUP(J192,Cleaned_ProductTable!$A:$F,4,FALSE())</f>
        <v>Hopkins Ltd</v>
      </c>
      <c r="N192" s="4">
        <f>VLOOKUP(J192,Cleaned_ProductTable!$A:$F,5,FALSE())</f>
        <v>214.32</v>
      </c>
      <c r="O192" s="4" t="str">
        <f>Cleaned_SalesTable!E192</f>
        <v>STORE9</v>
      </c>
      <c r="P192" s="4" t="str">
        <f>VLOOKUP(O192,Cleaned_StoreTable!$A:$F,2,FALSE())</f>
        <v>Moore, Padilla and Butler</v>
      </c>
      <c r="Q192" s="4" t="str">
        <f>VLOOKUP(O192,Cleaned_StoreTable!$A:$F,3,FALSE())</f>
        <v>South</v>
      </c>
      <c r="R192" s="4" t="str">
        <f>VLOOKUP(O192,Cleaned_StoreTable!$A:$F,5,FALSE())</f>
        <v>Flagship</v>
      </c>
      <c r="S192" s="4">
        <f>Cleaned_SalesTable!F192</f>
        <v>3</v>
      </c>
      <c r="T192" s="9">
        <f>Cleaned_SalesTable!G192</f>
        <v>444.55</v>
      </c>
      <c r="U192" s="8">
        <f>Cleaned_SalesTable!H192</f>
        <v>0.14000000000000001</v>
      </c>
      <c r="V192" s="4" t="str">
        <f>Cleaned_SalesTable!I192</f>
        <v>PayPal</v>
      </c>
      <c r="W192" s="9">
        <f>Cleaned_SalesTable!J192</f>
        <v>1146.9390000000001</v>
      </c>
      <c r="X192" s="9">
        <f t="shared" si="14"/>
        <v>642.96</v>
      </c>
      <c r="Y192" s="9">
        <f t="shared" si="15"/>
        <v>503.98</v>
      </c>
      <c r="Z192" s="10">
        <f t="shared" si="16"/>
        <v>0.43940000000000001</v>
      </c>
      <c r="AA192" s="4" t="str">
        <f t="shared" si="17"/>
        <v>High Value</v>
      </c>
    </row>
    <row r="193" spans="1:27" ht="15" customHeight="1" x14ac:dyDescent="0.3">
      <c r="A193" s="4" t="str">
        <f>Cleaned_SalesTable!A193</f>
        <v>SALE191</v>
      </c>
      <c r="B193" s="26">
        <f>Cleaned_SalesTable!B193</f>
        <v>45459</v>
      </c>
      <c r="C193" s="4" t="str">
        <f t="shared" si="12"/>
        <v>Jun-2024</v>
      </c>
      <c r="D193" s="24">
        <f t="shared" si="13"/>
        <v>2024</v>
      </c>
      <c r="E193" s="4" t="str">
        <f>Cleaned_SalesTable!C193</f>
        <v>CUST1138</v>
      </c>
      <c r="F193" s="4" t="str">
        <f>VLOOKUP(E193,Cleaned_CustomerTable!$A:$H,2,FALSE())</f>
        <v>Sean Roth</v>
      </c>
      <c r="G193" s="24">
        <f>VLOOKUP(E193,Cleaned_CustomerTable!$A:$H,3,FALSE())</f>
        <v>43</v>
      </c>
      <c r="H193" s="4" t="str">
        <f>VLOOKUP(E193,Cleaned_CustomerTable!$A:$H,8,FALSE())</f>
        <v>Gold</v>
      </c>
      <c r="I193" s="4" t="str">
        <f>VLOOKUP(E193,Cleaned_CustomerTable!$A:$H,6,FALSE())</f>
        <v>Virginia</v>
      </c>
      <c r="J193" s="4" t="str">
        <f>Cleaned_SalesTable!D193</f>
        <v>PROD46</v>
      </c>
      <c r="K193" s="4" t="str">
        <f>VLOOKUP(J193,Cleaned_ProductTable!$A:$F,2,FALSE())</f>
        <v>Men's Winter Jacket</v>
      </c>
      <c r="L193" s="4" t="str">
        <f>VLOOKUP(J193,Cleaned_ProductTable!$A:$F,3,FALSE())</f>
        <v>Clothing</v>
      </c>
      <c r="M193" s="4" t="str">
        <f>VLOOKUP(J193,Cleaned_ProductTable!$A:$F,4,FALSE())</f>
        <v>Kelly, Smith and Perez</v>
      </c>
      <c r="N193" s="4">
        <f>VLOOKUP(J193,Cleaned_ProductTable!$A:$F,5,FALSE())</f>
        <v>167.34</v>
      </c>
      <c r="O193" s="4" t="str">
        <f>Cleaned_SalesTable!E193</f>
        <v>STORE18</v>
      </c>
      <c r="P193" s="4" t="str">
        <f>VLOOKUP(O193,Cleaned_StoreTable!$A:$F,2,FALSE())</f>
        <v>Guerrero-Schmitt</v>
      </c>
      <c r="Q193" s="4" t="str">
        <f>VLOOKUP(O193,Cleaned_StoreTable!$A:$F,3,FALSE())</f>
        <v>East</v>
      </c>
      <c r="R193" s="4" t="str">
        <f>VLOOKUP(O193,Cleaned_StoreTable!$A:$F,5,FALSE())</f>
        <v>Flagship</v>
      </c>
      <c r="S193" s="4">
        <f>Cleaned_SalesTable!F193</f>
        <v>1</v>
      </c>
      <c r="T193" s="9">
        <f>Cleaned_SalesTable!G193</f>
        <v>804.9</v>
      </c>
      <c r="U193" s="8">
        <f>Cleaned_SalesTable!H193</f>
        <v>0.03</v>
      </c>
      <c r="V193" s="4" t="str">
        <f>Cleaned_SalesTable!I193</f>
        <v>PayPal</v>
      </c>
      <c r="W193" s="9">
        <f>Cleaned_SalesTable!J193</f>
        <v>780.75300000000004</v>
      </c>
      <c r="X193" s="9">
        <f t="shared" si="14"/>
        <v>167.34</v>
      </c>
      <c r="Y193" s="9">
        <f t="shared" si="15"/>
        <v>613.41</v>
      </c>
      <c r="Z193" s="10">
        <f t="shared" si="16"/>
        <v>0.78569999999999995</v>
      </c>
      <c r="AA193" s="4" t="str">
        <f t="shared" si="17"/>
        <v>Standard</v>
      </c>
    </row>
    <row r="194" spans="1:27" ht="15" customHeight="1" x14ac:dyDescent="0.3">
      <c r="A194" s="4" t="str">
        <f>Cleaned_SalesTable!A194</f>
        <v>SALE192</v>
      </c>
      <c r="B194" s="26">
        <f>Cleaned_SalesTable!B194</f>
        <v>45617</v>
      </c>
      <c r="C194" s="4" t="str">
        <f t="shared" ref="C194:C257" si="18">TEXT(B194,"mmm-yyyy")</f>
        <v>Nov-2024</v>
      </c>
      <c r="D194" s="24">
        <f t="shared" ref="D194:D257" si="19">YEAR(B194)</f>
        <v>2024</v>
      </c>
      <c r="E194" s="4" t="str">
        <f>Cleaned_SalesTable!C194</f>
        <v>CUST1424</v>
      </c>
      <c r="F194" s="4" t="str">
        <f>VLOOKUP(E194,Cleaned_CustomerTable!$A:$H,2,FALSE())</f>
        <v>Edwin Barnes</v>
      </c>
      <c r="G194" s="24">
        <f>VLOOKUP(E194,Cleaned_CustomerTable!$A:$H,3,FALSE())</f>
        <v>53</v>
      </c>
      <c r="H194" s="4" t="str">
        <f>VLOOKUP(E194,Cleaned_CustomerTable!$A:$H,8,FALSE())</f>
        <v>Bronze</v>
      </c>
      <c r="I194" s="4" t="str">
        <f>VLOOKUP(E194,Cleaned_CustomerTable!$A:$H,6,FALSE())</f>
        <v>North Carolina</v>
      </c>
      <c r="J194" s="4" t="str">
        <f>Cleaned_SalesTable!D194</f>
        <v>PROD92</v>
      </c>
      <c r="K194" s="4" t="str">
        <f>VLOOKUP(J194,Cleaned_ProductTable!$A:$F,2,FALSE())</f>
        <v>Microwave Oven</v>
      </c>
      <c r="L194" s="4" t="str">
        <f>VLOOKUP(J194,Cleaned_ProductTable!$A:$F,3,FALSE())</f>
        <v>Home</v>
      </c>
      <c r="M194" s="4" t="str">
        <f>VLOOKUP(J194,Cleaned_ProductTable!$A:$F,4,FALSE())</f>
        <v>Green, Powell and Palmer</v>
      </c>
      <c r="N194" s="4">
        <f>VLOOKUP(J194,Cleaned_ProductTable!$A:$F,5,FALSE())</f>
        <v>447.43</v>
      </c>
      <c r="O194" s="4" t="str">
        <f>Cleaned_SalesTable!E194</f>
        <v>STORE14</v>
      </c>
      <c r="P194" s="4" t="str">
        <f>VLOOKUP(O194,Cleaned_StoreTable!$A:$F,2,FALSE())</f>
        <v>Mcdonald Inc</v>
      </c>
      <c r="Q194" s="4" t="str">
        <f>VLOOKUP(O194,Cleaned_StoreTable!$A:$F,3,FALSE())</f>
        <v>South</v>
      </c>
      <c r="R194" s="4" t="str">
        <f>VLOOKUP(O194,Cleaned_StoreTable!$A:$F,5,FALSE())</f>
        <v>Outlet</v>
      </c>
      <c r="S194" s="4">
        <f>Cleaned_SalesTable!F194</f>
        <v>3</v>
      </c>
      <c r="T194" s="9">
        <f>Cleaned_SalesTable!G194</f>
        <v>361.65</v>
      </c>
      <c r="U194" s="8">
        <f>Cleaned_SalesTable!H194</f>
        <v>0.15</v>
      </c>
      <c r="V194" s="4" t="str">
        <f>Cleaned_SalesTable!I194</f>
        <v>COD</v>
      </c>
      <c r="W194" s="9">
        <f>Cleaned_SalesTable!J194</f>
        <v>922.20749999999998</v>
      </c>
      <c r="X194" s="9">
        <f t="shared" ref="X194:X257" si="20">ROUND(N194*S194,2)</f>
        <v>1342.29</v>
      </c>
      <c r="Y194" s="9">
        <f t="shared" ref="Y194:Y257" si="21">ROUND(W194-X194,2)</f>
        <v>-420.08</v>
      </c>
      <c r="Z194" s="10">
        <f t="shared" ref="Z194:Z257" si="22">IFERROR(ROUND(Y194/W194,4),0)</f>
        <v>-0.45550000000000002</v>
      </c>
      <c r="AA194" s="4" t="str">
        <f t="shared" ref="AA194:AA257" si="23">IF(W194&gt;=AVERAGE($W$2:$W$2001),"High Value","Standard")</f>
        <v>Standard</v>
      </c>
    </row>
    <row r="195" spans="1:27" ht="15" customHeight="1" x14ac:dyDescent="0.3">
      <c r="A195" s="4" t="str">
        <f>Cleaned_SalesTable!A195</f>
        <v>SALE193</v>
      </c>
      <c r="B195" s="26">
        <f>Cleaned_SalesTable!B195</f>
        <v>45763</v>
      </c>
      <c r="C195" s="4" t="str">
        <f t="shared" si="18"/>
        <v>Apr-2025</v>
      </c>
      <c r="D195" s="24">
        <f t="shared" si="19"/>
        <v>2025</v>
      </c>
      <c r="E195" s="4" t="str">
        <f>Cleaned_SalesTable!C195</f>
        <v>CUST1162</v>
      </c>
      <c r="F195" s="4" t="str">
        <f>VLOOKUP(E195,Cleaned_CustomerTable!$A:$H,2,FALSE())</f>
        <v>Mariah Brown</v>
      </c>
      <c r="G195" s="24">
        <f>VLOOKUP(E195,Cleaned_CustomerTable!$A:$H,3,FALSE())</f>
        <v>37</v>
      </c>
      <c r="H195" s="4" t="str">
        <f>VLOOKUP(E195,Cleaned_CustomerTable!$A:$H,8,FALSE())</f>
        <v>Silver</v>
      </c>
      <c r="I195" s="4" t="str">
        <f>VLOOKUP(E195,Cleaned_CustomerTable!$A:$H,6,FALSE())</f>
        <v>Tennessee</v>
      </c>
      <c r="J195" s="4" t="str">
        <f>Cleaned_SalesTable!D195</f>
        <v>PROD7</v>
      </c>
      <c r="K195" s="4" t="str">
        <f>VLOOKUP(J195,Cleaned_ProductTable!$A:$F,2,FALSE())</f>
        <v>LED Table Lamp</v>
      </c>
      <c r="L195" s="4" t="str">
        <f>VLOOKUP(J195,Cleaned_ProductTable!$A:$F,3,FALSE())</f>
        <v>Home</v>
      </c>
      <c r="M195" s="4" t="str">
        <f>VLOOKUP(J195,Cleaned_ProductTable!$A:$F,4,FALSE())</f>
        <v>Harrell LLC</v>
      </c>
      <c r="N195" s="4">
        <f>VLOOKUP(J195,Cleaned_ProductTable!$A:$F,5,FALSE())</f>
        <v>218.86</v>
      </c>
      <c r="O195" s="4" t="str">
        <f>Cleaned_SalesTable!E195</f>
        <v>STORE4</v>
      </c>
      <c r="P195" s="4" t="str">
        <f>VLOOKUP(O195,Cleaned_StoreTable!$A:$F,2,FALSE())</f>
        <v>Alexander Group</v>
      </c>
      <c r="Q195" s="4" t="str">
        <f>VLOOKUP(O195,Cleaned_StoreTable!$A:$F,3,FALSE())</f>
        <v>South</v>
      </c>
      <c r="R195" s="4" t="str">
        <f>VLOOKUP(O195,Cleaned_StoreTable!$A:$F,5,FALSE())</f>
        <v>Online</v>
      </c>
      <c r="S195" s="4">
        <f>Cleaned_SalesTable!F195</f>
        <v>1</v>
      </c>
      <c r="T195" s="9">
        <f>Cleaned_SalesTable!G195</f>
        <v>271.76</v>
      </c>
      <c r="U195" s="8">
        <f>Cleaned_SalesTable!H195</f>
        <v>0.03</v>
      </c>
      <c r="V195" s="4" t="str">
        <f>Cleaned_SalesTable!I195</f>
        <v>Credit Card</v>
      </c>
      <c r="W195" s="9">
        <f>Cleaned_SalesTable!J195</f>
        <v>263.60719999999998</v>
      </c>
      <c r="X195" s="9">
        <f t="shared" si="20"/>
        <v>218.86</v>
      </c>
      <c r="Y195" s="9">
        <f t="shared" si="21"/>
        <v>44.75</v>
      </c>
      <c r="Z195" s="10">
        <f t="shared" si="22"/>
        <v>0.16980000000000001</v>
      </c>
      <c r="AA195" s="4" t="str">
        <f t="shared" si="23"/>
        <v>Standard</v>
      </c>
    </row>
    <row r="196" spans="1:27" ht="15" customHeight="1" x14ac:dyDescent="0.3">
      <c r="A196" s="4" t="str">
        <f>Cleaned_SalesTable!A196</f>
        <v>SALE194</v>
      </c>
      <c r="B196" s="26">
        <f>Cleaned_SalesTable!B196</f>
        <v>45618</v>
      </c>
      <c r="C196" s="4" t="str">
        <f t="shared" si="18"/>
        <v>Nov-2024</v>
      </c>
      <c r="D196" s="24">
        <f t="shared" si="19"/>
        <v>2024</v>
      </c>
      <c r="E196" s="4" t="str">
        <f>Cleaned_SalesTable!C196</f>
        <v>CUST1323</v>
      </c>
      <c r="F196" s="4" t="str">
        <f>VLOOKUP(E196,Cleaned_CustomerTable!$A:$H,2,FALSE())</f>
        <v>Kristy Dunlap</v>
      </c>
      <c r="G196" s="24">
        <f>VLOOKUP(E196,Cleaned_CustomerTable!$A:$H,3,FALSE())</f>
        <v>64</v>
      </c>
      <c r="H196" s="4" t="str">
        <f>VLOOKUP(E196,Cleaned_CustomerTable!$A:$H,8,FALSE())</f>
        <v>Platinum</v>
      </c>
      <c r="I196" s="4" t="str">
        <f>VLOOKUP(E196,Cleaned_CustomerTable!$A:$H,6,FALSE())</f>
        <v>North Carolina</v>
      </c>
      <c r="J196" s="4" t="str">
        <f>Cleaned_SalesTable!D196</f>
        <v>PROD49</v>
      </c>
      <c r="K196" s="4" t="str">
        <f>VLOOKUP(J196,Cleaned_ProductTable!$A:$F,2,FALSE())</f>
        <v>Men's Roll-On Perfume</v>
      </c>
      <c r="L196" s="4" t="str">
        <f>VLOOKUP(J196,Cleaned_ProductTable!$A:$F,3,FALSE())</f>
        <v>Beauty</v>
      </c>
      <c r="M196" s="4" t="str">
        <f>VLOOKUP(J196,Cleaned_ProductTable!$A:$F,4,FALSE())</f>
        <v>Sullivan and Sons</v>
      </c>
      <c r="N196" s="4">
        <f>VLOOKUP(J196,Cleaned_ProductTable!$A:$F,5,FALSE())</f>
        <v>43.29</v>
      </c>
      <c r="O196" s="4" t="str">
        <f>Cleaned_SalesTable!E196</f>
        <v>STORE10</v>
      </c>
      <c r="P196" s="4" t="str">
        <f>VLOOKUP(O196,Cleaned_StoreTable!$A:$F,2,FALSE())</f>
        <v>Hill, Wagner and Ballard</v>
      </c>
      <c r="Q196" s="4" t="str">
        <f>VLOOKUP(O196,Cleaned_StoreTable!$A:$F,3,FALSE())</f>
        <v>East</v>
      </c>
      <c r="R196" s="4" t="str">
        <f>VLOOKUP(O196,Cleaned_StoreTable!$A:$F,5,FALSE())</f>
        <v>Online</v>
      </c>
      <c r="S196" s="4">
        <f>Cleaned_SalesTable!F196</f>
        <v>3</v>
      </c>
      <c r="T196" s="9">
        <f>Cleaned_SalesTable!G196</f>
        <v>958.15</v>
      </c>
      <c r="U196" s="8">
        <f>Cleaned_SalesTable!H196</f>
        <v>0.24</v>
      </c>
      <c r="V196" s="4" t="str">
        <f>Cleaned_SalesTable!I196</f>
        <v>COD</v>
      </c>
      <c r="W196" s="9">
        <f>Cleaned_SalesTable!J196</f>
        <v>2184.5819999999999</v>
      </c>
      <c r="X196" s="9">
        <f t="shared" si="20"/>
        <v>129.87</v>
      </c>
      <c r="Y196" s="9">
        <f t="shared" si="21"/>
        <v>2054.71</v>
      </c>
      <c r="Z196" s="10">
        <f t="shared" si="22"/>
        <v>0.94059999999999999</v>
      </c>
      <c r="AA196" s="4" t="str">
        <f t="shared" si="23"/>
        <v>High Value</v>
      </c>
    </row>
    <row r="197" spans="1:27" ht="15" customHeight="1" x14ac:dyDescent="0.3">
      <c r="A197" s="4" t="str">
        <f>Cleaned_SalesTable!A197</f>
        <v>SALE195</v>
      </c>
      <c r="B197" s="26">
        <f>Cleaned_SalesTable!B197</f>
        <v>45290</v>
      </c>
      <c r="C197" s="4" t="str">
        <f t="shared" si="18"/>
        <v>Dec-2023</v>
      </c>
      <c r="D197" s="24">
        <f t="shared" si="19"/>
        <v>2023</v>
      </c>
      <c r="E197" s="4" t="str">
        <f>Cleaned_SalesTable!C197</f>
        <v>CUST1427</v>
      </c>
      <c r="F197" s="4" t="str">
        <f>VLOOKUP(E197,Cleaned_CustomerTable!$A:$H,2,FALSE())</f>
        <v>Jose Stewart</v>
      </c>
      <c r="G197" s="24">
        <f>VLOOKUP(E197,Cleaned_CustomerTable!$A:$H,3,FALSE())</f>
        <v>18</v>
      </c>
      <c r="H197" s="4" t="str">
        <f>VLOOKUP(E197,Cleaned_CustomerTable!$A:$H,8,FALSE())</f>
        <v>Gold</v>
      </c>
      <c r="I197" s="4" t="str">
        <f>VLOOKUP(E197,Cleaned_CustomerTable!$A:$H,6,FALSE())</f>
        <v>Maine</v>
      </c>
      <c r="J197" s="4" t="str">
        <f>Cleaned_SalesTable!D197</f>
        <v>PROD60</v>
      </c>
      <c r="K197" s="4" t="str">
        <f>VLOOKUP(J197,Cleaned_ProductTable!$A:$F,2,FALSE())</f>
        <v>Luxury Perfume Spray</v>
      </c>
      <c r="L197" s="4" t="str">
        <f>VLOOKUP(J197,Cleaned_ProductTable!$A:$F,3,FALSE())</f>
        <v>Beauty</v>
      </c>
      <c r="M197" s="4" t="str">
        <f>VLOOKUP(J197,Cleaned_ProductTable!$A:$F,4,FALSE())</f>
        <v>Gibson, Green and Lopez</v>
      </c>
      <c r="N197" s="4">
        <f>VLOOKUP(J197,Cleaned_ProductTable!$A:$F,5,FALSE())</f>
        <v>482.75</v>
      </c>
      <c r="O197" s="4" t="str">
        <f>Cleaned_SalesTable!E197</f>
        <v>STORE17</v>
      </c>
      <c r="P197" s="4" t="str">
        <f>VLOOKUP(O197,Cleaned_StoreTable!$A:$F,2,FALSE())</f>
        <v>Holloway Ltd</v>
      </c>
      <c r="Q197" s="4" t="str">
        <f>VLOOKUP(O197,Cleaned_StoreTable!$A:$F,3,FALSE())</f>
        <v>North</v>
      </c>
      <c r="R197" s="4" t="str">
        <f>VLOOKUP(O197,Cleaned_StoreTable!$A:$F,5,FALSE())</f>
        <v>Flagship</v>
      </c>
      <c r="S197" s="4">
        <f>Cleaned_SalesTable!F197</f>
        <v>1</v>
      </c>
      <c r="T197" s="9">
        <f>Cleaned_SalesTable!G197</f>
        <v>889.19</v>
      </c>
      <c r="U197" s="8">
        <f>Cleaned_SalesTable!H197</f>
        <v>0.03</v>
      </c>
      <c r="V197" s="4" t="str">
        <f>Cleaned_SalesTable!I197</f>
        <v>Credit Card</v>
      </c>
      <c r="W197" s="9">
        <f>Cleaned_SalesTable!J197</f>
        <v>862.51430000000005</v>
      </c>
      <c r="X197" s="9">
        <f t="shared" si="20"/>
        <v>482.75</v>
      </c>
      <c r="Y197" s="9">
        <f t="shared" si="21"/>
        <v>379.76</v>
      </c>
      <c r="Z197" s="10">
        <f t="shared" si="22"/>
        <v>0.44030000000000002</v>
      </c>
      <c r="AA197" s="4" t="str">
        <f t="shared" si="23"/>
        <v>Standard</v>
      </c>
    </row>
    <row r="198" spans="1:27" ht="15" customHeight="1" x14ac:dyDescent="0.3">
      <c r="A198" s="4" t="str">
        <f>Cleaned_SalesTable!A198</f>
        <v>SALE196</v>
      </c>
      <c r="B198" s="26">
        <f>Cleaned_SalesTable!B198</f>
        <v>45904</v>
      </c>
      <c r="C198" s="4" t="str">
        <f t="shared" si="18"/>
        <v>Sep-2025</v>
      </c>
      <c r="D198" s="24">
        <f t="shared" si="19"/>
        <v>2025</v>
      </c>
      <c r="E198" s="4" t="str">
        <f>Cleaned_SalesTable!C198</f>
        <v>CUST1464</v>
      </c>
      <c r="F198" s="4" t="str">
        <f>VLOOKUP(E198,Cleaned_CustomerTable!$A:$H,2,FALSE())</f>
        <v>David Pierce</v>
      </c>
      <c r="G198" s="24">
        <f>VLOOKUP(E198,Cleaned_CustomerTable!$A:$H,3,FALSE())</f>
        <v>45</v>
      </c>
      <c r="H198" s="4" t="str">
        <f>VLOOKUP(E198,Cleaned_CustomerTable!$A:$H,8,FALSE())</f>
        <v>Platinum</v>
      </c>
      <c r="I198" s="4" t="str">
        <f>VLOOKUP(E198,Cleaned_CustomerTable!$A:$H,6,FALSE())</f>
        <v>Washington</v>
      </c>
      <c r="J198" s="4" t="str">
        <f>Cleaned_SalesTable!D198</f>
        <v>PROD57</v>
      </c>
      <c r="K198" s="4" t="str">
        <f>VLOOKUP(J198,Cleaned_ProductTable!$A:$F,2,FALSE())</f>
        <v>Foam Roller</v>
      </c>
      <c r="L198" s="4" t="str">
        <f>VLOOKUP(J198,Cleaned_ProductTable!$A:$F,3,FALSE())</f>
        <v>Sports</v>
      </c>
      <c r="M198" s="4" t="str">
        <f>VLOOKUP(J198,Cleaned_ProductTable!$A:$F,4,FALSE())</f>
        <v>Atkinson, Camacho and Oliver</v>
      </c>
      <c r="N198" s="4">
        <f>VLOOKUP(J198,Cleaned_ProductTable!$A:$F,5,FALSE())</f>
        <v>30.62</v>
      </c>
      <c r="O198" s="4" t="str">
        <f>Cleaned_SalesTable!E198</f>
        <v>STORE16</v>
      </c>
      <c r="P198" s="4" t="str">
        <f>VLOOKUP(O198,Cleaned_StoreTable!$A:$F,2,FALSE())</f>
        <v>Frederick-Wright</v>
      </c>
      <c r="Q198" s="4" t="str">
        <f>VLOOKUP(O198,Cleaned_StoreTable!$A:$F,3,FALSE())</f>
        <v>West</v>
      </c>
      <c r="R198" s="4" t="str">
        <f>VLOOKUP(O198,Cleaned_StoreTable!$A:$F,5,FALSE())</f>
        <v>Flagship</v>
      </c>
      <c r="S198" s="4">
        <f>Cleaned_SalesTable!F198</f>
        <v>4</v>
      </c>
      <c r="T198" s="9">
        <f>Cleaned_SalesTable!G198</f>
        <v>689.67</v>
      </c>
      <c r="U198" s="8">
        <f>Cleaned_SalesTable!H198</f>
        <v>0.05</v>
      </c>
      <c r="V198" s="4" t="str">
        <f>Cleaned_SalesTable!I198</f>
        <v>COD</v>
      </c>
      <c r="W198" s="9">
        <f>Cleaned_SalesTable!J198</f>
        <v>2620.7460000000001</v>
      </c>
      <c r="X198" s="9">
        <f t="shared" si="20"/>
        <v>122.48</v>
      </c>
      <c r="Y198" s="9">
        <f t="shared" si="21"/>
        <v>2498.27</v>
      </c>
      <c r="Z198" s="10">
        <f t="shared" si="22"/>
        <v>0.95330000000000004</v>
      </c>
      <c r="AA198" s="4" t="str">
        <f t="shared" si="23"/>
        <v>High Value</v>
      </c>
    </row>
    <row r="199" spans="1:27" ht="15" customHeight="1" x14ac:dyDescent="0.3">
      <c r="A199" s="4" t="str">
        <f>Cleaned_SalesTable!A199</f>
        <v>SALE197</v>
      </c>
      <c r="B199" s="26">
        <f>Cleaned_SalesTable!B199</f>
        <v>45227</v>
      </c>
      <c r="C199" s="4" t="str">
        <f t="shared" si="18"/>
        <v>Oct-2023</v>
      </c>
      <c r="D199" s="24">
        <f t="shared" si="19"/>
        <v>2023</v>
      </c>
      <c r="E199" s="4" t="str">
        <f>Cleaned_SalesTable!C199</f>
        <v>CUST1135</v>
      </c>
      <c r="F199" s="4" t="str">
        <f>VLOOKUP(E199,Cleaned_CustomerTable!$A:$H,2,FALSE())</f>
        <v>Matthew Hanna</v>
      </c>
      <c r="G199" s="24">
        <f>VLOOKUP(E199,Cleaned_CustomerTable!$A:$H,3,FALSE())</f>
        <v>33</v>
      </c>
      <c r="H199" s="4" t="str">
        <f>VLOOKUP(E199,Cleaned_CustomerTable!$A:$H,8,FALSE())</f>
        <v>Platinum</v>
      </c>
      <c r="I199" s="4" t="str">
        <f>VLOOKUP(E199,Cleaned_CustomerTable!$A:$H,6,FALSE())</f>
        <v>Michigan</v>
      </c>
      <c r="J199" s="4" t="str">
        <f>Cleaned_SalesTable!D199</f>
        <v>PROD44</v>
      </c>
      <c r="K199" s="4" t="str">
        <f>VLOOKUP(J199,Cleaned_ProductTable!$A:$F,2,FALSE())</f>
        <v>Adjustable Jump Rope</v>
      </c>
      <c r="L199" s="4" t="str">
        <f>VLOOKUP(J199,Cleaned_ProductTable!$A:$F,3,FALSE())</f>
        <v>Sports</v>
      </c>
      <c r="M199" s="4" t="str">
        <f>VLOOKUP(J199,Cleaned_ProductTable!$A:$F,4,FALSE())</f>
        <v>Cox Inc</v>
      </c>
      <c r="N199" s="4">
        <f>VLOOKUP(J199,Cleaned_ProductTable!$A:$F,5,FALSE())</f>
        <v>167.12</v>
      </c>
      <c r="O199" s="4" t="str">
        <f>Cleaned_SalesTable!E199</f>
        <v>STORE11</v>
      </c>
      <c r="P199" s="4" t="str">
        <f>VLOOKUP(O199,Cleaned_StoreTable!$A:$F,2,FALSE())</f>
        <v>Aguirre-Keller</v>
      </c>
      <c r="Q199" s="4" t="str">
        <f>VLOOKUP(O199,Cleaned_StoreTable!$A:$F,3,FALSE())</f>
        <v>South</v>
      </c>
      <c r="R199" s="4" t="str">
        <f>VLOOKUP(O199,Cleaned_StoreTable!$A:$F,5,FALSE())</f>
        <v>Online</v>
      </c>
      <c r="S199" s="4">
        <f>Cleaned_SalesTable!F199</f>
        <v>1</v>
      </c>
      <c r="T199" s="9">
        <f>Cleaned_SalesTable!G199</f>
        <v>541.24</v>
      </c>
      <c r="U199" s="8">
        <f>Cleaned_SalesTable!H199</f>
        <v>0.03</v>
      </c>
      <c r="V199" s="4" t="str">
        <f>Cleaned_SalesTable!I199</f>
        <v>PayPal</v>
      </c>
      <c r="W199" s="9">
        <f>Cleaned_SalesTable!J199</f>
        <v>525.00279999999998</v>
      </c>
      <c r="X199" s="9">
        <f t="shared" si="20"/>
        <v>167.12</v>
      </c>
      <c r="Y199" s="9">
        <f t="shared" si="21"/>
        <v>357.88</v>
      </c>
      <c r="Z199" s="10">
        <f t="shared" si="22"/>
        <v>0.68169999999999997</v>
      </c>
      <c r="AA199" s="4" t="str">
        <f t="shared" si="23"/>
        <v>Standard</v>
      </c>
    </row>
    <row r="200" spans="1:27" ht="15" customHeight="1" x14ac:dyDescent="0.3">
      <c r="A200" s="4" t="str">
        <f>Cleaned_SalesTable!A200</f>
        <v>SALE198</v>
      </c>
      <c r="B200" s="26">
        <f>Cleaned_SalesTable!B200</f>
        <v>45600</v>
      </c>
      <c r="C200" s="4" t="str">
        <f t="shared" si="18"/>
        <v>Nov-2024</v>
      </c>
      <c r="D200" s="24">
        <f t="shared" si="19"/>
        <v>2024</v>
      </c>
      <c r="E200" s="4" t="str">
        <f>Cleaned_SalesTable!C200</f>
        <v>CUST1448</v>
      </c>
      <c r="F200" s="4" t="str">
        <f>VLOOKUP(E200,Cleaned_CustomerTable!$A:$H,2,FALSE())</f>
        <v>Eric Holmes</v>
      </c>
      <c r="G200" s="24">
        <f>VLOOKUP(E200,Cleaned_CustomerTable!$A:$H,3,FALSE())</f>
        <v>64</v>
      </c>
      <c r="H200" s="4" t="str">
        <f>VLOOKUP(E200,Cleaned_CustomerTable!$A:$H,8,FALSE())</f>
        <v>Bronze</v>
      </c>
      <c r="I200" s="4" t="str">
        <f>VLOOKUP(E200,Cleaned_CustomerTable!$A:$H,6,FALSE())</f>
        <v>Wyoming</v>
      </c>
      <c r="J200" s="4" t="str">
        <f>Cleaned_SalesTable!D200</f>
        <v>PROD81</v>
      </c>
      <c r="K200" s="4" t="str">
        <f>VLOOKUP(J200,Cleaned_ProductTable!$A:$F,2,FALSE())</f>
        <v>Badminton Racket Set</v>
      </c>
      <c r="L200" s="4" t="str">
        <f>VLOOKUP(J200,Cleaned_ProductTable!$A:$F,3,FALSE())</f>
        <v>Sports</v>
      </c>
      <c r="M200" s="4" t="str">
        <f>VLOOKUP(J200,Cleaned_ProductTable!$A:$F,4,FALSE())</f>
        <v>Robinson-Brown</v>
      </c>
      <c r="N200" s="4">
        <f>VLOOKUP(J200,Cleaned_ProductTable!$A:$F,5,FALSE())</f>
        <v>285.54000000000002</v>
      </c>
      <c r="O200" s="4" t="str">
        <f>Cleaned_SalesTable!E200</f>
        <v>STORE6</v>
      </c>
      <c r="P200" s="4" t="str">
        <f>VLOOKUP(O200,Cleaned_StoreTable!$A:$F,2,FALSE())</f>
        <v>Benson-Elliott</v>
      </c>
      <c r="Q200" s="4" t="str">
        <f>VLOOKUP(O200,Cleaned_StoreTable!$A:$F,3,FALSE())</f>
        <v>East</v>
      </c>
      <c r="R200" s="4" t="str">
        <f>VLOOKUP(O200,Cleaned_StoreTable!$A:$F,5,FALSE())</f>
        <v>Online</v>
      </c>
      <c r="S200" s="4">
        <f>Cleaned_SalesTable!F200</f>
        <v>1</v>
      </c>
      <c r="T200" s="9">
        <f>Cleaned_SalesTable!G200</f>
        <v>454.71</v>
      </c>
      <c r="U200" s="8">
        <f>Cleaned_SalesTable!H200</f>
        <v>0.16</v>
      </c>
      <c r="V200" s="4" t="str">
        <f>Cleaned_SalesTable!I200</f>
        <v>PayPal</v>
      </c>
      <c r="W200" s="9">
        <f>Cleaned_SalesTable!J200</f>
        <v>381.95639999999997</v>
      </c>
      <c r="X200" s="9">
        <f t="shared" si="20"/>
        <v>285.54000000000002</v>
      </c>
      <c r="Y200" s="9">
        <f t="shared" si="21"/>
        <v>96.42</v>
      </c>
      <c r="Z200" s="10">
        <f t="shared" si="22"/>
        <v>0.25240000000000001</v>
      </c>
      <c r="AA200" s="4" t="str">
        <f t="shared" si="23"/>
        <v>Standard</v>
      </c>
    </row>
    <row r="201" spans="1:27" ht="15" customHeight="1" x14ac:dyDescent="0.3">
      <c r="A201" s="4" t="str">
        <f>Cleaned_SalesTable!A201</f>
        <v>SALE199</v>
      </c>
      <c r="B201" s="26">
        <f>Cleaned_SalesTable!B201</f>
        <v>45646</v>
      </c>
      <c r="C201" s="4" t="str">
        <f t="shared" si="18"/>
        <v>Dec-2024</v>
      </c>
      <c r="D201" s="24">
        <f t="shared" si="19"/>
        <v>2024</v>
      </c>
      <c r="E201" s="4" t="str">
        <f>Cleaned_SalesTable!C201</f>
        <v>CUST1038</v>
      </c>
      <c r="F201" s="4" t="str">
        <f>VLOOKUP(E201,Cleaned_CustomerTable!$A:$H,2,FALSE())</f>
        <v>Deanna Simpson</v>
      </c>
      <c r="G201" s="24">
        <f>VLOOKUP(E201,Cleaned_CustomerTable!$A:$H,3,FALSE())</f>
        <v>35</v>
      </c>
      <c r="H201" s="4" t="str">
        <f>VLOOKUP(E201,Cleaned_CustomerTable!$A:$H,8,FALSE())</f>
        <v>Bronze</v>
      </c>
      <c r="I201" s="4" t="str">
        <f>VLOOKUP(E201,Cleaned_CustomerTable!$A:$H,6,FALSE())</f>
        <v>North Dakota</v>
      </c>
      <c r="J201" s="4" t="str">
        <f>Cleaned_SalesTable!D201</f>
        <v>PROD66</v>
      </c>
      <c r="K201" s="4" t="str">
        <f>VLOOKUP(J201,Cleaned_ProductTable!$A:$F,2,FALSE())</f>
        <v>Women's Hair Dryer Brush</v>
      </c>
      <c r="L201" s="4" t="str">
        <f>VLOOKUP(J201,Cleaned_ProductTable!$A:$F,3,FALSE())</f>
        <v>Beauty</v>
      </c>
      <c r="M201" s="4" t="str">
        <f>VLOOKUP(J201,Cleaned_ProductTable!$A:$F,4,FALSE())</f>
        <v>Torres, Spencer and Potter</v>
      </c>
      <c r="N201" s="4">
        <f>VLOOKUP(J201,Cleaned_ProductTable!$A:$F,5,FALSE())</f>
        <v>340.39</v>
      </c>
      <c r="O201" s="4" t="str">
        <f>Cleaned_SalesTable!E201</f>
        <v>STORE5</v>
      </c>
      <c r="P201" s="4" t="str">
        <f>VLOOKUP(O201,Cleaned_StoreTable!$A:$F,2,FALSE())</f>
        <v>Gray Ltd</v>
      </c>
      <c r="Q201" s="4" t="str">
        <f>VLOOKUP(O201,Cleaned_StoreTable!$A:$F,3,FALSE())</f>
        <v>North</v>
      </c>
      <c r="R201" s="4" t="str">
        <f>VLOOKUP(O201,Cleaned_StoreTable!$A:$F,5,FALSE())</f>
        <v>Outlet</v>
      </c>
      <c r="S201" s="4">
        <f>Cleaned_SalesTable!F201</f>
        <v>2</v>
      </c>
      <c r="T201" s="9">
        <f>Cleaned_SalesTable!G201</f>
        <v>397.63</v>
      </c>
      <c r="U201" s="8">
        <f>Cleaned_SalesTable!H201</f>
        <v>0.26</v>
      </c>
      <c r="V201" s="4" t="str">
        <f>Cleaned_SalesTable!I201</f>
        <v>Credit Card</v>
      </c>
      <c r="W201" s="9">
        <f>Cleaned_SalesTable!J201</f>
        <v>588.49239999999998</v>
      </c>
      <c r="X201" s="9">
        <f t="shared" si="20"/>
        <v>680.78</v>
      </c>
      <c r="Y201" s="9">
        <f t="shared" si="21"/>
        <v>-92.29</v>
      </c>
      <c r="Z201" s="10">
        <f t="shared" si="22"/>
        <v>-0.15679999999999999</v>
      </c>
      <c r="AA201" s="4" t="str">
        <f t="shared" si="23"/>
        <v>Standard</v>
      </c>
    </row>
    <row r="202" spans="1:27" ht="15" customHeight="1" x14ac:dyDescent="0.3">
      <c r="A202" s="4" t="str">
        <f>Cleaned_SalesTable!A202</f>
        <v>SALE200</v>
      </c>
      <c r="B202" s="26">
        <f>Cleaned_SalesTable!B202</f>
        <v>45725</v>
      </c>
      <c r="C202" s="4" t="str">
        <f t="shared" si="18"/>
        <v>Mar-2025</v>
      </c>
      <c r="D202" s="24">
        <f t="shared" si="19"/>
        <v>2025</v>
      </c>
      <c r="E202" s="4" t="str">
        <f>Cleaned_SalesTable!C202</f>
        <v>CUST1170</v>
      </c>
      <c r="F202" s="4" t="str">
        <f>VLOOKUP(E202,Cleaned_CustomerTable!$A:$H,2,FALSE())</f>
        <v>Christopher Garcia Dds</v>
      </c>
      <c r="G202" s="24">
        <f>VLOOKUP(E202,Cleaned_CustomerTable!$A:$H,3,FALSE())</f>
        <v>18</v>
      </c>
      <c r="H202" s="4" t="str">
        <f>VLOOKUP(E202,Cleaned_CustomerTable!$A:$H,8,FALSE())</f>
        <v>Gold</v>
      </c>
      <c r="I202" s="4" t="str">
        <f>VLOOKUP(E202,Cleaned_CustomerTable!$A:$H,6,FALSE())</f>
        <v>Missouri</v>
      </c>
      <c r="J202" s="4" t="str">
        <f>Cleaned_SalesTable!D202</f>
        <v>PROD83</v>
      </c>
      <c r="K202" s="4" t="str">
        <f>VLOOKUP(J202,Cleaned_ProductTable!$A:$F,2,FALSE())</f>
        <v>Hydrating Face Cleanser</v>
      </c>
      <c r="L202" s="4" t="str">
        <f>VLOOKUP(J202,Cleaned_ProductTable!$A:$F,3,FALSE())</f>
        <v>Beauty</v>
      </c>
      <c r="M202" s="4" t="str">
        <f>VLOOKUP(J202,Cleaned_ProductTable!$A:$F,4,FALSE())</f>
        <v>Butler Group</v>
      </c>
      <c r="N202" s="4">
        <f>VLOOKUP(J202,Cleaned_ProductTable!$A:$F,5,FALSE())</f>
        <v>250.42</v>
      </c>
      <c r="O202" s="4" t="str">
        <f>Cleaned_SalesTable!E202</f>
        <v>STORE6</v>
      </c>
      <c r="P202" s="4" t="str">
        <f>VLOOKUP(O202,Cleaned_StoreTable!$A:$F,2,FALSE())</f>
        <v>Benson-Elliott</v>
      </c>
      <c r="Q202" s="4" t="str">
        <f>VLOOKUP(O202,Cleaned_StoreTable!$A:$F,3,FALSE())</f>
        <v>East</v>
      </c>
      <c r="R202" s="4" t="str">
        <f>VLOOKUP(O202,Cleaned_StoreTable!$A:$F,5,FALSE())</f>
        <v>Online</v>
      </c>
      <c r="S202" s="4">
        <f>Cleaned_SalesTable!F202</f>
        <v>3</v>
      </c>
      <c r="T202" s="9">
        <f>Cleaned_SalesTable!G202</f>
        <v>748.56</v>
      </c>
      <c r="U202" s="8">
        <f>Cleaned_SalesTable!H202</f>
        <v>0.26</v>
      </c>
      <c r="V202" s="4" t="str">
        <f>Cleaned_SalesTable!I202</f>
        <v>PayPal</v>
      </c>
      <c r="W202" s="9">
        <f>Cleaned_SalesTable!J202</f>
        <v>1661.8032000000001</v>
      </c>
      <c r="X202" s="9">
        <f t="shared" si="20"/>
        <v>751.26</v>
      </c>
      <c r="Y202" s="9">
        <f t="shared" si="21"/>
        <v>910.54</v>
      </c>
      <c r="Z202" s="10">
        <f t="shared" si="22"/>
        <v>0.54790000000000005</v>
      </c>
      <c r="AA202" s="4" t="str">
        <f t="shared" si="23"/>
        <v>High Value</v>
      </c>
    </row>
    <row r="203" spans="1:27" ht="15" customHeight="1" x14ac:dyDescent="0.3">
      <c r="A203" s="4" t="str">
        <f>Cleaned_SalesTable!A203</f>
        <v>SALE201</v>
      </c>
      <c r="B203" s="26">
        <f>Cleaned_SalesTable!B203</f>
        <v>45742</v>
      </c>
      <c r="C203" s="4" t="str">
        <f t="shared" si="18"/>
        <v>Mar-2025</v>
      </c>
      <c r="D203" s="24">
        <f t="shared" si="19"/>
        <v>2025</v>
      </c>
      <c r="E203" s="4" t="str">
        <f>Cleaned_SalesTable!C203</f>
        <v>CUST1144</v>
      </c>
      <c r="F203" s="4" t="str">
        <f>VLOOKUP(E203,Cleaned_CustomerTable!$A:$H,2,FALSE())</f>
        <v>Justin Cross</v>
      </c>
      <c r="G203" s="24">
        <f>VLOOKUP(E203,Cleaned_CustomerTable!$A:$H,3,FALSE())</f>
        <v>62</v>
      </c>
      <c r="H203" s="4" t="str">
        <f>VLOOKUP(E203,Cleaned_CustomerTable!$A:$H,8,FALSE())</f>
        <v>Bronze</v>
      </c>
      <c r="I203" s="4" t="str">
        <f>VLOOKUP(E203,Cleaned_CustomerTable!$A:$H,6,FALSE())</f>
        <v>Nevada</v>
      </c>
      <c r="J203" s="4" t="str">
        <f>Cleaned_SalesTable!D203</f>
        <v>PROD33</v>
      </c>
      <c r="K203" s="4" t="str">
        <f>VLOOKUP(J203,Cleaned_ProductTable!$A:$F,2,FALSE())</f>
        <v>Modern Wall Clock</v>
      </c>
      <c r="L203" s="4" t="str">
        <f>VLOOKUP(J203,Cleaned_ProductTable!$A:$F,3,FALSE())</f>
        <v>Home</v>
      </c>
      <c r="M203" s="4" t="str">
        <f>VLOOKUP(J203,Cleaned_ProductTable!$A:$F,4,FALSE())</f>
        <v>Weiss-Watson</v>
      </c>
      <c r="N203" s="4">
        <f>VLOOKUP(J203,Cleaned_ProductTable!$A:$F,5,FALSE())</f>
        <v>179.77</v>
      </c>
      <c r="O203" s="4" t="str">
        <f>Cleaned_SalesTable!E203</f>
        <v>STORE4</v>
      </c>
      <c r="P203" s="4" t="str">
        <f>VLOOKUP(O203,Cleaned_StoreTable!$A:$F,2,FALSE())</f>
        <v>Alexander Group</v>
      </c>
      <c r="Q203" s="4" t="str">
        <f>VLOOKUP(O203,Cleaned_StoreTable!$A:$F,3,FALSE())</f>
        <v>South</v>
      </c>
      <c r="R203" s="4" t="str">
        <f>VLOOKUP(O203,Cleaned_StoreTable!$A:$F,5,FALSE())</f>
        <v>Online</v>
      </c>
      <c r="S203" s="4">
        <f>Cleaned_SalesTable!F203</f>
        <v>1</v>
      </c>
      <c r="T203" s="9">
        <f>Cleaned_SalesTable!G203</f>
        <v>885.72</v>
      </c>
      <c r="U203" s="8">
        <f>Cleaned_SalesTable!H203</f>
        <v>0.15</v>
      </c>
      <c r="V203" s="4" t="str">
        <f>Cleaned_SalesTable!I203</f>
        <v>Credit Card</v>
      </c>
      <c r="W203" s="9">
        <f>Cleaned_SalesTable!J203</f>
        <v>752.86199999999997</v>
      </c>
      <c r="X203" s="9">
        <f t="shared" si="20"/>
        <v>179.77</v>
      </c>
      <c r="Y203" s="9">
        <f t="shared" si="21"/>
        <v>573.09</v>
      </c>
      <c r="Z203" s="10">
        <f t="shared" si="22"/>
        <v>0.76119999999999999</v>
      </c>
      <c r="AA203" s="4" t="str">
        <f t="shared" si="23"/>
        <v>Standard</v>
      </c>
    </row>
    <row r="204" spans="1:27" ht="15" customHeight="1" x14ac:dyDescent="0.3">
      <c r="A204" s="4" t="str">
        <f>Cleaned_SalesTable!A204</f>
        <v>SALE202</v>
      </c>
      <c r="B204" s="26">
        <f>Cleaned_SalesTable!B204</f>
        <v>45750</v>
      </c>
      <c r="C204" s="4" t="str">
        <f t="shared" si="18"/>
        <v>Apr-2025</v>
      </c>
      <c r="D204" s="24">
        <f t="shared" si="19"/>
        <v>2025</v>
      </c>
      <c r="E204" s="4" t="str">
        <f>Cleaned_SalesTable!C204</f>
        <v>CUST1108</v>
      </c>
      <c r="F204" s="4" t="str">
        <f>VLOOKUP(E204,Cleaned_CustomerTable!$A:$H,2,FALSE())</f>
        <v>Travis Holland</v>
      </c>
      <c r="G204" s="24">
        <f>VLOOKUP(E204,Cleaned_CustomerTable!$A:$H,3,FALSE())</f>
        <v>38</v>
      </c>
      <c r="H204" s="4" t="str">
        <f>VLOOKUP(E204,Cleaned_CustomerTable!$A:$H,8,FALSE())</f>
        <v>Bronze</v>
      </c>
      <c r="I204" s="4" t="str">
        <f>VLOOKUP(E204,Cleaned_CustomerTable!$A:$H,6,FALSE())</f>
        <v>New Hampshire</v>
      </c>
      <c r="J204" s="4" t="str">
        <f>Cleaned_SalesTable!D204</f>
        <v>PROD62</v>
      </c>
      <c r="K204" s="4" t="str">
        <f>VLOOKUP(J204,Cleaned_ProductTable!$A:$F,2,FALSE())</f>
        <v>Laptop Cooling Pad</v>
      </c>
      <c r="L204" s="4" t="str">
        <f>VLOOKUP(J204,Cleaned_ProductTable!$A:$F,3,FALSE())</f>
        <v>Electronics</v>
      </c>
      <c r="M204" s="4" t="str">
        <f>VLOOKUP(J204,Cleaned_ProductTable!$A:$F,4,FALSE())</f>
        <v>Murray, Gould and Ware</v>
      </c>
      <c r="N204" s="4">
        <f>VLOOKUP(J204,Cleaned_ProductTable!$A:$F,5,FALSE())</f>
        <v>86.42</v>
      </c>
      <c r="O204" s="4" t="str">
        <f>Cleaned_SalesTable!E204</f>
        <v>STORE1</v>
      </c>
      <c r="P204" s="4" t="str">
        <f>VLOOKUP(O204,Cleaned_StoreTable!$A:$F,2,FALSE())</f>
        <v>Martinez, Adkins and Johnson</v>
      </c>
      <c r="Q204" s="4" t="str">
        <f>VLOOKUP(O204,Cleaned_StoreTable!$A:$F,3,FALSE())</f>
        <v>North</v>
      </c>
      <c r="R204" s="4" t="str">
        <f>VLOOKUP(O204,Cleaned_StoreTable!$A:$F,5,FALSE())</f>
        <v>Flagship</v>
      </c>
      <c r="S204" s="4">
        <f>Cleaned_SalesTable!F204</f>
        <v>4</v>
      </c>
      <c r="T204" s="9">
        <f>Cleaned_SalesTable!G204</f>
        <v>408.07</v>
      </c>
      <c r="U204" s="8">
        <f>Cleaned_SalesTable!H204</f>
        <v>0.28000000000000003</v>
      </c>
      <c r="V204" s="4" t="str">
        <f>Cleaned_SalesTable!I204</f>
        <v>COD</v>
      </c>
      <c r="W204" s="9">
        <f>Cleaned_SalesTable!J204</f>
        <v>1175.2416000000001</v>
      </c>
      <c r="X204" s="9">
        <f t="shared" si="20"/>
        <v>345.68</v>
      </c>
      <c r="Y204" s="9">
        <f t="shared" si="21"/>
        <v>829.56</v>
      </c>
      <c r="Z204" s="10">
        <f t="shared" si="22"/>
        <v>0.70589999999999997</v>
      </c>
      <c r="AA204" s="4" t="str">
        <f t="shared" si="23"/>
        <v>High Value</v>
      </c>
    </row>
    <row r="205" spans="1:27" ht="15" customHeight="1" x14ac:dyDescent="0.3">
      <c r="A205" s="4" t="str">
        <f>Cleaned_SalesTable!A205</f>
        <v>SALE203</v>
      </c>
      <c r="B205" s="26">
        <f>Cleaned_SalesTable!B205</f>
        <v>45327</v>
      </c>
      <c r="C205" s="4" t="str">
        <f t="shared" si="18"/>
        <v>Feb-2024</v>
      </c>
      <c r="D205" s="24">
        <f t="shared" si="19"/>
        <v>2024</v>
      </c>
      <c r="E205" s="4" t="str">
        <f>Cleaned_SalesTable!C205</f>
        <v>CUST1472</v>
      </c>
      <c r="F205" s="4" t="str">
        <f>VLOOKUP(E205,Cleaned_CustomerTable!$A:$H,2,FALSE())</f>
        <v>Philip Mendoza</v>
      </c>
      <c r="G205" s="24">
        <f>VLOOKUP(E205,Cleaned_CustomerTable!$A:$H,3,FALSE())</f>
        <v>42</v>
      </c>
      <c r="H205" s="4" t="str">
        <f>VLOOKUP(E205,Cleaned_CustomerTable!$A:$H,8,FALSE())</f>
        <v>Silver</v>
      </c>
      <c r="I205" s="4" t="str">
        <f>VLOOKUP(E205,Cleaned_CustomerTable!$A:$H,6,FALSE())</f>
        <v>Massachusetts</v>
      </c>
      <c r="J205" s="4" t="str">
        <f>Cleaned_SalesTable!D205</f>
        <v>PROD34</v>
      </c>
      <c r="K205" s="4" t="str">
        <f>VLOOKUP(J205,Cleaned_ProductTable!$A:$F,2,FALSE())</f>
        <v>Gaming Mechanical Keyboard</v>
      </c>
      <c r="L205" s="4" t="str">
        <f>VLOOKUP(J205,Cleaned_ProductTable!$A:$F,3,FALSE())</f>
        <v>Electronics</v>
      </c>
      <c r="M205" s="4" t="str">
        <f>VLOOKUP(J205,Cleaned_ProductTable!$A:$F,4,FALSE())</f>
        <v>Lucero LLC</v>
      </c>
      <c r="N205" s="4">
        <f>VLOOKUP(J205,Cleaned_ProductTable!$A:$F,5,FALSE())</f>
        <v>419.28</v>
      </c>
      <c r="O205" s="4" t="str">
        <f>Cleaned_SalesTable!E205</f>
        <v>STORE9</v>
      </c>
      <c r="P205" s="4" t="str">
        <f>VLOOKUP(O205,Cleaned_StoreTable!$A:$F,2,FALSE())</f>
        <v>Moore, Padilla and Butler</v>
      </c>
      <c r="Q205" s="4" t="str">
        <f>VLOOKUP(O205,Cleaned_StoreTable!$A:$F,3,FALSE())</f>
        <v>South</v>
      </c>
      <c r="R205" s="4" t="str">
        <f>VLOOKUP(O205,Cleaned_StoreTable!$A:$F,5,FALSE())</f>
        <v>Flagship</v>
      </c>
      <c r="S205" s="4">
        <f>Cleaned_SalesTable!F205</f>
        <v>2</v>
      </c>
      <c r="T205" s="9">
        <f>Cleaned_SalesTable!G205</f>
        <v>597.07000000000005</v>
      </c>
      <c r="U205" s="8">
        <f>Cleaned_SalesTable!H205</f>
        <v>0.28000000000000003</v>
      </c>
      <c r="V205" s="4" t="str">
        <f>Cleaned_SalesTable!I205</f>
        <v>PayPal</v>
      </c>
      <c r="W205" s="9">
        <f>Cleaned_SalesTable!J205</f>
        <v>859.7808</v>
      </c>
      <c r="X205" s="9">
        <f t="shared" si="20"/>
        <v>838.56</v>
      </c>
      <c r="Y205" s="9">
        <f t="shared" si="21"/>
        <v>21.22</v>
      </c>
      <c r="Z205" s="10">
        <f t="shared" si="22"/>
        <v>2.47E-2</v>
      </c>
      <c r="AA205" s="4" t="str">
        <f t="shared" si="23"/>
        <v>Standard</v>
      </c>
    </row>
    <row r="206" spans="1:27" ht="15" customHeight="1" x14ac:dyDescent="0.3">
      <c r="A206" s="4" t="str">
        <f>Cleaned_SalesTable!A206</f>
        <v>SALE204</v>
      </c>
      <c r="B206" s="26">
        <f>Cleaned_SalesTable!B206</f>
        <v>45465</v>
      </c>
      <c r="C206" s="4" t="str">
        <f t="shared" si="18"/>
        <v>Jun-2024</v>
      </c>
      <c r="D206" s="24">
        <f t="shared" si="19"/>
        <v>2024</v>
      </c>
      <c r="E206" s="4" t="str">
        <f>Cleaned_SalesTable!C206</f>
        <v>CUST1022</v>
      </c>
      <c r="F206" s="4" t="str">
        <f>VLOOKUP(E206,Cleaned_CustomerTable!$A:$H,2,FALSE())</f>
        <v>Paul Fox</v>
      </c>
      <c r="G206" s="24">
        <f>VLOOKUP(E206,Cleaned_CustomerTable!$A:$H,3,FALSE())</f>
        <v>33</v>
      </c>
      <c r="H206" s="4" t="str">
        <f>VLOOKUP(E206,Cleaned_CustomerTable!$A:$H,8,FALSE())</f>
        <v>Silver</v>
      </c>
      <c r="I206" s="4" t="str">
        <f>VLOOKUP(E206,Cleaned_CustomerTable!$A:$H,6,FALSE())</f>
        <v>Hawaii</v>
      </c>
      <c r="J206" s="4" t="str">
        <f>Cleaned_SalesTable!D206</f>
        <v>PROD67</v>
      </c>
      <c r="K206" s="4" t="str">
        <f>VLOOKUP(J206,Cleaned_ProductTable!$A:$F,2,FALSE())</f>
        <v>Smart LED Light Strip</v>
      </c>
      <c r="L206" s="4" t="str">
        <f>VLOOKUP(J206,Cleaned_ProductTable!$A:$F,3,FALSE())</f>
        <v>Electronics</v>
      </c>
      <c r="M206" s="4" t="str">
        <f>VLOOKUP(J206,Cleaned_ProductTable!$A:$F,4,FALSE())</f>
        <v>Flores-Davis</v>
      </c>
      <c r="N206" s="4">
        <f>VLOOKUP(J206,Cleaned_ProductTable!$A:$F,5,FALSE())</f>
        <v>349.17</v>
      </c>
      <c r="O206" s="4" t="str">
        <f>Cleaned_SalesTable!E206</f>
        <v>STORE9</v>
      </c>
      <c r="P206" s="4" t="str">
        <f>VLOOKUP(O206,Cleaned_StoreTable!$A:$F,2,FALSE())</f>
        <v>Moore, Padilla and Butler</v>
      </c>
      <c r="Q206" s="4" t="str">
        <f>VLOOKUP(O206,Cleaned_StoreTable!$A:$F,3,FALSE())</f>
        <v>South</v>
      </c>
      <c r="R206" s="4" t="str">
        <f>VLOOKUP(O206,Cleaned_StoreTable!$A:$F,5,FALSE())</f>
        <v>Flagship</v>
      </c>
      <c r="S206" s="4">
        <f>Cleaned_SalesTable!F206</f>
        <v>3</v>
      </c>
      <c r="T206" s="9">
        <f>Cleaned_SalesTable!G206</f>
        <v>723.47</v>
      </c>
      <c r="U206" s="8">
        <f>Cleaned_SalesTable!H206</f>
        <v>0.12</v>
      </c>
      <c r="V206" s="4" t="str">
        <f>Cleaned_SalesTable!I206</f>
        <v>COD</v>
      </c>
      <c r="W206" s="9">
        <f>Cleaned_SalesTable!J206</f>
        <v>1909.9608000000001</v>
      </c>
      <c r="X206" s="9">
        <f t="shared" si="20"/>
        <v>1047.51</v>
      </c>
      <c r="Y206" s="9">
        <f t="shared" si="21"/>
        <v>862.45</v>
      </c>
      <c r="Z206" s="10">
        <f t="shared" si="22"/>
        <v>0.4516</v>
      </c>
      <c r="AA206" s="4" t="str">
        <f t="shared" si="23"/>
        <v>High Value</v>
      </c>
    </row>
    <row r="207" spans="1:27" ht="15" customHeight="1" x14ac:dyDescent="0.3">
      <c r="A207" s="4" t="str">
        <f>Cleaned_SalesTable!A207</f>
        <v>SALE205</v>
      </c>
      <c r="B207" s="26">
        <f>Cleaned_SalesTable!B207</f>
        <v>45883</v>
      </c>
      <c r="C207" s="4" t="str">
        <f t="shared" si="18"/>
        <v>Aug-2025</v>
      </c>
      <c r="D207" s="24">
        <f t="shared" si="19"/>
        <v>2025</v>
      </c>
      <c r="E207" s="4" t="str">
        <f>Cleaned_SalesTable!C207</f>
        <v>CUST1437</v>
      </c>
      <c r="F207" s="4" t="str">
        <f>VLOOKUP(E207,Cleaned_CustomerTable!$A:$H,2,FALSE())</f>
        <v>Melinda Rivera</v>
      </c>
      <c r="G207" s="24">
        <f>VLOOKUP(E207,Cleaned_CustomerTable!$A:$H,3,FALSE())</f>
        <v>47</v>
      </c>
      <c r="H207" s="4" t="str">
        <f>VLOOKUP(E207,Cleaned_CustomerTable!$A:$H,8,FALSE())</f>
        <v>Platinum</v>
      </c>
      <c r="I207" s="4" t="str">
        <f>VLOOKUP(E207,Cleaned_CustomerTable!$A:$H,6,FALSE())</f>
        <v>New Hampshire</v>
      </c>
      <c r="J207" s="4" t="str">
        <f>Cleaned_SalesTable!D207</f>
        <v>PROD88</v>
      </c>
      <c r="K207" s="4" t="str">
        <f>VLOOKUP(J207,Cleaned_ProductTable!$A:$F,2,FALSE())</f>
        <v>Sports Wrist Sweatbands</v>
      </c>
      <c r="L207" s="4" t="str">
        <f>VLOOKUP(J207,Cleaned_ProductTable!$A:$F,3,FALSE())</f>
        <v>Sports</v>
      </c>
      <c r="M207" s="4" t="str">
        <f>VLOOKUP(J207,Cleaned_ProductTable!$A:$F,4,FALSE())</f>
        <v>Olsen-Daniels</v>
      </c>
      <c r="N207" s="4">
        <f>VLOOKUP(J207,Cleaned_ProductTable!$A:$F,5,FALSE())</f>
        <v>131.24</v>
      </c>
      <c r="O207" s="4" t="str">
        <f>Cleaned_SalesTable!E207</f>
        <v>STORE5</v>
      </c>
      <c r="P207" s="4" t="str">
        <f>VLOOKUP(O207,Cleaned_StoreTable!$A:$F,2,FALSE())</f>
        <v>Gray Ltd</v>
      </c>
      <c r="Q207" s="4" t="str">
        <f>VLOOKUP(O207,Cleaned_StoreTable!$A:$F,3,FALSE())</f>
        <v>North</v>
      </c>
      <c r="R207" s="4" t="str">
        <f>VLOOKUP(O207,Cleaned_StoreTable!$A:$F,5,FALSE())</f>
        <v>Outlet</v>
      </c>
      <c r="S207" s="4">
        <f>Cleaned_SalesTable!F207</f>
        <v>1</v>
      </c>
      <c r="T207" s="9">
        <f>Cleaned_SalesTable!G207</f>
        <v>479.93</v>
      </c>
      <c r="U207" s="8">
        <f>Cleaned_SalesTable!H207</f>
        <v>0.22</v>
      </c>
      <c r="V207" s="4" t="str">
        <f>Cleaned_SalesTable!I207</f>
        <v>Credit Card</v>
      </c>
      <c r="W207" s="9">
        <f>Cleaned_SalesTable!J207</f>
        <v>374.34539999999998</v>
      </c>
      <c r="X207" s="9">
        <f t="shared" si="20"/>
        <v>131.24</v>
      </c>
      <c r="Y207" s="9">
        <f t="shared" si="21"/>
        <v>243.11</v>
      </c>
      <c r="Z207" s="10">
        <f t="shared" si="22"/>
        <v>0.64939999999999998</v>
      </c>
      <c r="AA207" s="4" t="str">
        <f t="shared" si="23"/>
        <v>Standard</v>
      </c>
    </row>
    <row r="208" spans="1:27" ht="15" customHeight="1" x14ac:dyDescent="0.3">
      <c r="A208" s="4" t="str">
        <f>Cleaned_SalesTable!A208</f>
        <v>SALE206</v>
      </c>
      <c r="B208" s="26">
        <f>Cleaned_SalesTable!B208</f>
        <v>45445</v>
      </c>
      <c r="C208" s="4" t="str">
        <f t="shared" si="18"/>
        <v>Jun-2024</v>
      </c>
      <c r="D208" s="24">
        <f t="shared" si="19"/>
        <v>2024</v>
      </c>
      <c r="E208" s="4" t="str">
        <f>Cleaned_SalesTable!C208</f>
        <v>CUST1243</v>
      </c>
      <c r="F208" s="4" t="str">
        <f>VLOOKUP(E208,Cleaned_CustomerTable!$A:$H,2,FALSE())</f>
        <v>Brian Hammond</v>
      </c>
      <c r="G208" s="24">
        <f>VLOOKUP(E208,Cleaned_CustomerTable!$A:$H,3,FALSE())</f>
        <v>56</v>
      </c>
      <c r="H208" s="4" t="str">
        <f>VLOOKUP(E208,Cleaned_CustomerTable!$A:$H,8,FALSE())</f>
        <v>Gold</v>
      </c>
      <c r="I208" s="4" t="str">
        <f>VLOOKUP(E208,Cleaned_CustomerTable!$A:$H,6,FALSE())</f>
        <v>Texas</v>
      </c>
      <c r="J208" s="4" t="str">
        <f>Cleaned_SalesTable!D208</f>
        <v>PROD34</v>
      </c>
      <c r="K208" s="4" t="str">
        <f>VLOOKUP(J208,Cleaned_ProductTable!$A:$F,2,FALSE())</f>
        <v>Gaming Mechanical Keyboard</v>
      </c>
      <c r="L208" s="4" t="str">
        <f>VLOOKUP(J208,Cleaned_ProductTable!$A:$F,3,FALSE())</f>
        <v>Electronics</v>
      </c>
      <c r="M208" s="4" t="str">
        <f>VLOOKUP(J208,Cleaned_ProductTable!$A:$F,4,FALSE())</f>
        <v>Lucero LLC</v>
      </c>
      <c r="N208" s="4">
        <f>VLOOKUP(J208,Cleaned_ProductTable!$A:$F,5,FALSE())</f>
        <v>419.28</v>
      </c>
      <c r="O208" s="4" t="str">
        <f>Cleaned_SalesTable!E208</f>
        <v>STORE16</v>
      </c>
      <c r="P208" s="4" t="str">
        <f>VLOOKUP(O208,Cleaned_StoreTable!$A:$F,2,FALSE())</f>
        <v>Frederick-Wright</v>
      </c>
      <c r="Q208" s="4" t="str">
        <f>VLOOKUP(O208,Cleaned_StoreTable!$A:$F,3,FALSE())</f>
        <v>West</v>
      </c>
      <c r="R208" s="4" t="str">
        <f>VLOOKUP(O208,Cleaned_StoreTable!$A:$F,5,FALSE())</f>
        <v>Flagship</v>
      </c>
      <c r="S208" s="4">
        <f>Cleaned_SalesTable!F208</f>
        <v>4</v>
      </c>
      <c r="T208" s="9">
        <f>Cleaned_SalesTable!G208</f>
        <v>362.81</v>
      </c>
      <c r="U208" s="8">
        <f>Cleaned_SalesTable!H208</f>
        <v>0.21</v>
      </c>
      <c r="V208" s="4" t="str">
        <f>Cleaned_SalesTable!I208</f>
        <v>COD</v>
      </c>
      <c r="W208" s="9">
        <f>Cleaned_SalesTable!J208</f>
        <v>1146.4795999999999</v>
      </c>
      <c r="X208" s="9">
        <f t="shared" si="20"/>
        <v>1677.12</v>
      </c>
      <c r="Y208" s="9">
        <f t="shared" si="21"/>
        <v>-530.64</v>
      </c>
      <c r="Z208" s="10">
        <f t="shared" si="22"/>
        <v>-0.46279999999999999</v>
      </c>
      <c r="AA208" s="4" t="str">
        <f t="shared" si="23"/>
        <v>High Value</v>
      </c>
    </row>
    <row r="209" spans="1:27" ht="15" customHeight="1" x14ac:dyDescent="0.3">
      <c r="A209" s="4" t="str">
        <f>Cleaned_SalesTable!A209</f>
        <v>SALE207</v>
      </c>
      <c r="B209" s="26">
        <f>Cleaned_SalesTable!B209</f>
        <v>45640</v>
      </c>
      <c r="C209" s="4" t="str">
        <f t="shared" si="18"/>
        <v>Dec-2024</v>
      </c>
      <c r="D209" s="24">
        <f t="shared" si="19"/>
        <v>2024</v>
      </c>
      <c r="E209" s="4" t="str">
        <f>Cleaned_SalesTable!C209</f>
        <v>CUST1185</v>
      </c>
      <c r="F209" s="4" t="str">
        <f>VLOOKUP(E209,Cleaned_CustomerTable!$A:$H,2,FALSE())</f>
        <v>Brent Rivas</v>
      </c>
      <c r="G209" s="24">
        <f>VLOOKUP(E209,Cleaned_CustomerTable!$A:$H,3,FALSE())</f>
        <v>54</v>
      </c>
      <c r="H209" s="4" t="str">
        <f>VLOOKUP(E209,Cleaned_CustomerTable!$A:$H,8,FALSE())</f>
        <v>Platinum</v>
      </c>
      <c r="I209" s="4" t="str">
        <f>VLOOKUP(E209,Cleaned_CustomerTable!$A:$H,6,FALSE())</f>
        <v>New Jersey</v>
      </c>
      <c r="J209" s="4" t="str">
        <f>Cleaned_SalesTable!D209</f>
        <v>PROD79</v>
      </c>
      <c r="K209" s="4" t="str">
        <f>VLOOKUP(J209,Cleaned_ProductTable!$A:$F,2,FALSE())</f>
        <v>Decorative Lamp Shade</v>
      </c>
      <c r="L209" s="4" t="str">
        <f>VLOOKUP(J209,Cleaned_ProductTable!$A:$F,3,FALSE())</f>
        <v>Home</v>
      </c>
      <c r="M209" s="4" t="str">
        <f>VLOOKUP(J209,Cleaned_ProductTable!$A:$F,4,FALSE())</f>
        <v>Ramirez-Hanson</v>
      </c>
      <c r="N209" s="4">
        <f>VLOOKUP(J209,Cleaned_ProductTable!$A:$F,5,FALSE())</f>
        <v>228.53</v>
      </c>
      <c r="O209" s="4" t="str">
        <f>Cleaned_SalesTable!E209</f>
        <v>STORE3</v>
      </c>
      <c r="P209" s="4" t="str">
        <f>VLOOKUP(O209,Cleaned_StoreTable!$A:$F,2,FALSE())</f>
        <v>Johnson-Wright</v>
      </c>
      <c r="Q209" s="4" t="str">
        <f>VLOOKUP(O209,Cleaned_StoreTable!$A:$F,3,FALSE())</f>
        <v>North</v>
      </c>
      <c r="R209" s="4" t="str">
        <f>VLOOKUP(O209,Cleaned_StoreTable!$A:$F,5,FALSE())</f>
        <v>Outlet</v>
      </c>
      <c r="S209" s="4">
        <f>Cleaned_SalesTable!F209</f>
        <v>1</v>
      </c>
      <c r="T209" s="9">
        <f>Cleaned_SalesTable!G209</f>
        <v>127.11</v>
      </c>
      <c r="U209" s="8">
        <f>Cleaned_SalesTable!H209</f>
        <v>0.01</v>
      </c>
      <c r="V209" s="4" t="str">
        <f>Cleaned_SalesTable!I209</f>
        <v>PayPal</v>
      </c>
      <c r="W209" s="9">
        <f>Cleaned_SalesTable!J209</f>
        <v>125.8389</v>
      </c>
      <c r="X209" s="9">
        <f t="shared" si="20"/>
        <v>228.53</v>
      </c>
      <c r="Y209" s="9">
        <f t="shared" si="21"/>
        <v>-102.69</v>
      </c>
      <c r="Z209" s="10">
        <f t="shared" si="22"/>
        <v>-0.81599999999999995</v>
      </c>
      <c r="AA209" s="4" t="str">
        <f t="shared" si="23"/>
        <v>Standard</v>
      </c>
    </row>
    <row r="210" spans="1:27" ht="15" customHeight="1" x14ac:dyDescent="0.3">
      <c r="A210" s="4" t="str">
        <f>Cleaned_SalesTable!A210</f>
        <v>SALE208</v>
      </c>
      <c r="B210" s="26">
        <f>Cleaned_SalesTable!B210</f>
        <v>45411</v>
      </c>
      <c r="C210" s="4" t="str">
        <f t="shared" si="18"/>
        <v>Apr-2024</v>
      </c>
      <c r="D210" s="24">
        <f t="shared" si="19"/>
        <v>2024</v>
      </c>
      <c r="E210" s="4" t="str">
        <f>Cleaned_SalesTable!C210</f>
        <v>CUST1184</v>
      </c>
      <c r="F210" s="4" t="str">
        <f>VLOOKUP(E210,Cleaned_CustomerTable!$A:$H,2,FALSE())</f>
        <v>Leonard Cochran</v>
      </c>
      <c r="G210" s="24">
        <f>VLOOKUP(E210,Cleaned_CustomerTable!$A:$H,3,FALSE())</f>
        <v>46</v>
      </c>
      <c r="H210" s="4" t="str">
        <f>VLOOKUP(E210,Cleaned_CustomerTable!$A:$H,8,FALSE())</f>
        <v>Silver</v>
      </c>
      <c r="I210" s="4" t="str">
        <f>VLOOKUP(E210,Cleaned_CustomerTable!$A:$H,6,FALSE())</f>
        <v>North Dakota</v>
      </c>
      <c r="J210" s="4" t="str">
        <f>Cleaned_SalesTable!D210</f>
        <v>PROD34</v>
      </c>
      <c r="K210" s="4" t="str">
        <f>VLOOKUP(J210,Cleaned_ProductTable!$A:$F,2,FALSE())</f>
        <v>Gaming Mechanical Keyboard</v>
      </c>
      <c r="L210" s="4" t="str">
        <f>VLOOKUP(J210,Cleaned_ProductTable!$A:$F,3,FALSE())</f>
        <v>Electronics</v>
      </c>
      <c r="M210" s="4" t="str">
        <f>VLOOKUP(J210,Cleaned_ProductTable!$A:$F,4,FALSE())</f>
        <v>Lucero LLC</v>
      </c>
      <c r="N210" s="4">
        <f>VLOOKUP(J210,Cleaned_ProductTable!$A:$F,5,FALSE())</f>
        <v>419.28</v>
      </c>
      <c r="O210" s="4" t="str">
        <f>Cleaned_SalesTable!E210</f>
        <v>STORE17</v>
      </c>
      <c r="P210" s="4" t="str">
        <f>VLOOKUP(O210,Cleaned_StoreTable!$A:$F,2,FALSE())</f>
        <v>Holloway Ltd</v>
      </c>
      <c r="Q210" s="4" t="str">
        <f>VLOOKUP(O210,Cleaned_StoreTable!$A:$F,3,FALSE())</f>
        <v>North</v>
      </c>
      <c r="R210" s="4" t="str">
        <f>VLOOKUP(O210,Cleaned_StoreTable!$A:$F,5,FALSE())</f>
        <v>Flagship</v>
      </c>
      <c r="S210" s="4">
        <f>Cleaned_SalesTable!F210</f>
        <v>4</v>
      </c>
      <c r="T210" s="9">
        <f>Cleaned_SalesTable!G210</f>
        <v>931.26</v>
      </c>
      <c r="U210" s="8">
        <f>Cleaned_SalesTable!H210</f>
        <v>0.04</v>
      </c>
      <c r="V210" s="4" t="str">
        <f>Cleaned_SalesTable!I210</f>
        <v>Credit Card</v>
      </c>
      <c r="W210" s="9">
        <f>Cleaned_SalesTable!J210</f>
        <v>3576.0383999999999</v>
      </c>
      <c r="X210" s="9">
        <f t="shared" si="20"/>
        <v>1677.12</v>
      </c>
      <c r="Y210" s="9">
        <f t="shared" si="21"/>
        <v>1898.92</v>
      </c>
      <c r="Z210" s="10">
        <f t="shared" si="22"/>
        <v>0.53100000000000003</v>
      </c>
      <c r="AA210" s="4" t="str">
        <f t="shared" si="23"/>
        <v>High Value</v>
      </c>
    </row>
    <row r="211" spans="1:27" ht="15" customHeight="1" x14ac:dyDescent="0.3">
      <c r="A211" s="4" t="str">
        <f>Cleaned_SalesTable!A211</f>
        <v>SALE209</v>
      </c>
      <c r="B211" s="26">
        <f>Cleaned_SalesTable!B211</f>
        <v>45224</v>
      </c>
      <c r="C211" s="4" t="str">
        <f t="shared" si="18"/>
        <v>Oct-2023</v>
      </c>
      <c r="D211" s="24">
        <f t="shared" si="19"/>
        <v>2023</v>
      </c>
      <c r="E211" s="4" t="str">
        <f>Cleaned_SalesTable!C211</f>
        <v>CUST1371</v>
      </c>
      <c r="F211" s="4" t="str">
        <f>VLOOKUP(E211,Cleaned_CustomerTable!$A:$H,2,FALSE())</f>
        <v>Michael Garner</v>
      </c>
      <c r="G211" s="24">
        <f>VLOOKUP(E211,Cleaned_CustomerTable!$A:$H,3,FALSE())</f>
        <v>21</v>
      </c>
      <c r="H211" s="4" t="str">
        <f>VLOOKUP(E211,Cleaned_CustomerTable!$A:$H,8,FALSE())</f>
        <v>Platinum</v>
      </c>
      <c r="I211" s="4" t="str">
        <f>VLOOKUP(E211,Cleaned_CustomerTable!$A:$H,6,FALSE())</f>
        <v>New Hampshire</v>
      </c>
      <c r="J211" s="4" t="str">
        <f>Cleaned_SalesTable!D211</f>
        <v>PROD67</v>
      </c>
      <c r="K211" s="4" t="str">
        <f>VLOOKUP(J211,Cleaned_ProductTable!$A:$F,2,FALSE())</f>
        <v>Smart LED Light Strip</v>
      </c>
      <c r="L211" s="4" t="str">
        <f>VLOOKUP(J211,Cleaned_ProductTable!$A:$F,3,FALSE())</f>
        <v>Electronics</v>
      </c>
      <c r="M211" s="4" t="str">
        <f>VLOOKUP(J211,Cleaned_ProductTable!$A:$F,4,FALSE())</f>
        <v>Flores-Davis</v>
      </c>
      <c r="N211" s="4">
        <f>VLOOKUP(J211,Cleaned_ProductTable!$A:$F,5,FALSE())</f>
        <v>349.17</v>
      </c>
      <c r="O211" s="4" t="str">
        <f>Cleaned_SalesTable!E211</f>
        <v>STORE8</v>
      </c>
      <c r="P211" s="4" t="str">
        <f>VLOOKUP(O211,Cleaned_StoreTable!$A:$F,2,FALSE())</f>
        <v>Bean, Jones and Park</v>
      </c>
      <c r="Q211" s="4" t="str">
        <f>VLOOKUP(O211,Cleaned_StoreTable!$A:$F,3,FALSE())</f>
        <v>West</v>
      </c>
      <c r="R211" s="4" t="str">
        <f>VLOOKUP(O211,Cleaned_StoreTable!$A:$F,5,FALSE())</f>
        <v>Online</v>
      </c>
      <c r="S211" s="4">
        <f>Cleaned_SalesTable!F211</f>
        <v>1</v>
      </c>
      <c r="T211" s="9">
        <f>Cleaned_SalesTable!G211</f>
        <v>620.80999999999995</v>
      </c>
      <c r="U211" s="8">
        <f>Cleaned_SalesTable!H211</f>
        <v>0.04</v>
      </c>
      <c r="V211" s="4" t="str">
        <f>Cleaned_SalesTable!I211</f>
        <v>PayPal</v>
      </c>
      <c r="W211" s="9">
        <f>Cleaned_SalesTable!J211</f>
        <v>595.97760000000005</v>
      </c>
      <c r="X211" s="9">
        <f t="shared" si="20"/>
        <v>349.17</v>
      </c>
      <c r="Y211" s="9">
        <f t="shared" si="21"/>
        <v>246.81</v>
      </c>
      <c r="Z211" s="10">
        <f t="shared" si="22"/>
        <v>0.41410000000000002</v>
      </c>
      <c r="AA211" s="4" t="str">
        <f t="shared" si="23"/>
        <v>Standard</v>
      </c>
    </row>
    <row r="212" spans="1:27" ht="15" customHeight="1" x14ac:dyDescent="0.3">
      <c r="A212" s="4" t="str">
        <f>Cleaned_SalesTable!A212</f>
        <v>SALE210</v>
      </c>
      <c r="B212" s="26">
        <f>Cleaned_SalesTable!B212</f>
        <v>45497</v>
      </c>
      <c r="C212" s="4" t="str">
        <f t="shared" si="18"/>
        <v>Jul-2024</v>
      </c>
      <c r="D212" s="24">
        <f t="shared" si="19"/>
        <v>2024</v>
      </c>
      <c r="E212" s="4" t="str">
        <f>Cleaned_SalesTable!C212</f>
        <v>CUST1094</v>
      </c>
      <c r="F212" s="4" t="str">
        <f>VLOOKUP(E212,Cleaned_CustomerTable!$A:$H,2,FALSE())</f>
        <v>David Patterson</v>
      </c>
      <c r="G212" s="24">
        <f>VLOOKUP(E212,Cleaned_CustomerTable!$A:$H,3,FALSE())</f>
        <v>43</v>
      </c>
      <c r="H212" s="4" t="str">
        <f>VLOOKUP(E212,Cleaned_CustomerTable!$A:$H,8,FALSE())</f>
        <v>Gold</v>
      </c>
      <c r="I212" s="4" t="str">
        <f>VLOOKUP(E212,Cleaned_CustomerTable!$A:$H,6,FALSE())</f>
        <v>Nevada</v>
      </c>
      <c r="J212" s="4" t="str">
        <f>Cleaned_SalesTable!D212</f>
        <v>PROD50</v>
      </c>
      <c r="K212" s="4" t="str">
        <f>VLOOKUP(J212,Cleaned_ProductTable!$A:$F,2,FALSE())</f>
        <v>Boxing Hand Wraps</v>
      </c>
      <c r="L212" s="4" t="str">
        <f>VLOOKUP(J212,Cleaned_ProductTable!$A:$F,3,FALSE())</f>
        <v>Sports</v>
      </c>
      <c r="M212" s="4" t="str">
        <f>VLOOKUP(J212,Cleaned_ProductTable!$A:$F,4,FALSE())</f>
        <v>Smith-King</v>
      </c>
      <c r="N212" s="4">
        <f>VLOOKUP(J212,Cleaned_ProductTable!$A:$F,5,FALSE())</f>
        <v>190.29</v>
      </c>
      <c r="O212" s="4" t="str">
        <f>Cleaned_SalesTable!E212</f>
        <v>STORE2</v>
      </c>
      <c r="P212" s="4" t="str">
        <f>VLOOKUP(O212,Cleaned_StoreTable!$A:$F,2,FALSE())</f>
        <v>Black-Horn</v>
      </c>
      <c r="Q212" s="4" t="str">
        <f>VLOOKUP(O212,Cleaned_StoreTable!$A:$F,3,FALSE())</f>
        <v>South</v>
      </c>
      <c r="R212" s="4" t="str">
        <f>VLOOKUP(O212,Cleaned_StoreTable!$A:$F,5,FALSE())</f>
        <v>Outlet</v>
      </c>
      <c r="S212" s="4">
        <f>Cleaned_SalesTable!F212</f>
        <v>1</v>
      </c>
      <c r="T212" s="9">
        <f>Cleaned_SalesTable!G212</f>
        <v>823.26</v>
      </c>
      <c r="U212" s="8">
        <f>Cleaned_SalesTable!H212</f>
        <v>0.27</v>
      </c>
      <c r="V212" s="4" t="str">
        <f>Cleaned_SalesTable!I212</f>
        <v>COD</v>
      </c>
      <c r="W212" s="9">
        <f>Cleaned_SalesTable!J212</f>
        <v>600.97979999999995</v>
      </c>
      <c r="X212" s="9">
        <f t="shared" si="20"/>
        <v>190.29</v>
      </c>
      <c r="Y212" s="9">
        <f t="shared" si="21"/>
        <v>410.69</v>
      </c>
      <c r="Z212" s="10">
        <f t="shared" si="22"/>
        <v>0.68340000000000001</v>
      </c>
      <c r="AA212" s="4" t="str">
        <f t="shared" si="23"/>
        <v>Standard</v>
      </c>
    </row>
    <row r="213" spans="1:27" ht="15" customHeight="1" x14ac:dyDescent="0.3">
      <c r="A213" s="4" t="str">
        <f>Cleaned_SalesTable!A213</f>
        <v>SALE211</v>
      </c>
      <c r="B213" s="26">
        <f>Cleaned_SalesTable!B213</f>
        <v>45807</v>
      </c>
      <c r="C213" s="4" t="str">
        <f t="shared" si="18"/>
        <v>May-2025</v>
      </c>
      <c r="D213" s="24">
        <f t="shared" si="19"/>
        <v>2025</v>
      </c>
      <c r="E213" s="4" t="str">
        <f>Cleaned_SalesTable!C213</f>
        <v>CUST1012</v>
      </c>
      <c r="F213" s="4" t="str">
        <f>VLOOKUP(E213,Cleaned_CustomerTable!$A:$H,2,FALSE())</f>
        <v>Kenneth Lambert</v>
      </c>
      <c r="G213" s="24">
        <f>VLOOKUP(E213,Cleaned_CustomerTable!$A:$H,3,FALSE())</f>
        <v>55</v>
      </c>
      <c r="H213" s="4" t="str">
        <f>VLOOKUP(E213,Cleaned_CustomerTable!$A:$H,8,FALSE())</f>
        <v>Platinum</v>
      </c>
      <c r="I213" s="4" t="str">
        <f>VLOOKUP(E213,Cleaned_CustomerTable!$A:$H,6,FALSE())</f>
        <v>Kansas</v>
      </c>
      <c r="J213" s="4" t="str">
        <f>Cleaned_SalesTable!D213</f>
        <v>PROD27</v>
      </c>
      <c r="K213" s="4" t="str">
        <f>VLOOKUP(J213,Cleaned_ProductTable!$A:$F,2,FALSE())</f>
        <v>Decorative Floor Vase</v>
      </c>
      <c r="L213" s="4" t="str">
        <f>VLOOKUP(J213,Cleaned_ProductTable!$A:$F,3,FALSE())</f>
        <v>Home</v>
      </c>
      <c r="M213" s="4" t="str">
        <f>VLOOKUP(J213,Cleaned_ProductTable!$A:$F,4,FALSE())</f>
        <v>Khan, Jones and Paul</v>
      </c>
      <c r="N213" s="4">
        <f>VLOOKUP(J213,Cleaned_ProductTable!$A:$F,5,FALSE())</f>
        <v>234.81</v>
      </c>
      <c r="O213" s="4" t="str">
        <f>Cleaned_SalesTable!E213</f>
        <v>STORE8</v>
      </c>
      <c r="P213" s="4" t="str">
        <f>VLOOKUP(O213,Cleaned_StoreTable!$A:$F,2,FALSE())</f>
        <v>Bean, Jones and Park</v>
      </c>
      <c r="Q213" s="4" t="str">
        <f>VLOOKUP(O213,Cleaned_StoreTable!$A:$F,3,FALSE())</f>
        <v>West</v>
      </c>
      <c r="R213" s="4" t="str">
        <f>VLOOKUP(O213,Cleaned_StoreTable!$A:$F,5,FALSE())</f>
        <v>Online</v>
      </c>
      <c r="S213" s="4">
        <f>Cleaned_SalesTable!F213</f>
        <v>3</v>
      </c>
      <c r="T213" s="9">
        <f>Cleaned_SalesTable!G213</f>
        <v>681.01</v>
      </c>
      <c r="U213" s="8">
        <f>Cleaned_SalesTable!H213</f>
        <v>0.27</v>
      </c>
      <c r="V213" s="4" t="str">
        <f>Cleaned_SalesTable!I213</f>
        <v>COD</v>
      </c>
      <c r="W213" s="9">
        <f>Cleaned_SalesTable!J213</f>
        <v>1491.4119000000001</v>
      </c>
      <c r="X213" s="9">
        <f t="shared" si="20"/>
        <v>704.43</v>
      </c>
      <c r="Y213" s="9">
        <f t="shared" si="21"/>
        <v>786.98</v>
      </c>
      <c r="Z213" s="10">
        <f t="shared" si="22"/>
        <v>0.52769999999999995</v>
      </c>
      <c r="AA213" s="4" t="str">
        <f t="shared" si="23"/>
        <v>High Value</v>
      </c>
    </row>
    <row r="214" spans="1:27" ht="15" customHeight="1" x14ac:dyDescent="0.3">
      <c r="A214" s="4" t="str">
        <f>Cleaned_SalesTable!A214</f>
        <v>SALE212</v>
      </c>
      <c r="B214" s="26">
        <f>Cleaned_SalesTable!B214</f>
        <v>45942</v>
      </c>
      <c r="C214" s="4" t="str">
        <f t="shared" si="18"/>
        <v>Oct-2025</v>
      </c>
      <c r="D214" s="24">
        <f t="shared" si="19"/>
        <v>2025</v>
      </c>
      <c r="E214" s="4" t="str">
        <f>Cleaned_SalesTable!C214</f>
        <v>CUST1442</v>
      </c>
      <c r="F214" s="4" t="str">
        <f>VLOOKUP(E214,Cleaned_CustomerTable!$A:$H,2,FALSE())</f>
        <v>Kelli Smith</v>
      </c>
      <c r="G214" s="24">
        <f>VLOOKUP(E214,Cleaned_CustomerTable!$A:$H,3,FALSE())</f>
        <v>42</v>
      </c>
      <c r="H214" s="4" t="str">
        <f>VLOOKUP(E214,Cleaned_CustomerTable!$A:$H,8,FALSE())</f>
        <v>Bronze</v>
      </c>
      <c r="I214" s="4" t="str">
        <f>VLOOKUP(E214,Cleaned_CustomerTable!$A:$H,6,FALSE())</f>
        <v>Oregon</v>
      </c>
      <c r="J214" s="4" t="str">
        <f>Cleaned_SalesTable!D214</f>
        <v>PROD56</v>
      </c>
      <c r="K214" s="4" t="str">
        <f>VLOOKUP(J214,Cleaned_ProductTable!$A:$F,2,FALSE())</f>
        <v>Premium Blanket Throw</v>
      </c>
      <c r="L214" s="4" t="str">
        <f>VLOOKUP(J214,Cleaned_ProductTable!$A:$F,3,FALSE())</f>
        <v>Home</v>
      </c>
      <c r="M214" s="4" t="str">
        <f>VLOOKUP(J214,Cleaned_ProductTable!$A:$F,4,FALSE())</f>
        <v>Hernandez, Kennedy and Porter</v>
      </c>
      <c r="N214" s="4">
        <f>VLOOKUP(J214,Cleaned_ProductTable!$A:$F,5,FALSE())</f>
        <v>461.47</v>
      </c>
      <c r="O214" s="4" t="str">
        <f>Cleaned_SalesTable!E214</f>
        <v>STORE19</v>
      </c>
      <c r="P214" s="4" t="str">
        <f>VLOOKUP(O214,Cleaned_StoreTable!$A:$F,2,FALSE())</f>
        <v>Mann-Austin</v>
      </c>
      <c r="Q214" s="4" t="str">
        <f>VLOOKUP(O214,Cleaned_StoreTable!$A:$F,3,FALSE())</f>
        <v>East</v>
      </c>
      <c r="R214" s="4" t="str">
        <f>VLOOKUP(O214,Cleaned_StoreTable!$A:$F,5,FALSE())</f>
        <v>Online</v>
      </c>
      <c r="S214" s="4">
        <f>Cleaned_SalesTable!F214</f>
        <v>4</v>
      </c>
      <c r="T214" s="9">
        <f>Cleaned_SalesTable!G214</f>
        <v>119.83</v>
      </c>
      <c r="U214" s="8">
        <f>Cleaned_SalesTable!H214</f>
        <v>0.13</v>
      </c>
      <c r="V214" s="4" t="str">
        <f>Cleaned_SalesTable!I214</f>
        <v>Credit Card</v>
      </c>
      <c r="W214" s="9">
        <f>Cleaned_SalesTable!J214</f>
        <v>417.00839999999999</v>
      </c>
      <c r="X214" s="9">
        <f t="shared" si="20"/>
        <v>1845.88</v>
      </c>
      <c r="Y214" s="9">
        <f t="shared" si="21"/>
        <v>-1428.87</v>
      </c>
      <c r="Z214" s="10">
        <f t="shared" si="22"/>
        <v>-3.4264999999999999</v>
      </c>
      <c r="AA214" s="4" t="str">
        <f t="shared" si="23"/>
        <v>Standard</v>
      </c>
    </row>
    <row r="215" spans="1:27" ht="15" customHeight="1" x14ac:dyDescent="0.3">
      <c r="A215" s="4" t="str">
        <f>Cleaned_SalesTable!A215</f>
        <v>SALE213</v>
      </c>
      <c r="B215" s="26">
        <f>Cleaned_SalesTable!B215</f>
        <v>45314</v>
      </c>
      <c r="C215" s="4" t="str">
        <f t="shared" si="18"/>
        <v>Jan-2024</v>
      </c>
      <c r="D215" s="24">
        <f t="shared" si="19"/>
        <v>2024</v>
      </c>
      <c r="E215" s="4" t="str">
        <f>Cleaned_SalesTable!C215</f>
        <v>CUST1307</v>
      </c>
      <c r="F215" s="4" t="str">
        <f>VLOOKUP(E215,Cleaned_CustomerTable!$A:$H,2,FALSE())</f>
        <v>Brandy Thompson</v>
      </c>
      <c r="G215" s="24">
        <f>VLOOKUP(E215,Cleaned_CustomerTable!$A:$H,3,FALSE())</f>
        <v>56</v>
      </c>
      <c r="H215" s="4" t="str">
        <f>VLOOKUP(E215,Cleaned_CustomerTable!$A:$H,8,FALSE())</f>
        <v>Bronze</v>
      </c>
      <c r="I215" s="4" t="str">
        <f>VLOOKUP(E215,Cleaned_CustomerTable!$A:$H,6,FALSE())</f>
        <v>Alabama</v>
      </c>
      <c r="J215" s="4" t="str">
        <f>Cleaned_SalesTable!D215</f>
        <v>PROD78</v>
      </c>
      <c r="K215" s="4" t="str">
        <f>VLOOKUP(J215,Cleaned_ProductTable!$A:$F,2,FALSE())</f>
        <v>Essential Oil Diffuser</v>
      </c>
      <c r="L215" s="4" t="str">
        <f>VLOOKUP(J215,Cleaned_ProductTable!$A:$F,3,FALSE())</f>
        <v>Home</v>
      </c>
      <c r="M215" s="4" t="str">
        <f>VLOOKUP(J215,Cleaned_ProductTable!$A:$F,4,FALSE())</f>
        <v>Hernandez Inc</v>
      </c>
      <c r="N215" s="4">
        <f>VLOOKUP(J215,Cleaned_ProductTable!$A:$F,5,FALSE())</f>
        <v>325.26</v>
      </c>
      <c r="O215" s="4" t="str">
        <f>Cleaned_SalesTable!E215</f>
        <v>STORE2</v>
      </c>
      <c r="P215" s="4" t="str">
        <f>VLOOKUP(O215,Cleaned_StoreTable!$A:$F,2,FALSE())</f>
        <v>Black-Horn</v>
      </c>
      <c r="Q215" s="4" t="str">
        <f>VLOOKUP(O215,Cleaned_StoreTable!$A:$F,3,FALSE())</f>
        <v>South</v>
      </c>
      <c r="R215" s="4" t="str">
        <f>VLOOKUP(O215,Cleaned_StoreTable!$A:$F,5,FALSE())</f>
        <v>Outlet</v>
      </c>
      <c r="S215" s="4">
        <f>Cleaned_SalesTable!F215</f>
        <v>1</v>
      </c>
      <c r="T215" s="9">
        <f>Cleaned_SalesTable!G215</f>
        <v>575.66</v>
      </c>
      <c r="U215" s="8">
        <f>Cleaned_SalesTable!H215</f>
        <v>0.03</v>
      </c>
      <c r="V215" s="4" t="str">
        <f>Cleaned_SalesTable!I215</f>
        <v>PayPal</v>
      </c>
      <c r="W215" s="9">
        <f>Cleaned_SalesTable!J215</f>
        <v>558.39020000000005</v>
      </c>
      <c r="X215" s="9">
        <f t="shared" si="20"/>
        <v>325.26</v>
      </c>
      <c r="Y215" s="9">
        <f t="shared" si="21"/>
        <v>233.13</v>
      </c>
      <c r="Z215" s="10">
        <f t="shared" si="22"/>
        <v>0.41749999999999998</v>
      </c>
      <c r="AA215" s="4" t="str">
        <f t="shared" si="23"/>
        <v>Standard</v>
      </c>
    </row>
    <row r="216" spans="1:27" ht="15" customHeight="1" x14ac:dyDescent="0.3">
      <c r="A216" s="4" t="str">
        <f>Cleaned_SalesTable!A216</f>
        <v>SALE214</v>
      </c>
      <c r="B216" s="26">
        <f>Cleaned_SalesTable!B216</f>
        <v>45943</v>
      </c>
      <c r="C216" s="4" t="str">
        <f t="shared" si="18"/>
        <v>Oct-2025</v>
      </c>
      <c r="D216" s="24">
        <f t="shared" si="19"/>
        <v>2025</v>
      </c>
      <c r="E216" s="4" t="str">
        <f>Cleaned_SalesTable!C216</f>
        <v>CUST1199</v>
      </c>
      <c r="F216" s="4" t="str">
        <f>VLOOKUP(E216,Cleaned_CustomerTable!$A:$H,2,FALSE())</f>
        <v>Carmen Price</v>
      </c>
      <c r="G216" s="24">
        <f>VLOOKUP(E216,Cleaned_CustomerTable!$A:$H,3,FALSE())</f>
        <v>46</v>
      </c>
      <c r="H216" s="4" t="str">
        <f>VLOOKUP(E216,Cleaned_CustomerTable!$A:$H,8,FALSE())</f>
        <v>Bronze</v>
      </c>
      <c r="I216" s="4" t="str">
        <f>VLOOKUP(E216,Cleaned_CustomerTable!$A:$H,6,FALSE())</f>
        <v>Tennessee</v>
      </c>
      <c r="J216" s="4" t="str">
        <f>Cleaned_SalesTable!D216</f>
        <v>PROD48</v>
      </c>
      <c r="K216" s="4" t="str">
        <f>VLOOKUP(J216,Cleaned_ProductTable!$A:$F,2,FALSE())</f>
        <v>Car Dashboard Phone Holder</v>
      </c>
      <c r="L216" s="4" t="str">
        <f>VLOOKUP(J216,Cleaned_ProductTable!$A:$F,3,FALSE())</f>
        <v>Electronics</v>
      </c>
      <c r="M216" s="4" t="str">
        <f>VLOOKUP(J216,Cleaned_ProductTable!$A:$F,4,FALSE())</f>
        <v>Byrd, Stewart and Valdez</v>
      </c>
      <c r="N216" s="4">
        <f>VLOOKUP(J216,Cleaned_ProductTable!$A:$F,5,FALSE())</f>
        <v>177.98</v>
      </c>
      <c r="O216" s="4" t="str">
        <f>Cleaned_SalesTable!E216</f>
        <v>STORE16</v>
      </c>
      <c r="P216" s="4" t="str">
        <f>VLOOKUP(O216,Cleaned_StoreTable!$A:$F,2,FALSE())</f>
        <v>Frederick-Wright</v>
      </c>
      <c r="Q216" s="4" t="str">
        <f>VLOOKUP(O216,Cleaned_StoreTable!$A:$F,3,FALSE())</f>
        <v>West</v>
      </c>
      <c r="R216" s="4" t="str">
        <f>VLOOKUP(O216,Cleaned_StoreTable!$A:$F,5,FALSE())</f>
        <v>Flagship</v>
      </c>
      <c r="S216" s="4">
        <f>Cleaned_SalesTable!F216</f>
        <v>1</v>
      </c>
      <c r="T216" s="9">
        <f>Cleaned_SalesTable!G216</f>
        <v>775.84</v>
      </c>
      <c r="U216" s="8">
        <f>Cleaned_SalesTable!H216</f>
        <v>0.26</v>
      </c>
      <c r="V216" s="4" t="str">
        <f>Cleaned_SalesTable!I216</f>
        <v>Credit Card</v>
      </c>
      <c r="W216" s="9">
        <f>Cleaned_SalesTable!J216</f>
        <v>574.12159999999994</v>
      </c>
      <c r="X216" s="9">
        <f t="shared" si="20"/>
        <v>177.98</v>
      </c>
      <c r="Y216" s="9">
        <f t="shared" si="21"/>
        <v>396.14</v>
      </c>
      <c r="Z216" s="10">
        <f t="shared" si="22"/>
        <v>0.69</v>
      </c>
      <c r="AA216" s="4" t="str">
        <f t="shared" si="23"/>
        <v>Standard</v>
      </c>
    </row>
    <row r="217" spans="1:27" ht="15" customHeight="1" x14ac:dyDescent="0.3">
      <c r="A217" s="4" t="str">
        <f>Cleaned_SalesTable!A217</f>
        <v>SALE215</v>
      </c>
      <c r="B217" s="26">
        <f>Cleaned_SalesTable!B217</f>
        <v>45356</v>
      </c>
      <c r="C217" s="4" t="str">
        <f t="shared" si="18"/>
        <v>Mar-2024</v>
      </c>
      <c r="D217" s="24">
        <f t="shared" si="19"/>
        <v>2024</v>
      </c>
      <c r="E217" s="4" t="str">
        <f>Cleaned_SalesTable!C217</f>
        <v>CUST1443</v>
      </c>
      <c r="F217" s="4" t="str">
        <f>VLOOKUP(E217,Cleaned_CustomerTable!$A:$H,2,FALSE())</f>
        <v>Adam Castro</v>
      </c>
      <c r="G217" s="24">
        <f>VLOOKUP(E217,Cleaned_CustomerTable!$A:$H,3,FALSE())</f>
        <v>51</v>
      </c>
      <c r="H217" s="4" t="str">
        <f>VLOOKUP(E217,Cleaned_CustomerTable!$A:$H,8,FALSE())</f>
        <v>Silver</v>
      </c>
      <c r="I217" s="4" t="str">
        <f>VLOOKUP(E217,Cleaned_CustomerTable!$A:$H,6,FALSE())</f>
        <v>Texas</v>
      </c>
      <c r="J217" s="4" t="str">
        <f>Cleaned_SalesTable!D217</f>
        <v>PROD14</v>
      </c>
      <c r="K217" s="4" t="str">
        <f>VLOOKUP(J217,Cleaned_ProductTable!$A:$F,2,FALSE())</f>
        <v>Decorative Wall Mirror</v>
      </c>
      <c r="L217" s="4" t="str">
        <f>VLOOKUP(J217,Cleaned_ProductTable!$A:$F,3,FALSE())</f>
        <v>Home</v>
      </c>
      <c r="M217" s="4" t="str">
        <f>VLOOKUP(J217,Cleaned_ProductTable!$A:$F,4,FALSE())</f>
        <v>Luna, Anderson and Bowman</v>
      </c>
      <c r="N217" s="4">
        <f>VLOOKUP(J217,Cleaned_ProductTable!$A:$F,5,FALSE())</f>
        <v>48.01</v>
      </c>
      <c r="O217" s="4" t="str">
        <f>Cleaned_SalesTable!E217</f>
        <v>STORE9</v>
      </c>
      <c r="P217" s="4" t="str">
        <f>VLOOKUP(O217,Cleaned_StoreTable!$A:$F,2,FALSE())</f>
        <v>Moore, Padilla and Butler</v>
      </c>
      <c r="Q217" s="4" t="str">
        <f>VLOOKUP(O217,Cleaned_StoreTable!$A:$F,3,FALSE())</f>
        <v>South</v>
      </c>
      <c r="R217" s="4" t="str">
        <f>VLOOKUP(O217,Cleaned_StoreTable!$A:$F,5,FALSE())</f>
        <v>Flagship</v>
      </c>
      <c r="S217" s="4">
        <f>Cleaned_SalesTable!F217</f>
        <v>3</v>
      </c>
      <c r="T217" s="9">
        <f>Cleaned_SalesTable!G217</f>
        <v>318.43</v>
      </c>
      <c r="U217" s="8">
        <f>Cleaned_SalesTable!H217</f>
        <v>0.05</v>
      </c>
      <c r="V217" s="4" t="str">
        <f>Cleaned_SalesTable!I217</f>
        <v>Credit Card</v>
      </c>
      <c r="W217" s="9">
        <f>Cleaned_SalesTable!J217</f>
        <v>907.52549999999997</v>
      </c>
      <c r="X217" s="9">
        <f t="shared" si="20"/>
        <v>144.03</v>
      </c>
      <c r="Y217" s="9">
        <f t="shared" si="21"/>
        <v>763.5</v>
      </c>
      <c r="Z217" s="10">
        <f t="shared" si="22"/>
        <v>0.84130000000000005</v>
      </c>
      <c r="AA217" s="4" t="str">
        <f t="shared" si="23"/>
        <v>Standard</v>
      </c>
    </row>
    <row r="218" spans="1:27" ht="15" customHeight="1" x14ac:dyDescent="0.3">
      <c r="A218" s="4" t="str">
        <f>Cleaned_SalesTable!A218</f>
        <v>SALE216</v>
      </c>
      <c r="B218" s="26">
        <f>Cleaned_SalesTable!B218</f>
        <v>45854</v>
      </c>
      <c r="C218" s="4" t="str">
        <f t="shared" si="18"/>
        <v>Jul-2025</v>
      </c>
      <c r="D218" s="24">
        <f t="shared" si="19"/>
        <v>2025</v>
      </c>
      <c r="E218" s="4" t="str">
        <f>Cleaned_SalesTable!C218</f>
        <v>CUST1153</v>
      </c>
      <c r="F218" s="4" t="str">
        <f>VLOOKUP(E218,Cleaned_CustomerTable!$A:$H,2,FALSE())</f>
        <v>Joseph Faulkner</v>
      </c>
      <c r="G218" s="24">
        <f>VLOOKUP(E218,Cleaned_CustomerTable!$A:$H,3,FALSE())</f>
        <v>31</v>
      </c>
      <c r="H218" s="4" t="str">
        <f>VLOOKUP(E218,Cleaned_CustomerTable!$A:$H,8,FALSE())</f>
        <v>Bronze</v>
      </c>
      <c r="I218" s="4" t="str">
        <f>VLOOKUP(E218,Cleaned_CustomerTable!$A:$H,6,FALSE())</f>
        <v>North Dakota</v>
      </c>
      <c r="J218" s="4" t="str">
        <f>Cleaned_SalesTable!D218</f>
        <v>PROD72</v>
      </c>
      <c r="K218" s="4" t="str">
        <f>VLOOKUP(J218,Cleaned_ProductTable!$A:$F,2,FALSE())</f>
        <v>Professional Jump Rope</v>
      </c>
      <c r="L218" s="4" t="str">
        <f>VLOOKUP(J218,Cleaned_ProductTable!$A:$F,3,FALSE())</f>
        <v>Sports</v>
      </c>
      <c r="M218" s="4" t="str">
        <f>VLOOKUP(J218,Cleaned_ProductTable!$A:$F,4,FALSE())</f>
        <v>Davis PLC</v>
      </c>
      <c r="N218" s="4">
        <f>VLOOKUP(J218,Cleaned_ProductTable!$A:$F,5,FALSE())</f>
        <v>477.61</v>
      </c>
      <c r="O218" s="4" t="str">
        <f>Cleaned_SalesTable!E218</f>
        <v>STORE8</v>
      </c>
      <c r="P218" s="4" t="str">
        <f>VLOOKUP(O218,Cleaned_StoreTable!$A:$F,2,FALSE())</f>
        <v>Bean, Jones and Park</v>
      </c>
      <c r="Q218" s="4" t="str">
        <f>VLOOKUP(O218,Cleaned_StoreTable!$A:$F,3,FALSE())</f>
        <v>West</v>
      </c>
      <c r="R218" s="4" t="str">
        <f>VLOOKUP(O218,Cleaned_StoreTable!$A:$F,5,FALSE())</f>
        <v>Online</v>
      </c>
      <c r="S218" s="4">
        <f>Cleaned_SalesTable!F218</f>
        <v>3</v>
      </c>
      <c r="T218" s="9">
        <f>Cleaned_SalesTable!G218</f>
        <v>141.6</v>
      </c>
      <c r="U218" s="8">
        <f>Cleaned_SalesTable!H218</f>
        <v>0.08</v>
      </c>
      <c r="V218" s="4" t="str">
        <f>Cleaned_SalesTable!I218</f>
        <v>COD</v>
      </c>
      <c r="W218" s="9">
        <f>Cleaned_SalesTable!J218</f>
        <v>390.81599999999997</v>
      </c>
      <c r="X218" s="9">
        <f t="shared" si="20"/>
        <v>1432.83</v>
      </c>
      <c r="Y218" s="9">
        <f t="shared" si="21"/>
        <v>-1042.01</v>
      </c>
      <c r="Z218" s="10">
        <f t="shared" si="22"/>
        <v>-2.6661999999999999</v>
      </c>
      <c r="AA218" s="4" t="str">
        <f t="shared" si="23"/>
        <v>Standard</v>
      </c>
    </row>
    <row r="219" spans="1:27" ht="15" customHeight="1" x14ac:dyDescent="0.3">
      <c r="A219" s="4" t="str">
        <f>Cleaned_SalesTable!A219</f>
        <v>SALE217</v>
      </c>
      <c r="B219" s="26">
        <f>Cleaned_SalesTable!B219</f>
        <v>45219</v>
      </c>
      <c r="C219" s="4" t="str">
        <f t="shared" si="18"/>
        <v>Oct-2023</v>
      </c>
      <c r="D219" s="24">
        <f t="shared" si="19"/>
        <v>2023</v>
      </c>
      <c r="E219" s="4" t="str">
        <f>Cleaned_SalesTable!C219</f>
        <v>CUST1266</v>
      </c>
      <c r="F219" s="4" t="str">
        <f>VLOOKUP(E219,Cleaned_CustomerTable!$A:$H,2,FALSE())</f>
        <v>Cynthia Payne</v>
      </c>
      <c r="G219" s="24">
        <f>VLOOKUP(E219,Cleaned_CustomerTable!$A:$H,3,FALSE())</f>
        <v>32</v>
      </c>
      <c r="H219" s="4" t="str">
        <f>VLOOKUP(E219,Cleaned_CustomerTable!$A:$H,8,FALSE())</f>
        <v>Bronze</v>
      </c>
      <c r="I219" s="4" t="str">
        <f>VLOOKUP(E219,Cleaned_CustomerTable!$A:$H,6,FALSE())</f>
        <v>Kentucky</v>
      </c>
      <c r="J219" s="4" t="str">
        <f>Cleaned_SalesTable!D219</f>
        <v>PROD15</v>
      </c>
      <c r="K219" s="4" t="str">
        <f>VLOOKUP(J219,Cleaned_ProductTable!$A:$F,2,FALSE())</f>
        <v>4K Home Projector</v>
      </c>
      <c r="L219" s="4" t="str">
        <f>VLOOKUP(J219,Cleaned_ProductTable!$A:$F,3,FALSE())</f>
        <v>Electronics</v>
      </c>
      <c r="M219" s="4" t="str">
        <f>VLOOKUP(J219,Cleaned_ProductTable!$A:$F,4,FALSE())</f>
        <v>Thomas LLC</v>
      </c>
      <c r="N219" s="4">
        <f>VLOOKUP(J219,Cleaned_ProductTable!$A:$F,5,FALSE())</f>
        <v>465.34</v>
      </c>
      <c r="O219" s="4" t="str">
        <f>Cleaned_SalesTable!E219</f>
        <v>STORE19</v>
      </c>
      <c r="P219" s="4" t="str">
        <f>VLOOKUP(O219,Cleaned_StoreTable!$A:$F,2,FALSE())</f>
        <v>Mann-Austin</v>
      </c>
      <c r="Q219" s="4" t="str">
        <f>VLOOKUP(O219,Cleaned_StoreTable!$A:$F,3,FALSE())</f>
        <v>East</v>
      </c>
      <c r="R219" s="4" t="str">
        <f>VLOOKUP(O219,Cleaned_StoreTable!$A:$F,5,FALSE())</f>
        <v>Online</v>
      </c>
      <c r="S219" s="4">
        <f>Cleaned_SalesTable!F219</f>
        <v>1</v>
      </c>
      <c r="T219" s="9">
        <f>Cleaned_SalesTable!G219</f>
        <v>332.82</v>
      </c>
      <c r="U219" s="8">
        <f>Cleaned_SalesTable!H219</f>
        <v>0.14000000000000001</v>
      </c>
      <c r="V219" s="4" t="str">
        <f>Cleaned_SalesTable!I219</f>
        <v>PayPal</v>
      </c>
      <c r="W219" s="9">
        <f>Cleaned_SalesTable!J219</f>
        <v>286.22519999999997</v>
      </c>
      <c r="X219" s="9">
        <f t="shared" si="20"/>
        <v>465.34</v>
      </c>
      <c r="Y219" s="9">
        <f t="shared" si="21"/>
        <v>-179.11</v>
      </c>
      <c r="Z219" s="10">
        <f t="shared" si="22"/>
        <v>-0.62580000000000002</v>
      </c>
      <c r="AA219" s="4" t="str">
        <f t="shared" si="23"/>
        <v>Standard</v>
      </c>
    </row>
    <row r="220" spans="1:27" ht="15" customHeight="1" x14ac:dyDescent="0.3">
      <c r="A220" s="4" t="str">
        <f>Cleaned_SalesTable!A220</f>
        <v>SALE218</v>
      </c>
      <c r="B220" s="26">
        <f>Cleaned_SalesTable!B220</f>
        <v>45447</v>
      </c>
      <c r="C220" s="4" t="str">
        <f t="shared" si="18"/>
        <v>Jun-2024</v>
      </c>
      <c r="D220" s="24">
        <f t="shared" si="19"/>
        <v>2024</v>
      </c>
      <c r="E220" s="4" t="str">
        <f>Cleaned_SalesTable!C220</f>
        <v>CUST1246</v>
      </c>
      <c r="F220" s="4" t="str">
        <f>VLOOKUP(E220,Cleaned_CustomerTable!$A:$H,2,FALSE())</f>
        <v>Mary Russell</v>
      </c>
      <c r="G220" s="24">
        <f>VLOOKUP(E220,Cleaned_CustomerTable!$A:$H,3,FALSE())</f>
        <v>58</v>
      </c>
      <c r="H220" s="4" t="str">
        <f>VLOOKUP(E220,Cleaned_CustomerTable!$A:$H,8,FALSE())</f>
        <v>Bronze</v>
      </c>
      <c r="I220" s="4" t="str">
        <f>VLOOKUP(E220,Cleaned_CustomerTable!$A:$H,6,FALSE())</f>
        <v>Arkansas</v>
      </c>
      <c r="J220" s="4" t="str">
        <f>Cleaned_SalesTable!D220</f>
        <v>PROD72</v>
      </c>
      <c r="K220" s="4" t="str">
        <f>VLOOKUP(J220,Cleaned_ProductTable!$A:$F,2,FALSE())</f>
        <v>Professional Jump Rope</v>
      </c>
      <c r="L220" s="4" t="str">
        <f>VLOOKUP(J220,Cleaned_ProductTable!$A:$F,3,FALSE())</f>
        <v>Sports</v>
      </c>
      <c r="M220" s="4" t="str">
        <f>VLOOKUP(J220,Cleaned_ProductTable!$A:$F,4,FALSE())</f>
        <v>Davis PLC</v>
      </c>
      <c r="N220" s="4">
        <f>VLOOKUP(J220,Cleaned_ProductTable!$A:$F,5,FALSE())</f>
        <v>477.61</v>
      </c>
      <c r="O220" s="4" t="str">
        <f>Cleaned_SalesTable!E220</f>
        <v>STORE1</v>
      </c>
      <c r="P220" s="4" t="str">
        <f>VLOOKUP(O220,Cleaned_StoreTable!$A:$F,2,FALSE())</f>
        <v>Martinez, Adkins and Johnson</v>
      </c>
      <c r="Q220" s="4" t="str">
        <f>VLOOKUP(O220,Cleaned_StoreTable!$A:$F,3,FALSE())</f>
        <v>North</v>
      </c>
      <c r="R220" s="4" t="str">
        <f>VLOOKUP(O220,Cleaned_StoreTable!$A:$F,5,FALSE())</f>
        <v>Flagship</v>
      </c>
      <c r="S220" s="4">
        <f>Cleaned_SalesTable!F220</f>
        <v>4</v>
      </c>
      <c r="T220" s="9">
        <f>Cleaned_SalesTable!G220</f>
        <v>640.97</v>
      </c>
      <c r="U220" s="8">
        <f>Cleaned_SalesTable!H220</f>
        <v>0.11</v>
      </c>
      <c r="V220" s="4" t="str">
        <f>Cleaned_SalesTable!I220</f>
        <v>COD</v>
      </c>
      <c r="W220" s="9">
        <f>Cleaned_SalesTable!J220</f>
        <v>2281.8532</v>
      </c>
      <c r="X220" s="9">
        <f t="shared" si="20"/>
        <v>1910.44</v>
      </c>
      <c r="Y220" s="9">
        <f t="shared" si="21"/>
        <v>371.41</v>
      </c>
      <c r="Z220" s="10">
        <f t="shared" si="22"/>
        <v>0.1628</v>
      </c>
      <c r="AA220" s="4" t="str">
        <f t="shared" si="23"/>
        <v>High Value</v>
      </c>
    </row>
    <row r="221" spans="1:27" ht="15" customHeight="1" x14ac:dyDescent="0.3">
      <c r="A221" s="4" t="str">
        <f>Cleaned_SalesTable!A221</f>
        <v>SALE219</v>
      </c>
      <c r="B221" s="26">
        <f>Cleaned_SalesTable!B221</f>
        <v>45225</v>
      </c>
      <c r="C221" s="4" t="str">
        <f t="shared" si="18"/>
        <v>Oct-2023</v>
      </c>
      <c r="D221" s="24">
        <f t="shared" si="19"/>
        <v>2023</v>
      </c>
      <c r="E221" s="4" t="str">
        <f>Cleaned_SalesTable!C221</f>
        <v>CUST1203</v>
      </c>
      <c r="F221" s="4" t="str">
        <f>VLOOKUP(E221,Cleaned_CustomerTable!$A:$H,2,FALSE())</f>
        <v>Sarah Brady</v>
      </c>
      <c r="G221" s="24">
        <f>VLOOKUP(E221,Cleaned_CustomerTable!$A:$H,3,FALSE())</f>
        <v>47</v>
      </c>
      <c r="H221" s="4" t="str">
        <f>VLOOKUP(E221,Cleaned_CustomerTable!$A:$H,8,FALSE())</f>
        <v>Platinum</v>
      </c>
      <c r="I221" s="4" t="str">
        <f>VLOOKUP(E221,Cleaned_CustomerTable!$A:$H,6,FALSE())</f>
        <v>Iowa</v>
      </c>
      <c r="J221" s="4" t="str">
        <f>Cleaned_SalesTable!D221</f>
        <v>PROD90</v>
      </c>
      <c r="K221" s="4" t="str">
        <f>VLOOKUP(J221,Cleaned_ProductTable!$A:$F,2,FALSE())</f>
        <v>Gaming Mouse Pad XL</v>
      </c>
      <c r="L221" s="4" t="str">
        <f>VLOOKUP(J221,Cleaned_ProductTable!$A:$F,3,FALSE())</f>
        <v>Electronics</v>
      </c>
      <c r="M221" s="4" t="str">
        <f>VLOOKUP(J221,Cleaned_ProductTable!$A:$F,4,FALSE())</f>
        <v>Sharp, Taylor and Rodriguez</v>
      </c>
      <c r="N221" s="4">
        <f>VLOOKUP(J221,Cleaned_ProductTable!$A:$F,5,FALSE())</f>
        <v>340.14</v>
      </c>
      <c r="O221" s="4" t="str">
        <f>Cleaned_SalesTable!E221</f>
        <v>STORE15</v>
      </c>
      <c r="P221" s="4" t="str">
        <f>VLOOKUP(O221,Cleaned_StoreTable!$A:$F,2,FALSE())</f>
        <v>Shelton PLC</v>
      </c>
      <c r="Q221" s="4" t="str">
        <f>VLOOKUP(O221,Cleaned_StoreTable!$A:$F,3,FALSE())</f>
        <v>North</v>
      </c>
      <c r="R221" s="4" t="str">
        <f>VLOOKUP(O221,Cleaned_StoreTable!$A:$F,5,FALSE())</f>
        <v>Flagship</v>
      </c>
      <c r="S221" s="4">
        <f>Cleaned_SalesTable!F221</f>
        <v>4</v>
      </c>
      <c r="T221" s="9">
        <f>Cleaned_SalesTable!G221</f>
        <v>75.37</v>
      </c>
      <c r="U221" s="8">
        <f>Cleaned_SalesTable!H221</f>
        <v>0.02</v>
      </c>
      <c r="V221" s="4" t="str">
        <f>Cleaned_SalesTable!I221</f>
        <v>COD</v>
      </c>
      <c r="W221" s="9">
        <f>Cleaned_SalesTable!J221</f>
        <v>295.4504</v>
      </c>
      <c r="X221" s="9">
        <f t="shared" si="20"/>
        <v>1360.56</v>
      </c>
      <c r="Y221" s="9">
        <f t="shared" si="21"/>
        <v>-1065.1099999999999</v>
      </c>
      <c r="Z221" s="10">
        <f t="shared" si="22"/>
        <v>-3.605</v>
      </c>
      <c r="AA221" s="4" t="str">
        <f t="shared" si="23"/>
        <v>Standard</v>
      </c>
    </row>
    <row r="222" spans="1:27" ht="15" customHeight="1" x14ac:dyDescent="0.3">
      <c r="A222" s="4" t="str">
        <f>Cleaned_SalesTable!A222</f>
        <v>SALE220</v>
      </c>
      <c r="B222" s="26">
        <f>Cleaned_SalesTable!B222</f>
        <v>45754</v>
      </c>
      <c r="C222" s="4" t="str">
        <f t="shared" si="18"/>
        <v>Apr-2025</v>
      </c>
      <c r="D222" s="24">
        <f t="shared" si="19"/>
        <v>2025</v>
      </c>
      <c r="E222" s="4" t="str">
        <f>Cleaned_SalesTable!C222</f>
        <v>CUST1075</v>
      </c>
      <c r="F222" s="4" t="str">
        <f>VLOOKUP(E222,Cleaned_CustomerTable!$A:$H,2,FALSE())</f>
        <v>Rhonda Morales</v>
      </c>
      <c r="G222" s="24">
        <f>VLOOKUP(E222,Cleaned_CustomerTable!$A:$H,3,FALSE())</f>
        <v>61</v>
      </c>
      <c r="H222" s="4" t="str">
        <f>VLOOKUP(E222,Cleaned_CustomerTable!$A:$H,8,FALSE())</f>
        <v>Gold</v>
      </c>
      <c r="I222" s="4" t="str">
        <f>VLOOKUP(E222,Cleaned_CustomerTable!$A:$H,6,FALSE())</f>
        <v>California</v>
      </c>
      <c r="J222" s="4" t="str">
        <f>Cleaned_SalesTable!D222</f>
        <v>PROD16</v>
      </c>
      <c r="K222" s="4" t="str">
        <f>VLOOKUP(J222,Cleaned_ProductTable!$A:$F,2,FALSE())</f>
        <v>Beard Grooming Kit</v>
      </c>
      <c r="L222" s="4" t="str">
        <f>VLOOKUP(J222,Cleaned_ProductTable!$A:$F,3,FALSE())</f>
        <v>Beauty</v>
      </c>
      <c r="M222" s="4" t="str">
        <f>VLOOKUP(J222,Cleaned_ProductTable!$A:$F,4,FALSE())</f>
        <v>Erickson-Green</v>
      </c>
      <c r="N222" s="4">
        <f>VLOOKUP(J222,Cleaned_ProductTable!$A:$F,5,FALSE())</f>
        <v>337.42</v>
      </c>
      <c r="O222" s="4" t="str">
        <f>Cleaned_SalesTable!E222</f>
        <v>STORE18</v>
      </c>
      <c r="P222" s="4" t="str">
        <f>VLOOKUP(O222,Cleaned_StoreTable!$A:$F,2,FALSE())</f>
        <v>Guerrero-Schmitt</v>
      </c>
      <c r="Q222" s="4" t="str">
        <f>VLOOKUP(O222,Cleaned_StoreTable!$A:$F,3,FALSE())</f>
        <v>East</v>
      </c>
      <c r="R222" s="4" t="str">
        <f>VLOOKUP(O222,Cleaned_StoreTable!$A:$F,5,FALSE())</f>
        <v>Flagship</v>
      </c>
      <c r="S222" s="4">
        <f>Cleaned_SalesTable!F222</f>
        <v>3</v>
      </c>
      <c r="T222" s="9">
        <f>Cleaned_SalesTable!G222</f>
        <v>434.55</v>
      </c>
      <c r="U222" s="8">
        <f>Cleaned_SalesTable!H222</f>
        <v>0.08</v>
      </c>
      <c r="V222" s="4" t="str">
        <f>Cleaned_SalesTable!I222</f>
        <v>COD</v>
      </c>
      <c r="W222" s="9">
        <f>Cleaned_SalesTable!J222</f>
        <v>1199.3579999999999</v>
      </c>
      <c r="X222" s="9">
        <f t="shared" si="20"/>
        <v>1012.26</v>
      </c>
      <c r="Y222" s="9">
        <f t="shared" si="21"/>
        <v>187.1</v>
      </c>
      <c r="Z222" s="10">
        <f t="shared" si="22"/>
        <v>0.156</v>
      </c>
      <c r="AA222" s="4" t="str">
        <f t="shared" si="23"/>
        <v>High Value</v>
      </c>
    </row>
    <row r="223" spans="1:27" ht="15" customHeight="1" x14ac:dyDescent="0.3">
      <c r="A223" s="4" t="str">
        <f>Cleaned_SalesTable!A223</f>
        <v>SALE221</v>
      </c>
      <c r="B223" s="26">
        <f>Cleaned_SalesTable!B223</f>
        <v>45729</v>
      </c>
      <c r="C223" s="4" t="str">
        <f t="shared" si="18"/>
        <v>Mar-2025</v>
      </c>
      <c r="D223" s="24">
        <f t="shared" si="19"/>
        <v>2025</v>
      </c>
      <c r="E223" s="4" t="str">
        <f>Cleaned_SalesTable!C223</f>
        <v>CUST1099</v>
      </c>
      <c r="F223" s="4" t="str">
        <f>VLOOKUP(E223,Cleaned_CustomerTable!$A:$H,2,FALSE())</f>
        <v>Sheila Wilson</v>
      </c>
      <c r="G223" s="24">
        <f>VLOOKUP(E223,Cleaned_CustomerTable!$A:$H,3,FALSE())</f>
        <v>35</v>
      </c>
      <c r="H223" s="4" t="str">
        <f>VLOOKUP(E223,Cleaned_CustomerTable!$A:$H,8,FALSE())</f>
        <v>Silver</v>
      </c>
      <c r="I223" s="4" t="str">
        <f>VLOOKUP(E223,Cleaned_CustomerTable!$A:$H,6,FALSE())</f>
        <v>Tennessee</v>
      </c>
      <c r="J223" s="4" t="str">
        <f>Cleaned_SalesTable!D223</f>
        <v>PROD26</v>
      </c>
      <c r="K223" s="4" t="str">
        <f>VLOOKUP(J223,Cleaned_ProductTable!$A:$F,2,FALSE())</f>
        <v>Wireless Bluetooth Speaker</v>
      </c>
      <c r="L223" s="4" t="str">
        <f>VLOOKUP(J223,Cleaned_ProductTable!$A:$F,3,FALSE())</f>
        <v>Electronics</v>
      </c>
      <c r="M223" s="4" t="str">
        <f>VLOOKUP(J223,Cleaned_ProductTable!$A:$F,4,FALSE())</f>
        <v>Reed-Schmidt</v>
      </c>
      <c r="N223" s="4">
        <f>VLOOKUP(J223,Cleaned_ProductTable!$A:$F,5,FALSE())</f>
        <v>322.41000000000003</v>
      </c>
      <c r="O223" s="4" t="str">
        <f>Cleaned_SalesTable!E223</f>
        <v>STORE14</v>
      </c>
      <c r="P223" s="4" t="str">
        <f>VLOOKUP(O223,Cleaned_StoreTable!$A:$F,2,FALSE())</f>
        <v>Mcdonald Inc</v>
      </c>
      <c r="Q223" s="4" t="str">
        <f>VLOOKUP(O223,Cleaned_StoreTable!$A:$F,3,FALSE())</f>
        <v>South</v>
      </c>
      <c r="R223" s="4" t="str">
        <f>VLOOKUP(O223,Cleaned_StoreTable!$A:$F,5,FALSE())</f>
        <v>Outlet</v>
      </c>
      <c r="S223" s="4">
        <f>Cleaned_SalesTable!F223</f>
        <v>4</v>
      </c>
      <c r="T223" s="9">
        <f>Cleaned_SalesTable!G223</f>
        <v>652.28</v>
      </c>
      <c r="U223" s="8">
        <f>Cleaned_SalesTable!H223</f>
        <v>0.15</v>
      </c>
      <c r="V223" s="4" t="str">
        <f>Cleaned_SalesTable!I223</f>
        <v>Credit Card</v>
      </c>
      <c r="W223" s="9">
        <f>Cleaned_SalesTable!J223</f>
        <v>2217.752</v>
      </c>
      <c r="X223" s="9">
        <f t="shared" si="20"/>
        <v>1289.6400000000001</v>
      </c>
      <c r="Y223" s="9">
        <f t="shared" si="21"/>
        <v>928.11</v>
      </c>
      <c r="Z223" s="10">
        <f t="shared" si="22"/>
        <v>0.41849999999999998</v>
      </c>
      <c r="AA223" s="4" t="str">
        <f t="shared" si="23"/>
        <v>High Value</v>
      </c>
    </row>
    <row r="224" spans="1:27" ht="15" customHeight="1" x14ac:dyDescent="0.3">
      <c r="A224" s="4" t="str">
        <f>Cleaned_SalesTable!A224</f>
        <v>SALE222</v>
      </c>
      <c r="B224" s="26">
        <f>Cleaned_SalesTable!B224</f>
        <v>45480</v>
      </c>
      <c r="C224" s="4" t="str">
        <f t="shared" si="18"/>
        <v>Jul-2024</v>
      </c>
      <c r="D224" s="24">
        <f t="shared" si="19"/>
        <v>2024</v>
      </c>
      <c r="E224" s="4" t="str">
        <f>Cleaned_SalesTable!C224</f>
        <v>CUST1269</v>
      </c>
      <c r="F224" s="4" t="str">
        <f>VLOOKUP(E224,Cleaned_CustomerTable!$A:$H,2,FALSE())</f>
        <v>Tyrone Olson</v>
      </c>
      <c r="G224" s="24">
        <f>VLOOKUP(E224,Cleaned_CustomerTable!$A:$H,3,FALSE())</f>
        <v>45</v>
      </c>
      <c r="H224" s="4" t="str">
        <f>VLOOKUP(E224,Cleaned_CustomerTable!$A:$H,8,FALSE())</f>
        <v>Silver</v>
      </c>
      <c r="I224" s="4" t="str">
        <f>VLOOKUP(E224,Cleaned_CustomerTable!$A:$H,6,FALSE())</f>
        <v>California</v>
      </c>
      <c r="J224" s="4" t="str">
        <f>Cleaned_SalesTable!D224</f>
        <v>PROD76</v>
      </c>
      <c r="K224" s="4" t="str">
        <f>VLOOKUP(J224,Cleaned_ProductTable!$A:$F,2,FALSE())</f>
        <v>Wireless Mouse</v>
      </c>
      <c r="L224" s="4" t="str">
        <f>VLOOKUP(J224,Cleaned_ProductTable!$A:$F,3,FALSE())</f>
        <v>Electronics</v>
      </c>
      <c r="M224" s="4" t="str">
        <f>VLOOKUP(J224,Cleaned_ProductTable!$A:$F,4,FALSE())</f>
        <v>Larson Ltd</v>
      </c>
      <c r="N224" s="4">
        <f>VLOOKUP(J224,Cleaned_ProductTable!$A:$F,5,FALSE())</f>
        <v>392.89</v>
      </c>
      <c r="O224" s="4" t="str">
        <f>Cleaned_SalesTable!E224</f>
        <v>STORE17</v>
      </c>
      <c r="P224" s="4" t="str">
        <f>VLOOKUP(O224,Cleaned_StoreTable!$A:$F,2,FALSE())</f>
        <v>Holloway Ltd</v>
      </c>
      <c r="Q224" s="4" t="str">
        <f>VLOOKUP(O224,Cleaned_StoreTable!$A:$F,3,FALSE())</f>
        <v>North</v>
      </c>
      <c r="R224" s="4" t="str">
        <f>VLOOKUP(O224,Cleaned_StoreTable!$A:$F,5,FALSE())</f>
        <v>Flagship</v>
      </c>
      <c r="S224" s="4">
        <f>Cleaned_SalesTable!F224</f>
        <v>3</v>
      </c>
      <c r="T224" s="9">
        <f>Cleaned_SalesTable!G224</f>
        <v>207.8</v>
      </c>
      <c r="U224" s="8">
        <f>Cleaned_SalesTable!H224</f>
        <v>0.15</v>
      </c>
      <c r="V224" s="4" t="str">
        <f>Cleaned_SalesTable!I224</f>
        <v>Credit Card</v>
      </c>
      <c r="W224" s="9">
        <f>Cleaned_SalesTable!J224</f>
        <v>529.89</v>
      </c>
      <c r="X224" s="9">
        <f t="shared" si="20"/>
        <v>1178.67</v>
      </c>
      <c r="Y224" s="9">
        <f t="shared" si="21"/>
        <v>-648.78</v>
      </c>
      <c r="Z224" s="10">
        <f t="shared" si="22"/>
        <v>-1.2243999999999999</v>
      </c>
      <c r="AA224" s="4" t="str">
        <f t="shared" si="23"/>
        <v>Standard</v>
      </c>
    </row>
    <row r="225" spans="1:27" ht="15" customHeight="1" x14ac:dyDescent="0.3">
      <c r="A225" s="4" t="str">
        <f>Cleaned_SalesTable!A225</f>
        <v>SALE223</v>
      </c>
      <c r="B225" s="26">
        <f>Cleaned_SalesTable!B225</f>
        <v>45361</v>
      </c>
      <c r="C225" s="4" t="str">
        <f t="shared" si="18"/>
        <v>Mar-2024</v>
      </c>
      <c r="D225" s="24">
        <f t="shared" si="19"/>
        <v>2024</v>
      </c>
      <c r="E225" s="4" t="str">
        <f>Cleaned_SalesTable!C225</f>
        <v>CUST1495</v>
      </c>
      <c r="F225" s="4" t="str">
        <f>VLOOKUP(E225,Cleaned_CustomerTable!$A:$H,2,FALSE())</f>
        <v>James Berger</v>
      </c>
      <c r="G225" s="24">
        <f>VLOOKUP(E225,Cleaned_CustomerTable!$A:$H,3,FALSE())</f>
        <v>23</v>
      </c>
      <c r="H225" s="4" t="str">
        <f>VLOOKUP(E225,Cleaned_CustomerTable!$A:$H,8,FALSE())</f>
        <v>Bronze</v>
      </c>
      <c r="I225" s="4" t="str">
        <f>VLOOKUP(E225,Cleaned_CustomerTable!$A:$H,6,FALSE())</f>
        <v>Delaware</v>
      </c>
      <c r="J225" s="4" t="str">
        <f>Cleaned_SalesTable!D225</f>
        <v>PROD61</v>
      </c>
      <c r="K225" s="4" t="str">
        <f>VLOOKUP(J225,Cleaned_ProductTable!$A:$F,2,FALSE())</f>
        <v>Tennis Ball 3-Pack</v>
      </c>
      <c r="L225" s="4" t="str">
        <f>VLOOKUP(J225,Cleaned_ProductTable!$A:$F,3,FALSE())</f>
        <v>Sports</v>
      </c>
      <c r="M225" s="4" t="str">
        <f>VLOOKUP(J225,Cleaned_ProductTable!$A:$F,4,FALSE())</f>
        <v>Lopez LLC</v>
      </c>
      <c r="N225" s="4">
        <f>VLOOKUP(J225,Cleaned_ProductTable!$A:$F,5,FALSE())</f>
        <v>103.45</v>
      </c>
      <c r="O225" s="4" t="str">
        <f>Cleaned_SalesTable!E225</f>
        <v>STORE15</v>
      </c>
      <c r="P225" s="4" t="str">
        <f>VLOOKUP(O225,Cleaned_StoreTable!$A:$F,2,FALSE())</f>
        <v>Shelton PLC</v>
      </c>
      <c r="Q225" s="4" t="str">
        <f>VLOOKUP(O225,Cleaned_StoreTable!$A:$F,3,FALSE())</f>
        <v>North</v>
      </c>
      <c r="R225" s="4" t="str">
        <f>VLOOKUP(O225,Cleaned_StoreTable!$A:$F,5,FALSE())</f>
        <v>Flagship</v>
      </c>
      <c r="S225" s="4">
        <f>Cleaned_SalesTable!F225</f>
        <v>4</v>
      </c>
      <c r="T225" s="9">
        <f>Cleaned_SalesTable!G225</f>
        <v>385.5</v>
      </c>
      <c r="U225" s="8">
        <f>Cleaned_SalesTable!H225</f>
        <v>0.03</v>
      </c>
      <c r="V225" s="4" t="str">
        <f>Cleaned_SalesTable!I225</f>
        <v>PayPal</v>
      </c>
      <c r="W225" s="9">
        <f>Cleaned_SalesTable!J225</f>
        <v>1495.74</v>
      </c>
      <c r="X225" s="9">
        <f t="shared" si="20"/>
        <v>413.8</v>
      </c>
      <c r="Y225" s="9">
        <f t="shared" si="21"/>
        <v>1081.94</v>
      </c>
      <c r="Z225" s="10">
        <f t="shared" si="22"/>
        <v>0.72330000000000005</v>
      </c>
      <c r="AA225" s="4" t="str">
        <f t="shared" si="23"/>
        <v>High Value</v>
      </c>
    </row>
    <row r="226" spans="1:27" ht="15" customHeight="1" x14ac:dyDescent="0.3">
      <c r="A226" s="4" t="str">
        <f>Cleaned_SalesTable!A226</f>
        <v>SALE224</v>
      </c>
      <c r="B226" s="26">
        <f>Cleaned_SalesTable!B226</f>
        <v>45915</v>
      </c>
      <c r="C226" s="4" t="str">
        <f t="shared" si="18"/>
        <v>Sep-2025</v>
      </c>
      <c r="D226" s="24">
        <f t="shared" si="19"/>
        <v>2025</v>
      </c>
      <c r="E226" s="4" t="str">
        <f>Cleaned_SalesTable!C226</f>
        <v>CUST1096</v>
      </c>
      <c r="F226" s="4" t="str">
        <f>VLOOKUP(E226,Cleaned_CustomerTable!$A:$H,2,FALSE())</f>
        <v>Samantha Walker</v>
      </c>
      <c r="G226" s="24">
        <f>VLOOKUP(E226,Cleaned_CustomerTable!$A:$H,3,FALSE())</f>
        <v>30</v>
      </c>
      <c r="H226" s="4" t="str">
        <f>VLOOKUP(E226,Cleaned_CustomerTable!$A:$H,8,FALSE())</f>
        <v>Platinum</v>
      </c>
      <c r="I226" s="4" t="str">
        <f>VLOOKUP(E226,Cleaned_CustomerTable!$A:$H,6,FALSE())</f>
        <v>Louisiana</v>
      </c>
      <c r="J226" s="4" t="str">
        <f>Cleaned_SalesTable!D226</f>
        <v>PROD65</v>
      </c>
      <c r="K226" s="4" t="str">
        <f>VLOOKUP(J226,Cleaned_ProductTable!$A:$F,2,FALSE())</f>
        <v>Adjustable Dumbbells 20kg</v>
      </c>
      <c r="L226" s="4" t="str">
        <f>VLOOKUP(J226,Cleaned_ProductTable!$A:$F,3,FALSE())</f>
        <v>Sports</v>
      </c>
      <c r="M226" s="4" t="str">
        <f>VLOOKUP(J226,Cleaned_ProductTable!$A:$F,4,FALSE())</f>
        <v>Montgomery, Benton and Miller</v>
      </c>
      <c r="N226" s="4">
        <f>VLOOKUP(J226,Cleaned_ProductTable!$A:$F,5,FALSE())</f>
        <v>240.63</v>
      </c>
      <c r="O226" s="4" t="str">
        <f>Cleaned_SalesTable!E226</f>
        <v>STORE6</v>
      </c>
      <c r="P226" s="4" t="str">
        <f>VLOOKUP(O226,Cleaned_StoreTable!$A:$F,2,FALSE())</f>
        <v>Benson-Elliott</v>
      </c>
      <c r="Q226" s="4" t="str">
        <f>VLOOKUP(O226,Cleaned_StoreTable!$A:$F,3,FALSE())</f>
        <v>East</v>
      </c>
      <c r="R226" s="4" t="str">
        <f>VLOOKUP(O226,Cleaned_StoreTable!$A:$F,5,FALSE())</f>
        <v>Online</v>
      </c>
      <c r="S226" s="4">
        <f>Cleaned_SalesTable!F226</f>
        <v>3</v>
      </c>
      <c r="T226" s="9">
        <f>Cleaned_SalesTable!G226</f>
        <v>548.19000000000005</v>
      </c>
      <c r="U226" s="8">
        <f>Cleaned_SalesTable!H226</f>
        <v>0.12</v>
      </c>
      <c r="V226" s="4" t="str">
        <f>Cleaned_SalesTable!I226</f>
        <v>Credit Card</v>
      </c>
      <c r="W226" s="9">
        <f>Cleaned_SalesTable!J226</f>
        <v>1447.2216000000001</v>
      </c>
      <c r="X226" s="9">
        <f t="shared" si="20"/>
        <v>721.89</v>
      </c>
      <c r="Y226" s="9">
        <f t="shared" si="21"/>
        <v>725.33</v>
      </c>
      <c r="Z226" s="10">
        <f t="shared" si="22"/>
        <v>0.50119999999999998</v>
      </c>
      <c r="AA226" s="4" t="str">
        <f t="shared" si="23"/>
        <v>High Value</v>
      </c>
    </row>
    <row r="227" spans="1:27" ht="15" customHeight="1" x14ac:dyDescent="0.3">
      <c r="A227" s="4" t="str">
        <f>Cleaned_SalesTable!A227</f>
        <v>SALE225</v>
      </c>
      <c r="B227" s="26">
        <f>Cleaned_SalesTable!B227</f>
        <v>45607</v>
      </c>
      <c r="C227" s="4" t="str">
        <f t="shared" si="18"/>
        <v>Nov-2024</v>
      </c>
      <c r="D227" s="24">
        <f t="shared" si="19"/>
        <v>2024</v>
      </c>
      <c r="E227" s="4" t="str">
        <f>Cleaned_SalesTable!C227</f>
        <v>CUST1069</v>
      </c>
      <c r="F227" s="4" t="str">
        <f>VLOOKUP(E227,Cleaned_CustomerTable!$A:$H,2,FALSE())</f>
        <v>Roy Cole</v>
      </c>
      <c r="G227" s="24">
        <f>VLOOKUP(E227,Cleaned_CustomerTable!$A:$H,3,FALSE())</f>
        <v>24</v>
      </c>
      <c r="H227" s="4" t="str">
        <f>VLOOKUP(E227,Cleaned_CustomerTable!$A:$H,8,FALSE())</f>
        <v>Platinum</v>
      </c>
      <c r="I227" s="4" t="str">
        <f>VLOOKUP(E227,Cleaned_CustomerTable!$A:$H,6,FALSE())</f>
        <v>New Jersey</v>
      </c>
      <c r="J227" s="4" t="str">
        <f>Cleaned_SalesTable!D227</f>
        <v>PROD73</v>
      </c>
      <c r="K227" s="4" t="str">
        <f>VLOOKUP(J227,Cleaned_ProductTable!$A:$F,2,FALSE())</f>
        <v>Shin Guards – Adult</v>
      </c>
      <c r="L227" s="4" t="str">
        <f>VLOOKUP(J227,Cleaned_ProductTable!$A:$F,3,FALSE())</f>
        <v>Sports</v>
      </c>
      <c r="M227" s="4" t="str">
        <f>VLOOKUP(J227,Cleaned_ProductTable!$A:$F,4,FALSE())</f>
        <v>French Ltd</v>
      </c>
      <c r="N227" s="4">
        <f>VLOOKUP(J227,Cleaned_ProductTable!$A:$F,5,FALSE())</f>
        <v>107.06</v>
      </c>
      <c r="O227" s="4" t="str">
        <f>Cleaned_SalesTable!E227</f>
        <v>STORE9</v>
      </c>
      <c r="P227" s="4" t="str">
        <f>VLOOKUP(O227,Cleaned_StoreTable!$A:$F,2,FALSE())</f>
        <v>Moore, Padilla and Butler</v>
      </c>
      <c r="Q227" s="4" t="str">
        <f>VLOOKUP(O227,Cleaned_StoreTable!$A:$F,3,FALSE())</f>
        <v>South</v>
      </c>
      <c r="R227" s="4" t="str">
        <f>VLOOKUP(O227,Cleaned_StoreTable!$A:$F,5,FALSE())</f>
        <v>Flagship</v>
      </c>
      <c r="S227" s="4">
        <f>Cleaned_SalesTable!F227</f>
        <v>3</v>
      </c>
      <c r="T227" s="9">
        <f>Cleaned_SalesTable!G227</f>
        <v>927.6</v>
      </c>
      <c r="U227" s="8">
        <f>Cleaned_SalesTable!H227</f>
        <v>0.09</v>
      </c>
      <c r="V227" s="4" t="str">
        <f>Cleaned_SalesTable!I227</f>
        <v>Credit Card</v>
      </c>
      <c r="W227" s="9">
        <f>Cleaned_SalesTable!J227</f>
        <v>2532.348</v>
      </c>
      <c r="X227" s="9">
        <f t="shared" si="20"/>
        <v>321.18</v>
      </c>
      <c r="Y227" s="9">
        <f t="shared" si="21"/>
        <v>2211.17</v>
      </c>
      <c r="Z227" s="10">
        <f t="shared" si="22"/>
        <v>0.87319999999999998</v>
      </c>
      <c r="AA227" s="4" t="str">
        <f t="shared" si="23"/>
        <v>High Value</v>
      </c>
    </row>
    <row r="228" spans="1:27" ht="15" customHeight="1" x14ac:dyDescent="0.3">
      <c r="A228" s="4" t="str">
        <f>Cleaned_SalesTable!A228</f>
        <v>SALE226</v>
      </c>
      <c r="B228" s="26">
        <f>Cleaned_SalesTable!B228</f>
        <v>45666</v>
      </c>
      <c r="C228" s="4" t="str">
        <f t="shared" si="18"/>
        <v>Jan-2025</v>
      </c>
      <c r="D228" s="24">
        <f t="shared" si="19"/>
        <v>2025</v>
      </c>
      <c r="E228" s="4" t="str">
        <f>Cleaned_SalesTable!C228</f>
        <v>CUST1266</v>
      </c>
      <c r="F228" s="4" t="str">
        <f>VLOOKUP(E228,Cleaned_CustomerTable!$A:$H,2,FALSE())</f>
        <v>Cynthia Payne</v>
      </c>
      <c r="G228" s="24">
        <f>VLOOKUP(E228,Cleaned_CustomerTable!$A:$H,3,FALSE())</f>
        <v>32</v>
      </c>
      <c r="H228" s="4" t="str">
        <f>VLOOKUP(E228,Cleaned_CustomerTable!$A:$H,8,FALSE())</f>
        <v>Bronze</v>
      </c>
      <c r="I228" s="4" t="str">
        <f>VLOOKUP(E228,Cleaned_CustomerTable!$A:$H,6,FALSE())</f>
        <v>Kentucky</v>
      </c>
      <c r="J228" s="4" t="str">
        <f>Cleaned_SalesTable!D228</f>
        <v>PROD61</v>
      </c>
      <c r="K228" s="4" t="str">
        <f>VLOOKUP(J228,Cleaned_ProductTable!$A:$F,2,FALSE())</f>
        <v>Tennis Ball 3-Pack</v>
      </c>
      <c r="L228" s="4" t="str">
        <f>VLOOKUP(J228,Cleaned_ProductTable!$A:$F,3,FALSE())</f>
        <v>Sports</v>
      </c>
      <c r="M228" s="4" t="str">
        <f>VLOOKUP(J228,Cleaned_ProductTable!$A:$F,4,FALSE())</f>
        <v>Lopez LLC</v>
      </c>
      <c r="N228" s="4">
        <f>VLOOKUP(J228,Cleaned_ProductTable!$A:$F,5,FALSE())</f>
        <v>103.45</v>
      </c>
      <c r="O228" s="4" t="str">
        <f>Cleaned_SalesTable!E228</f>
        <v>STORE3</v>
      </c>
      <c r="P228" s="4" t="str">
        <f>VLOOKUP(O228,Cleaned_StoreTable!$A:$F,2,FALSE())</f>
        <v>Johnson-Wright</v>
      </c>
      <c r="Q228" s="4" t="str">
        <f>VLOOKUP(O228,Cleaned_StoreTable!$A:$F,3,FALSE())</f>
        <v>North</v>
      </c>
      <c r="R228" s="4" t="str">
        <f>VLOOKUP(O228,Cleaned_StoreTable!$A:$F,5,FALSE())</f>
        <v>Outlet</v>
      </c>
      <c r="S228" s="4">
        <f>Cleaned_SalesTable!F228</f>
        <v>4</v>
      </c>
      <c r="T228" s="9">
        <f>Cleaned_SalesTable!G228</f>
        <v>585.04</v>
      </c>
      <c r="U228" s="8">
        <f>Cleaned_SalesTable!H228</f>
        <v>0.22</v>
      </c>
      <c r="V228" s="4" t="str">
        <f>Cleaned_SalesTable!I228</f>
        <v>PayPal</v>
      </c>
      <c r="W228" s="9">
        <f>Cleaned_SalesTable!J228</f>
        <v>1825.3248000000001</v>
      </c>
      <c r="X228" s="9">
        <f t="shared" si="20"/>
        <v>413.8</v>
      </c>
      <c r="Y228" s="9">
        <f t="shared" si="21"/>
        <v>1411.52</v>
      </c>
      <c r="Z228" s="10">
        <f t="shared" si="22"/>
        <v>0.77329999999999999</v>
      </c>
      <c r="AA228" s="4" t="str">
        <f t="shared" si="23"/>
        <v>High Value</v>
      </c>
    </row>
    <row r="229" spans="1:27" ht="15" customHeight="1" x14ac:dyDescent="0.3">
      <c r="A229" s="4" t="str">
        <f>Cleaned_SalesTable!A229</f>
        <v>SALE227</v>
      </c>
      <c r="B229" s="26">
        <f>Cleaned_SalesTable!B229</f>
        <v>45406</v>
      </c>
      <c r="C229" s="4" t="str">
        <f t="shared" si="18"/>
        <v>Apr-2024</v>
      </c>
      <c r="D229" s="24">
        <f t="shared" si="19"/>
        <v>2024</v>
      </c>
      <c r="E229" s="4" t="str">
        <f>Cleaned_SalesTable!C229</f>
        <v>CUST1499</v>
      </c>
      <c r="F229" s="4" t="str">
        <f>VLOOKUP(E229,Cleaned_CustomerTable!$A:$H,2,FALSE())</f>
        <v>Philip Pennington</v>
      </c>
      <c r="G229" s="24">
        <f>VLOOKUP(E229,Cleaned_CustomerTable!$A:$H,3,FALSE())</f>
        <v>27</v>
      </c>
      <c r="H229" s="4" t="str">
        <f>VLOOKUP(E229,Cleaned_CustomerTable!$A:$H,8,FALSE())</f>
        <v>Platinum</v>
      </c>
      <c r="I229" s="4" t="str">
        <f>VLOOKUP(E229,Cleaned_CustomerTable!$A:$H,6,FALSE())</f>
        <v>Oregon</v>
      </c>
      <c r="J229" s="4" t="str">
        <f>Cleaned_SalesTable!D229</f>
        <v>PROD39</v>
      </c>
      <c r="K229" s="4" t="str">
        <f>VLOOKUP(J229,Cleaned_ProductTable!$A:$F,2,FALSE())</f>
        <v>Portable Power Bank</v>
      </c>
      <c r="L229" s="4" t="str">
        <f>VLOOKUP(J229,Cleaned_ProductTable!$A:$F,3,FALSE())</f>
        <v>Electronics</v>
      </c>
      <c r="M229" s="4" t="str">
        <f>VLOOKUP(J229,Cleaned_ProductTable!$A:$F,4,FALSE())</f>
        <v>Cummings and Sons</v>
      </c>
      <c r="N229" s="4">
        <f>VLOOKUP(J229,Cleaned_ProductTable!$A:$F,5,FALSE())</f>
        <v>326.06</v>
      </c>
      <c r="O229" s="4" t="str">
        <f>Cleaned_SalesTable!E229</f>
        <v>STORE2</v>
      </c>
      <c r="P229" s="4" t="str">
        <f>VLOOKUP(O229,Cleaned_StoreTable!$A:$F,2,FALSE())</f>
        <v>Black-Horn</v>
      </c>
      <c r="Q229" s="4" t="str">
        <f>VLOOKUP(O229,Cleaned_StoreTable!$A:$F,3,FALSE())</f>
        <v>South</v>
      </c>
      <c r="R229" s="4" t="str">
        <f>VLOOKUP(O229,Cleaned_StoreTable!$A:$F,5,FALSE())</f>
        <v>Outlet</v>
      </c>
      <c r="S229" s="4">
        <f>Cleaned_SalesTable!F229</f>
        <v>2</v>
      </c>
      <c r="T229" s="9">
        <f>Cleaned_SalesTable!G229</f>
        <v>999.89</v>
      </c>
      <c r="U229" s="8">
        <f>Cleaned_SalesTable!H229</f>
        <v>0.09</v>
      </c>
      <c r="V229" s="4" t="str">
        <f>Cleaned_SalesTable!I229</f>
        <v>Credit Card</v>
      </c>
      <c r="W229" s="9">
        <f>Cleaned_SalesTable!J229</f>
        <v>1819.7998</v>
      </c>
      <c r="X229" s="9">
        <f t="shared" si="20"/>
        <v>652.12</v>
      </c>
      <c r="Y229" s="9">
        <f t="shared" si="21"/>
        <v>1167.68</v>
      </c>
      <c r="Z229" s="10">
        <f t="shared" si="22"/>
        <v>0.64170000000000005</v>
      </c>
      <c r="AA229" s="4" t="str">
        <f t="shared" si="23"/>
        <v>High Value</v>
      </c>
    </row>
    <row r="230" spans="1:27" ht="15" customHeight="1" x14ac:dyDescent="0.3">
      <c r="A230" s="4" t="str">
        <f>Cleaned_SalesTable!A230</f>
        <v>SALE228</v>
      </c>
      <c r="B230" s="26">
        <f>Cleaned_SalesTable!B230</f>
        <v>45284</v>
      </c>
      <c r="C230" s="4" t="str">
        <f t="shared" si="18"/>
        <v>Dec-2023</v>
      </c>
      <c r="D230" s="24">
        <f t="shared" si="19"/>
        <v>2023</v>
      </c>
      <c r="E230" s="4" t="str">
        <f>Cleaned_SalesTable!C230</f>
        <v>CUST1107</v>
      </c>
      <c r="F230" s="4" t="str">
        <f>VLOOKUP(E230,Cleaned_CustomerTable!$A:$H,2,FALSE())</f>
        <v>Erica Carney</v>
      </c>
      <c r="G230" s="24">
        <f>VLOOKUP(E230,Cleaned_CustomerTable!$A:$H,3,FALSE())</f>
        <v>62</v>
      </c>
      <c r="H230" s="4" t="str">
        <f>VLOOKUP(E230,Cleaned_CustomerTable!$A:$H,8,FALSE())</f>
        <v>Platinum</v>
      </c>
      <c r="I230" s="4" t="str">
        <f>VLOOKUP(E230,Cleaned_CustomerTable!$A:$H,6,FALSE())</f>
        <v>North Dakota</v>
      </c>
      <c r="J230" s="4" t="str">
        <f>Cleaned_SalesTable!D230</f>
        <v>PROD75</v>
      </c>
      <c r="K230" s="4" t="str">
        <f>VLOOKUP(J230,Cleaned_ProductTable!$A:$F,2,FALSE())</f>
        <v>Women's Ankle Boots</v>
      </c>
      <c r="L230" s="4" t="str">
        <f>VLOOKUP(J230,Cleaned_ProductTable!$A:$F,3,FALSE())</f>
        <v>Clothing</v>
      </c>
      <c r="M230" s="4" t="str">
        <f>VLOOKUP(J230,Cleaned_ProductTable!$A:$F,4,FALSE())</f>
        <v>Poole PLC</v>
      </c>
      <c r="N230" s="4">
        <f>VLOOKUP(J230,Cleaned_ProductTable!$A:$F,5,FALSE())</f>
        <v>158.13999999999999</v>
      </c>
      <c r="O230" s="4" t="str">
        <f>Cleaned_SalesTable!E230</f>
        <v>STORE3</v>
      </c>
      <c r="P230" s="4" t="str">
        <f>VLOOKUP(O230,Cleaned_StoreTable!$A:$F,2,FALSE())</f>
        <v>Johnson-Wright</v>
      </c>
      <c r="Q230" s="4" t="str">
        <f>VLOOKUP(O230,Cleaned_StoreTable!$A:$F,3,FALSE())</f>
        <v>North</v>
      </c>
      <c r="R230" s="4" t="str">
        <f>VLOOKUP(O230,Cleaned_StoreTable!$A:$F,5,FALSE())</f>
        <v>Outlet</v>
      </c>
      <c r="S230" s="4">
        <f>Cleaned_SalesTable!F230</f>
        <v>2</v>
      </c>
      <c r="T230" s="9">
        <f>Cleaned_SalesTable!G230</f>
        <v>848.98</v>
      </c>
      <c r="U230" s="8">
        <f>Cleaned_SalesTable!H230</f>
        <v>0.04</v>
      </c>
      <c r="V230" s="4" t="str">
        <f>Cleaned_SalesTable!I230</f>
        <v>PayPal</v>
      </c>
      <c r="W230" s="9">
        <f>Cleaned_SalesTable!J230</f>
        <v>1630.0416</v>
      </c>
      <c r="X230" s="9">
        <f t="shared" si="20"/>
        <v>316.27999999999997</v>
      </c>
      <c r="Y230" s="9">
        <f t="shared" si="21"/>
        <v>1313.76</v>
      </c>
      <c r="Z230" s="10">
        <f t="shared" si="22"/>
        <v>0.80600000000000005</v>
      </c>
      <c r="AA230" s="4" t="str">
        <f t="shared" si="23"/>
        <v>High Value</v>
      </c>
    </row>
    <row r="231" spans="1:27" ht="15" customHeight="1" x14ac:dyDescent="0.3">
      <c r="A231" s="4" t="str">
        <f>Cleaned_SalesTable!A231</f>
        <v>SALE229</v>
      </c>
      <c r="B231" s="26">
        <f>Cleaned_SalesTable!B231</f>
        <v>45348</v>
      </c>
      <c r="C231" s="4" t="str">
        <f t="shared" si="18"/>
        <v>Feb-2024</v>
      </c>
      <c r="D231" s="24">
        <f t="shared" si="19"/>
        <v>2024</v>
      </c>
      <c r="E231" s="4" t="str">
        <f>Cleaned_SalesTable!C231</f>
        <v>CUST1142</v>
      </c>
      <c r="F231" s="4" t="str">
        <f>VLOOKUP(E231,Cleaned_CustomerTable!$A:$H,2,FALSE())</f>
        <v>Maria Ramirez</v>
      </c>
      <c r="G231" s="24">
        <f>VLOOKUP(E231,Cleaned_CustomerTable!$A:$H,3,FALSE())</f>
        <v>37</v>
      </c>
      <c r="H231" s="4" t="str">
        <f>VLOOKUP(E231,Cleaned_CustomerTable!$A:$H,8,FALSE())</f>
        <v>Bronze</v>
      </c>
      <c r="I231" s="4" t="str">
        <f>VLOOKUP(E231,Cleaned_CustomerTable!$A:$H,6,FALSE())</f>
        <v>Montana</v>
      </c>
      <c r="J231" s="4" t="str">
        <f>Cleaned_SalesTable!D231</f>
        <v>PROD60</v>
      </c>
      <c r="K231" s="4" t="str">
        <f>VLOOKUP(J231,Cleaned_ProductTable!$A:$F,2,FALSE())</f>
        <v>Luxury Perfume Spray</v>
      </c>
      <c r="L231" s="4" t="str">
        <f>VLOOKUP(J231,Cleaned_ProductTable!$A:$F,3,FALSE())</f>
        <v>Beauty</v>
      </c>
      <c r="M231" s="4" t="str">
        <f>VLOOKUP(J231,Cleaned_ProductTable!$A:$F,4,FALSE())</f>
        <v>Gibson, Green and Lopez</v>
      </c>
      <c r="N231" s="4">
        <f>VLOOKUP(J231,Cleaned_ProductTable!$A:$F,5,FALSE())</f>
        <v>482.75</v>
      </c>
      <c r="O231" s="4" t="str">
        <f>Cleaned_SalesTable!E231</f>
        <v>STORE14</v>
      </c>
      <c r="P231" s="4" t="str">
        <f>VLOOKUP(O231,Cleaned_StoreTable!$A:$F,2,FALSE())</f>
        <v>Mcdonald Inc</v>
      </c>
      <c r="Q231" s="4" t="str">
        <f>VLOOKUP(O231,Cleaned_StoreTable!$A:$F,3,FALSE())</f>
        <v>South</v>
      </c>
      <c r="R231" s="4" t="str">
        <f>VLOOKUP(O231,Cleaned_StoreTable!$A:$F,5,FALSE())</f>
        <v>Outlet</v>
      </c>
      <c r="S231" s="4">
        <f>Cleaned_SalesTable!F231</f>
        <v>3</v>
      </c>
      <c r="T231" s="9">
        <f>Cleaned_SalesTable!G231</f>
        <v>769.56</v>
      </c>
      <c r="U231" s="8">
        <f>Cleaned_SalesTable!H231</f>
        <v>0.08</v>
      </c>
      <c r="V231" s="4" t="str">
        <f>Cleaned_SalesTable!I231</f>
        <v>Credit Card</v>
      </c>
      <c r="W231" s="9">
        <f>Cleaned_SalesTable!J231</f>
        <v>2123.9856</v>
      </c>
      <c r="X231" s="9">
        <f t="shared" si="20"/>
        <v>1448.25</v>
      </c>
      <c r="Y231" s="9">
        <f t="shared" si="21"/>
        <v>675.74</v>
      </c>
      <c r="Z231" s="10">
        <f t="shared" si="22"/>
        <v>0.31809999999999999</v>
      </c>
      <c r="AA231" s="4" t="str">
        <f t="shared" si="23"/>
        <v>High Value</v>
      </c>
    </row>
    <row r="232" spans="1:27" ht="15" customHeight="1" x14ac:dyDescent="0.3">
      <c r="A232" s="4" t="str">
        <f>Cleaned_SalesTable!A232</f>
        <v>SALE230</v>
      </c>
      <c r="B232" s="26">
        <f>Cleaned_SalesTable!B232</f>
        <v>45676</v>
      </c>
      <c r="C232" s="4" t="str">
        <f t="shared" si="18"/>
        <v>Jan-2025</v>
      </c>
      <c r="D232" s="24">
        <f t="shared" si="19"/>
        <v>2025</v>
      </c>
      <c r="E232" s="4" t="str">
        <f>Cleaned_SalesTable!C232</f>
        <v>CUST1049</v>
      </c>
      <c r="F232" s="4" t="str">
        <f>VLOOKUP(E232,Cleaned_CustomerTable!$A:$H,2,FALSE())</f>
        <v>Timothy Weaver</v>
      </c>
      <c r="G232" s="24">
        <f>VLOOKUP(E232,Cleaned_CustomerTable!$A:$H,3,FALSE())</f>
        <v>45</v>
      </c>
      <c r="H232" s="4" t="str">
        <f>VLOOKUP(E232,Cleaned_CustomerTable!$A:$H,8,FALSE())</f>
        <v>Gold</v>
      </c>
      <c r="I232" s="4" t="str">
        <f>VLOOKUP(E232,Cleaned_CustomerTable!$A:$H,6,FALSE())</f>
        <v>Ohio</v>
      </c>
      <c r="J232" s="4" t="str">
        <f>Cleaned_SalesTable!D232</f>
        <v>PROD48</v>
      </c>
      <c r="K232" s="4" t="str">
        <f>VLOOKUP(J232,Cleaned_ProductTable!$A:$F,2,FALSE())</f>
        <v>Car Dashboard Phone Holder</v>
      </c>
      <c r="L232" s="4" t="str">
        <f>VLOOKUP(J232,Cleaned_ProductTable!$A:$F,3,FALSE())</f>
        <v>Electronics</v>
      </c>
      <c r="M232" s="4" t="str">
        <f>VLOOKUP(J232,Cleaned_ProductTable!$A:$F,4,FALSE())</f>
        <v>Byrd, Stewart and Valdez</v>
      </c>
      <c r="N232" s="4">
        <f>VLOOKUP(J232,Cleaned_ProductTable!$A:$F,5,FALSE())</f>
        <v>177.98</v>
      </c>
      <c r="O232" s="4" t="str">
        <f>Cleaned_SalesTable!E232</f>
        <v>STORE13</v>
      </c>
      <c r="P232" s="4" t="str">
        <f>VLOOKUP(O232,Cleaned_StoreTable!$A:$F,2,FALSE())</f>
        <v>Gardner, Humphrey and Contreras</v>
      </c>
      <c r="Q232" s="4" t="str">
        <f>VLOOKUP(O232,Cleaned_StoreTable!$A:$F,3,FALSE())</f>
        <v>East</v>
      </c>
      <c r="R232" s="4" t="str">
        <f>VLOOKUP(O232,Cleaned_StoreTable!$A:$F,5,FALSE())</f>
        <v>Flagship</v>
      </c>
      <c r="S232" s="4">
        <f>Cleaned_SalesTable!F232</f>
        <v>3</v>
      </c>
      <c r="T232" s="9">
        <f>Cleaned_SalesTable!G232</f>
        <v>449.88</v>
      </c>
      <c r="U232" s="8">
        <f>Cleaned_SalesTable!H232</f>
        <v>0.1</v>
      </c>
      <c r="V232" s="4" t="str">
        <f>Cleaned_SalesTable!I232</f>
        <v>PayPal</v>
      </c>
      <c r="W232" s="9">
        <f>Cleaned_SalesTable!J232</f>
        <v>1214.6759999999999</v>
      </c>
      <c r="X232" s="9">
        <f t="shared" si="20"/>
        <v>533.94000000000005</v>
      </c>
      <c r="Y232" s="9">
        <f t="shared" si="21"/>
        <v>680.74</v>
      </c>
      <c r="Z232" s="10">
        <f t="shared" si="22"/>
        <v>0.56040000000000001</v>
      </c>
      <c r="AA232" s="4" t="str">
        <f t="shared" si="23"/>
        <v>High Value</v>
      </c>
    </row>
    <row r="233" spans="1:27" ht="15" customHeight="1" x14ac:dyDescent="0.3">
      <c r="A233" s="4" t="str">
        <f>Cleaned_SalesTable!A233</f>
        <v>SALE231</v>
      </c>
      <c r="B233" s="26">
        <f>Cleaned_SalesTable!B233</f>
        <v>45863</v>
      </c>
      <c r="C233" s="4" t="str">
        <f t="shared" si="18"/>
        <v>Jul-2025</v>
      </c>
      <c r="D233" s="24">
        <f t="shared" si="19"/>
        <v>2025</v>
      </c>
      <c r="E233" s="4" t="str">
        <f>Cleaned_SalesTable!C233</f>
        <v>CUST1275</v>
      </c>
      <c r="F233" s="4" t="str">
        <f>VLOOKUP(E233,Cleaned_CustomerTable!$A:$H,2,FALSE())</f>
        <v>Shannon Miller</v>
      </c>
      <c r="G233" s="24">
        <f>VLOOKUP(E233,Cleaned_CustomerTable!$A:$H,3,FALSE())</f>
        <v>22</v>
      </c>
      <c r="H233" s="4" t="str">
        <f>VLOOKUP(E233,Cleaned_CustomerTable!$A:$H,8,FALSE())</f>
        <v>Gold</v>
      </c>
      <c r="I233" s="4" t="str">
        <f>VLOOKUP(E233,Cleaned_CustomerTable!$A:$H,6,FALSE())</f>
        <v>Kentucky</v>
      </c>
      <c r="J233" s="4" t="str">
        <f>Cleaned_SalesTable!D233</f>
        <v>PROD69</v>
      </c>
      <c r="K233" s="4" t="str">
        <f>VLOOKUP(J233,Cleaned_ProductTable!$A:$F,2,FALSE())</f>
        <v>Men's Sports Shorts</v>
      </c>
      <c r="L233" s="4" t="str">
        <f>VLOOKUP(J233,Cleaned_ProductTable!$A:$F,3,FALSE())</f>
        <v>Clothing</v>
      </c>
      <c r="M233" s="4" t="str">
        <f>VLOOKUP(J233,Cleaned_ProductTable!$A:$F,4,FALSE())</f>
        <v>Fitzpatrick Ltd</v>
      </c>
      <c r="N233" s="4">
        <f>VLOOKUP(J233,Cleaned_ProductTable!$A:$F,5,FALSE())</f>
        <v>218.22</v>
      </c>
      <c r="O233" s="4" t="str">
        <f>Cleaned_SalesTable!E233</f>
        <v>STORE12</v>
      </c>
      <c r="P233" s="4" t="str">
        <f>VLOOKUP(O233,Cleaned_StoreTable!$A:$F,2,FALSE())</f>
        <v>Thomas, Bridges and Harris</v>
      </c>
      <c r="Q233" s="4" t="str">
        <f>VLOOKUP(O233,Cleaned_StoreTable!$A:$F,3,FALSE())</f>
        <v>North</v>
      </c>
      <c r="R233" s="4" t="str">
        <f>VLOOKUP(O233,Cleaned_StoreTable!$A:$F,5,FALSE())</f>
        <v>Online</v>
      </c>
      <c r="S233" s="4">
        <f>Cleaned_SalesTable!F233</f>
        <v>4</v>
      </c>
      <c r="T233" s="9">
        <f>Cleaned_SalesTable!G233</f>
        <v>383.74</v>
      </c>
      <c r="U233" s="8">
        <f>Cleaned_SalesTable!H233</f>
        <v>0.01</v>
      </c>
      <c r="V233" s="4" t="str">
        <f>Cleaned_SalesTable!I233</f>
        <v>Credit Card</v>
      </c>
      <c r="W233" s="9">
        <f>Cleaned_SalesTable!J233</f>
        <v>1519.6104</v>
      </c>
      <c r="X233" s="9">
        <f t="shared" si="20"/>
        <v>872.88</v>
      </c>
      <c r="Y233" s="9">
        <f t="shared" si="21"/>
        <v>646.73</v>
      </c>
      <c r="Z233" s="10">
        <f t="shared" si="22"/>
        <v>0.42559999999999998</v>
      </c>
      <c r="AA233" s="4" t="str">
        <f t="shared" si="23"/>
        <v>High Value</v>
      </c>
    </row>
    <row r="234" spans="1:27" ht="15" customHeight="1" x14ac:dyDescent="0.3">
      <c r="A234" s="4" t="str">
        <f>Cleaned_SalesTable!A234</f>
        <v>SALE232</v>
      </c>
      <c r="B234" s="26">
        <f>Cleaned_SalesTable!B234</f>
        <v>45409</v>
      </c>
      <c r="C234" s="4" t="str">
        <f t="shared" si="18"/>
        <v>Apr-2024</v>
      </c>
      <c r="D234" s="24">
        <f t="shared" si="19"/>
        <v>2024</v>
      </c>
      <c r="E234" s="4" t="str">
        <f>Cleaned_SalesTable!C234</f>
        <v>CUST1148</v>
      </c>
      <c r="F234" s="4" t="str">
        <f>VLOOKUP(E234,Cleaned_CustomerTable!$A:$H,2,FALSE())</f>
        <v>Theresa Campbell</v>
      </c>
      <c r="G234" s="24">
        <f>VLOOKUP(E234,Cleaned_CustomerTable!$A:$H,3,FALSE())</f>
        <v>42</v>
      </c>
      <c r="H234" s="4" t="str">
        <f>VLOOKUP(E234,Cleaned_CustomerTable!$A:$H,8,FALSE())</f>
        <v>Bronze</v>
      </c>
      <c r="I234" s="4" t="str">
        <f>VLOOKUP(E234,Cleaned_CustomerTable!$A:$H,6,FALSE())</f>
        <v>Wisconsin</v>
      </c>
      <c r="J234" s="4" t="str">
        <f>Cleaned_SalesTable!D234</f>
        <v>PROD58</v>
      </c>
      <c r="K234" s="4" t="str">
        <f>VLOOKUP(J234,Cleaned_ProductTable!$A:$F,2,FALSE())</f>
        <v>Womens Cotton Scarf</v>
      </c>
      <c r="L234" s="4" t="str">
        <f>VLOOKUP(J234,Cleaned_ProductTable!$A:$F,3,FALSE())</f>
        <v>Clothing</v>
      </c>
      <c r="M234" s="4" t="str">
        <f>VLOOKUP(J234,Cleaned_ProductTable!$A:$F,4,FALSE())</f>
        <v>Shepherd-Gould</v>
      </c>
      <c r="N234" s="4">
        <f>VLOOKUP(J234,Cleaned_ProductTable!$A:$F,5,FALSE())</f>
        <v>113.83</v>
      </c>
      <c r="O234" s="4" t="str">
        <f>Cleaned_SalesTable!E234</f>
        <v>STORE10</v>
      </c>
      <c r="P234" s="4" t="str">
        <f>VLOOKUP(O234,Cleaned_StoreTable!$A:$F,2,FALSE())</f>
        <v>Hill, Wagner and Ballard</v>
      </c>
      <c r="Q234" s="4" t="str">
        <f>VLOOKUP(O234,Cleaned_StoreTable!$A:$F,3,FALSE())</f>
        <v>East</v>
      </c>
      <c r="R234" s="4" t="str">
        <f>VLOOKUP(O234,Cleaned_StoreTable!$A:$F,5,FALSE())</f>
        <v>Online</v>
      </c>
      <c r="S234" s="4">
        <f>Cleaned_SalesTable!F234</f>
        <v>4</v>
      </c>
      <c r="T234" s="9">
        <f>Cleaned_SalesTable!G234</f>
        <v>794.97</v>
      </c>
      <c r="U234" s="8">
        <f>Cleaned_SalesTable!H234</f>
        <v>0.24</v>
      </c>
      <c r="V234" s="4" t="str">
        <f>Cleaned_SalesTable!I234</f>
        <v>PayPal</v>
      </c>
      <c r="W234" s="9">
        <f>Cleaned_SalesTable!J234</f>
        <v>2416.7087999999999</v>
      </c>
      <c r="X234" s="9">
        <f t="shared" si="20"/>
        <v>455.32</v>
      </c>
      <c r="Y234" s="9">
        <f t="shared" si="21"/>
        <v>1961.39</v>
      </c>
      <c r="Z234" s="10">
        <f t="shared" si="22"/>
        <v>0.81159999999999999</v>
      </c>
      <c r="AA234" s="4" t="str">
        <f t="shared" si="23"/>
        <v>High Value</v>
      </c>
    </row>
    <row r="235" spans="1:27" ht="15" customHeight="1" x14ac:dyDescent="0.3">
      <c r="A235" s="4" t="str">
        <f>Cleaned_SalesTable!A235</f>
        <v>SALE233</v>
      </c>
      <c r="B235" s="26">
        <f>Cleaned_SalesTable!B235</f>
        <v>45880</v>
      </c>
      <c r="C235" s="4" t="str">
        <f t="shared" si="18"/>
        <v>Aug-2025</v>
      </c>
      <c r="D235" s="24">
        <f t="shared" si="19"/>
        <v>2025</v>
      </c>
      <c r="E235" s="4" t="str">
        <f>Cleaned_SalesTable!C235</f>
        <v>CUST1010</v>
      </c>
      <c r="F235" s="4" t="str">
        <f>VLOOKUP(E235,Cleaned_CustomerTable!$A:$H,2,FALSE())</f>
        <v>Dominic Page</v>
      </c>
      <c r="G235" s="24">
        <f>VLOOKUP(E235,Cleaned_CustomerTable!$A:$H,3,FALSE())</f>
        <v>53</v>
      </c>
      <c r="H235" s="4" t="str">
        <f>VLOOKUP(E235,Cleaned_CustomerTable!$A:$H,8,FALSE())</f>
        <v>Bronze</v>
      </c>
      <c r="I235" s="4" t="str">
        <f>VLOOKUP(E235,Cleaned_CustomerTable!$A:$H,6,FALSE())</f>
        <v>Pennsylvania</v>
      </c>
      <c r="J235" s="4" t="str">
        <f>Cleaned_SalesTable!D235</f>
        <v>PROD79</v>
      </c>
      <c r="K235" s="4" t="str">
        <f>VLOOKUP(J235,Cleaned_ProductTable!$A:$F,2,FALSE())</f>
        <v>Decorative Lamp Shade</v>
      </c>
      <c r="L235" s="4" t="str">
        <f>VLOOKUP(J235,Cleaned_ProductTable!$A:$F,3,FALSE())</f>
        <v>Home</v>
      </c>
      <c r="M235" s="4" t="str">
        <f>VLOOKUP(J235,Cleaned_ProductTable!$A:$F,4,FALSE())</f>
        <v>Ramirez-Hanson</v>
      </c>
      <c r="N235" s="4">
        <f>VLOOKUP(J235,Cleaned_ProductTable!$A:$F,5,FALSE())</f>
        <v>228.53</v>
      </c>
      <c r="O235" s="4" t="str">
        <f>Cleaned_SalesTable!E235</f>
        <v>STORE5</v>
      </c>
      <c r="P235" s="4" t="str">
        <f>VLOOKUP(O235,Cleaned_StoreTable!$A:$F,2,FALSE())</f>
        <v>Gray Ltd</v>
      </c>
      <c r="Q235" s="4" t="str">
        <f>VLOOKUP(O235,Cleaned_StoreTable!$A:$F,3,FALSE())</f>
        <v>North</v>
      </c>
      <c r="R235" s="4" t="str">
        <f>VLOOKUP(O235,Cleaned_StoreTable!$A:$F,5,FALSE())</f>
        <v>Outlet</v>
      </c>
      <c r="S235" s="4">
        <f>Cleaned_SalesTable!F235</f>
        <v>1</v>
      </c>
      <c r="T235" s="9">
        <f>Cleaned_SalesTable!G235</f>
        <v>989.63</v>
      </c>
      <c r="U235" s="8">
        <f>Cleaned_SalesTable!H235</f>
        <v>0.05</v>
      </c>
      <c r="V235" s="4" t="str">
        <f>Cleaned_SalesTable!I235</f>
        <v>PayPal</v>
      </c>
      <c r="W235" s="9">
        <f>Cleaned_SalesTable!J235</f>
        <v>940.14850000000001</v>
      </c>
      <c r="X235" s="9">
        <f t="shared" si="20"/>
        <v>228.53</v>
      </c>
      <c r="Y235" s="9">
        <f t="shared" si="21"/>
        <v>711.62</v>
      </c>
      <c r="Z235" s="10">
        <f t="shared" si="22"/>
        <v>0.75690000000000002</v>
      </c>
      <c r="AA235" s="4" t="str">
        <f t="shared" si="23"/>
        <v>Standard</v>
      </c>
    </row>
    <row r="236" spans="1:27" ht="15" customHeight="1" x14ac:dyDescent="0.3">
      <c r="A236" s="4" t="str">
        <f>Cleaned_SalesTable!A236</f>
        <v>SALE234</v>
      </c>
      <c r="B236" s="26">
        <f>Cleaned_SalesTable!B236</f>
        <v>45731</v>
      </c>
      <c r="C236" s="4" t="str">
        <f t="shared" si="18"/>
        <v>Mar-2025</v>
      </c>
      <c r="D236" s="24">
        <f t="shared" si="19"/>
        <v>2025</v>
      </c>
      <c r="E236" s="4" t="str">
        <f>Cleaned_SalesTable!C236</f>
        <v>CUST1335</v>
      </c>
      <c r="F236" s="4" t="str">
        <f>VLOOKUP(E236,Cleaned_CustomerTable!$A:$H,2,FALSE())</f>
        <v>Jennifer Woods</v>
      </c>
      <c r="G236" s="24">
        <f>VLOOKUP(E236,Cleaned_CustomerTable!$A:$H,3,FALSE())</f>
        <v>37</v>
      </c>
      <c r="H236" s="4" t="str">
        <f>VLOOKUP(E236,Cleaned_CustomerTable!$A:$H,8,FALSE())</f>
        <v>Platinum</v>
      </c>
      <c r="I236" s="4" t="str">
        <f>VLOOKUP(E236,Cleaned_CustomerTable!$A:$H,6,FALSE())</f>
        <v>North Carolina</v>
      </c>
      <c r="J236" s="4" t="str">
        <f>Cleaned_SalesTable!D236</f>
        <v>PROD54</v>
      </c>
      <c r="K236" s="4" t="str">
        <f>VLOOKUP(J236,Cleaned_ProductTable!$A:$F,2,FALSE())</f>
        <v>Sports Stopwatch Pro</v>
      </c>
      <c r="L236" s="4" t="str">
        <f>VLOOKUP(J236,Cleaned_ProductTable!$A:$F,3,FALSE())</f>
        <v>Sports</v>
      </c>
      <c r="M236" s="4" t="str">
        <f>VLOOKUP(J236,Cleaned_ProductTable!$A:$F,4,FALSE())</f>
        <v>Thompson-French</v>
      </c>
      <c r="N236" s="4">
        <f>VLOOKUP(J236,Cleaned_ProductTable!$A:$F,5,FALSE())</f>
        <v>434.84</v>
      </c>
      <c r="O236" s="4" t="str">
        <f>Cleaned_SalesTable!E236</f>
        <v>STORE0</v>
      </c>
      <c r="P236" s="4" t="str">
        <f>VLOOKUP(O236,Cleaned_StoreTable!$A:$F,2,FALSE())</f>
        <v>Rivera-Warner</v>
      </c>
      <c r="Q236" s="4" t="str">
        <f>VLOOKUP(O236,Cleaned_StoreTable!$A:$F,3,FALSE())</f>
        <v>East</v>
      </c>
      <c r="R236" s="4" t="str">
        <f>VLOOKUP(O236,Cleaned_StoreTable!$A:$F,5,FALSE())</f>
        <v>Flagship</v>
      </c>
      <c r="S236" s="4">
        <f>Cleaned_SalesTable!F236</f>
        <v>1</v>
      </c>
      <c r="T236" s="9">
        <f>Cleaned_SalesTable!G236</f>
        <v>447.16</v>
      </c>
      <c r="U236" s="8">
        <f>Cleaned_SalesTable!H236</f>
        <v>0.22</v>
      </c>
      <c r="V236" s="4" t="str">
        <f>Cleaned_SalesTable!I236</f>
        <v>COD</v>
      </c>
      <c r="W236" s="9">
        <f>Cleaned_SalesTable!J236</f>
        <v>348.78480000000002</v>
      </c>
      <c r="X236" s="9">
        <f t="shared" si="20"/>
        <v>434.84</v>
      </c>
      <c r="Y236" s="9">
        <f t="shared" si="21"/>
        <v>-86.06</v>
      </c>
      <c r="Z236" s="10">
        <f t="shared" si="22"/>
        <v>-0.2467</v>
      </c>
      <c r="AA236" s="4" t="str">
        <f t="shared" si="23"/>
        <v>Standard</v>
      </c>
    </row>
    <row r="237" spans="1:27" ht="15" customHeight="1" x14ac:dyDescent="0.3">
      <c r="A237" s="4" t="str">
        <f>Cleaned_SalesTable!A237</f>
        <v>SALE235</v>
      </c>
      <c r="B237" s="26">
        <f>Cleaned_SalesTable!B237</f>
        <v>45671</v>
      </c>
      <c r="C237" s="4" t="str">
        <f t="shared" si="18"/>
        <v>Jan-2025</v>
      </c>
      <c r="D237" s="24">
        <f t="shared" si="19"/>
        <v>2025</v>
      </c>
      <c r="E237" s="4" t="str">
        <f>Cleaned_SalesTable!C237</f>
        <v>CUST1008</v>
      </c>
      <c r="F237" s="4" t="str">
        <f>VLOOKUP(E237,Cleaned_CustomerTable!$A:$H,2,FALSE())</f>
        <v>Melissa Howard</v>
      </c>
      <c r="G237" s="24">
        <f>VLOOKUP(E237,Cleaned_CustomerTable!$A:$H,3,FALSE())</f>
        <v>53</v>
      </c>
      <c r="H237" s="4" t="str">
        <f>VLOOKUP(E237,Cleaned_CustomerTable!$A:$H,8,FALSE())</f>
        <v>Gold</v>
      </c>
      <c r="I237" s="4" t="str">
        <f>VLOOKUP(E237,Cleaned_CustomerTable!$A:$H,6,FALSE())</f>
        <v>New Hampshire</v>
      </c>
      <c r="J237" s="4" t="str">
        <f>Cleaned_SalesTable!D237</f>
        <v>PROD94</v>
      </c>
      <c r="K237" s="4" t="str">
        <f>VLOOKUP(J237,Cleaned_ProductTable!$A:$F,2,FALSE())</f>
        <v>Vitamin E Body Lotion</v>
      </c>
      <c r="L237" s="4" t="str">
        <f>VLOOKUP(J237,Cleaned_ProductTable!$A:$F,3,FALSE())</f>
        <v>Beauty</v>
      </c>
      <c r="M237" s="4" t="str">
        <f>VLOOKUP(J237,Cleaned_ProductTable!$A:$F,4,FALSE())</f>
        <v>Hoffman-Williams</v>
      </c>
      <c r="N237" s="4">
        <f>VLOOKUP(J237,Cleaned_ProductTable!$A:$F,5,FALSE())</f>
        <v>358.47</v>
      </c>
      <c r="O237" s="4" t="str">
        <f>Cleaned_SalesTable!E237</f>
        <v>STORE6</v>
      </c>
      <c r="P237" s="4" t="str">
        <f>VLOOKUP(O237,Cleaned_StoreTable!$A:$F,2,FALSE())</f>
        <v>Benson-Elliott</v>
      </c>
      <c r="Q237" s="4" t="str">
        <f>VLOOKUP(O237,Cleaned_StoreTable!$A:$F,3,FALSE())</f>
        <v>East</v>
      </c>
      <c r="R237" s="4" t="str">
        <f>VLOOKUP(O237,Cleaned_StoreTable!$A:$F,5,FALSE())</f>
        <v>Online</v>
      </c>
      <c r="S237" s="4">
        <f>Cleaned_SalesTable!F237</f>
        <v>1</v>
      </c>
      <c r="T237" s="9">
        <f>Cleaned_SalesTable!G237</f>
        <v>946.9</v>
      </c>
      <c r="U237" s="8">
        <f>Cleaned_SalesTable!H237</f>
        <v>0.28999999999999998</v>
      </c>
      <c r="V237" s="4" t="str">
        <f>Cleaned_SalesTable!I237</f>
        <v>COD</v>
      </c>
      <c r="W237" s="9">
        <f>Cleaned_SalesTable!J237</f>
        <v>672.29899999999998</v>
      </c>
      <c r="X237" s="9">
        <f t="shared" si="20"/>
        <v>358.47</v>
      </c>
      <c r="Y237" s="9">
        <f t="shared" si="21"/>
        <v>313.83</v>
      </c>
      <c r="Z237" s="10">
        <f t="shared" si="22"/>
        <v>0.46679999999999999</v>
      </c>
      <c r="AA237" s="4" t="str">
        <f t="shared" si="23"/>
        <v>Standard</v>
      </c>
    </row>
    <row r="238" spans="1:27" ht="15" customHeight="1" x14ac:dyDescent="0.3">
      <c r="A238" s="4" t="str">
        <f>Cleaned_SalesTable!A238</f>
        <v>SALE236</v>
      </c>
      <c r="B238" s="26">
        <f>Cleaned_SalesTable!B238</f>
        <v>45809</v>
      </c>
      <c r="C238" s="4" t="str">
        <f t="shared" si="18"/>
        <v>Jun-2025</v>
      </c>
      <c r="D238" s="24">
        <f t="shared" si="19"/>
        <v>2025</v>
      </c>
      <c r="E238" s="4" t="str">
        <f>Cleaned_SalesTable!C238</f>
        <v>CUST1169</v>
      </c>
      <c r="F238" s="4" t="str">
        <f>VLOOKUP(E238,Cleaned_CustomerTable!$A:$H,2,FALSE())</f>
        <v>Steve Mclaughlin</v>
      </c>
      <c r="G238" s="24">
        <f>VLOOKUP(E238,Cleaned_CustomerTable!$A:$H,3,FALSE())</f>
        <v>64</v>
      </c>
      <c r="H238" s="4" t="str">
        <f>VLOOKUP(E238,Cleaned_CustomerTable!$A:$H,8,FALSE())</f>
        <v>Bronze</v>
      </c>
      <c r="I238" s="4" t="str">
        <f>VLOOKUP(E238,Cleaned_CustomerTable!$A:$H,6,FALSE())</f>
        <v>New Hampshire</v>
      </c>
      <c r="J238" s="4" t="str">
        <f>Cleaned_SalesTable!D238</f>
        <v>PROD17</v>
      </c>
      <c r="K238" s="4" t="str">
        <f>VLOOKUP(J238,Cleaned_ProductTable!$A:$F,2,FALSE())</f>
        <v>Soccer Training Cone Set</v>
      </c>
      <c r="L238" s="4" t="str">
        <f>VLOOKUP(J238,Cleaned_ProductTable!$A:$F,3,FALSE())</f>
        <v>Sports</v>
      </c>
      <c r="M238" s="4" t="str">
        <f>VLOOKUP(J238,Cleaned_ProductTable!$A:$F,4,FALSE())</f>
        <v>Ford, Murphy and Wilson</v>
      </c>
      <c r="N238" s="4">
        <f>VLOOKUP(J238,Cleaned_ProductTable!$A:$F,5,FALSE())</f>
        <v>144.53</v>
      </c>
      <c r="O238" s="4" t="str">
        <f>Cleaned_SalesTable!E238</f>
        <v>STORE0</v>
      </c>
      <c r="P238" s="4" t="str">
        <f>VLOOKUP(O238,Cleaned_StoreTable!$A:$F,2,FALSE())</f>
        <v>Rivera-Warner</v>
      </c>
      <c r="Q238" s="4" t="str">
        <f>VLOOKUP(O238,Cleaned_StoreTable!$A:$F,3,FALSE())</f>
        <v>East</v>
      </c>
      <c r="R238" s="4" t="str">
        <f>VLOOKUP(O238,Cleaned_StoreTable!$A:$F,5,FALSE())</f>
        <v>Flagship</v>
      </c>
      <c r="S238" s="4">
        <f>Cleaned_SalesTable!F238</f>
        <v>4</v>
      </c>
      <c r="T238" s="9">
        <f>Cleaned_SalesTable!G238</f>
        <v>469.68</v>
      </c>
      <c r="U238" s="8">
        <f>Cleaned_SalesTable!H238</f>
        <v>0.19</v>
      </c>
      <c r="V238" s="4" t="str">
        <f>Cleaned_SalesTable!I238</f>
        <v>Credit Card</v>
      </c>
      <c r="W238" s="9">
        <f>Cleaned_SalesTable!J238</f>
        <v>1521.7632000000001</v>
      </c>
      <c r="X238" s="9">
        <f t="shared" si="20"/>
        <v>578.12</v>
      </c>
      <c r="Y238" s="9">
        <f t="shared" si="21"/>
        <v>943.64</v>
      </c>
      <c r="Z238" s="10">
        <f t="shared" si="22"/>
        <v>0.62009999999999998</v>
      </c>
      <c r="AA238" s="4" t="str">
        <f t="shared" si="23"/>
        <v>High Value</v>
      </c>
    </row>
    <row r="239" spans="1:27" ht="15" customHeight="1" x14ac:dyDescent="0.3">
      <c r="A239" s="4" t="str">
        <f>Cleaned_SalesTable!A239</f>
        <v>SALE237</v>
      </c>
      <c r="B239" s="26">
        <f>Cleaned_SalesTable!B239</f>
        <v>45559</v>
      </c>
      <c r="C239" s="4" t="str">
        <f t="shared" si="18"/>
        <v>Sep-2024</v>
      </c>
      <c r="D239" s="24">
        <f t="shared" si="19"/>
        <v>2024</v>
      </c>
      <c r="E239" s="4" t="str">
        <f>Cleaned_SalesTable!C239</f>
        <v>CUST1494</v>
      </c>
      <c r="F239" s="4" t="str">
        <f>VLOOKUP(E239,Cleaned_CustomerTable!$A:$H,2,FALSE())</f>
        <v>Justin Lopez</v>
      </c>
      <c r="G239" s="24">
        <f>VLOOKUP(E239,Cleaned_CustomerTable!$A:$H,3,FALSE())</f>
        <v>21</v>
      </c>
      <c r="H239" s="4" t="str">
        <f>VLOOKUP(E239,Cleaned_CustomerTable!$A:$H,8,FALSE())</f>
        <v>Gold</v>
      </c>
      <c r="I239" s="4" t="str">
        <f>VLOOKUP(E239,Cleaned_CustomerTable!$A:$H,6,FALSE())</f>
        <v>Texas</v>
      </c>
      <c r="J239" s="4" t="str">
        <f>Cleaned_SalesTable!D239</f>
        <v>PROD28</v>
      </c>
      <c r="K239" s="4" t="str">
        <f>VLOOKUP(J239,Cleaned_ProductTable!$A:$F,2,FALSE())</f>
        <v>Sports Stopwatch Timer</v>
      </c>
      <c r="L239" s="4" t="str">
        <f>VLOOKUP(J239,Cleaned_ProductTable!$A:$F,3,FALSE())</f>
        <v>Sports</v>
      </c>
      <c r="M239" s="4" t="str">
        <f>VLOOKUP(J239,Cleaned_ProductTable!$A:$F,4,FALSE())</f>
        <v>Burns-Hansen</v>
      </c>
      <c r="N239" s="4">
        <f>VLOOKUP(J239,Cleaned_ProductTable!$A:$F,5,FALSE())</f>
        <v>38.76</v>
      </c>
      <c r="O239" s="4" t="str">
        <f>Cleaned_SalesTable!E239</f>
        <v>STORE17</v>
      </c>
      <c r="P239" s="4" t="str">
        <f>VLOOKUP(O239,Cleaned_StoreTable!$A:$F,2,FALSE())</f>
        <v>Holloway Ltd</v>
      </c>
      <c r="Q239" s="4" t="str">
        <f>VLOOKUP(O239,Cleaned_StoreTable!$A:$F,3,FALSE())</f>
        <v>North</v>
      </c>
      <c r="R239" s="4" t="str">
        <f>VLOOKUP(O239,Cleaned_StoreTable!$A:$F,5,FALSE())</f>
        <v>Flagship</v>
      </c>
      <c r="S239" s="4">
        <f>Cleaned_SalesTable!F239</f>
        <v>4</v>
      </c>
      <c r="T239" s="9">
        <f>Cleaned_SalesTable!G239</f>
        <v>320.64</v>
      </c>
      <c r="U239" s="8">
        <f>Cleaned_SalesTable!H239</f>
        <v>0.2</v>
      </c>
      <c r="V239" s="4" t="str">
        <f>Cleaned_SalesTable!I239</f>
        <v>COD</v>
      </c>
      <c r="W239" s="9">
        <f>Cleaned_SalesTable!J239</f>
        <v>1026.048</v>
      </c>
      <c r="X239" s="9">
        <f t="shared" si="20"/>
        <v>155.04</v>
      </c>
      <c r="Y239" s="9">
        <f t="shared" si="21"/>
        <v>871.01</v>
      </c>
      <c r="Z239" s="10">
        <f t="shared" si="22"/>
        <v>0.84889999999999999</v>
      </c>
      <c r="AA239" s="4" t="str">
        <f t="shared" si="23"/>
        <v>Standard</v>
      </c>
    </row>
    <row r="240" spans="1:27" ht="15" customHeight="1" x14ac:dyDescent="0.3">
      <c r="A240" s="4" t="str">
        <f>Cleaned_SalesTable!A240</f>
        <v>SALE238</v>
      </c>
      <c r="B240" s="26">
        <f>Cleaned_SalesTable!B240</f>
        <v>45253</v>
      </c>
      <c r="C240" s="4" t="str">
        <f t="shared" si="18"/>
        <v>Nov-2023</v>
      </c>
      <c r="D240" s="24">
        <f t="shared" si="19"/>
        <v>2023</v>
      </c>
      <c r="E240" s="4" t="str">
        <f>Cleaned_SalesTable!C240</f>
        <v>CUST1135</v>
      </c>
      <c r="F240" s="4" t="str">
        <f>VLOOKUP(E240,Cleaned_CustomerTable!$A:$H,2,FALSE())</f>
        <v>Matthew Hanna</v>
      </c>
      <c r="G240" s="24">
        <f>VLOOKUP(E240,Cleaned_CustomerTable!$A:$H,3,FALSE())</f>
        <v>33</v>
      </c>
      <c r="H240" s="4" t="str">
        <f>VLOOKUP(E240,Cleaned_CustomerTable!$A:$H,8,FALSE())</f>
        <v>Platinum</v>
      </c>
      <c r="I240" s="4" t="str">
        <f>VLOOKUP(E240,Cleaned_CustomerTable!$A:$H,6,FALSE())</f>
        <v>Michigan</v>
      </c>
      <c r="J240" s="4" t="str">
        <f>Cleaned_SalesTable!D240</f>
        <v>PROD15</v>
      </c>
      <c r="K240" s="4" t="str">
        <f>VLOOKUP(J240,Cleaned_ProductTable!$A:$F,2,FALSE())</f>
        <v>4K Home Projector</v>
      </c>
      <c r="L240" s="4" t="str">
        <f>VLOOKUP(J240,Cleaned_ProductTable!$A:$F,3,FALSE())</f>
        <v>Electronics</v>
      </c>
      <c r="M240" s="4" t="str">
        <f>VLOOKUP(J240,Cleaned_ProductTable!$A:$F,4,FALSE())</f>
        <v>Thomas LLC</v>
      </c>
      <c r="N240" s="4">
        <f>VLOOKUP(J240,Cleaned_ProductTable!$A:$F,5,FALSE())</f>
        <v>465.34</v>
      </c>
      <c r="O240" s="4" t="str">
        <f>Cleaned_SalesTable!E240</f>
        <v>STORE5</v>
      </c>
      <c r="P240" s="4" t="str">
        <f>VLOOKUP(O240,Cleaned_StoreTable!$A:$F,2,FALSE())</f>
        <v>Gray Ltd</v>
      </c>
      <c r="Q240" s="4" t="str">
        <f>VLOOKUP(O240,Cleaned_StoreTable!$A:$F,3,FALSE())</f>
        <v>North</v>
      </c>
      <c r="R240" s="4" t="str">
        <f>VLOOKUP(O240,Cleaned_StoreTable!$A:$F,5,FALSE())</f>
        <v>Outlet</v>
      </c>
      <c r="S240" s="4">
        <f>Cleaned_SalesTable!F240</f>
        <v>1</v>
      </c>
      <c r="T240" s="9">
        <f>Cleaned_SalesTable!G240</f>
        <v>594.44000000000005</v>
      </c>
      <c r="U240" s="8">
        <f>Cleaned_SalesTable!H240</f>
        <v>0.21</v>
      </c>
      <c r="V240" s="4" t="str">
        <f>Cleaned_SalesTable!I240</f>
        <v>Credit Card</v>
      </c>
      <c r="W240" s="9">
        <f>Cleaned_SalesTable!J240</f>
        <v>469.60759999999999</v>
      </c>
      <c r="X240" s="9">
        <f t="shared" si="20"/>
        <v>465.34</v>
      </c>
      <c r="Y240" s="9">
        <f t="shared" si="21"/>
        <v>4.2699999999999996</v>
      </c>
      <c r="Z240" s="10">
        <f t="shared" si="22"/>
        <v>9.1000000000000004E-3</v>
      </c>
      <c r="AA240" s="4" t="str">
        <f t="shared" si="23"/>
        <v>Standard</v>
      </c>
    </row>
    <row r="241" spans="1:27" ht="15" customHeight="1" x14ac:dyDescent="0.3">
      <c r="A241" s="4" t="str">
        <f>Cleaned_SalesTable!A241</f>
        <v>SALE239</v>
      </c>
      <c r="B241" s="26">
        <f>Cleaned_SalesTable!B241</f>
        <v>45861</v>
      </c>
      <c r="C241" s="4" t="str">
        <f t="shared" si="18"/>
        <v>Jul-2025</v>
      </c>
      <c r="D241" s="24">
        <f t="shared" si="19"/>
        <v>2025</v>
      </c>
      <c r="E241" s="4" t="str">
        <f>Cleaned_SalesTable!C241</f>
        <v>CUST1216</v>
      </c>
      <c r="F241" s="4" t="str">
        <f>VLOOKUP(E241,Cleaned_CustomerTable!$A:$H,2,FALSE())</f>
        <v>Kathryn Garcia</v>
      </c>
      <c r="G241" s="24">
        <f>VLOOKUP(E241,Cleaned_CustomerTable!$A:$H,3,FALSE())</f>
        <v>44</v>
      </c>
      <c r="H241" s="4" t="str">
        <f>VLOOKUP(E241,Cleaned_CustomerTable!$A:$H,8,FALSE())</f>
        <v>Platinum</v>
      </c>
      <c r="I241" s="4" t="str">
        <f>VLOOKUP(E241,Cleaned_CustomerTable!$A:$H,6,FALSE())</f>
        <v>California</v>
      </c>
      <c r="J241" s="4" t="str">
        <f>Cleaned_SalesTable!D241</f>
        <v>PROD86</v>
      </c>
      <c r="K241" s="4" t="str">
        <f>VLOOKUP(J241,Cleaned_ProductTable!$A:$F,2,FALSE())</f>
        <v>Kitchen Cutting Board</v>
      </c>
      <c r="L241" s="4" t="str">
        <f>VLOOKUP(J241,Cleaned_ProductTable!$A:$F,3,FALSE())</f>
        <v>Home</v>
      </c>
      <c r="M241" s="4" t="str">
        <f>VLOOKUP(J241,Cleaned_ProductTable!$A:$F,4,FALSE())</f>
        <v>Taylor, Dodson and Johnston</v>
      </c>
      <c r="N241" s="4">
        <f>VLOOKUP(J241,Cleaned_ProductTable!$A:$F,5,FALSE())</f>
        <v>176.07</v>
      </c>
      <c r="O241" s="4" t="str">
        <f>Cleaned_SalesTable!E241</f>
        <v>STORE8</v>
      </c>
      <c r="P241" s="4" t="str">
        <f>VLOOKUP(O241,Cleaned_StoreTable!$A:$F,2,FALSE())</f>
        <v>Bean, Jones and Park</v>
      </c>
      <c r="Q241" s="4" t="str">
        <f>VLOOKUP(O241,Cleaned_StoreTable!$A:$F,3,FALSE())</f>
        <v>West</v>
      </c>
      <c r="R241" s="4" t="str">
        <f>VLOOKUP(O241,Cleaned_StoreTable!$A:$F,5,FALSE())</f>
        <v>Online</v>
      </c>
      <c r="S241" s="4">
        <f>Cleaned_SalesTable!F241</f>
        <v>3</v>
      </c>
      <c r="T241" s="9">
        <f>Cleaned_SalesTable!G241</f>
        <v>91.7</v>
      </c>
      <c r="U241" s="8">
        <f>Cleaned_SalesTable!H241</f>
        <v>0.08</v>
      </c>
      <c r="V241" s="4" t="str">
        <f>Cleaned_SalesTable!I241</f>
        <v>COD</v>
      </c>
      <c r="W241" s="9">
        <f>Cleaned_SalesTable!J241</f>
        <v>253.09200000000001</v>
      </c>
      <c r="X241" s="9">
        <f t="shared" si="20"/>
        <v>528.21</v>
      </c>
      <c r="Y241" s="9">
        <f t="shared" si="21"/>
        <v>-275.12</v>
      </c>
      <c r="Z241" s="10">
        <f t="shared" si="22"/>
        <v>-1.087</v>
      </c>
      <c r="AA241" s="4" t="str">
        <f t="shared" si="23"/>
        <v>Standard</v>
      </c>
    </row>
    <row r="242" spans="1:27" ht="15" customHeight="1" x14ac:dyDescent="0.3">
      <c r="A242" s="4" t="str">
        <f>Cleaned_SalesTable!A242</f>
        <v>SALE240</v>
      </c>
      <c r="B242" s="26">
        <f>Cleaned_SalesTable!B242</f>
        <v>45917</v>
      </c>
      <c r="C242" s="4" t="str">
        <f t="shared" si="18"/>
        <v>Sep-2025</v>
      </c>
      <c r="D242" s="24">
        <f t="shared" si="19"/>
        <v>2025</v>
      </c>
      <c r="E242" s="4" t="str">
        <f>Cleaned_SalesTable!C242</f>
        <v>CUST1031</v>
      </c>
      <c r="F242" s="4" t="str">
        <f>VLOOKUP(E242,Cleaned_CustomerTable!$A:$H,2,FALSE())</f>
        <v>Sarah Vance</v>
      </c>
      <c r="G242" s="24">
        <f>VLOOKUP(E242,Cleaned_CustomerTable!$A:$H,3,FALSE())</f>
        <v>41</v>
      </c>
      <c r="H242" s="4" t="str">
        <f>VLOOKUP(E242,Cleaned_CustomerTable!$A:$H,8,FALSE())</f>
        <v>Silver</v>
      </c>
      <c r="I242" s="4" t="str">
        <f>VLOOKUP(E242,Cleaned_CustomerTable!$A:$H,6,FALSE())</f>
        <v>Oregon</v>
      </c>
      <c r="J242" s="4" t="str">
        <f>Cleaned_SalesTable!D242</f>
        <v>PROD62</v>
      </c>
      <c r="K242" s="4" t="str">
        <f>VLOOKUP(J242,Cleaned_ProductTable!$A:$F,2,FALSE())</f>
        <v>Laptop Cooling Pad</v>
      </c>
      <c r="L242" s="4" t="str">
        <f>VLOOKUP(J242,Cleaned_ProductTable!$A:$F,3,FALSE())</f>
        <v>Electronics</v>
      </c>
      <c r="M242" s="4" t="str">
        <f>VLOOKUP(J242,Cleaned_ProductTable!$A:$F,4,FALSE())</f>
        <v>Murray, Gould and Ware</v>
      </c>
      <c r="N242" s="4">
        <f>VLOOKUP(J242,Cleaned_ProductTable!$A:$F,5,FALSE())</f>
        <v>86.42</v>
      </c>
      <c r="O242" s="4" t="str">
        <f>Cleaned_SalesTable!E242</f>
        <v>STORE12</v>
      </c>
      <c r="P242" s="4" t="str">
        <f>VLOOKUP(O242,Cleaned_StoreTable!$A:$F,2,FALSE())</f>
        <v>Thomas, Bridges and Harris</v>
      </c>
      <c r="Q242" s="4" t="str">
        <f>VLOOKUP(O242,Cleaned_StoreTable!$A:$F,3,FALSE())</f>
        <v>North</v>
      </c>
      <c r="R242" s="4" t="str">
        <f>VLOOKUP(O242,Cleaned_StoreTable!$A:$F,5,FALSE())</f>
        <v>Online</v>
      </c>
      <c r="S242" s="4">
        <f>Cleaned_SalesTable!F242</f>
        <v>3</v>
      </c>
      <c r="T242" s="9">
        <f>Cleaned_SalesTable!G242</f>
        <v>741.33</v>
      </c>
      <c r="U242" s="8">
        <f>Cleaned_SalesTable!H242</f>
        <v>0.03</v>
      </c>
      <c r="V242" s="4" t="str">
        <f>Cleaned_SalesTable!I242</f>
        <v>Credit Card</v>
      </c>
      <c r="W242" s="9">
        <f>Cleaned_SalesTable!J242</f>
        <v>2157.2703000000001</v>
      </c>
      <c r="X242" s="9">
        <f t="shared" si="20"/>
        <v>259.26</v>
      </c>
      <c r="Y242" s="9">
        <f t="shared" si="21"/>
        <v>1898.01</v>
      </c>
      <c r="Z242" s="10">
        <f t="shared" si="22"/>
        <v>0.87980000000000003</v>
      </c>
      <c r="AA242" s="4" t="str">
        <f t="shared" si="23"/>
        <v>High Value</v>
      </c>
    </row>
    <row r="243" spans="1:27" ht="15" customHeight="1" x14ac:dyDescent="0.3">
      <c r="A243" s="4" t="str">
        <f>Cleaned_SalesTable!A243</f>
        <v>SALE241</v>
      </c>
      <c r="B243" s="26">
        <f>Cleaned_SalesTable!B243</f>
        <v>45754</v>
      </c>
      <c r="C243" s="4" t="str">
        <f t="shared" si="18"/>
        <v>Apr-2025</v>
      </c>
      <c r="D243" s="24">
        <f t="shared" si="19"/>
        <v>2025</v>
      </c>
      <c r="E243" s="4" t="str">
        <f>Cleaned_SalesTable!C243</f>
        <v>CUST1476</v>
      </c>
      <c r="F243" s="4" t="str">
        <f>VLOOKUP(E243,Cleaned_CustomerTable!$A:$H,2,FALSE())</f>
        <v>Elizabeth Foster</v>
      </c>
      <c r="G243" s="24">
        <f>VLOOKUP(E243,Cleaned_CustomerTable!$A:$H,3,FALSE())</f>
        <v>33</v>
      </c>
      <c r="H243" s="4" t="str">
        <f>VLOOKUP(E243,Cleaned_CustomerTable!$A:$H,8,FALSE())</f>
        <v>Gold</v>
      </c>
      <c r="I243" s="4" t="str">
        <f>VLOOKUP(E243,Cleaned_CustomerTable!$A:$H,6,FALSE())</f>
        <v>Oklahoma</v>
      </c>
      <c r="J243" s="4" t="str">
        <f>Cleaned_SalesTable!D243</f>
        <v>PROD16</v>
      </c>
      <c r="K243" s="4" t="str">
        <f>VLOOKUP(J243,Cleaned_ProductTable!$A:$F,2,FALSE())</f>
        <v>Beard Grooming Kit</v>
      </c>
      <c r="L243" s="4" t="str">
        <f>VLOOKUP(J243,Cleaned_ProductTable!$A:$F,3,FALSE())</f>
        <v>Beauty</v>
      </c>
      <c r="M243" s="4" t="str">
        <f>VLOOKUP(J243,Cleaned_ProductTable!$A:$F,4,FALSE())</f>
        <v>Erickson-Green</v>
      </c>
      <c r="N243" s="4">
        <f>VLOOKUP(J243,Cleaned_ProductTable!$A:$F,5,FALSE())</f>
        <v>337.42</v>
      </c>
      <c r="O243" s="4" t="str">
        <f>Cleaned_SalesTable!E243</f>
        <v>STORE19</v>
      </c>
      <c r="P243" s="4" t="str">
        <f>VLOOKUP(O243,Cleaned_StoreTable!$A:$F,2,FALSE())</f>
        <v>Mann-Austin</v>
      </c>
      <c r="Q243" s="4" t="str">
        <f>VLOOKUP(O243,Cleaned_StoreTable!$A:$F,3,FALSE())</f>
        <v>East</v>
      </c>
      <c r="R243" s="4" t="str">
        <f>VLOOKUP(O243,Cleaned_StoreTable!$A:$F,5,FALSE())</f>
        <v>Online</v>
      </c>
      <c r="S243" s="4">
        <f>Cleaned_SalesTable!F243</f>
        <v>1</v>
      </c>
      <c r="T243" s="9">
        <f>Cleaned_SalesTable!G243</f>
        <v>922.78</v>
      </c>
      <c r="U243" s="8">
        <f>Cleaned_SalesTable!H243</f>
        <v>0.28999999999999998</v>
      </c>
      <c r="V243" s="4" t="str">
        <f>Cleaned_SalesTable!I243</f>
        <v>COD</v>
      </c>
      <c r="W243" s="9">
        <f>Cleaned_SalesTable!J243</f>
        <v>655.17380000000003</v>
      </c>
      <c r="X243" s="9">
        <f t="shared" si="20"/>
        <v>337.42</v>
      </c>
      <c r="Y243" s="9">
        <f t="shared" si="21"/>
        <v>317.75</v>
      </c>
      <c r="Z243" s="10">
        <f t="shared" si="22"/>
        <v>0.48499999999999999</v>
      </c>
      <c r="AA243" s="4" t="str">
        <f t="shared" si="23"/>
        <v>Standard</v>
      </c>
    </row>
    <row r="244" spans="1:27" ht="15" customHeight="1" x14ac:dyDescent="0.3">
      <c r="A244" s="4" t="str">
        <f>Cleaned_SalesTable!A244</f>
        <v>SALE242</v>
      </c>
      <c r="B244" s="26">
        <f>Cleaned_SalesTable!B244</f>
        <v>45312</v>
      </c>
      <c r="C244" s="4" t="str">
        <f t="shared" si="18"/>
        <v>Jan-2024</v>
      </c>
      <c r="D244" s="24">
        <f t="shared" si="19"/>
        <v>2024</v>
      </c>
      <c r="E244" s="4" t="str">
        <f>Cleaned_SalesTable!C244</f>
        <v>CUST1325</v>
      </c>
      <c r="F244" s="4" t="str">
        <f>VLOOKUP(E244,Cleaned_CustomerTable!$A:$H,2,FALSE())</f>
        <v>Andrew Smith</v>
      </c>
      <c r="G244" s="24">
        <f>VLOOKUP(E244,Cleaned_CustomerTable!$A:$H,3,FALSE())</f>
        <v>60</v>
      </c>
      <c r="H244" s="4" t="str">
        <f>VLOOKUP(E244,Cleaned_CustomerTable!$A:$H,8,FALSE())</f>
        <v>Bronze</v>
      </c>
      <c r="I244" s="4" t="str">
        <f>VLOOKUP(E244,Cleaned_CustomerTable!$A:$H,6,FALSE())</f>
        <v>Wisconsin</v>
      </c>
      <c r="J244" s="4" t="str">
        <f>Cleaned_SalesTable!D244</f>
        <v>PROD8</v>
      </c>
      <c r="K244" s="4" t="str">
        <f>VLOOKUP(J244,Cleaned_ProductTable!$A:$F,2,FALSE())</f>
        <v>Wireless Bluetooth Earbuds</v>
      </c>
      <c r="L244" s="4" t="str">
        <f>VLOOKUP(J244,Cleaned_ProductTable!$A:$F,3,FALSE())</f>
        <v>Electronics</v>
      </c>
      <c r="M244" s="4" t="str">
        <f>VLOOKUP(J244,Cleaned_ProductTable!$A:$F,4,FALSE())</f>
        <v>Perez-Johnston</v>
      </c>
      <c r="N244" s="4">
        <f>VLOOKUP(J244,Cleaned_ProductTable!$A:$F,5,FALSE())</f>
        <v>439.07</v>
      </c>
      <c r="O244" s="4" t="str">
        <f>Cleaned_SalesTable!E244</f>
        <v>STORE16</v>
      </c>
      <c r="P244" s="4" t="str">
        <f>VLOOKUP(O244,Cleaned_StoreTable!$A:$F,2,FALSE())</f>
        <v>Frederick-Wright</v>
      </c>
      <c r="Q244" s="4" t="str">
        <f>VLOOKUP(O244,Cleaned_StoreTable!$A:$F,3,FALSE())</f>
        <v>West</v>
      </c>
      <c r="R244" s="4" t="str">
        <f>VLOOKUP(O244,Cleaned_StoreTable!$A:$F,5,FALSE())</f>
        <v>Flagship</v>
      </c>
      <c r="S244" s="4">
        <f>Cleaned_SalesTable!F244</f>
        <v>1</v>
      </c>
      <c r="T244" s="9">
        <f>Cleaned_SalesTable!G244</f>
        <v>394.35</v>
      </c>
      <c r="U244" s="8">
        <f>Cleaned_SalesTable!H244</f>
        <v>0.09</v>
      </c>
      <c r="V244" s="4" t="str">
        <f>Cleaned_SalesTable!I244</f>
        <v>PayPal</v>
      </c>
      <c r="W244" s="9">
        <f>Cleaned_SalesTable!J244</f>
        <v>358.85849999999999</v>
      </c>
      <c r="X244" s="9">
        <f t="shared" si="20"/>
        <v>439.07</v>
      </c>
      <c r="Y244" s="9">
        <f t="shared" si="21"/>
        <v>-80.209999999999994</v>
      </c>
      <c r="Z244" s="10">
        <f t="shared" si="22"/>
        <v>-0.2235</v>
      </c>
      <c r="AA244" s="4" t="str">
        <f t="shared" si="23"/>
        <v>Standard</v>
      </c>
    </row>
    <row r="245" spans="1:27" ht="15" customHeight="1" x14ac:dyDescent="0.3">
      <c r="A245" s="4" t="str">
        <f>Cleaned_SalesTable!A245</f>
        <v>SALE243</v>
      </c>
      <c r="B245" s="26">
        <f>Cleaned_SalesTable!B245</f>
        <v>45480</v>
      </c>
      <c r="C245" s="4" t="str">
        <f t="shared" si="18"/>
        <v>Jul-2024</v>
      </c>
      <c r="D245" s="24">
        <f t="shared" si="19"/>
        <v>2024</v>
      </c>
      <c r="E245" s="4" t="str">
        <f>Cleaned_SalesTable!C245</f>
        <v>CUST1364</v>
      </c>
      <c r="F245" s="4" t="str">
        <f>VLOOKUP(E245,Cleaned_CustomerTable!$A:$H,2,FALSE())</f>
        <v>Chloe Aguilar</v>
      </c>
      <c r="G245" s="24">
        <f>VLOOKUP(E245,Cleaned_CustomerTable!$A:$H,3,FALSE())</f>
        <v>58</v>
      </c>
      <c r="H245" s="4" t="str">
        <f>VLOOKUP(E245,Cleaned_CustomerTable!$A:$H,8,FALSE())</f>
        <v>Bronze</v>
      </c>
      <c r="I245" s="4" t="str">
        <f>VLOOKUP(E245,Cleaned_CustomerTable!$A:$H,6,FALSE())</f>
        <v>Arizona</v>
      </c>
      <c r="J245" s="4" t="str">
        <f>Cleaned_SalesTable!D245</f>
        <v>PROD65</v>
      </c>
      <c r="K245" s="4" t="str">
        <f>VLOOKUP(J245,Cleaned_ProductTable!$A:$F,2,FALSE())</f>
        <v>Adjustable Dumbbells 20kg</v>
      </c>
      <c r="L245" s="4" t="str">
        <f>VLOOKUP(J245,Cleaned_ProductTable!$A:$F,3,FALSE())</f>
        <v>Sports</v>
      </c>
      <c r="M245" s="4" t="str">
        <f>VLOOKUP(J245,Cleaned_ProductTable!$A:$F,4,FALSE())</f>
        <v>Montgomery, Benton and Miller</v>
      </c>
      <c r="N245" s="4">
        <f>VLOOKUP(J245,Cleaned_ProductTable!$A:$F,5,FALSE())</f>
        <v>240.63</v>
      </c>
      <c r="O245" s="4" t="str">
        <f>Cleaned_SalesTable!E245</f>
        <v>STORE11</v>
      </c>
      <c r="P245" s="4" t="str">
        <f>VLOOKUP(O245,Cleaned_StoreTable!$A:$F,2,FALSE())</f>
        <v>Aguirre-Keller</v>
      </c>
      <c r="Q245" s="4" t="str">
        <f>VLOOKUP(O245,Cleaned_StoreTable!$A:$F,3,FALSE())</f>
        <v>South</v>
      </c>
      <c r="R245" s="4" t="str">
        <f>VLOOKUP(O245,Cleaned_StoreTable!$A:$F,5,FALSE())</f>
        <v>Online</v>
      </c>
      <c r="S245" s="4">
        <f>Cleaned_SalesTable!F245</f>
        <v>2</v>
      </c>
      <c r="T245" s="9">
        <f>Cleaned_SalesTable!G245</f>
        <v>703.95</v>
      </c>
      <c r="U245" s="8">
        <f>Cleaned_SalesTable!H245</f>
        <v>0.03</v>
      </c>
      <c r="V245" s="4" t="str">
        <f>Cleaned_SalesTable!I245</f>
        <v>Credit Card</v>
      </c>
      <c r="W245" s="9">
        <f>Cleaned_SalesTable!J245</f>
        <v>1365.663</v>
      </c>
      <c r="X245" s="9">
        <f t="shared" si="20"/>
        <v>481.26</v>
      </c>
      <c r="Y245" s="9">
        <f t="shared" si="21"/>
        <v>884.4</v>
      </c>
      <c r="Z245" s="10">
        <f t="shared" si="22"/>
        <v>0.64759999999999995</v>
      </c>
      <c r="AA245" s="4" t="str">
        <f t="shared" si="23"/>
        <v>High Value</v>
      </c>
    </row>
    <row r="246" spans="1:27" ht="15" customHeight="1" x14ac:dyDescent="0.3">
      <c r="A246" s="4" t="str">
        <f>Cleaned_SalesTable!A246</f>
        <v>SALE244</v>
      </c>
      <c r="B246" s="26">
        <f>Cleaned_SalesTable!B246</f>
        <v>45780</v>
      </c>
      <c r="C246" s="4" t="str">
        <f t="shared" si="18"/>
        <v>May-2025</v>
      </c>
      <c r="D246" s="24">
        <f t="shared" si="19"/>
        <v>2025</v>
      </c>
      <c r="E246" s="4" t="str">
        <f>Cleaned_SalesTable!C246</f>
        <v>CUST1200</v>
      </c>
      <c r="F246" s="4" t="str">
        <f>VLOOKUP(E246,Cleaned_CustomerTable!$A:$H,2,FALSE())</f>
        <v>Anna Perez</v>
      </c>
      <c r="G246" s="24">
        <f>VLOOKUP(E246,Cleaned_CustomerTable!$A:$H,3,FALSE())</f>
        <v>30</v>
      </c>
      <c r="H246" s="4" t="str">
        <f>VLOOKUP(E246,Cleaned_CustomerTable!$A:$H,8,FALSE())</f>
        <v>Platinum</v>
      </c>
      <c r="I246" s="4" t="str">
        <f>VLOOKUP(E246,Cleaned_CustomerTable!$A:$H,6,FALSE())</f>
        <v>Maine</v>
      </c>
      <c r="J246" s="4" t="str">
        <f>Cleaned_SalesTable!D246</f>
        <v>PROD14</v>
      </c>
      <c r="K246" s="4" t="str">
        <f>VLOOKUP(J246,Cleaned_ProductTable!$A:$F,2,FALSE())</f>
        <v>Decorative Wall Mirror</v>
      </c>
      <c r="L246" s="4" t="str">
        <f>VLOOKUP(J246,Cleaned_ProductTable!$A:$F,3,FALSE())</f>
        <v>Home</v>
      </c>
      <c r="M246" s="4" t="str">
        <f>VLOOKUP(J246,Cleaned_ProductTable!$A:$F,4,FALSE())</f>
        <v>Luna, Anderson and Bowman</v>
      </c>
      <c r="N246" s="4">
        <f>VLOOKUP(J246,Cleaned_ProductTable!$A:$F,5,FALSE())</f>
        <v>48.01</v>
      </c>
      <c r="O246" s="4" t="str">
        <f>Cleaned_SalesTable!E246</f>
        <v>STORE0</v>
      </c>
      <c r="P246" s="4" t="str">
        <f>VLOOKUP(O246,Cleaned_StoreTable!$A:$F,2,FALSE())</f>
        <v>Rivera-Warner</v>
      </c>
      <c r="Q246" s="4" t="str">
        <f>VLOOKUP(O246,Cleaned_StoreTable!$A:$F,3,FALSE())</f>
        <v>East</v>
      </c>
      <c r="R246" s="4" t="str">
        <f>VLOOKUP(O246,Cleaned_StoreTable!$A:$F,5,FALSE())</f>
        <v>Flagship</v>
      </c>
      <c r="S246" s="4">
        <f>Cleaned_SalesTable!F246</f>
        <v>4</v>
      </c>
      <c r="T246" s="9">
        <f>Cleaned_SalesTable!G246</f>
        <v>452.67</v>
      </c>
      <c r="U246" s="8">
        <f>Cleaned_SalesTable!H246</f>
        <v>0.28000000000000003</v>
      </c>
      <c r="V246" s="4" t="str">
        <f>Cleaned_SalesTable!I246</f>
        <v>PayPal</v>
      </c>
      <c r="W246" s="9">
        <f>Cleaned_SalesTable!J246</f>
        <v>1303.6895999999999</v>
      </c>
      <c r="X246" s="9">
        <f t="shared" si="20"/>
        <v>192.04</v>
      </c>
      <c r="Y246" s="9">
        <f t="shared" si="21"/>
        <v>1111.6500000000001</v>
      </c>
      <c r="Z246" s="10">
        <f t="shared" si="22"/>
        <v>0.85270000000000001</v>
      </c>
      <c r="AA246" s="4" t="str">
        <f t="shared" si="23"/>
        <v>High Value</v>
      </c>
    </row>
    <row r="247" spans="1:27" ht="15" customHeight="1" x14ac:dyDescent="0.3">
      <c r="A247" s="4" t="str">
        <f>Cleaned_SalesTable!A247</f>
        <v>SALE245</v>
      </c>
      <c r="B247" s="26">
        <f>Cleaned_SalesTable!B247</f>
        <v>45349</v>
      </c>
      <c r="C247" s="4" t="str">
        <f t="shared" si="18"/>
        <v>Feb-2024</v>
      </c>
      <c r="D247" s="24">
        <f t="shared" si="19"/>
        <v>2024</v>
      </c>
      <c r="E247" s="4" t="str">
        <f>Cleaned_SalesTable!C247</f>
        <v>CUST1463</v>
      </c>
      <c r="F247" s="4" t="str">
        <f>VLOOKUP(E247,Cleaned_CustomerTable!$A:$H,2,FALSE())</f>
        <v>Samantha Lee</v>
      </c>
      <c r="G247" s="24">
        <f>VLOOKUP(E247,Cleaned_CustomerTable!$A:$H,3,FALSE())</f>
        <v>36</v>
      </c>
      <c r="H247" s="4" t="str">
        <f>VLOOKUP(E247,Cleaned_CustomerTable!$A:$H,8,FALSE())</f>
        <v>Bronze</v>
      </c>
      <c r="I247" s="4" t="str">
        <f>VLOOKUP(E247,Cleaned_CustomerTable!$A:$H,6,FALSE())</f>
        <v>Connecticut</v>
      </c>
      <c r="J247" s="4" t="str">
        <f>Cleaned_SalesTable!D247</f>
        <v>PROD8</v>
      </c>
      <c r="K247" s="4" t="str">
        <f>VLOOKUP(J247,Cleaned_ProductTable!$A:$F,2,FALSE())</f>
        <v>Wireless Bluetooth Earbuds</v>
      </c>
      <c r="L247" s="4" t="str">
        <f>VLOOKUP(J247,Cleaned_ProductTable!$A:$F,3,FALSE())</f>
        <v>Electronics</v>
      </c>
      <c r="M247" s="4" t="str">
        <f>VLOOKUP(J247,Cleaned_ProductTable!$A:$F,4,FALSE())</f>
        <v>Perez-Johnston</v>
      </c>
      <c r="N247" s="4">
        <f>VLOOKUP(J247,Cleaned_ProductTable!$A:$F,5,FALSE())</f>
        <v>439.07</v>
      </c>
      <c r="O247" s="4" t="str">
        <f>Cleaned_SalesTable!E247</f>
        <v>STORE7</v>
      </c>
      <c r="P247" s="4" t="str">
        <f>VLOOKUP(O247,Cleaned_StoreTable!$A:$F,2,FALSE())</f>
        <v>Martinez-Mullins</v>
      </c>
      <c r="Q247" s="4" t="str">
        <f>VLOOKUP(O247,Cleaned_StoreTable!$A:$F,3,FALSE())</f>
        <v>South</v>
      </c>
      <c r="R247" s="4" t="str">
        <f>VLOOKUP(O247,Cleaned_StoreTable!$A:$F,5,FALSE())</f>
        <v>Online</v>
      </c>
      <c r="S247" s="4">
        <f>Cleaned_SalesTable!F247</f>
        <v>2</v>
      </c>
      <c r="T247" s="9">
        <f>Cleaned_SalesTable!G247</f>
        <v>377.3</v>
      </c>
      <c r="U247" s="8">
        <f>Cleaned_SalesTable!H247</f>
        <v>0.15</v>
      </c>
      <c r="V247" s="4" t="str">
        <f>Cleaned_SalesTable!I247</f>
        <v>PayPal</v>
      </c>
      <c r="W247" s="9">
        <f>Cleaned_SalesTable!J247</f>
        <v>641.41</v>
      </c>
      <c r="X247" s="9">
        <f t="shared" si="20"/>
        <v>878.14</v>
      </c>
      <c r="Y247" s="9">
        <f t="shared" si="21"/>
        <v>-236.73</v>
      </c>
      <c r="Z247" s="10">
        <f t="shared" si="22"/>
        <v>-0.36909999999999998</v>
      </c>
      <c r="AA247" s="4" t="str">
        <f t="shared" si="23"/>
        <v>Standard</v>
      </c>
    </row>
    <row r="248" spans="1:27" ht="15" customHeight="1" x14ac:dyDescent="0.3">
      <c r="A248" s="4" t="str">
        <f>Cleaned_SalesTable!A248</f>
        <v>SALE246</v>
      </c>
      <c r="B248" s="26">
        <f>Cleaned_SalesTable!B248</f>
        <v>45846</v>
      </c>
      <c r="C248" s="4" t="str">
        <f t="shared" si="18"/>
        <v>Jul-2025</v>
      </c>
      <c r="D248" s="24">
        <f t="shared" si="19"/>
        <v>2025</v>
      </c>
      <c r="E248" s="4" t="str">
        <f>Cleaned_SalesTable!C248</f>
        <v>CUST1344</v>
      </c>
      <c r="F248" s="4" t="str">
        <f>VLOOKUP(E248,Cleaned_CustomerTable!$A:$H,2,FALSE())</f>
        <v>Evelyn Brown</v>
      </c>
      <c r="G248" s="24">
        <f>VLOOKUP(E248,Cleaned_CustomerTable!$A:$H,3,FALSE())</f>
        <v>39</v>
      </c>
      <c r="H248" s="4" t="str">
        <f>VLOOKUP(E248,Cleaned_CustomerTable!$A:$H,8,FALSE())</f>
        <v>Gold</v>
      </c>
      <c r="I248" s="4" t="str">
        <f>VLOOKUP(E248,Cleaned_CustomerTable!$A:$H,6,FALSE())</f>
        <v>New Mexico</v>
      </c>
      <c r="J248" s="4" t="str">
        <f>Cleaned_SalesTable!D248</f>
        <v>PROD74</v>
      </c>
      <c r="K248" s="4" t="str">
        <f>VLOOKUP(J248,Cleaned_ProductTable!$A:$F,2,FALSE())</f>
        <v>Bluetooth Car Audio System</v>
      </c>
      <c r="L248" s="4" t="str">
        <f>VLOOKUP(J248,Cleaned_ProductTable!$A:$F,3,FALSE())</f>
        <v>Electronics</v>
      </c>
      <c r="M248" s="4" t="str">
        <f>VLOOKUP(J248,Cleaned_ProductTable!$A:$F,4,FALSE())</f>
        <v>Bruce-Bowen</v>
      </c>
      <c r="N248" s="4">
        <f>VLOOKUP(J248,Cleaned_ProductTable!$A:$F,5,FALSE())</f>
        <v>403.71</v>
      </c>
      <c r="O248" s="4" t="str">
        <f>Cleaned_SalesTable!E248</f>
        <v>STORE7</v>
      </c>
      <c r="P248" s="4" t="str">
        <f>VLOOKUP(O248,Cleaned_StoreTable!$A:$F,2,FALSE())</f>
        <v>Martinez-Mullins</v>
      </c>
      <c r="Q248" s="4" t="str">
        <f>VLOOKUP(O248,Cleaned_StoreTable!$A:$F,3,FALSE())</f>
        <v>South</v>
      </c>
      <c r="R248" s="4" t="str">
        <f>VLOOKUP(O248,Cleaned_StoreTable!$A:$F,5,FALSE())</f>
        <v>Online</v>
      </c>
      <c r="S248" s="4">
        <f>Cleaned_SalesTable!F248</f>
        <v>2</v>
      </c>
      <c r="T248" s="9">
        <f>Cleaned_SalesTable!G248</f>
        <v>130.47999999999999</v>
      </c>
      <c r="U248" s="8">
        <f>Cleaned_SalesTable!H248</f>
        <v>0.23</v>
      </c>
      <c r="V248" s="4" t="str">
        <f>Cleaned_SalesTable!I248</f>
        <v>PayPal</v>
      </c>
      <c r="W248" s="9">
        <f>Cleaned_SalesTable!J248</f>
        <v>200.9392</v>
      </c>
      <c r="X248" s="9">
        <f t="shared" si="20"/>
        <v>807.42</v>
      </c>
      <c r="Y248" s="9">
        <f t="shared" si="21"/>
        <v>-606.48</v>
      </c>
      <c r="Z248" s="10">
        <f t="shared" si="22"/>
        <v>-3.0182000000000002</v>
      </c>
      <c r="AA248" s="4" t="str">
        <f t="shared" si="23"/>
        <v>Standard</v>
      </c>
    </row>
    <row r="249" spans="1:27" ht="15" customHeight="1" x14ac:dyDescent="0.3">
      <c r="A249" s="4" t="str">
        <f>Cleaned_SalesTable!A249</f>
        <v>SALE247</v>
      </c>
      <c r="B249" s="26">
        <f>Cleaned_SalesTable!B249</f>
        <v>45729</v>
      </c>
      <c r="C249" s="4" t="str">
        <f t="shared" si="18"/>
        <v>Mar-2025</v>
      </c>
      <c r="D249" s="24">
        <f t="shared" si="19"/>
        <v>2025</v>
      </c>
      <c r="E249" s="4" t="str">
        <f>Cleaned_SalesTable!C249</f>
        <v>CUST1435</v>
      </c>
      <c r="F249" s="4" t="str">
        <f>VLOOKUP(E249,Cleaned_CustomerTable!$A:$H,2,FALSE())</f>
        <v>Lindsay Beasley</v>
      </c>
      <c r="G249" s="24">
        <f>VLOOKUP(E249,Cleaned_CustomerTable!$A:$H,3,FALSE())</f>
        <v>37</v>
      </c>
      <c r="H249" s="4" t="str">
        <f>VLOOKUP(E249,Cleaned_CustomerTable!$A:$H,8,FALSE())</f>
        <v>Silver</v>
      </c>
      <c r="I249" s="4" t="str">
        <f>VLOOKUP(E249,Cleaned_CustomerTable!$A:$H,6,FALSE())</f>
        <v>Idaho</v>
      </c>
      <c r="J249" s="4" t="str">
        <f>Cleaned_SalesTable!D249</f>
        <v>PROD94</v>
      </c>
      <c r="K249" s="4" t="str">
        <f>VLOOKUP(J249,Cleaned_ProductTable!$A:$F,2,FALSE())</f>
        <v>Vitamin E Body Lotion</v>
      </c>
      <c r="L249" s="4" t="str">
        <f>VLOOKUP(J249,Cleaned_ProductTable!$A:$F,3,FALSE())</f>
        <v>Beauty</v>
      </c>
      <c r="M249" s="4" t="str">
        <f>VLOOKUP(J249,Cleaned_ProductTable!$A:$F,4,FALSE())</f>
        <v>Hoffman-Williams</v>
      </c>
      <c r="N249" s="4">
        <f>VLOOKUP(J249,Cleaned_ProductTable!$A:$F,5,FALSE())</f>
        <v>358.47</v>
      </c>
      <c r="O249" s="4" t="str">
        <f>Cleaned_SalesTable!E249</f>
        <v>STORE12</v>
      </c>
      <c r="P249" s="4" t="str">
        <f>VLOOKUP(O249,Cleaned_StoreTable!$A:$F,2,FALSE())</f>
        <v>Thomas, Bridges and Harris</v>
      </c>
      <c r="Q249" s="4" t="str">
        <f>VLOOKUP(O249,Cleaned_StoreTable!$A:$F,3,FALSE())</f>
        <v>North</v>
      </c>
      <c r="R249" s="4" t="str">
        <f>VLOOKUP(O249,Cleaned_StoreTable!$A:$F,5,FALSE())</f>
        <v>Online</v>
      </c>
      <c r="S249" s="4">
        <f>Cleaned_SalesTable!F249</f>
        <v>1</v>
      </c>
      <c r="T249" s="9">
        <f>Cleaned_SalesTable!G249</f>
        <v>809.45</v>
      </c>
      <c r="U249" s="8">
        <f>Cleaned_SalesTable!H249</f>
        <v>0.09</v>
      </c>
      <c r="V249" s="4" t="str">
        <f>Cleaned_SalesTable!I249</f>
        <v>COD</v>
      </c>
      <c r="W249" s="9">
        <f>Cleaned_SalesTable!J249</f>
        <v>736.59950000000003</v>
      </c>
      <c r="X249" s="9">
        <f t="shared" si="20"/>
        <v>358.47</v>
      </c>
      <c r="Y249" s="9">
        <f t="shared" si="21"/>
        <v>378.13</v>
      </c>
      <c r="Z249" s="10">
        <f t="shared" si="22"/>
        <v>0.51329999999999998</v>
      </c>
      <c r="AA249" s="4" t="str">
        <f t="shared" si="23"/>
        <v>Standard</v>
      </c>
    </row>
    <row r="250" spans="1:27" ht="15" customHeight="1" x14ac:dyDescent="0.3">
      <c r="A250" s="4" t="str">
        <f>Cleaned_SalesTable!A250</f>
        <v>SALE248</v>
      </c>
      <c r="B250" s="26">
        <f>Cleaned_SalesTable!B250</f>
        <v>45768</v>
      </c>
      <c r="C250" s="4" t="str">
        <f t="shared" si="18"/>
        <v>Apr-2025</v>
      </c>
      <c r="D250" s="24">
        <f t="shared" si="19"/>
        <v>2025</v>
      </c>
      <c r="E250" s="4" t="str">
        <f>Cleaned_SalesTable!C250</f>
        <v>CUST1083</v>
      </c>
      <c r="F250" s="4" t="str">
        <f>VLOOKUP(E250,Cleaned_CustomerTable!$A:$H,2,FALSE())</f>
        <v>Thomas Robinson</v>
      </c>
      <c r="G250" s="24">
        <f>VLOOKUP(E250,Cleaned_CustomerTable!$A:$H,3,FALSE())</f>
        <v>48</v>
      </c>
      <c r="H250" s="4" t="str">
        <f>VLOOKUP(E250,Cleaned_CustomerTable!$A:$H,8,FALSE())</f>
        <v>Bronze</v>
      </c>
      <c r="I250" s="4" t="str">
        <f>VLOOKUP(E250,Cleaned_CustomerTable!$A:$H,6,FALSE())</f>
        <v>Georgia</v>
      </c>
      <c r="J250" s="4" t="str">
        <f>Cleaned_SalesTable!D250</f>
        <v>PROD45</v>
      </c>
      <c r="K250" s="4" t="str">
        <f>VLOOKUP(J250,Cleaned_ProductTable!$A:$F,2,FALSE())</f>
        <v>High-Grip Football</v>
      </c>
      <c r="L250" s="4" t="str">
        <f>VLOOKUP(J250,Cleaned_ProductTable!$A:$F,3,FALSE())</f>
        <v>Sports</v>
      </c>
      <c r="M250" s="4" t="str">
        <f>VLOOKUP(J250,Cleaned_ProductTable!$A:$F,4,FALSE())</f>
        <v>Bridges, Banks and Cummings</v>
      </c>
      <c r="N250" s="4">
        <f>VLOOKUP(J250,Cleaned_ProductTable!$A:$F,5,FALSE())</f>
        <v>318.91000000000003</v>
      </c>
      <c r="O250" s="4" t="str">
        <f>Cleaned_SalesTable!E250</f>
        <v>STORE9</v>
      </c>
      <c r="P250" s="4" t="str">
        <f>VLOOKUP(O250,Cleaned_StoreTable!$A:$F,2,FALSE())</f>
        <v>Moore, Padilla and Butler</v>
      </c>
      <c r="Q250" s="4" t="str">
        <f>VLOOKUP(O250,Cleaned_StoreTable!$A:$F,3,FALSE())</f>
        <v>South</v>
      </c>
      <c r="R250" s="4" t="str">
        <f>VLOOKUP(O250,Cleaned_StoreTable!$A:$F,5,FALSE())</f>
        <v>Flagship</v>
      </c>
      <c r="S250" s="4">
        <f>Cleaned_SalesTable!F250</f>
        <v>3</v>
      </c>
      <c r="T250" s="9">
        <f>Cleaned_SalesTable!G250</f>
        <v>499.12</v>
      </c>
      <c r="U250" s="8">
        <f>Cleaned_SalesTable!H250</f>
        <v>0.05</v>
      </c>
      <c r="V250" s="4" t="str">
        <f>Cleaned_SalesTable!I250</f>
        <v>PayPal</v>
      </c>
      <c r="W250" s="9">
        <f>Cleaned_SalesTable!J250</f>
        <v>1422.492</v>
      </c>
      <c r="X250" s="9">
        <f t="shared" si="20"/>
        <v>956.73</v>
      </c>
      <c r="Y250" s="9">
        <f t="shared" si="21"/>
        <v>465.76</v>
      </c>
      <c r="Z250" s="10">
        <f t="shared" si="22"/>
        <v>0.32740000000000002</v>
      </c>
      <c r="AA250" s="4" t="str">
        <f t="shared" si="23"/>
        <v>High Value</v>
      </c>
    </row>
    <row r="251" spans="1:27" ht="15" customHeight="1" x14ac:dyDescent="0.3">
      <c r="A251" s="4" t="str">
        <f>Cleaned_SalesTable!A251</f>
        <v>SALE249</v>
      </c>
      <c r="B251" s="26">
        <f>Cleaned_SalesTable!B251</f>
        <v>45606</v>
      </c>
      <c r="C251" s="4" t="str">
        <f t="shared" si="18"/>
        <v>Nov-2024</v>
      </c>
      <c r="D251" s="24">
        <f t="shared" si="19"/>
        <v>2024</v>
      </c>
      <c r="E251" s="4" t="str">
        <f>Cleaned_SalesTable!C251</f>
        <v>CUST1023</v>
      </c>
      <c r="F251" s="4" t="str">
        <f>VLOOKUP(E251,Cleaned_CustomerTable!$A:$H,2,FALSE())</f>
        <v>Jonathan Steele</v>
      </c>
      <c r="G251" s="24">
        <f>VLOOKUP(E251,Cleaned_CustomerTable!$A:$H,3,FALSE())</f>
        <v>52</v>
      </c>
      <c r="H251" s="4" t="str">
        <f>VLOOKUP(E251,Cleaned_CustomerTable!$A:$H,8,FALSE())</f>
        <v>Silver</v>
      </c>
      <c r="I251" s="4" t="str">
        <f>VLOOKUP(E251,Cleaned_CustomerTable!$A:$H,6,FALSE())</f>
        <v>Oregon</v>
      </c>
      <c r="J251" s="4" t="str">
        <f>Cleaned_SalesTable!D251</f>
        <v>PROD68</v>
      </c>
      <c r="K251" s="4" t="str">
        <f>VLOOKUP(J251,Cleaned_ProductTable!$A:$F,2,FALSE())</f>
        <v>Wooden Nightstand</v>
      </c>
      <c r="L251" s="4" t="str">
        <f>VLOOKUP(J251,Cleaned_ProductTable!$A:$F,3,FALSE())</f>
        <v>Home</v>
      </c>
      <c r="M251" s="4" t="str">
        <f>VLOOKUP(J251,Cleaned_ProductTable!$A:$F,4,FALSE())</f>
        <v>Wolfe, Ross and Hester</v>
      </c>
      <c r="N251" s="4">
        <f>VLOOKUP(J251,Cleaned_ProductTable!$A:$F,5,FALSE())</f>
        <v>243.7</v>
      </c>
      <c r="O251" s="4" t="str">
        <f>Cleaned_SalesTable!E251</f>
        <v>STORE3</v>
      </c>
      <c r="P251" s="4" t="str">
        <f>VLOOKUP(O251,Cleaned_StoreTable!$A:$F,2,FALSE())</f>
        <v>Johnson-Wright</v>
      </c>
      <c r="Q251" s="4" t="str">
        <f>VLOOKUP(O251,Cleaned_StoreTable!$A:$F,3,FALSE())</f>
        <v>North</v>
      </c>
      <c r="R251" s="4" t="str">
        <f>VLOOKUP(O251,Cleaned_StoreTable!$A:$F,5,FALSE())</f>
        <v>Outlet</v>
      </c>
      <c r="S251" s="4">
        <f>Cleaned_SalesTable!F251</f>
        <v>2</v>
      </c>
      <c r="T251" s="9">
        <f>Cleaned_SalesTable!G251</f>
        <v>894.58</v>
      </c>
      <c r="U251" s="8">
        <f>Cleaned_SalesTable!H251</f>
        <v>0.25</v>
      </c>
      <c r="V251" s="4" t="str">
        <f>Cleaned_SalesTable!I251</f>
        <v>Credit Card</v>
      </c>
      <c r="W251" s="9">
        <f>Cleaned_SalesTable!J251</f>
        <v>1341.87</v>
      </c>
      <c r="X251" s="9">
        <f t="shared" si="20"/>
        <v>487.4</v>
      </c>
      <c r="Y251" s="9">
        <f t="shared" si="21"/>
        <v>854.47</v>
      </c>
      <c r="Z251" s="10">
        <f t="shared" si="22"/>
        <v>0.63680000000000003</v>
      </c>
      <c r="AA251" s="4" t="str">
        <f t="shared" si="23"/>
        <v>High Value</v>
      </c>
    </row>
    <row r="252" spans="1:27" ht="15" customHeight="1" x14ac:dyDescent="0.3">
      <c r="A252" s="4" t="str">
        <f>Cleaned_SalesTable!A252</f>
        <v>SALE250</v>
      </c>
      <c r="B252" s="26">
        <f>Cleaned_SalesTable!B252</f>
        <v>45513</v>
      </c>
      <c r="C252" s="4" t="str">
        <f t="shared" si="18"/>
        <v>Aug-2024</v>
      </c>
      <c r="D252" s="24">
        <f t="shared" si="19"/>
        <v>2024</v>
      </c>
      <c r="E252" s="4" t="str">
        <f>Cleaned_SalesTable!C252</f>
        <v>CUST1131</v>
      </c>
      <c r="F252" s="4" t="str">
        <f>VLOOKUP(E252,Cleaned_CustomerTable!$A:$H,2,FALSE())</f>
        <v>Joseph Richards</v>
      </c>
      <c r="G252" s="24">
        <f>VLOOKUP(E252,Cleaned_CustomerTable!$A:$H,3,FALSE())</f>
        <v>34</v>
      </c>
      <c r="H252" s="4" t="str">
        <f>VLOOKUP(E252,Cleaned_CustomerTable!$A:$H,8,FALSE())</f>
        <v>Bronze</v>
      </c>
      <c r="I252" s="4" t="str">
        <f>VLOOKUP(E252,Cleaned_CustomerTable!$A:$H,6,FALSE())</f>
        <v>Alabama</v>
      </c>
      <c r="J252" s="4" t="str">
        <f>Cleaned_SalesTable!D252</f>
        <v>PROD75</v>
      </c>
      <c r="K252" s="4" t="str">
        <f>VLOOKUP(J252,Cleaned_ProductTable!$A:$F,2,FALSE())</f>
        <v>Women's Ankle Boots</v>
      </c>
      <c r="L252" s="4" t="str">
        <f>VLOOKUP(J252,Cleaned_ProductTable!$A:$F,3,FALSE())</f>
        <v>Clothing</v>
      </c>
      <c r="M252" s="4" t="str">
        <f>VLOOKUP(J252,Cleaned_ProductTable!$A:$F,4,FALSE())</f>
        <v>Poole PLC</v>
      </c>
      <c r="N252" s="4">
        <f>VLOOKUP(J252,Cleaned_ProductTable!$A:$F,5,FALSE())</f>
        <v>158.13999999999999</v>
      </c>
      <c r="O252" s="4" t="str">
        <f>Cleaned_SalesTable!E252</f>
        <v>STORE9</v>
      </c>
      <c r="P252" s="4" t="str">
        <f>VLOOKUP(O252,Cleaned_StoreTable!$A:$F,2,FALSE())</f>
        <v>Moore, Padilla and Butler</v>
      </c>
      <c r="Q252" s="4" t="str">
        <f>VLOOKUP(O252,Cleaned_StoreTable!$A:$F,3,FALSE())</f>
        <v>South</v>
      </c>
      <c r="R252" s="4" t="str">
        <f>VLOOKUP(O252,Cleaned_StoreTable!$A:$F,5,FALSE())</f>
        <v>Flagship</v>
      </c>
      <c r="S252" s="4">
        <f>Cleaned_SalesTable!F252</f>
        <v>4</v>
      </c>
      <c r="T252" s="9">
        <f>Cleaned_SalesTable!G252</f>
        <v>578.39</v>
      </c>
      <c r="U252" s="8">
        <f>Cleaned_SalesTable!H252</f>
        <v>0.01</v>
      </c>
      <c r="V252" s="4" t="str">
        <f>Cleaned_SalesTable!I252</f>
        <v>Credit Card</v>
      </c>
      <c r="W252" s="9">
        <f>Cleaned_SalesTable!J252</f>
        <v>2290.4243999999999</v>
      </c>
      <c r="X252" s="9">
        <f t="shared" si="20"/>
        <v>632.55999999999995</v>
      </c>
      <c r="Y252" s="9">
        <f t="shared" si="21"/>
        <v>1657.86</v>
      </c>
      <c r="Z252" s="10">
        <f t="shared" si="22"/>
        <v>0.7238</v>
      </c>
      <c r="AA252" s="4" t="str">
        <f t="shared" si="23"/>
        <v>High Value</v>
      </c>
    </row>
    <row r="253" spans="1:27" ht="15" customHeight="1" x14ac:dyDescent="0.3">
      <c r="A253" s="4" t="str">
        <f>Cleaned_SalesTable!A253</f>
        <v>SALE251</v>
      </c>
      <c r="B253" s="26">
        <f>Cleaned_SalesTable!B253</f>
        <v>45356</v>
      </c>
      <c r="C253" s="4" t="str">
        <f t="shared" si="18"/>
        <v>Mar-2024</v>
      </c>
      <c r="D253" s="24">
        <f t="shared" si="19"/>
        <v>2024</v>
      </c>
      <c r="E253" s="4" t="str">
        <f>Cleaned_SalesTable!C253</f>
        <v>CUST1485</v>
      </c>
      <c r="F253" s="4" t="str">
        <f>VLOOKUP(E253,Cleaned_CustomerTable!$A:$H,2,FALSE())</f>
        <v>Sara Ingram</v>
      </c>
      <c r="G253" s="24">
        <f>VLOOKUP(E253,Cleaned_CustomerTable!$A:$H,3,FALSE())</f>
        <v>46</v>
      </c>
      <c r="H253" s="4" t="str">
        <f>VLOOKUP(E253,Cleaned_CustomerTable!$A:$H,8,FALSE())</f>
        <v>Bronze</v>
      </c>
      <c r="I253" s="4" t="str">
        <f>VLOOKUP(E253,Cleaned_CustomerTable!$A:$H,6,FALSE())</f>
        <v>Virginia</v>
      </c>
      <c r="J253" s="4" t="str">
        <f>Cleaned_SalesTable!D253</f>
        <v>PROD41</v>
      </c>
      <c r="K253" s="4" t="str">
        <f>VLOOKUP(J253,Cleaned_ProductTable!$A:$F,2,FALSE())</f>
        <v>Yoga Exercise Mat</v>
      </c>
      <c r="L253" s="4" t="str">
        <f>VLOOKUP(J253,Cleaned_ProductTable!$A:$F,3,FALSE())</f>
        <v>Sports</v>
      </c>
      <c r="M253" s="4" t="str">
        <f>VLOOKUP(J253,Cleaned_ProductTable!$A:$F,4,FALSE())</f>
        <v>Carroll, Long and Mendoza</v>
      </c>
      <c r="N253" s="4">
        <f>VLOOKUP(J253,Cleaned_ProductTable!$A:$F,5,FALSE())</f>
        <v>313.26</v>
      </c>
      <c r="O253" s="4" t="str">
        <f>Cleaned_SalesTable!E253</f>
        <v>STORE17</v>
      </c>
      <c r="P253" s="4" t="str">
        <f>VLOOKUP(O253,Cleaned_StoreTable!$A:$F,2,FALSE())</f>
        <v>Holloway Ltd</v>
      </c>
      <c r="Q253" s="4" t="str">
        <f>VLOOKUP(O253,Cleaned_StoreTable!$A:$F,3,FALSE())</f>
        <v>North</v>
      </c>
      <c r="R253" s="4" t="str">
        <f>VLOOKUP(O253,Cleaned_StoreTable!$A:$F,5,FALSE())</f>
        <v>Flagship</v>
      </c>
      <c r="S253" s="4">
        <f>Cleaned_SalesTable!F253</f>
        <v>4</v>
      </c>
      <c r="T253" s="9">
        <f>Cleaned_SalesTable!G253</f>
        <v>982.45</v>
      </c>
      <c r="U253" s="8">
        <f>Cleaned_SalesTable!H253</f>
        <v>0.2</v>
      </c>
      <c r="V253" s="4" t="str">
        <f>Cleaned_SalesTable!I253</f>
        <v>PayPal</v>
      </c>
      <c r="W253" s="9">
        <f>Cleaned_SalesTable!J253</f>
        <v>3143.84</v>
      </c>
      <c r="X253" s="9">
        <f t="shared" si="20"/>
        <v>1253.04</v>
      </c>
      <c r="Y253" s="9">
        <f t="shared" si="21"/>
        <v>1890.8</v>
      </c>
      <c r="Z253" s="10">
        <f t="shared" si="22"/>
        <v>0.60140000000000005</v>
      </c>
      <c r="AA253" s="4" t="str">
        <f t="shared" si="23"/>
        <v>High Value</v>
      </c>
    </row>
    <row r="254" spans="1:27" ht="15" customHeight="1" x14ac:dyDescent="0.3">
      <c r="A254" s="4" t="str">
        <f>Cleaned_SalesTable!A254</f>
        <v>SALE252</v>
      </c>
      <c r="B254" s="26">
        <f>Cleaned_SalesTable!B254</f>
        <v>45925</v>
      </c>
      <c r="C254" s="4" t="str">
        <f t="shared" si="18"/>
        <v>Sep-2025</v>
      </c>
      <c r="D254" s="24">
        <f t="shared" si="19"/>
        <v>2025</v>
      </c>
      <c r="E254" s="4" t="str">
        <f>Cleaned_SalesTable!C254</f>
        <v>CUST1449</v>
      </c>
      <c r="F254" s="4" t="str">
        <f>VLOOKUP(E254,Cleaned_CustomerTable!$A:$H,2,FALSE())</f>
        <v>William Cortez</v>
      </c>
      <c r="G254" s="24">
        <f>VLOOKUP(E254,Cleaned_CustomerTable!$A:$H,3,FALSE())</f>
        <v>29</v>
      </c>
      <c r="H254" s="4" t="str">
        <f>VLOOKUP(E254,Cleaned_CustomerTable!$A:$H,8,FALSE())</f>
        <v>Bronze</v>
      </c>
      <c r="I254" s="4" t="str">
        <f>VLOOKUP(E254,Cleaned_CustomerTable!$A:$H,6,FALSE())</f>
        <v>Ohio</v>
      </c>
      <c r="J254" s="4" t="str">
        <f>Cleaned_SalesTable!D254</f>
        <v>PROD98</v>
      </c>
      <c r="K254" s="4" t="str">
        <f>VLOOKUP(J254,Cleaned_ProductTable!$A:$F,2,FALSE())</f>
        <v>Portable Bluetooth Speaker</v>
      </c>
      <c r="L254" s="4" t="str">
        <f>VLOOKUP(J254,Cleaned_ProductTable!$A:$F,3,FALSE())</f>
        <v>Electronics</v>
      </c>
      <c r="M254" s="4" t="str">
        <f>VLOOKUP(J254,Cleaned_ProductTable!$A:$F,4,FALSE())</f>
        <v>Flores-King</v>
      </c>
      <c r="N254" s="4">
        <f>VLOOKUP(J254,Cleaned_ProductTable!$A:$F,5,FALSE())</f>
        <v>431.67</v>
      </c>
      <c r="O254" s="4" t="str">
        <f>Cleaned_SalesTable!E254</f>
        <v>STORE19</v>
      </c>
      <c r="P254" s="4" t="str">
        <f>VLOOKUP(O254,Cleaned_StoreTable!$A:$F,2,FALSE())</f>
        <v>Mann-Austin</v>
      </c>
      <c r="Q254" s="4" t="str">
        <f>VLOOKUP(O254,Cleaned_StoreTable!$A:$F,3,FALSE())</f>
        <v>East</v>
      </c>
      <c r="R254" s="4" t="str">
        <f>VLOOKUP(O254,Cleaned_StoreTable!$A:$F,5,FALSE())</f>
        <v>Online</v>
      </c>
      <c r="S254" s="4">
        <f>Cleaned_SalesTable!F254</f>
        <v>1</v>
      </c>
      <c r="T254" s="9">
        <f>Cleaned_SalesTable!G254</f>
        <v>549.52</v>
      </c>
      <c r="U254" s="8">
        <f>Cleaned_SalesTable!H254</f>
        <v>0.1</v>
      </c>
      <c r="V254" s="4" t="str">
        <f>Cleaned_SalesTable!I254</f>
        <v>PayPal</v>
      </c>
      <c r="W254" s="9">
        <f>Cleaned_SalesTable!J254</f>
        <v>494.56799999999998</v>
      </c>
      <c r="X254" s="9">
        <f t="shared" si="20"/>
        <v>431.67</v>
      </c>
      <c r="Y254" s="9">
        <f t="shared" si="21"/>
        <v>62.9</v>
      </c>
      <c r="Z254" s="10">
        <f t="shared" si="22"/>
        <v>0.12720000000000001</v>
      </c>
      <c r="AA254" s="4" t="str">
        <f t="shared" si="23"/>
        <v>Standard</v>
      </c>
    </row>
    <row r="255" spans="1:27" ht="15" customHeight="1" x14ac:dyDescent="0.3">
      <c r="A255" s="4" t="str">
        <f>Cleaned_SalesTable!A255</f>
        <v>SALE253</v>
      </c>
      <c r="B255" s="26">
        <f>Cleaned_SalesTable!B255</f>
        <v>45876</v>
      </c>
      <c r="C255" s="4" t="str">
        <f t="shared" si="18"/>
        <v>Aug-2025</v>
      </c>
      <c r="D255" s="24">
        <f t="shared" si="19"/>
        <v>2025</v>
      </c>
      <c r="E255" s="4" t="str">
        <f>Cleaned_SalesTable!C255</f>
        <v>CUST1240</v>
      </c>
      <c r="F255" s="4" t="str">
        <f>VLOOKUP(E255,Cleaned_CustomerTable!$A:$H,2,FALSE())</f>
        <v>William Hull</v>
      </c>
      <c r="G255" s="24">
        <f>VLOOKUP(E255,Cleaned_CustomerTable!$A:$H,3,FALSE())</f>
        <v>59</v>
      </c>
      <c r="H255" s="4" t="str">
        <f>VLOOKUP(E255,Cleaned_CustomerTable!$A:$H,8,FALSE())</f>
        <v>Platinum</v>
      </c>
      <c r="I255" s="4" t="str">
        <f>VLOOKUP(E255,Cleaned_CustomerTable!$A:$H,6,FALSE())</f>
        <v>Michigan</v>
      </c>
      <c r="J255" s="4" t="str">
        <f>Cleaned_SalesTable!D255</f>
        <v>PROD92</v>
      </c>
      <c r="K255" s="4" t="str">
        <f>VLOOKUP(J255,Cleaned_ProductTable!$A:$F,2,FALSE())</f>
        <v>Microwave Oven</v>
      </c>
      <c r="L255" s="4" t="str">
        <f>VLOOKUP(J255,Cleaned_ProductTable!$A:$F,3,FALSE())</f>
        <v>Home</v>
      </c>
      <c r="M255" s="4" t="str">
        <f>VLOOKUP(J255,Cleaned_ProductTable!$A:$F,4,FALSE())</f>
        <v>Green, Powell and Palmer</v>
      </c>
      <c r="N255" s="4">
        <f>VLOOKUP(J255,Cleaned_ProductTable!$A:$F,5,FALSE())</f>
        <v>447.43</v>
      </c>
      <c r="O255" s="4" t="str">
        <f>Cleaned_SalesTable!E255</f>
        <v>STORE18</v>
      </c>
      <c r="P255" s="4" t="str">
        <f>VLOOKUP(O255,Cleaned_StoreTable!$A:$F,2,FALSE())</f>
        <v>Guerrero-Schmitt</v>
      </c>
      <c r="Q255" s="4" t="str">
        <f>VLOOKUP(O255,Cleaned_StoreTable!$A:$F,3,FALSE())</f>
        <v>East</v>
      </c>
      <c r="R255" s="4" t="str">
        <f>VLOOKUP(O255,Cleaned_StoreTable!$A:$F,5,FALSE())</f>
        <v>Flagship</v>
      </c>
      <c r="S255" s="4">
        <f>Cleaned_SalesTable!F255</f>
        <v>2</v>
      </c>
      <c r="T255" s="9">
        <f>Cleaned_SalesTable!G255</f>
        <v>239.92</v>
      </c>
      <c r="U255" s="8">
        <f>Cleaned_SalesTable!H255</f>
        <v>0.16</v>
      </c>
      <c r="V255" s="4" t="str">
        <f>Cleaned_SalesTable!I255</f>
        <v>Credit Card</v>
      </c>
      <c r="W255" s="9">
        <f>Cleaned_SalesTable!J255</f>
        <v>403.06560000000002</v>
      </c>
      <c r="X255" s="9">
        <f t="shared" si="20"/>
        <v>894.86</v>
      </c>
      <c r="Y255" s="9">
        <f t="shared" si="21"/>
        <v>-491.79</v>
      </c>
      <c r="Z255" s="10">
        <f t="shared" si="22"/>
        <v>-1.2201</v>
      </c>
      <c r="AA255" s="4" t="str">
        <f t="shared" si="23"/>
        <v>Standard</v>
      </c>
    </row>
    <row r="256" spans="1:27" ht="15" customHeight="1" x14ac:dyDescent="0.3">
      <c r="A256" s="4" t="str">
        <f>Cleaned_SalesTable!A256</f>
        <v>SALE254</v>
      </c>
      <c r="B256" s="26">
        <f>Cleaned_SalesTable!B256</f>
        <v>45338</v>
      </c>
      <c r="C256" s="4" t="str">
        <f t="shared" si="18"/>
        <v>Feb-2024</v>
      </c>
      <c r="D256" s="24">
        <f t="shared" si="19"/>
        <v>2024</v>
      </c>
      <c r="E256" s="4" t="str">
        <f>Cleaned_SalesTable!C256</f>
        <v>CUST1082</v>
      </c>
      <c r="F256" s="4" t="str">
        <f>VLOOKUP(E256,Cleaned_CustomerTable!$A:$H,2,FALSE())</f>
        <v>George Rosario</v>
      </c>
      <c r="G256" s="24">
        <f>VLOOKUP(E256,Cleaned_CustomerTable!$A:$H,3,FALSE())</f>
        <v>53</v>
      </c>
      <c r="H256" s="4" t="str">
        <f>VLOOKUP(E256,Cleaned_CustomerTable!$A:$H,8,FALSE())</f>
        <v>Bronze</v>
      </c>
      <c r="I256" s="4" t="str">
        <f>VLOOKUP(E256,Cleaned_CustomerTable!$A:$H,6,FALSE())</f>
        <v>Florida</v>
      </c>
      <c r="J256" s="4" t="str">
        <f>Cleaned_SalesTable!D256</f>
        <v>PROD92</v>
      </c>
      <c r="K256" s="4" t="str">
        <f>VLOOKUP(J256,Cleaned_ProductTable!$A:$F,2,FALSE())</f>
        <v>Microwave Oven</v>
      </c>
      <c r="L256" s="4" t="str">
        <f>VLOOKUP(J256,Cleaned_ProductTable!$A:$F,3,FALSE())</f>
        <v>Home</v>
      </c>
      <c r="M256" s="4" t="str">
        <f>VLOOKUP(J256,Cleaned_ProductTable!$A:$F,4,FALSE())</f>
        <v>Green, Powell and Palmer</v>
      </c>
      <c r="N256" s="4">
        <f>VLOOKUP(J256,Cleaned_ProductTable!$A:$F,5,FALSE())</f>
        <v>447.43</v>
      </c>
      <c r="O256" s="4" t="str">
        <f>Cleaned_SalesTable!E256</f>
        <v>STORE6</v>
      </c>
      <c r="P256" s="4" t="str">
        <f>VLOOKUP(O256,Cleaned_StoreTable!$A:$F,2,FALSE())</f>
        <v>Benson-Elliott</v>
      </c>
      <c r="Q256" s="4" t="str">
        <f>VLOOKUP(O256,Cleaned_StoreTable!$A:$F,3,FALSE())</f>
        <v>East</v>
      </c>
      <c r="R256" s="4" t="str">
        <f>VLOOKUP(O256,Cleaned_StoreTable!$A:$F,5,FALSE())</f>
        <v>Online</v>
      </c>
      <c r="S256" s="4">
        <f>Cleaned_SalesTable!F256</f>
        <v>2</v>
      </c>
      <c r="T256" s="9">
        <f>Cleaned_SalesTable!G256</f>
        <v>878.05</v>
      </c>
      <c r="U256" s="8">
        <f>Cleaned_SalesTable!H256</f>
        <v>0.11</v>
      </c>
      <c r="V256" s="4" t="str">
        <f>Cleaned_SalesTable!I256</f>
        <v>PayPal</v>
      </c>
      <c r="W256" s="9">
        <f>Cleaned_SalesTable!J256</f>
        <v>1562.9290000000001</v>
      </c>
      <c r="X256" s="9">
        <f t="shared" si="20"/>
        <v>894.86</v>
      </c>
      <c r="Y256" s="9">
        <f t="shared" si="21"/>
        <v>668.07</v>
      </c>
      <c r="Z256" s="10">
        <f t="shared" si="22"/>
        <v>0.4274</v>
      </c>
      <c r="AA256" s="4" t="str">
        <f t="shared" si="23"/>
        <v>High Value</v>
      </c>
    </row>
    <row r="257" spans="1:27" ht="15" customHeight="1" x14ac:dyDescent="0.3">
      <c r="A257" s="4" t="str">
        <f>Cleaned_SalesTable!A257</f>
        <v>SALE255</v>
      </c>
      <c r="B257" s="26">
        <f>Cleaned_SalesTable!B257</f>
        <v>45746</v>
      </c>
      <c r="C257" s="4" t="str">
        <f t="shared" si="18"/>
        <v>Mar-2025</v>
      </c>
      <c r="D257" s="24">
        <f t="shared" si="19"/>
        <v>2025</v>
      </c>
      <c r="E257" s="4" t="str">
        <f>Cleaned_SalesTable!C257</f>
        <v>CUST1044</v>
      </c>
      <c r="F257" s="4" t="str">
        <f>VLOOKUP(E257,Cleaned_CustomerTable!$A:$H,2,FALSE())</f>
        <v>Denise Williams</v>
      </c>
      <c r="G257" s="24">
        <f>VLOOKUP(E257,Cleaned_CustomerTable!$A:$H,3,FALSE())</f>
        <v>34</v>
      </c>
      <c r="H257" s="4" t="str">
        <f>VLOOKUP(E257,Cleaned_CustomerTable!$A:$H,8,FALSE())</f>
        <v>Bronze</v>
      </c>
      <c r="I257" s="4" t="str">
        <f>VLOOKUP(E257,Cleaned_CustomerTable!$A:$H,6,FALSE())</f>
        <v>Hawaii</v>
      </c>
      <c r="J257" s="4" t="str">
        <f>Cleaned_SalesTable!D257</f>
        <v>PROD1</v>
      </c>
      <c r="K257" s="4" t="str">
        <f>VLOOKUP(J257,Cleaned_ProductTable!$A:$F,2,FALSE())</f>
        <v>Men's Graphic T-Shirt</v>
      </c>
      <c r="L257" s="4" t="str">
        <f>VLOOKUP(J257,Cleaned_ProductTable!$A:$F,3,FALSE())</f>
        <v>Clothing</v>
      </c>
      <c r="M257" s="4" t="str">
        <f>VLOOKUP(J257,Cleaned_ProductTable!$A:$F,4,FALSE())</f>
        <v>Terry-Moore</v>
      </c>
      <c r="N257" s="4">
        <f>VLOOKUP(J257,Cleaned_ProductTable!$A:$F,5,FALSE())</f>
        <v>342.56</v>
      </c>
      <c r="O257" s="4" t="str">
        <f>Cleaned_SalesTable!E257</f>
        <v>STORE9</v>
      </c>
      <c r="P257" s="4" t="str">
        <f>VLOOKUP(O257,Cleaned_StoreTable!$A:$F,2,FALSE())</f>
        <v>Moore, Padilla and Butler</v>
      </c>
      <c r="Q257" s="4" t="str">
        <f>VLOOKUP(O257,Cleaned_StoreTable!$A:$F,3,FALSE())</f>
        <v>South</v>
      </c>
      <c r="R257" s="4" t="str">
        <f>VLOOKUP(O257,Cleaned_StoreTable!$A:$F,5,FALSE())</f>
        <v>Flagship</v>
      </c>
      <c r="S257" s="4">
        <f>Cleaned_SalesTable!F257</f>
        <v>3</v>
      </c>
      <c r="T257" s="9">
        <f>Cleaned_SalesTable!G257</f>
        <v>546.96</v>
      </c>
      <c r="U257" s="8">
        <f>Cleaned_SalesTable!H257</f>
        <v>0.19</v>
      </c>
      <c r="V257" s="4" t="str">
        <f>Cleaned_SalesTable!I257</f>
        <v>Credit Card</v>
      </c>
      <c r="W257" s="9">
        <f>Cleaned_SalesTable!J257</f>
        <v>1329.1128000000001</v>
      </c>
      <c r="X257" s="9">
        <f t="shared" si="20"/>
        <v>1027.68</v>
      </c>
      <c r="Y257" s="9">
        <f t="shared" si="21"/>
        <v>301.43</v>
      </c>
      <c r="Z257" s="10">
        <f t="shared" si="22"/>
        <v>0.2268</v>
      </c>
      <c r="AA257" s="4" t="str">
        <f t="shared" si="23"/>
        <v>High Value</v>
      </c>
    </row>
    <row r="258" spans="1:27" ht="15" customHeight="1" x14ac:dyDescent="0.3">
      <c r="A258" s="4" t="str">
        <f>Cleaned_SalesTable!A258</f>
        <v>SALE256</v>
      </c>
      <c r="B258" s="26">
        <f>Cleaned_SalesTable!B258</f>
        <v>45706</v>
      </c>
      <c r="C258" s="4" t="str">
        <f t="shared" ref="C258:C321" si="24">TEXT(B258,"mmm-yyyy")</f>
        <v>Feb-2025</v>
      </c>
      <c r="D258" s="24">
        <f t="shared" ref="D258:D321" si="25">YEAR(B258)</f>
        <v>2025</v>
      </c>
      <c r="E258" s="4" t="str">
        <f>Cleaned_SalesTable!C258</f>
        <v>CUST1471</v>
      </c>
      <c r="F258" s="4" t="str">
        <f>VLOOKUP(E258,Cleaned_CustomerTable!$A:$H,2,FALSE())</f>
        <v>Debra Mccullough</v>
      </c>
      <c r="G258" s="24">
        <f>VLOOKUP(E258,Cleaned_CustomerTable!$A:$H,3,FALSE())</f>
        <v>42</v>
      </c>
      <c r="H258" s="4" t="str">
        <f>VLOOKUP(E258,Cleaned_CustomerTable!$A:$H,8,FALSE())</f>
        <v>Platinum</v>
      </c>
      <c r="I258" s="4" t="str">
        <f>VLOOKUP(E258,Cleaned_CustomerTable!$A:$H,6,FALSE())</f>
        <v>Montana</v>
      </c>
      <c r="J258" s="4" t="str">
        <f>Cleaned_SalesTable!D258</f>
        <v>PROD17</v>
      </c>
      <c r="K258" s="4" t="str">
        <f>VLOOKUP(J258,Cleaned_ProductTable!$A:$F,2,FALSE())</f>
        <v>Soccer Training Cone Set</v>
      </c>
      <c r="L258" s="4" t="str">
        <f>VLOOKUP(J258,Cleaned_ProductTable!$A:$F,3,FALSE())</f>
        <v>Sports</v>
      </c>
      <c r="M258" s="4" t="str">
        <f>VLOOKUP(J258,Cleaned_ProductTable!$A:$F,4,FALSE())</f>
        <v>Ford, Murphy and Wilson</v>
      </c>
      <c r="N258" s="4">
        <f>VLOOKUP(J258,Cleaned_ProductTable!$A:$F,5,FALSE())</f>
        <v>144.53</v>
      </c>
      <c r="O258" s="4" t="str">
        <f>Cleaned_SalesTable!E258</f>
        <v>STORE10</v>
      </c>
      <c r="P258" s="4" t="str">
        <f>VLOOKUP(O258,Cleaned_StoreTable!$A:$F,2,FALSE())</f>
        <v>Hill, Wagner and Ballard</v>
      </c>
      <c r="Q258" s="4" t="str">
        <f>VLOOKUP(O258,Cleaned_StoreTable!$A:$F,3,FALSE())</f>
        <v>East</v>
      </c>
      <c r="R258" s="4" t="str">
        <f>VLOOKUP(O258,Cleaned_StoreTable!$A:$F,5,FALSE())</f>
        <v>Online</v>
      </c>
      <c r="S258" s="4">
        <f>Cleaned_SalesTable!F258</f>
        <v>2</v>
      </c>
      <c r="T258" s="9">
        <f>Cleaned_SalesTable!G258</f>
        <v>71.77</v>
      </c>
      <c r="U258" s="8">
        <f>Cleaned_SalesTable!H258</f>
        <v>0.22</v>
      </c>
      <c r="V258" s="4" t="str">
        <f>Cleaned_SalesTable!I258</f>
        <v>Credit Card</v>
      </c>
      <c r="W258" s="9">
        <f>Cleaned_SalesTable!J258</f>
        <v>111.96120000000001</v>
      </c>
      <c r="X258" s="9">
        <f t="shared" ref="X258:X321" si="26">ROUND(N258*S258,2)</f>
        <v>289.06</v>
      </c>
      <c r="Y258" s="9">
        <f t="shared" ref="Y258:Y321" si="27">ROUND(W258-X258,2)</f>
        <v>-177.1</v>
      </c>
      <c r="Z258" s="10">
        <f t="shared" ref="Z258:Z321" si="28">IFERROR(ROUND(Y258/W258,4),0)</f>
        <v>-1.5818000000000001</v>
      </c>
      <c r="AA258" s="4" t="str">
        <f t="shared" ref="AA258:AA321" si="29">IF(W258&gt;=AVERAGE($W$2:$W$2001),"High Value","Standard")</f>
        <v>Standard</v>
      </c>
    </row>
    <row r="259" spans="1:27" ht="15" customHeight="1" x14ac:dyDescent="0.3">
      <c r="A259" s="4" t="str">
        <f>Cleaned_SalesTable!A259</f>
        <v>SALE257</v>
      </c>
      <c r="B259" s="26">
        <f>Cleaned_SalesTable!B259</f>
        <v>45717</v>
      </c>
      <c r="C259" s="4" t="str">
        <f t="shared" si="24"/>
        <v>Mar-2025</v>
      </c>
      <c r="D259" s="24">
        <f t="shared" si="25"/>
        <v>2025</v>
      </c>
      <c r="E259" s="4" t="str">
        <f>Cleaned_SalesTable!C259</f>
        <v>CUST1013</v>
      </c>
      <c r="F259" s="4" t="str">
        <f>VLOOKUP(E259,Cleaned_CustomerTable!$A:$H,2,FALSE())</f>
        <v>Nathan Hernandez</v>
      </c>
      <c r="G259" s="24">
        <f>VLOOKUP(E259,Cleaned_CustomerTable!$A:$H,3,FALSE())</f>
        <v>32</v>
      </c>
      <c r="H259" s="4" t="str">
        <f>VLOOKUP(E259,Cleaned_CustomerTable!$A:$H,8,FALSE())</f>
        <v>Silver</v>
      </c>
      <c r="I259" s="4" t="str">
        <f>VLOOKUP(E259,Cleaned_CustomerTable!$A:$H,6,FALSE())</f>
        <v>Montana</v>
      </c>
      <c r="J259" s="4" t="str">
        <f>Cleaned_SalesTable!D259</f>
        <v>PROD24</v>
      </c>
      <c r="K259" s="4" t="str">
        <f>VLOOKUP(J259,Cleaned_ProductTable!$A:$F,2,FALSE())</f>
        <v>Foldable Camping Chair</v>
      </c>
      <c r="L259" s="4" t="str">
        <f>VLOOKUP(J259,Cleaned_ProductTable!$A:$F,3,FALSE())</f>
        <v>Sports</v>
      </c>
      <c r="M259" s="4" t="str">
        <f>VLOOKUP(J259,Cleaned_ProductTable!$A:$F,4,FALSE())</f>
        <v>Cook Ltd</v>
      </c>
      <c r="N259" s="4">
        <f>VLOOKUP(J259,Cleaned_ProductTable!$A:$F,5,FALSE())</f>
        <v>166.06</v>
      </c>
      <c r="O259" s="4" t="str">
        <f>Cleaned_SalesTable!E259</f>
        <v>STORE1</v>
      </c>
      <c r="P259" s="4" t="str">
        <f>VLOOKUP(O259,Cleaned_StoreTable!$A:$F,2,FALSE())</f>
        <v>Martinez, Adkins and Johnson</v>
      </c>
      <c r="Q259" s="4" t="str">
        <f>VLOOKUP(O259,Cleaned_StoreTable!$A:$F,3,FALSE())</f>
        <v>North</v>
      </c>
      <c r="R259" s="4" t="str">
        <f>VLOOKUP(O259,Cleaned_StoreTable!$A:$F,5,FALSE())</f>
        <v>Flagship</v>
      </c>
      <c r="S259" s="4">
        <f>Cleaned_SalesTable!F259</f>
        <v>2</v>
      </c>
      <c r="T259" s="9">
        <f>Cleaned_SalesTable!G259</f>
        <v>679.86</v>
      </c>
      <c r="U259" s="8">
        <f>Cleaned_SalesTable!H259</f>
        <v>0.22</v>
      </c>
      <c r="V259" s="4" t="str">
        <f>Cleaned_SalesTable!I259</f>
        <v>COD</v>
      </c>
      <c r="W259" s="9">
        <f>Cleaned_SalesTable!J259</f>
        <v>1060.5816</v>
      </c>
      <c r="X259" s="9">
        <f t="shared" si="26"/>
        <v>332.12</v>
      </c>
      <c r="Y259" s="9">
        <f t="shared" si="27"/>
        <v>728.46</v>
      </c>
      <c r="Z259" s="10">
        <f t="shared" si="28"/>
        <v>0.68679999999999997</v>
      </c>
      <c r="AA259" s="4" t="str">
        <f t="shared" si="29"/>
        <v>Standard</v>
      </c>
    </row>
    <row r="260" spans="1:27" ht="15" customHeight="1" x14ac:dyDescent="0.3">
      <c r="A260" s="4" t="str">
        <f>Cleaned_SalesTable!A260</f>
        <v>SALE258</v>
      </c>
      <c r="B260" s="26">
        <f>Cleaned_SalesTable!B260</f>
        <v>45300</v>
      </c>
      <c r="C260" s="4" t="str">
        <f t="shared" si="24"/>
        <v>Jan-2024</v>
      </c>
      <c r="D260" s="24">
        <f t="shared" si="25"/>
        <v>2024</v>
      </c>
      <c r="E260" s="4" t="str">
        <f>Cleaned_SalesTable!C260</f>
        <v>CUST1136</v>
      </c>
      <c r="F260" s="4" t="str">
        <f>VLOOKUP(E260,Cleaned_CustomerTable!$A:$H,2,FALSE())</f>
        <v>Patrick Coleman</v>
      </c>
      <c r="G260" s="24">
        <f>VLOOKUP(E260,Cleaned_CustomerTable!$A:$H,3,FALSE())</f>
        <v>29</v>
      </c>
      <c r="H260" s="4" t="str">
        <f>VLOOKUP(E260,Cleaned_CustomerTable!$A:$H,8,FALSE())</f>
        <v>Silver</v>
      </c>
      <c r="I260" s="4" t="str">
        <f>VLOOKUP(E260,Cleaned_CustomerTable!$A:$H,6,FALSE())</f>
        <v>Nebraska</v>
      </c>
      <c r="J260" s="4" t="str">
        <f>Cleaned_SalesTable!D260</f>
        <v>PROD35</v>
      </c>
      <c r="K260" s="4" t="str">
        <f>VLOOKUP(J260,Cleaned_ProductTable!$A:$F,2,FALSE())</f>
        <v>Bedroom Table Lamp</v>
      </c>
      <c r="L260" s="4" t="str">
        <f>VLOOKUP(J260,Cleaned_ProductTable!$A:$F,3,FALSE())</f>
        <v>Home</v>
      </c>
      <c r="M260" s="4" t="str">
        <f>VLOOKUP(J260,Cleaned_ProductTable!$A:$F,4,FALSE())</f>
        <v>Jones LLC</v>
      </c>
      <c r="N260" s="4">
        <f>VLOOKUP(J260,Cleaned_ProductTable!$A:$F,5,FALSE())</f>
        <v>382.22</v>
      </c>
      <c r="O260" s="4" t="str">
        <f>Cleaned_SalesTable!E260</f>
        <v>STORE17</v>
      </c>
      <c r="P260" s="4" t="str">
        <f>VLOOKUP(O260,Cleaned_StoreTable!$A:$F,2,FALSE())</f>
        <v>Holloway Ltd</v>
      </c>
      <c r="Q260" s="4" t="str">
        <f>VLOOKUP(O260,Cleaned_StoreTable!$A:$F,3,FALSE())</f>
        <v>North</v>
      </c>
      <c r="R260" s="4" t="str">
        <f>VLOOKUP(O260,Cleaned_StoreTable!$A:$F,5,FALSE())</f>
        <v>Flagship</v>
      </c>
      <c r="S260" s="4">
        <f>Cleaned_SalesTable!F260</f>
        <v>1</v>
      </c>
      <c r="T260" s="9">
        <f>Cleaned_SalesTable!G260</f>
        <v>222.94</v>
      </c>
      <c r="U260" s="8">
        <f>Cleaned_SalesTable!H260</f>
        <v>0.19</v>
      </c>
      <c r="V260" s="4" t="str">
        <f>Cleaned_SalesTable!I260</f>
        <v>Credit Card</v>
      </c>
      <c r="W260" s="9">
        <f>Cleaned_SalesTable!J260</f>
        <v>180.5814</v>
      </c>
      <c r="X260" s="9">
        <f t="shared" si="26"/>
        <v>382.22</v>
      </c>
      <c r="Y260" s="9">
        <f t="shared" si="27"/>
        <v>-201.64</v>
      </c>
      <c r="Z260" s="10">
        <f t="shared" si="28"/>
        <v>-1.1166</v>
      </c>
      <c r="AA260" s="4" t="str">
        <f t="shared" si="29"/>
        <v>Standard</v>
      </c>
    </row>
    <row r="261" spans="1:27" ht="15" customHeight="1" x14ac:dyDescent="0.3">
      <c r="A261" s="4" t="str">
        <f>Cleaned_SalesTable!A261</f>
        <v>SALE259</v>
      </c>
      <c r="B261" s="26">
        <f>Cleaned_SalesTable!B261</f>
        <v>45773</v>
      </c>
      <c r="C261" s="4" t="str">
        <f t="shared" si="24"/>
        <v>Apr-2025</v>
      </c>
      <c r="D261" s="24">
        <f t="shared" si="25"/>
        <v>2025</v>
      </c>
      <c r="E261" s="4" t="str">
        <f>Cleaned_SalesTable!C261</f>
        <v>CUST1248</v>
      </c>
      <c r="F261" s="4" t="str">
        <f>VLOOKUP(E261,Cleaned_CustomerTable!$A:$H,2,FALSE())</f>
        <v>Nicholas Webb</v>
      </c>
      <c r="G261" s="24">
        <f>VLOOKUP(E261,Cleaned_CustomerTable!$A:$H,3,FALSE())</f>
        <v>19</v>
      </c>
      <c r="H261" s="4" t="str">
        <f>VLOOKUP(E261,Cleaned_CustomerTable!$A:$H,8,FALSE())</f>
        <v>Gold</v>
      </c>
      <c r="I261" s="4" t="str">
        <f>VLOOKUP(E261,Cleaned_CustomerTable!$A:$H,6,FALSE())</f>
        <v>Nevada</v>
      </c>
      <c r="J261" s="4" t="str">
        <f>Cleaned_SalesTable!D261</f>
        <v>PROD35</v>
      </c>
      <c r="K261" s="4" t="str">
        <f>VLOOKUP(J261,Cleaned_ProductTable!$A:$F,2,FALSE())</f>
        <v>Bedroom Table Lamp</v>
      </c>
      <c r="L261" s="4" t="str">
        <f>VLOOKUP(J261,Cleaned_ProductTable!$A:$F,3,FALSE())</f>
        <v>Home</v>
      </c>
      <c r="M261" s="4" t="str">
        <f>VLOOKUP(J261,Cleaned_ProductTable!$A:$F,4,FALSE())</f>
        <v>Jones LLC</v>
      </c>
      <c r="N261" s="4">
        <f>VLOOKUP(J261,Cleaned_ProductTable!$A:$F,5,FALSE())</f>
        <v>382.22</v>
      </c>
      <c r="O261" s="4" t="str">
        <f>Cleaned_SalesTable!E261</f>
        <v>STORE2</v>
      </c>
      <c r="P261" s="4" t="str">
        <f>VLOOKUP(O261,Cleaned_StoreTable!$A:$F,2,FALSE())</f>
        <v>Black-Horn</v>
      </c>
      <c r="Q261" s="4" t="str">
        <f>VLOOKUP(O261,Cleaned_StoreTable!$A:$F,3,FALSE())</f>
        <v>South</v>
      </c>
      <c r="R261" s="4" t="str">
        <f>VLOOKUP(O261,Cleaned_StoreTable!$A:$F,5,FALSE())</f>
        <v>Outlet</v>
      </c>
      <c r="S261" s="4">
        <f>Cleaned_SalesTable!F261</f>
        <v>2</v>
      </c>
      <c r="T261" s="9">
        <f>Cleaned_SalesTable!G261</f>
        <v>355.3</v>
      </c>
      <c r="U261" s="8">
        <f>Cleaned_SalesTable!H261</f>
        <v>0</v>
      </c>
      <c r="V261" s="4" t="str">
        <f>Cleaned_SalesTable!I261</f>
        <v>PayPal</v>
      </c>
      <c r="W261" s="9">
        <f>Cleaned_SalesTable!J261</f>
        <v>589.798</v>
      </c>
      <c r="X261" s="9">
        <f t="shared" si="26"/>
        <v>764.44</v>
      </c>
      <c r="Y261" s="9">
        <f t="shared" si="27"/>
        <v>-174.64</v>
      </c>
      <c r="Z261" s="10">
        <f t="shared" si="28"/>
        <v>-0.29609999999999997</v>
      </c>
      <c r="AA261" s="4" t="str">
        <f t="shared" si="29"/>
        <v>Standard</v>
      </c>
    </row>
    <row r="262" spans="1:27" ht="15" customHeight="1" x14ac:dyDescent="0.3">
      <c r="A262" s="4" t="str">
        <f>Cleaned_SalesTable!A262</f>
        <v>SALE260</v>
      </c>
      <c r="B262" s="26">
        <f>Cleaned_SalesTable!B262</f>
        <v>45497</v>
      </c>
      <c r="C262" s="4" t="str">
        <f t="shared" si="24"/>
        <v>Jul-2024</v>
      </c>
      <c r="D262" s="24">
        <f t="shared" si="25"/>
        <v>2024</v>
      </c>
      <c r="E262" s="4" t="str">
        <f>Cleaned_SalesTable!C262</f>
        <v>CUST1103</v>
      </c>
      <c r="F262" s="4" t="str">
        <f>VLOOKUP(E262,Cleaned_CustomerTable!$A:$H,2,FALSE())</f>
        <v>Steven Stein</v>
      </c>
      <c r="G262" s="24">
        <f>VLOOKUP(E262,Cleaned_CustomerTable!$A:$H,3,FALSE())</f>
        <v>21</v>
      </c>
      <c r="H262" s="4" t="str">
        <f>VLOOKUP(E262,Cleaned_CustomerTable!$A:$H,8,FALSE())</f>
        <v>Bronze</v>
      </c>
      <c r="I262" s="4" t="str">
        <f>VLOOKUP(E262,Cleaned_CustomerTable!$A:$H,6,FALSE())</f>
        <v>Connecticut</v>
      </c>
      <c r="J262" s="4" t="str">
        <f>Cleaned_SalesTable!D262</f>
        <v>PROD89</v>
      </c>
      <c r="K262" s="4" t="str">
        <f>VLOOKUP(J262,Cleaned_ProductTable!$A:$F,2,FALSE())</f>
        <v>Face Foundation Kit</v>
      </c>
      <c r="L262" s="4" t="str">
        <f>VLOOKUP(J262,Cleaned_ProductTable!$A:$F,3,FALSE())</f>
        <v>Beauty</v>
      </c>
      <c r="M262" s="4" t="str">
        <f>VLOOKUP(J262,Cleaned_ProductTable!$A:$F,4,FALSE())</f>
        <v>Taylor-Elliott</v>
      </c>
      <c r="N262" s="4">
        <f>VLOOKUP(J262,Cleaned_ProductTable!$A:$F,5,FALSE())</f>
        <v>183.04</v>
      </c>
      <c r="O262" s="4" t="str">
        <f>Cleaned_SalesTable!E262</f>
        <v>STORE19</v>
      </c>
      <c r="P262" s="4" t="str">
        <f>VLOOKUP(O262,Cleaned_StoreTable!$A:$F,2,FALSE())</f>
        <v>Mann-Austin</v>
      </c>
      <c r="Q262" s="4" t="str">
        <f>VLOOKUP(O262,Cleaned_StoreTable!$A:$F,3,FALSE())</f>
        <v>East</v>
      </c>
      <c r="R262" s="4" t="str">
        <f>VLOOKUP(O262,Cleaned_StoreTable!$A:$F,5,FALSE())</f>
        <v>Online</v>
      </c>
      <c r="S262" s="4">
        <f>Cleaned_SalesTable!F262</f>
        <v>4</v>
      </c>
      <c r="T262" s="9">
        <f>Cleaned_SalesTable!G262</f>
        <v>611.29999999999995</v>
      </c>
      <c r="U262" s="8">
        <f>Cleaned_SalesTable!H262</f>
        <v>0.11</v>
      </c>
      <c r="V262" s="4" t="str">
        <f>Cleaned_SalesTable!I262</f>
        <v>PayPal</v>
      </c>
      <c r="W262" s="9">
        <f>Cleaned_SalesTable!J262</f>
        <v>2176.2280000000001</v>
      </c>
      <c r="X262" s="9">
        <f t="shared" si="26"/>
        <v>732.16</v>
      </c>
      <c r="Y262" s="9">
        <f t="shared" si="27"/>
        <v>1444.07</v>
      </c>
      <c r="Z262" s="10">
        <f t="shared" si="28"/>
        <v>0.66359999999999997</v>
      </c>
      <c r="AA262" s="4" t="str">
        <f t="shared" si="29"/>
        <v>High Value</v>
      </c>
    </row>
    <row r="263" spans="1:27" ht="15" customHeight="1" x14ac:dyDescent="0.3">
      <c r="A263" s="4" t="str">
        <f>Cleaned_SalesTable!A263</f>
        <v>SALE261</v>
      </c>
      <c r="B263" s="26">
        <f>Cleaned_SalesTable!B263</f>
        <v>45742</v>
      </c>
      <c r="C263" s="4" t="str">
        <f t="shared" si="24"/>
        <v>Mar-2025</v>
      </c>
      <c r="D263" s="24">
        <f t="shared" si="25"/>
        <v>2025</v>
      </c>
      <c r="E263" s="4" t="str">
        <f>Cleaned_SalesTable!C263</f>
        <v>CUST1333</v>
      </c>
      <c r="F263" s="4" t="str">
        <f>VLOOKUP(E263,Cleaned_CustomerTable!$A:$H,2,FALSE())</f>
        <v>Teresa Johnson</v>
      </c>
      <c r="G263" s="24">
        <f>VLOOKUP(E263,Cleaned_CustomerTable!$A:$H,3,FALSE())</f>
        <v>64</v>
      </c>
      <c r="H263" s="4" t="str">
        <f>VLOOKUP(E263,Cleaned_CustomerTable!$A:$H,8,FALSE())</f>
        <v>Gold</v>
      </c>
      <c r="I263" s="4" t="str">
        <f>VLOOKUP(E263,Cleaned_CustomerTable!$A:$H,6,FALSE())</f>
        <v>Georgia</v>
      </c>
      <c r="J263" s="4" t="str">
        <f>Cleaned_SalesTable!D263</f>
        <v>PROD0</v>
      </c>
      <c r="K263" s="4" t="str">
        <f>VLOOKUP(J263,Cleaned_ProductTable!$A:$F,2,FALSE())</f>
        <v>Brother Laser Printer</v>
      </c>
      <c r="L263" s="4" t="str">
        <f>VLOOKUP(J263,Cleaned_ProductTable!$A:$F,3,FALSE())</f>
        <v>Electronics</v>
      </c>
      <c r="M263" s="4" t="str">
        <f>VLOOKUP(J263,Cleaned_ProductTable!$A:$F,4,FALSE())</f>
        <v>Hunt Inc</v>
      </c>
      <c r="N263" s="4">
        <f>VLOOKUP(J263,Cleaned_ProductTable!$A:$F,5,FALSE())</f>
        <v>112.42</v>
      </c>
      <c r="O263" s="4" t="str">
        <f>Cleaned_SalesTable!E263</f>
        <v>STORE8</v>
      </c>
      <c r="P263" s="4" t="str">
        <f>VLOOKUP(O263,Cleaned_StoreTable!$A:$F,2,FALSE())</f>
        <v>Bean, Jones and Park</v>
      </c>
      <c r="Q263" s="4" t="str">
        <f>VLOOKUP(O263,Cleaned_StoreTable!$A:$F,3,FALSE())</f>
        <v>West</v>
      </c>
      <c r="R263" s="4" t="str">
        <f>VLOOKUP(O263,Cleaned_StoreTable!$A:$F,5,FALSE())</f>
        <v>Online</v>
      </c>
      <c r="S263" s="4">
        <f>Cleaned_SalesTable!F263</f>
        <v>4</v>
      </c>
      <c r="T263" s="9">
        <f>Cleaned_SalesTable!G263</f>
        <v>849.21</v>
      </c>
      <c r="U263" s="8">
        <f>Cleaned_SalesTable!H263</f>
        <v>7.0000000000000007E-2</v>
      </c>
      <c r="V263" s="4" t="str">
        <f>Cleaned_SalesTable!I263</f>
        <v>Credit Card</v>
      </c>
      <c r="W263" s="9">
        <f>Cleaned_SalesTable!J263</f>
        <v>3159.0612000000001</v>
      </c>
      <c r="X263" s="9">
        <f t="shared" si="26"/>
        <v>449.68</v>
      </c>
      <c r="Y263" s="9">
        <f t="shared" si="27"/>
        <v>2709.38</v>
      </c>
      <c r="Z263" s="10">
        <f t="shared" si="28"/>
        <v>0.85770000000000002</v>
      </c>
      <c r="AA263" s="4" t="str">
        <f t="shared" si="29"/>
        <v>High Value</v>
      </c>
    </row>
    <row r="264" spans="1:27" ht="15" customHeight="1" x14ac:dyDescent="0.3">
      <c r="A264" s="4" t="str">
        <f>Cleaned_SalesTable!A264</f>
        <v>SALE262</v>
      </c>
      <c r="B264" s="26">
        <f>Cleaned_SalesTable!B264</f>
        <v>45713</v>
      </c>
      <c r="C264" s="4" t="str">
        <f t="shared" si="24"/>
        <v>Feb-2025</v>
      </c>
      <c r="D264" s="24">
        <f t="shared" si="25"/>
        <v>2025</v>
      </c>
      <c r="E264" s="4" t="str">
        <f>Cleaned_SalesTable!C264</f>
        <v>CUST1209</v>
      </c>
      <c r="F264" s="4" t="str">
        <f>VLOOKUP(E264,Cleaned_CustomerTable!$A:$H,2,FALSE())</f>
        <v>Joan Johnson</v>
      </c>
      <c r="G264" s="24">
        <f>VLOOKUP(E264,Cleaned_CustomerTable!$A:$H,3,FALSE())</f>
        <v>50</v>
      </c>
      <c r="H264" s="4" t="str">
        <f>VLOOKUP(E264,Cleaned_CustomerTable!$A:$H,8,FALSE())</f>
        <v>Platinum</v>
      </c>
      <c r="I264" s="4" t="str">
        <f>VLOOKUP(E264,Cleaned_CustomerTable!$A:$H,6,FALSE())</f>
        <v>Maine</v>
      </c>
      <c r="J264" s="4" t="str">
        <f>Cleaned_SalesTable!D264</f>
        <v>PROD42</v>
      </c>
      <c r="K264" s="4" t="str">
        <f>VLOOKUP(J264,Cleaned_ProductTable!$A:$F,2,FALSE())</f>
        <v>Smart Home WiFi Camera</v>
      </c>
      <c r="L264" s="4" t="str">
        <f>VLOOKUP(J264,Cleaned_ProductTable!$A:$F,3,FALSE())</f>
        <v>Electronics</v>
      </c>
      <c r="M264" s="4" t="str">
        <f>VLOOKUP(J264,Cleaned_ProductTable!$A:$F,4,FALSE())</f>
        <v>Holmes LLC</v>
      </c>
      <c r="N264" s="4">
        <f>VLOOKUP(J264,Cleaned_ProductTable!$A:$F,5,FALSE())</f>
        <v>450.71</v>
      </c>
      <c r="O264" s="4" t="str">
        <f>Cleaned_SalesTable!E264</f>
        <v>STORE7</v>
      </c>
      <c r="P264" s="4" t="str">
        <f>VLOOKUP(O264,Cleaned_StoreTable!$A:$F,2,FALSE())</f>
        <v>Martinez-Mullins</v>
      </c>
      <c r="Q264" s="4" t="str">
        <f>VLOOKUP(O264,Cleaned_StoreTable!$A:$F,3,FALSE())</f>
        <v>South</v>
      </c>
      <c r="R264" s="4" t="str">
        <f>VLOOKUP(O264,Cleaned_StoreTable!$A:$F,5,FALSE())</f>
        <v>Online</v>
      </c>
      <c r="S264" s="4">
        <f>Cleaned_SalesTable!F264</f>
        <v>3</v>
      </c>
      <c r="T264" s="9">
        <f>Cleaned_SalesTable!G264</f>
        <v>553.12</v>
      </c>
      <c r="U264" s="8">
        <f>Cleaned_SalesTable!H264</f>
        <v>0.28000000000000003</v>
      </c>
      <c r="V264" s="4" t="str">
        <f>Cleaned_SalesTable!I264</f>
        <v>COD</v>
      </c>
      <c r="W264" s="9">
        <f>Cleaned_SalesTable!J264</f>
        <v>1194.7392</v>
      </c>
      <c r="X264" s="9">
        <f t="shared" si="26"/>
        <v>1352.13</v>
      </c>
      <c r="Y264" s="9">
        <f t="shared" si="27"/>
        <v>-157.38999999999999</v>
      </c>
      <c r="Z264" s="10">
        <f t="shared" si="28"/>
        <v>-0.13170000000000001</v>
      </c>
      <c r="AA264" s="4" t="str">
        <f t="shared" si="29"/>
        <v>High Value</v>
      </c>
    </row>
    <row r="265" spans="1:27" ht="15" customHeight="1" x14ac:dyDescent="0.3">
      <c r="A265" s="4" t="str">
        <f>Cleaned_SalesTable!A265</f>
        <v>SALE263</v>
      </c>
      <c r="B265" s="26">
        <f>Cleaned_SalesTable!B265</f>
        <v>45826</v>
      </c>
      <c r="C265" s="4" t="str">
        <f t="shared" si="24"/>
        <v>Jun-2025</v>
      </c>
      <c r="D265" s="24">
        <f t="shared" si="25"/>
        <v>2025</v>
      </c>
      <c r="E265" s="4" t="str">
        <f>Cleaned_SalesTable!C265</f>
        <v>CUST1282</v>
      </c>
      <c r="F265" s="4" t="str">
        <f>VLOOKUP(E265,Cleaned_CustomerTable!$A:$H,2,FALSE())</f>
        <v>Kristi Lopez</v>
      </c>
      <c r="G265" s="24">
        <f>VLOOKUP(E265,Cleaned_CustomerTable!$A:$H,3,FALSE())</f>
        <v>46</v>
      </c>
      <c r="H265" s="4" t="str">
        <f>VLOOKUP(E265,Cleaned_CustomerTable!$A:$H,8,FALSE())</f>
        <v>Gold</v>
      </c>
      <c r="I265" s="4" t="str">
        <f>VLOOKUP(E265,Cleaned_CustomerTable!$A:$H,6,FALSE())</f>
        <v>New Jersey</v>
      </c>
      <c r="J265" s="4" t="str">
        <f>Cleaned_SalesTable!D265</f>
        <v>PROD91</v>
      </c>
      <c r="K265" s="4" t="str">
        <f>VLOOKUP(J265,Cleaned_ProductTable!$A:$F,2,FALSE())</f>
        <v>Women's High Heels</v>
      </c>
      <c r="L265" s="4" t="str">
        <f>VLOOKUP(J265,Cleaned_ProductTable!$A:$F,3,FALSE())</f>
        <v>Clothing</v>
      </c>
      <c r="M265" s="4" t="str">
        <f>VLOOKUP(J265,Cleaned_ProductTable!$A:$F,4,FALSE())</f>
        <v>Smith-Charles</v>
      </c>
      <c r="N265" s="4">
        <f>VLOOKUP(J265,Cleaned_ProductTable!$A:$F,5,FALSE())</f>
        <v>438.25</v>
      </c>
      <c r="O265" s="4" t="str">
        <f>Cleaned_SalesTable!E265</f>
        <v>STORE9</v>
      </c>
      <c r="P265" s="4" t="str">
        <f>VLOOKUP(O265,Cleaned_StoreTable!$A:$F,2,FALSE())</f>
        <v>Moore, Padilla and Butler</v>
      </c>
      <c r="Q265" s="4" t="str">
        <f>VLOOKUP(O265,Cleaned_StoreTable!$A:$F,3,FALSE())</f>
        <v>South</v>
      </c>
      <c r="R265" s="4" t="str">
        <f>VLOOKUP(O265,Cleaned_StoreTable!$A:$F,5,FALSE())</f>
        <v>Flagship</v>
      </c>
      <c r="S265" s="4">
        <f>Cleaned_SalesTable!F265</f>
        <v>2</v>
      </c>
      <c r="T265" s="9">
        <f>Cleaned_SalesTable!G265</f>
        <v>903.08</v>
      </c>
      <c r="U265" s="8">
        <f>Cleaned_SalesTable!H265</f>
        <v>0.18</v>
      </c>
      <c r="V265" s="4" t="str">
        <f>Cleaned_SalesTable!I265</f>
        <v>COD</v>
      </c>
      <c r="W265" s="9">
        <f>Cleaned_SalesTable!J265</f>
        <v>1481.0512000000001</v>
      </c>
      <c r="X265" s="9">
        <f t="shared" si="26"/>
        <v>876.5</v>
      </c>
      <c r="Y265" s="9">
        <f t="shared" si="27"/>
        <v>604.54999999999995</v>
      </c>
      <c r="Z265" s="10">
        <f t="shared" si="28"/>
        <v>0.40820000000000001</v>
      </c>
      <c r="AA265" s="4" t="str">
        <f t="shared" si="29"/>
        <v>High Value</v>
      </c>
    </row>
    <row r="266" spans="1:27" ht="15" customHeight="1" x14ac:dyDescent="0.3">
      <c r="A266" s="4" t="str">
        <f>Cleaned_SalesTable!A266</f>
        <v>SALE264</v>
      </c>
      <c r="B266" s="26">
        <f>Cleaned_SalesTable!B266</f>
        <v>45648</v>
      </c>
      <c r="C266" s="4" t="str">
        <f t="shared" si="24"/>
        <v>Dec-2024</v>
      </c>
      <c r="D266" s="24">
        <f t="shared" si="25"/>
        <v>2024</v>
      </c>
      <c r="E266" s="4" t="str">
        <f>Cleaned_SalesTable!C266</f>
        <v>CUST1478</v>
      </c>
      <c r="F266" s="4" t="str">
        <f>VLOOKUP(E266,Cleaned_CustomerTable!$A:$H,2,FALSE())</f>
        <v>Earl Smith Dds</v>
      </c>
      <c r="G266" s="24">
        <f>VLOOKUP(E266,Cleaned_CustomerTable!$A:$H,3,FALSE())</f>
        <v>59</v>
      </c>
      <c r="H266" s="4" t="str">
        <f>VLOOKUP(E266,Cleaned_CustomerTable!$A:$H,8,FALSE())</f>
        <v>Gold</v>
      </c>
      <c r="I266" s="4" t="str">
        <f>VLOOKUP(E266,Cleaned_CustomerTable!$A:$H,6,FALSE())</f>
        <v>South Dakota</v>
      </c>
      <c r="J266" s="4" t="str">
        <f>Cleaned_SalesTable!D266</f>
        <v>PROD16</v>
      </c>
      <c r="K266" s="4" t="str">
        <f>VLOOKUP(J266,Cleaned_ProductTable!$A:$F,2,FALSE())</f>
        <v>Beard Grooming Kit</v>
      </c>
      <c r="L266" s="4" t="str">
        <f>VLOOKUP(J266,Cleaned_ProductTable!$A:$F,3,FALSE())</f>
        <v>Beauty</v>
      </c>
      <c r="M266" s="4" t="str">
        <f>VLOOKUP(J266,Cleaned_ProductTable!$A:$F,4,FALSE())</f>
        <v>Erickson-Green</v>
      </c>
      <c r="N266" s="4">
        <f>VLOOKUP(J266,Cleaned_ProductTable!$A:$F,5,FALSE())</f>
        <v>337.42</v>
      </c>
      <c r="O266" s="4" t="str">
        <f>Cleaned_SalesTable!E266</f>
        <v>STORE11</v>
      </c>
      <c r="P266" s="4" t="str">
        <f>VLOOKUP(O266,Cleaned_StoreTable!$A:$F,2,FALSE())</f>
        <v>Aguirre-Keller</v>
      </c>
      <c r="Q266" s="4" t="str">
        <f>VLOOKUP(O266,Cleaned_StoreTable!$A:$F,3,FALSE())</f>
        <v>South</v>
      </c>
      <c r="R266" s="4" t="str">
        <f>VLOOKUP(O266,Cleaned_StoreTable!$A:$F,5,FALSE())</f>
        <v>Online</v>
      </c>
      <c r="S266" s="4">
        <f>Cleaned_SalesTable!F266</f>
        <v>4</v>
      </c>
      <c r="T266" s="9">
        <f>Cleaned_SalesTable!G266</f>
        <v>640.23</v>
      </c>
      <c r="U266" s="8">
        <f>Cleaned_SalesTable!H266</f>
        <v>0.06</v>
      </c>
      <c r="V266" s="4" t="str">
        <f>Cleaned_SalesTable!I266</f>
        <v>COD</v>
      </c>
      <c r="W266" s="9">
        <f>Cleaned_SalesTable!J266</f>
        <v>2407.2647999999999</v>
      </c>
      <c r="X266" s="9">
        <f t="shared" si="26"/>
        <v>1349.68</v>
      </c>
      <c r="Y266" s="9">
        <f t="shared" si="27"/>
        <v>1057.58</v>
      </c>
      <c r="Z266" s="10">
        <f t="shared" si="28"/>
        <v>0.43930000000000002</v>
      </c>
      <c r="AA266" s="4" t="str">
        <f t="shared" si="29"/>
        <v>High Value</v>
      </c>
    </row>
    <row r="267" spans="1:27" ht="15" customHeight="1" x14ac:dyDescent="0.3">
      <c r="A267" s="4" t="str">
        <f>Cleaned_SalesTable!A267</f>
        <v>SALE265</v>
      </c>
      <c r="B267" s="26">
        <f>Cleaned_SalesTable!B267</f>
        <v>45836</v>
      </c>
      <c r="C267" s="4" t="str">
        <f t="shared" si="24"/>
        <v>Jun-2025</v>
      </c>
      <c r="D267" s="24">
        <f t="shared" si="25"/>
        <v>2025</v>
      </c>
      <c r="E267" s="4" t="str">
        <f>Cleaned_SalesTable!C267</f>
        <v>CUST1141</v>
      </c>
      <c r="F267" s="4" t="str">
        <f>VLOOKUP(E267,Cleaned_CustomerTable!$A:$H,2,FALSE())</f>
        <v>Cristian Wright</v>
      </c>
      <c r="G267" s="24">
        <f>VLOOKUP(E267,Cleaned_CustomerTable!$A:$H,3,FALSE())</f>
        <v>30</v>
      </c>
      <c r="H267" s="4" t="str">
        <f>VLOOKUP(E267,Cleaned_CustomerTable!$A:$H,8,FALSE())</f>
        <v>Bronze</v>
      </c>
      <c r="I267" s="4" t="str">
        <f>VLOOKUP(E267,Cleaned_CustomerTable!$A:$H,6,FALSE())</f>
        <v>California</v>
      </c>
      <c r="J267" s="4" t="str">
        <f>Cleaned_SalesTable!D267</f>
        <v>PROD21</v>
      </c>
      <c r="K267" s="4" t="str">
        <f>VLOOKUP(J267,Cleaned_ProductTable!$A:$F,2,FALSE())</f>
        <v>Multi-Purpose Storage Box</v>
      </c>
      <c r="L267" s="4" t="str">
        <f>VLOOKUP(J267,Cleaned_ProductTable!$A:$F,3,FALSE())</f>
        <v>Home</v>
      </c>
      <c r="M267" s="4" t="str">
        <f>VLOOKUP(J267,Cleaned_ProductTable!$A:$F,4,FALSE())</f>
        <v>Gardner-Montes</v>
      </c>
      <c r="N267" s="4">
        <f>VLOOKUP(J267,Cleaned_ProductTable!$A:$F,5,FALSE())</f>
        <v>123.46</v>
      </c>
      <c r="O267" s="4" t="str">
        <f>Cleaned_SalesTable!E267</f>
        <v>STORE6</v>
      </c>
      <c r="P267" s="4" t="str">
        <f>VLOOKUP(O267,Cleaned_StoreTable!$A:$F,2,FALSE())</f>
        <v>Benson-Elliott</v>
      </c>
      <c r="Q267" s="4" t="str">
        <f>VLOOKUP(O267,Cleaned_StoreTable!$A:$F,3,FALSE())</f>
        <v>East</v>
      </c>
      <c r="R267" s="4" t="str">
        <f>VLOOKUP(O267,Cleaned_StoreTable!$A:$F,5,FALSE())</f>
        <v>Online</v>
      </c>
      <c r="S267" s="4">
        <f>Cleaned_SalesTable!F267</f>
        <v>1</v>
      </c>
      <c r="T267" s="9">
        <f>Cleaned_SalesTable!G267</f>
        <v>518</v>
      </c>
      <c r="U267" s="8">
        <f>Cleaned_SalesTable!H267</f>
        <v>0.25</v>
      </c>
      <c r="V267" s="4" t="str">
        <f>Cleaned_SalesTable!I267</f>
        <v>Credit Card</v>
      </c>
      <c r="W267" s="9">
        <f>Cleaned_SalesTable!J267</f>
        <v>388.5</v>
      </c>
      <c r="X267" s="9">
        <f t="shared" si="26"/>
        <v>123.46</v>
      </c>
      <c r="Y267" s="9">
        <f t="shared" si="27"/>
        <v>265.04000000000002</v>
      </c>
      <c r="Z267" s="10">
        <f t="shared" si="28"/>
        <v>0.68220000000000003</v>
      </c>
      <c r="AA267" s="4" t="str">
        <f t="shared" si="29"/>
        <v>Standard</v>
      </c>
    </row>
    <row r="268" spans="1:27" ht="15" customHeight="1" x14ac:dyDescent="0.3">
      <c r="A268" s="4" t="str">
        <f>Cleaned_SalesTable!A268</f>
        <v>SALE266</v>
      </c>
      <c r="B268" s="26">
        <f>Cleaned_SalesTable!B268</f>
        <v>45437</v>
      </c>
      <c r="C268" s="4" t="str">
        <f t="shared" si="24"/>
        <v>May-2024</v>
      </c>
      <c r="D268" s="24">
        <f t="shared" si="25"/>
        <v>2024</v>
      </c>
      <c r="E268" s="4" t="str">
        <f>Cleaned_SalesTable!C268</f>
        <v>CUST1433</v>
      </c>
      <c r="F268" s="4" t="str">
        <f>VLOOKUP(E268,Cleaned_CustomerTable!$A:$H,2,FALSE())</f>
        <v>Thomas Moore</v>
      </c>
      <c r="G268" s="24">
        <f>VLOOKUP(E268,Cleaned_CustomerTable!$A:$H,3,FALSE())</f>
        <v>51</v>
      </c>
      <c r="H268" s="4" t="str">
        <f>VLOOKUP(E268,Cleaned_CustomerTable!$A:$H,8,FALSE())</f>
        <v>Silver</v>
      </c>
      <c r="I268" s="4" t="str">
        <f>VLOOKUP(E268,Cleaned_CustomerTable!$A:$H,6,FALSE())</f>
        <v>New York</v>
      </c>
      <c r="J268" s="4" t="str">
        <f>Cleaned_SalesTable!D268</f>
        <v>PROD64</v>
      </c>
      <c r="K268" s="4" t="str">
        <f>VLOOKUP(J268,Cleaned_ProductTable!$A:$F,2,FALSE())</f>
        <v>Matte Lipstick Set</v>
      </c>
      <c r="L268" s="4" t="str">
        <f>VLOOKUP(J268,Cleaned_ProductTable!$A:$F,3,FALSE())</f>
        <v>Beauty</v>
      </c>
      <c r="M268" s="4" t="str">
        <f>VLOOKUP(J268,Cleaned_ProductTable!$A:$F,4,FALSE())</f>
        <v>Zhang Inc</v>
      </c>
      <c r="N268" s="4">
        <f>VLOOKUP(J268,Cleaned_ProductTable!$A:$F,5,FALSE())</f>
        <v>299.11</v>
      </c>
      <c r="O268" s="4" t="str">
        <f>Cleaned_SalesTable!E268</f>
        <v>STORE4</v>
      </c>
      <c r="P268" s="4" t="str">
        <f>VLOOKUP(O268,Cleaned_StoreTable!$A:$F,2,FALSE())</f>
        <v>Alexander Group</v>
      </c>
      <c r="Q268" s="4" t="str">
        <f>VLOOKUP(O268,Cleaned_StoreTable!$A:$F,3,FALSE())</f>
        <v>South</v>
      </c>
      <c r="R268" s="4" t="str">
        <f>VLOOKUP(O268,Cleaned_StoreTable!$A:$F,5,FALSE())</f>
        <v>Online</v>
      </c>
      <c r="S268" s="4">
        <f>Cleaned_SalesTable!F268</f>
        <v>4</v>
      </c>
      <c r="T268" s="9">
        <f>Cleaned_SalesTable!G268</f>
        <v>779.25</v>
      </c>
      <c r="U268" s="8">
        <f>Cleaned_SalesTable!H268</f>
        <v>0.25</v>
      </c>
      <c r="V268" s="4" t="str">
        <f>Cleaned_SalesTable!I268</f>
        <v>Credit Card</v>
      </c>
      <c r="W268" s="9">
        <f>Cleaned_SalesTable!J268</f>
        <v>2337.75</v>
      </c>
      <c r="X268" s="9">
        <f t="shared" si="26"/>
        <v>1196.44</v>
      </c>
      <c r="Y268" s="9">
        <f t="shared" si="27"/>
        <v>1141.31</v>
      </c>
      <c r="Z268" s="10">
        <f t="shared" si="28"/>
        <v>0.48820000000000002</v>
      </c>
      <c r="AA268" s="4" t="str">
        <f t="shared" si="29"/>
        <v>High Value</v>
      </c>
    </row>
    <row r="269" spans="1:27" ht="15" customHeight="1" x14ac:dyDescent="0.3">
      <c r="A269" s="4" t="str">
        <f>Cleaned_SalesTable!A269</f>
        <v>SALE267</v>
      </c>
      <c r="B269" s="26">
        <f>Cleaned_SalesTable!B269</f>
        <v>45807</v>
      </c>
      <c r="C269" s="4" t="str">
        <f t="shared" si="24"/>
        <v>May-2025</v>
      </c>
      <c r="D269" s="24">
        <f t="shared" si="25"/>
        <v>2025</v>
      </c>
      <c r="E269" s="4" t="str">
        <f>Cleaned_SalesTable!C269</f>
        <v>CUST1118</v>
      </c>
      <c r="F269" s="4" t="str">
        <f>VLOOKUP(E269,Cleaned_CustomerTable!$A:$H,2,FALSE())</f>
        <v>Earl Allen</v>
      </c>
      <c r="G269" s="24">
        <f>VLOOKUP(E269,Cleaned_CustomerTable!$A:$H,3,FALSE())</f>
        <v>36</v>
      </c>
      <c r="H269" s="4" t="str">
        <f>VLOOKUP(E269,Cleaned_CustomerTable!$A:$H,8,FALSE())</f>
        <v>Platinum</v>
      </c>
      <c r="I269" s="4" t="str">
        <f>VLOOKUP(E269,Cleaned_CustomerTable!$A:$H,6,FALSE())</f>
        <v>Nebraska</v>
      </c>
      <c r="J269" s="4" t="str">
        <f>Cleaned_SalesTable!D269</f>
        <v>PROD83</v>
      </c>
      <c r="K269" s="4" t="str">
        <f>VLOOKUP(J269,Cleaned_ProductTable!$A:$F,2,FALSE())</f>
        <v>Hydrating Face Cleanser</v>
      </c>
      <c r="L269" s="4" t="str">
        <f>VLOOKUP(J269,Cleaned_ProductTable!$A:$F,3,FALSE())</f>
        <v>Beauty</v>
      </c>
      <c r="M269" s="4" t="str">
        <f>VLOOKUP(J269,Cleaned_ProductTable!$A:$F,4,FALSE())</f>
        <v>Butler Group</v>
      </c>
      <c r="N269" s="4">
        <f>VLOOKUP(J269,Cleaned_ProductTable!$A:$F,5,FALSE())</f>
        <v>250.42</v>
      </c>
      <c r="O269" s="4" t="str">
        <f>Cleaned_SalesTable!E269</f>
        <v>STORE7</v>
      </c>
      <c r="P269" s="4" t="str">
        <f>VLOOKUP(O269,Cleaned_StoreTable!$A:$F,2,FALSE())</f>
        <v>Martinez-Mullins</v>
      </c>
      <c r="Q269" s="4" t="str">
        <f>VLOOKUP(O269,Cleaned_StoreTable!$A:$F,3,FALSE())</f>
        <v>South</v>
      </c>
      <c r="R269" s="4" t="str">
        <f>VLOOKUP(O269,Cleaned_StoreTable!$A:$F,5,FALSE())</f>
        <v>Online</v>
      </c>
      <c r="S269" s="4">
        <f>Cleaned_SalesTable!F269</f>
        <v>2</v>
      </c>
      <c r="T269" s="9">
        <f>Cleaned_SalesTable!G269</f>
        <v>467.75</v>
      </c>
      <c r="U269" s="8">
        <f>Cleaned_SalesTable!H269</f>
        <v>0.26</v>
      </c>
      <c r="V269" s="4" t="str">
        <f>Cleaned_SalesTable!I269</f>
        <v>Credit Card</v>
      </c>
      <c r="W269" s="9">
        <f>Cleaned_SalesTable!J269</f>
        <v>692.27</v>
      </c>
      <c r="X269" s="9">
        <f t="shared" si="26"/>
        <v>500.84</v>
      </c>
      <c r="Y269" s="9">
        <f t="shared" si="27"/>
        <v>191.43</v>
      </c>
      <c r="Z269" s="10">
        <f t="shared" si="28"/>
        <v>0.27650000000000002</v>
      </c>
      <c r="AA269" s="4" t="str">
        <f t="shared" si="29"/>
        <v>Standard</v>
      </c>
    </row>
    <row r="270" spans="1:27" ht="15" customHeight="1" x14ac:dyDescent="0.3">
      <c r="A270" s="4" t="str">
        <f>Cleaned_SalesTable!A270</f>
        <v>SALE268</v>
      </c>
      <c r="B270" s="26">
        <f>Cleaned_SalesTable!B270</f>
        <v>45555</v>
      </c>
      <c r="C270" s="4" t="str">
        <f t="shared" si="24"/>
        <v>Sep-2024</v>
      </c>
      <c r="D270" s="24">
        <f t="shared" si="25"/>
        <v>2024</v>
      </c>
      <c r="E270" s="4" t="str">
        <f>Cleaned_SalesTable!C270</f>
        <v>CUST1406</v>
      </c>
      <c r="F270" s="4" t="str">
        <f>VLOOKUP(E270,Cleaned_CustomerTable!$A:$H,2,FALSE())</f>
        <v>David Lozano</v>
      </c>
      <c r="G270" s="24">
        <f>VLOOKUP(E270,Cleaned_CustomerTable!$A:$H,3,FALSE())</f>
        <v>23</v>
      </c>
      <c r="H270" s="4" t="str">
        <f>VLOOKUP(E270,Cleaned_CustomerTable!$A:$H,8,FALSE())</f>
        <v>Gold</v>
      </c>
      <c r="I270" s="4" t="str">
        <f>VLOOKUP(E270,Cleaned_CustomerTable!$A:$H,6,FALSE())</f>
        <v>Wisconsin</v>
      </c>
      <c r="J270" s="4" t="str">
        <f>Cleaned_SalesTable!D270</f>
        <v>PROD90</v>
      </c>
      <c r="K270" s="4" t="str">
        <f>VLOOKUP(J270,Cleaned_ProductTable!$A:$F,2,FALSE())</f>
        <v>Gaming Mouse Pad XL</v>
      </c>
      <c r="L270" s="4" t="str">
        <f>VLOOKUP(J270,Cleaned_ProductTable!$A:$F,3,FALSE())</f>
        <v>Electronics</v>
      </c>
      <c r="M270" s="4" t="str">
        <f>VLOOKUP(J270,Cleaned_ProductTable!$A:$F,4,FALSE())</f>
        <v>Sharp, Taylor and Rodriguez</v>
      </c>
      <c r="N270" s="4">
        <f>VLOOKUP(J270,Cleaned_ProductTable!$A:$F,5,FALSE())</f>
        <v>340.14</v>
      </c>
      <c r="O270" s="4" t="str">
        <f>Cleaned_SalesTable!E270</f>
        <v>STORE18</v>
      </c>
      <c r="P270" s="4" t="str">
        <f>VLOOKUP(O270,Cleaned_StoreTable!$A:$F,2,FALSE())</f>
        <v>Guerrero-Schmitt</v>
      </c>
      <c r="Q270" s="4" t="str">
        <f>VLOOKUP(O270,Cleaned_StoreTable!$A:$F,3,FALSE())</f>
        <v>East</v>
      </c>
      <c r="R270" s="4" t="str">
        <f>VLOOKUP(O270,Cleaned_StoreTable!$A:$F,5,FALSE())</f>
        <v>Flagship</v>
      </c>
      <c r="S270" s="4">
        <f>Cleaned_SalesTable!F270</f>
        <v>3</v>
      </c>
      <c r="T270" s="9">
        <f>Cleaned_SalesTable!G270</f>
        <v>481.73</v>
      </c>
      <c r="U270" s="8">
        <f>Cleaned_SalesTable!H270</f>
        <v>0.06</v>
      </c>
      <c r="V270" s="4" t="str">
        <f>Cleaned_SalesTable!I270</f>
        <v>Credit Card</v>
      </c>
      <c r="W270" s="9">
        <f>Cleaned_SalesTable!J270</f>
        <v>315.24779999999998</v>
      </c>
      <c r="X270" s="9">
        <f t="shared" si="26"/>
        <v>1020.42</v>
      </c>
      <c r="Y270" s="9">
        <f t="shared" si="27"/>
        <v>-705.17</v>
      </c>
      <c r="Z270" s="10">
        <f t="shared" si="28"/>
        <v>-2.2368999999999999</v>
      </c>
      <c r="AA270" s="4" t="str">
        <f t="shared" si="29"/>
        <v>Standard</v>
      </c>
    </row>
    <row r="271" spans="1:27" ht="15" customHeight="1" x14ac:dyDescent="0.3">
      <c r="A271" s="4" t="str">
        <f>Cleaned_SalesTable!A271</f>
        <v>SALE269</v>
      </c>
      <c r="B271" s="26">
        <f>Cleaned_SalesTable!B271</f>
        <v>45803</v>
      </c>
      <c r="C271" s="4" t="str">
        <f t="shared" si="24"/>
        <v>May-2025</v>
      </c>
      <c r="D271" s="24">
        <f t="shared" si="25"/>
        <v>2025</v>
      </c>
      <c r="E271" s="4" t="str">
        <f>Cleaned_SalesTable!C271</f>
        <v>CUST1219</v>
      </c>
      <c r="F271" s="4" t="str">
        <f>VLOOKUP(E271,Cleaned_CustomerTable!$A:$H,2,FALSE())</f>
        <v>Jordan Wells</v>
      </c>
      <c r="G271" s="24">
        <f>VLOOKUP(E271,Cleaned_CustomerTable!$A:$H,3,FALSE())</f>
        <v>47</v>
      </c>
      <c r="H271" s="4" t="str">
        <f>VLOOKUP(E271,Cleaned_CustomerTable!$A:$H,8,FALSE())</f>
        <v>Gold</v>
      </c>
      <c r="I271" s="4" t="str">
        <f>VLOOKUP(E271,Cleaned_CustomerTable!$A:$H,6,FALSE())</f>
        <v>New Jersey</v>
      </c>
      <c r="J271" s="4" t="str">
        <f>Cleaned_SalesTable!D271</f>
        <v>PROD37</v>
      </c>
      <c r="K271" s="4" t="str">
        <f>VLOOKUP(J271,Cleaned_ProductTable!$A:$F,2,FALSE())</f>
        <v>Men's Casual Sneakers</v>
      </c>
      <c r="L271" s="4" t="str">
        <f>VLOOKUP(J271,Cleaned_ProductTable!$A:$F,3,FALSE())</f>
        <v>Clothing</v>
      </c>
      <c r="M271" s="4" t="str">
        <f>VLOOKUP(J271,Cleaned_ProductTable!$A:$F,4,FALSE())</f>
        <v>Hogan-Lee</v>
      </c>
      <c r="N271" s="4">
        <f>VLOOKUP(J271,Cleaned_ProductTable!$A:$F,5,FALSE())</f>
        <v>353.47</v>
      </c>
      <c r="O271" s="4" t="str">
        <f>Cleaned_SalesTable!E271</f>
        <v>STORE0</v>
      </c>
      <c r="P271" s="4" t="str">
        <f>VLOOKUP(O271,Cleaned_StoreTable!$A:$F,2,FALSE())</f>
        <v>Rivera-Warner</v>
      </c>
      <c r="Q271" s="4" t="str">
        <f>VLOOKUP(O271,Cleaned_StoreTable!$A:$F,3,FALSE())</f>
        <v>East</v>
      </c>
      <c r="R271" s="4" t="str">
        <f>VLOOKUP(O271,Cleaned_StoreTable!$A:$F,5,FALSE())</f>
        <v>Flagship</v>
      </c>
      <c r="S271" s="4">
        <f>Cleaned_SalesTable!F271</f>
        <v>4</v>
      </c>
      <c r="T271" s="9">
        <f>Cleaned_SalesTable!G271</f>
        <v>747.01</v>
      </c>
      <c r="U271" s="8">
        <f>Cleaned_SalesTable!H271</f>
        <v>0.13</v>
      </c>
      <c r="V271" s="4" t="str">
        <f>Cleaned_SalesTable!I271</f>
        <v>PayPal</v>
      </c>
      <c r="W271" s="9">
        <f>Cleaned_SalesTable!J271</f>
        <v>2599.5947999999999</v>
      </c>
      <c r="X271" s="9">
        <f t="shared" si="26"/>
        <v>1413.88</v>
      </c>
      <c r="Y271" s="9">
        <f t="shared" si="27"/>
        <v>1185.71</v>
      </c>
      <c r="Z271" s="10">
        <f t="shared" si="28"/>
        <v>0.45610000000000001</v>
      </c>
      <c r="AA271" s="4" t="str">
        <f t="shared" si="29"/>
        <v>High Value</v>
      </c>
    </row>
    <row r="272" spans="1:27" ht="15" customHeight="1" x14ac:dyDescent="0.3">
      <c r="A272" s="4" t="str">
        <f>Cleaned_SalesTable!A272</f>
        <v>SALE270</v>
      </c>
      <c r="B272" s="26">
        <f>Cleaned_SalesTable!B272</f>
        <v>45735</v>
      </c>
      <c r="C272" s="4" t="str">
        <f t="shared" si="24"/>
        <v>Mar-2025</v>
      </c>
      <c r="D272" s="24">
        <f t="shared" si="25"/>
        <v>2025</v>
      </c>
      <c r="E272" s="4" t="str">
        <f>Cleaned_SalesTable!C272</f>
        <v>CUST1101</v>
      </c>
      <c r="F272" s="4" t="str">
        <f>VLOOKUP(E272,Cleaned_CustomerTable!$A:$H,2,FALSE())</f>
        <v>Colleen Maynard</v>
      </c>
      <c r="G272" s="24">
        <f>VLOOKUP(E272,Cleaned_CustomerTable!$A:$H,3,FALSE())</f>
        <v>29</v>
      </c>
      <c r="H272" s="4" t="str">
        <f>VLOOKUP(E272,Cleaned_CustomerTable!$A:$H,8,FALSE())</f>
        <v>Gold</v>
      </c>
      <c r="I272" s="4" t="str">
        <f>VLOOKUP(E272,Cleaned_CustomerTable!$A:$H,6,FALSE())</f>
        <v>Utah</v>
      </c>
      <c r="J272" s="4" t="str">
        <f>Cleaned_SalesTable!D272</f>
        <v>PROD89</v>
      </c>
      <c r="K272" s="4" t="str">
        <f>VLOOKUP(J272,Cleaned_ProductTable!$A:$F,2,FALSE())</f>
        <v>Face Foundation Kit</v>
      </c>
      <c r="L272" s="4" t="str">
        <f>VLOOKUP(J272,Cleaned_ProductTable!$A:$F,3,FALSE())</f>
        <v>Beauty</v>
      </c>
      <c r="M272" s="4" t="str">
        <f>VLOOKUP(J272,Cleaned_ProductTable!$A:$F,4,FALSE())</f>
        <v>Taylor-Elliott</v>
      </c>
      <c r="N272" s="4">
        <f>VLOOKUP(J272,Cleaned_ProductTable!$A:$F,5,FALSE())</f>
        <v>183.04</v>
      </c>
      <c r="O272" s="4" t="str">
        <f>Cleaned_SalesTable!E272</f>
        <v>STORE12</v>
      </c>
      <c r="P272" s="4" t="str">
        <f>VLOOKUP(O272,Cleaned_StoreTable!$A:$F,2,FALSE())</f>
        <v>Thomas, Bridges and Harris</v>
      </c>
      <c r="Q272" s="4" t="str">
        <f>VLOOKUP(O272,Cleaned_StoreTable!$A:$F,3,FALSE())</f>
        <v>North</v>
      </c>
      <c r="R272" s="4" t="str">
        <f>VLOOKUP(O272,Cleaned_StoreTable!$A:$F,5,FALSE())</f>
        <v>Online</v>
      </c>
      <c r="S272" s="4">
        <f>Cleaned_SalesTable!F272</f>
        <v>4</v>
      </c>
      <c r="T272" s="9">
        <f>Cleaned_SalesTable!G272</f>
        <v>461.83</v>
      </c>
      <c r="U272" s="8">
        <f>Cleaned_SalesTable!H272</f>
        <v>0.28000000000000003</v>
      </c>
      <c r="V272" s="4" t="str">
        <f>Cleaned_SalesTable!I272</f>
        <v>PayPal</v>
      </c>
      <c r="W272" s="9">
        <f>Cleaned_SalesTable!J272</f>
        <v>1330.0704000000001</v>
      </c>
      <c r="X272" s="9">
        <f t="shared" si="26"/>
        <v>732.16</v>
      </c>
      <c r="Y272" s="9">
        <f t="shared" si="27"/>
        <v>597.91</v>
      </c>
      <c r="Z272" s="10">
        <f t="shared" si="28"/>
        <v>0.44950000000000001</v>
      </c>
      <c r="AA272" s="4" t="str">
        <f t="shared" si="29"/>
        <v>High Value</v>
      </c>
    </row>
    <row r="273" spans="1:27" ht="15" customHeight="1" x14ac:dyDescent="0.3">
      <c r="A273" s="4" t="str">
        <f>Cleaned_SalesTable!A273</f>
        <v>SALE271</v>
      </c>
      <c r="B273" s="26">
        <f>Cleaned_SalesTable!B273</f>
        <v>45750</v>
      </c>
      <c r="C273" s="4" t="str">
        <f t="shared" si="24"/>
        <v>Apr-2025</v>
      </c>
      <c r="D273" s="24">
        <f t="shared" si="25"/>
        <v>2025</v>
      </c>
      <c r="E273" s="4" t="str">
        <f>Cleaned_SalesTable!C273</f>
        <v>CUST1134</v>
      </c>
      <c r="F273" s="4" t="str">
        <f>VLOOKUP(E273,Cleaned_CustomerTable!$A:$H,2,FALSE())</f>
        <v>Morgan Bowen</v>
      </c>
      <c r="G273" s="24">
        <f>VLOOKUP(E273,Cleaned_CustomerTable!$A:$H,3,FALSE())</f>
        <v>54</v>
      </c>
      <c r="H273" s="4" t="str">
        <f>VLOOKUP(E273,Cleaned_CustomerTable!$A:$H,8,FALSE())</f>
        <v>Gold</v>
      </c>
      <c r="I273" s="4" t="str">
        <f>VLOOKUP(E273,Cleaned_CustomerTable!$A:$H,6,FALSE())</f>
        <v>Washington</v>
      </c>
      <c r="J273" s="4" t="str">
        <f>Cleaned_SalesTable!D273</f>
        <v>PROD70</v>
      </c>
      <c r="K273" s="4" t="str">
        <f>VLOOKUP(J273,Cleaned_ProductTable!$A:$F,2,FALSE())</f>
        <v>Kitchen Storage Rack</v>
      </c>
      <c r="L273" s="4" t="str">
        <f>VLOOKUP(J273,Cleaned_ProductTable!$A:$F,3,FALSE())</f>
        <v>Home</v>
      </c>
      <c r="M273" s="4" t="str">
        <f>VLOOKUP(J273,Cleaned_ProductTable!$A:$F,4,FALSE())</f>
        <v>Duran Group</v>
      </c>
      <c r="N273" s="4">
        <f>VLOOKUP(J273,Cleaned_ProductTable!$A:$F,5,FALSE())</f>
        <v>138.05000000000001</v>
      </c>
      <c r="O273" s="4" t="str">
        <f>Cleaned_SalesTable!E273</f>
        <v>STORE8</v>
      </c>
      <c r="P273" s="4" t="str">
        <f>VLOOKUP(O273,Cleaned_StoreTable!$A:$F,2,FALSE())</f>
        <v>Bean, Jones and Park</v>
      </c>
      <c r="Q273" s="4" t="str">
        <f>VLOOKUP(O273,Cleaned_StoreTable!$A:$F,3,FALSE())</f>
        <v>West</v>
      </c>
      <c r="R273" s="4" t="str">
        <f>VLOOKUP(O273,Cleaned_StoreTable!$A:$F,5,FALSE())</f>
        <v>Online</v>
      </c>
      <c r="S273" s="4">
        <f>Cleaned_SalesTable!F273</f>
        <v>2</v>
      </c>
      <c r="T273" s="9">
        <f>Cleaned_SalesTable!G273</f>
        <v>105.15</v>
      </c>
      <c r="U273" s="8">
        <f>Cleaned_SalesTable!H273</f>
        <v>0.06</v>
      </c>
      <c r="V273" s="4" t="str">
        <f>Cleaned_SalesTable!I273</f>
        <v>Credit Card</v>
      </c>
      <c r="W273" s="9">
        <f>Cleaned_SalesTable!J273</f>
        <v>197.68199999999999</v>
      </c>
      <c r="X273" s="9">
        <f t="shared" si="26"/>
        <v>276.10000000000002</v>
      </c>
      <c r="Y273" s="9">
        <f t="shared" si="27"/>
        <v>-78.42</v>
      </c>
      <c r="Z273" s="10">
        <f t="shared" si="28"/>
        <v>-0.3967</v>
      </c>
      <c r="AA273" s="4" t="str">
        <f t="shared" si="29"/>
        <v>Standard</v>
      </c>
    </row>
    <row r="274" spans="1:27" ht="15" customHeight="1" x14ac:dyDescent="0.3">
      <c r="A274" s="4" t="str">
        <f>Cleaned_SalesTable!A274</f>
        <v>SALE272</v>
      </c>
      <c r="B274" s="26">
        <f>Cleaned_SalesTable!B274</f>
        <v>45693</v>
      </c>
      <c r="C274" s="4" t="str">
        <f t="shared" si="24"/>
        <v>Feb-2025</v>
      </c>
      <c r="D274" s="24">
        <f t="shared" si="25"/>
        <v>2025</v>
      </c>
      <c r="E274" s="4" t="str">
        <f>Cleaned_SalesTable!C274</f>
        <v>CUST1033</v>
      </c>
      <c r="F274" s="4" t="str">
        <f>VLOOKUP(E274,Cleaned_CustomerTable!$A:$H,2,FALSE())</f>
        <v>Robert Jones Dds</v>
      </c>
      <c r="G274" s="24">
        <f>VLOOKUP(E274,Cleaned_CustomerTable!$A:$H,3,FALSE())</f>
        <v>25</v>
      </c>
      <c r="H274" s="4" t="str">
        <f>VLOOKUP(E274,Cleaned_CustomerTable!$A:$H,8,FALSE())</f>
        <v>Platinum</v>
      </c>
      <c r="I274" s="4" t="str">
        <f>VLOOKUP(E274,Cleaned_CustomerTable!$A:$H,6,FALSE())</f>
        <v>Oklahoma</v>
      </c>
      <c r="J274" s="4" t="str">
        <f>Cleaned_SalesTable!D274</f>
        <v>PROD23</v>
      </c>
      <c r="K274" s="4" t="str">
        <f>VLOOKUP(J274,Cleaned_ProductTable!$A:$F,2,FALSE())</f>
        <v>Men's Formal Shirt</v>
      </c>
      <c r="L274" s="4" t="str">
        <f>VLOOKUP(J274,Cleaned_ProductTable!$A:$F,3,FALSE())</f>
        <v>Clothing</v>
      </c>
      <c r="M274" s="4" t="str">
        <f>VLOOKUP(J274,Cleaned_ProductTable!$A:$F,4,FALSE())</f>
        <v>Moon, Mora and Santos</v>
      </c>
      <c r="N274" s="4">
        <f>VLOOKUP(J274,Cleaned_ProductTable!$A:$F,5,FALSE())</f>
        <v>265.73</v>
      </c>
      <c r="O274" s="4" t="str">
        <f>Cleaned_SalesTable!E274</f>
        <v>STORE3</v>
      </c>
      <c r="P274" s="4" t="str">
        <f>VLOOKUP(O274,Cleaned_StoreTable!$A:$F,2,FALSE())</f>
        <v>Johnson-Wright</v>
      </c>
      <c r="Q274" s="4" t="str">
        <f>VLOOKUP(O274,Cleaned_StoreTable!$A:$F,3,FALSE())</f>
        <v>North</v>
      </c>
      <c r="R274" s="4" t="str">
        <f>VLOOKUP(O274,Cleaned_StoreTable!$A:$F,5,FALSE())</f>
        <v>Outlet</v>
      </c>
      <c r="S274" s="4">
        <f>Cleaned_SalesTable!F274</f>
        <v>3</v>
      </c>
      <c r="T274" s="9">
        <f>Cleaned_SalesTable!G274</f>
        <v>610.24</v>
      </c>
      <c r="U274" s="8">
        <f>Cleaned_SalesTable!H274</f>
        <v>0.17</v>
      </c>
      <c r="V274" s="4" t="str">
        <f>Cleaned_SalesTable!I274</f>
        <v>COD</v>
      </c>
      <c r="W274" s="9">
        <f>Cleaned_SalesTable!J274</f>
        <v>1519.4975999999999</v>
      </c>
      <c r="X274" s="9">
        <f t="shared" si="26"/>
        <v>797.19</v>
      </c>
      <c r="Y274" s="9">
        <f t="shared" si="27"/>
        <v>722.31</v>
      </c>
      <c r="Z274" s="10">
        <f t="shared" si="28"/>
        <v>0.47539999999999999</v>
      </c>
      <c r="AA274" s="4" t="str">
        <f t="shared" si="29"/>
        <v>High Value</v>
      </c>
    </row>
    <row r="275" spans="1:27" ht="15" customHeight="1" x14ac:dyDescent="0.3">
      <c r="A275" s="4" t="str">
        <f>Cleaned_SalesTable!A275</f>
        <v>SALE273</v>
      </c>
      <c r="B275" s="26">
        <f>Cleaned_SalesTable!B275</f>
        <v>45667</v>
      </c>
      <c r="C275" s="4" t="str">
        <f t="shared" si="24"/>
        <v>Jan-2025</v>
      </c>
      <c r="D275" s="24">
        <f t="shared" si="25"/>
        <v>2025</v>
      </c>
      <c r="E275" s="4" t="str">
        <f>Cleaned_SalesTable!C275</f>
        <v>CUST1312</v>
      </c>
      <c r="F275" s="4" t="str">
        <f>VLOOKUP(E275,Cleaned_CustomerTable!$A:$H,2,FALSE())</f>
        <v>Jason Mullins</v>
      </c>
      <c r="G275" s="24">
        <f>VLOOKUP(E275,Cleaned_CustomerTable!$A:$H,3,FALSE())</f>
        <v>47</v>
      </c>
      <c r="H275" s="4" t="str">
        <f>VLOOKUP(E275,Cleaned_CustomerTable!$A:$H,8,FALSE())</f>
        <v>Silver</v>
      </c>
      <c r="I275" s="4" t="str">
        <f>VLOOKUP(E275,Cleaned_CustomerTable!$A:$H,6,FALSE())</f>
        <v>Delaware</v>
      </c>
      <c r="J275" s="4" t="str">
        <f>Cleaned_SalesTable!D275</f>
        <v>PROD74</v>
      </c>
      <c r="K275" s="4" t="str">
        <f>VLOOKUP(J275,Cleaned_ProductTable!$A:$F,2,FALSE())</f>
        <v>Bluetooth Car Audio System</v>
      </c>
      <c r="L275" s="4" t="str">
        <f>VLOOKUP(J275,Cleaned_ProductTable!$A:$F,3,FALSE())</f>
        <v>Electronics</v>
      </c>
      <c r="M275" s="4" t="str">
        <f>VLOOKUP(J275,Cleaned_ProductTable!$A:$F,4,FALSE())</f>
        <v>Bruce-Bowen</v>
      </c>
      <c r="N275" s="4">
        <f>VLOOKUP(J275,Cleaned_ProductTable!$A:$F,5,FALSE())</f>
        <v>403.71</v>
      </c>
      <c r="O275" s="4" t="str">
        <f>Cleaned_SalesTable!E275</f>
        <v>STORE8</v>
      </c>
      <c r="P275" s="4" t="str">
        <f>VLOOKUP(O275,Cleaned_StoreTable!$A:$F,2,FALSE())</f>
        <v>Bean, Jones and Park</v>
      </c>
      <c r="Q275" s="4" t="str">
        <f>VLOOKUP(O275,Cleaned_StoreTable!$A:$F,3,FALSE())</f>
        <v>West</v>
      </c>
      <c r="R275" s="4" t="str">
        <f>VLOOKUP(O275,Cleaned_StoreTable!$A:$F,5,FALSE())</f>
        <v>Online</v>
      </c>
      <c r="S275" s="4">
        <f>Cleaned_SalesTable!F275</f>
        <v>1</v>
      </c>
      <c r="T275" s="9">
        <f>Cleaned_SalesTable!G275</f>
        <v>872.12</v>
      </c>
      <c r="U275" s="8">
        <f>Cleaned_SalesTable!H275</f>
        <v>7.0000000000000007E-2</v>
      </c>
      <c r="V275" s="4" t="str">
        <f>Cleaned_SalesTable!I275</f>
        <v>PayPal</v>
      </c>
      <c r="W275" s="9">
        <f>Cleaned_SalesTable!J275</f>
        <v>811.07159999999999</v>
      </c>
      <c r="X275" s="9">
        <f t="shared" si="26"/>
        <v>403.71</v>
      </c>
      <c r="Y275" s="9">
        <f t="shared" si="27"/>
        <v>407.36</v>
      </c>
      <c r="Z275" s="10">
        <f t="shared" si="28"/>
        <v>0.50219999999999998</v>
      </c>
      <c r="AA275" s="4" t="str">
        <f t="shared" si="29"/>
        <v>Standard</v>
      </c>
    </row>
    <row r="276" spans="1:27" ht="15" customHeight="1" x14ac:dyDescent="0.3">
      <c r="A276" s="4" t="str">
        <f>Cleaned_SalesTable!A276</f>
        <v>SALE274</v>
      </c>
      <c r="B276" s="26">
        <f>Cleaned_SalesTable!B276</f>
        <v>45316</v>
      </c>
      <c r="C276" s="4" t="str">
        <f t="shared" si="24"/>
        <v>Jan-2024</v>
      </c>
      <c r="D276" s="24">
        <f t="shared" si="25"/>
        <v>2024</v>
      </c>
      <c r="E276" s="4" t="str">
        <f>Cleaned_SalesTable!C276</f>
        <v>CUST1433</v>
      </c>
      <c r="F276" s="4" t="str">
        <f>VLOOKUP(E276,Cleaned_CustomerTable!$A:$H,2,FALSE())</f>
        <v>Thomas Moore</v>
      </c>
      <c r="G276" s="24">
        <f>VLOOKUP(E276,Cleaned_CustomerTable!$A:$H,3,FALSE())</f>
        <v>51</v>
      </c>
      <c r="H276" s="4" t="str">
        <f>VLOOKUP(E276,Cleaned_CustomerTable!$A:$H,8,FALSE())</f>
        <v>Silver</v>
      </c>
      <c r="I276" s="4" t="str">
        <f>VLOOKUP(E276,Cleaned_CustomerTable!$A:$H,6,FALSE())</f>
        <v>New York</v>
      </c>
      <c r="J276" s="4" t="str">
        <f>Cleaned_SalesTable!D276</f>
        <v>PROD10</v>
      </c>
      <c r="K276" s="4" t="str">
        <f>VLOOKUP(J276,Cleaned_ProductTable!$A:$F,2,FALSE())</f>
        <v>Ceramic Kitchen Bowl Set</v>
      </c>
      <c r="L276" s="4" t="str">
        <f>VLOOKUP(J276,Cleaned_ProductTable!$A:$F,3,FALSE())</f>
        <v>Home</v>
      </c>
      <c r="M276" s="4" t="str">
        <f>VLOOKUP(J276,Cleaned_ProductTable!$A:$F,4,FALSE())</f>
        <v>Hamilton Group</v>
      </c>
      <c r="N276" s="4">
        <f>VLOOKUP(J276,Cleaned_ProductTable!$A:$F,5,FALSE())</f>
        <v>298.86</v>
      </c>
      <c r="O276" s="4" t="str">
        <f>Cleaned_SalesTable!E276</f>
        <v>STORE1</v>
      </c>
      <c r="P276" s="4" t="str">
        <f>VLOOKUP(O276,Cleaned_StoreTable!$A:$F,2,FALSE())</f>
        <v>Martinez, Adkins and Johnson</v>
      </c>
      <c r="Q276" s="4" t="str">
        <f>VLOOKUP(O276,Cleaned_StoreTable!$A:$F,3,FALSE())</f>
        <v>North</v>
      </c>
      <c r="R276" s="4" t="str">
        <f>VLOOKUP(O276,Cleaned_StoreTable!$A:$F,5,FALSE())</f>
        <v>Flagship</v>
      </c>
      <c r="S276" s="4">
        <f>Cleaned_SalesTable!F276</f>
        <v>1</v>
      </c>
      <c r="T276" s="9">
        <f>Cleaned_SalesTable!G276</f>
        <v>406.79</v>
      </c>
      <c r="U276" s="8">
        <f>Cleaned_SalesTable!H276</f>
        <v>0.03</v>
      </c>
      <c r="V276" s="4" t="str">
        <f>Cleaned_SalesTable!I276</f>
        <v>COD</v>
      </c>
      <c r="W276" s="9">
        <f>Cleaned_SalesTable!J276</f>
        <v>394.58629999999999</v>
      </c>
      <c r="X276" s="9">
        <f t="shared" si="26"/>
        <v>298.86</v>
      </c>
      <c r="Y276" s="9">
        <f t="shared" si="27"/>
        <v>95.73</v>
      </c>
      <c r="Z276" s="10">
        <f t="shared" si="28"/>
        <v>0.24260000000000001</v>
      </c>
      <c r="AA276" s="4" t="str">
        <f t="shared" si="29"/>
        <v>Standard</v>
      </c>
    </row>
    <row r="277" spans="1:27" ht="15" customHeight="1" x14ac:dyDescent="0.3">
      <c r="A277" s="4" t="str">
        <f>Cleaned_SalesTable!A277</f>
        <v>SALE275</v>
      </c>
      <c r="B277" s="26">
        <f>Cleaned_SalesTable!B277</f>
        <v>45932</v>
      </c>
      <c r="C277" s="4" t="str">
        <f t="shared" si="24"/>
        <v>Oct-2025</v>
      </c>
      <c r="D277" s="24">
        <f t="shared" si="25"/>
        <v>2025</v>
      </c>
      <c r="E277" s="4" t="str">
        <f>Cleaned_SalesTable!C277</f>
        <v>CUST1372</v>
      </c>
      <c r="F277" s="4" t="str">
        <f>VLOOKUP(E277,Cleaned_CustomerTable!$A:$H,2,FALSE())</f>
        <v>Jacqueline Anthony</v>
      </c>
      <c r="G277" s="24">
        <f>VLOOKUP(E277,Cleaned_CustomerTable!$A:$H,3,FALSE())</f>
        <v>28</v>
      </c>
      <c r="H277" s="4" t="str">
        <f>VLOOKUP(E277,Cleaned_CustomerTable!$A:$H,8,FALSE())</f>
        <v>Bronze</v>
      </c>
      <c r="I277" s="4" t="str">
        <f>VLOOKUP(E277,Cleaned_CustomerTable!$A:$H,6,FALSE())</f>
        <v>Ohio</v>
      </c>
      <c r="J277" s="4" t="str">
        <f>Cleaned_SalesTable!D277</f>
        <v>PROD54</v>
      </c>
      <c r="K277" s="4" t="str">
        <f>VLOOKUP(J277,Cleaned_ProductTable!$A:$F,2,FALSE())</f>
        <v>Sports Stopwatch Pro</v>
      </c>
      <c r="L277" s="4" t="str">
        <f>VLOOKUP(J277,Cleaned_ProductTable!$A:$F,3,FALSE())</f>
        <v>Sports</v>
      </c>
      <c r="M277" s="4" t="str">
        <f>VLOOKUP(J277,Cleaned_ProductTable!$A:$F,4,FALSE())</f>
        <v>Thompson-French</v>
      </c>
      <c r="N277" s="4">
        <f>VLOOKUP(J277,Cleaned_ProductTable!$A:$F,5,FALSE())</f>
        <v>434.84</v>
      </c>
      <c r="O277" s="4" t="str">
        <f>Cleaned_SalesTable!E277</f>
        <v>STORE14</v>
      </c>
      <c r="P277" s="4" t="str">
        <f>VLOOKUP(O277,Cleaned_StoreTable!$A:$F,2,FALSE())</f>
        <v>Mcdonald Inc</v>
      </c>
      <c r="Q277" s="4" t="str">
        <f>VLOOKUP(O277,Cleaned_StoreTable!$A:$F,3,FALSE())</f>
        <v>South</v>
      </c>
      <c r="R277" s="4" t="str">
        <f>VLOOKUP(O277,Cleaned_StoreTable!$A:$F,5,FALSE())</f>
        <v>Outlet</v>
      </c>
      <c r="S277" s="4">
        <f>Cleaned_SalesTable!F277</f>
        <v>1</v>
      </c>
      <c r="T277" s="9">
        <f>Cleaned_SalesTable!G277</f>
        <v>606.01</v>
      </c>
      <c r="U277" s="8">
        <f>Cleaned_SalesTable!H277</f>
        <v>0.04</v>
      </c>
      <c r="V277" s="4" t="str">
        <f>Cleaned_SalesTable!I277</f>
        <v>PayPal</v>
      </c>
      <c r="W277" s="9">
        <f>Cleaned_SalesTable!J277</f>
        <v>581.76959999999997</v>
      </c>
      <c r="X277" s="9">
        <f t="shared" si="26"/>
        <v>434.84</v>
      </c>
      <c r="Y277" s="9">
        <f t="shared" si="27"/>
        <v>146.93</v>
      </c>
      <c r="Z277" s="10">
        <f t="shared" si="28"/>
        <v>0.25259999999999999</v>
      </c>
      <c r="AA277" s="4" t="str">
        <f t="shared" si="29"/>
        <v>Standard</v>
      </c>
    </row>
    <row r="278" spans="1:27" ht="15" customHeight="1" x14ac:dyDescent="0.3">
      <c r="A278" s="4" t="str">
        <f>Cleaned_SalesTable!A278</f>
        <v>SALE276</v>
      </c>
      <c r="B278" s="26">
        <f>Cleaned_SalesTable!B278</f>
        <v>45483</v>
      </c>
      <c r="C278" s="4" t="str">
        <f t="shared" si="24"/>
        <v>Jul-2024</v>
      </c>
      <c r="D278" s="24">
        <f t="shared" si="25"/>
        <v>2024</v>
      </c>
      <c r="E278" s="4" t="str">
        <f>Cleaned_SalesTable!C278</f>
        <v>CUST1349</v>
      </c>
      <c r="F278" s="4" t="str">
        <f>VLOOKUP(E278,Cleaned_CustomerTable!$A:$H,2,FALSE())</f>
        <v>Heather Valenzuela</v>
      </c>
      <c r="G278" s="24">
        <f>VLOOKUP(E278,Cleaned_CustomerTable!$A:$H,3,FALSE())</f>
        <v>31</v>
      </c>
      <c r="H278" s="4" t="str">
        <f>VLOOKUP(E278,Cleaned_CustomerTable!$A:$H,8,FALSE())</f>
        <v>Bronze</v>
      </c>
      <c r="I278" s="4" t="str">
        <f>VLOOKUP(E278,Cleaned_CustomerTable!$A:$H,6,FALSE())</f>
        <v>Alaska</v>
      </c>
      <c r="J278" s="4" t="str">
        <f>Cleaned_SalesTable!D278</f>
        <v>PROD17</v>
      </c>
      <c r="K278" s="4" t="str">
        <f>VLOOKUP(J278,Cleaned_ProductTable!$A:$F,2,FALSE())</f>
        <v>Soccer Training Cone Set</v>
      </c>
      <c r="L278" s="4" t="str">
        <f>VLOOKUP(J278,Cleaned_ProductTable!$A:$F,3,FALSE())</f>
        <v>Sports</v>
      </c>
      <c r="M278" s="4" t="str">
        <f>VLOOKUP(J278,Cleaned_ProductTable!$A:$F,4,FALSE())</f>
        <v>Ford, Murphy and Wilson</v>
      </c>
      <c r="N278" s="4">
        <f>VLOOKUP(J278,Cleaned_ProductTable!$A:$F,5,FALSE())</f>
        <v>144.53</v>
      </c>
      <c r="O278" s="4" t="str">
        <f>Cleaned_SalesTable!E278</f>
        <v>STORE5</v>
      </c>
      <c r="P278" s="4" t="str">
        <f>VLOOKUP(O278,Cleaned_StoreTable!$A:$F,2,FALSE())</f>
        <v>Gray Ltd</v>
      </c>
      <c r="Q278" s="4" t="str">
        <f>VLOOKUP(O278,Cleaned_StoreTable!$A:$F,3,FALSE())</f>
        <v>North</v>
      </c>
      <c r="R278" s="4" t="str">
        <f>VLOOKUP(O278,Cleaned_StoreTable!$A:$F,5,FALSE())</f>
        <v>Outlet</v>
      </c>
      <c r="S278" s="4">
        <f>Cleaned_SalesTable!F278</f>
        <v>4</v>
      </c>
      <c r="T278" s="9">
        <f>Cleaned_SalesTable!G278</f>
        <v>322.58</v>
      </c>
      <c r="U278" s="8">
        <f>Cleaned_SalesTable!H278</f>
        <v>0.06</v>
      </c>
      <c r="V278" s="4" t="str">
        <f>Cleaned_SalesTable!I278</f>
        <v>Credit Card</v>
      </c>
      <c r="W278" s="9">
        <f>Cleaned_SalesTable!J278</f>
        <v>1212.9007999999999</v>
      </c>
      <c r="X278" s="9">
        <f t="shared" si="26"/>
        <v>578.12</v>
      </c>
      <c r="Y278" s="9">
        <f t="shared" si="27"/>
        <v>634.78</v>
      </c>
      <c r="Z278" s="10">
        <f t="shared" si="28"/>
        <v>0.52339999999999998</v>
      </c>
      <c r="AA278" s="4" t="str">
        <f t="shared" si="29"/>
        <v>High Value</v>
      </c>
    </row>
    <row r="279" spans="1:27" ht="15" customHeight="1" x14ac:dyDescent="0.3">
      <c r="A279" s="4" t="str">
        <f>Cleaned_SalesTable!A279</f>
        <v>SALE277</v>
      </c>
      <c r="B279" s="26">
        <f>Cleaned_SalesTable!B279</f>
        <v>45661</v>
      </c>
      <c r="C279" s="4" t="str">
        <f t="shared" si="24"/>
        <v>Jan-2025</v>
      </c>
      <c r="D279" s="24">
        <f t="shared" si="25"/>
        <v>2025</v>
      </c>
      <c r="E279" s="4" t="str">
        <f>Cleaned_SalesTable!C279</f>
        <v>CUST1484</v>
      </c>
      <c r="F279" s="4" t="str">
        <f>VLOOKUP(E279,Cleaned_CustomerTable!$A:$H,2,FALSE())</f>
        <v>Jessica Castro</v>
      </c>
      <c r="G279" s="24">
        <f>VLOOKUP(E279,Cleaned_CustomerTable!$A:$H,3,FALSE())</f>
        <v>32</v>
      </c>
      <c r="H279" s="4" t="str">
        <f>VLOOKUP(E279,Cleaned_CustomerTable!$A:$H,8,FALSE())</f>
        <v>Bronze</v>
      </c>
      <c r="I279" s="4" t="str">
        <f>VLOOKUP(E279,Cleaned_CustomerTable!$A:$H,6,FALSE())</f>
        <v>Massachusetts</v>
      </c>
      <c r="J279" s="4" t="str">
        <f>Cleaned_SalesTable!D279</f>
        <v>PROD77</v>
      </c>
      <c r="K279" s="4" t="str">
        <f>VLOOKUP(J279,Cleaned_ProductTable!$A:$F,2,FALSE())</f>
        <v>WiFi Mesh Router</v>
      </c>
      <c r="L279" s="4" t="str">
        <f>VLOOKUP(J279,Cleaned_ProductTable!$A:$F,3,FALSE())</f>
        <v>Electronics</v>
      </c>
      <c r="M279" s="4" t="str">
        <f>VLOOKUP(J279,Cleaned_ProductTable!$A:$F,4,FALSE())</f>
        <v>White, Reeves and Woods</v>
      </c>
      <c r="N279" s="4">
        <f>VLOOKUP(J279,Cleaned_ProductTable!$A:$F,5,FALSE())</f>
        <v>480.9</v>
      </c>
      <c r="O279" s="4" t="str">
        <f>Cleaned_SalesTable!E279</f>
        <v>STORE18</v>
      </c>
      <c r="P279" s="4" t="str">
        <f>VLOOKUP(O279,Cleaned_StoreTable!$A:$F,2,FALSE())</f>
        <v>Guerrero-Schmitt</v>
      </c>
      <c r="Q279" s="4" t="str">
        <f>VLOOKUP(O279,Cleaned_StoreTable!$A:$F,3,FALSE())</f>
        <v>East</v>
      </c>
      <c r="R279" s="4" t="str">
        <f>VLOOKUP(O279,Cleaned_StoreTable!$A:$F,5,FALSE())</f>
        <v>Flagship</v>
      </c>
      <c r="S279" s="4">
        <f>Cleaned_SalesTable!F279</f>
        <v>4</v>
      </c>
      <c r="T279" s="9">
        <f>Cleaned_SalesTable!G279</f>
        <v>463.17</v>
      </c>
      <c r="U279" s="8">
        <f>Cleaned_SalesTable!H279</f>
        <v>0.06</v>
      </c>
      <c r="V279" s="4" t="str">
        <f>Cleaned_SalesTable!I279</f>
        <v>PayPal</v>
      </c>
      <c r="W279" s="9">
        <f>Cleaned_SalesTable!J279</f>
        <v>1741.5192</v>
      </c>
      <c r="X279" s="9">
        <f t="shared" si="26"/>
        <v>1923.6</v>
      </c>
      <c r="Y279" s="9">
        <f t="shared" si="27"/>
        <v>-182.08</v>
      </c>
      <c r="Z279" s="10">
        <f t="shared" si="28"/>
        <v>-0.1046</v>
      </c>
      <c r="AA279" s="4" t="str">
        <f t="shared" si="29"/>
        <v>High Value</v>
      </c>
    </row>
    <row r="280" spans="1:27" ht="15" customHeight="1" x14ac:dyDescent="0.3">
      <c r="A280" s="4" t="str">
        <f>Cleaned_SalesTable!A280</f>
        <v>SALE278</v>
      </c>
      <c r="B280" s="26">
        <f>Cleaned_SalesTable!B280</f>
        <v>45798</v>
      </c>
      <c r="C280" s="4" t="str">
        <f t="shared" si="24"/>
        <v>May-2025</v>
      </c>
      <c r="D280" s="24">
        <f t="shared" si="25"/>
        <v>2025</v>
      </c>
      <c r="E280" s="4" t="str">
        <f>Cleaned_SalesTable!C280</f>
        <v>CUST1316</v>
      </c>
      <c r="F280" s="4" t="str">
        <f>VLOOKUP(E280,Cleaned_CustomerTable!$A:$H,2,FALSE())</f>
        <v>Robert House</v>
      </c>
      <c r="G280" s="24">
        <f>VLOOKUP(E280,Cleaned_CustomerTable!$A:$H,3,FALSE())</f>
        <v>34</v>
      </c>
      <c r="H280" s="4" t="str">
        <f>VLOOKUP(E280,Cleaned_CustomerTable!$A:$H,8,FALSE())</f>
        <v>Gold</v>
      </c>
      <c r="I280" s="4" t="str">
        <f>VLOOKUP(E280,Cleaned_CustomerTable!$A:$H,6,FALSE())</f>
        <v>Maryland</v>
      </c>
      <c r="J280" s="4" t="str">
        <f>Cleaned_SalesTable!D280</f>
        <v>PROD25</v>
      </c>
      <c r="K280" s="4" t="str">
        <f>VLOOKUP(J280,Cleaned_ProductTable!$A:$F,2,FALSE())</f>
        <v>Women's Scarf Set</v>
      </c>
      <c r="L280" s="4" t="str">
        <f>VLOOKUP(J280,Cleaned_ProductTable!$A:$F,3,FALSE())</f>
        <v>Clothing</v>
      </c>
      <c r="M280" s="4" t="str">
        <f>VLOOKUP(J280,Cleaned_ProductTable!$A:$F,4,FALSE())</f>
        <v>Brown and Sons</v>
      </c>
      <c r="N280" s="4">
        <f>VLOOKUP(J280,Cleaned_ProductTable!$A:$F,5,FALSE())</f>
        <v>174.02</v>
      </c>
      <c r="O280" s="4" t="str">
        <f>Cleaned_SalesTable!E280</f>
        <v>STORE7</v>
      </c>
      <c r="P280" s="4" t="str">
        <f>VLOOKUP(O280,Cleaned_StoreTable!$A:$F,2,FALSE())</f>
        <v>Martinez-Mullins</v>
      </c>
      <c r="Q280" s="4" t="str">
        <f>VLOOKUP(O280,Cleaned_StoreTable!$A:$F,3,FALSE())</f>
        <v>South</v>
      </c>
      <c r="R280" s="4" t="str">
        <f>VLOOKUP(O280,Cleaned_StoreTable!$A:$F,5,FALSE())</f>
        <v>Online</v>
      </c>
      <c r="S280" s="4">
        <f>Cleaned_SalesTable!F280</f>
        <v>4</v>
      </c>
      <c r="T280" s="9">
        <f>Cleaned_SalesTable!G280</f>
        <v>285.82</v>
      </c>
      <c r="U280" s="8">
        <f>Cleaned_SalesTable!H280</f>
        <v>0.18</v>
      </c>
      <c r="V280" s="4" t="str">
        <f>Cleaned_SalesTable!I280</f>
        <v>PayPal</v>
      </c>
      <c r="W280" s="9">
        <f>Cleaned_SalesTable!J280</f>
        <v>937.4896</v>
      </c>
      <c r="X280" s="9">
        <f t="shared" si="26"/>
        <v>696.08</v>
      </c>
      <c r="Y280" s="9">
        <f t="shared" si="27"/>
        <v>241.41</v>
      </c>
      <c r="Z280" s="10">
        <f t="shared" si="28"/>
        <v>0.25750000000000001</v>
      </c>
      <c r="AA280" s="4" t="str">
        <f t="shared" si="29"/>
        <v>Standard</v>
      </c>
    </row>
    <row r="281" spans="1:27" ht="15" customHeight="1" x14ac:dyDescent="0.3">
      <c r="A281" s="4" t="str">
        <f>Cleaned_SalesTable!A281</f>
        <v>SALE279</v>
      </c>
      <c r="B281" s="26">
        <f>Cleaned_SalesTable!B281</f>
        <v>45868</v>
      </c>
      <c r="C281" s="4" t="str">
        <f t="shared" si="24"/>
        <v>Jul-2025</v>
      </c>
      <c r="D281" s="24">
        <f t="shared" si="25"/>
        <v>2025</v>
      </c>
      <c r="E281" s="4" t="str">
        <f>Cleaned_SalesTable!C281</f>
        <v>CUST1326</v>
      </c>
      <c r="F281" s="4" t="str">
        <f>VLOOKUP(E281,Cleaned_CustomerTable!$A:$H,2,FALSE())</f>
        <v>Robert King</v>
      </c>
      <c r="G281" s="24">
        <f>VLOOKUP(E281,Cleaned_CustomerTable!$A:$H,3,FALSE())</f>
        <v>58</v>
      </c>
      <c r="H281" s="4" t="str">
        <f>VLOOKUP(E281,Cleaned_CustomerTable!$A:$H,8,FALSE())</f>
        <v>Gold</v>
      </c>
      <c r="I281" s="4" t="str">
        <f>VLOOKUP(E281,Cleaned_CustomerTable!$A:$H,6,FALSE())</f>
        <v>Rhode Island</v>
      </c>
      <c r="J281" s="4" t="str">
        <f>Cleaned_SalesTable!D281</f>
        <v>PROD37</v>
      </c>
      <c r="K281" s="4" t="str">
        <f>VLOOKUP(J281,Cleaned_ProductTable!$A:$F,2,FALSE())</f>
        <v>Men's Casual Sneakers</v>
      </c>
      <c r="L281" s="4" t="str">
        <f>VLOOKUP(J281,Cleaned_ProductTable!$A:$F,3,FALSE())</f>
        <v>Clothing</v>
      </c>
      <c r="M281" s="4" t="str">
        <f>VLOOKUP(J281,Cleaned_ProductTable!$A:$F,4,FALSE())</f>
        <v>Hogan-Lee</v>
      </c>
      <c r="N281" s="4">
        <f>VLOOKUP(J281,Cleaned_ProductTable!$A:$F,5,FALSE())</f>
        <v>353.47</v>
      </c>
      <c r="O281" s="4" t="str">
        <f>Cleaned_SalesTable!E281</f>
        <v>STORE11</v>
      </c>
      <c r="P281" s="4" t="str">
        <f>VLOOKUP(O281,Cleaned_StoreTable!$A:$F,2,FALSE())</f>
        <v>Aguirre-Keller</v>
      </c>
      <c r="Q281" s="4" t="str">
        <f>VLOOKUP(O281,Cleaned_StoreTable!$A:$F,3,FALSE())</f>
        <v>South</v>
      </c>
      <c r="R281" s="4" t="str">
        <f>VLOOKUP(O281,Cleaned_StoreTable!$A:$F,5,FALSE())</f>
        <v>Online</v>
      </c>
      <c r="S281" s="4">
        <f>Cleaned_SalesTable!F281</f>
        <v>3</v>
      </c>
      <c r="T281" s="9">
        <f>Cleaned_SalesTable!G281</f>
        <v>995.38</v>
      </c>
      <c r="U281" s="8">
        <f>Cleaned_SalesTable!H281</f>
        <v>0.1</v>
      </c>
      <c r="V281" s="4" t="str">
        <f>Cleaned_SalesTable!I281</f>
        <v>PayPal</v>
      </c>
      <c r="W281" s="9">
        <f>Cleaned_SalesTable!J281</f>
        <v>2687.5259999999998</v>
      </c>
      <c r="X281" s="9">
        <f t="shared" si="26"/>
        <v>1060.4100000000001</v>
      </c>
      <c r="Y281" s="9">
        <f t="shared" si="27"/>
        <v>1627.12</v>
      </c>
      <c r="Z281" s="10">
        <f t="shared" si="28"/>
        <v>0.60540000000000005</v>
      </c>
      <c r="AA281" s="4" t="str">
        <f t="shared" si="29"/>
        <v>High Value</v>
      </c>
    </row>
    <row r="282" spans="1:27" ht="15" customHeight="1" x14ac:dyDescent="0.3">
      <c r="A282" s="4" t="str">
        <f>Cleaned_SalesTable!A282</f>
        <v>SALE280</v>
      </c>
      <c r="B282" s="26">
        <f>Cleaned_SalesTable!B282</f>
        <v>45757</v>
      </c>
      <c r="C282" s="4" t="str">
        <f t="shared" si="24"/>
        <v>Apr-2025</v>
      </c>
      <c r="D282" s="24">
        <f t="shared" si="25"/>
        <v>2025</v>
      </c>
      <c r="E282" s="4" t="str">
        <f>Cleaned_SalesTable!C282</f>
        <v>CUST1119</v>
      </c>
      <c r="F282" s="4" t="str">
        <f>VLOOKUP(E282,Cleaned_CustomerTable!$A:$H,2,FALSE())</f>
        <v>Michael Jones</v>
      </c>
      <c r="G282" s="24">
        <f>VLOOKUP(E282,Cleaned_CustomerTable!$A:$H,3,FALSE())</f>
        <v>40</v>
      </c>
      <c r="H282" s="4" t="str">
        <f>VLOOKUP(E282,Cleaned_CustomerTable!$A:$H,8,FALSE())</f>
        <v>Bronze</v>
      </c>
      <c r="I282" s="4" t="str">
        <f>VLOOKUP(E282,Cleaned_CustomerTable!$A:$H,6,FALSE())</f>
        <v>Tennessee</v>
      </c>
      <c r="J282" s="4" t="str">
        <f>Cleaned_SalesTable!D282</f>
        <v>PROD62</v>
      </c>
      <c r="K282" s="4" t="str">
        <f>VLOOKUP(J282,Cleaned_ProductTable!$A:$F,2,FALSE())</f>
        <v>Laptop Cooling Pad</v>
      </c>
      <c r="L282" s="4" t="str">
        <f>VLOOKUP(J282,Cleaned_ProductTable!$A:$F,3,FALSE())</f>
        <v>Electronics</v>
      </c>
      <c r="M282" s="4" t="str">
        <f>VLOOKUP(J282,Cleaned_ProductTable!$A:$F,4,FALSE())</f>
        <v>Murray, Gould and Ware</v>
      </c>
      <c r="N282" s="4">
        <f>VLOOKUP(J282,Cleaned_ProductTable!$A:$F,5,FALSE())</f>
        <v>86.42</v>
      </c>
      <c r="O282" s="4" t="str">
        <f>Cleaned_SalesTable!E282</f>
        <v>STORE8</v>
      </c>
      <c r="P282" s="4" t="str">
        <f>VLOOKUP(O282,Cleaned_StoreTable!$A:$F,2,FALSE())</f>
        <v>Bean, Jones and Park</v>
      </c>
      <c r="Q282" s="4" t="str">
        <f>VLOOKUP(O282,Cleaned_StoreTable!$A:$F,3,FALSE())</f>
        <v>West</v>
      </c>
      <c r="R282" s="4" t="str">
        <f>VLOOKUP(O282,Cleaned_StoreTable!$A:$F,5,FALSE())</f>
        <v>Online</v>
      </c>
      <c r="S282" s="4">
        <f>Cleaned_SalesTable!F282</f>
        <v>1</v>
      </c>
      <c r="T282" s="9">
        <f>Cleaned_SalesTable!G282</f>
        <v>329.31</v>
      </c>
      <c r="U282" s="8">
        <f>Cleaned_SalesTable!H282</f>
        <v>0.09</v>
      </c>
      <c r="V282" s="4" t="str">
        <f>Cleaned_SalesTable!I282</f>
        <v>Credit Card</v>
      </c>
      <c r="W282" s="9">
        <f>Cleaned_SalesTable!J282</f>
        <v>299.6721</v>
      </c>
      <c r="X282" s="9">
        <f t="shared" si="26"/>
        <v>86.42</v>
      </c>
      <c r="Y282" s="9">
        <f t="shared" si="27"/>
        <v>213.25</v>
      </c>
      <c r="Z282" s="10">
        <f t="shared" si="28"/>
        <v>0.71160000000000001</v>
      </c>
      <c r="AA282" s="4" t="str">
        <f t="shared" si="29"/>
        <v>Standard</v>
      </c>
    </row>
    <row r="283" spans="1:27" ht="15" customHeight="1" x14ac:dyDescent="0.3">
      <c r="A283" s="4" t="str">
        <f>Cleaned_SalesTable!A283</f>
        <v>SALE281</v>
      </c>
      <c r="B283" s="26">
        <f>Cleaned_SalesTable!B283</f>
        <v>45475</v>
      </c>
      <c r="C283" s="4" t="str">
        <f t="shared" si="24"/>
        <v>Jul-2024</v>
      </c>
      <c r="D283" s="24">
        <f t="shared" si="25"/>
        <v>2024</v>
      </c>
      <c r="E283" s="4" t="str">
        <f>Cleaned_SalesTable!C283</f>
        <v>CUST1490</v>
      </c>
      <c r="F283" s="4" t="str">
        <f>VLOOKUP(E283,Cleaned_CustomerTable!$A:$H,2,FALSE())</f>
        <v>Scott Harris</v>
      </c>
      <c r="G283" s="24">
        <f>VLOOKUP(E283,Cleaned_CustomerTable!$A:$H,3,FALSE())</f>
        <v>23</v>
      </c>
      <c r="H283" s="4" t="str">
        <f>VLOOKUP(E283,Cleaned_CustomerTable!$A:$H,8,FALSE())</f>
        <v>Platinum</v>
      </c>
      <c r="I283" s="4" t="str">
        <f>VLOOKUP(E283,Cleaned_CustomerTable!$A:$H,6,FALSE())</f>
        <v>Maryland</v>
      </c>
      <c r="J283" s="4" t="str">
        <f>Cleaned_SalesTable!D283</f>
        <v>PROD47</v>
      </c>
      <c r="K283" s="4" t="str">
        <f>VLOOKUP(J283,Cleaned_ProductTable!$A:$F,2,FALSE())</f>
        <v>Makeup Brush Set</v>
      </c>
      <c r="L283" s="4" t="str">
        <f>VLOOKUP(J283,Cleaned_ProductTable!$A:$F,3,FALSE())</f>
        <v>Beauty</v>
      </c>
      <c r="M283" s="4" t="str">
        <f>VLOOKUP(J283,Cleaned_ProductTable!$A:$F,4,FALSE())</f>
        <v>Cook Inc</v>
      </c>
      <c r="N283" s="4">
        <f>VLOOKUP(J283,Cleaned_ProductTable!$A:$F,5,FALSE())</f>
        <v>250.42</v>
      </c>
      <c r="O283" s="4" t="str">
        <f>Cleaned_SalesTable!E283</f>
        <v>STORE16</v>
      </c>
      <c r="P283" s="4" t="str">
        <f>VLOOKUP(O283,Cleaned_StoreTable!$A:$F,2,FALSE())</f>
        <v>Frederick-Wright</v>
      </c>
      <c r="Q283" s="4" t="str">
        <f>VLOOKUP(O283,Cleaned_StoreTable!$A:$F,3,FALSE())</f>
        <v>West</v>
      </c>
      <c r="R283" s="4" t="str">
        <f>VLOOKUP(O283,Cleaned_StoreTable!$A:$F,5,FALSE())</f>
        <v>Flagship</v>
      </c>
      <c r="S283" s="4">
        <f>Cleaned_SalesTable!F283</f>
        <v>3</v>
      </c>
      <c r="T283" s="9">
        <f>Cleaned_SalesTable!G283</f>
        <v>64.2</v>
      </c>
      <c r="U283" s="8">
        <f>Cleaned_SalesTable!H283</f>
        <v>0.08</v>
      </c>
      <c r="V283" s="4" t="str">
        <f>Cleaned_SalesTable!I283</f>
        <v>COD</v>
      </c>
      <c r="W283" s="9">
        <f>Cleaned_SalesTable!J283</f>
        <v>177.19200000000001</v>
      </c>
      <c r="X283" s="9">
        <f t="shared" si="26"/>
        <v>751.26</v>
      </c>
      <c r="Y283" s="9">
        <f t="shared" si="27"/>
        <v>-574.07000000000005</v>
      </c>
      <c r="Z283" s="10">
        <f t="shared" si="28"/>
        <v>-3.2397999999999998</v>
      </c>
      <c r="AA283" s="4" t="str">
        <f t="shared" si="29"/>
        <v>Standard</v>
      </c>
    </row>
    <row r="284" spans="1:27" ht="15" customHeight="1" x14ac:dyDescent="0.3">
      <c r="A284" s="4" t="str">
        <f>Cleaned_SalesTable!A284</f>
        <v>SALE282</v>
      </c>
      <c r="B284" s="26">
        <f>Cleaned_SalesTable!B284</f>
        <v>45829</v>
      </c>
      <c r="C284" s="4" t="str">
        <f t="shared" si="24"/>
        <v>Jun-2025</v>
      </c>
      <c r="D284" s="24">
        <f t="shared" si="25"/>
        <v>2025</v>
      </c>
      <c r="E284" s="4" t="str">
        <f>Cleaned_SalesTable!C284</f>
        <v>CUST1262</v>
      </c>
      <c r="F284" s="4" t="str">
        <f>VLOOKUP(E284,Cleaned_CustomerTable!$A:$H,2,FALSE())</f>
        <v>Katherine Cowan</v>
      </c>
      <c r="G284" s="24">
        <f>VLOOKUP(E284,Cleaned_CustomerTable!$A:$H,3,FALSE())</f>
        <v>60</v>
      </c>
      <c r="H284" s="4" t="str">
        <f>VLOOKUP(E284,Cleaned_CustomerTable!$A:$H,8,FALSE())</f>
        <v>Silver</v>
      </c>
      <c r="I284" s="4" t="str">
        <f>VLOOKUP(E284,Cleaned_CustomerTable!$A:$H,6,FALSE())</f>
        <v>Montana</v>
      </c>
      <c r="J284" s="4" t="str">
        <f>Cleaned_SalesTable!D284</f>
        <v>PROD11</v>
      </c>
      <c r="K284" s="4" t="str">
        <f>VLOOKUP(J284,Cleaned_ProductTable!$A:$F,2,FALSE())</f>
        <v>HD Smart TV Stick</v>
      </c>
      <c r="L284" s="4" t="str">
        <f>VLOOKUP(J284,Cleaned_ProductTable!$A:$F,3,FALSE())</f>
        <v>Electronics</v>
      </c>
      <c r="M284" s="4" t="str">
        <f>VLOOKUP(J284,Cleaned_ProductTable!$A:$F,4,FALSE())</f>
        <v>Gibson, Hobbs and Weaver</v>
      </c>
      <c r="N284" s="4">
        <f>VLOOKUP(J284,Cleaned_ProductTable!$A:$F,5,FALSE())</f>
        <v>449.4</v>
      </c>
      <c r="O284" s="4" t="str">
        <f>Cleaned_SalesTable!E284</f>
        <v>STORE13</v>
      </c>
      <c r="P284" s="4" t="str">
        <f>VLOOKUP(O284,Cleaned_StoreTable!$A:$F,2,FALSE())</f>
        <v>Gardner, Humphrey and Contreras</v>
      </c>
      <c r="Q284" s="4" t="str">
        <f>VLOOKUP(O284,Cleaned_StoreTable!$A:$F,3,FALSE())</f>
        <v>East</v>
      </c>
      <c r="R284" s="4" t="str">
        <f>VLOOKUP(O284,Cleaned_StoreTable!$A:$F,5,FALSE())</f>
        <v>Flagship</v>
      </c>
      <c r="S284" s="4">
        <f>Cleaned_SalesTable!F284</f>
        <v>3</v>
      </c>
      <c r="T284" s="9">
        <f>Cleaned_SalesTable!G284</f>
        <v>697.13</v>
      </c>
      <c r="U284" s="8">
        <f>Cleaned_SalesTable!H284</f>
        <v>0.25</v>
      </c>
      <c r="V284" s="4" t="str">
        <f>Cleaned_SalesTable!I284</f>
        <v>COD</v>
      </c>
      <c r="W284" s="9">
        <f>Cleaned_SalesTable!J284</f>
        <v>1568.5425</v>
      </c>
      <c r="X284" s="9">
        <f t="shared" si="26"/>
        <v>1348.2</v>
      </c>
      <c r="Y284" s="9">
        <f t="shared" si="27"/>
        <v>220.34</v>
      </c>
      <c r="Z284" s="10">
        <f t="shared" si="28"/>
        <v>0.14050000000000001</v>
      </c>
      <c r="AA284" s="4" t="str">
        <f t="shared" si="29"/>
        <v>High Value</v>
      </c>
    </row>
    <row r="285" spans="1:27" ht="15" customHeight="1" x14ac:dyDescent="0.3">
      <c r="A285" s="4" t="str">
        <f>Cleaned_SalesTable!A285</f>
        <v>SALE283</v>
      </c>
      <c r="B285" s="26">
        <f>Cleaned_SalesTable!B285</f>
        <v>45639</v>
      </c>
      <c r="C285" s="4" t="str">
        <f t="shared" si="24"/>
        <v>Dec-2024</v>
      </c>
      <c r="D285" s="24">
        <f t="shared" si="25"/>
        <v>2024</v>
      </c>
      <c r="E285" s="4" t="str">
        <f>Cleaned_SalesTable!C285</f>
        <v>CUST1022</v>
      </c>
      <c r="F285" s="4" t="str">
        <f>VLOOKUP(E285,Cleaned_CustomerTable!$A:$H,2,FALSE())</f>
        <v>Paul Fox</v>
      </c>
      <c r="G285" s="24">
        <f>VLOOKUP(E285,Cleaned_CustomerTable!$A:$H,3,FALSE())</f>
        <v>33</v>
      </c>
      <c r="H285" s="4" t="str">
        <f>VLOOKUP(E285,Cleaned_CustomerTable!$A:$H,8,FALSE())</f>
        <v>Silver</v>
      </c>
      <c r="I285" s="4" t="str">
        <f>VLOOKUP(E285,Cleaned_CustomerTable!$A:$H,6,FALSE())</f>
        <v>Hawaii</v>
      </c>
      <c r="J285" s="4" t="str">
        <f>Cleaned_SalesTable!D285</f>
        <v>PROD9</v>
      </c>
      <c r="K285" s="4" t="str">
        <f>VLOOKUP(J285,Cleaned_ProductTable!$A:$F,2,FALSE())</f>
        <v>Adjustable Dumbbell Set</v>
      </c>
      <c r="L285" s="4" t="str">
        <f>VLOOKUP(J285,Cleaned_ProductTable!$A:$F,3,FALSE())</f>
        <v>Sports</v>
      </c>
      <c r="M285" s="4" t="str">
        <f>VLOOKUP(J285,Cleaned_ProductTable!$A:$F,4,FALSE())</f>
        <v>Hill PLC</v>
      </c>
      <c r="N285" s="4">
        <f>VLOOKUP(J285,Cleaned_ProductTable!$A:$F,5,FALSE())</f>
        <v>495.72</v>
      </c>
      <c r="O285" s="4" t="str">
        <f>Cleaned_SalesTable!E285</f>
        <v>STORE5</v>
      </c>
      <c r="P285" s="4" t="str">
        <f>VLOOKUP(O285,Cleaned_StoreTable!$A:$F,2,FALSE())</f>
        <v>Gray Ltd</v>
      </c>
      <c r="Q285" s="4" t="str">
        <f>VLOOKUP(O285,Cleaned_StoreTable!$A:$F,3,FALSE())</f>
        <v>North</v>
      </c>
      <c r="R285" s="4" t="str">
        <f>VLOOKUP(O285,Cleaned_StoreTable!$A:$F,5,FALSE())</f>
        <v>Outlet</v>
      </c>
      <c r="S285" s="4">
        <f>Cleaned_SalesTable!F285</f>
        <v>3</v>
      </c>
      <c r="T285" s="9">
        <f>Cleaned_SalesTable!G285</f>
        <v>134.30000000000001</v>
      </c>
      <c r="U285" s="8">
        <f>Cleaned_SalesTable!H285</f>
        <v>0.14000000000000001</v>
      </c>
      <c r="V285" s="4" t="str">
        <f>Cleaned_SalesTable!I285</f>
        <v>Credit Card</v>
      </c>
      <c r="W285" s="9">
        <f>Cleaned_SalesTable!J285</f>
        <v>346.49400000000003</v>
      </c>
      <c r="X285" s="9">
        <f t="shared" si="26"/>
        <v>1487.16</v>
      </c>
      <c r="Y285" s="9">
        <f t="shared" si="27"/>
        <v>-1140.67</v>
      </c>
      <c r="Z285" s="10">
        <f t="shared" si="28"/>
        <v>-3.2919999999999998</v>
      </c>
      <c r="AA285" s="4" t="str">
        <f t="shared" si="29"/>
        <v>Standard</v>
      </c>
    </row>
    <row r="286" spans="1:27" ht="15" customHeight="1" x14ac:dyDescent="0.3">
      <c r="A286" s="4" t="str">
        <f>Cleaned_SalesTable!A286</f>
        <v>SALE284</v>
      </c>
      <c r="B286" s="26">
        <f>Cleaned_SalesTable!B286</f>
        <v>45518</v>
      </c>
      <c r="C286" s="4" t="str">
        <f t="shared" si="24"/>
        <v>Aug-2024</v>
      </c>
      <c r="D286" s="24">
        <f t="shared" si="25"/>
        <v>2024</v>
      </c>
      <c r="E286" s="4" t="str">
        <f>Cleaned_SalesTable!C286</f>
        <v>CUST1260</v>
      </c>
      <c r="F286" s="4" t="str">
        <f>VLOOKUP(E286,Cleaned_CustomerTable!$A:$H,2,FALSE())</f>
        <v>Russell Lamb</v>
      </c>
      <c r="G286" s="24">
        <f>VLOOKUP(E286,Cleaned_CustomerTable!$A:$H,3,FALSE())</f>
        <v>63</v>
      </c>
      <c r="H286" s="4" t="str">
        <f>VLOOKUP(E286,Cleaned_CustomerTable!$A:$H,8,FALSE())</f>
        <v>Platinum</v>
      </c>
      <c r="I286" s="4" t="str">
        <f>VLOOKUP(E286,Cleaned_CustomerTable!$A:$H,6,FALSE())</f>
        <v>Arizona</v>
      </c>
      <c r="J286" s="4" t="str">
        <f>Cleaned_SalesTable!D286</f>
        <v>PROD84</v>
      </c>
      <c r="K286" s="4" t="str">
        <f>VLOOKUP(J286,Cleaned_ProductTable!$A:$F,2,FALSE())</f>
        <v>Wooden Bookshelf</v>
      </c>
      <c r="L286" s="4" t="str">
        <f>VLOOKUP(J286,Cleaned_ProductTable!$A:$F,3,FALSE())</f>
        <v>Home</v>
      </c>
      <c r="M286" s="4" t="str">
        <f>VLOOKUP(J286,Cleaned_ProductTable!$A:$F,4,FALSE())</f>
        <v>Collins-Stephenson</v>
      </c>
      <c r="N286" s="4">
        <f>VLOOKUP(J286,Cleaned_ProductTable!$A:$F,5,FALSE())</f>
        <v>388.46</v>
      </c>
      <c r="O286" s="4" t="str">
        <f>Cleaned_SalesTable!E286</f>
        <v>STORE13</v>
      </c>
      <c r="P286" s="4" t="str">
        <f>VLOOKUP(O286,Cleaned_StoreTable!$A:$F,2,FALSE())</f>
        <v>Gardner, Humphrey and Contreras</v>
      </c>
      <c r="Q286" s="4" t="str">
        <f>VLOOKUP(O286,Cleaned_StoreTable!$A:$F,3,FALSE())</f>
        <v>East</v>
      </c>
      <c r="R286" s="4" t="str">
        <f>VLOOKUP(O286,Cleaned_StoreTable!$A:$F,5,FALSE())</f>
        <v>Flagship</v>
      </c>
      <c r="S286" s="4">
        <f>Cleaned_SalesTable!F286</f>
        <v>1</v>
      </c>
      <c r="T286" s="9">
        <f>Cleaned_SalesTable!G286</f>
        <v>520.92999999999995</v>
      </c>
      <c r="U286" s="8">
        <f>Cleaned_SalesTable!H286</f>
        <v>0.15</v>
      </c>
      <c r="V286" s="4" t="str">
        <f>Cleaned_SalesTable!I286</f>
        <v>Credit Card</v>
      </c>
      <c r="W286" s="9">
        <f>Cleaned_SalesTable!J286</f>
        <v>442.79050000000001</v>
      </c>
      <c r="X286" s="9">
        <f t="shared" si="26"/>
        <v>388.46</v>
      </c>
      <c r="Y286" s="9">
        <f t="shared" si="27"/>
        <v>54.33</v>
      </c>
      <c r="Z286" s="10">
        <f t="shared" si="28"/>
        <v>0.1227</v>
      </c>
      <c r="AA286" s="4" t="str">
        <f t="shared" si="29"/>
        <v>Standard</v>
      </c>
    </row>
    <row r="287" spans="1:27" ht="15" customHeight="1" x14ac:dyDescent="0.3">
      <c r="A287" s="4" t="str">
        <f>Cleaned_SalesTable!A287</f>
        <v>SALE285</v>
      </c>
      <c r="B287" s="26">
        <f>Cleaned_SalesTable!B287</f>
        <v>45721</v>
      </c>
      <c r="C287" s="4" t="str">
        <f t="shared" si="24"/>
        <v>Mar-2025</v>
      </c>
      <c r="D287" s="24">
        <f t="shared" si="25"/>
        <v>2025</v>
      </c>
      <c r="E287" s="4" t="str">
        <f>Cleaned_SalesTable!C287</f>
        <v>CUST1225</v>
      </c>
      <c r="F287" s="4" t="str">
        <f>VLOOKUP(E287,Cleaned_CustomerTable!$A:$H,2,FALSE())</f>
        <v>Elizabeth Stanley</v>
      </c>
      <c r="G287" s="24">
        <f>VLOOKUP(E287,Cleaned_CustomerTable!$A:$H,3,FALSE())</f>
        <v>46</v>
      </c>
      <c r="H287" s="4" t="str">
        <f>VLOOKUP(E287,Cleaned_CustomerTable!$A:$H,8,FALSE())</f>
        <v>Platinum</v>
      </c>
      <c r="I287" s="4" t="str">
        <f>VLOOKUP(E287,Cleaned_CustomerTable!$A:$H,6,FALSE())</f>
        <v>Utah</v>
      </c>
      <c r="J287" s="4" t="str">
        <f>Cleaned_SalesTable!D287</f>
        <v>PROD19</v>
      </c>
      <c r="K287" s="4" t="str">
        <f>VLOOKUP(J287,Cleaned_ProductTable!$A:$F,2,FALSE())</f>
        <v>Knee Support Brace</v>
      </c>
      <c r="L287" s="4" t="str">
        <f>VLOOKUP(J287,Cleaned_ProductTable!$A:$F,3,FALSE())</f>
        <v>Sports</v>
      </c>
      <c r="M287" s="4" t="str">
        <f>VLOOKUP(J287,Cleaned_ProductTable!$A:$F,4,FALSE())</f>
        <v>May-Reese</v>
      </c>
      <c r="N287" s="4">
        <f>VLOOKUP(J287,Cleaned_ProductTable!$A:$F,5,FALSE())</f>
        <v>21.34</v>
      </c>
      <c r="O287" s="4" t="str">
        <f>Cleaned_SalesTable!E287</f>
        <v>STORE7</v>
      </c>
      <c r="P287" s="4" t="str">
        <f>VLOOKUP(O287,Cleaned_StoreTable!$A:$F,2,FALSE())</f>
        <v>Martinez-Mullins</v>
      </c>
      <c r="Q287" s="4" t="str">
        <f>VLOOKUP(O287,Cleaned_StoreTable!$A:$F,3,FALSE())</f>
        <v>South</v>
      </c>
      <c r="R287" s="4" t="str">
        <f>VLOOKUP(O287,Cleaned_StoreTable!$A:$F,5,FALSE())</f>
        <v>Online</v>
      </c>
      <c r="S287" s="4">
        <f>Cleaned_SalesTable!F287</f>
        <v>2</v>
      </c>
      <c r="T287" s="9">
        <f>Cleaned_SalesTable!G287</f>
        <v>350.12</v>
      </c>
      <c r="U287" s="8">
        <f>Cleaned_SalesTable!H287</f>
        <v>0.21</v>
      </c>
      <c r="V287" s="4" t="str">
        <f>Cleaned_SalesTable!I287</f>
        <v>COD</v>
      </c>
      <c r="W287" s="9">
        <f>Cleaned_SalesTable!J287</f>
        <v>553.18960000000004</v>
      </c>
      <c r="X287" s="9">
        <f t="shared" si="26"/>
        <v>42.68</v>
      </c>
      <c r="Y287" s="9">
        <f t="shared" si="27"/>
        <v>510.51</v>
      </c>
      <c r="Z287" s="10">
        <f t="shared" si="28"/>
        <v>0.92279999999999995</v>
      </c>
      <c r="AA287" s="4" t="str">
        <f t="shared" si="29"/>
        <v>Standard</v>
      </c>
    </row>
    <row r="288" spans="1:27" ht="15" customHeight="1" x14ac:dyDescent="0.3">
      <c r="A288" s="4" t="str">
        <f>Cleaned_SalesTable!A288</f>
        <v>SALE286</v>
      </c>
      <c r="B288" s="26">
        <f>Cleaned_SalesTable!B288</f>
        <v>45308</v>
      </c>
      <c r="C288" s="4" t="str">
        <f t="shared" si="24"/>
        <v>Jan-2024</v>
      </c>
      <c r="D288" s="24">
        <f t="shared" si="25"/>
        <v>2024</v>
      </c>
      <c r="E288" s="4" t="str">
        <f>Cleaned_SalesTable!C288</f>
        <v>CUST1466</v>
      </c>
      <c r="F288" s="4" t="str">
        <f>VLOOKUP(E288,Cleaned_CustomerTable!$A:$H,2,FALSE())</f>
        <v>Cynthia Parrish</v>
      </c>
      <c r="G288" s="24">
        <f>VLOOKUP(E288,Cleaned_CustomerTable!$A:$H,3,FALSE())</f>
        <v>18</v>
      </c>
      <c r="H288" s="4" t="str">
        <f>VLOOKUP(E288,Cleaned_CustomerTable!$A:$H,8,FALSE())</f>
        <v>Silver</v>
      </c>
      <c r="I288" s="4" t="str">
        <f>VLOOKUP(E288,Cleaned_CustomerTable!$A:$H,6,FALSE())</f>
        <v>Minnesota</v>
      </c>
      <c r="J288" s="4" t="str">
        <f>Cleaned_SalesTable!D288</f>
        <v>PROD48</v>
      </c>
      <c r="K288" s="4" t="str">
        <f>VLOOKUP(J288,Cleaned_ProductTable!$A:$F,2,FALSE())</f>
        <v>Car Dashboard Phone Holder</v>
      </c>
      <c r="L288" s="4" t="str">
        <f>VLOOKUP(J288,Cleaned_ProductTable!$A:$F,3,FALSE())</f>
        <v>Electronics</v>
      </c>
      <c r="M288" s="4" t="str">
        <f>VLOOKUP(J288,Cleaned_ProductTable!$A:$F,4,FALSE())</f>
        <v>Byrd, Stewart and Valdez</v>
      </c>
      <c r="N288" s="4">
        <f>VLOOKUP(J288,Cleaned_ProductTable!$A:$F,5,FALSE())</f>
        <v>177.98</v>
      </c>
      <c r="O288" s="4" t="str">
        <f>Cleaned_SalesTable!E288</f>
        <v>STORE19</v>
      </c>
      <c r="P288" s="4" t="str">
        <f>VLOOKUP(O288,Cleaned_StoreTable!$A:$F,2,FALSE())</f>
        <v>Mann-Austin</v>
      </c>
      <c r="Q288" s="4" t="str">
        <f>VLOOKUP(O288,Cleaned_StoreTable!$A:$F,3,FALSE())</f>
        <v>East</v>
      </c>
      <c r="R288" s="4" t="str">
        <f>VLOOKUP(O288,Cleaned_StoreTable!$A:$F,5,FALSE())</f>
        <v>Online</v>
      </c>
      <c r="S288" s="4">
        <f>Cleaned_SalesTable!F288</f>
        <v>3</v>
      </c>
      <c r="T288" s="9">
        <f>Cleaned_SalesTable!G288</f>
        <v>807.95</v>
      </c>
      <c r="U288" s="8">
        <f>Cleaned_SalesTable!H288</f>
        <v>0.1</v>
      </c>
      <c r="V288" s="4" t="str">
        <f>Cleaned_SalesTable!I288</f>
        <v>PayPal</v>
      </c>
      <c r="W288" s="9">
        <f>Cleaned_SalesTable!J288</f>
        <v>2181.4650000000001</v>
      </c>
      <c r="X288" s="9">
        <f t="shared" si="26"/>
        <v>533.94000000000005</v>
      </c>
      <c r="Y288" s="9">
        <f t="shared" si="27"/>
        <v>1647.53</v>
      </c>
      <c r="Z288" s="10">
        <f t="shared" si="28"/>
        <v>0.75519999999999998</v>
      </c>
      <c r="AA288" s="4" t="str">
        <f t="shared" si="29"/>
        <v>High Value</v>
      </c>
    </row>
    <row r="289" spans="1:27" ht="15" customHeight="1" x14ac:dyDescent="0.3">
      <c r="A289" s="4" t="str">
        <f>Cleaned_SalesTable!A289</f>
        <v>SALE287</v>
      </c>
      <c r="B289" s="26">
        <f>Cleaned_SalesTable!B289</f>
        <v>45889</v>
      </c>
      <c r="C289" s="4" t="str">
        <f t="shared" si="24"/>
        <v>Aug-2025</v>
      </c>
      <c r="D289" s="24">
        <f t="shared" si="25"/>
        <v>2025</v>
      </c>
      <c r="E289" s="4" t="str">
        <f>Cleaned_SalesTable!C289</f>
        <v>CUST1335</v>
      </c>
      <c r="F289" s="4" t="str">
        <f>VLOOKUP(E289,Cleaned_CustomerTable!$A:$H,2,FALSE())</f>
        <v>Jennifer Woods</v>
      </c>
      <c r="G289" s="24">
        <f>VLOOKUP(E289,Cleaned_CustomerTable!$A:$H,3,FALSE())</f>
        <v>37</v>
      </c>
      <c r="H289" s="4" t="str">
        <f>VLOOKUP(E289,Cleaned_CustomerTable!$A:$H,8,FALSE())</f>
        <v>Platinum</v>
      </c>
      <c r="I289" s="4" t="str">
        <f>VLOOKUP(E289,Cleaned_CustomerTable!$A:$H,6,FALSE())</f>
        <v>North Carolina</v>
      </c>
      <c r="J289" s="4" t="str">
        <f>Cleaned_SalesTable!D289</f>
        <v>PROD38</v>
      </c>
      <c r="K289" s="4" t="str">
        <f>VLOOKUP(J289,Cleaned_ProductTable!$A:$F,2,FALSE())</f>
        <v>Sports Water Hydration Pack</v>
      </c>
      <c r="L289" s="4" t="str">
        <f>VLOOKUP(J289,Cleaned_ProductTable!$A:$F,3,FALSE())</f>
        <v>Sports</v>
      </c>
      <c r="M289" s="4" t="str">
        <f>VLOOKUP(J289,Cleaned_ProductTable!$A:$F,4,FALSE())</f>
        <v>Sims-Smith</v>
      </c>
      <c r="N289" s="4">
        <f>VLOOKUP(J289,Cleaned_ProductTable!$A:$F,5,FALSE())</f>
        <v>135.61000000000001</v>
      </c>
      <c r="O289" s="4" t="str">
        <f>Cleaned_SalesTable!E289</f>
        <v>STORE6</v>
      </c>
      <c r="P289" s="4" t="str">
        <f>VLOOKUP(O289,Cleaned_StoreTable!$A:$F,2,FALSE())</f>
        <v>Benson-Elliott</v>
      </c>
      <c r="Q289" s="4" t="str">
        <f>VLOOKUP(O289,Cleaned_StoreTable!$A:$F,3,FALSE())</f>
        <v>East</v>
      </c>
      <c r="R289" s="4" t="str">
        <f>VLOOKUP(O289,Cleaned_StoreTable!$A:$F,5,FALSE())</f>
        <v>Online</v>
      </c>
      <c r="S289" s="4">
        <f>Cleaned_SalesTable!F289</f>
        <v>4</v>
      </c>
      <c r="T289" s="9">
        <f>Cleaned_SalesTable!G289</f>
        <v>766.03</v>
      </c>
      <c r="U289" s="8">
        <f>Cleaned_SalesTable!H289</f>
        <v>0.28999999999999998</v>
      </c>
      <c r="V289" s="4" t="str">
        <f>Cleaned_SalesTable!I289</f>
        <v>PayPal</v>
      </c>
      <c r="W289" s="9">
        <f>Cleaned_SalesTable!J289</f>
        <v>2175.5252</v>
      </c>
      <c r="X289" s="9">
        <f t="shared" si="26"/>
        <v>542.44000000000005</v>
      </c>
      <c r="Y289" s="9">
        <f t="shared" si="27"/>
        <v>1633.09</v>
      </c>
      <c r="Z289" s="10">
        <f t="shared" si="28"/>
        <v>0.75070000000000003</v>
      </c>
      <c r="AA289" s="4" t="str">
        <f t="shared" si="29"/>
        <v>High Value</v>
      </c>
    </row>
    <row r="290" spans="1:27" ht="15" customHeight="1" x14ac:dyDescent="0.3">
      <c r="A290" s="4" t="str">
        <f>Cleaned_SalesTable!A290</f>
        <v>SALE288</v>
      </c>
      <c r="B290" s="26">
        <f>Cleaned_SalesTable!B290</f>
        <v>45386</v>
      </c>
      <c r="C290" s="4" t="str">
        <f t="shared" si="24"/>
        <v>Apr-2024</v>
      </c>
      <c r="D290" s="24">
        <f t="shared" si="25"/>
        <v>2024</v>
      </c>
      <c r="E290" s="4" t="str">
        <f>Cleaned_SalesTable!C290</f>
        <v>CUST1182</v>
      </c>
      <c r="F290" s="4" t="str">
        <f>VLOOKUP(E290,Cleaned_CustomerTable!$A:$H,2,FALSE())</f>
        <v>Melissa Hamilton</v>
      </c>
      <c r="G290" s="24">
        <f>VLOOKUP(E290,Cleaned_CustomerTable!$A:$H,3,FALSE())</f>
        <v>23</v>
      </c>
      <c r="H290" s="4" t="str">
        <f>VLOOKUP(E290,Cleaned_CustomerTable!$A:$H,8,FALSE())</f>
        <v>Silver</v>
      </c>
      <c r="I290" s="4" t="str">
        <f>VLOOKUP(E290,Cleaned_CustomerTable!$A:$H,6,FALSE())</f>
        <v>Oklahoma</v>
      </c>
      <c r="J290" s="4" t="str">
        <f>Cleaned_SalesTable!D290</f>
        <v>PROD57</v>
      </c>
      <c r="K290" s="4" t="str">
        <f>VLOOKUP(J290,Cleaned_ProductTable!$A:$F,2,FALSE())</f>
        <v>Foam Roller</v>
      </c>
      <c r="L290" s="4" t="str">
        <f>VLOOKUP(J290,Cleaned_ProductTable!$A:$F,3,FALSE())</f>
        <v>Sports</v>
      </c>
      <c r="M290" s="4" t="str">
        <f>VLOOKUP(J290,Cleaned_ProductTable!$A:$F,4,FALSE())</f>
        <v>Atkinson, Camacho and Oliver</v>
      </c>
      <c r="N290" s="4">
        <f>VLOOKUP(J290,Cleaned_ProductTable!$A:$F,5,FALSE())</f>
        <v>30.62</v>
      </c>
      <c r="O290" s="4" t="str">
        <f>Cleaned_SalesTable!E290</f>
        <v>STORE8</v>
      </c>
      <c r="P290" s="4" t="str">
        <f>VLOOKUP(O290,Cleaned_StoreTable!$A:$F,2,FALSE())</f>
        <v>Bean, Jones and Park</v>
      </c>
      <c r="Q290" s="4" t="str">
        <f>VLOOKUP(O290,Cleaned_StoreTable!$A:$F,3,FALSE())</f>
        <v>West</v>
      </c>
      <c r="R290" s="4" t="str">
        <f>VLOOKUP(O290,Cleaned_StoreTable!$A:$F,5,FALSE())</f>
        <v>Online</v>
      </c>
      <c r="S290" s="4">
        <f>Cleaned_SalesTable!F290</f>
        <v>3</v>
      </c>
      <c r="T290" s="9">
        <f>Cleaned_SalesTable!G290</f>
        <v>545.1</v>
      </c>
      <c r="U290" s="8">
        <f>Cleaned_SalesTable!H290</f>
        <v>0.08</v>
      </c>
      <c r="V290" s="4" t="str">
        <f>Cleaned_SalesTable!I290</f>
        <v>COD</v>
      </c>
      <c r="W290" s="9">
        <f>Cleaned_SalesTable!J290</f>
        <v>1504.4760000000001</v>
      </c>
      <c r="X290" s="9">
        <f t="shared" si="26"/>
        <v>91.86</v>
      </c>
      <c r="Y290" s="9">
        <f t="shared" si="27"/>
        <v>1412.62</v>
      </c>
      <c r="Z290" s="10">
        <f t="shared" si="28"/>
        <v>0.93889999999999996</v>
      </c>
      <c r="AA290" s="4" t="str">
        <f t="shared" si="29"/>
        <v>High Value</v>
      </c>
    </row>
    <row r="291" spans="1:27" ht="15" customHeight="1" x14ac:dyDescent="0.3">
      <c r="A291" s="4" t="str">
        <f>Cleaned_SalesTable!A291</f>
        <v>SALE289</v>
      </c>
      <c r="B291" s="26">
        <f>Cleaned_SalesTable!B291</f>
        <v>45438</v>
      </c>
      <c r="C291" s="4" t="str">
        <f t="shared" si="24"/>
        <v>May-2024</v>
      </c>
      <c r="D291" s="24">
        <f t="shared" si="25"/>
        <v>2024</v>
      </c>
      <c r="E291" s="4" t="str">
        <f>Cleaned_SalesTable!C291</f>
        <v>CUST1263</v>
      </c>
      <c r="F291" s="4" t="str">
        <f>VLOOKUP(E291,Cleaned_CustomerTable!$A:$H,2,FALSE())</f>
        <v>Crystal Davis</v>
      </c>
      <c r="G291" s="24">
        <f>VLOOKUP(E291,Cleaned_CustomerTable!$A:$H,3,FALSE())</f>
        <v>50</v>
      </c>
      <c r="H291" s="4" t="str">
        <f>VLOOKUP(E291,Cleaned_CustomerTable!$A:$H,8,FALSE())</f>
        <v>Bronze</v>
      </c>
      <c r="I291" s="4" t="str">
        <f>VLOOKUP(E291,Cleaned_CustomerTable!$A:$H,6,FALSE())</f>
        <v>Louisiana</v>
      </c>
      <c r="J291" s="4" t="str">
        <f>Cleaned_SalesTable!D291</f>
        <v>PROD65</v>
      </c>
      <c r="K291" s="4" t="str">
        <f>VLOOKUP(J291,Cleaned_ProductTable!$A:$F,2,FALSE())</f>
        <v>Adjustable Dumbbells 20kg</v>
      </c>
      <c r="L291" s="4" t="str">
        <f>VLOOKUP(J291,Cleaned_ProductTable!$A:$F,3,FALSE())</f>
        <v>Sports</v>
      </c>
      <c r="M291" s="4" t="str">
        <f>VLOOKUP(J291,Cleaned_ProductTable!$A:$F,4,FALSE())</f>
        <v>Montgomery, Benton and Miller</v>
      </c>
      <c r="N291" s="4">
        <f>VLOOKUP(J291,Cleaned_ProductTable!$A:$F,5,FALSE())</f>
        <v>240.63</v>
      </c>
      <c r="O291" s="4" t="str">
        <f>Cleaned_SalesTable!E291</f>
        <v>STORE7</v>
      </c>
      <c r="P291" s="4" t="str">
        <f>VLOOKUP(O291,Cleaned_StoreTable!$A:$F,2,FALSE())</f>
        <v>Martinez-Mullins</v>
      </c>
      <c r="Q291" s="4" t="str">
        <f>VLOOKUP(O291,Cleaned_StoreTable!$A:$F,3,FALSE())</f>
        <v>South</v>
      </c>
      <c r="R291" s="4" t="str">
        <f>VLOOKUP(O291,Cleaned_StoreTable!$A:$F,5,FALSE())</f>
        <v>Online</v>
      </c>
      <c r="S291" s="4">
        <f>Cleaned_SalesTable!F291</f>
        <v>1</v>
      </c>
      <c r="T291" s="9">
        <f>Cleaned_SalesTable!G291</f>
        <v>203.61</v>
      </c>
      <c r="U291" s="8">
        <f>Cleaned_SalesTable!H291</f>
        <v>0.24</v>
      </c>
      <c r="V291" s="4" t="str">
        <f>Cleaned_SalesTable!I291</f>
        <v>COD</v>
      </c>
      <c r="W291" s="9">
        <f>Cleaned_SalesTable!J291</f>
        <v>154.74359999999999</v>
      </c>
      <c r="X291" s="9">
        <f t="shared" si="26"/>
        <v>240.63</v>
      </c>
      <c r="Y291" s="9">
        <f t="shared" si="27"/>
        <v>-85.89</v>
      </c>
      <c r="Z291" s="10">
        <f t="shared" si="28"/>
        <v>-0.55500000000000005</v>
      </c>
      <c r="AA291" s="4" t="str">
        <f t="shared" si="29"/>
        <v>Standard</v>
      </c>
    </row>
    <row r="292" spans="1:27" ht="15" customHeight="1" x14ac:dyDescent="0.3">
      <c r="A292" s="4" t="str">
        <f>Cleaned_SalesTable!A292</f>
        <v>SALE290</v>
      </c>
      <c r="B292" s="26">
        <f>Cleaned_SalesTable!B292</f>
        <v>45856</v>
      </c>
      <c r="C292" s="4" t="str">
        <f t="shared" si="24"/>
        <v>Jul-2025</v>
      </c>
      <c r="D292" s="24">
        <f t="shared" si="25"/>
        <v>2025</v>
      </c>
      <c r="E292" s="4" t="str">
        <f>Cleaned_SalesTable!C292</f>
        <v>CUST1417</v>
      </c>
      <c r="F292" s="4" t="str">
        <f>VLOOKUP(E292,Cleaned_CustomerTable!$A:$H,2,FALSE())</f>
        <v>Karen King</v>
      </c>
      <c r="G292" s="24">
        <f>VLOOKUP(E292,Cleaned_CustomerTable!$A:$H,3,FALSE())</f>
        <v>64</v>
      </c>
      <c r="H292" s="4" t="str">
        <f>VLOOKUP(E292,Cleaned_CustomerTable!$A:$H,8,FALSE())</f>
        <v>Bronze</v>
      </c>
      <c r="I292" s="4" t="str">
        <f>VLOOKUP(E292,Cleaned_CustomerTable!$A:$H,6,FALSE())</f>
        <v>North Carolina</v>
      </c>
      <c r="J292" s="4" t="str">
        <f>Cleaned_SalesTable!D292</f>
        <v>PROD97</v>
      </c>
      <c r="K292" s="4" t="str">
        <f>VLOOKUP(J292,Cleaned_ProductTable!$A:$F,2,FALSE())</f>
        <v>Cricket Bat</v>
      </c>
      <c r="L292" s="4" t="str">
        <f>VLOOKUP(J292,Cleaned_ProductTable!$A:$F,3,FALSE())</f>
        <v>Sports</v>
      </c>
      <c r="M292" s="4" t="str">
        <f>VLOOKUP(J292,Cleaned_ProductTable!$A:$F,4,FALSE())</f>
        <v>Khan LLC</v>
      </c>
      <c r="N292" s="4">
        <f>VLOOKUP(J292,Cleaned_ProductTable!$A:$F,5,FALSE())</f>
        <v>245.98</v>
      </c>
      <c r="O292" s="4" t="str">
        <f>Cleaned_SalesTable!E292</f>
        <v>STORE15</v>
      </c>
      <c r="P292" s="4" t="str">
        <f>VLOOKUP(O292,Cleaned_StoreTable!$A:$F,2,FALSE())</f>
        <v>Shelton PLC</v>
      </c>
      <c r="Q292" s="4" t="str">
        <f>VLOOKUP(O292,Cleaned_StoreTable!$A:$F,3,FALSE())</f>
        <v>North</v>
      </c>
      <c r="R292" s="4" t="str">
        <f>VLOOKUP(O292,Cleaned_StoreTable!$A:$F,5,FALSE())</f>
        <v>Flagship</v>
      </c>
      <c r="S292" s="4">
        <f>Cleaned_SalesTable!F292</f>
        <v>4</v>
      </c>
      <c r="T292" s="9">
        <f>Cleaned_SalesTable!G292</f>
        <v>493.8</v>
      </c>
      <c r="U292" s="8">
        <f>Cleaned_SalesTable!H292</f>
        <v>0.24</v>
      </c>
      <c r="V292" s="4" t="str">
        <f>Cleaned_SalesTable!I292</f>
        <v>COD</v>
      </c>
      <c r="W292" s="9">
        <f>Cleaned_SalesTable!J292</f>
        <v>1501.152</v>
      </c>
      <c r="X292" s="9">
        <f t="shared" si="26"/>
        <v>983.92</v>
      </c>
      <c r="Y292" s="9">
        <f t="shared" si="27"/>
        <v>517.23</v>
      </c>
      <c r="Z292" s="10">
        <f t="shared" si="28"/>
        <v>0.34460000000000002</v>
      </c>
      <c r="AA292" s="4" t="str">
        <f t="shared" si="29"/>
        <v>High Value</v>
      </c>
    </row>
    <row r="293" spans="1:27" ht="15" customHeight="1" x14ac:dyDescent="0.3">
      <c r="A293" s="4" t="str">
        <f>Cleaned_SalesTable!A293</f>
        <v>SALE291</v>
      </c>
      <c r="B293" s="26">
        <f>Cleaned_SalesTable!B293</f>
        <v>45485</v>
      </c>
      <c r="C293" s="4" t="str">
        <f t="shared" si="24"/>
        <v>Jul-2024</v>
      </c>
      <c r="D293" s="24">
        <f t="shared" si="25"/>
        <v>2024</v>
      </c>
      <c r="E293" s="4" t="str">
        <f>Cleaned_SalesTable!C293</f>
        <v>CUST1017</v>
      </c>
      <c r="F293" s="4" t="str">
        <f>VLOOKUP(E293,Cleaned_CustomerTable!$A:$H,2,FALSE())</f>
        <v>Adam Cruz</v>
      </c>
      <c r="G293" s="24">
        <f>VLOOKUP(E293,Cleaned_CustomerTable!$A:$H,3,FALSE())</f>
        <v>60</v>
      </c>
      <c r="H293" s="4" t="str">
        <f>VLOOKUP(E293,Cleaned_CustomerTable!$A:$H,8,FALSE())</f>
        <v>Platinum</v>
      </c>
      <c r="I293" s="4" t="str">
        <f>VLOOKUP(E293,Cleaned_CustomerTable!$A:$H,6,FALSE())</f>
        <v>Georgia</v>
      </c>
      <c r="J293" s="4" t="str">
        <f>Cleaned_SalesTable!D293</f>
        <v>PROD41</v>
      </c>
      <c r="K293" s="4" t="str">
        <f>VLOOKUP(J293,Cleaned_ProductTable!$A:$F,2,FALSE())</f>
        <v>Yoga Exercise Mat</v>
      </c>
      <c r="L293" s="4" t="str">
        <f>VLOOKUP(J293,Cleaned_ProductTable!$A:$F,3,FALSE())</f>
        <v>Sports</v>
      </c>
      <c r="M293" s="4" t="str">
        <f>VLOOKUP(J293,Cleaned_ProductTable!$A:$F,4,FALSE())</f>
        <v>Carroll, Long and Mendoza</v>
      </c>
      <c r="N293" s="4">
        <f>VLOOKUP(J293,Cleaned_ProductTable!$A:$F,5,FALSE())</f>
        <v>313.26</v>
      </c>
      <c r="O293" s="4" t="str">
        <f>Cleaned_SalesTable!E293</f>
        <v>STORE17</v>
      </c>
      <c r="P293" s="4" t="str">
        <f>VLOOKUP(O293,Cleaned_StoreTable!$A:$F,2,FALSE())</f>
        <v>Holloway Ltd</v>
      </c>
      <c r="Q293" s="4" t="str">
        <f>VLOOKUP(O293,Cleaned_StoreTable!$A:$F,3,FALSE())</f>
        <v>North</v>
      </c>
      <c r="R293" s="4" t="str">
        <f>VLOOKUP(O293,Cleaned_StoreTable!$A:$F,5,FALSE())</f>
        <v>Flagship</v>
      </c>
      <c r="S293" s="4">
        <f>Cleaned_SalesTable!F293</f>
        <v>1</v>
      </c>
      <c r="T293" s="9">
        <f>Cleaned_SalesTable!G293</f>
        <v>640.54999999999995</v>
      </c>
      <c r="U293" s="8">
        <f>Cleaned_SalesTable!H293</f>
        <v>0.25</v>
      </c>
      <c r="V293" s="4" t="str">
        <f>Cleaned_SalesTable!I293</f>
        <v>Credit Card</v>
      </c>
      <c r="W293" s="9">
        <f>Cleaned_SalesTable!J293</f>
        <v>480.41250000000002</v>
      </c>
      <c r="X293" s="9">
        <f t="shared" si="26"/>
        <v>313.26</v>
      </c>
      <c r="Y293" s="9">
        <f t="shared" si="27"/>
        <v>167.15</v>
      </c>
      <c r="Z293" s="10">
        <f t="shared" si="28"/>
        <v>0.34789999999999999</v>
      </c>
      <c r="AA293" s="4" t="str">
        <f t="shared" si="29"/>
        <v>Standard</v>
      </c>
    </row>
    <row r="294" spans="1:27" ht="15" customHeight="1" x14ac:dyDescent="0.3">
      <c r="A294" s="4" t="str">
        <f>Cleaned_SalesTable!A294</f>
        <v>SALE292</v>
      </c>
      <c r="B294" s="26">
        <f>Cleaned_SalesTable!B294</f>
        <v>45545</v>
      </c>
      <c r="C294" s="4" t="str">
        <f t="shared" si="24"/>
        <v>Sep-2024</v>
      </c>
      <c r="D294" s="24">
        <f t="shared" si="25"/>
        <v>2024</v>
      </c>
      <c r="E294" s="4" t="str">
        <f>Cleaned_SalesTable!C294</f>
        <v>CUST1119</v>
      </c>
      <c r="F294" s="4" t="str">
        <f>VLOOKUP(E294,Cleaned_CustomerTable!$A:$H,2,FALSE())</f>
        <v>Michael Jones</v>
      </c>
      <c r="G294" s="24">
        <f>VLOOKUP(E294,Cleaned_CustomerTable!$A:$H,3,FALSE())</f>
        <v>40</v>
      </c>
      <c r="H294" s="4" t="str">
        <f>VLOOKUP(E294,Cleaned_CustomerTable!$A:$H,8,FALSE())</f>
        <v>Bronze</v>
      </c>
      <c r="I294" s="4" t="str">
        <f>VLOOKUP(E294,Cleaned_CustomerTable!$A:$H,6,FALSE())</f>
        <v>Tennessee</v>
      </c>
      <c r="J294" s="4" t="str">
        <f>Cleaned_SalesTable!D294</f>
        <v>PROD74</v>
      </c>
      <c r="K294" s="4" t="str">
        <f>VLOOKUP(J294,Cleaned_ProductTable!$A:$F,2,FALSE())</f>
        <v>Bluetooth Car Audio System</v>
      </c>
      <c r="L294" s="4" t="str">
        <f>VLOOKUP(J294,Cleaned_ProductTable!$A:$F,3,FALSE())</f>
        <v>Electronics</v>
      </c>
      <c r="M294" s="4" t="str">
        <f>VLOOKUP(J294,Cleaned_ProductTable!$A:$F,4,FALSE())</f>
        <v>Bruce-Bowen</v>
      </c>
      <c r="N294" s="4">
        <f>VLOOKUP(J294,Cleaned_ProductTable!$A:$F,5,FALSE())</f>
        <v>403.71</v>
      </c>
      <c r="O294" s="4" t="str">
        <f>Cleaned_SalesTable!E294</f>
        <v>STORE4</v>
      </c>
      <c r="P294" s="4" t="str">
        <f>VLOOKUP(O294,Cleaned_StoreTable!$A:$F,2,FALSE())</f>
        <v>Alexander Group</v>
      </c>
      <c r="Q294" s="4" t="str">
        <f>VLOOKUP(O294,Cleaned_StoreTable!$A:$F,3,FALSE())</f>
        <v>South</v>
      </c>
      <c r="R294" s="4" t="str">
        <f>VLOOKUP(O294,Cleaned_StoreTable!$A:$F,5,FALSE())</f>
        <v>Online</v>
      </c>
      <c r="S294" s="4">
        <f>Cleaned_SalesTable!F294</f>
        <v>1</v>
      </c>
      <c r="T294" s="9">
        <f>Cleaned_SalesTable!G294</f>
        <v>702.53</v>
      </c>
      <c r="U294" s="8">
        <f>Cleaned_SalesTable!H294</f>
        <v>0.3</v>
      </c>
      <c r="V294" s="4" t="str">
        <f>Cleaned_SalesTable!I294</f>
        <v>Credit Card</v>
      </c>
      <c r="W294" s="9">
        <f>Cleaned_SalesTable!J294</f>
        <v>491.77100000000002</v>
      </c>
      <c r="X294" s="9">
        <f t="shared" si="26"/>
        <v>403.71</v>
      </c>
      <c r="Y294" s="9">
        <f t="shared" si="27"/>
        <v>88.06</v>
      </c>
      <c r="Z294" s="10">
        <f t="shared" si="28"/>
        <v>0.17910000000000001</v>
      </c>
      <c r="AA294" s="4" t="str">
        <f t="shared" si="29"/>
        <v>Standard</v>
      </c>
    </row>
    <row r="295" spans="1:27" ht="15" customHeight="1" x14ac:dyDescent="0.3">
      <c r="A295" s="4" t="str">
        <f>Cleaned_SalesTable!A295</f>
        <v>SALE293</v>
      </c>
      <c r="B295" s="26">
        <f>Cleaned_SalesTable!B295</f>
        <v>45826</v>
      </c>
      <c r="C295" s="4" t="str">
        <f t="shared" si="24"/>
        <v>Jun-2025</v>
      </c>
      <c r="D295" s="24">
        <f t="shared" si="25"/>
        <v>2025</v>
      </c>
      <c r="E295" s="4" t="str">
        <f>Cleaned_SalesTable!C295</f>
        <v>CUST1224</v>
      </c>
      <c r="F295" s="4" t="str">
        <f>VLOOKUP(E295,Cleaned_CustomerTable!$A:$H,2,FALSE())</f>
        <v>Anthony Morgan</v>
      </c>
      <c r="G295" s="24">
        <f>VLOOKUP(E295,Cleaned_CustomerTable!$A:$H,3,FALSE())</f>
        <v>29</v>
      </c>
      <c r="H295" s="4" t="str">
        <f>VLOOKUP(E295,Cleaned_CustomerTable!$A:$H,8,FALSE())</f>
        <v>Silver</v>
      </c>
      <c r="I295" s="4" t="str">
        <f>VLOOKUP(E295,Cleaned_CustomerTable!$A:$H,6,FALSE())</f>
        <v>Missouri</v>
      </c>
      <c r="J295" s="4" t="str">
        <f>Cleaned_SalesTable!D295</f>
        <v>PROD39</v>
      </c>
      <c r="K295" s="4" t="str">
        <f>VLOOKUP(J295,Cleaned_ProductTable!$A:$F,2,FALSE())</f>
        <v>Portable Power Bank</v>
      </c>
      <c r="L295" s="4" t="str">
        <f>VLOOKUP(J295,Cleaned_ProductTable!$A:$F,3,FALSE())</f>
        <v>Electronics</v>
      </c>
      <c r="M295" s="4" t="str">
        <f>VLOOKUP(J295,Cleaned_ProductTable!$A:$F,4,FALSE())</f>
        <v>Cummings and Sons</v>
      </c>
      <c r="N295" s="4">
        <f>VLOOKUP(J295,Cleaned_ProductTable!$A:$F,5,FALSE())</f>
        <v>326.06</v>
      </c>
      <c r="O295" s="4" t="str">
        <f>Cleaned_SalesTable!E295</f>
        <v>STORE8</v>
      </c>
      <c r="P295" s="4" t="str">
        <f>VLOOKUP(O295,Cleaned_StoreTable!$A:$F,2,FALSE())</f>
        <v>Bean, Jones and Park</v>
      </c>
      <c r="Q295" s="4" t="str">
        <f>VLOOKUP(O295,Cleaned_StoreTable!$A:$F,3,FALSE())</f>
        <v>West</v>
      </c>
      <c r="R295" s="4" t="str">
        <f>VLOOKUP(O295,Cleaned_StoreTable!$A:$F,5,FALSE())</f>
        <v>Online</v>
      </c>
      <c r="S295" s="4">
        <f>Cleaned_SalesTable!F295</f>
        <v>4</v>
      </c>
      <c r="T295" s="9">
        <f>Cleaned_SalesTable!G295</f>
        <v>139.94</v>
      </c>
      <c r="U295" s="8">
        <f>Cleaned_SalesTable!H295</f>
        <v>0.24</v>
      </c>
      <c r="V295" s="4" t="str">
        <f>Cleaned_SalesTable!I295</f>
        <v>Credit Card</v>
      </c>
      <c r="W295" s="9">
        <f>Cleaned_SalesTable!J295</f>
        <v>425.41759999999999</v>
      </c>
      <c r="X295" s="9">
        <f t="shared" si="26"/>
        <v>1304.24</v>
      </c>
      <c r="Y295" s="9">
        <f t="shared" si="27"/>
        <v>-878.82</v>
      </c>
      <c r="Z295" s="10">
        <f t="shared" si="28"/>
        <v>-2.0657999999999999</v>
      </c>
      <c r="AA295" s="4" t="str">
        <f t="shared" si="29"/>
        <v>Standard</v>
      </c>
    </row>
    <row r="296" spans="1:27" ht="15" customHeight="1" x14ac:dyDescent="0.3">
      <c r="A296" s="4" t="str">
        <f>Cleaned_SalesTable!A296</f>
        <v>SALE294</v>
      </c>
      <c r="B296" s="26">
        <f>Cleaned_SalesTable!B296</f>
        <v>45654</v>
      </c>
      <c r="C296" s="4" t="str">
        <f t="shared" si="24"/>
        <v>Dec-2024</v>
      </c>
      <c r="D296" s="24">
        <f t="shared" si="25"/>
        <v>2024</v>
      </c>
      <c r="E296" s="4" t="str">
        <f>Cleaned_SalesTable!C296</f>
        <v>CUST1277</v>
      </c>
      <c r="F296" s="4" t="str">
        <f>VLOOKUP(E296,Cleaned_CustomerTable!$A:$H,2,FALSE())</f>
        <v>Jeffrey Gomez</v>
      </c>
      <c r="G296" s="24">
        <f>VLOOKUP(E296,Cleaned_CustomerTable!$A:$H,3,FALSE())</f>
        <v>22</v>
      </c>
      <c r="H296" s="4" t="str">
        <f>VLOOKUP(E296,Cleaned_CustomerTable!$A:$H,8,FALSE())</f>
        <v>Platinum</v>
      </c>
      <c r="I296" s="4" t="str">
        <f>VLOOKUP(E296,Cleaned_CustomerTable!$A:$H,6,FALSE())</f>
        <v>Colorado</v>
      </c>
      <c r="J296" s="4" t="str">
        <f>Cleaned_SalesTable!D296</f>
        <v>PROD19</v>
      </c>
      <c r="K296" s="4" t="str">
        <f>VLOOKUP(J296,Cleaned_ProductTable!$A:$F,2,FALSE())</f>
        <v>Knee Support Brace</v>
      </c>
      <c r="L296" s="4" t="str">
        <f>VLOOKUP(J296,Cleaned_ProductTable!$A:$F,3,FALSE())</f>
        <v>Sports</v>
      </c>
      <c r="M296" s="4" t="str">
        <f>VLOOKUP(J296,Cleaned_ProductTable!$A:$F,4,FALSE())</f>
        <v>May-Reese</v>
      </c>
      <c r="N296" s="4">
        <f>VLOOKUP(J296,Cleaned_ProductTable!$A:$F,5,FALSE())</f>
        <v>21.34</v>
      </c>
      <c r="O296" s="4" t="str">
        <f>Cleaned_SalesTable!E296</f>
        <v>STORE8</v>
      </c>
      <c r="P296" s="4" t="str">
        <f>VLOOKUP(O296,Cleaned_StoreTable!$A:$F,2,FALSE())</f>
        <v>Bean, Jones and Park</v>
      </c>
      <c r="Q296" s="4" t="str">
        <f>VLOOKUP(O296,Cleaned_StoreTable!$A:$F,3,FALSE())</f>
        <v>West</v>
      </c>
      <c r="R296" s="4" t="str">
        <f>VLOOKUP(O296,Cleaned_StoreTable!$A:$F,5,FALSE())</f>
        <v>Online</v>
      </c>
      <c r="S296" s="4">
        <f>Cleaned_SalesTable!F296</f>
        <v>2</v>
      </c>
      <c r="T296" s="9">
        <f>Cleaned_SalesTable!G296</f>
        <v>230.85</v>
      </c>
      <c r="U296" s="8">
        <f>Cleaned_SalesTable!H296</f>
        <v>0.18</v>
      </c>
      <c r="V296" s="4" t="str">
        <f>Cleaned_SalesTable!I296</f>
        <v>Credit Card</v>
      </c>
      <c r="W296" s="9">
        <f>Cleaned_SalesTable!J296</f>
        <v>378.59399999999999</v>
      </c>
      <c r="X296" s="9">
        <f t="shared" si="26"/>
        <v>42.68</v>
      </c>
      <c r="Y296" s="9">
        <f t="shared" si="27"/>
        <v>335.91</v>
      </c>
      <c r="Z296" s="10">
        <f t="shared" si="28"/>
        <v>0.88729999999999998</v>
      </c>
      <c r="AA296" s="4" t="str">
        <f t="shared" si="29"/>
        <v>Standard</v>
      </c>
    </row>
    <row r="297" spans="1:27" ht="15" customHeight="1" x14ac:dyDescent="0.3">
      <c r="A297" s="4" t="str">
        <f>Cleaned_SalesTable!A297</f>
        <v>SALE295</v>
      </c>
      <c r="B297" s="26">
        <f>Cleaned_SalesTable!B297</f>
        <v>45556</v>
      </c>
      <c r="C297" s="4" t="str">
        <f t="shared" si="24"/>
        <v>Sep-2024</v>
      </c>
      <c r="D297" s="24">
        <f t="shared" si="25"/>
        <v>2024</v>
      </c>
      <c r="E297" s="4" t="str">
        <f>Cleaned_SalesTable!C297</f>
        <v>CUST1211</v>
      </c>
      <c r="F297" s="4" t="str">
        <f>VLOOKUP(E297,Cleaned_CustomerTable!$A:$H,2,FALSE())</f>
        <v>Rodney Huffman</v>
      </c>
      <c r="G297" s="24">
        <f>VLOOKUP(E297,Cleaned_CustomerTable!$A:$H,3,FALSE())</f>
        <v>20</v>
      </c>
      <c r="H297" s="4" t="str">
        <f>VLOOKUP(E297,Cleaned_CustomerTable!$A:$H,8,FALSE())</f>
        <v>Silver</v>
      </c>
      <c r="I297" s="4" t="str">
        <f>VLOOKUP(E297,Cleaned_CustomerTable!$A:$H,6,FALSE())</f>
        <v>Delaware</v>
      </c>
      <c r="J297" s="4" t="str">
        <f>Cleaned_SalesTable!D297</f>
        <v>PROD85</v>
      </c>
      <c r="K297" s="4" t="str">
        <f>VLOOKUP(J297,Cleaned_ProductTable!$A:$F,2,FALSE())</f>
        <v>Women's Beanie Hat</v>
      </c>
      <c r="L297" s="4" t="str">
        <f>VLOOKUP(J297,Cleaned_ProductTable!$A:$F,3,FALSE())</f>
        <v>Clothing</v>
      </c>
      <c r="M297" s="4" t="str">
        <f>VLOOKUP(J297,Cleaned_ProductTable!$A:$F,4,FALSE())</f>
        <v>Richardson-Carrillo</v>
      </c>
      <c r="N297" s="4">
        <f>VLOOKUP(J297,Cleaned_ProductTable!$A:$F,5,FALSE())</f>
        <v>119.57</v>
      </c>
      <c r="O297" s="4" t="str">
        <f>Cleaned_SalesTable!E297</f>
        <v>STORE17</v>
      </c>
      <c r="P297" s="4" t="str">
        <f>VLOOKUP(O297,Cleaned_StoreTable!$A:$F,2,FALSE())</f>
        <v>Holloway Ltd</v>
      </c>
      <c r="Q297" s="4" t="str">
        <f>VLOOKUP(O297,Cleaned_StoreTable!$A:$F,3,FALSE())</f>
        <v>North</v>
      </c>
      <c r="R297" s="4" t="str">
        <f>VLOOKUP(O297,Cleaned_StoreTable!$A:$F,5,FALSE())</f>
        <v>Flagship</v>
      </c>
      <c r="S297" s="4">
        <f>Cleaned_SalesTable!F297</f>
        <v>4</v>
      </c>
      <c r="T297" s="9">
        <f>Cleaned_SalesTable!G297</f>
        <v>626.35</v>
      </c>
      <c r="U297" s="8">
        <f>Cleaned_SalesTable!H297</f>
        <v>0.25</v>
      </c>
      <c r="V297" s="4" t="str">
        <f>Cleaned_SalesTable!I297</f>
        <v>COD</v>
      </c>
      <c r="W297" s="9">
        <f>Cleaned_SalesTable!J297</f>
        <v>1879.05</v>
      </c>
      <c r="X297" s="9">
        <f t="shared" si="26"/>
        <v>478.28</v>
      </c>
      <c r="Y297" s="9">
        <f t="shared" si="27"/>
        <v>1400.77</v>
      </c>
      <c r="Z297" s="10">
        <f t="shared" si="28"/>
        <v>0.74550000000000005</v>
      </c>
      <c r="AA297" s="4" t="str">
        <f t="shared" si="29"/>
        <v>High Value</v>
      </c>
    </row>
    <row r="298" spans="1:27" ht="15" customHeight="1" x14ac:dyDescent="0.3">
      <c r="A298" s="4" t="str">
        <f>Cleaned_SalesTable!A298</f>
        <v>SALE296</v>
      </c>
      <c r="B298" s="26">
        <f>Cleaned_SalesTable!B298</f>
        <v>45434</v>
      </c>
      <c r="C298" s="4" t="str">
        <f t="shared" si="24"/>
        <v>May-2024</v>
      </c>
      <c r="D298" s="24">
        <f t="shared" si="25"/>
        <v>2024</v>
      </c>
      <c r="E298" s="4" t="str">
        <f>Cleaned_SalesTable!C298</f>
        <v>CUST1082</v>
      </c>
      <c r="F298" s="4" t="str">
        <f>VLOOKUP(E298,Cleaned_CustomerTable!$A:$H,2,FALSE())</f>
        <v>George Rosario</v>
      </c>
      <c r="G298" s="24">
        <f>VLOOKUP(E298,Cleaned_CustomerTable!$A:$H,3,FALSE())</f>
        <v>53</v>
      </c>
      <c r="H298" s="4" t="str">
        <f>VLOOKUP(E298,Cleaned_CustomerTable!$A:$H,8,FALSE())</f>
        <v>Bronze</v>
      </c>
      <c r="I298" s="4" t="str">
        <f>VLOOKUP(E298,Cleaned_CustomerTable!$A:$H,6,FALSE())</f>
        <v>Florida</v>
      </c>
      <c r="J298" s="4" t="str">
        <f>Cleaned_SalesTable!D298</f>
        <v>PROD41</v>
      </c>
      <c r="K298" s="4" t="str">
        <f>VLOOKUP(J298,Cleaned_ProductTable!$A:$F,2,FALSE())</f>
        <v>Yoga Exercise Mat</v>
      </c>
      <c r="L298" s="4" t="str">
        <f>VLOOKUP(J298,Cleaned_ProductTable!$A:$F,3,FALSE())</f>
        <v>Sports</v>
      </c>
      <c r="M298" s="4" t="str">
        <f>VLOOKUP(J298,Cleaned_ProductTable!$A:$F,4,FALSE())</f>
        <v>Carroll, Long and Mendoza</v>
      </c>
      <c r="N298" s="4">
        <f>VLOOKUP(J298,Cleaned_ProductTable!$A:$F,5,FALSE())</f>
        <v>313.26</v>
      </c>
      <c r="O298" s="4" t="str">
        <f>Cleaned_SalesTable!E298</f>
        <v>STORE14</v>
      </c>
      <c r="P298" s="4" t="str">
        <f>VLOOKUP(O298,Cleaned_StoreTable!$A:$F,2,FALSE())</f>
        <v>Mcdonald Inc</v>
      </c>
      <c r="Q298" s="4" t="str">
        <f>VLOOKUP(O298,Cleaned_StoreTable!$A:$F,3,FALSE())</f>
        <v>South</v>
      </c>
      <c r="R298" s="4" t="str">
        <f>VLOOKUP(O298,Cleaned_StoreTable!$A:$F,5,FALSE())</f>
        <v>Outlet</v>
      </c>
      <c r="S298" s="4">
        <f>Cleaned_SalesTable!F298</f>
        <v>4</v>
      </c>
      <c r="T298" s="9">
        <f>Cleaned_SalesTable!G298</f>
        <v>108.55</v>
      </c>
      <c r="U298" s="8">
        <f>Cleaned_SalesTable!H298</f>
        <v>0.18</v>
      </c>
      <c r="V298" s="4" t="str">
        <f>Cleaned_SalesTable!I298</f>
        <v>PayPal</v>
      </c>
      <c r="W298" s="9">
        <f>Cleaned_SalesTable!J298</f>
        <v>356.04399999999998</v>
      </c>
      <c r="X298" s="9">
        <f t="shared" si="26"/>
        <v>1253.04</v>
      </c>
      <c r="Y298" s="9">
        <f t="shared" si="27"/>
        <v>-897</v>
      </c>
      <c r="Z298" s="10">
        <f t="shared" si="28"/>
        <v>-2.5194000000000001</v>
      </c>
      <c r="AA298" s="4" t="str">
        <f t="shared" si="29"/>
        <v>Standard</v>
      </c>
    </row>
    <row r="299" spans="1:27" ht="15" customHeight="1" x14ac:dyDescent="0.3">
      <c r="A299" s="4" t="str">
        <f>Cleaned_SalesTable!A299</f>
        <v>SALE297</v>
      </c>
      <c r="B299" s="26">
        <f>Cleaned_SalesTable!B299</f>
        <v>45871</v>
      </c>
      <c r="C299" s="4" t="str">
        <f t="shared" si="24"/>
        <v>Aug-2025</v>
      </c>
      <c r="D299" s="24">
        <f t="shared" si="25"/>
        <v>2025</v>
      </c>
      <c r="E299" s="4" t="str">
        <f>Cleaned_SalesTable!C299</f>
        <v>CUST1191</v>
      </c>
      <c r="F299" s="4" t="str">
        <f>VLOOKUP(E299,Cleaned_CustomerTable!$A:$H,2,FALSE())</f>
        <v>Todd Poole</v>
      </c>
      <c r="G299" s="24">
        <f>VLOOKUP(E299,Cleaned_CustomerTable!$A:$H,3,FALSE())</f>
        <v>29</v>
      </c>
      <c r="H299" s="4" t="str">
        <f>VLOOKUP(E299,Cleaned_CustomerTable!$A:$H,8,FALSE())</f>
        <v>Bronze</v>
      </c>
      <c r="I299" s="4" t="str">
        <f>VLOOKUP(E299,Cleaned_CustomerTable!$A:$H,6,FALSE())</f>
        <v>Ohio</v>
      </c>
      <c r="J299" s="4" t="str">
        <f>Cleaned_SalesTable!D299</f>
        <v>PROD17</v>
      </c>
      <c r="K299" s="4" t="str">
        <f>VLOOKUP(J299,Cleaned_ProductTable!$A:$F,2,FALSE())</f>
        <v>Soccer Training Cone Set</v>
      </c>
      <c r="L299" s="4" t="str">
        <f>VLOOKUP(J299,Cleaned_ProductTable!$A:$F,3,FALSE())</f>
        <v>Sports</v>
      </c>
      <c r="M299" s="4" t="str">
        <f>VLOOKUP(J299,Cleaned_ProductTable!$A:$F,4,FALSE())</f>
        <v>Ford, Murphy and Wilson</v>
      </c>
      <c r="N299" s="4">
        <f>VLOOKUP(J299,Cleaned_ProductTable!$A:$F,5,FALSE())</f>
        <v>144.53</v>
      </c>
      <c r="O299" s="4" t="str">
        <f>Cleaned_SalesTable!E299</f>
        <v>STORE1</v>
      </c>
      <c r="P299" s="4" t="str">
        <f>VLOOKUP(O299,Cleaned_StoreTable!$A:$F,2,FALSE())</f>
        <v>Martinez, Adkins and Johnson</v>
      </c>
      <c r="Q299" s="4" t="str">
        <f>VLOOKUP(O299,Cleaned_StoreTable!$A:$F,3,FALSE())</f>
        <v>North</v>
      </c>
      <c r="R299" s="4" t="str">
        <f>VLOOKUP(O299,Cleaned_StoreTable!$A:$F,5,FALSE())</f>
        <v>Flagship</v>
      </c>
      <c r="S299" s="4">
        <f>Cleaned_SalesTable!F299</f>
        <v>4</v>
      </c>
      <c r="T299" s="9">
        <f>Cleaned_SalesTable!G299</f>
        <v>353.67</v>
      </c>
      <c r="U299" s="8">
        <f>Cleaned_SalesTable!H299</f>
        <v>0.03</v>
      </c>
      <c r="V299" s="4" t="str">
        <f>Cleaned_SalesTable!I299</f>
        <v>COD</v>
      </c>
      <c r="W299" s="9">
        <f>Cleaned_SalesTable!J299</f>
        <v>1372.2396000000001</v>
      </c>
      <c r="X299" s="9">
        <f t="shared" si="26"/>
        <v>578.12</v>
      </c>
      <c r="Y299" s="9">
        <f t="shared" si="27"/>
        <v>794.12</v>
      </c>
      <c r="Z299" s="10">
        <f t="shared" si="28"/>
        <v>0.57869999999999999</v>
      </c>
      <c r="AA299" s="4" t="str">
        <f t="shared" si="29"/>
        <v>High Value</v>
      </c>
    </row>
    <row r="300" spans="1:27" ht="15" customHeight="1" x14ac:dyDescent="0.3">
      <c r="A300" s="4" t="str">
        <f>Cleaned_SalesTable!A300</f>
        <v>SALE298</v>
      </c>
      <c r="B300" s="26">
        <f>Cleaned_SalesTable!B300</f>
        <v>45583</v>
      </c>
      <c r="C300" s="4" t="str">
        <f t="shared" si="24"/>
        <v>Oct-2024</v>
      </c>
      <c r="D300" s="24">
        <f t="shared" si="25"/>
        <v>2024</v>
      </c>
      <c r="E300" s="4" t="str">
        <f>Cleaned_SalesTable!C300</f>
        <v>CUST1065</v>
      </c>
      <c r="F300" s="4" t="str">
        <f>VLOOKUP(E300,Cleaned_CustomerTable!$A:$H,2,FALSE())</f>
        <v>Michael Thomas</v>
      </c>
      <c r="G300" s="24">
        <f>VLOOKUP(E300,Cleaned_CustomerTable!$A:$H,3,FALSE())</f>
        <v>21</v>
      </c>
      <c r="H300" s="4" t="str">
        <f>VLOOKUP(E300,Cleaned_CustomerTable!$A:$H,8,FALSE())</f>
        <v>Silver</v>
      </c>
      <c r="I300" s="4" t="str">
        <f>VLOOKUP(E300,Cleaned_CustomerTable!$A:$H,6,FALSE())</f>
        <v>Nevada</v>
      </c>
      <c r="J300" s="4" t="str">
        <f>Cleaned_SalesTable!D300</f>
        <v>PROD90</v>
      </c>
      <c r="K300" s="4" t="str">
        <f>VLOOKUP(J300,Cleaned_ProductTable!$A:$F,2,FALSE())</f>
        <v>Gaming Mouse Pad XL</v>
      </c>
      <c r="L300" s="4" t="str">
        <f>VLOOKUP(J300,Cleaned_ProductTable!$A:$F,3,FALSE())</f>
        <v>Electronics</v>
      </c>
      <c r="M300" s="4" t="str">
        <f>VLOOKUP(J300,Cleaned_ProductTable!$A:$F,4,FALSE())</f>
        <v>Sharp, Taylor and Rodriguez</v>
      </c>
      <c r="N300" s="4">
        <f>VLOOKUP(J300,Cleaned_ProductTable!$A:$F,5,FALSE())</f>
        <v>340.14</v>
      </c>
      <c r="O300" s="4" t="str">
        <f>Cleaned_SalesTable!E300</f>
        <v>STORE1</v>
      </c>
      <c r="P300" s="4" t="str">
        <f>VLOOKUP(O300,Cleaned_StoreTable!$A:$F,2,FALSE())</f>
        <v>Martinez, Adkins and Johnson</v>
      </c>
      <c r="Q300" s="4" t="str">
        <f>VLOOKUP(O300,Cleaned_StoreTable!$A:$F,3,FALSE())</f>
        <v>North</v>
      </c>
      <c r="R300" s="4" t="str">
        <f>VLOOKUP(O300,Cleaned_StoreTable!$A:$F,5,FALSE())</f>
        <v>Flagship</v>
      </c>
      <c r="S300" s="4">
        <f>Cleaned_SalesTable!F300</f>
        <v>4</v>
      </c>
      <c r="T300" s="9">
        <f>Cleaned_SalesTable!G300</f>
        <v>61.98</v>
      </c>
      <c r="U300" s="8">
        <f>Cleaned_SalesTable!H300</f>
        <v>0.16</v>
      </c>
      <c r="V300" s="4" t="str">
        <f>Cleaned_SalesTable!I300</f>
        <v>Credit Card</v>
      </c>
      <c r="W300" s="9">
        <f>Cleaned_SalesTable!J300</f>
        <v>208.25280000000001</v>
      </c>
      <c r="X300" s="9">
        <f t="shared" si="26"/>
        <v>1360.56</v>
      </c>
      <c r="Y300" s="9">
        <f t="shared" si="27"/>
        <v>-1152.31</v>
      </c>
      <c r="Z300" s="10">
        <f t="shared" si="28"/>
        <v>-5.5331999999999999</v>
      </c>
      <c r="AA300" s="4" t="str">
        <f t="shared" si="29"/>
        <v>Standard</v>
      </c>
    </row>
    <row r="301" spans="1:27" ht="15" customHeight="1" x14ac:dyDescent="0.3">
      <c r="A301" s="4" t="str">
        <f>Cleaned_SalesTable!A301</f>
        <v>SALE299</v>
      </c>
      <c r="B301" s="26">
        <f>Cleaned_SalesTable!B301</f>
        <v>45348</v>
      </c>
      <c r="C301" s="4" t="str">
        <f t="shared" si="24"/>
        <v>Feb-2024</v>
      </c>
      <c r="D301" s="24">
        <f t="shared" si="25"/>
        <v>2024</v>
      </c>
      <c r="E301" s="4" t="str">
        <f>Cleaned_SalesTable!C301</f>
        <v>CUST1216</v>
      </c>
      <c r="F301" s="4" t="str">
        <f>VLOOKUP(E301,Cleaned_CustomerTable!$A:$H,2,FALSE())</f>
        <v>Kathryn Garcia</v>
      </c>
      <c r="G301" s="24">
        <f>VLOOKUP(E301,Cleaned_CustomerTable!$A:$H,3,FALSE())</f>
        <v>44</v>
      </c>
      <c r="H301" s="4" t="str">
        <f>VLOOKUP(E301,Cleaned_CustomerTable!$A:$H,8,FALSE())</f>
        <v>Platinum</v>
      </c>
      <c r="I301" s="4" t="str">
        <f>VLOOKUP(E301,Cleaned_CustomerTable!$A:$H,6,FALSE())</f>
        <v>California</v>
      </c>
      <c r="J301" s="4" t="str">
        <f>Cleaned_SalesTable!D301</f>
        <v>PROD22</v>
      </c>
      <c r="K301" s="4" t="str">
        <f>VLOOKUP(J301,Cleaned_ProductTable!$A:$F,2,FALSE())</f>
        <v>Carbon Fiber Tennis Racket</v>
      </c>
      <c r="L301" s="4" t="str">
        <f>VLOOKUP(J301,Cleaned_ProductTable!$A:$F,3,FALSE())</f>
        <v>Sports</v>
      </c>
      <c r="M301" s="4" t="str">
        <f>VLOOKUP(J301,Cleaned_ProductTable!$A:$F,4,FALSE())</f>
        <v>Flores, Pineda and Rodriguez</v>
      </c>
      <c r="N301" s="4">
        <f>VLOOKUP(J301,Cleaned_ProductTable!$A:$F,5,FALSE())</f>
        <v>484.62</v>
      </c>
      <c r="O301" s="4" t="str">
        <f>Cleaned_SalesTable!E301</f>
        <v>STORE19</v>
      </c>
      <c r="P301" s="4" t="str">
        <f>VLOOKUP(O301,Cleaned_StoreTable!$A:$F,2,FALSE())</f>
        <v>Mann-Austin</v>
      </c>
      <c r="Q301" s="4" t="str">
        <f>VLOOKUP(O301,Cleaned_StoreTable!$A:$F,3,FALSE())</f>
        <v>East</v>
      </c>
      <c r="R301" s="4" t="str">
        <f>VLOOKUP(O301,Cleaned_StoreTable!$A:$F,5,FALSE())</f>
        <v>Online</v>
      </c>
      <c r="S301" s="4">
        <f>Cleaned_SalesTable!F301</f>
        <v>2</v>
      </c>
      <c r="T301" s="9">
        <f>Cleaned_SalesTable!G301</f>
        <v>873.1</v>
      </c>
      <c r="U301" s="8">
        <f>Cleaned_SalesTable!H301</f>
        <v>0.12</v>
      </c>
      <c r="V301" s="4" t="str">
        <f>Cleaned_SalesTable!I301</f>
        <v>PayPal</v>
      </c>
      <c r="W301" s="9">
        <f>Cleaned_SalesTable!J301</f>
        <v>1536.6559999999999</v>
      </c>
      <c r="X301" s="9">
        <f t="shared" si="26"/>
        <v>969.24</v>
      </c>
      <c r="Y301" s="9">
        <f t="shared" si="27"/>
        <v>567.41999999999996</v>
      </c>
      <c r="Z301" s="10">
        <f t="shared" si="28"/>
        <v>0.36930000000000002</v>
      </c>
      <c r="AA301" s="4" t="str">
        <f t="shared" si="29"/>
        <v>High Value</v>
      </c>
    </row>
    <row r="302" spans="1:27" ht="15" customHeight="1" x14ac:dyDescent="0.3">
      <c r="A302" s="4" t="str">
        <f>Cleaned_SalesTable!A302</f>
        <v>SALE300</v>
      </c>
      <c r="B302" s="26">
        <f>Cleaned_SalesTable!B302</f>
        <v>45268</v>
      </c>
      <c r="C302" s="4" t="str">
        <f t="shared" si="24"/>
        <v>Dec-2023</v>
      </c>
      <c r="D302" s="24">
        <f t="shared" si="25"/>
        <v>2023</v>
      </c>
      <c r="E302" s="4" t="str">
        <f>Cleaned_SalesTable!C302</f>
        <v>CUST1198</v>
      </c>
      <c r="F302" s="4" t="str">
        <f>VLOOKUP(E302,Cleaned_CustomerTable!$A:$H,2,FALSE())</f>
        <v>Wanda Snyder</v>
      </c>
      <c r="G302" s="24">
        <f>VLOOKUP(E302,Cleaned_CustomerTable!$A:$H,3,FALSE())</f>
        <v>54</v>
      </c>
      <c r="H302" s="4" t="str">
        <f>VLOOKUP(E302,Cleaned_CustomerTable!$A:$H,8,FALSE())</f>
        <v>Bronze</v>
      </c>
      <c r="I302" s="4" t="str">
        <f>VLOOKUP(E302,Cleaned_CustomerTable!$A:$H,6,FALSE())</f>
        <v>Vermont</v>
      </c>
      <c r="J302" s="4" t="str">
        <f>Cleaned_SalesTable!D302</f>
        <v>PROD12</v>
      </c>
      <c r="K302" s="4" t="str">
        <f>VLOOKUP(J302,Cleaned_ProductTable!$A:$F,2,FALSE())</f>
        <v>Hair Strengthening Shampoo</v>
      </c>
      <c r="L302" s="4" t="str">
        <f>VLOOKUP(J302,Cleaned_ProductTable!$A:$F,3,FALSE())</f>
        <v>Beauty</v>
      </c>
      <c r="M302" s="4" t="str">
        <f>VLOOKUP(J302,Cleaned_ProductTable!$A:$F,4,FALSE())</f>
        <v>Rice LLC</v>
      </c>
      <c r="N302" s="4">
        <f>VLOOKUP(J302,Cleaned_ProductTable!$A:$F,5,FALSE())</f>
        <v>115.82</v>
      </c>
      <c r="O302" s="4" t="str">
        <f>Cleaned_SalesTable!E302</f>
        <v>STORE15</v>
      </c>
      <c r="P302" s="4" t="str">
        <f>VLOOKUP(O302,Cleaned_StoreTable!$A:$F,2,FALSE())</f>
        <v>Shelton PLC</v>
      </c>
      <c r="Q302" s="4" t="str">
        <f>VLOOKUP(O302,Cleaned_StoreTable!$A:$F,3,FALSE())</f>
        <v>North</v>
      </c>
      <c r="R302" s="4" t="str">
        <f>VLOOKUP(O302,Cleaned_StoreTable!$A:$F,5,FALSE())</f>
        <v>Flagship</v>
      </c>
      <c r="S302" s="4">
        <f>Cleaned_SalesTable!F302</f>
        <v>4</v>
      </c>
      <c r="T302" s="9">
        <f>Cleaned_SalesTable!G302</f>
        <v>889.47</v>
      </c>
      <c r="U302" s="8">
        <f>Cleaned_SalesTable!H302</f>
        <v>0.24</v>
      </c>
      <c r="V302" s="4" t="str">
        <f>Cleaned_SalesTable!I302</f>
        <v>Credit Card</v>
      </c>
      <c r="W302" s="9">
        <f>Cleaned_SalesTable!J302</f>
        <v>2703.9888000000001</v>
      </c>
      <c r="X302" s="9">
        <f t="shared" si="26"/>
        <v>463.28</v>
      </c>
      <c r="Y302" s="9">
        <f t="shared" si="27"/>
        <v>2240.71</v>
      </c>
      <c r="Z302" s="10">
        <f t="shared" si="28"/>
        <v>0.82869999999999999</v>
      </c>
      <c r="AA302" s="4" t="str">
        <f t="shared" si="29"/>
        <v>High Value</v>
      </c>
    </row>
    <row r="303" spans="1:27" ht="15" customHeight="1" x14ac:dyDescent="0.3">
      <c r="A303" s="4" t="str">
        <f>Cleaned_SalesTable!A303</f>
        <v>SALE301</v>
      </c>
      <c r="B303" s="26">
        <f>Cleaned_SalesTable!B303</f>
        <v>45596</v>
      </c>
      <c r="C303" s="4" t="str">
        <f t="shared" si="24"/>
        <v>Oct-2024</v>
      </c>
      <c r="D303" s="24">
        <f t="shared" si="25"/>
        <v>2024</v>
      </c>
      <c r="E303" s="4" t="str">
        <f>Cleaned_SalesTable!C303</f>
        <v>CUST1028</v>
      </c>
      <c r="F303" s="4" t="str">
        <f>VLOOKUP(E303,Cleaned_CustomerTable!$A:$H,2,FALSE())</f>
        <v>Joshua Ryan</v>
      </c>
      <c r="G303" s="24">
        <f>VLOOKUP(E303,Cleaned_CustomerTable!$A:$H,3,FALSE())</f>
        <v>27</v>
      </c>
      <c r="H303" s="4" t="str">
        <f>VLOOKUP(E303,Cleaned_CustomerTable!$A:$H,8,FALSE())</f>
        <v>Platinum</v>
      </c>
      <c r="I303" s="4" t="str">
        <f>VLOOKUP(E303,Cleaned_CustomerTable!$A:$H,6,FALSE())</f>
        <v>New Jersey</v>
      </c>
      <c r="J303" s="4" t="str">
        <f>Cleaned_SalesTable!D303</f>
        <v>PROD74</v>
      </c>
      <c r="K303" s="4" t="str">
        <f>VLOOKUP(J303,Cleaned_ProductTable!$A:$F,2,FALSE())</f>
        <v>Bluetooth Car Audio System</v>
      </c>
      <c r="L303" s="4" t="str">
        <f>VLOOKUP(J303,Cleaned_ProductTable!$A:$F,3,FALSE())</f>
        <v>Electronics</v>
      </c>
      <c r="M303" s="4" t="str">
        <f>VLOOKUP(J303,Cleaned_ProductTable!$A:$F,4,FALSE())</f>
        <v>Bruce-Bowen</v>
      </c>
      <c r="N303" s="4">
        <f>VLOOKUP(J303,Cleaned_ProductTable!$A:$F,5,FALSE())</f>
        <v>403.71</v>
      </c>
      <c r="O303" s="4" t="str">
        <f>Cleaned_SalesTable!E303</f>
        <v>STORE11</v>
      </c>
      <c r="P303" s="4" t="str">
        <f>VLOOKUP(O303,Cleaned_StoreTable!$A:$F,2,FALSE())</f>
        <v>Aguirre-Keller</v>
      </c>
      <c r="Q303" s="4" t="str">
        <f>VLOOKUP(O303,Cleaned_StoreTable!$A:$F,3,FALSE())</f>
        <v>South</v>
      </c>
      <c r="R303" s="4" t="str">
        <f>VLOOKUP(O303,Cleaned_StoreTable!$A:$F,5,FALSE())</f>
        <v>Online</v>
      </c>
      <c r="S303" s="4">
        <f>Cleaned_SalesTable!F303</f>
        <v>3</v>
      </c>
      <c r="T303" s="9">
        <f>Cleaned_SalesTable!G303</f>
        <v>803.76</v>
      </c>
      <c r="U303" s="8">
        <f>Cleaned_SalesTable!H303</f>
        <v>0.19</v>
      </c>
      <c r="V303" s="4" t="str">
        <f>Cleaned_SalesTable!I303</f>
        <v>COD</v>
      </c>
      <c r="W303" s="9">
        <f>Cleaned_SalesTable!J303</f>
        <v>1953.1368</v>
      </c>
      <c r="X303" s="9">
        <f t="shared" si="26"/>
        <v>1211.1300000000001</v>
      </c>
      <c r="Y303" s="9">
        <f t="shared" si="27"/>
        <v>742.01</v>
      </c>
      <c r="Z303" s="10">
        <f t="shared" si="28"/>
        <v>0.37990000000000002</v>
      </c>
      <c r="AA303" s="4" t="str">
        <f t="shared" si="29"/>
        <v>High Value</v>
      </c>
    </row>
    <row r="304" spans="1:27" ht="15" customHeight="1" x14ac:dyDescent="0.3">
      <c r="A304" s="4" t="str">
        <f>Cleaned_SalesTable!A304</f>
        <v>SALE302</v>
      </c>
      <c r="B304" s="26">
        <f>Cleaned_SalesTable!B304</f>
        <v>45624</v>
      </c>
      <c r="C304" s="4" t="str">
        <f t="shared" si="24"/>
        <v>Nov-2024</v>
      </c>
      <c r="D304" s="24">
        <f t="shared" si="25"/>
        <v>2024</v>
      </c>
      <c r="E304" s="4" t="str">
        <f>Cleaned_SalesTable!C304</f>
        <v>CUST1468</v>
      </c>
      <c r="F304" s="4" t="str">
        <f>VLOOKUP(E304,Cleaned_CustomerTable!$A:$H,2,FALSE())</f>
        <v>Gregory Curtis</v>
      </c>
      <c r="G304" s="24">
        <f>VLOOKUP(E304,Cleaned_CustomerTable!$A:$H,3,FALSE())</f>
        <v>45</v>
      </c>
      <c r="H304" s="4" t="str">
        <f>VLOOKUP(E304,Cleaned_CustomerTable!$A:$H,8,FALSE())</f>
        <v>Bronze</v>
      </c>
      <c r="I304" s="4" t="str">
        <f>VLOOKUP(E304,Cleaned_CustomerTable!$A:$H,6,FALSE())</f>
        <v>Vermont</v>
      </c>
      <c r="J304" s="4" t="str">
        <f>Cleaned_SalesTable!D304</f>
        <v>PROD75</v>
      </c>
      <c r="K304" s="4" t="str">
        <f>VLOOKUP(J304,Cleaned_ProductTable!$A:$F,2,FALSE())</f>
        <v>Women's Ankle Boots</v>
      </c>
      <c r="L304" s="4" t="str">
        <f>VLOOKUP(J304,Cleaned_ProductTable!$A:$F,3,FALSE())</f>
        <v>Clothing</v>
      </c>
      <c r="M304" s="4" t="str">
        <f>VLOOKUP(J304,Cleaned_ProductTable!$A:$F,4,FALSE())</f>
        <v>Poole PLC</v>
      </c>
      <c r="N304" s="4">
        <f>VLOOKUP(J304,Cleaned_ProductTable!$A:$F,5,FALSE())</f>
        <v>158.13999999999999</v>
      </c>
      <c r="O304" s="4" t="str">
        <f>Cleaned_SalesTable!E304</f>
        <v>STORE5</v>
      </c>
      <c r="P304" s="4" t="str">
        <f>VLOOKUP(O304,Cleaned_StoreTable!$A:$F,2,FALSE())</f>
        <v>Gray Ltd</v>
      </c>
      <c r="Q304" s="4" t="str">
        <f>VLOOKUP(O304,Cleaned_StoreTable!$A:$F,3,FALSE())</f>
        <v>North</v>
      </c>
      <c r="R304" s="4" t="str">
        <f>VLOOKUP(O304,Cleaned_StoreTable!$A:$F,5,FALSE())</f>
        <v>Outlet</v>
      </c>
      <c r="S304" s="4">
        <f>Cleaned_SalesTable!F304</f>
        <v>2</v>
      </c>
      <c r="T304" s="9">
        <f>Cleaned_SalesTable!G304</f>
        <v>865.14</v>
      </c>
      <c r="U304" s="8">
        <f>Cleaned_SalesTable!H304</f>
        <v>0.2</v>
      </c>
      <c r="V304" s="4" t="str">
        <f>Cleaned_SalesTable!I304</f>
        <v>PayPal</v>
      </c>
      <c r="W304" s="9">
        <f>Cleaned_SalesTable!J304</f>
        <v>1384.2239999999999</v>
      </c>
      <c r="X304" s="9">
        <f t="shared" si="26"/>
        <v>316.27999999999997</v>
      </c>
      <c r="Y304" s="9">
        <f t="shared" si="27"/>
        <v>1067.94</v>
      </c>
      <c r="Z304" s="10">
        <f t="shared" si="28"/>
        <v>0.77149999999999996</v>
      </c>
      <c r="AA304" s="4" t="str">
        <f t="shared" si="29"/>
        <v>High Value</v>
      </c>
    </row>
    <row r="305" spans="1:27" ht="15" customHeight="1" x14ac:dyDescent="0.3">
      <c r="A305" s="4" t="str">
        <f>Cleaned_SalesTable!A305</f>
        <v>SALE303</v>
      </c>
      <c r="B305" s="26">
        <f>Cleaned_SalesTable!B305</f>
        <v>45813</v>
      </c>
      <c r="C305" s="4" t="str">
        <f t="shared" si="24"/>
        <v>Jun-2025</v>
      </c>
      <c r="D305" s="24">
        <f t="shared" si="25"/>
        <v>2025</v>
      </c>
      <c r="E305" s="4" t="str">
        <f>Cleaned_SalesTable!C305</f>
        <v>CUST1097</v>
      </c>
      <c r="F305" s="4" t="str">
        <f>VLOOKUP(E305,Cleaned_CustomerTable!$A:$H,2,FALSE())</f>
        <v>David Cobb</v>
      </c>
      <c r="G305" s="24">
        <f>VLOOKUP(E305,Cleaned_CustomerTable!$A:$H,3,FALSE())</f>
        <v>36</v>
      </c>
      <c r="H305" s="4" t="str">
        <f>VLOOKUP(E305,Cleaned_CustomerTable!$A:$H,8,FALSE())</f>
        <v>Silver</v>
      </c>
      <c r="I305" s="4" t="str">
        <f>VLOOKUP(E305,Cleaned_CustomerTable!$A:$H,6,FALSE())</f>
        <v>South Dakota</v>
      </c>
      <c r="J305" s="4" t="str">
        <f>Cleaned_SalesTable!D305</f>
        <v>PROD31</v>
      </c>
      <c r="K305" s="4" t="str">
        <f>VLOOKUP(J305,Cleaned_ProductTable!$A:$F,2,FALSE())</f>
        <v>Basketball</v>
      </c>
      <c r="L305" s="4" t="str">
        <f>VLOOKUP(J305,Cleaned_ProductTable!$A:$F,3,FALSE())</f>
        <v>Sports</v>
      </c>
      <c r="M305" s="4" t="str">
        <f>VLOOKUP(J305,Cleaned_ProductTable!$A:$F,4,FALSE())</f>
        <v>Nolan-Snow</v>
      </c>
      <c r="N305" s="4">
        <f>VLOOKUP(J305,Cleaned_ProductTable!$A:$F,5,FALSE())</f>
        <v>204.39</v>
      </c>
      <c r="O305" s="4" t="str">
        <f>Cleaned_SalesTable!E305</f>
        <v>STORE9</v>
      </c>
      <c r="P305" s="4" t="str">
        <f>VLOOKUP(O305,Cleaned_StoreTable!$A:$F,2,FALSE())</f>
        <v>Moore, Padilla and Butler</v>
      </c>
      <c r="Q305" s="4" t="str">
        <f>VLOOKUP(O305,Cleaned_StoreTable!$A:$F,3,FALSE())</f>
        <v>South</v>
      </c>
      <c r="R305" s="4" t="str">
        <f>VLOOKUP(O305,Cleaned_StoreTable!$A:$F,5,FALSE())</f>
        <v>Flagship</v>
      </c>
      <c r="S305" s="4">
        <f>Cleaned_SalesTable!F305</f>
        <v>2</v>
      </c>
      <c r="T305" s="9">
        <f>Cleaned_SalesTable!G305</f>
        <v>916.49</v>
      </c>
      <c r="U305" s="8">
        <f>Cleaned_SalesTable!H305</f>
        <v>0.3</v>
      </c>
      <c r="V305" s="4" t="str">
        <f>Cleaned_SalesTable!I305</f>
        <v>COD</v>
      </c>
      <c r="W305" s="9">
        <f>Cleaned_SalesTable!J305</f>
        <v>1283.086</v>
      </c>
      <c r="X305" s="9">
        <f t="shared" si="26"/>
        <v>408.78</v>
      </c>
      <c r="Y305" s="9">
        <f t="shared" si="27"/>
        <v>874.31</v>
      </c>
      <c r="Z305" s="10">
        <f t="shared" si="28"/>
        <v>0.68140000000000001</v>
      </c>
      <c r="AA305" s="4" t="str">
        <f t="shared" si="29"/>
        <v>High Value</v>
      </c>
    </row>
    <row r="306" spans="1:27" ht="15" customHeight="1" x14ac:dyDescent="0.3">
      <c r="A306" s="4" t="str">
        <f>Cleaned_SalesTable!A306</f>
        <v>SALE304</v>
      </c>
      <c r="B306" s="26">
        <f>Cleaned_SalesTable!B306</f>
        <v>45615</v>
      </c>
      <c r="C306" s="4" t="str">
        <f t="shared" si="24"/>
        <v>Nov-2024</v>
      </c>
      <c r="D306" s="24">
        <f t="shared" si="25"/>
        <v>2024</v>
      </c>
      <c r="E306" s="4" t="str">
        <f>Cleaned_SalesTable!C306</f>
        <v>CUST1042</v>
      </c>
      <c r="F306" s="4" t="str">
        <f>VLOOKUP(E306,Cleaned_CustomerTable!$A:$H,2,FALSE())</f>
        <v>William Martin</v>
      </c>
      <c r="G306" s="24">
        <f>VLOOKUP(E306,Cleaned_CustomerTable!$A:$H,3,FALSE())</f>
        <v>19</v>
      </c>
      <c r="H306" s="4" t="str">
        <f>VLOOKUP(E306,Cleaned_CustomerTable!$A:$H,8,FALSE())</f>
        <v>Platinum</v>
      </c>
      <c r="I306" s="4" t="str">
        <f>VLOOKUP(E306,Cleaned_CustomerTable!$A:$H,6,FALSE())</f>
        <v>Connecticut</v>
      </c>
      <c r="J306" s="4" t="str">
        <f>Cleaned_SalesTable!D306</f>
        <v>PROD51</v>
      </c>
      <c r="K306" s="4" t="str">
        <f>VLOOKUP(J306,Cleaned_ProductTable!$A:$F,2,FALSE())</f>
        <v>HDMI Cable – 2m</v>
      </c>
      <c r="L306" s="4" t="str">
        <f>VLOOKUP(J306,Cleaned_ProductTable!$A:$F,3,FALSE())</f>
        <v>Electronics</v>
      </c>
      <c r="M306" s="4" t="str">
        <f>VLOOKUP(J306,Cleaned_ProductTable!$A:$F,4,FALSE())</f>
        <v>Bautista, Green and Hale</v>
      </c>
      <c r="N306" s="4">
        <f>VLOOKUP(J306,Cleaned_ProductTable!$A:$F,5,FALSE())</f>
        <v>88.49</v>
      </c>
      <c r="O306" s="4" t="str">
        <f>Cleaned_SalesTable!E306</f>
        <v>STORE12</v>
      </c>
      <c r="P306" s="4" t="str">
        <f>VLOOKUP(O306,Cleaned_StoreTable!$A:$F,2,FALSE())</f>
        <v>Thomas, Bridges and Harris</v>
      </c>
      <c r="Q306" s="4" t="str">
        <f>VLOOKUP(O306,Cleaned_StoreTable!$A:$F,3,FALSE())</f>
        <v>North</v>
      </c>
      <c r="R306" s="4" t="str">
        <f>VLOOKUP(O306,Cleaned_StoreTable!$A:$F,5,FALSE())</f>
        <v>Online</v>
      </c>
      <c r="S306" s="4">
        <f>Cleaned_SalesTable!F306</f>
        <v>3</v>
      </c>
      <c r="T306" s="9">
        <f>Cleaned_SalesTable!G306</f>
        <v>781.39</v>
      </c>
      <c r="U306" s="8">
        <f>Cleaned_SalesTable!H306</f>
        <v>0.12</v>
      </c>
      <c r="V306" s="4" t="str">
        <f>Cleaned_SalesTable!I306</f>
        <v>Credit Card</v>
      </c>
      <c r="W306" s="9">
        <f>Cleaned_SalesTable!J306</f>
        <v>2062.8696</v>
      </c>
      <c r="X306" s="9">
        <f t="shared" si="26"/>
        <v>265.47000000000003</v>
      </c>
      <c r="Y306" s="9">
        <f t="shared" si="27"/>
        <v>1797.4</v>
      </c>
      <c r="Z306" s="10">
        <f t="shared" si="28"/>
        <v>0.87129999999999996</v>
      </c>
      <c r="AA306" s="4" t="str">
        <f t="shared" si="29"/>
        <v>High Value</v>
      </c>
    </row>
    <row r="307" spans="1:27" ht="15" customHeight="1" x14ac:dyDescent="0.3">
      <c r="A307" s="4" t="str">
        <f>Cleaned_SalesTable!A307</f>
        <v>SALE305</v>
      </c>
      <c r="B307" s="26">
        <f>Cleaned_SalesTable!B307</f>
        <v>45431</v>
      </c>
      <c r="C307" s="4" t="str">
        <f t="shared" si="24"/>
        <v>May-2024</v>
      </c>
      <c r="D307" s="24">
        <f t="shared" si="25"/>
        <v>2024</v>
      </c>
      <c r="E307" s="4" t="str">
        <f>Cleaned_SalesTable!C307</f>
        <v>CUST1211</v>
      </c>
      <c r="F307" s="4" t="str">
        <f>VLOOKUP(E307,Cleaned_CustomerTable!$A:$H,2,FALSE())</f>
        <v>Rodney Huffman</v>
      </c>
      <c r="G307" s="24">
        <f>VLOOKUP(E307,Cleaned_CustomerTable!$A:$H,3,FALSE())</f>
        <v>20</v>
      </c>
      <c r="H307" s="4" t="str">
        <f>VLOOKUP(E307,Cleaned_CustomerTable!$A:$H,8,FALSE())</f>
        <v>Silver</v>
      </c>
      <c r="I307" s="4" t="str">
        <f>VLOOKUP(E307,Cleaned_CustomerTable!$A:$H,6,FALSE())</f>
        <v>Delaware</v>
      </c>
      <c r="J307" s="4" t="str">
        <f>Cleaned_SalesTable!D307</f>
        <v>PROD38</v>
      </c>
      <c r="K307" s="4" t="str">
        <f>VLOOKUP(J307,Cleaned_ProductTable!$A:$F,2,FALSE())</f>
        <v>Sports Water Hydration Pack</v>
      </c>
      <c r="L307" s="4" t="str">
        <f>VLOOKUP(J307,Cleaned_ProductTable!$A:$F,3,FALSE())</f>
        <v>Sports</v>
      </c>
      <c r="M307" s="4" t="str">
        <f>VLOOKUP(J307,Cleaned_ProductTable!$A:$F,4,FALSE())</f>
        <v>Sims-Smith</v>
      </c>
      <c r="N307" s="4">
        <f>VLOOKUP(J307,Cleaned_ProductTable!$A:$F,5,FALSE())</f>
        <v>135.61000000000001</v>
      </c>
      <c r="O307" s="4" t="str">
        <f>Cleaned_SalesTable!E307</f>
        <v>STORE12</v>
      </c>
      <c r="P307" s="4" t="str">
        <f>VLOOKUP(O307,Cleaned_StoreTable!$A:$F,2,FALSE())</f>
        <v>Thomas, Bridges and Harris</v>
      </c>
      <c r="Q307" s="4" t="str">
        <f>VLOOKUP(O307,Cleaned_StoreTable!$A:$F,3,FALSE())</f>
        <v>North</v>
      </c>
      <c r="R307" s="4" t="str">
        <f>VLOOKUP(O307,Cleaned_StoreTable!$A:$F,5,FALSE())</f>
        <v>Online</v>
      </c>
      <c r="S307" s="4">
        <f>Cleaned_SalesTable!F307</f>
        <v>4</v>
      </c>
      <c r="T307" s="9">
        <f>Cleaned_SalesTable!G307</f>
        <v>619.74</v>
      </c>
      <c r="U307" s="8">
        <f>Cleaned_SalesTable!H307</f>
        <v>0.13</v>
      </c>
      <c r="V307" s="4" t="str">
        <f>Cleaned_SalesTable!I307</f>
        <v>COD</v>
      </c>
      <c r="W307" s="9">
        <f>Cleaned_SalesTable!J307</f>
        <v>2156.6952000000001</v>
      </c>
      <c r="X307" s="9">
        <f t="shared" si="26"/>
        <v>542.44000000000005</v>
      </c>
      <c r="Y307" s="9">
        <f t="shared" si="27"/>
        <v>1614.26</v>
      </c>
      <c r="Z307" s="10">
        <f t="shared" si="28"/>
        <v>0.74850000000000005</v>
      </c>
      <c r="AA307" s="4" t="str">
        <f t="shared" si="29"/>
        <v>High Value</v>
      </c>
    </row>
    <row r="308" spans="1:27" ht="15" customHeight="1" x14ac:dyDescent="0.3">
      <c r="A308" s="4" t="str">
        <f>Cleaned_SalesTable!A308</f>
        <v>SALE306</v>
      </c>
      <c r="B308" s="26">
        <f>Cleaned_SalesTable!B308</f>
        <v>45679</v>
      </c>
      <c r="C308" s="4" t="str">
        <f t="shared" si="24"/>
        <v>Jan-2025</v>
      </c>
      <c r="D308" s="24">
        <f t="shared" si="25"/>
        <v>2025</v>
      </c>
      <c r="E308" s="4" t="str">
        <f>Cleaned_SalesTable!C308</f>
        <v>CUST1481</v>
      </c>
      <c r="F308" s="4" t="str">
        <f>VLOOKUP(E308,Cleaned_CustomerTable!$A:$H,2,FALSE())</f>
        <v>Bryan Tran</v>
      </c>
      <c r="G308" s="24">
        <f>VLOOKUP(E308,Cleaned_CustomerTable!$A:$H,3,FALSE())</f>
        <v>21</v>
      </c>
      <c r="H308" s="4" t="str">
        <f>VLOOKUP(E308,Cleaned_CustomerTable!$A:$H,8,FALSE())</f>
        <v>Gold</v>
      </c>
      <c r="I308" s="4" t="str">
        <f>VLOOKUP(E308,Cleaned_CustomerTable!$A:$H,6,FALSE())</f>
        <v>Georgia</v>
      </c>
      <c r="J308" s="4" t="str">
        <f>Cleaned_SalesTable!D308</f>
        <v>PROD62</v>
      </c>
      <c r="K308" s="4" t="str">
        <f>VLOOKUP(J308,Cleaned_ProductTable!$A:$F,2,FALSE())</f>
        <v>Laptop Cooling Pad</v>
      </c>
      <c r="L308" s="4" t="str">
        <f>VLOOKUP(J308,Cleaned_ProductTable!$A:$F,3,FALSE())</f>
        <v>Electronics</v>
      </c>
      <c r="M308" s="4" t="str">
        <f>VLOOKUP(J308,Cleaned_ProductTable!$A:$F,4,FALSE())</f>
        <v>Murray, Gould and Ware</v>
      </c>
      <c r="N308" s="4">
        <f>VLOOKUP(J308,Cleaned_ProductTable!$A:$F,5,FALSE())</f>
        <v>86.42</v>
      </c>
      <c r="O308" s="4" t="str">
        <f>Cleaned_SalesTable!E308</f>
        <v>STORE14</v>
      </c>
      <c r="P308" s="4" t="str">
        <f>VLOOKUP(O308,Cleaned_StoreTable!$A:$F,2,FALSE())</f>
        <v>Mcdonald Inc</v>
      </c>
      <c r="Q308" s="4" t="str">
        <f>VLOOKUP(O308,Cleaned_StoreTable!$A:$F,3,FALSE())</f>
        <v>South</v>
      </c>
      <c r="R308" s="4" t="str">
        <f>VLOOKUP(O308,Cleaned_StoreTable!$A:$F,5,FALSE())</f>
        <v>Outlet</v>
      </c>
      <c r="S308" s="4">
        <f>Cleaned_SalesTable!F308</f>
        <v>2</v>
      </c>
      <c r="T308" s="9">
        <f>Cleaned_SalesTable!G308</f>
        <v>837.76</v>
      </c>
      <c r="U308" s="8">
        <f>Cleaned_SalesTable!H308</f>
        <v>0.03</v>
      </c>
      <c r="V308" s="4" t="str">
        <f>Cleaned_SalesTable!I308</f>
        <v>COD</v>
      </c>
      <c r="W308" s="9">
        <f>Cleaned_SalesTable!J308</f>
        <v>1625.2544</v>
      </c>
      <c r="X308" s="9">
        <f t="shared" si="26"/>
        <v>172.84</v>
      </c>
      <c r="Y308" s="9">
        <f t="shared" si="27"/>
        <v>1452.41</v>
      </c>
      <c r="Z308" s="10">
        <f t="shared" si="28"/>
        <v>0.89370000000000005</v>
      </c>
      <c r="AA308" s="4" t="str">
        <f t="shared" si="29"/>
        <v>High Value</v>
      </c>
    </row>
    <row r="309" spans="1:27" ht="15" customHeight="1" x14ac:dyDescent="0.3">
      <c r="A309" s="4" t="str">
        <f>Cleaned_SalesTable!A309</f>
        <v>SALE307</v>
      </c>
      <c r="B309" s="26">
        <f>Cleaned_SalesTable!B309</f>
        <v>45842</v>
      </c>
      <c r="C309" s="4" t="str">
        <f t="shared" si="24"/>
        <v>Jul-2025</v>
      </c>
      <c r="D309" s="24">
        <f t="shared" si="25"/>
        <v>2025</v>
      </c>
      <c r="E309" s="4" t="str">
        <f>Cleaned_SalesTable!C309</f>
        <v>CUST1451</v>
      </c>
      <c r="F309" s="4" t="str">
        <f>VLOOKUP(E309,Cleaned_CustomerTable!$A:$H,2,FALSE())</f>
        <v>Ashley Roberts</v>
      </c>
      <c r="G309" s="24">
        <f>VLOOKUP(E309,Cleaned_CustomerTable!$A:$H,3,FALSE())</f>
        <v>46</v>
      </c>
      <c r="H309" s="4" t="str">
        <f>VLOOKUP(E309,Cleaned_CustomerTable!$A:$H,8,FALSE())</f>
        <v>Gold</v>
      </c>
      <c r="I309" s="4" t="str">
        <f>VLOOKUP(E309,Cleaned_CustomerTable!$A:$H,6,FALSE())</f>
        <v>New Mexico</v>
      </c>
      <c r="J309" s="4" t="str">
        <f>Cleaned_SalesTable!D309</f>
        <v>PROD90</v>
      </c>
      <c r="K309" s="4" t="str">
        <f>VLOOKUP(J309,Cleaned_ProductTable!$A:$F,2,FALSE())</f>
        <v>Gaming Mouse Pad XL</v>
      </c>
      <c r="L309" s="4" t="str">
        <f>VLOOKUP(J309,Cleaned_ProductTable!$A:$F,3,FALSE())</f>
        <v>Electronics</v>
      </c>
      <c r="M309" s="4" t="str">
        <f>VLOOKUP(J309,Cleaned_ProductTable!$A:$F,4,FALSE())</f>
        <v>Sharp, Taylor and Rodriguez</v>
      </c>
      <c r="N309" s="4">
        <f>VLOOKUP(J309,Cleaned_ProductTable!$A:$F,5,FALSE())</f>
        <v>340.14</v>
      </c>
      <c r="O309" s="4" t="str">
        <f>Cleaned_SalesTable!E309</f>
        <v>STORE1</v>
      </c>
      <c r="P309" s="4" t="str">
        <f>VLOOKUP(O309,Cleaned_StoreTable!$A:$F,2,FALSE())</f>
        <v>Martinez, Adkins and Johnson</v>
      </c>
      <c r="Q309" s="4" t="str">
        <f>VLOOKUP(O309,Cleaned_StoreTable!$A:$F,3,FALSE())</f>
        <v>North</v>
      </c>
      <c r="R309" s="4" t="str">
        <f>VLOOKUP(O309,Cleaned_StoreTable!$A:$F,5,FALSE())</f>
        <v>Flagship</v>
      </c>
      <c r="S309" s="4">
        <f>Cleaned_SalesTable!F309</f>
        <v>3</v>
      </c>
      <c r="T309" s="9">
        <f>Cleaned_SalesTable!G309</f>
        <v>135.94</v>
      </c>
      <c r="U309" s="8">
        <f>Cleaned_SalesTable!H309</f>
        <v>0.2</v>
      </c>
      <c r="V309" s="4" t="str">
        <f>Cleaned_SalesTable!I309</f>
        <v>Credit Card</v>
      </c>
      <c r="W309" s="9">
        <f>Cleaned_SalesTable!J309</f>
        <v>326.25599999999997</v>
      </c>
      <c r="X309" s="9">
        <f t="shared" si="26"/>
        <v>1020.42</v>
      </c>
      <c r="Y309" s="9">
        <f t="shared" si="27"/>
        <v>-694.16</v>
      </c>
      <c r="Z309" s="10">
        <f t="shared" si="28"/>
        <v>-2.1276999999999999</v>
      </c>
      <c r="AA309" s="4" t="str">
        <f t="shared" si="29"/>
        <v>Standard</v>
      </c>
    </row>
    <row r="310" spans="1:27" ht="15" customHeight="1" x14ac:dyDescent="0.3">
      <c r="A310" s="4" t="str">
        <f>Cleaned_SalesTable!A310</f>
        <v>SALE308</v>
      </c>
      <c r="B310" s="26">
        <f>Cleaned_SalesTable!B310</f>
        <v>45796</v>
      </c>
      <c r="C310" s="4" t="str">
        <f t="shared" si="24"/>
        <v>May-2025</v>
      </c>
      <c r="D310" s="24">
        <f t="shared" si="25"/>
        <v>2025</v>
      </c>
      <c r="E310" s="4" t="str">
        <f>Cleaned_SalesTable!C310</f>
        <v>CUST1479</v>
      </c>
      <c r="F310" s="4" t="str">
        <f>VLOOKUP(E310,Cleaned_CustomerTable!$A:$H,2,FALSE())</f>
        <v>Dylan Gutierrez</v>
      </c>
      <c r="G310" s="24">
        <f>VLOOKUP(E310,Cleaned_CustomerTable!$A:$H,3,FALSE())</f>
        <v>40</v>
      </c>
      <c r="H310" s="4" t="str">
        <f>VLOOKUP(E310,Cleaned_CustomerTable!$A:$H,8,FALSE())</f>
        <v>Bronze</v>
      </c>
      <c r="I310" s="4" t="str">
        <f>VLOOKUP(E310,Cleaned_CustomerTable!$A:$H,6,FALSE())</f>
        <v>West Virginia</v>
      </c>
      <c r="J310" s="4" t="str">
        <f>Cleaned_SalesTable!D310</f>
        <v>PROD74</v>
      </c>
      <c r="K310" s="4" t="str">
        <f>VLOOKUP(J310,Cleaned_ProductTable!$A:$F,2,FALSE())</f>
        <v>Bluetooth Car Audio System</v>
      </c>
      <c r="L310" s="4" t="str">
        <f>VLOOKUP(J310,Cleaned_ProductTable!$A:$F,3,FALSE())</f>
        <v>Electronics</v>
      </c>
      <c r="M310" s="4" t="str">
        <f>VLOOKUP(J310,Cleaned_ProductTable!$A:$F,4,FALSE())</f>
        <v>Bruce-Bowen</v>
      </c>
      <c r="N310" s="4">
        <f>VLOOKUP(J310,Cleaned_ProductTable!$A:$F,5,FALSE())</f>
        <v>403.71</v>
      </c>
      <c r="O310" s="4" t="str">
        <f>Cleaned_SalesTable!E310</f>
        <v>STORE1</v>
      </c>
      <c r="P310" s="4" t="str">
        <f>VLOOKUP(O310,Cleaned_StoreTable!$A:$F,2,FALSE())</f>
        <v>Martinez, Adkins and Johnson</v>
      </c>
      <c r="Q310" s="4" t="str">
        <f>VLOOKUP(O310,Cleaned_StoreTable!$A:$F,3,FALSE())</f>
        <v>North</v>
      </c>
      <c r="R310" s="4" t="str">
        <f>VLOOKUP(O310,Cleaned_StoreTable!$A:$F,5,FALSE())</f>
        <v>Flagship</v>
      </c>
      <c r="S310" s="4">
        <f>Cleaned_SalesTable!F310</f>
        <v>4</v>
      </c>
      <c r="T310" s="9">
        <f>Cleaned_SalesTable!G310</f>
        <v>396.53</v>
      </c>
      <c r="U310" s="8">
        <f>Cleaned_SalesTable!H310</f>
        <v>7.0000000000000007E-2</v>
      </c>
      <c r="V310" s="4" t="str">
        <f>Cleaned_SalesTable!I310</f>
        <v>PayPal</v>
      </c>
      <c r="W310" s="9">
        <f>Cleaned_SalesTable!J310</f>
        <v>1475.0916</v>
      </c>
      <c r="X310" s="9">
        <f t="shared" si="26"/>
        <v>1614.84</v>
      </c>
      <c r="Y310" s="9">
        <f t="shared" si="27"/>
        <v>-139.75</v>
      </c>
      <c r="Z310" s="10">
        <f t="shared" si="28"/>
        <v>-9.4700000000000006E-2</v>
      </c>
      <c r="AA310" s="4" t="str">
        <f t="shared" si="29"/>
        <v>High Value</v>
      </c>
    </row>
    <row r="311" spans="1:27" ht="15" customHeight="1" x14ac:dyDescent="0.3">
      <c r="A311" s="4" t="str">
        <f>Cleaned_SalesTable!A311</f>
        <v>SALE309</v>
      </c>
      <c r="B311" s="26">
        <f>Cleaned_SalesTable!B311</f>
        <v>45264</v>
      </c>
      <c r="C311" s="4" t="str">
        <f t="shared" si="24"/>
        <v>Dec-2023</v>
      </c>
      <c r="D311" s="24">
        <f t="shared" si="25"/>
        <v>2023</v>
      </c>
      <c r="E311" s="4" t="str">
        <f>Cleaned_SalesTable!C311</f>
        <v>CUST1220</v>
      </c>
      <c r="F311" s="4" t="str">
        <f>VLOOKUP(E311,Cleaned_CustomerTable!$A:$H,2,FALSE())</f>
        <v>George Davis</v>
      </c>
      <c r="G311" s="24">
        <f>VLOOKUP(E311,Cleaned_CustomerTable!$A:$H,3,FALSE())</f>
        <v>50</v>
      </c>
      <c r="H311" s="4" t="str">
        <f>VLOOKUP(E311,Cleaned_CustomerTable!$A:$H,8,FALSE())</f>
        <v>Bronze</v>
      </c>
      <c r="I311" s="4" t="str">
        <f>VLOOKUP(E311,Cleaned_CustomerTable!$A:$H,6,FALSE())</f>
        <v>Massachusetts</v>
      </c>
      <c r="J311" s="4" t="str">
        <f>Cleaned_SalesTable!D311</f>
        <v>PROD29</v>
      </c>
      <c r="K311" s="4" t="str">
        <f>VLOOKUP(J311,Cleaned_ProductTable!$A:$F,2,FALSE())</f>
        <v>Fabric Sofa Throw Blanket</v>
      </c>
      <c r="L311" s="4" t="str">
        <f>VLOOKUP(J311,Cleaned_ProductTable!$A:$F,3,FALSE())</f>
        <v>Home</v>
      </c>
      <c r="M311" s="4" t="str">
        <f>VLOOKUP(J311,Cleaned_ProductTable!$A:$F,4,FALSE())</f>
        <v>Hoffman Group</v>
      </c>
      <c r="N311" s="4">
        <f>VLOOKUP(J311,Cleaned_ProductTable!$A:$F,5,FALSE())</f>
        <v>218.48</v>
      </c>
      <c r="O311" s="4" t="str">
        <f>Cleaned_SalesTable!E311</f>
        <v>STORE14</v>
      </c>
      <c r="P311" s="4" t="str">
        <f>VLOOKUP(O311,Cleaned_StoreTable!$A:$F,2,FALSE())</f>
        <v>Mcdonald Inc</v>
      </c>
      <c r="Q311" s="4" t="str">
        <f>VLOOKUP(O311,Cleaned_StoreTable!$A:$F,3,FALSE())</f>
        <v>South</v>
      </c>
      <c r="R311" s="4" t="str">
        <f>VLOOKUP(O311,Cleaned_StoreTable!$A:$F,5,FALSE())</f>
        <v>Outlet</v>
      </c>
      <c r="S311" s="4">
        <f>Cleaned_SalesTable!F311</f>
        <v>2</v>
      </c>
      <c r="T311" s="9">
        <f>Cleaned_SalesTable!G311</f>
        <v>722.45</v>
      </c>
      <c r="U311" s="8">
        <f>Cleaned_SalesTable!H311</f>
        <v>0.22</v>
      </c>
      <c r="V311" s="4" t="str">
        <f>Cleaned_SalesTable!I311</f>
        <v>PayPal</v>
      </c>
      <c r="W311" s="9">
        <f>Cleaned_SalesTable!J311</f>
        <v>1127.0219999999999</v>
      </c>
      <c r="X311" s="9">
        <f t="shared" si="26"/>
        <v>436.96</v>
      </c>
      <c r="Y311" s="9">
        <f t="shared" si="27"/>
        <v>690.06</v>
      </c>
      <c r="Z311" s="10">
        <f t="shared" si="28"/>
        <v>0.61229999999999996</v>
      </c>
      <c r="AA311" s="4" t="str">
        <f t="shared" si="29"/>
        <v>High Value</v>
      </c>
    </row>
    <row r="312" spans="1:27" ht="15" customHeight="1" x14ac:dyDescent="0.3">
      <c r="A312" s="4" t="str">
        <f>Cleaned_SalesTable!A312</f>
        <v>SALE310</v>
      </c>
      <c r="B312" s="26">
        <f>Cleaned_SalesTable!B312</f>
        <v>45504</v>
      </c>
      <c r="C312" s="4" t="str">
        <f t="shared" si="24"/>
        <v>Jul-2024</v>
      </c>
      <c r="D312" s="24">
        <f t="shared" si="25"/>
        <v>2024</v>
      </c>
      <c r="E312" s="4" t="str">
        <f>Cleaned_SalesTable!C312</f>
        <v>CUST1047</v>
      </c>
      <c r="F312" s="4" t="str">
        <f>VLOOKUP(E312,Cleaned_CustomerTable!$A:$H,2,FALSE())</f>
        <v>Gina Knight</v>
      </c>
      <c r="G312" s="24">
        <f>VLOOKUP(E312,Cleaned_CustomerTable!$A:$H,3,FALSE())</f>
        <v>54</v>
      </c>
      <c r="H312" s="4" t="str">
        <f>VLOOKUP(E312,Cleaned_CustomerTable!$A:$H,8,FALSE())</f>
        <v>Silver</v>
      </c>
      <c r="I312" s="4" t="str">
        <f>VLOOKUP(E312,Cleaned_CustomerTable!$A:$H,6,FALSE())</f>
        <v>Nevada</v>
      </c>
      <c r="J312" s="4" t="str">
        <f>Cleaned_SalesTable!D312</f>
        <v>PROD64</v>
      </c>
      <c r="K312" s="4" t="str">
        <f>VLOOKUP(J312,Cleaned_ProductTable!$A:$F,2,FALSE())</f>
        <v>Matte Lipstick Set</v>
      </c>
      <c r="L312" s="4" t="str">
        <f>VLOOKUP(J312,Cleaned_ProductTable!$A:$F,3,FALSE())</f>
        <v>Beauty</v>
      </c>
      <c r="M312" s="4" t="str">
        <f>VLOOKUP(J312,Cleaned_ProductTable!$A:$F,4,FALSE())</f>
        <v>Zhang Inc</v>
      </c>
      <c r="N312" s="4">
        <f>VLOOKUP(J312,Cleaned_ProductTable!$A:$F,5,FALSE())</f>
        <v>299.11</v>
      </c>
      <c r="O312" s="4" t="str">
        <f>Cleaned_SalesTable!E312</f>
        <v>STORE2</v>
      </c>
      <c r="P312" s="4" t="str">
        <f>VLOOKUP(O312,Cleaned_StoreTable!$A:$F,2,FALSE())</f>
        <v>Black-Horn</v>
      </c>
      <c r="Q312" s="4" t="str">
        <f>VLOOKUP(O312,Cleaned_StoreTable!$A:$F,3,FALSE())</f>
        <v>South</v>
      </c>
      <c r="R312" s="4" t="str">
        <f>VLOOKUP(O312,Cleaned_StoreTable!$A:$F,5,FALSE())</f>
        <v>Outlet</v>
      </c>
      <c r="S312" s="4">
        <f>Cleaned_SalesTable!F312</f>
        <v>2</v>
      </c>
      <c r="T312" s="9">
        <f>Cleaned_SalesTable!G312</f>
        <v>138.41</v>
      </c>
      <c r="U312" s="8">
        <f>Cleaned_SalesTable!H312</f>
        <v>0.02</v>
      </c>
      <c r="V312" s="4" t="str">
        <f>Cleaned_SalesTable!I312</f>
        <v>Credit Card</v>
      </c>
      <c r="W312" s="9">
        <f>Cleaned_SalesTable!J312</f>
        <v>271.28359999999998</v>
      </c>
      <c r="X312" s="9">
        <f t="shared" si="26"/>
        <v>598.22</v>
      </c>
      <c r="Y312" s="9">
        <f t="shared" si="27"/>
        <v>-326.94</v>
      </c>
      <c r="Z312" s="10">
        <f t="shared" si="28"/>
        <v>-1.2052</v>
      </c>
      <c r="AA312" s="4" t="str">
        <f t="shared" si="29"/>
        <v>Standard</v>
      </c>
    </row>
    <row r="313" spans="1:27" ht="15" customHeight="1" x14ac:dyDescent="0.3">
      <c r="A313" s="4" t="str">
        <f>Cleaned_SalesTable!A313</f>
        <v>SALE311</v>
      </c>
      <c r="B313" s="26">
        <f>Cleaned_SalesTable!B313</f>
        <v>45679</v>
      </c>
      <c r="C313" s="4" t="str">
        <f t="shared" si="24"/>
        <v>Jan-2025</v>
      </c>
      <c r="D313" s="24">
        <f t="shared" si="25"/>
        <v>2025</v>
      </c>
      <c r="E313" s="4" t="str">
        <f>Cleaned_SalesTable!C313</f>
        <v>CUST1126</v>
      </c>
      <c r="F313" s="4" t="str">
        <f>VLOOKUP(E313,Cleaned_CustomerTable!$A:$H,2,FALSE())</f>
        <v>James Wolfe</v>
      </c>
      <c r="G313" s="24">
        <f>VLOOKUP(E313,Cleaned_CustomerTable!$A:$H,3,FALSE())</f>
        <v>62</v>
      </c>
      <c r="H313" s="4" t="str">
        <f>VLOOKUP(E313,Cleaned_CustomerTable!$A:$H,8,FALSE())</f>
        <v>Gold</v>
      </c>
      <c r="I313" s="4" t="str">
        <f>VLOOKUP(E313,Cleaned_CustomerTable!$A:$H,6,FALSE())</f>
        <v>Arizona</v>
      </c>
      <c r="J313" s="4" t="str">
        <f>Cleaned_SalesTable!D313</f>
        <v>PROD80</v>
      </c>
      <c r="K313" s="4" t="str">
        <f>VLOOKUP(J313,Cleaned_ProductTable!$A:$F,2,FALSE())</f>
        <v>Wall-Mounted Spice Rack</v>
      </c>
      <c r="L313" s="4" t="str">
        <f>VLOOKUP(J313,Cleaned_ProductTable!$A:$F,3,FALSE())</f>
        <v>Home</v>
      </c>
      <c r="M313" s="4" t="str">
        <f>VLOOKUP(J313,Cleaned_ProductTable!$A:$F,4,FALSE())</f>
        <v>Allison Ltd</v>
      </c>
      <c r="N313" s="4">
        <f>VLOOKUP(J313,Cleaned_ProductTable!$A:$F,5,FALSE())</f>
        <v>143.43</v>
      </c>
      <c r="O313" s="4" t="str">
        <f>Cleaned_SalesTable!E313</f>
        <v>STORE2</v>
      </c>
      <c r="P313" s="4" t="str">
        <f>VLOOKUP(O313,Cleaned_StoreTable!$A:$F,2,FALSE())</f>
        <v>Black-Horn</v>
      </c>
      <c r="Q313" s="4" t="str">
        <f>VLOOKUP(O313,Cleaned_StoreTable!$A:$F,3,FALSE())</f>
        <v>South</v>
      </c>
      <c r="R313" s="4" t="str">
        <f>VLOOKUP(O313,Cleaned_StoreTable!$A:$F,5,FALSE())</f>
        <v>Outlet</v>
      </c>
      <c r="S313" s="4">
        <f>Cleaned_SalesTable!F313</f>
        <v>4</v>
      </c>
      <c r="T313" s="9">
        <f>Cleaned_SalesTable!G313</f>
        <v>741.51</v>
      </c>
      <c r="U313" s="8">
        <f>Cleaned_SalesTable!H313</f>
        <v>0.09</v>
      </c>
      <c r="V313" s="4" t="str">
        <f>Cleaned_SalesTable!I313</f>
        <v>COD</v>
      </c>
      <c r="W313" s="9">
        <f>Cleaned_SalesTable!J313</f>
        <v>2699.0963999999999</v>
      </c>
      <c r="X313" s="9">
        <f t="shared" si="26"/>
        <v>573.72</v>
      </c>
      <c r="Y313" s="9">
        <f t="shared" si="27"/>
        <v>2125.38</v>
      </c>
      <c r="Z313" s="10">
        <f t="shared" si="28"/>
        <v>0.78739999999999999</v>
      </c>
      <c r="AA313" s="4" t="str">
        <f t="shared" si="29"/>
        <v>High Value</v>
      </c>
    </row>
    <row r="314" spans="1:27" ht="15" customHeight="1" x14ac:dyDescent="0.3">
      <c r="A314" s="4" t="str">
        <f>Cleaned_SalesTable!A314</f>
        <v>SALE312</v>
      </c>
      <c r="B314" s="26">
        <f>Cleaned_SalesTable!B314</f>
        <v>45611</v>
      </c>
      <c r="C314" s="4" t="str">
        <f t="shared" si="24"/>
        <v>Nov-2024</v>
      </c>
      <c r="D314" s="24">
        <f t="shared" si="25"/>
        <v>2024</v>
      </c>
      <c r="E314" s="4" t="str">
        <f>Cleaned_SalesTable!C314</f>
        <v>CUST1023</v>
      </c>
      <c r="F314" s="4" t="str">
        <f>VLOOKUP(E314,Cleaned_CustomerTable!$A:$H,2,FALSE())</f>
        <v>Jonathan Steele</v>
      </c>
      <c r="G314" s="24">
        <f>VLOOKUP(E314,Cleaned_CustomerTable!$A:$H,3,FALSE())</f>
        <v>52</v>
      </c>
      <c r="H314" s="4" t="str">
        <f>VLOOKUP(E314,Cleaned_CustomerTable!$A:$H,8,FALSE())</f>
        <v>Silver</v>
      </c>
      <c r="I314" s="4" t="str">
        <f>VLOOKUP(E314,Cleaned_CustomerTable!$A:$H,6,FALSE())</f>
        <v>Oregon</v>
      </c>
      <c r="J314" s="4" t="str">
        <f>Cleaned_SalesTable!D314</f>
        <v>PROD80</v>
      </c>
      <c r="K314" s="4" t="str">
        <f>VLOOKUP(J314,Cleaned_ProductTable!$A:$F,2,FALSE())</f>
        <v>Wall-Mounted Spice Rack</v>
      </c>
      <c r="L314" s="4" t="str">
        <f>VLOOKUP(J314,Cleaned_ProductTable!$A:$F,3,FALSE())</f>
        <v>Home</v>
      </c>
      <c r="M314" s="4" t="str">
        <f>VLOOKUP(J314,Cleaned_ProductTable!$A:$F,4,FALSE())</f>
        <v>Allison Ltd</v>
      </c>
      <c r="N314" s="4">
        <f>VLOOKUP(J314,Cleaned_ProductTable!$A:$F,5,FALSE())</f>
        <v>143.43</v>
      </c>
      <c r="O314" s="4" t="str">
        <f>Cleaned_SalesTable!E314</f>
        <v>STORE17</v>
      </c>
      <c r="P314" s="4" t="str">
        <f>VLOOKUP(O314,Cleaned_StoreTable!$A:$F,2,FALSE())</f>
        <v>Holloway Ltd</v>
      </c>
      <c r="Q314" s="4" t="str">
        <f>VLOOKUP(O314,Cleaned_StoreTable!$A:$F,3,FALSE())</f>
        <v>North</v>
      </c>
      <c r="R314" s="4" t="str">
        <f>VLOOKUP(O314,Cleaned_StoreTable!$A:$F,5,FALSE())</f>
        <v>Flagship</v>
      </c>
      <c r="S314" s="4">
        <f>Cleaned_SalesTable!F314</f>
        <v>2</v>
      </c>
      <c r="T314" s="9">
        <f>Cleaned_SalesTable!G314</f>
        <v>588.9</v>
      </c>
      <c r="U314" s="8">
        <f>Cleaned_SalesTable!H314</f>
        <v>0.19</v>
      </c>
      <c r="V314" s="4" t="str">
        <f>Cleaned_SalesTable!I314</f>
        <v>PayPal</v>
      </c>
      <c r="W314" s="9">
        <f>Cleaned_SalesTable!J314</f>
        <v>954.01800000000003</v>
      </c>
      <c r="X314" s="9">
        <f t="shared" si="26"/>
        <v>286.86</v>
      </c>
      <c r="Y314" s="9">
        <f t="shared" si="27"/>
        <v>667.16</v>
      </c>
      <c r="Z314" s="10">
        <f t="shared" si="28"/>
        <v>0.69930000000000003</v>
      </c>
      <c r="AA314" s="4" t="str">
        <f t="shared" si="29"/>
        <v>Standard</v>
      </c>
    </row>
    <row r="315" spans="1:27" ht="15" customHeight="1" x14ac:dyDescent="0.3">
      <c r="A315" s="4" t="str">
        <f>Cleaned_SalesTable!A315</f>
        <v>SALE313</v>
      </c>
      <c r="B315" s="26">
        <f>Cleaned_SalesTable!B315</f>
        <v>45389</v>
      </c>
      <c r="C315" s="4" t="str">
        <f t="shared" si="24"/>
        <v>Apr-2024</v>
      </c>
      <c r="D315" s="24">
        <f t="shared" si="25"/>
        <v>2024</v>
      </c>
      <c r="E315" s="4" t="str">
        <f>Cleaned_SalesTable!C315</f>
        <v>CUST1304</v>
      </c>
      <c r="F315" s="4" t="str">
        <f>VLOOKUP(E315,Cleaned_CustomerTable!$A:$H,2,FALSE())</f>
        <v>Miss Alexandria Li Dvm</v>
      </c>
      <c r="G315" s="24">
        <f>VLOOKUP(E315,Cleaned_CustomerTable!$A:$H,3,FALSE())</f>
        <v>41</v>
      </c>
      <c r="H315" s="4" t="str">
        <f>VLOOKUP(E315,Cleaned_CustomerTable!$A:$H,8,FALSE())</f>
        <v>Silver</v>
      </c>
      <c r="I315" s="4" t="str">
        <f>VLOOKUP(E315,Cleaned_CustomerTable!$A:$H,6,FALSE())</f>
        <v>Kansas</v>
      </c>
      <c r="J315" s="4" t="str">
        <f>Cleaned_SalesTable!D315</f>
        <v>PROD50</v>
      </c>
      <c r="K315" s="4" t="str">
        <f>VLOOKUP(J315,Cleaned_ProductTable!$A:$F,2,FALSE())</f>
        <v>Boxing Hand Wraps</v>
      </c>
      <c r="L315" s="4" t="str">
        <f>VLOOKUP(J315,Cleaned_ProductTable!$A:$F,3,FALSE())</f>
        <v>Sports</v>
      </c>
      <c r="M315" s="4" t="str">
        <f>VLOOKUP(J315,Cleaned_ProductTable!$A:$F,4,FALSE())</f>
        <v>Smith-King</v>
      </c>
      <c r="N315" s="4">
        <f>VLOOKUP(J315,Cleaned_ProductTable!$A:$F,5,FALSE())</f>
        <v>190.29</v>
      </c>
      <c r="O315" s="4" t="str">
        <f>Cleaned_SalesTable!E315</f>
        <v>STORE2</v>
      </c>
      <c r="P315" s="4" t="str">
        <f>VLOOKUP(O315,Cleaned_StoreTable!$A:$F,2,FALSE())</f>
        <v>Black-Horn</v>
      </c>
      <c r="Q315" s="4" t="str">
        <f>VLOOKUP(O315,Cleaned_StoreTable!$A:$F,3,FALSE())</f>
        <v>South</v>
      </c>
      <c r="R315" s="4" t="str">
        <f>VLOOKUP(O315,Cleaned_StoreTable!$A:$F,5,FALSE())</f>
        <v>Outlet</v>
      </c>
      <c r="S315" s="4">
        <f>Cleaned_SalesTable!F315</f>
        <v>1</v>
      </c>
      <c r="T315" s="9">
        <f>Cleaned_SalesTable!G315</f>
        <v>88.92</v>
      </c>
      <c r="U315" s="8">
        <f>Cleaned_SalesTable!H315</f>
        <v>0.19</v>
      </c>
      <c r="V315" s="4" t="str">
        <f>Cleaned_SalesTable!I315</f>
        <v>PayPal</v>
      </c>
      <c r="W315" s="9">
        <f>Cleaned_SalesTable!J315</f>
        <v>72.025199999999998</v>
      </c>
      <c r="X315" s="9">
        <f t="shared" si="26"/>
        <v>190.29</v>
      </c>
      <c r="Y315" s="9">
        <f t="shared" si="27"/>
        <v>-118.26</v>
      </c>
      <c r="Z315" s="10">
        <f t="shared" si="28"/>
        <v>-1.6418999999999999</v>
      </c>
      <c r="AA315" s="4" t="str">
        <f t="shared" si="29"/>
        <v>Standard</v>
      </c>
    </row>
    <row r="316" spans="1:27" ht="15" customHeight="1" x14ac:dyDescent="0.3">
      <c r="A316" s="4" t="str">
        <f>Cleaned_SalesTable!A316</f>
        <v>SALE314</v>
      </c>
      <c r="B316" s="26">
        <f>Cleaned_SalesTable!B316</f>
        <v>45339</v>
      </c>
      <c r="C316" s="4" t="str">
        <f t="shared" si="24"/>
        <v>Feb-2024</v>
      </c>
      <c r="D316" s="24">
        <f t="shared" si="25"/>
        <v>2024</v>
      </c>
      <c r="E316" s="4" t="str">
        <f>Cleaned_SalesTable!C316</f>
        <v>CUST1118</v>
      </c>
      <c r="F316" s="4" t="str">
        <f>VLOOKUP(E316,Cleaned_CustomerTable!$A:$H,2,FALSE())</f>
        <v>Earl Allen</v>
      </c>
      <c r="G316" s="24">
        <f>VLOOKUP(E316,Cleaned_CustomerTable!$A:$H,3,FALSE())</f>
        <v>36</v>
      </c>
      <c r="H316" s="4" t="str">
        <f>VLOOKUP(E316,Cleaned_CustomerTable!$A:$H,8,FALSE())</f>
        <v>Platinum</v>
      </c>
      <c r="I316" s="4" t="str">
        <f>VLOOKUP(E316,Cleaned_CustomerTable!$A:$H,6,FALSE())</f>
        <v>Nebraska</v>
      </c>
      <c r="J316" s="4" t="str">
        <f>Cleaned_SalesTable!D316</f>
        <v>PROD61</v>
      </c>
      <c r="K316" s="4" t="str">
        <f>VLOOKUP(J316,Cleaned_ProductTable!$A:$F,2,FALSE())</f>
        <v>Tennis Ball 3-Pack</v>
      </c>
      <c r="L316" s="4" t="str">
        <f>VLOOKUP(J316,Cleaned_ProductTable!$A:$F,3,FALSE())</f>
        <v>Sports</v>
      </c>
      <c r="M316" s="4" t="str">
        <f>VLOOKUP(J316,Cleaned_ProductTable!$A:$F,4,FALSE())</f>
        <v>Lopez LLC</v>
      </c>
      <c r="N316" s="4">
        <f>VLOOKUP(J316,Cleaned_ProductTable!$A:$F,5,FALSE())</f>
        <v>103.45</v>
      </c>
      <c r="O316" s="4" t="str">
        <f>Cleaned_SalesTable!E316</f>
        <v>STORE16</v>
      </c>
      <c r="P316" s="4" t="str">
        <f>VLOOKUP(O316,Cleaned_StoreTable!$A:$F,2,FALSE())</f>
        <v>Frederick-Wright</v>
      </c>
      <c r="Q316" s="4" t="str">
        <f>VLOOKUP(O316,Cleaned_StoreTable!$A:$F,3,FALSE())</f>
        <v>West</v>
      </c>
      <c r="R316" s="4" t="str">
        <f>VLOOKUP(O316,Cleaned_StoreTable!$A:$F,5,FALSE())</f>
        <v>Flagship</v>
      </c>
      <c r="S316" s="4">
        <f>Cleaned_SalesTable!F316</f>
        <v>1</v>
      </c>
      <c r="T316" s="9">
        <f>Cleaned_SalesTable!G316</f>
        <v>299.13</v>
      </c>
      <c r="U316" s="8">
        <f>Cleaned_SalesTable!H316</f>
        <v>0.1</v>
      </c>
      <c r="V316" s="4" t="str">
        <f>Cleaned_SalesTable!I316</f>
        <v>COD</v>
      </c>
      <c r="W316" s="9">
        <f>Cleaned_SalesTable!J316</f>
        <v>269.21699999999998</v>
      </c>
      <c r="X316" s="9">
        <f t="shared" si="26"/>
        <v>103.45</v>
      </c>
      <c r="Y316" s="9">
        <f t="shared" si="27"/>
        <v>165.77</v>
      </c>
      <c r="Z316" s="10">
        <f t="shared" si="28"/>
        <v>0.61570000000000003</v>
      </c>
      <c r="AA316" s="4" t="str">
        <f t="shared" si="29"/>
        <v>Standard</v>
      </c>
    </row>
    <row r="317" spans="1:27" ht="15" customHeight="1" x14ac:dyDescent="0.3">
      <c r="A317" s="4" t="str">
        <f>Cleaned_SalesTable!A317</f>
        <v>SALE315</v>
      </c>
      <c r="B317" s="26">
        <f>Cleaned_SalesTable!B317</f>
        <v>45433</v>
      </c>
      <c r="C317" s="4" t="str">
        <f t="shared" si="24"/>
        <v>May-2024</v>
      </c>
      <c r="D317" s="24">
        <f t="shared" si="25"/>
        <v>2024</v>
      </c>
      <c r="E317" s="4" t="str">
        <f>Cleaned_SalesTable!C317</f>
        <v>CUST1116</v>
      </c>
      <c r="F317" s="4" t="str">
        <f>VLOOKUP(E317,Cleaned_CustomerTable!$A:$H,2,FALSE())</f>
        <v>Anthony Phillips</v>
      </c>
      <c r="G317" s="24">
        <f>VLOOKUP(E317,Cleaned_CustomerTable!$A:$H,3,FALSE())</f>
        <v>18</v>
      </c>
      <c r="H317" s="4" t="str">
        <f>VLOOKUP(E317,Cleaned_CustomerTable!$A:$H,8,FALSE())</f>
        <v>Platinum</v>
      </c>
      <c r="I317" s="4" t="str">
        <f>VLOOKUP(E317,Cleaned_CustomerTable!$A:$H,6,FALSE())</f>
        <v>Rhode Island</v>
      </c>
      <c r="J317" s="4" t="str">
        <f>Cleaned_SalesTable!D317</f>
        <v>PROD77</v>
      </c>
      <c r="K317" s="4" t="str">
        <f>VLOOKUP(J317,Cleaned_ProductTable!$A:$F,2,FALSE())</f>
        <v>WiFi Mesh Router</v>
      </c>
      <c r="L317" s="4" t="str">
        <f>VLOOKUP(J317,Cleaned_ProductTable!$A:$F,3,FALSE())</f>
        <v>Electronics</v>
      </c>
      <c r="M317" s="4" t="str">
        <f>VLOOKUP(J317,Cleaned_ProductTable!$A:$F,4,FALSE())</f>
        <v>White, Reeves and Woods</v>
      </c>
      <c r="N317" s="4">
        <f>VLOOKUP(J317,Cleaned_ProductTable!$A:$F,5,FALSE())</f>
        <v>480.9</v>
      </c>
      <c r="O317" s="4" t="str">
        <f>Cleaned_SalesTable!E317</f>
        <v>STORE3</v>
      </c>
      <c r="P317" s="4" t="str">
        <f>VLOOKUP(O317,Cleaned_StoreTable!$A:$F,2,FALSE())</f>
        <v>Johnson-Wright</v>
      </c>
      <c r="Q317" s="4" t="str">
        <f>VLOOKUP(O317,Cleaned_StoreTable!$A:$F,3,FALSE())</f>
        <v>North</v>
      </c>
      <c r="R317" s="4" t="str">
        <f>VLOOKUP(O317,Cleaned_StoreTable!$A:$F,5,FALSE())</f>
        <v>Outlet</v>
      </c>
      <c r="S317" s="4">
        <f>Cleaned_SalesTable!F317</f>
        <v>2</v>
      </c>
      <c r="T317" s="9">
        <f>Cleaned_SalesTable!G317</f>
        <v>548.29999999999995</v>
      </c>
      <c r="U317" s="8">
        <f>Cleaned_SalesTable!H317</f>
        <v>0.23</v>
      </c>
      <c r="V317" s="4" t="str">
        <f>Cleaned_SalesTable!I317</f>
        <v>Credit Card</v>
      </c>
      <c r="W317" s="9">
        <f>Cleaned_SalesTable!J317</f>
        <v>844.38199999999995</v>
      </c>
      <c r="X317" s="9">
        <f t="shared" si="26"/>
        <v>961.8</v>
      </c>
      <c r="Y317" s="9">
        <f t="shared" si="27"/>
        <v>-117.42</v>
      </c>
      <c r="Z317" s="10">
        <f t="shared" si="28"/>
        <v>-0.1391</v>
      </c>
      <c r="AA317" s="4" t="str">
        <f t="shared" si="29"/>
        <v>Standard</v>
      </c>
    </row>
    <row r="318" spans="1:27" ht="15" customHeight="1" x14ac:dyDescent="0.3">
      <c r="A318" s="4" t="str">
        <f>Cleaned_SalesTable!A318</f>
        <v>SALE316</v>
      </c>
      <c r="B318" s="26">
        <f>Cleaned_SalesTable!B318</f>
        <v>45435</v>
      </c>
      <c r="C318" s="4" t="str">
        <f t="shared" si="24"/>
        <v>May-2024</v>
      </c>
      <c r="D318" s="24">
        <f t="shared" si="25"/>
        <v>2024</v>
      </c>
      <c r="E318" s="4" t="str">
        <f>Cleaned_SalesTable!C318</f>
        <v>CUST1262</v>
      </c>
      <c r="F318" s="4" t="str">
        <f>VLOOKUP(E318,Cleaned_CustomerTable!$A:$H,2,FALSE())</f>
        <v>Katherine Cowan</v>
      </c>
      <c r="G318" s="24">
        <f>VLOOKUP(E318,Cleaned_CustomerTable!$A:$H,3,FALSE())</f>
        <v>60</v>
      </c>
      <c r="H318" s="4" t="str">
        <f>VLOOKUP(E318,Cleaned_CustomerTable!$A:$H,8,FALSE())</f>
        <v>Silver</v>
      </c>
      <c r="I318" s="4" t="str">
        <f>VLOOKUP(E318,Cleaned_CustomerTable!$A:$H,6,FALSE())</f>
        <v>Montana</v>
      </c>
      <c r="J318" s="4" t="str">
        <f>Cleaned_SalesTable!D318</f>
        <v>PROD54</v>
      </c>
      <c r="K318" s="4" t="str">
        <f>VLOOKUP(J318,Cleaned_ProductTable!$A:$F,2,FALSE())</f>
        <v>Sports Stopwatch Pro</v>
      </c>
      <c r="L318" s="4" t="str">
        <f>VLOOKUP(J318,Cleaned_ProductTable!$A:$F,3,FALSE())</f>
        <v>Sports</v>
      </c>
      <c r="M318" s="4" t="str">
        <f>VLOOKUP(J318,Cleaned_ProductTable!$A:$F,4,FALSE())</f>
        <v>Thompson-French</v>
      </c>
      <c r="N318" s="4">
        <f>VLOOKUP(J318,Cleaned_ProductTable!$A:$F,5,FALSE())</f>
        <v>434.84</v>
      </c>
      <c r="O318" s="4" t="str">
        <f>Cleaned_SalesTable!E318</f>
        <v>STORE10</v>
      </c>
      <c r="P318" s="4" t="str">
        <f>VLOOKUP(O318,Cleaned_StoreTable!$A:$F,2,FALSE())</f>
        <v>Hill, Wagner and Ballard</v>
      </c>
      <c r="Q318" s="4" t="str">
        <f>VLOOKUP(O318,Cleaned_StoreTable!$A:$F,3,FALSE())</f>
        <v>East</v>
      </c>
      <c r="R318" s="4" t="str">
        <f>VLOOKUP(O318,Cleaned_StoreTable!$A:$F,5,FALSE())</f>
        <v>Online</v>
      </c>
      <c r="S318" s="4">
        <f>Cleaned_SalesTable!F318</f>
        <v>3</v>
      </c>
      <c r="T318" s="9">
        <f>Cleaned_SalesTable!G318</f>
        <v>977.55</v>
      </c>
      <c r="U318" s="8">
        <f>Cleaned_SalesTable!H318</f>
        <v>0.02</v>
      </c>
      <c r="V318" s="4" t="str">
        <f>Cleaned_SalesTable!I318</f>
        <v>PayPal</v>
      </c>
      <c r="W318" s="9">
        <f>Cleaned_SalesTable!J318</f>
        <v>2873.9969999999998</v>
      </c>
      <c r="X318" s="9">
        <f t="shared" si="26"/>
        <v>1304.52</v>
      </c>
      <c r="Y318" s="9">
        <f t="shared" si="27"/>
        <v>1569.48</v>
      </c>
      <c r="Z318" s="10">
        <f t="shared" si="28"/>
        <v>0.54610000000000003</v>
      </c>
      <c r="AA318" s="4" t="str">
        <f t="shared" si="29"/>
        <v>High Value</v>
      </c>
    </row>
    <row r="319" spans="1:27" ht="15" customHeight="1" x14ac:dyDescent="0.3">
      <c r="A319" s="4" t="str">
        <f>Cleaned_SalesTable!A319</f>
        <v>SALE317</v>
      </c>
      <c r="B319" s="26">
        <f>Cleaned_SalesTable!B319</f>
        <v>45823</v>
      </c>
      <c r="C319" s="4" t="str">
        <f t="shared" si="24"/>
        <v>Jun-2025</v>
      </c>
      <c r="D319" s="24">
        <f t="shared" si="25"/>
        <v>2025</v>
      </c>
      <c r="E319" s="4" t="str">
        <f>Cleaned_SalesTable!C319</f>
        <v>CUST1346</v>
      </c>
      <c r="F319" s="4" t="str">
        <f>VLOOKUP(E319,Cleaned_CustomerTable!$A:$H,2,FALSE())</f>
        <v>John Jordan</v>
      </c>
      <c r="G319" s="24">
        <f>VLOOKUP(E319,Cleaned_CustomerTable!$A:$H,3,FALSE())</f>
        <v>58</v>
      </c>
      <c r="H319" s="4" t="str">
        <f>VLOOKUP(E319,Cleaned_CustomerTable!$A:$H,8,FALSE())</f>
        <v>Platinum</v>
      </c>
      <c r="I319" s="4" t="str">
        <f>VLOOKUP(E319,Cleaned_CustomerTable!$A:$H,6,FALSE())</f>
        <v>Tennessee</v>
      </c>
      <c r="J319" s="4" t="str">
        <f>Cleaned_SalesTable!D319</f>
        <v>PROD44</v>
      </c>
      <c r="K319" s="4" t="str">
        <f>VLOOKUP(J319,Cleaned_ProductTable!$A:$F,2,FALSE())</f>
        <v>Adjustable Jump Rope</v>
      </c>
      <c r="L319" s="4" t="str">
        <f>VLOOKUP(J319,Cleaned_ProductTable!$A:$F,3,FALSE())</f>
        <v>Sports</v>
      </c>
      <c r="M319" s="4" t="str">
        <f>VLOOKUP(J319,Cleaned_ProductTable!$A:$F,4,FALSE())</f>
        <v>Cox Inc</v>
      </c>
      <c r="N319" s="4">
        <f>VLOOKUP(J319,Cleaned_ProductTable!$A:$F,5,FALSE())</f>
        <v>167.12</v>
      </c>
      <c r="O319" s="4" t="str">
        <f>Cleaned_SalesTable!E319</f>
        <v>STORE18</v>
      </c>
      <c r="P319" s="4" t="str">
        <f>VLOOKUP(O319,Cleaned_StoreTable!$A:$F,2,FALSE())</f>
        <v>Guerrero-Schmitt</v>
      </c>
      <c r="Q319" s="4" t="str">
        <f>VLOOKUP(O319,Cleaned_StoreTable!$A:$F,3,FALSE())</f>
        <v>East</v>
      </c>
      <c r="R319" s="4" t="str">
        <f>VLOOKUP(O319,Cleaned_StoreTable!$A:$F,5,FALSE())</f>
        <v>Flagship</v>
      </c>
      <c r="S319" s="4">
        <f>Cleaned_SalesTable!F319</f>
        <v>1</v>
      </c>
      <c r="T319" s="9">
        <f>Cleaned_SalesTable!G319</f>
        <v>459.42</v>
      </c>
      <c r="U319" s="8">
        <f>Cleaned_SalesTable!H319</f>
        <v>0.28000000000000003</v>
      </c>
      <c r="V319" s="4" t="str">
        <f>Cleaned_SalesTable!I319</f>
        <v>COD</v>
      </c>
      <c r="W319" s="9">
        <f>Cleaned_SalesTable!J319</f>
        <v>330.7824</v>
      </c>
      <c r="X319" s="9">
        <f t="shared" si="26"/>
        <v>167.12</v>
      </c>
      <c r="Y319" s="9">
        <f t="shared" si="27"/>
        <v>163.66</v>
      </c>
      <c r="Z319" s="10">
        <f t="shared" si="28"/>
        <v>0.49480000000000002</v>
      </c>
      <c r="AA319" s="4" t="str">
        <f t="shared" si="29"/>
        <v>Standard</v>
      </c>
    </row>
    <row r="320" spans="1:27" ht="15" customHeight="1" x14ac:dyDescent="0.3">
      <c r="A320" s="4" t="str">
        <f>Cleaned_SalesTable!A320</f>
        <v>SALE318</v>
      </c>
      <c r="B320" s="26">
        <f>Cleaned_SalesTable!B320</f>
        <v>45663</v>
      </c>
      <c r="C320" s="4" t="str">
        <f t="shared" si="24"/>
        <v>Jan-2025</v>
      </c>
      <c r="D320" s="24">
        <f t="shared" si="25"/>
        <v>2025</v>
      </c>
      <c r="E320" s="4" t="str">
        <f>Cleaned_SalesTable!C320</f>
        <v>CUST1088</v>
      </c>
      <c r="F320" s="4" t="str">
        <f>VLOOKUP(E320,Cleaned_CustomerTable!$A:$H,2,FALSE())</f>
        <v>Timothy Wright</v>
      </c>
      <c r="G320" s="24">
        <f>VLOOKUP(E320,Cleaned_CustomerTable!$A:$H,3,FALSE())</f>
        <v>58</v>
      </c>
      <c r="H320" s="4" t="str">
        <f>VLOOKUP(E320,Cleaned_CustomerTable!$A:$H,8,FALSE())</f>
        <v>Silver</v>
      </c>
      <c r="I320" s="4" t="str">
        <f>VLOOKUP(E320,Cleaned_CustomerTable!$A:$H,6,FALSE())</f>
        <v>Arkansas</v>
      </c>
      <c r="J320" s="4" t="str">
        <f>Cleaned_SalesTable!D320</f>
        <v>PROD2</v>
      </c>
      <c r="K320" s="4" t="str">
        <f>VLOOKUP(J320,Cleaned_ProductTable!$A:$F,2,FALSE())</f>
        <v>Women's Casual Hoodie</v>
      </c>
      <c r="L320" s="4" t="str">
        <f>VLOOKUP(J320,Cleaned_ProductTable!$A:$F,3,FALSE())</f>
        <v>Clothing</v>
      </c>
      <c r="M320" s="4" t="str">
        <f>VLOOKUP(J320,Cleaned_ProductTable!$A:$F,4,FALSE())</f>
        <v>Sims Inc</v>
      </c>
      <c r="N320" s="4">
        <f>VLOOKUP(J320,Cleaned_ProductTable!$A:$F,5,FALSE())</f>
        <v>265.73</v>
      </c>
      <c r="O320" s="4" t="str">
        <f>Cleaned_SalesTable!E320</f>
        <v>STORE4</v>
      </c>
      <c r="P320" s="4" t="str">
        <f>VLOOKUP(O320,Cleaned_StoreTable!$A:$F,2,FALSE())</f>
        <v>Alexander Group</v>
      </c>
      <c r="Q320" s="4" t="str">
        <f>VLOOKUP(O320,Cleaned_StoreTable!$A:$F,3,FALSE())</f>
        <v>South</v>
      </c>
      <c r="R320" s="4" t="str">
        <f>VLOOKUP(O320,Cleaned_StoreTable!$A:$F,5,FALSE())</f>
        <v>Online</v>
      </c>
      <c r="S320" s="4">
        <f>Cleaned_SalesTable!F320</f>
        <v>2</v>
      </c>
      <c r="T320" s="9">
        <f>Cleaned_SalesTable!G320</f>
        <v>123.19</v>
      </c>
      <c r="U320" s="8">
        <f>Cleaned_SalesTable!H320</f>
        <v>0.19</v>
      </c>
      <c r="V320" s="4" t="str">
        <f>Cleaned_SalesTable!I320</f>
        <v>Credit Card</v>
      </c>
      <c r="W320" s="9">
        <f>Cleaned_SalesTable!J320</f>
        <v>199.56780000000001</v>
      </c>
      <c r="X320" s="9">
        <f t="shared" si="26"/>
        <v>531.46</v>
      </c>
      <c r="Y320" s="9">
        <f t="shared" si="27"/>
        <v>-331.89</v>
      </c>
      <c r="Z320" s="10">
        <f t="shared" si="28"/>
        <v>-1.663</v>
      </c>
      <c r="AA320" s="4" t="str">
        <f t="shared" si="29"/>
        <v>Standard</v>
      </c>
    </row>
    <row r="321" spans="1:27" ht="15" customHeight="1" x14ac:dyDescent="0.3">
      <c r="A321" s="4" t="str">
        <f>Cleaned_SalesTable!A321</f>
        <v>SALE319</v>
      </c>
      <c r="B321" s="26">
        <f>Cleaned_SalesTable!B321</f>
        <v>45879</v>
      </c>
      <c r="C321" s="4" t="str">
        <f t="shared" si="24"/>
        <v>Aug-2025</v>
      </c>
      <c r="D321" s="24">
        <f t="shared" si="25"/>
        <v>2025</v>
      </c>
      <c r="E321" s="4" t="str">
        <f>Cleaned_SalesTable!C321</f>
        <v>CUST1358</v>
      </c>
      <c r="F321" s="4" t="str">
        <f>VLOOKUP(E321,Cleaned_CustomerTable!$A:$H,2,FALSE())</f>
        <v>Ashley Anderson</v>
      </c>
      <c r="G321" s="24">
        <f>VLOOKUP(E321,Cleaned_CustomerTable!$A:$H,3,FALSE())</f>
        <v>60</v>
      </c>
      <c r="H321" s="4" t="str">
        <f>VLOOKUP(E321,Cleaned_CustomerTable!$A:$H,8,FALSE())</f>
        <v>Gold</v>
      </c>
      <c r="I321" s="4" t="str">
        <f>VLOOKUP(E321,Cleaned_CustomerTable!$A:$H,6,FALSE())</f>
        <v>Mississippi</v>
      </c>
      <c r="J321" s="4" t="str">
        <f>Cleaned_SalesTable!D321</f>
        <v>PROD55</v>
      </c>
      <c r="K321" s="4" t="str">
        <f>VLOOKUP(J321,Cleaned_ProductTable!$A:$F,2,FALSE())</f>
        <v>Ceramic Plant Pot</v>
      </c>
      <c r="L321" s="4" t="str">
        <f>VLOOKUP(J321,Cleaned_ProductTable!$A:$F,3,FALSE())</f>
        <v>Home</v>
      </c>
      <c r="M321" s="4" t="str">
        <f>VLOOKUP(J321,Cleaned_ProductTable!$A:$F,4,FALSE())</f>
        <v>Hatfield, Baird and Torres</v>
      </c>
      <c r="N321" s="4">
        <f>VLOOKUP(J321,Cleaned_ProductTable!$A:$F,5,FALSE())</f>
        <v>81.75</v>
      </c>
      <c r="O321" s="4" t="str">
        <f>Cleaned_SalesTable!E321</f>
        <v>STORE19</v>
      </c>
      <c r="P321" s="4" t="str">
        <f>VLOOKUP(O321,Cleaned_StoreTable!$A:$F,2,FALSE())</f>
        <v>Mann-Austin</v>
      </c>
      <c r="Q321" s="4" t="str">
        <f>VLOOKUP(O321,Cleaned_StoreTable!$A:$F,3,FALSE())</f>
        <v>East</v>
      </c>
      <c r="R321" s="4" t="str">
        <f>VLOOKUP(O321,Cleaned_StoreTable!$A:$F,5,FALSE())</f>
        <v>Online</v>
      </c>
      <c r="S321" s="4">
        <f>Cleaned_SalesTable!F321</f>
        <v>1</v>
      </c>
      <c r="T321" s="9">
        <f>Cleaned_SalesTable!G321</f>
        <v>222.95</v>
      </c>
      <c r="U321" s="8">
        <f>Cleaned_SalesTable!H321</f>
        <v>0.02</v>
      </c>
      <c r="V321" s="4" t="str">
        <f>Cleaned_SalesTable!I321</f>
        <v>PayPal</v>
      </c>
      <c r="W321" s="9">
        <f>Cleaned_SalesTable!J321</f>
        <v>218.49100000000001</v>
      </c>
      <c r="X321" s="9">
        <f t="shared" si="26"/>
        <v>81.75</v>
      </c>
      <c r="Y321" s="9">
        <f t="shared" si="27"/>
        <v>136.74</v>
      </c>
      <c r="Z321" s="10">
        <f t="shared" si="28"/>
        <v>0.62580000000000002</v>
      </c>
      <c r="AA321" s="4" t="str">
        <f t="shared" si="29"/>
        <v>Standard</v>
      </c>
    </row>
    <row r="322" spans="1:27" ht="15" customHeight="1" x14ac:dyDescent="0.3">
      <c r="A322" s="4" t="str">
        <f>Cleaned_SalesTable!A322</f>
        <v>SALE320</v>
      </c>
      <c r="B322" s="26">
        <f>Cleaned_SalesTable!B322</f>
        <v>45840</v>
      </c>
      <c r="C322" s="4" t="str">
        <f t="shared" ref="C322:C385" si="30">TEXT(B322,"mmm-yyyy")</f>
        <v>Jul-2025</v>
      </c>
      <c r="D322" s="24">
        <f t="shared" ref="D322:D385" si="31">YEAR(B322)</f>
        <v>2025</v>
      </c>
      <c r="E322" s="4" t="str">
        <f>Cleaned_SalesTable!C322</f>
        <v>CUST1332</v>
      </c>
      <c r="F322" s="4" t="str">
        <f>VLOOKUP(E322,Cleaned_CustomerTable!$A:$H,2,FALSE())</f>
        <v>Dr. Lindsay Hanna</v>
      </c>
      <c r="G322" s="24">
        <f>VLOOKUP(E322,Cleaned_CustomerTable!$A:$H,3,FALSE())</f>
        <v>34</v>
      </c>
      <c r="H322" s="4" t="str">
        <f>VLOOKUP(E322,Cleaned_CustomerTable!$A:$H,8,FALSE())</f>
        <v>Bronze</v>
      </c>
      <c r="I322" s="4" t="str">
        <f>VLOOKUP(E322,Cleaned_CustomerTable!$A:$H,6,FALSE())</f>
        <v>Hawaii</v>
      </c>
      <c r="J322" s="4" t="str">
        <f>Cleaned_SalesTable!D322</f>
        <v>PROD32</v>
      </c>
      <c r="K322" s="4" t="str">
        <f>VLOOKUP(J322,Cleaned_ProductTable!$A:$F,2,FALSE())</f>
        <v>Vitamin C Face Serum</v>
      </c>
      <c r="L322" s="4" t="str">
        <f>VLOOKUP(J322,Cleaned_ProductTable!$A:$F,3,FALSE())</f>
        <v>Beauty</v>
      </c>
      <c r="M322" s="4" t="str">
        <f>VLOOKUP(J322,Cleaned_ProductTable!$A:$F,4,FALSE())</f>
        <v>Griffin Ltd</v>
      </c>
      <c r="N322" s="4">
        <f>VLOOKUP(J322,Cleaned_ProductTable!$A:$F,5,FALSE())</f>
        <v>283.83</v>
      </c>
      <c r="O322" s="4" t="str">
        <f>Cleaned_SalesTable!E322</f>
        <v>STORE4</v>
      </c>
      <c r="P322" s="4" t="str">
        <f>VLOOKUP(O322,Cleaned_StoreTable!$A:$F,2,FALSE())</f>
        <v>Alexander Group</v>
      </c>
      <c r="Q322" s="4" t="str">
        <f>VLOOKUP(O322,Cleaned_StoreTable!$A:$F,3,FALSE())</f>
        <v>South</v>
      </c>
      <c r="R322" s="4" t="str">
        <f>VLOOKUP(O322,Cleaned_StoreTable!$A:$F,5,FALSE())</f>
        <v>Online</v>
      </c>
      <c r="S322" s="4">
        <f>Cleaned_SalesTable!F322</f>
        <v>3</v>
      </c>
      <c r="T322" s="9">
        <f>Cleaned_SalesTable!G322</f>
        <v>601.92999999999995</v>
      </c>
      <c r="U322" s="8">
        <f>Cleaned_SalesTable!H322</f>
        <v>0.14000000000000001</v>
      </c>
      <c r="V322" s="4" t="str">
        <f>Cleaned_SalesTable!I322</f>
        <v>Credit Card</v>
      </c>
      <c r="W322" s="9">
        <f>Cleaned_SalesTable!J322</f>
        <v>1552.9793999999999</v>
      </c>
      <c r="X322" s="9">
        <f t="shared" ref="X322:X385" si="32">ROUND(N322*S322,2)</f>
        <v>851.49</v>
      </c>
      <c r="Y322" s="9">
        <f t="shared" ref="Y322:Y385" si="33">ROUND(W322-X322,2)</f>
        <v>701.49</v>
      </c>
      <c r="Z322" s="10">
        <f t="shared" ref="Z322:Z385" si="34">IFERROR(ROUND(Y322/W322,4),0)</f>
        <v>0.45169999999999999</v>
      </c>
      <c r="AA322" s="4" t="str">
        <f t="shared" ref="AA322:AA385" si="35">IF(W322&gt;=AVERAGE($W$2:$W$2001),"High Value","Standard")</f>
        <v>High Value</v>
      </c>
    </row>
    <row r="323" spans="1:27" ht="15" customHeight="1" x14ac:dyDescent="0.3">
      <c r="A323" s="4" t="str">
        <f>Cleaned_SalesTable!A323</f>
        <v>SALE321</v>
      </c>
      <c r="B323" s="26">
        <f>Cleaned_SalesTable!B323</f>
        <v>45380</v>
      </c>
      <c r="C323" s="4" t="str">
        <f t="shared" si="30"/>
        <v>Mar-2024</v>
      </c>
      <c r="D323" s="24">
        <f t="shared" si="31"/>
        <v>2024</v>
      </c>
      <c r="E323" s="4" t="str">
        <f>Cleaned_SalesTable!C323</f>
        <v>CUST1297</v>
      </c>
      <c r="F323" s="4" t="str">
        <f>VLOOKUP(E323,Cleaned_CustomerTable!$A:$H,2,FALSE())</f>
        <v>Jennifer Carr</v>
      </c>
      <c r="G323" s="24">
        <f>VLOOKUP(E323,Cleaned_CustomerTable!$A:$H,3,FALSE())</f>
        <v>47</v>
      </c>
      <c r="H323" s="4" t="str">
        <f>VLOOKUP(E323,Cleaned_CustomerTable!$A:$H,8,FALSE())</f>
        <v>Silver</v>
      </c>
      <c r="I323" s="4" t="str">
        <f>VLOOKUP(E323,Cleaned_CustomerTable!$A:$H,6,FALSE())</f>
        <v>Missouri</v>
      </c>
      <c r="J323" s="4" t="str">
        <f>Cleaned_SalesTable!D323</f>
        <v>PROD69</v>
      </c>
      <c r="K323" s="4" t="str">
        <f>VLOOKUP(J323,Cleaned_ProductTable!$A:$F,2,FALSE())</f>
        <v>Men's Sports Shorts</v>
      </c>
      <c r="L323" s="4" t="str">
        <f>VLOOKUP(J323,Cleaned_ProductTable!$A:$F,3,FALSE())</f>
        <v>Clothing</v>
      </c>
      <c r="M323" s="4" t="str">
        <f>VLOOKUP(J323,Cleaned_ProductTable!$A:$F,4,FALSE())</f>
        <v>Fitzpatrick Ltd</v>
      </c>
      <c r="N323" s="4">
        <f>VLOOKUP(J323,Cleaned_ProductTable!$A:$F,5,FALSE())</f>
        <v>218.22</v>
      </c>
      <c r="O323" s="4" t="str">
        <f>Cleaned_SalesTable!E323</f>
        <v>STORE2</v>
      </c>
      <c r="P323" s="4" t="str">
        <f>VLOOKUP(O323,Cleaned_StoreTable!$A:$F,2,FALSE())</f>
        <v>Black-Horn</v>
      </c>
      <c r="Q323" s="4" t="str">
        <f>VLOOKUP(O323,Cleaned_StoreTable!$A:$F,3,FALSE())</f>
        <v>South</v>
      </c>
      <c r="R323" s="4" t="str">
        <f>VLOOKUP(O323,Cleaned_StoreTable!$A:$F,5,FALSE())</f>
        <v>Outlet</v>
      </c>
      <c r="S323" s="4">
        <f>Cleaned_SalesTable!F323</f>
        <v>1</v>
      </c>
      <c r="T323" s="9">
        <f>Cleaned_SalesTable!G323</f>
        <v>564.1</v>
      </c>
      <c r="U323" s="8">
        <f>Cleaned_SalesTable!H323</f>
        <v>0.03</v>
      </c>
      <c r="V323" s="4" t="str">
        <f>Cleaned_SalesTable!I323</f>
        <v>Credit Card</v>
      </c>
      <c r="W323" s="9">
        <f>Cleaned_SalesTable!J323</f>
        <v>547.17700000000002</v>
      </c>
      <c r="X323" s="9">
        <f t="shared" si="32"/>
        <v>218.22</v>
      </c>
      <c r="Y323" s="9">
        <f t="shared" si="33"/>
        <v>328.96</v>
      </c>
      <c r="Z323" s="10">
        <f t="shared" si="34"/>
        <v>0.60119999999999996</v>
      </c>
      <c r="AA323" s="4" t="str">
        <f t="shared" si="35"/>
        <v>Standard</v>
      </c>
    </row>
    <row r="324" spans="1:27" ht="15" customHeight="1" x14ac:dyDescent="0.3">
      <c r="A324" s="4" t="str">
        <f>Cleaned_SalesTable!A324</f>
        <v>SALE322</v>
      </c>
      <c r="B324" s="26">
        <f>Cleaned_SalesTable!B324</f>
        <v>45672</v>
      </c>
      <c r="C324" s="4" t="str">
        <f t="shared" si="30"/>
        <v>Jan-2025</v>
      </c>
      <c r="D324" s="24">
        <f t="shared" si="31"/>
        <v>2025</v>
      </c>
      <c r="E324" s="4" t="str">
        <f>Cleaned_SalesTable!C324</f>
        <v>CUST1095</v>
      </c>
      <c r="F324" s="4" t="str">
        <f>VLOOKUP(E324,Cleaned_CustomerTable!$A:$H,2,FALSE())</f>
        <v>Amy Fowler</v>
      </c>
      <c r="G324" s="24">
        <f>VLOOKUP(E324,Cleaned_CustomerTable!$A:$H,3,FALSE())</f>
        <v>62</v>
      </c>
      <c r="H324" s="4" t="str">
        <f>VLOOKUP(E324,Cleaned_CustomerTable!$A:$H,8,FALSE())</f>
        <v>Platinum</v>
      </c>
      <c r="I324" s="4" t="str">
        <f>VLOOKUP(E324,Cleaned_CustomerTable!$A:$H,6,FALSE())</f>
        <v>New York</v>
      </c>
      <c r="J324" s="4" t="str">
        <f>Cleaned_SalesTable!D324</f>
        <v>PROD80</v>
      </c>
      <c r="K324" s="4" t="str">
        <f>VLOOKUP(J324,Cleaned_ProductTable!$A:$F,2,FALSE())</f>
        <v>Wall-Mounted Spice Rack</v>
      </c>
      <c r="L324" s="4" t="str">
        <f>VLOOKUP(J324,Cleaned_ProductTable!$A:$F,3,FALSE())</f>
        <v>Home</v>
      </c>
      <c r="M324" s="4" t="str">
        <f>VLOOKUP(J324,Cleaned_ProductTable!$A:$F,4,FALSE())</f>
        <v>Allison Ltd</v>
      </c>
      <c r="N324" s="4">
        <f>VLOOKUP(J324,Cleaned_ProductTable!$A:$F,5,FALSE())</f>
        <v>143.43</v>
      </c>
      <c r="O324" s="4" t="str">
        <f>Cleaned_SalesTable!E324</f>
        <v>STORE5</v>
      </c>
      <c r="P324" s="4" t="str">
        <f>VLOOKUP(O324,Cleaned_StoreTable!$A:$F,2,FALSE())</f>
        <v>Gray Ltd</v>
      </c>
      <c r="Q324" s="4" t="str">
        <f>VLOOKUP(O324,Cleaned_StoreTable!$A:$F,3,FALSE())</f>
        <v>North</v>
      </c>
      <c r="R324" s="4" t="str">
        <f>VLOOKUP(O324,Cleaned_StoreTable!$A:$F,5,FALSE())</f>
        <v>Outlet</v>
      </c>
      <c r="S324" s="4">
        <f>Cleaned_SalesTable!F324</f>
        <v>1</v>
      </c>
      <c r="T324" s="9">
        <f>Cleaned_SalesTable!G324</f>
        <v>516.62</v>
      </c>
      <c r="U324" s="8">
        <f>Cleaned_SalesTable!H324</f>
        <v>0.18</v>
      </c>
      <c r="V324" s="4" t="str">
        <f>Cleaned_SalesTable!I324</f>
        <v>Credit Card</v>
      </c>
      <c r="W324" s="9">
        <f>Cleaned_SalesTable!J324</f>
        <v>423.6284</v>
      </c>
      <c r="X324" s="9">
        <f t="shared" si="32"/>
        <v>143.43</v>
      </c>
      <c r="Y324" s="9">
        <f t="shared" si="33"/>
        <v>280.2</v>
      </c>
      <c r="Z324" s="10">
        <f t="shared" si="34"/>
        <v>0.66139999999999999</v>
      </c>
      <c r="AA324" s="4" t="str">
        <f t="shared" si="35"/>
        <v>Standard</v>
      </c>
    </row>
    <row r="325" spans="1:27" ht="15" customHeight="1" x14ac:dyDescent="0.3">
      <c r="A325" s="4" t="str">
        <f>Cleaned_SalesTable!A325</f>
        <v>SALE323</v>
      </c>
      <c r="B325" s="26">
        <f>Cleaned_SalesTable!B325</f>
        <v>45497</v>
      </c>
      <c r="C325" s="4" t="str">
        <f t="shared" si="30"/>
        <v>Jul-2024</v>
      </c>
      <c r="D325" s="24">
        <f t="shared" si="31"/>
        <v>2024</v>
      </c>
      <c r="E325" s="4" t="str">
        <f>Cleaned_SalesTable!C325</f>
        <v>CUST1438</v>
      </c>
      <c r="F325" s="4" t="str">
        <f>VLOOKUP(E325,Cleaned_CustomerTable!$A:$H,2,FALSE())</f>
        <v>Monica Flynn</v>
      </c>
      <c r="G325" s="24">
        <f>VLOOKUP(E325,Cleaned_CustomerTable!$A:$H,3,FALSE())</f>
        <v>59</v>
      </c>
      <c r="H325" s="4" t="str">
        <f>VLOOKUP(E325,Cleaned_CustomerTable!$A:$H,8,FALSE())</f>
        <v>Platinum</v>
      </c>
      <c r="I325" s="4" t="str">
        <f>VLOOKUP(E325,Cleaned_CustomerTable!$A:$H,6,FALSE())</f>
        <v>Tennessee</v>
      </c>
      <c r="J325" s="4" t="str">
        <f>Cleaned_SalesTable!D325</f>
        <v>PROD63</v>
      </c>
      <c r="K325" s="4" t="str">
        <f>VLOOKUP(J325,Cleaned_ProductTable!$A:$F,2,FALSE())</f>
        <v>Organic Sunscreen Lotion</v>
      </c>
      <c r="L325" s="4" t="str">
        <f>VLOOKUP(J325,Cleaned_ProductTable!$A:$F,3,FALSE())</f>
        <v>Beauty</v>
      </c>
      <c r="M325" s="4" t="str">
        <f>VLOOKUP(J325,Cleaned_ProductTable!$A:$F,4,FALSE())</f>
        <v>Anderson-Riley</v>
      </c>
      <c r="N325" s="4">
        <f>VLOOKUP(J325,Cleaned_ProductTable!$A:$F,5,FALSE())</f>
        <v>266.86</v>
      </c>
      <c r="O325" s="4" t="str">
        <f>Cleaned_SalesTable!E325</f>
        <v>STORE12</v>
      </c>
      <c r="P325" s="4" t="str">
        <f>VLOOKUP(O325,Cleaned_StoreTable!$A:$F,2,FALSE())</f>
        <v>Thomas, Bridges and Harris</v>
      </c>
      <c r="Q325" s="4" t="str">
        <f>VLOOKUP(O325,Cleaned_StoreTable!$A:$F,3,FALSE())</f>
        <v>North</v>
      </c>
      <c r="R325" s="4" t="str">
        <f>VLOOKUP(O325,Cleaned_StoreTable!$A:$F,5,FALSE())</f>
        <v>Online</v>
      </c>
      <c r="S325" s="4">
        <f>Cleaned_SalesTable!F325</f>
        <v>1</v>
      </c>
      <c r="T325" s="9">
        <f>Cleaned_SalesTable!G325</f>
        <v>934.75</v>
      </c>
      <c r="U325" s="8">
        <f>Cleaned_SalesTable!H325</f>
        <v>0.11</v>
      </c>
      <c r="V325" s="4" t="str">
        <f>Cleaned_SalesTable!I325</f>
        <v>PayPal</v>
      </c>
      <c r="W325" s="9">
        <f>Cleaned_SalesTable!J325</f>
        <v>831.92750000000001</v>
      </c>
      <c r="X325" s="9">
        <f t="shared" si="32"/>
        <v>266.86</v>
      </c>
      <c r="Y325" s="9">
        <f t="shared" si="33"/>
        <v>565.07000000000005</v>
      </c>
      <c r="Z325" s="10">
        <f t="shared" si="34"/>
        <v>0.67920000000000003</v>
      </c>
      <c r="AA325" s="4" t="str">
        <f t="shared" si="35"/>
        <v>Standard</v>
      </c>
    </row>
    <row r="326" spans="1:27" ht="15" customHeight="1" x14ac:dyDescent="0.3">
      <c r="A326" s="4" t="str">
        <f>Cleaned_SalesTable!A326</f>
        <v>SALE324</v>
      </c>
      <c r="B326" s="26">
        <f>Cleaned_SalesTable!B326</f>
        <v>45407</v>
      </c>
      <c r="C326" s="4" t="str">
        <f t="shared" si="30"/>
        <v>Apr-2024</v>
      </c>
      <c r="D326" s="24">
        <f t="shared" si="31"/>
        <v>2024</v>
      </c>
      <c r="E326" s="4" t="str">
        <f>Cleaned_SalesTable!C326</f>
        <v>CUST1234</v>
      </c>
      <c r="F326" s="4" t="str">
        <f>VLOOKUP(E326,Cleaned_CustomerTable!$A:$H,2,FALSE())</f>
        <v>Nathaniel Hill</v>
      </c>
      <c r="G326" s="24">
        <f>VLOOKUP(E326,Cleaned_CustomerTable!$A:$H,3,FALSE())</f>
        <v>43</v>
      </c>
      <c r="H326" s="4" t="str">
        <f>VLOOKUP(E326,Cleaned_CustomerTable!$A:$H,8,FALSE())</f>
        <v>Gold</v>
      </c>
      <c r="I326" s="4" t="str">
        <f>VLOOKUP(E326,Cleaned_CustomerTable!$A:$H,6,FALSE())</f>
        <v>Kansas</v>
      </c>
      <c r="J326" s="4" t="str">
        <f>Cleaned_SalesTable!D326</f>
        <v>PROD98</v>
      </c>
      <c r="K326" s="4" t="str">
        <f>VLOOKUP(J326,Cleaned_ProductTable!$A:$F,2,FALSE())</f>
        <v>Portable Bluetooth Speaker</v>
      </c>
      <c r="L326" s="4" t="str">
        <f>VLOOKUP(J326,Cleaned_ProductTable!$A:$F,3,FALSE())</f>
        <v>Electronics</v>
      </c>
      <c r="M326" s="4" t="str">
        <f>VLOOKUP(J326,Cleaned_ProductTable!$A:$F,4,FALSE())</f>
        <v>Flores-King</v>
      </c>
      <c r="N326" s="4">
        <f>VLOOKUP(J326,Cleaned_ProductTable!$A:$F,5,FALSE())</f>
        <v>431.67</v>
      </c>
      <c r="O326" s="4" t="str">
        <f>Cleaned_SalesTable!E326</f>
        <v>STORE7</v>
      </c>
      <c r="P326" s="4" t="str">
        <f>VLOOKUP(O326,Cleaned_StoreTable!$A:$F,2,FALSE())</f>
        <v>Martinez-Mullins</v>
      </c>
      <c r="Q326" s="4" t="str">
        <f>VLOOKUP(O326,Cleaned_StoreTable!$A:$F,3,FALSE())</f>
        <v>South</v>
      </c>
      <c r="R326" s="4" t="str">
        <f>VLOOKUP(O326,Cleaned_StoreTable!$A:$F,5,FALSE())</f>
        <v>Online</v>
      </c>
      <c r="S326" s="4">
        <f>Cleaned_SalesTable!F326</f>
        <v>4</v>
      </c>
      <c r="T326" s="9">
        <f>Cleaned_SalesTable!G326</f>
        <v>548.44000000000005</v>
      </c>
      <c r="U326" s="8">
        <f>Cleaned_SalesTable!H326</f>
        <v>0.05</v>
      </c>
      <c r="V326" s="4" t="str">
        <f>Cleaned_SalesTable!I326</f>
        <v>PayPal</v>
      </c>
      <c r="W326" s="9">
        <f>Cleaned_SalesTable!J326</f>
        <v>2084.0720000000001</v>
      </c>
      <c r="X326" s="9">
        <f t="shared" si="32"/>
        <v>1726.68</v>
      </c>
      <c r="Y326" s="9">
        <f t="shared" si="33"/>
        <v>357.39</v>
      </c>
      <c r="Z326" s="10">
        <f t="shared" si="34"/>
        <v>0.17150000000000001</v>
      </c>
      <c r="AA326" s="4" t="str">
        <f t="shared" si="35"/>
        <v>High Value</v>
      </c>
    </row>
    <row r="327" spans="1:27" ht="15" customHeight="1" x14ac:dyDescent="0.3">
      <c r="A327" s="4" t="str">
        <f>Cleaned_SalesTable!A327</f>
        <v>SALE325</v>
      </c>
      <c r="B327" s="26">
        <f>Cleaned_SalesTable!B327</f>
        <v>45764</v>
      </c>
      <c r="C327" s="4" t="str">
        <f t="shared" si="30"/>
        <v>Apr-2025</v>
      </c>
      <c r="D327" s="24">
        <f t="shared" si="31"/>
        <v>2025</v>
      </c>
      <c r="E327" s="4" t="str">
        <f>Cleaned_SalesTable!C327</f>
        <v>CUST1013</v>
      </c>
      <c r="F327" s="4" t="str">
        <f>VLOOKUP(E327,Cleaned_CustomerTable!$A:$H,2,FALSE())</f>
        <v>Nathan Hernandez</v>
      </c>
      <c r="G327" s="24">
        <f>VLOOKUP(E327,Cleaned_CustomerTable!$A:$H,3,FALSE())</f>
        <v>32</v>
      </c>
      <c r="H327" s="4" t="str">
        <f>VLOOKUP(E327,Cleaned_CustomerTable!$A:$H,8,FALSE())</f>
        <v>Silver</v>
      </c>
      <c r="I327" s="4" t="str">
        <f>VLOOKUP(E327,Cleaned_CustomerTable!$A:$H,6,FALSE())</f>
        <v>Montana</v>
      </c>
      <c r="J327" s="4" t="str">
        <f>Cleaned_SalesTable!D327</f>
        <v>PROD37</v>
      </c>
      <c r="K327" s="4" t="str">
        <f>VLOOKUP(J327,Cleaned_ProductTable!$A:$F,2,FALSE())</f>
        <v>Men's Casual Sneakers</v>
      </c>
      <c r="L327" s="4" t="str">
        <f>VLOOKUP(J327,Cleaned_ProductTable!$A:$F,3,FALSE())</f>
        <v>Clothing</v>
      </c>
      <c r="M327" s="4" t="str">
        <f>VLOOKUP(J327,Cleaned_ProductTable!$A:$F,4,FALSE())</f>
        <v>Hogan-Lee</v>
      </c>
      <c r="N327" s="4">
        <f>VLOOKUP(J327,Cleaned_ProductTable!$A:$F,5,FALSE())</f>
        <v>353.47</v>
      </c>
      <c r="O327" s="4" t="str">
        <f>Cleaned_SalesTable!E327</f>
        <v>STORE3</v>
      </c>
      <c r="P327" s="4" t="str">
        <f>VLOOKUP(O327,Cleaned_StoreTable!$A:$F,2,FALSE())</f>
        <v>Johnson-Wright</v>
      </c>
      <c r="Q327" s="4" t="str">
        <f>VLOOKUP(O327,Cleaned_StoreTable!$A:$F,3,FALSE())</f>
        <v>North</v>
      </c>
      <c r="R327" s="4" t="str">
        <f>VLOOKUP(O327,Cleaned_StoreTable!$A:$F,5,FALSE())</f>
        <v>Outlet</v>
      </c>
      <c r="S327" s="4">
        <f>Cleaned_SalesTable!F327</f>
        <v>3</v>
      </c>
      <c r="T327" s="9">
        <f>Cleaned_SalesTable!G327</f>
        <v>361.11</v>
      </c>
      <c r="U327" s="8">
        <f>Cleaned_SalesTable!H327</f>
        <v>0.06</v>
      </c>
      <c r="V327" s="4" t="str">
        <f>Cleaned_SalesTable!I327</f>
        <v>Credit Card</v>
      </c>
      <c r="W327" s="9">
        <f>Cleaned_SalesTable!J327</f>
        <v>1018.3302</v>
      </c>
      <c r="X327" s="9">
        <f t="shared" si="32"/>
        <v>1060.4100000000001</v>
      </c>
      <c r="Y327" s="9">
        <f t="shared" si="33"/>
        <v>-42.08</v>
      </c>
      <c r="Z327" s="10">
        <f t="shared" si="34"/>
        <v>-4.1300000000000003E-2</v>
      </c>
      <c r="AA327" s="4" t="str">
        <f t="shared" si="35"/>
        <v>Standard</v>
      </c>
    </row>
    <row r="328" spans="1:27" ht="15" customHeight="1" x14ac:dyDescent="0.3">
      <c r="A328" s="4" t="str">
        <f>Cleaned_SalesTable!A328</f>
        <v>SALE326</v>
      </c>
      <c r="B328" s="26">
        <f>Cleaned_SalesTable!B328</f>
        <v>45924</v>
      </c>
      <c r="C328" s="4" t="str">
        <f t="shared" si="30"/>
        <v>Sep-2025</v>
      </c>
      <c r="D328" s="24">
        <f t="shared" si="31"/>
        <v>2025</v>
      </c>
      <c r="E328" s="4" t="str">
        <f>Cleaned_SalesTable!C328</f>
        <v>CUST1187</v>
      </c>
      <c r="F328" s="4" t="str">
        <f>VLOOKUP(E328,Cleaned_CustomerTable!$A:$H,2,FALSE())</f>
        <v>Dr. Suzanne Bullock</v>
      </c>
      <c r="G328" s="24">
        <f>VLOOKUP(E328,Cleaned_CustomerTable!$A:$H,3,FALSE())</f>
        <v>60</v>
      </c>
      <c r="H328" s="4" t="str">
        <f>VLOOKUP(E328,Cleaned_CustomerTable!$A:$H,8,FALSE())</f>
        <v>Platinum</v>
      </c>
      <c r="I328" s="4" t="str">
        <f>VLOOKUP(E328,Cleaned_CustomerTable!$A:$H,6,FALSE())</f>
        <v>Alabama</v>
      </c>
      <c r="J328" s="4" t="str">
        <f>Cleaned_SalesTable!D328</f>
        <v>PROD13</v>
      </c>
      <c r="K328" s="4" t="str">
        <f>VLOOKUP(J328,Cleaned_ProductTable!$A:$F,2,FALSE())</f>
        <v>USB-C Fast Charger</v>
      </c>
      <c r="L328" s="4" t="str">
        <f>VLOOKUP(J328,Cleaned_ProductTable!$A:$F,3,FALSE())</f>
        <v>Electronics</v>
      </c>
      <c r="M328" s="4" t="str">
        <f>VLOOKUP(J328,Cleaned_ProductTable!$A:$F,4,FALSE())</f>
        <v>Dawson-Perkins</v>
      </c>
      <c r="N328" s="4">
        <f>VLOOKUP(J328,Cleaned_ProductTable!$A:$F,5,FALSE())</f>
        <v>242.23</v>
      </c>
      <c r="O328" s="4" t="str">
        <f>Cleaned_SalesTable!E328</f>
        <v>STORE1</v>
      </c>
      <c r="P328" s="4" t="str">
        <f>VLOOKUP(O328,Cleaned_StoreTable!$A:$F,2,FALSE())</f>
        <v>Martinez, Adkins and Johnson</v>
      </c>
      <c r="Q328" s="4" t="str">
        <f>VLOOKUP(O328,Cleaned_StoreTable!$A:$F,3,FALSE())</f>
        <v>North</v>
      </c>
      <c r="R328" s="4" t="str">
        <f>VLOOKUP(O328,Cleaned_StoreTable!$A:$F,5,FALSE())</f>
        <v>Flagship</v>
      </c>
      <c r="S328" s="4">
        <f>Cleaned_SalesTable!F328</f>
        <v>2</v>
      </c>
      <c r="T328" s="9">
        <f>Cleaned_SalesTable!G328</f>
        <v>610.37</v>
      </c>
      <c r="U328" s="8">
        <f>Cleaned_SalesTable!H328</f>
        <v>0.1</v>
      </c>
      <c r="V328" s="4" t="str">
        <f>Cleaned_SalesTable!I328</f>
        <v>PayPal</v>
      </c>
      <c r="W328" s="9">
        <f>Cleaned_SalesTable!J328</f>
        <v>1098.6659999999999</v>
      </c>
      <c r="X328" s="9">
        <f t="shared" si="32"/>
        <v>484.46</v>
      </c>
      <c r="Y328" s="9">
        <f t="shared" si="33"/>
        <v>614.21</v>
      </c>
      <c r="Z328" s="10">
        <f t="shared" si="34"/>
        <v>0.55910000000000004</v>
      </c>
      <c r="AA328" s="4" t="str">
        <f t="shared" si="35"/>
        <v>High Value</v>
      </c>
    </row>
    <row r="329" spans="1:27" ht="15" customHeight="1" x14ac:dyDescent="0.3">
      <c r="A329" s="4" t="str">
        <f>Cleaned_SalesTable!A329</f>
        <v>SALE327</v>
      </c>
      <c r="B329" s="26">
        <f>Cleaned_SalesTable!B329</f>
        <v>45240</v>
      </c>
      <c r="C329" s="4" t="str">
        <f t="shared" si="30"/>
        <v>Nov-2023</v>
      </c>
      <c r="D329" s="24">
        <f t="shared" si="31"/>
        <v>2023</v>
      </c>
      <c r="E329" s="4" t="str">
        <f>Cleaned_SalesTable!C329</f>
        <v>CUST1334</v>
      </c>
      <c r="F329" s="4" t="str">
        <f>VLOOKUP(E329,Cleaned_CustomerTable!$A:$H,2,FALSE())</f>
        <v>Mr. Christopher Sims</v>
      </c>
      <c r="G329" s="24">
        <f>VLOOKUP(E329,Cleaned_CustomerTable!$A:$H,3,FALSE())</f>
        <v>50</v>
      </c>
      <c r="H329" s="4" t="str">
        <f>VLOOKUP(E329,Cleaned_CustomerTable!$A:$H,8,FALSE())</f>
        <v>Silver</v>
      </c>
      <c r="I329" s="4" t="str">
        <f>VLOOKUP(E329,Cleaned_CustomerTable!$A:$H,6,FALSE())</f>
        <v>Connecticut</v>
      </c>
      <c r="J329" s="4" t="str">
        <f>Cleaned_SalesTable!D329</f>
        <v>PROD51</v>
      </c>
      <c r="K329" s="4" t="str">
        <f>VLOOKUP(J329,Cleaned_ProductTable!$A:$F,2,FALSE())</f>
        <v>HDMI Cable – 2m</v>
      </c>
      <c r="L329" s="4" t="str">
        <f>VLOOKUP(J329,Cleaned_ProductTable!$A:$F,3,FALSE())</f>
        <v>Electronics</v>
      </c>
      <c r="M329" s="4" t="str">
        <f>VLOOKUP(J329,Cleaned_ProductTable!$A:$F,4,FALSE())</f>
        <v>Bautista, Green and Hale</v>
      </c>
      <c r="N329" s="4">
        <f>VLOOKUP(J329,Cleaned_ProductTable!$A:$F,5,FALSE())</f>
        <v>88.49</v>
      </c>
      <c r="O329" s="4" t="str">
        <f>Cleaned_SalesTable!E329</f>
        <v>STORE16</v>
      </c>
      <c r="P329" s="4" t="str">
        <f>VLOOKUP(O329,Cleaned_StoreTable!$A:$F,2,FALSE())</f>
        <v>Frederick-Wright</v>
      </c>
      <c r="Q329" s="4" t="str">
        <f>VLOOKUP(O329,Cleaned_StoreTable!$A:$F,3,FALSE())</f>
        <v>West</v>
      </c>
      <c r="R329" s="4" t="str">
        <f>VLOOKUP(O329,Cleaned_StoreTable!$A:$F,5,FALSE())</f>
        <v>Flagship</v>
      </c>
      <c r="S329" s="4">
        <f>Cleaned_SalesTable!F329</f>
        <v>1</v>
      </c>
      <c r="T329" s="9">
        <f>Cleaned_SalesTable!G329</f>
        <v>272.2</v>
      </c>
      <c r="U329" s="8">
        <f>Cleaned_SalesTable!H329</f>
        <v>0.3</v>
      </c>
      <c r="V329" s="4" t="str">
        <f>Cleaned_SalesTable!I329</f>
        <v>Credit Card</v>
      </c>
      <c r="W329" s="9">
        <f>Cleaned_SalesTable!J329</f>
        <v>190.54</v>
      </c>
      <c r="X329" s="9">
        <f t="shared" si="32"/>
        <v>88.49</v>
      </c>
      <c r="Y329" s="9">
        <f t="shared" si="33"/>
        <v>102.05</v>
      </c>
      <c r="Z329" s="10">
        <f t="shared" si="34"/>
        <v>0.53559999999999997</v>
      </c>
      <c r="AA329" s="4" t="str">
        <f t="shared" si="35"/>
        <v>Standard</v>
      </c>
    </row>
    <row r="330" spans="1:27" ht="15" customHeight="1" x14ac:dyDescent="0.3">
      <c r="A330" s="4" t="str">
        <f>Cleaned_SalesTable!A330</f>
        <v>SALE328</v>
      </c>
      <c r="B330" s="26">
        <f>Cleaned_SalesTable!B330</f>
        <v>45349</v>
      </c>
      <c r="C330" s="4" t="str">
        <f t="shared" si="30"/>
        <v>Feb-2024</v>
      </c>
      <c r="D330" s="24">
        <f t="shared" si="31"/>
        <v>2024</v>
      </c>
      <c r="E330" s="4" t="str">
        <f>Cleaned_SalesTable!C330</f>
        <v>CUST1438</v>
      </c>
      <c r="F330" s="4" t="str">
        <f>VLOOKUP(E330,Cleaned_CustomerTable!$A:$H,2,FALSE())</f>
        <v>Monica Flynn</v>
      </c>
      <c r="G330" s="24">
        <f>VLOOKUP(E330,Cleaned_CustomerTable!$A:$H,3,FALSE())</f>
        <v>59</v>
      </c>
      <c r="H330" s="4" t="str">
        <f>VLOOKUP(E330,Cleaned_CustomerTable!$A:$H,8,FALSE())</f>
        <v>Platinum</v>
      </c>
      <c r="I330" s="4" t="str">
        <f>VLOOKUP(E330,Cleaned_CustomerTable!$A:$H,6,FALSE())</f>
        <v>Tennessee</v>
      </c>
      <c r="J330" s="4" t="str">
        <f>Cleaned_SalesTable!D330</f>
        <v>PROD77</v>
      </c>
      <c r="K330" s="4" t="str">
        <f>VLOOKUP(J330,Cleaned_ProductTable!$A:$F,2,FALSE())</f>
        <v>WiFi Mesh Router</v>
      </c>
      <c r="L330" s="4" t="str">
        <f>VLOOKUP(J330,Cleaned_ProductTable!$A:$F,3,FALSE())</f>
        <v>Electronics</v>
      </c>
      <c r="M330" s="4" t="str">
        <f>VLOOKUP(J330,Cleaned_ProductTable!$A:$F,4,FALSE())</f>
        <v>White, Reeves and Woods</v>
      </c>
      <c r="N330" s="4">
        <f>VLOOKUP(J330,Cleaned_ProductTable!$A:$F,5,FALSE())</f>
        <v>480.9</v>
      </c>
      <c r="O330" s="4" t="str">
        <f>Cleaned_SalesTable!E330</f>
        <v>STORE6</v>
      </c>
      <c r="P330" s="4" t="str">
        <f>VLOOKUP(O330,Cleaned_StoreTable!$A:$F,2,FALSE())</f>
        <v>Benson-Elliott</v>
      </c>
      <c r="Q330" s="4" t="str">
        <f>VLOOKUP(O330,Cleaned_StoreTable!$A:$F,3,FALSE())</f>
        <v>East</v>
      </c>
      <c r="R330" s="4" t="str">
        <f>VLOOKUP(O330,Cleaned_StoreTable!$A:$F,5,FALSE())</f>
        <v>Online</v>
      </c>
      <c r="S330" s="4">
        <f>Cleaned_SalesTable!F330</f>
        <v>3</v>
      </c>
      <c r="T330" s="9">
        <f>Cleaned_SalesTable!G330</f>
        <v>573.1</v>
      </c>
      <c r="U330" s="8">
        <f>Cleaned_SalesTable!H330</f>
        <v>0.16</v>
      </c>
      <c r="V330" s="4" t="str">
        <f>Cleaned_SalesTable!I330</f>
        <v>COD</v>
      </c>
      <c r="W330" s="9">
        <f>Cleaned_SalesTable!J330</f>
        <v>1444.212</v>
      </c>
      <c r="X330" s="9">
        <f t="shared" si="32"/>
        <v>1442.7</v>
      </c>
      <c r="Y330" s="9">
        <f t="shared" si="33"/>
        <v>1.51</v>
      </c>
      <c r="Z330" s="10">
        <f t="shared" si="34"/>
        <v>1E-3</v>
      </c>
      <c r="AA330" s="4" t="str">
        <f t="shared" si="35"/>
        <v>High Value</v>
      </c>
    </row>
    <row r="331" spans="1:27" ht="15" customHeight="1" x14ac:dyDescent="0.3">
      <c r="A331" s="4" t="str">
        <f>Cleaned_SalesTable!A331</f>
        <v>SALE329</v>
      </c>
      <c r="B331" s="26">
        <f>Cleaned_SalesTable!B331</f>
        <v>45756</v>
      </c>
      <c r="C331" s="4" t="str">
        <f t="shared" si="30"/>
        <v>Apr-2025</v>
      </c>
      <c r="D331" s="24">
        <f t="shared" si="31"/>
        <v>2025</v>
      </c>
      <c r="E331" s="4" t="str">
        <f>Cleaned_SalesTable!C331</f>
        <v>CUST1322</v>
      </c>
      <c r="F331" s="4" t="str">
        <f>VLOOKUP(E331,Cleaned_CustomerTable!$A:$H,2,FALSE())</f>
        <v>Samuel Arias</v>
      </c>
      <c r="G331" s="24">
        <f>VLOOKUP(E331,Cleaned_CustomerTable!$A:$H,3,FALSE())</f>
        <v>54</v>
      </c>
      <c r="H331" s="4" t="str">
        <f>VLOOKUP(E331,Cleaned_CustomerTable!$A:$H,8,FALSE())</f>
        <v>Bronze</v>
      </c>
      <c r="I331" s="4" t="str">
        <f>VLOOKUP(E331,Cleaned_CustomerTable!$A:$H,6,FALSE())</f>
        <v>Wyoming</v>
      </c>
      <c r="J331" s="4" t="str">
        <f>Cleaned_SalesTable!D331</f>
        <v>PROD6</v>
      </c>
      <c r="K331" s="4" t="str">
        <f>VLOOKUP(J331,Cleaned_ProductTable!$A:$F,2,FALSE())</f>
        <v>Herbal Face Moisturizer</v>
      </c>
      <c r="L331" s="4" t="str">
        <f>VLOOKUP(J331,Cleaned_ProductTable!$A:$F,3,FALSE())</f>
        <v>Beauty</v>
      </c>
      <c r="M331" s="4" t="str">
        <f>VLOOKUP(J331,Cleaned_ProductTable!$A:$F,4,FALSE())</f>
        <v>Davidson PLC</v>
      </c>
      <c r="N331" s="4">
        <f>VLOOKUP(J331,Cleaned_ProductTable!$A:$F,5,FALSE())</f>
        <v>312.8</v>
      </c>
      <c r="O331" s="4" t="str">
        <f>Cleaned_SalesTable!E331</f>
        <v>STORE0</v>
      </c>
      <c r="P331" s="4" t="str">
        <f>VLOOKUP(O331,Cleaned_StoreTable!$A:$F,2,FALSE())</f>
        <v>Rivera-Warner</v>
      </c>
      <c r="Q331" s="4" t="str">
        <f>VLOOKUP(O331,Cleaned_StoreTable!$A:$F,3,FALSE())</f>
        <v>East</v>
      </c>
      <c r="R331" s="4" t="str">
        <f>VLOOKUP(O331,Cleaned_StoreTable!$A:$F,5,FALSE())</f>
        <v>Flagship</v>
      </c>
      <c r="S331" s="4">
        <f>Cleaned_SalesTable!F331</f>
        <v>4</v>
      </c>
      <c r="T331" s="9">
        <f>Cleaned_SalesTable!G331</f>
        <v>24.72</v>
      </c>
      <c r="U331" s="8">
        <f>Cleaned_SalesTable!H331</f>
        <v>0.28000000000000003</v>
      </c>
      <c r="V331" s="4" t="str">
        <f>Cleaned_SalesTable!I331</f>
        <v>Credit Card</v>
      </c>
      <c r="W331" s="9">
        <f>Cleaned_SalesTable!J331</f>
        <v>71.193600000000004</v>
      </c>
      <c r="X331" s="9">
        <f t="shared" si="32"/>
        <v>1251.2</v>
      </c>
      <c r="Y331" s="9">
        <f t="shared" si="33"/>
        <v>-1180.01</v>
      </c>
      <c r="Z331" s="10">
        <f t="shared" si="34"/>
        <v>-16.5747</v>
      </c>
      <c r="AA331" s="4" t="str">
        <f t="shared" si="35"/>
        <v>Standard</v>
      </c>
    </row>
    <row r="332" spans="1:27" ht="15" customHeight="1" x14ac:dyDescent="0.3">
      <c r="A332" s="4" t="str">
        <f>Cleaned_SalesTable!A332</f>
        <v>SALE330</v>
      </c>
      <c r="B332" s="26">
        <f>Cleaned_SalesTable!B332</f>
        <v>45478</v>
      </c>
      <c r="C332" s="4" t="str">
        <f t="shared" si="30"/>
        <v>Jul-2024</v>
      </c>
      <c r="D332" s="24">
        <f t="shared" si="31"/>
        <v>2024</v>
      </c>
      <c r="E332" s="4" t="str">
        <f>Cleaned_SalesTable!C332</f>
        <v>CUST1251</v>
      </c>
      <c r="F332" s="4" t="str">
        <f>VLOOKUP(E332,Cleaned_CustomerTable!$A:$H,2,FALSE())</f>
        <v>Tyler Garner</v>
      </c>
      <c r="G332" s="24">
        <f>VLOOKUP(E332,Cleaned_CustomerTable!$A:$H,3,FALSE())</f>
        <v>64</v>
      </c>
      <c r="H332" s="4" t="str">
        <f>VLOOKUP(E332,Cleaned_CustomerTable!$A:$H,8,FALSE())</f>
        <v>Silver</v>
      </c>
      <c r="I332" s="4" t="str">
        <f>VLOOKUP(E332,Cleaned_CustomerTable!$A:$H,6,FALSE())</f>
        <v>Alabama</v>
      </c>
      <c r="J332" s="4" t="str">
        <f>Cleaned_SalesTable!D332</f>
        <v>PROD9</v>
      </c>
      <c r="K332" s="4" t="str">
        <f>VLOOKUP(J332,Cleaned_ProductTable!$A:$F,2,FALSE())</f>
        <v>Adjustable Dumbbell Set</v>
      </c>
      <c r="L332" s="4" t="str">
        <f>VLOOKUP(J332,Cleaned_ProductTable!$A:$F,3,FALSE())</f>
        <v>Sports</v>
      </c>
      <c r="M332" s="4" t="str">
        <f>VLOOKUP(J332,Cleaned_ProductTable!$A:$F,4,FALSE())</f>
        <v>Hill PLC</v>
      </c>
      <c r="N332" s="4">
        <f>VLOOKUP(J332,Cleaned_ProductTable!$A:$F,5,FALSE())</f>
        <v>495.72</v>
      </c>
      <c r="O332" s="4" t="str">
        <f>Cleaned_SalesTable!E332</f>
        <v>STORE9</v>
      </c>
      <c r="P332" s="4" t="str">
        <f>VLOOKUP(O332,Cleaned_StoreTable!$A:$F,2,FALSE())</f>
        <v>Moore, Padilla and Butler</v>
      </c>
      <c r="Q332" s="4" t="str">
        <f>VLOOKUP(O332,Cleaned_StoreTable!$A:$F,3,FALSE())</f>
        <v>South</v>
      </c>
      <c r="R332" s="4" t="str">
        <f>VLOOKUP(O332,Cleaned_StoreTable!$A:$F,5,FALSE())</f>
        <v>Flagship</v>
      </c>
      <c r="S332" s="4">
        <f>Cleaned_SalesTable!F332</f>
        <v>3</v>
      </c>
      <c r="T332" s="9">
        <f>Cleaned_SalesTable!G332</f>
        <v>268.89</v>
      </c>
      <c r="U332" s="8">
        <f>Cleaned_SalesTable!H332</f>
        <v>7.0000000000000007E-2</v>
      </c>
      <c r="V332" s="4" t="str">
        <f>Cleaned_SalesTable!I332</f>
        <v>COD</v>
      </c>
      <c r="W332" s="9">
        <f>Cleaned_SalesTable!J332</f>
        <v>750.20309999999995</v>
      </c>
      <c r="X332" s="9">
        <f t="shared" si="32"/>
        <v>1487.16</v>
      </c>
      <c r="Y332" s="9">
        <f t="shared" si="33"/>
        <v>-736.96</v>
      </c>
      <c r="Z332" s="10">
        <f t="shared" si="34"/>
        <v>-0.98229999999999995</v>
      </c>
      <c r="AA332" s="4" t="str">
        <f t="shared" si="35"/>
        <v>Standard</v>
      </c>
    </row>
    <row r="333" spans="1:27" ht="15" customHeight="1" x14ac:dyDescent="0.3">
      <c r="A333" s="4" t="str">
        <f>Cleaned_SalesTable!A333</f>
        <v>SALE331</v>
      </c>
      <c r="B333" s="26">
        <f>Cleaned_SalesTable!B333</f>
        <v>45890</v>
      </c>
      <c r="C333" s="4" t="str">
        <f t="shared" si="30"/>
        <v>Aug-2025</v>
      </c>
      <c r="D333" s="24">
        <f t="shared" si="31"/>
        <v>2025</v>
      </c>
      <c r="E333" s="4" t="str">
        <f>Cleaned_SalesTable!C333</f>
        <v>CUST1257</v>
      </c>
      <c r="F333" s="4" t="str">
        <f>VLOOKUP(E333,Cleaned_CustomerTable!$A:$H,2,FALSE())</f>
        <v>Christopher David</v>
      </c>
      <c r="G333" s="24">
        <f>VLOOKUP(E333,Cleaned_CustomerTable!$A:$H,3,FALSE())</f>
        <v>42</v>
      </c>
      <c r="H333" s="4" t="str">
        <f>VLOOKUP(E333,Cleaned_CustomerTable!$A:$H,8,FALSE())</f>
        <v>Silver</v>
      </c>
      <c r="I333" s="4" t="str">
        <f>VLOOKUP(E333,Cleaned_CustomerTable!$A:$H,6,FALSE())</f>
        <v>Massachusetts</v>
      </c>
      <c r="J333" s="4" t="str">
        <f>Cleaned_SalesTable!D333</f>
        <v>PROD68</v>
      </c>
      <c r="K333" s="4" t="str">
        <f>VLOOKUP(J333,Cleaned_ProductTable!$A:$F,2,FALSE())</f>
        <v>Wooden Nightstand</v>
      </c>
      <c r="L333" s="4" t="str">
        <f>VLOOKUP(J333,Cleaned_ProductTable!$A:$F,3,FALSE())</f>
        <v>Home</v>
      </c>
      <c r="M333" s="4" t="str">
        <f>VLOOKUP(J333,Cleaned_ProductTable!$A:$F,4,FALSE())</f>
        <v>Wolfe, Ross and Hester</v>
      </c>
      <c r="N333" s="4">
        <f>VLOOKUP(J333,Cleaned_ProductTable!$A:$F,5,FALSE())</f>
        <v>243.7</v>
      </c>
      <c r="O333" s="4" t="str">
        <f>Cleaned_SalesTable!E333</f>
        <v>STORE9</v>
      </c>
      <c r="P333" s="4" t="str">
        <f>VLOOKUP(O333,Cleaned_StoreTable!$A:$F,2,FALSE())</f>
        <v>Moore, Padilla and Butler</v>
      </c>
      <c r="Q333" s="4" t="str">
        <f>VLOOKUP(O333,Cleaned_StoreTable!$A:$F,3,FALSE())</f>
        <v>South</v>
      </c>
      <c r="R333" s="4" t="str">
        <f>VLOOKUP(O333,Cleaned_StoreTable!$A:$F,5,FALSE())</f>
        <v>Flagship</v>
      </c>
      <c r="S333" s="4">
        <f>Cleaned_SalesTable!F333</f>
        <v>1</v>
      </c>
      <c r="T333" s="9">
        <f>Cleaned_SalesTable!G333</f>
        <v>78.5</v>
      </c>
      <c r="U333" s="8">
        <f>Cleaned_SalesTable!H333</f>
        <v>0.17</v>
      </c>
      <c r="V333" s="4" t="str">
        <f>Cleaned_SalesTable!I333</f>
        <v>COD</v>
      </c>
      <c r="W333" s="9">
        <f>Cleaned_SalesTable!J333</f>
        <v>65.155000000000001</v>
      </c>
      <c r="X333" s="9">
        <f t="shared" si="32"/>
        <v>243.7</v>
      </c>
      <c r="Y333" s="9">
        <f t="shared" si="33"/>
        <v>-178.55</v>
      </c>
      <c r="Z333" s="10">
        <f t="shared" si="34"/>
        <v>-2.7404000000000002</v>
      </c>
      <c r="AA333" s="4" t="str">
        <f t="shared" si="35"/>
        <v>Standard</v>
      </c>
    </row>
    <row r="334" spans="1:27" ht="15" customHeight="1" x14ac:dyDescent="0.3">
      <c r="A334" s="4" t="str">
        <f>Cleaned_SalesTable!A334</f>
        <v>SALE332</v>
      </c>
      <c r="B334" s="26">
        <f>Cleaned_SalesTable!B334</f>
        <v>45815</v>
      </c>
      <c r="C334" s="4" t="str">
        <f t="shared" si="30"/>
        <v>Jun-2025</v>
      </c>
      <c r="D334" s="24">
        <f t="shared" si="31"/>
        <v>2025</v>
      </c>
      <c r="E334" s="4" t="str">
        <f>Cleaned_SalesTable!C334</f>
        <v>CUST1133</v>
      </c>
      <c r="F334" s="4" t="str">
        <f>VLOOKUP(E334,Cleaned_CustomerTable!$A:$H,2,FALSE())</f>
        <v>Hayley Pope</v>
      </c>
      <c r="G334" s="24">
        <f>VLOOKUP(E334,Cleaned_CustomerTable!$A:$H,3,FALSE())</f>
        <v>62</v>
      </c>
      <c r="H334" s="4" t="str">
        <f>VLOOKUP(E334,Cleaned_CustomerTable!$A:$H,8,FALSE())</f>
        <v>Bronze</v>
      </c>
      <c r="I334" s="4" t="str">
        <f>VLOOKUP(E334,Cleaned_CustomerTable!$A:$H,6,FALSE())</f>
        <v>Florida</v>
      </c>
      <c r="J334" s="4" t="str">
        <f>Cleaned_SalesTable!D334</f>
        <v>PROD36</v>
      </c>
      <c r="K334" s="4" t="str">
        <f>VLOOKUP(J334,Cleaned_ProductTable!$A:$F,2,FALSE())</f>
        <v>Women's Summer Dress</v>
      </c>
      <c r="L334" s="4" t="str">
        <f>VLOOKUP(J334,Cleaned_ProductTable!$A:$F,3,FALSE())</f>
        <v>Clothing</v>
      </c>
      <c r="M334" s="4" t="str">
        <f>VLOOKUP(J334,Cleaned_ProductTable!$A:$F,4,FALSE())</f>
        <v>Smith-Mills</v>
      </c>
      <c r="N334" s="4">
        <f>VLOOKUP(J334,Cleaned_ProductTable!$A:$F,5,FALSE())</f>
        <v>223.43</v>
      </c>
      <c r="O334" s="4" t="str">
        <f>Cleaned_SalesTable!E334</f>
        <v>STORE4</v>
      </c>
      <c r="P334" s="4" t="str">
        <f>VLOOKUP(O334,Cleaned_StoreTable!$A:$F,2,FALSE())</f>
        <v>Alexander Group</v>
      </c>
      <c r="Q334" s="4" t="str">
        <f>VLOOKUP(O334,Cleaned_StoreTable!$A:$F,3,FALSE())</f>
        <v>South</v>
      </c>
      <c r="R334" s="4" t="str">
        <f>VLOOKUP(O334,Cleaned_StoreTable!$A:$F,5,FALSE())</f>
        <v>Online</v>
      </c>
      <c r="S334" s="4">
        <f>Cleaned_SalesTable!F334</f>
        <v>3</v>
      </c>
      <c r="T334" s="9">
        <f>Cleaned_SalesTable!G334</f>
        <v>399.42</v>
      </c>
      <c r="U334" s="8">
        <f>Cleaned_SalesTable!H334</f>
        <v>0.02</v>
      </c>
      <c r="V334" s="4" t="str">
        <f>Cleaned_SalesTable!I334</f>
        <v>Credit Card</v>
      </c>
      <c r="W334" s="9">
        <f>Cleaned_SalesTable!J334</f>
        <v>1174.2947999999999</v>
      </c>
      <c r="X334" s="9">
        <f t="shared" si="32"/>
        <v>670.29</v>
      </c>
      <c r="Y334" s="9">
        <f t="shared" si="33"/>
        <v>504</v>
      </c>
      <c r="Z334" s="10">
        <f t="shared" si="34"/>
        <v>0.42920000000000003</v>
      </c>
      <c r="AA334" s="4" t="str">
        <f t="shared" si="35"/>
        <v>High Value</v>
      </c>
    </row>
    <row r="335" spans="1:27" ht="15" customHeight="1" x14ac:dyDescent="0.3">
      <c r="A335" s="4" t="str">
        <f>Cleaned_SalesTable!A335</f>
        <v>SALE333</v>
      </c>
      <c r="B335" s="26">
        <f>Cleaned_SalesTable!B335</f>
        <v>45891</v>
      </c>
      <c r="C335" s="4" t="str">
        <f t="shared" si="30"/>
        <v>Aug-2025</v>
      </c>
      <c r="D335" s="24">
        <f t="shared" si="31"/>
        <v>2025</v>
      </c>
      <c r="E335" s="4" t="str">
        <f>Cleaned_SalesTable!C335</f>
        <v>CUST1085</v>
      </c>
      <c r="F335" s="4" t="str">
        <f>VLOOKUP(E335,Cleaned_CustomerTable!$A:$H,2,FALSE())</f>
        <v>Richard Delgado</v>
      </c>
      <c r="G335" s="24">
        <f>VLOOKUP(E335,Cleaned_CustomerTable!$A:$H,3,FALSE())</f>
        <v>36</v>
      </c>
      <c r="H335" s="4" t="str">
        <f>VLOOKUP(E335,Cleaned_CustomerTable!$A:$H,8,FALSE())</f>
        <v>Silver</v>
      </c>
      <c r="I335" s="4" t="str">
        <f>VLOOKUP(E335,Cleaned_CustomerTable!$A:$H,6,FALSE())</f>
        <v>Pennsylvania</v>
      </c>
      <c r="J335" s="4" t="str">
        <f>Cleaned_SalesTable!D335</f>
        <v>PROD31</v>
      </c>
      <c r="K335" s="4" t="str">
        <f>VLOOKUP(J335,Cleaned_ProductTable!$A:$F,2,FALSE())</f>
        <v>Basketball</v>
      </c>
      <c r="L335" s="4" t="str">
        <f>VLOOKUP(J335,Cleaned_ProductTable!$A:$F,3,FALSE())</f>
        <v>Sports</v>
      </c>
      <c r="M335" s="4" t="str">
        <f>VLOOKUP(J335,Cleaned_ProductTable!$A:$F,4,FALSE())</f>
        <v>Nolan-Snow</v>
      </c>
      <c r="N335" s="4">
        <f>VLOOKUP(J335,Cleaned_ProductTable!$A:$F,5,FALSE())</f>
        <v>204.39</v>
      </c>
      <c r="O335" s="4" t="str">
        <f>Cleaned_SalesTable!E335</f>
        <v>STORE19</v>
      </c>
      <c r="P335" s="4" t="str">
        <f>VLOOKUP(O335,Cleaned_StoreTable!$A:$F,2,FALSE())</f>
        <v>Mann-Austin</v>
      </c>
      <c r="Q335" s="4" t="str">
        <f>VLOOKUP(O335,Cleaned_StoreTable!$A:$F,3,FALSE())</f>
        <v>East</v>
      </c>
      <c r="R335" s="4" t="str">
        <f>VLOOKUP(O335,Cleaned_StoreTable!$A:$F,5,FALSE())</f>
        <v>Online</v>
      </c>
      <c r="S335" s="4">
        <f>Cleaned_SalesTable!F335</f>
        <v>3</v>
      </c>
      <c r="T335" s="9">
        <f>Cleaned_SalesTable!G335</f>
        <v>455.82</v>
      </c>
      <c r="U335" s="8">
        <f>Cleaned_SalesTable!H335</f>
        <v>0.01</v>
      </c>
      <c r="V335" s="4" t="str">
        <f>Cleaned_SalesTable!I335</f>
        <v>PayPal</v>
      </c>
      <c r="W335" s="9">
        <f>Cleaned_SalesTable!J335</f>
        <v>1353.7854</v>
      </c>
      <c r="X335" s="9">
        <f t="shared" si="32"/>
        <v>613.16999999999996</v>
      </c>
      <c r="Y335" s="9">
        <f t="shared" si="33"/>
        <v>740.62</v>
      </c>
      <c r="Z335" s="10">
        <f t="shared" si="34"/>
        <v>0.54710000000000003</v>
      </c>
      <c r="AA335" s="4" t="str">
        <f t="shared" si="35"/>
        <v>High Value</v>
      </c>
    </row>
    <row r="336" spans="1:27" ht="15" customHeight="1" x14ac:dyDescent="0.3">
      <c r="A336" s="4" t="str">
        <f>Cleaned_SalesTable!A336</f>
        <v>SALE334</v>
      </c>
      <c r="B336" s="26">
        <f>Cleaned_SalesTable!B336</f>
        <v>45609</v>
      </c>
      <c r="C336" s="4" t="str">
        <f t="shared" si="30"/>
        <v>Nov-2024</v>
      </c>
      <c r="D336" s="24">
        <f t="shared" si="31"/>
        <v>2024</v>
      </c>
      <c r="E336" s="4" t="str">
        <f>Cleaned_SalesTable!C336</f>
        <v>CUST1349</v>
      </c>
      <c r="F336" s="4" t="str">
        <f>VLOOKUP(E336,Cleaned_CustomerTable!$A:$H,2,FALSE())</f>
        <v>Heather Valenzuela</v>
      </c>
      <c r="G336" s="24">
        <f>VLOOKUP(E336,Cleaned_CustomerTable!$A:$H,3,FALSE())</f>
        <v>31</v>
      </c>
      <c r="H336" s="4" t="str">
        <f>VLOOKUP(E336,Cleaned_CustomerTable!$A:$H,8,FALSE())</f>
        <v>Bronze</v>
      </c>
      <c r="I336" s="4" t="str">
        <f>VLOOKUP(E336,Cleaned_CustomerTable!$A:$H,6,FALSE())</f>
        <v>Alaska</v>
      </c>
      <c r="J336" s="4" t="str">
        <f>Cleaned_SalesTable!D336</f>
        <v>PROD50</v>
      </c>
      <c r="K336" s="4" t="str">
        <f>VLOOKUP(J336,Cleaned_ProductTable!$A:$F,2,FALSE())</f>
        <v>Boxing Hand Wraps</v>
      </c>
      <c r="L336" s="4" t="str">
        <f>VLOOKUP(J336,Cleaned_ProductTable!$A:$F,3,FALSE())</f>
        <v>Sports</v>
      </c>
      <c r="M336" s="4" t="str">
        <f>VLOOKUP(J336,Cleaned_ProductTable!$A:$F,4,FALSE())</f>
        <v>Smith-King</v>
      </c>
      <c r="N336" s="4">
        <f>VLOOKUP(J336,Cleaned_ProductTable!$A:$F,5,FALSE())</f>
        <v>190.29</v>
      </c>
      <c r="O336" s="4" t="str">
        <f>Cleaned_SalesTable!E336</f>
        <v>STORE5</v>
      </c>
      <c r="P336" s="4" t="str">
        <f>VLOOKUP(O336,Cleaned_StoreTable!$A:$F,2,FALSE())</f>
        <v>Gray Ltd</v>
      </c>
      <c r="Q336" s="4" t="str">
        <f>VLOOKUP(O336,Cleaned_StoreTable!$A:$F,3,FALSE())</f>
        <v>North</v>
      </c>
      <c r="R336" s="4" t="str">
        <f>VLOOKUP(O336,Cleaned_StoreTable!$A:$F,5,FALSE())</f>
        <v>Outlet</v>
      </c>
      <c r="S336" s="4">
        <f>Cleaned_SalesTable!F336</f>
        <v>2</v>
      </c>
      <c r="T336" s="9">
        <f>Cleaned_SalesTable!G336</f>
        <v>613.23</v>
      </c>
      <c r="U336" s="8">
        <f>Cleaned_SalesTable!H336</f>
        <v>0.15</v>
      </c>
      <c r="V336" s="4" t="str">
        <f>Cleaned_SalesTable!I336</f>
        <v>PayPal</v>
      </c>
      <c r="W336" s="9">
        <f>Cleaned_SalesTable!J336</f>
        <v>1042.491</v>
      </c>
      <c r="X336" s="9">
        <f t="shared" si="32"/>
        <v>380.58</v>
      </c>
      <c r="Y336" s="9">
        <f t="shared" si="33"/>
        <v>661.91</v>
      </c>
      <c r="Z336" s="10">
        <f t="shared" si="34"/>
        <v>0.63490000000000002</v>
      </c>
      <c r="AA336" s="4" t="str">
        <f t="shared" si="35"/>
        <v>Standard</v>
      </c>
    </row>
    <row r="337" spans="1:27" ht="15" customHeight="1" x14ac:dyDescent="0.3">
      <c r="A337" s="4" t="str">
        <f>Cleaned_SalesTable!A337</f>
        <v>SALE335</v>
      </c>
      <c r="B337" s="26">
        <f>Cleaned_SalesTable!B337</f>
        <v>45309</v>
      </c>
      <c r="C337" s="4" t="str">
        <f t="shared" si="30"/>
        <v>Jan-2024</v>
      </c>
      <c r="D337" s="24">
        <f t="shared" si="31"/>
        <v>2024</v>
      </c>
      <c r="E337" s="4" t="str">
        <f>Cleaned_SalesTable!C337</f>
        <v>CUST1458</v>
      </c>
      <c r="F337" s="4" t="str">
        <f>VLOOKUP(E337,Cleaned_CustomerTable!$A:$H,2,FALSE())</f>
        <v>Kelly Garrett</v>
      </c>
      <c r="G337" s="24">
        <f>VLOOKUP(E337,Cleaned_CustomerTable!$A:$H,3,FALSE())</f>
        <v>62</v>
      </c>
      <c r="H337" s="4" t="str">
        <f>VLOOKUP(E337,Cleaned_CustomerTable!$A:$H,8,FALSE())</f>
        <v>Silver</v>
      </c>
      <c r="I337" s="4" t="str">
        <f>VLOOKUP(E337,Cleaned_CustomerTable!$A:$H,6,FALSE())</f>
        <v>Pennsylvania</v>
      </c>
      <c r="J337" s="4" t="str">
        <f>Cleaned_SalesTable!D337</f>
        <v>PROD2</v>
      </c>
      <c r="K337" s="4" t="str">
        <f>VLOOKUP(J337,Cleaned_ProductTable!$A:$F,2,FALSE())</f>
        <v>Women's Casual Hoodie</v>
      </c>
      <c r="L337" s="4" t="str">
        <f>VLOOKUP(J337,Cleaned_ProductTable!$A:$F,3,FALSE())</f>
        <v>Clothing</v>
      </c>
      <c r="M337" s="4" t="str">
        <f>VLOOKUP(J337,Cleaned_ProductTable!$A:$F,4,FALSE())</f>
        <v>Sims Inc</v>
      </c>
      <c r="N337" s="4">
        <f>VLOOKUP(J337,Cleaned_ProductTable!$A:$F,5,FALSE())</f>
        <v>265.73</v>
      </c>
      <c r="O337" s="4" t="str">
        <f>Cleaned_SalesTable!E337</f>
        <v>STORE14</v>
      </c>
      <c r="P337" s="4" t="str">
        <f>VLOOKUP(O337,Cleaned_StoreTable!$A:$F,2,FALSE())</f>
        <v>Mcdonald Inc</v>
      </c>
      <c r="Q337" s="4" t="str">
        <f>VLOOKUP(O337,Cleaned_StoreTable!$A:$F,3,FALSE())</f>
        <v>South</v>
      </c>
      <c r="R337" s="4" t="str">
        <f>VLOOKUP(O337,Cleaned_StoreTable!$A:$F,5,FALSE())</f>
        <v>Outlet</v>
      </c>
      <c r="S337" s="4">
        <f>Cleaned_SalesTable!F337</f>
        <v>4</v>
      </c>
      <c r="T337" s="9">
        <f>Cleaned_SalesTable!G337</f>
        <v>971.9</v>
      </c>
      <c r="U337" s="8">
        <f>Cleaned_SalesTable!H337</f>
        <v>0.28000000000000003</v>
      </c>
      <c r="V337" s="4" t="str">
        <f>Cleaned_SalesTable!I337</f>
        <v>PayPal</v>
      </c>
      <c r="W337" s="9">
        <f>Cleaned_SalesTable!J337</f>
        <v>2799.0720000000001</v>
      </c>
      <c r="X337" s="9">
        <f t="shared" si="32"/>
        <v>1062.92</v>
      </c>
      <c r="Y337" s="9">
        <f t="shared" si="33"/>
        <v>1736.15</v>
      </c>
      <c r="Z337" s="10">
        <f t="shared" si="34"/>
        <v>0.62029999999999996</v>
      </c>
      <c r="AA337" s="4" t="str">
        <f t="shared" si="35"/>
        <v>High Value</v>
      </c>
    </row>
    <row r="338" spans="1:27" ht="15" customHeight="1" x14ac:dyDescent="0.3">
      <c r="A338" s="4" t="str">
        <f>Cleaned_SalesTable!A338</f>
        <v>SALE336</v>
      </c>
      <c r="B338" s="26">
        <f>Cleaned_SalesTable!B338</f>
        <v>45519</v>
      </c>
      <c r="C338" s="4" t="str">
        <f t="shared" si="30"/>
        <v>Aug-2024</v>
      </c>
      <c r="D338" s="24">
        <f t="shared" si="31"/>
        <v>2024</v>
      </c>
      <c r="E338" s="4" t="str">
        <f>Cleaned_SalesTable!C338</f>
        <v>CUST1034</v>
      </c>
      <c r="F338" s="4" t="str">
        <f>VLOOKUP(E338,Cleaned_CustomerTable!$A:$H,2,FALSE())</f>
        <v>Christopher Olson</v>
      </c>
      <c r="G338" s="24">
        <f>VLOOKUP(E338,Cleaned_CustomerTable!$A:$H,3,FALSE())</f>
        <v>27</v>
      </c>
      <c r="H338" s="4" t="str">
        <f>VLOOKUP(E338,Cleaned_CustomerTable!$A:$H,8,FALSE())</f>
        <v>Platinum</v>
      </c>
      <c r="I338" s="4" t="str">
        <f>VLOOKUP(E338,Cleaned_CustomerTable!$A:$H,6,FALSE())</f>
        <v>Maryland</v>
      </c>
      <c r="J338" s="4" t="str">
        <f>Cleaned_SalesTable!D338</f>
        <v>PROD28</v>
      </c>
      <c r="K338" s="4" t="str">
        <f>VLOOKUP(J338,Cleaned_ProductTable!$A:$F,2,FALSE())</f>
        <v>Sports Stopwatch Timer</v>
      </c>
      <c r="L338" s="4" t="str">
        <f>VLOOKUP(J338,Cleaned_ProductTable!$A:$F,3,FALSE())</f>
        <v>Sports</v>
      </c>
      <c r="M338" s="4" t="str">
        <f>VLOOKUP(J338,Cleaned_ProductTable!$A:$F,4,FALSE())</f>
        <v>Burns-Hansen</v>
      </c>
      <c r="N338" s="4">
        <f>VLOOKUP(J338,Cleaned_ProductTable!$A:$F,5,FALSE())</f>
        <v>38.76</v>
      </c>
      <c r="O338" s="4" t="str">
        <f>Cleaned_SalesTable!E338</f>
        <v>STORE7</v>
      </c>
      <c r="P338" s="4" t="str">
        <f>VLOOKUP(O338,Cleaned_StoreTable!$A:$F,2,FALSE())</f>
        <v>Martinez-Mullins</v>
      </c>
      <c r="Q338" s="4" t="str">
        <f>VLOOKUP(O338,Cleaned_StoreTable!$A:$F,3,FALSE())</f>
        <v>South</v>
      </c>
      <c r="R338" s="4" t="str">
        <f>VLOOKUP(O338,Cleaned_StoreTable!$A:$F,5,FALSE())</f>
        <v>Online</v>
      </c>
      <c r="S338" s="4">
        <f>Cleaned_SalesTable!F338</f>
        <v>3</v>
      </c>
      <c r="T338" s="9">
        <f>Cleaned_SalesTable!G338</f>
        <v>884.92</v>
      </c>
      <c r="U338" s="8">
        <f>Cleaned_SalesTable!H338</f>
        <v>0.06</v>
      </c>
      <c r="V338" s="4" t="str">
        <f>Cleaned_SalesTable!I338</f>
        <v>PayPal</v>
      </c>
      <c r="W338" s="9">
        <f>Cleaned_SalesTable!J338</f>
        <v>2495.4744000000001</v>
      </c>
      <c r="X338" s="9">
        <f t="shared" si="32"/>
        <v>116.28</v>
      </c>
      <c r="Y338" s="9">
        <f t="shared" si="33"/>
        <v>2379.19</v>
      </c>
      <c r="Z338" s="10">
        <f t="shared" si="34"/>
        <v>0.95340000000000003</v>
      </c>
      <c r="AA338" s="4" t="str">
        <f t="shared" si="35"/>
        <v>High Value</v>
      </c>
    </row>
    <row r="339" spans="1:27" ht="15" customHeight="1" x14ac:dyDescent="0.3">
      <c r="A339" s="4" t="str">
        <f>Cleaned_SalesTable!A339</f>
        <v>SALE337</v>
      </c>
      <c r="B339" s="26">
        <f>Cleaned_SalesTable!B339</f>
        <v>45921</v>
      </c>
      <c r="C339" s="4" t="str">
        <f t="shared" si="30"/>
        <v>Sep-2025</v>
      </c>
      <c r="D339" s="24">
        <f t="shared" si="31"/>
        <v>2025</v>
      </c>
      <c r="E339" s="4" t="str">
        <f>Cleaned_SalesTable!C339</f>
        <v>CUST1087</v>
      </c>
      <c r="F339" s="4" t="str">
        <f>VLOOKUP(E339,Cleaned_CustomerTable!$A:$H,2,FALSE())</f>
        <v>Melissa Duffy Md</v>
      </c>
      <c r="G339" s="24">
        <f>VLOOKUP(E339,Cleaned_CustomerTable!$A:$H,3,FALSE())</f>
        <v>58</v>
      </c>
      <c r="H339" s="4" t="str">
        <f>VLOOKUP(E339,Cleaned_CustomerTable!$A:$H,8,FALSE())</f>
        <v>Bronze</v>
      </c>
      <c r="I339" s="4" t="str">
        <f>VLOOKUP(E339,Cleaned_CustomerTable!$A:$H,6,FALSE())</f>
        <v>South Carolina</v>
      </c>
      <c r="J339" s="4" t="str">
        <f>Cleaned_SalesTable!D339</f>
        <v>PROD8</v>
      </c>
      <c r="K339" s="4" t="str">
        <f>VLOOKUP(J339,Cleaned_ProductTable!$A:$F,2,FALSE())</f>
        <v>Wireless Bluetooth Earbuds</v>
      </c>
      <c r="L339" s="4" t="str">
        <f>VLOOKUP(J339,Cleaned_ProductTable!$A:$F,3,FALSE())</f>
        <v>Electronics</v>
      </c>
      <c r="M339" s="4" t="str">
        <f>VLOOKUP(J339,Cleaned_ProductTable!$A:$F,4,FALSE())</f>
        <v>Perez-Johnston</v>
      </c>
      <c r="N339" s="4">
        <f>VLOOKUP(J339,Cleaned_ProductTable!$A:$F,5,FALSE())</f>
        <v>439.07</v>
      </c>
      <c r="O339" s="4" t="str">
        <f>Cleaned_SalesTable!E339</f>
        <v>STORE9</v>
      </c>
      <c r="P339" s="4" t="str">
        <f>VLOOKUP(O339,Cleaned_StoreTable!$A:$F,2,FALSE())</f>
        <v>Moore, Padilla and Butler</v>
      </c>
      <c r="Q339" s="4" t="str">
        <f>VLOOKUP(O339,Cleaned_StoreTable!$A:$F,3,FALSE())</f>
        <v>South</v>
      </c>
      <c r="R339" s="4" t="str">
        <f>VLOOKUP(O339,Cleaned_StoreTable!$A:$F,5,FALSE())</f>
        <v>Flagship</v>
      </c>
      <c r="S339" s="4">
        <f>Cleaned_SalesTable!F339</f>
        <v>1</v>
      </c>
      <c r="T339" s="9">
        <f>Cleaned_SalesTable!G339</f>
        <v>125</v>
      </c>
      <c r="U339" s="8">
        <f>Cleaned_SalesTable!H339</f>
        <v>0.23</v>
      </c>
      <c r="V339" s="4" t="str">
        <f>Cleaned_SalesTable!I339</f>
        <v>Credit Card</v>
      </c>
      <c r="W339" s="9">
        <f>Cleaned_SalesTable!J339</f>
        <v>96.25</v>
      </c>
      <c r="X339" s="9">
        <f t="shared" si="32"/>
        <v>439.07</v>
      </c>
      <c r="Y339" s="9">
        <f t="shared" si="33"/>
        <v>-342.82</v>
      </c>
      <c r="Z339" s="10">
        <f t="shared" si="34"/>
        <v>-3.5617999999999999</v>
      </c>
      <c r="AA339" s="4" t="str">
        <f t="shared" si="35"/>
        <v>Standard</v>
      </c>
    </row>
    <row r="340" spans="1:27" ht="15" customHeight="1" x14ac:dyDescent="0.3">
      <c r="A340" s="4" t="str">
        <f>Cleaned_SalesTable!A340</f>
        <v>SALE338</v>
      </c>
      <c r="B340" s="26">
        <f>Cleaned_SalesTable!B340</f>
        <v>45465</v>
      </c>
      <c r="C340" s="4" t="str">
        <f t="shared" si="30"/>
        <v>Jun-2024</v>
      </c>
      <c r="D340" s="24">
        <f t="shared" si="31"/>
        <v>2024</v>
      </c>
      <c r="E340" s="4" t="str">
        <f>Cleaned_SalesTable!C340</f>
        <v>CUST1128</v>
      </c>
      <c r="F340" s="4" t="str">
        <f>VLOOKUP(E340,Cleaned_CustomerTable!$A:$H,2,FALSE())</f>
        <v>Susan Mcdonald</v>
      </c>
      <c r="G340" s="24">
        <f>VLOOKUP(E340,Cleaned_CustomerTable!$A:$H,3,FALSE())</f>
        <v>45</v>
      </c>
      <c r="H340" s="4" t="str">
        <f>VLOOKUP(E340,Cleaned_CustomerTable!$A:$H,8,FALSE())</f>
        <v>Silver</v>
      </c>
      <c r="I340" s="4" t="str">
        <f>VLOOKUP(E340,Cleaned_CustomerTable!$A:$H,6,FALSE())</f>
        <v>Arkansas</v>
      </c>
      <c r="J340" s="4" t="str">
        <f>Cleaned_SalesTable!D340</f>
        <v>PROD10</v>
      </c>
      <c r="K340" s="4" t="str">
        <f>VLOOKUP(J340,Cleaned_ProductTable!$A:$F,2,FALSE())</f>
        <v>Ceramic Kitchen Bowl Set</v>
      </c>
      <c r="L340" s="4" t="str">
        <f>VLOOKUP(J340,Cleaned_ProductTable!$A:$F,3,FALSE())</f>
        <v>Home</v>
      </c>
      <c r="M340" s="4" t="str">
        <f>VLOOKUP(J340,Cleaned_ProductTable!$A:$F,4,FALSE())</f>
        <v>Hamilton Group</v>
      </c>
      <c r="N340" s="4">
        <f>VLOOKUP(J340,Cleaned_ProductTable!$A:$F,5,FALSE())</f>
        <v>298.86</v>
      </c>
      <c r="O340" s="4" t="str">
        <f>Cleaned_SalesTable!E340</f>
        <v>STORE15</v>
      </c>
      <c r="P340" s="4" t="str">
        <f>VLOOKUP(O340,Cleaned_StoreTable!$A:$F,2,FALSE())</f>
        <v>Shelton PLC</v>
      </c>
      <c r="Q340" s="4" t="str">
        <f>VLOOKUP(O340,Cleaned_StoreTable!$A:$F,3,FALSE())</f>
        <v>North</v>
      </c>
      <c r="R340" s="4" t="str">
        <f>VLOOKUP(O340,Cleaned_StoreTable!$A:$F,5,FALSE())</f>
        <v>Flagship</v>
      </c>
      <c r="S340" s="4">
        <f>Cleaned_SalesTable!F340</f>
        <v>2</v>
      </c>
      <c r="T340" s="9">
        <f>Cleaned_SalesTable!G340</f>
        <v>188.25</v>
      </c>
      <c r="U340" s="8">
        <f>Cleaned_SalesTable!H340</f>
        <v>0.08</v>
      </c>
      <c r="V340" s="4" t="str">
        <f>Cleaned_SalesTable!I340</f>
        <v>PayPal</v>
      </c>
      <c r="W340" s="9">
        <f>Cleaned_SalesTable!J340</f>
        <v>346.38</v>
      </c>
      <c r="X340" s="9">
        <f t="shared" si="32"/>
        <v>597.72</v>
      </c>
      <c r="Y340" s="9">
        <f t="shared" si="33"/>
        <v>-251.34</v>
      </c>
      <c r="Z340" s="10">
        <f t="shared" si="34"/>
        <v>-0.72560000000000002</v>
      </c>
      <c r="AA340" s="4" t="str">
        <f t="shared" si="35"/>
        <v>Standard</v>
      </c>
    </row>
    <row r="341" spans="1:27" ht="15" customHeight="1" x14ac:dyDescent="0.3">
      <c r="A341" s="4" t="str">
        <f>Cleaned_SalesTable!A341</f>
        <v>SALE339</v>
      </c>
      <c r="B341" s="26">
        <f>Cleaned_SalesTable!B341</f>
        <v>45303</v>
      </c>
      <c r="C341" s="4" t="str">
        <f t="shared" si="30"/>
        <v>Jan-2024</v>
      </c>
      <c r="D341" s="24">
        <f t="shared" si="31"/>
        <v>2024</v>
      </c>
      <c r="E341" s="4" t="str">
        <f>Cleaned_SalesTable!C341</f>
        <v>CUST1222</v>
      </c>
      <c r="F341" s="4" t="str">
        <f>VLOOKUP(E341,Cleaned_CustomerTable!$A:$H,2,FALSE())</f>
        <v>Alejandro Doyle</v>
      </c>
      <c r="G341" s="24">
        <f>VLOOKUP(E341,Cleaned_CustomerTable!$A:$H,3,FALSE())</f>
        <v>35</v>
      </c>
      <c r="H341" s="4" t="str">
        <f>VLOOKUP(E341,Cleaned_CustomerTable!$A:$H,8,FALSE())</f>
        <v>Platinum</v>
      </c>
      <c r="I341" s="4" t="str">
        <f>VLOOKUP(E341,Cleaned_CustomerTable!$A:$H,6,FALSE())</f>
        <v>New Mexico</v>
      </c>
      <c r="J341" s="4" t="str">
        <f>Cleaned_SalesTable!D341</f>
        <v>PROD46</v>
      </c>
      <c r="K341" s="4" t="str">
        <f>VLOOKUP(J341,Cleaned_ProductTable!$A:$F,2,FALSE())</f>
        <v>Men's Winter Jacket</v>
      </c>
      <c r="L341" s="4" t="str">
        <f>VLOOKUP(J341,Cleaned_ProductTable!$A:$F,3,FALSE())</f>
        <v>Clothing</v>
      </c>
      <c r="M341" s="4" t="str">
        <f>VLOOKUP(J341,Cleaned_ProductTable!$A:$F,4,FALSE())</f>
        <v>Kelly, Smith and Perez</v>
      </c>
      <c r="N341" s="4">
        <f>VLOOKUP(J341,Cleaned_ProductTable!$A:$F,5,FALSE())</f>
        <v>167.34</v>
      </c>
      <c r="O341" s="4" t="str">
        <f>Cleaned_SalesTable!E341</f>
        <v>STORE6</v>
      </c>
      <c r="P341" s="4" t="str">
        <f>VLOOKUP(O341,Cleaned_StoreTable!$A:$F,2,FALSE())</f>
        <v>Benson-Elliott</v>
      </c>
      <c r="Q341" s="4" t="str">
        <f>VLOOKUP(O341,Cleaned_StoreTable!$A:$F,3,FALSE())</f>
        <v>East</v>
      </c>
      <c r="R341" s="4" t="str">
        <f>VLOOKUP(O341,Cleaned_StoreTable!$A:$F,5,FALSE())</f>
        <v>Online</v>
      </c>
      <c r="S341" s="4">
        <f>Cleaned_SalesTable!F341</f>
        <v>4</v>
      </c>
      <c r="T341" s="9">
        <f>Cleaned_SalesTable!G341</f>
        <v>344.12</v>
      </c>
      <c r="U341" s="8">
        <f>Cleaned_SalesTable!H341</f>
        <v>0.25</v>
      </c>
      <c r="V341" s="4" t="str">
        <f>Cleaned_SalesTable!I341</f>
        <v>PayPal</v>
      </c>
      <c r="W341" s="9">
        <f>Cleaned_SalesTable!J341</f>
        <v>1032.3599999999999</v>
      </c>
      <c r="X341" s="9">
        <f t="shared" si="32"/>
        <v>669.36</v>
      </c>
      <c r="Y341" s="9">
        <f t="shared" si="33"/>
        <v>363</v>
      </c>
      <c r="Z341" s="10">
        <f t="shared" si="34"/>
        <v>0.35160000000000002</v>
      </c>
      <c r="AA341" s="4" t="str">
        <f t="shared" si="35"/>
        <v>Standard</v>
      </c>
    </row>
    <row r="342" spans="1:27" ht="15" customHeight="1" x14ac:dyDescent="0.3">
      <c r="A342" s="4" t="str">
        <f>Cleaned_SalesTable!A342</f>
        <v>SALE340</v>
      </c>
      <c r="B342" s="26">
        <f>Cleaned_SalesTable!B342</f>
        <v>45218</v>
      </c>
      <c r="C342" s="4" t="str">
        <f t="shared" si="30"/>
        <v>Oct-2023</v>
      </c>
      <c r="D342" s="24">
        <f t="shared" si="31"/>
        <v>2023</v>
      </c>
      <c r="E342" s="4" t="str">
        <f>Cleaned_SalesTable!C342</f>
        <v>CUST1047</v>
      </c>
      <c r="F342" s="4" t="str">
        <f>VLOOKUP(E342,Cleaned_CustomerTable!$A:$H,2,FALSE())</f>
        <v>Gina Knight</v>
      </c>
      <c r="G342" s="24">
        <f>VLOOKUP(E342,Cleaned_CustomerTable!$A:$H,3,FALSE())</f>
        <v>54</v>
      </c>
      <c r="H342" s="4" t="str">
        <f>VLOOKUP(E342,Cleaned_CustomerTable!$A:$H,8,FALSE())</f>
        <v>Silver</v>
      </c>
      <c r="I342" s="4" t="str">
        <f>VLOOKUP(E342,Cleaned_CustomerTable!$A:$H,6,FALSE())</f>
        <v>Nevada</v>
      </c>
      <c r="J342" s="4" t="str">
        <f>Cleaned_SalesTable!D342</f>
        <v>PROD17</v>
      </c>
      <c r="K342" s="4" t="str">
        <f>VLOOKUP(J342,Cleaned_ProductTable!$A:$F,2,FALSE())</f>
        <v>Soccer Training Cone Set</v>
      </c>
      <c r="L342" s="4" t="str">
        <f>VLOOKUP(J342,Cleaned_ProductTable!$A:$F,3,FALSE())</f>
        <v>Sports</v>
      </c>
      <c r="M342" s="4" t="str">
        <f>VLOOKUP(J342,Cleaned_ProductTable!$A:$F,4,FALSE())</f>
        <v>Ford, Murphy and Wilson</v>
      </c>
      <c r="N342" s="4">
        <f>VLOOKUP(J342,Cleaned_ProductTable!$A:$F,5,FALSE())</f>
        <v>144.53</v>
      </c>
      <c r="O342" s="4" t="str">
        <f>Cleaned_SalesTable!E342</f>
        <v>STORE19</v>
      </c>
      <c r="P342" s="4" t="str">
        <f>VLOOKUP(O342,Cleaned_StoreTable!$A:$F,2,FALSE())</f>
        <v>Mann-Austin</v>
      </c>
      <c r="Q342" s="4" t="str">
        <f>VLOOKUP(O342,Cleaned_StoreTable!$A:$F,3,FALSE())</f>
        <v>East</v>
      </c>
      <c r="R342" s="4" t="str">
        <f>VLOOKUP(O342,Cleaned_StoreTable!$A:$F,5,FALSE())</f>
        <v>Online</v>
      </c>
      <c r="S342" s="4">
        <f>Cleaned_SalesTable!F342</f>
        <v>3</v>
      </c>
      <c r="T342" s="9">
        <f>Cleaned_SalesTable!G342</f>
        <v>997.95</v>
      </c>
      <c r="U342" s="8">
        <f>Cleaned_SalesTable!H342</f>
        <v>0.09</v>
      </c>
      <c r="V342" s="4" t="str">
        <f>Cleaned_SalesTable!I342</f>
        <v>COD</v>
      </c>
      <c r="W342" s="9">
        <f>Cleaned_SalesTable!J342</f>
        <v>2724.4034999999999</v>
      </c>
      <c r="X342" s="9">
        <f t="shared" si="32"/>
        <v>433.59</v>
      </c>
      <c r="Y342" s="9">
        <f t="shared" si="33"/>
        <v>2290.81</v>
      </c>
      <c r="Z342" s="10">
        <f t="shared" si="34"/>
        <v>0.84079999999999999</v>
      </c>
      <c r="AA342" s="4" t="str">
        <f t="shared" si="35"/>
        <v>High Value</v>
      </c>
    </row>
    <row r="343" spans="1:27" ht="15" customHeight="1" x14ac:dyDescent="0.3">
      <c r="A343" s="4" t="str">
        <f>Cleaned_SalesTable!A343</f>
        <v>SALE341</v>
      </c>
      <c r="B343" s="26">
        <f>Cleaned_SalesTable!B343</f>
        <v>45727</v>
      </c>
      <c r="C343" s="4" t="str">
        <f t="shared" si="30"/>
        <v>Mar-2025</v>
      </c>
      <c r="D343" s="24">
        <f t="shared" si="31"/>
        <v>2025</v>
      </c>
      <c r="E343" s="4" t="str">
        <f>Cleaned_SalesTable!C343</f>
        <v>CUST1150</v>
      </c>
      <c r="F343" s="4" t="str">
        <f>VLOOKUP(E343,Cleaned_CustomerTable!$A:$H,2,FALSE())</f>
        <v>Stephanie Conway</v>
      </c>
      <c r="G343" s="24">
        <f>VLOOKUP(E343,Cleaned_CustomerTable!$A:$H,3,FALSE())</f>
        <v>24</v>
      </c>
      <c r="H343" s="4" t="str">
        <f>VLOOKUP(E343,Cleaned_CustomerTable!$A:$H,8,FALSE())</f>
        <v>Gold</v>
      </c>
      <c r="I343" s="4" t="str">
        <f>VLOOKUP(E343,Cleaned_CustomerTable!$A:$H,6,FALSE())</f>
        <v>Mississippi</v>
      </c>
      <c r="J343" s="4" t="str">
        <f>Cleaned_SalesTable!D343</f>
        <v>PROD11</v>
      </c>
      <c r="K343" s="4" t="str">
        <f>VLOOKUP(J343,Cleaned_ProductTable!$A:$F,2,FALSE())</f>
        <v>HD Smart TV Stick</v>
      </c>
      <c r="L343" s="4" t="str">
        <f>VLOOKUP(J343,Cleaned_ProductTable!$A:$F,3,FALSE())</f>
        <v>Electronics</v>
      </c>
      <c r="M343" s="4" t="str">
        <f>VLOOKUP(J343,Cleaned_ProductTable!$A:$F,4,FALSE())</f>
        <v>Gibson, Hobbs and Weaver</v>
      </c>
      <c r="N343" s="4">
        <f>VLOOKUP(J343,Cleaned_ProductTable!$A:$F,5,FALSE())</f>
        <v>449.4</v>
      </c>
      <c r="O343" s="4" t="str">
        <f>Cleaned_SalesTable!E343</f>
        <v>STORE15</v>
      </c>
      <c r="P343" s="4" t="str">
        <f>VLOOKUP(O343,Cleaned_StoreTable!$A:$F,2,FALSE())</f>
        <v>Shelton PLC</v>
      </c>
      <c r="Q343" s="4" t="str">
        <f>VLOOKUP(O343,Cleaned_StoreTable!$A:$F,3,FALSE())</f>
        <v>North</v>
      </c>
      <c r="R343" s="4" t="str">
        <f>VLOOKUP(O343,Cleaned_StoreTable!$A:$F,5,FALSE())</f>
        <v>Flagship</v>
      </c>
      <c r="S343" s="4">
        <f>Cleaned_SalesTable!F343</f>
        <v>3</v>
      </c>
      <c r="T343" s="9">
        <f>Cleaned_SalesTable!G343</f>
        <v>121.64</v>
      </c>
      <c r="U343" s="8">
        <f>Cleaned_SalesTable!H343</f>
        <v>7.0000000000000007E-2</v>
      </c>
      <c r="V343" s="4" t="str">
        <f>Cleaned_SalesTable!I343</f>
        <v>PayPal</v>
      </c>
      <c r="W343" s="9">
        <f>Cleaned_SalesTable!J343</f>
        <v>339.37560000000002</v>
      </c>
      <c r="X343" s="9">
        <f t="shared" si="32"/>
        <v>1348.2</v>
      </c>
      <c r="Y343" s="9">
        <f t="shared" si="33"/>
        <v>-1008.82</v>
      </c>
      <c r="Z343" s="10">
        <f t="shared" si="34"/>
        <v>-2.9725999999999999</v>
      </c>
      <c r="AA343" s="4" t="str">
        <f t="shared" si="35"/>
        <v>Standard</v>
      </c>
    </row>
    <row r="344" spans="1:27" ht="15" customHeight="1" x14ac:dyDescent="0.3">
      <c r="A344" s="4" t="str">
        <f>Cleaned_SalesTable!A344</f>
        <v>SALE342</v>
      </c>
      <c r="B344" s="26">
        <f>Cleaned_SalesTable!B344</f>
        <v>45557</v>
      </c>
      <c r="C344" s="4" t="str">
        <f t="shared" si="30"/>
        <v>Sep-2024</v>
      </c>
      <c r="D344" s="24">
        <f t="shared" si="31"/>
        <v>2024</v>
      </c>
      <c r="E344" s="4" t="str">
        <f>Cleaned_SalesTable!C344</f>
        <v>CUST1221</v>
      </c>
      <c r="F344" s="4" t="str">
        <f>VLOOKUP(E344,Cleaned_CustomerTable!$A:$H,2,FALSE())</f>
        <v>Lisa Young</v>
      </c>
      <c r="G344" s="24">
        <f>VLOOKUP(E344,Cleaned_CustomerTable!$A:$H,3,FALSE())</f>
        <v>38</v>
      </c>
      <c r="H344" s="4" t="str">
        <f>VLOOKUP(E344,Cleaned_CustomerTable!$A:$H,8,FALSE())</f>
        <v>Platinum</v>
      </c>
      <c r="I344" s="4" t="str">
        <f>VLOOKUP(E344,Cleaned_CustomerTable!$A:$H,6,FALSE())</f>
        <v>Georgia</v>
      </c>
      <c r="J344" s="4" t="str">
        <f>Cleaned_SalesTable!D344</f>
        <v>PROD68</v>
      </c>
      <c r="K344" s="4" t="str">
        <f>VLOOKUP(J344,Cleaned_ProductTable!$A:$F,2,FALSE())</f>
        <v>Wooden Nightstand</v>
      </c>
      <c r="L344" s="4" t="str">
        <f>VLOOKUP(J344,Cleaned_ProductTable!$A:$F,3,FALSE())</f>
        <v>Home</v>
      </c>
      <c r="M344" s="4" t="str">
        <f>VLOOKUP(J344,Cleaned_ProductTable!$A:$F,4,FALSE())</f>
        <v>Wolfe, Ross and Hester</v>
      </c>
      <c r="N344" s="4">
        <f>VLOOKUP(J344,Cleaned_ProductTable!$A:$F,5,FALSE())</f>
        <v>243.7</v>
      </c>
      <c r="O344" s="4" t="str">
        <f>Cleaned_SalesTable!E344</f>
        <v>STORE10</v>
      </c>
      <c r="P344" s="4" t="str">
        <f>VLOOKUP(O344,Cleaned_StoreTable!$A:$F,2,FALSE())</f>
        <v>Hill, Wagner and Ballard</v>
      </c>
      <c r="Q344" s="4" t="str">
        <f>VLOOKUP(O344,Cleaned_StoreTable!$A:$F,3,FALSE())</f>
        <v>East</v>
      </c>
      <c r="R344" s="4" t="str">
        <f>VLOOKUP(O344,Cleaned_StoreTable!$A:$F,5,FALSE())</f>
        <v>Online</v>
      </c>
      <c r="S344" s="4">
        <f>Cleaned_SalesTable!F344</f>
        <v>2</v>
      </c>
      <c r="T344" s="9">
        <f>Cleaned_SalesTable!G344</f>
        <v>692.72</v>
      </c>
      <c r="U344" s="8">
        <f>Cleaned_SalesTable!H344</f>
        <v>0.13</v>
      </c>
      <c r="V344" s="4" t="str">
        <f>Cleaned_SalesTable!I344</f>
        <v>PayPal</v>
      </c>
      <c r="W344" s="9">
        <f>Cleaned_SalesTable!J344</f>
        <v>1205.3327999999999</v>
      </c>
      <c r="X344" s="9">
        <f t="shared" si="32"/>
        <v>487.4</v>
      </c>
      <c r="Y344" s="9">
        <f t="shared" si="33"/>
        <v>717.93</v>
      </c>
      <c r="Z344" s="10">
        <f t="shared" si="34"/>
        <v>0.59560000000000002</v>
      </c>
      <c r="AA344" s="4" t="str">
        <f t="shared" si="35"/>
        <v>High Value</v>
      </c>
    </row>
    <row r="345" spans="1:27" ht="15" customHeight="1" x14ac:dyDescent="0.3">
      <c r="A345" s="4" t="str">
        <f>Cleaned_SalesTable!A345</f>
        <v>SALE343</v>
      </c>
      <c r="B345" s="26">
        <f>Cleaned_SalesTable!B345</f>
        <v>45623</v>
      </c>
      <c r="C345" s="4" t="str">
        <f t="shared" si="30"/>
        <v>Nov-2024</v>
      </c>
      <c r="D345" s="24">
        <f t="shared" si="31"/>
        <v>2024</v>
      </c>
      <c r="E345" s="4" t="str">
        <f>Cleaned_SalesTable!C345</f>
        <v>CUST1027</v>
      </c>
      <c r="F345" s="4" t="str">
        <f>VLOOKUP(E345,Cleaned_CustomerTable!$A:$H,2,FALSE())</f>
        <v>Leslie Johnson</v>
      </c>
      <c r="G345" s="24">
        <f>VLOOKUP(E345,Cleaned_CustomerTable!$A:$H,3,FALSE())</f>
        <v>31</v>
      </c>
      <c r="H345" s="4" t="str">
        <f>VLOOKUP(E345,Cleaned_CustomerTable!$A:$H,8,FALSE())</f>
        <v>Standard</v>
      </c>
      <c r="I345" s="4" t="str">
        <f>VLOOKUP(E345,Cleaned_CustomerTable!$A:$H,6,FALSE())</f>
        <v>Utah</v>
      </c>
      <c r="J345" s="4" t="str">
        <f>Cleaned_SalesTable!D345</f>
        <v>PROD24</v>
      </c>
      <c r="K345" s="4" t="str">
        <f>VLOOKUP(J345,Cleaned_ProductTable!$A:$F,2,FALSE())</f>
        <v>Foldable Camping Chair</v>
      </c>
      <c r="L345" s="4" t="str">
        <f>VLOOKUP(J345,Cleaned_ProductTable!$A:$F,3,FALSE())</f>
        <v>Sports</v>
      </c>
      <c r="M345" s="4" t="str">
        <f>VLOOKUP(J345,Cleaned_ProductTable!$A:$F,4,FALSE())</f>
        <v>Cook Ltd</v>
      </c>
      <c r="N345" s="4">
        <f>VLOOKUP(J345,Cleaned_ProductTable!$A:$F,5,FALSE())</f>
        <v>166.06</v>
      </c>
      <c r="O345" s="4" t="str">
        <f>Cleaned_SalesTable!E345</f>
        <v>STORE19</v>
      </c>
      <c r="P345" s="4" t="str">
        <f>VLOOKUP(O345,Cleaned_StoreTable!$A:$F,2,FALSE())</f>
        <v>Mann-Austin</v>
      </c>
      <c r="Q345" s="4" t="str">
        <f>VLOOKUP(O345,Cleaned_StoreTable!$A:$F,3,FALSE())</f>
        <v>East</v>
      </c>
      <c r="R345" s="4" t="str">
        <f>VLOOKUP(O345,Cleaned_StoreTable!$A:$F,5,FALSE())</f>
        <v>Online</v>
      </c>
      <c r="S345" s="4">
        <f>Cleaned_SalesTable!F345</f>
        <v>3</v>
      </c>
      <c r="T345" s="9">
        <f>Cleaned_SalesTable!G345</f>
        <v>794.59</v>
      </c>
      <c r="U345" s="8">
        <f>Cleaned_SalesTable!H345</f>
        <v>0.03</v>
      </c>
      <c r="V345" s="4" t="str">
        <f>Cleaned_SalesTable!I345</f>
        <v>PayPal</v>
      </c>
      <c r="W345" s="9">
        <f>Cleaned_SalesTable!J345</f>
        <v>2312.2568999999999</v>
      </c>
      <c r="X345" s="9">
        <f t="shared" si="32"/>
        <v>498.18</v>
      </c>
      <c r="Y345" s="9">
        <f t="shared" si="33"/>
        <v>1814.08</v>
      </c>
      <c r="Z345" s="10">
        <f t="shared" si="34"/>
        <v>0.78449999999999998</v>
      </c>
      <c r="AA345" s="4" t="str">
        <f t="shared" si="35"/>
        <v>High Value</v>
      </c>
    </row>
    <row r="346" spans="1:27" ht="15" customHeight="1" x14ac:dyDescent="0.3">
      <c r="A346" s="4" t="str">
        <f>Cleaned_SalesTable!A346</f>
        <v>SALE344</v>
      </c>
      <c r="B346" s="26">
        <f>Cleaned_SalesTable!B346</f>
        <v>45224</v>
      </c>
      <c r="C346" s="4" t="str">
        <f t="shared" si="30"/>
        <v>Oct-2023</v>
      </c>
      <c r="D346" s="24">
        <f t="shared" si="31"/>
        <v>2023</v>
      </c>
      <c r="E346" s="4" t="str">
        <f>Cleaned_SalesTable!C346</f>
        <v>CUST1014</v>
      </c>
      <c r="F346" s="4" t="str">
        <f>VLOOKUP(E346,Cleaned_CustomerTable!$A:$H,2,FALSE())</f>
        <v>Ashley Cohen</v>
      </c>
      <c r="G346" s="24">
        <f>VLOOKUP(E346,Cleaned_CustomerTable!$A:$H,3,FALSE())</f>
        <v>53</v>
      </c>
      <c r="H346" s="4" t="str">
        <f>VLOOKUP(E346,Cleaned_CustomerTable!$A:$H,8,FALSE())</f>
        <v>Silver</v>
      </c>
      <c r="I346" s="4" t="str">
        <f>VLOOKUP(E346,Cleaned_CustomerTable!$A:$H,6,FALSE())</f>
        <v>Nebraska</v>
      </c>
      <c r="J346" s="4" t="str">
        <f>Cleaned_SalesTable!D346</f>
        <v>PROD26</v>
      </c>
      <c r="K346" s="4" t="str">
        <f>VLOOKUP(J346,Cleaned_ProductTable!$A:$F,2,FALSE())</f>
        <v>Wireless Bluetooth Speaker</v>
      </c>
      <c r="L346" s="4" t="str">
        <f>VLOOKUP(J346,Cleaned_ProductTable!$A:$F,3,FALSE())</f>
        <v>Electronics</v>
      </c>
      <c r="M346" s="4" t="str">
        <f>VLOOKUP(J346,Cleaned_ProductTable!$A:$F,4,FALSE())</f>
        <v>Reed-Schmidt</v>
      </c>
      <c r="N346" s="4">
        <f>VLOOKUP(J346,Cleaned_ProductTable!$A:$F,5,FALSE())</f>
        <v>322.41000000000003</v>
      </c>
      <c r="O346" s="4" t="str">
        <f>Cleaned_SalesTable!E346</f>
        <v>STORE9</v>
      </c>
      <c r="P346" s="4" t="str">
        <f>VLOOKUP(O346,Cleaned_StoreTable!$A:$F,2,FALSE())</f>
        <v>Moore, Padilla and Butler</v>
      </c>
      <c r="Q346" s="4" t="str">
        <f>VLOOKUP(O346,Cleaned_StoreTable!$A:$F,3,FALSE())</f>
        <v>South</v>
      </c>
      <c r="R346" s="4" t="str">
        <f>VLOOKUP(O346,Cleaned_StoreTable!$A:$F,5,FALSE())</f>
        <v>Flagship</v>
      </c>
      <c r="S346" s="4">
        <f>Cleaned_SalesTable!F346</f>
        <v>1</v>
      </c>
      <c r="T346" s="9">
        <f>Cleaned_SalesTable!G346</f>
        <v>907.95</v>
      </c>
      <c r="U346" s="8">
        <f>Cleaned_SalesTable!H346</f>
        <v>0.1</v>
      </c>
      <c r="V346" s="4" t="str">
        <f>Cleaned_SalesTable!I346</f>
        <v>PayPal</v>
      </c>
      <c r="W346" s="9">
        <f>Cleaned_SalesTable!J346</f>
        <v>817.15499999999997</v>
      </c>
      <c r="X346" s="9">
        <f t="shared" si="32"/>
        <v>322.41000000000003</v>
      </c>
      <c r="Y346" s="9">
        <f t="shared" si="33"/>
        <v>494.75</v>
      </c>
      <c r="Z346" s="10">
        <f t="shared" si="34"/>
        <v>0.60550000000000004</v>
      </c>
      <c r="AA346" s="4" t="str">
        <f t="shared" si="35"/>
        <v>Standard</v>
      </c>
    </row>
    <row r="347" spans="1:27" ht="15" customHeight="1" x14ac:dyDescent="0.3">
      <c r="A347" s="4" t="str">
        <f>Cleaned_SalesTable!A347</f>
        <v>SALE345</v>
      </c>
      <c r="B347" s="26">
        <f>Cleaned_SalesTable!B347</f>
        <v>45940</v>
      </c>
      <c r="C347" s="4" t="str">
        <f t="shared" si="30"/>
        <v>Oct-2025</v>
      </c>
      <c r="D347" s="24">
        <f t="shared" si="31"/>
        <v>2025</v>
      </c>
      <c r="E347" s="4" t="str">
        <f>Cleaned_SalesTable!C347</f>
        <v>CUST1287</v>
      </c>
      <c r="F347" s="4" t="str">
        <f>VLOOKUP(E347,Cleaned_CustomerTable!$A:$H,2,FALSE())</f>
        <v>Cynthia Roberts</v>
      </c>
      <c r="G347" s="24">
        <f>VLOOKUP(E347,Cleaned_CustomerTable!$A:$H,3,FALSE())</f>
        <v>22</v>
      </c>
      <c r="H347" s="4" t="str">
        <f>VLOOKUP(E347,Cleaned_CustomerTable!$A:$H,8,FALSE())</f>
        <v>Gold</v>
      </c>
      <c r="I347" s="4" t="str">
        <f>VLOOKUP(E347,Cleaned_CustomerTable!$A:$H,6,FALSE())</f>
        <v>Vermont</v>
      </c>
      <c r="J347" s="4" t="str">
        <f>Cleaned_SalesTable!D347</f>
        <v>PROD50</v>
      </c>
      <c r="K347" s="4" t="str">
        <f>VLOOKUP(J347,Cleaned_ProductTable!$A:$F,2,FALSE())</f>
        <v>Boxing Hand Wraps</v>
      </c>
      <c r="L347" s="4" t="str">
        <f>VLOOKUP(J347,Cleaned_ProductTable!$A:$F,3,FALSE())</f>
        <v>Sports</v>
      </c>
      <c r="M347" s="4" t="str">
        <f>VLOOKUP(J347,Cleaned_ProductTable!$A:$F,4,FALSE())</f>
        <v>Smith-King</v>
      </c>
      <c r="N347" s="4">
        <f>VLOOKUP(J347,Cleaned_ProductTable!$A:$F,5,FALSE())</f>
        <v>190.29</v>
      </c>
      <c r="O347" s="4" t="str">
        <f>Cleaned_SalesTable!E347</f>
        <v>STORE0</v>
      </c>
      <c r="P347" s="4" t="str">
        <f>VLOOKUP(O347,Cleaned_StoreTable!$A:$F,2,FALSE())</f>
        <v>Rivera-Warner</v>
      </c>
      <c r="Q347" s="4" t="str">
        <f>VLOOKUP(O347,Cleaned_StoreTable!$A:$F,3,FALSE())</f>
        <v>East</v>
      </c>
      <c r="R347" s="4" t="str">
        <f>VLOOKUP(O347,Cleaned_StoreTable!$A:$F,5,FALSE())</f>
        <v>Flagship</v>
      </c>
      <c r="S347" s="4">
        <f>Cleaned_SalesTable!F347</f>
        <v>2</v>
      </c>
      <c r="T347" s="9">
        <f>Cleaned_SalesTable!G347</f>
        <v>660.81</v>
      </c>
      <c r="U347" s="8">
        <f>Cleaned_SalesTable!H347</f>
        <v>0.18</v>
      </c>
      <c r="V347" s="4" t="str">
        <f>Cleaned_SalesTable!I347</f>
        <v>Credit Card</v>
      </c>
      <c r="W347" s="9">
        <f>Cleaned_SalesTable!J347</f>
        <v>1083.7284</v>
      </c>
      <c r="X347" s="9">
        <f t="shared" si="32"/>
        <v>380.58</v>
      </c>
      <c r="Y347" s="9">
        <f t="shared" si="33"/>
        <v>703.15</v>
      </c>
      <c r="Z347" s="10">
        <f t="shared" si="34"/>
        <v>0.64880000000000004</v>
      </c>
      <c r="AA347" s="4" t="str">
        <f t="shared" si="35"/>
        <v>Standard</v>
      </c>
    </row>
    <row r="348" spans="1:27" ht="15" customHeight="1" x14ac:dyDescent="0.3">
      <c r="A348" s="4" t="str">
        <f>Cleaned_SalesTable!A348</f>
        <v>SALE346</v>
      </c>
      <c r="B348" s="26">
        <f>Cleaned_SalesTable!B348</f>
        <v>45915</v>
      </c>
      <c r="C348" s="4" t="str">
        <f t="shared" si="30"/>
        <v>Sep-2025</v>
      </c>
      <c r="D348" s="24">
        <f t="shared" si="31"/>
        <v>2025</v>
      </c>
      <c r="E348" s="4" t="str">
        <f>Cleaned_SalesTable!C348</f>
        <v>CUST1061</v>
      </c>
      <c r="F348" s="4" t="str">
        <f>VLOOKUP(E348,Cleaned_CustomerTable!$A:$H,2,FALSE())</f>
        <v>Kristin Stein</v>
      </c>
      <c r="G348" s="24">
        <f>VLOOKUP(E348,Cleaned_CustomerTable!$A:$H,3,FALSE())</f>
        <v>23</v>
      </c>
      <c r="H348" s="4" t="str">
        <f>VLOOKUP(E348,Cleaned_CustomerTable!$A:$H,8,FALSE())</f>
        <v>Silver</v>
      </c>
      <c r="I348" s="4" t="str">
        <f>VLOOKUP(E348,Cleaned_CustomerTable!$A:$H,6,FALSE())</f>
        <v>Missouri</v>
      </c>
      <c r="J348" s="4" t="str">
        <f>Cleaned_SalesTable!D348</f>
        <v>PROD51</v>
      </c>
      <c r="K348" s="4" t="str">
        <f>VLOOKUP(J348,Cleaned_ProductTable!$A:$F,2,FALSE())</f>
        <v>HDMI Cable – 2m</v>
      </c>
      <c r="L348" s="4" t="str">
        <f>VLOOKUP(J348,Cleaned_ProductTable!$A:$F,3,FALSE())</f>
        <v>Electronics</v>
      </c>
      <c r="M348" s="4" t="str">
        <f>VLOOKUP(J348,Cleaned_ProductTable!$A:$F,4,FALSE())</f>
        <v>Bautista, Green and Hale</v>
      </c>
      <c r="N348" s="4">
        <f>VLOOKUP(J348,Cleaned_ProductTable!$A:$F,5,FALSE())</f>
        <v>88.49</v>
      </c>
      <c r="O348" s="4" t="str">
        <f>Cleaned_SalesTable!E348</f>
        <v>STORE8</v>
      </c>
      <c r="P348" s="4" t="str">
        <f>VLOOKUP(O348,Cleaned_StoreTable!$A:$F,2,FALSE())</f>
        <v>Bean, Jones and Park</v>
      </c>
      <c r="Q348" s="4" t="str">
        <f>VLOOKUP(O348,Cleaned_StoreTable!$A:$F,3,FALSE())</f>
        <v>West</v>
      </c>
      <c r="R348" s="4" t="str">
        <f>VLOOKUP(O348,Cleaned_StoreTable!$A:$F,5,FALSE())</f>
        <v>Online</v>
      </c>
      <c r="S348" s="4">
        <f>Cleaned_SalesTable!F348</f>
        <v>3</v>
      </c>
      <c r="T348" s="9">
        <f>Cleaned_SalesTable!G348</f>
        <v>564.94000000000005</v>
      </c>
      <c r="U348" s="8">
        <f>Cleaned_SalesTable!H348</f>
        <v>0.22</v>
      </c>
      <c r="V348" s="4" t="str">
        <f>Cleaned_SalesTable!I348</f>
        <v>COD</v>
      </c>
      <c r="W348" s="9">
        <f>Cleaned_SalesTable!J348</f>
        <v>1321.9595999999999</v>
      </c>
      <c r="X348" s="9">
        <f t="shared" si="32"/>
        <v>265.47000000000003</v>
      </c>
      <c r="Y348" s="9">
        <f t="shared" si="33"/>
        <v>1056.49</v>
      </c>
      <c r="Z348" s="10">
        <f t="shared" si="34"/>
        <v>0.79920000000000002</v>
      </c>
      <c r="AA348" s="4" t="str">
        <f t="shared" si="35"/>
        <v>High Value</v>
      </c>
    </row>
    <row r="349" spans="1:27" ht="15" customHeight="1" x14ac:dyDescent="0.3">
      <c r="A349" s="4" t="str">
        <f>Cleaned_SalesTable!A349</f>
        <v>SALE347</v>
      </c>
      <c r="B349" s="26">
        <f>Cleaned_SalesTable!B349</f>
        <v>45541</v>
      </c>
      <c r="C349" s="4" t="str">
        <f t="shared" si="30"/>
        <v>Sep-2024</v>
      </c>
      <c r="D349" s="24">
        <f t="shared" si="31"/>
        <v>2024</v>
      </c>
      <c r="E349" s="4" t="str">
        <f>Cleaned_SalesTable!C349</f>
        <v>CUST1054</v>
      </c>
      <c r="F349" s="4" t="str">
        <f>VLOOKUP(E349,Cleaned_CustomerTable!$A:$H,2,FALSE())</f>
        <v>Katherine Dorsey</v>
      </c>
      <c r="G349" s="24">
        <f>VLOOKUP(E349,Cleaned_CustomerTable!$A:$H,3,FALSE())</f>
        <v>24</v>
      </c>
      <c r="H349" s="4" t="str">
        <f>VLOOKUP(E349,Cleaned_CustomerTable!$A:$H,8,FALSE())</f>
        <v>Platinum</v>
      </c>
      <c r="I349" s="4" t="str">
        <f>VLOOKUP(E349,Cleaned_CustomerTable!$A:$H,6,FALSE())</f>
        <v>Oklahoma</v>
      </c>
      <c r="J349" s="4" t="str">
        <f>Cleaned_SalesTable!D349</f>
        <v>PROD15</v>
      </c>
      <c r="K349" s="4" t="str">
        <f>VLOOKUP(J349,Cleaned_ProductTable!$A:$F,2,FALSE())</f>
        <v>4K Home Projector</v>
      </c>
      <c r="L349" s="4" t="str">
        <f>VLOOKUP(J349,Cleaned_ProductTable!$A:$F,3,FALSE())</f>
        <v>Electronics</v>
      </c>
      <c r="M349" s="4" t="str">
        <f>VLOOKUP(J349,Cleaned_ProductTable!$A:$F,4,FALSE())</f>
        <v>Thomas LLC</v>
      </c>
      <c r="N349" s="4">
        <f>VLOOKUP(J349,Cleaned_ProductTable!$A:$F,5,FALSE())</f>
        <v>465.34</v>
      </c>
      <c r="O349" s="4" t="str">
        <f>Cleaned_SalesTable!E349</f>
        <v>STORE15</v>
      </c>
      <c r="P349" s="4" t="str">
        <f>VLOOKUP(O349,Cleaned_StoreTable!$A:$F,2,FALSE())</f>
        <v>Shelton PLC</v>
      </c>
      <c r="Q349" s="4" t="str">
        <f>VLOOKUP(O349,Cleaned_StoreTable!$A:$F,3,FALSE())</f>
        <v>North</v>
      </c>
      <c r="R349" s="4" t="str">
        <f>VLOOKUP(O349,Cleaned_StoreTable!$A:$F,5,FALSE())</f>
        <v>Flagship</v>
      </c>
      <c r="S349" s="4">
        <f>Cleaned_SalesTable!F349</f>
        <v>2</v>
      </c>
      <c r="T349" s="9">
        <f>Cleaned_SalesTable!G349</f>
        <v>280.37</v>
      </c>
      <c r="U349" s="8">
        <f>Cleaned_SalesTable!H349</f>
        <v>0.22</v>
      </c>
      <c r="V349" s="4" t="str">
        <f>Cleaned_SalesTable!I349</f>
        <v>COD</v>
      </c>
      <c r="W349" s="9">
        <f>Cleaned_SalesTable!J349</f>
        <v>437.37720000000002</v>
      </c>
      <c r="X349" s="9">
        <f t="shared" si="32"/>
        <v>930.68</v>
      </c>
      <c r="Y349" s="9">
        <f t="shared" si="33"/>
        <v>-493.3</v>
      </c>
      <c r="Z349" s="10">
        <f t="shared" si="34"/>
        <v>-1.1278999999999999</v>
      </c>
      <c r="AA349" s="4" t="str">
        <f t="shared" si="35"/>
        <v>Standard</v>
      </c>
    </row>
    <row r="350" spans="1:27" ht="15" customHeight="1" x14ac:dyDescent="0.3">
      <c r="A350" s="4" t="str">
        <f>Cleaned_SalesTable!A350</f>
        <v>SALE348</v>
      </c>
      <c r="B350" s="26">
        <f>Cleaned_SalesTable!B350</f>
        <v>45489</v>
      </c>
      <c r="C350" s="4" t="str">
        <f t="shared" si="30"/>
        <v>Jul-2024</v>
      </c>
      <c r="D350" s="24">
        <f t="shared" si="31"/>
        <v>2024</v>
      </c>
      <c r="E350" s="4" t="str">
        <f>Cleaned_SalesTable!C350</f>
        <v>CUST1372</v>
      </c>
      <c r="F350" s="4" t="str">
        <f>VLOOKUP(E350,Cleaned_CustomerTable!$A:$H,2,FALSE())</f>
        <v>Jacqueline Anthony</v>
      </c>
      <c r="G350" s="24">
        <f>VLOOKUP(E350,Cleaned_CustomerTable!$A:$H,3,FALSE())</f>
        <v>28</v>
      </c>
      <c r="H350" s="4" t="str">
        <f>VLOOKUP(E350,Cleaned_CustomerTable!$A:$H,8,FALSE())</f>
        <v>Bronze</v>
      </c>
      <c r="I350" s="4" t="str">
        <f>VLOOKUP(E350,Cleaned_CustomerTable!$A:$H,6,FALSE())</f>
        <v>Ohio</v>
      </c>
      <c r="J350" s="4" t="str">
        <f>Cleaned_SalesTable!D350</f>
        <v>PROD50</v>
      </c>
      <c r="K350" s="4" t="str">
        <f>VLOOKUP(J350,Cleaned_ProductTable!$A:$F,2,FALSE())</f>
        <v>Boxing Hand Wraps</v>
      </c>
      <c r="L350" s="4" t="str">
        <f>VLOOKUP(J350,Cleaned_ProductTable!$A:$F,3,FALSE())</f>
        <v>Sports</v>
      </c>
      <c r="M350" s="4" t="str">
        <f>VLOOKUP(J350,Cleaned_ProductTable!$A:$F,4,FALSE())</f>
        <v>Smith-King</v>
      </c>
      <c r="N350" s="4">
        <f>VLOOKUP(J350,Cleaned_ProductTable!$A:$F,5,FALSE())</f>
        <v>190.29</v>
      </c>
      <c r="O350" s="4" t="str">
        <f>Cleaned_SalesTable!E350</f>
        <v>STORE3</v>
      </c>
      <c r="P350" s="4" t="str">
        <f>VLOOKUP(O350,Cleaned_StoreTable!$A:$F,2,FALSE())</f>
        <v>Johnson-Wright</v>
      </c>
      <c r="Q350" s="4" t="str">
        <f>VLOOKUP(O350,Cleaned_StoreTable!$A:$F,3,FALSE())</f>
        <v>North</v>
      </c>
      <c r="R350" s="4" t="str">
        <f>VLOOKUP(O350,Cleaned_StoreTable!$A:$F,5,FALSE())</f>
        <v>Outlet</v>
      </c>
      <c r="S350" s="4">
        <f>Cleaned_SalesTable!F350</f>
        <v>2</v>
      </c>
      <c r="T350" s="9">
        <f>Cleaned_SalesTable!G350</f>
        <v>85.23</v>
      </c>
      <c r="U350" s="8">
        <f>Cleaned_SalesTable!H350</f>
        <v>0.13</v>
      </c>
      <c r="V350" s="4" t="str">
        <f>Cleaned_SalesTable!I350</f>
        <v>Credit Card</v>
      </c>
      <c r="W350" s="9">
        <f>Cleaned_SalesTable!J350</f>
        <v>148.30019999999999</v>
      </c>
      <c r="X350" s="9">
        <f t="shared" si="32"/>
        <v>380.58</v>
      </c>
      <c r="Y350" s="9">
        <f t="shared" si="33"/>
        <v>-232.28</v>
      </c>
      <c r="Z350" s="10">
        <f t="shared" si="34"/>
        <v>-1.5663</v>
      </c>
      <c r="AA350" s="4" t="str">
        <f t="shared" si="35"/>
        <v>Standard</v>
      </c>
    </row>
    <row r="351" spans="1:27" ht="15" customHeight="1" x14ac:dyDescent="0.3">
      <c r="A351" s="4" t="str">
        <f>Cleaned_SalesTable!A351</f>
        <v>SALE349</v>
      </c>
      <c r="B351" s="26">
        <f>Cleaned_SalesTable!B351</f>
        <v>45748</v>
      </c>
      <c r="C351" s="4" t="str">
        <f t="shared" si="30"/>
        <v>Apr-2025</v>
      </c>
      <c r="D351" s="24">
        <f t="shared" si="31"/>
        <v>2025</v>
      </c>
      <c r="E351" s="4" t="str">
        <f>Cleaned_SalesTable!C351</f>
        <v>CUST1312</v>
      </c>
      <c r="F351" s="4" t="str">
        <f>VLOOKUP(E351,Cleaned_CustomerTable!$A:$H,2,FALSE())</f>
        <v>Jason Mullins</v>
      </c>
      <c r="G351" s="24">
        <f>VLOOKUP(E351,Cleaned_CustomerTable!$A:$H,3,FALSE())</f>
        <v>47</v>
      </c>
      <c r="H351" s="4" t="str">
        <f>VLOOKUP(E351,Cleaned_CustomerTable!$A:$H,8,FALSE())</f>
        <v>Silver</v>
      </c>
      <c r="I351" s="4" t="str">
        <f>VLOOKUP(E351,Cleaned_CustomerTable!$A:$H,6,FALSE())</f>
        <v>Delaware</v>
      </c>
      <c r="J351" s="4" t="str">
        <f>Cleaned_SalesTable!D351</f>
        <v>PROD27</v>
      </c>
      <c r="K351" s="4" t="str">
        <f>VLOOKUP(J351,Cleaned_ProductTable!$A:$F,2,FALSE())</f>
        <v>Decorative Floor Vase</v>
      </c>
      <c r="L351" s="4" t="str">
        <f>VLOOKUP(J351,Cleaned_ProductTable!$A:$F,3,FALSE())</f>
        <v>Home</v>
      </c>
      <c r="M351" s="4" t="str">
        <f>VLOOKUP(J351,Cleaned_ProductTable!$A:$F,4,FALSE())</f>
        <v>Khan, Jones and Paul</v>
      </c>
      <c r="N351" s="4">
        <f>VLOOKUP(J351,Cleaned_ProductTable!$A:$F,5,FALSE())</f>
        <v>234.81</v>
      </c>
      <c r="O351" s="4" t="str">
        <f>Cleaned_SalesTable!E351</f>
        <v>STORE13</v>
      </c>
      <c r="P351" s="4" t="str">
        <f>VLOOKUP(O351,Cleaned_StoreTable!$A:$F,2,FALSE())</f>
        <v>Gardner, Humphrey and Contreras</v>
      </c>
      <c r="Q351" s="4" t="str">
        <f>VLOOKUP(O351,Cleaned_StoreTable!$A:$F,3,FALSE())</f>
        <v>East</v>
      </c>
      <c r="R351" s="4" t="str">
        <f>VLOOKUP(O351,Cleaned_StoreTable!$A:$F,5,FALSE())</f>
        <v>Flagship</v>
      </c>
      <c r="S351" s="4">
        <f>Cleaned_SalesTable!F351</f>
        <v>2</v>
      </c>
      <c r="T351" s="9">
        <f>Cleaned_SalesTable!G351</f>
        <v>563.29999999999995</v>
      </c>
      <c r="U351" s="8">
        <f>Cleaned_SalesTable!H351</f>
        <v>0.26</v>
      </c>
      <c r="V351" s="4" t="str">
        <f>Cleaned_SalesTable!I351</f>
        <v>Credit Card</v>
      </c>
      <c r="W351" s="9">
        <f>Cleaned_SalesTable!J351</f>
        <v>833.68399999999997</v>
      </c>
      <c r="X351" s="9">
        <f t="shared" si="32"/>
        <v>469.62</v>
      </c>
      <c r="Y351" s="9">
        <f t="shared" si="33"/>
        <v>364.06</v>
      </c>
      <c r="Z351" s="10">
        <f t="shared" si="34"/>
        <v>0.43669999999999998</v>
      </c>
      <c r="AA351" s="4" t="str">
        <f t="shared" si="35"/>
        <v>Standard</v>
      </c>
    </row>
    <row r="352" spans="1:27" ht="15" customHeight="1" x14ac:dyDescent="0.3">
      <c r="A352" s="4" t="str">
        <f>Cleaned_SalesTable!A352</f>
        <v>SALE350</v>
      </c>
      <c r="B352" s="26">
        <f>Cleaned_SalesTable!B352</f>
        <v>45309</v>
      </c>
      <c r="C352" s="4" t="str">
        <f t="shared" si="30"/>
        <v>Jan-2024</v>
      </c>
      <c r="D352" s="24">
        <f t="shared" si="31"/>
        <v>2024</v>
      </c>
      <c r="E352" s="4" t="str">
        <f>Cleaned_SalesTable!C352</f>
        <v>CUST1033</v>
      </c>
      <c r="F352" s="4" t="str">
        <f>VLOOKUP(E352,Cleaned_CustomerTable!$A:$H,2,FALSE())</f>
        <v>Robert Jones Dds</v>
      </c>
      <c r="G352" s="24">
        <f>VLOOKUP(E352,Cleaned_CustomerTable!$A:$H,3,FALSE())</f>
        <v>25</v>
      </c>
      <c r="H352" s="4" t="str">
        <f>VLOOKUP(E352,Cleaned_CustomerTable!$A:$H,8,FALSE())</f>
        <v>Platinum</v>
      </c>
      <c r="I352" s="4" t="str">
        <f>VLOOKUP(E352,Cleaned_CustomerTable!$A:$H,6,FALSE())</f>
        <v>Oklahoma</v>
      </c>
      <c r="J352" s="4" t="str">
        <f>Cleaned_SalesTable!D352</f>
        <v>PROD80</v>
      </c>
      <c r="K352" s="4" t="str">
        <f>VLOOKUP(J352,Cleaned_ProductTable!$A:$F,2,FALSE())</f>
        <v>Wall-Mounted Spice Rack</v>
      </c>
      <c r="L352" s="4" t="str">
        <f>VLOOKUP(J352,Cleaned_ProductTable!$A:$F,3,FALSE())</f>
        <v>Home</v>
      </c>
      <c r="M352" s="4" t="str">
        <f>VLOOKUP(J352,Cleaned_ProductTable!$A:$F,4,FALSE())</f>
        <v>Allison Ltd</v>
      </c>
      <c r="N352" s="4">
        <f>VLOOKUP(J352,Cleaned_ProductTable!$A:$F,5,FALSE())</f>
        <v>143.43</v>
      </c>
      <c r="O352" s="4" t="str">
        <f>Cleaned_SalesTable!E352</f>
        <v>STORE18</v>
      </c>
      <c r="P352" s="4" t="str">
        <f>VLOOKUP(O352,Cleaned_StoreTable!$A:$F,2,FALSE())</f>
        <v>Guerrero-Schmitt</v>
      </c>
      <c r="Q352" s="4" t="str">
        <f>VLOOKUP(O352,Cleaned_StoreTable!$A:$F,3,FALSE())</f>
        <v>East</v>
      </c>
      <c r="R352" s="4" t="str">
        <f>VLOOKUP(O352,Cleaned_StoreTable!$A:$F,5,FALSE())</f>
        <v>Flagship</v>
      </c>
      <c r="S352" s="4">
        <f>Cleaned_SalesTable!F352</f>
        <v>2</v>
      </c>
      <c r="T352" s="9">
        <f>Cleaned_SalesTable!G352</f>
        <v>827.81</v>
      </c>
      <c r="U352" s="8">
        <f>Cleaned_SalesTable!H352</f>
        <v>0.04</v>
      </c>
      <c r="V352" s="4" t="str">
        <f>Cleaned_SalesTable!I352</f>
        <v>PayPal</v>
      </c>
      <c r="W352" s="9">
        <f>Cleaned_SalesTable!J352</f>
        <v>1589.3951999999999</v>
      </c>
      <c r="X352" s="9">
        <f t="shared" si="32"/>
        <v>286.86</v>
      </c>
      <c r="Y352" s="9">
        <f t="shared" si="33"/>
        <v>1302.54</v>
      </c>
      <c r="Z352" s="10">
        <f t="shared" si="34"/>
        <v>0.81950000000000001</v>
      </c>
      <c r="AA352" s="4" t="str">
        <f t="shared" si="35"/>
        <v>High Value</v>
      </c>
    </row>
    <row r="353" spans="1:27" ht="15" customHeight="1" x14ac:dyDescent="0.3">
      <c r="A353" s="4" t="str">
        <f>Cleaned_SalesTable!A353</f>
        <v>SALE351</v>
      </c>
      <c r="B353" s="26">
        <f>Cleaned_SalesTable!B353</f>
        <v>45621</v>
      </c>
      <c r="C353" s="4" t="str">
        <f t="shared" si="30"/>
        <v>Nov-2024</v>
      </c>
      <c r="D353" s="24">
        <f t="shared" si="31"/>
        <v>2024</v>
      </c>
      <c r="E353" s="4" t="str">
        <f>Cleaned_SalesTable!C353</f>
        <v>CUST1214</v>
      </c>
      <c r="F353" s="4" t="str">
        <f>VLOOKUP(E353,Cleaned_CustomerTable!$A:$H,2,FALSE())</f>
        <v>Eric Todd</v>
      </c>
      <c r="G353" s="24">
        <f>VLOOKUP(E353,Cleaned_CustomerTable!$A:$H,3,FALSE())</f>
        <v>61</v>
      </c>
      <c r="H353" s="4" t="str">
        <f>VLOOKUP(E353,Cleaned_CustomerTable!$A:$H,8,FALSE())</f>
        <v>Gold</v>
      </c>
      <c r="I353" s="4" t="str">
        <f>VLOOKUP(E353,Cleaned_CustomerTable!$A:$H,6,FALSE())</f>
        <v>Montana</v>
      </c>
      <c r="J353" s="4" t="str">
        <f>Cleaned_SalesTable!D353</f>
        <v>PROD12</v>
      </c>
      <c r="K353" s="4" t="str">
        <f>VLOOKUP(J353,Cleaned_ProductTable!$A:$F,2,FALSE())</f>
        <v>Hair Strengthening Shampoo</v>
      </c>
      <c r="L353" s="4" t="str">
        <f>VLOOKUP(J353,Cleaned_ProductTable!$A:$F,3,FALSE())</f>
        <v>Beauty</v>
      </c>
      <c r="M353" s="4" t="str">
        <f>VLOOKUP(J353,Cleaned_ProductTable!$A:$F,4,FALSE())</f>
        <v>Rice LLC</v>
      </c>
      <c r="N353" s="4">
        <f>VLOOKUP(J353,Cleaned_ProductTable!$A:$F,5,FALSE())</f>
        <v>115.82</v>
      </c>
      <c r="O353" s="4" t="str">
        <f>Cleaned_SalesTable!E353</f>
        <v>STORE18</v>
      </c>
      <c r="P353" s="4" t="str">
        <f>VLOOKUP(O353,Cleaned_StoreTable!$A:$F,2,FALSE())</f>
        <v>Guerrero-Schmitt</v>
      </c>
      <c r="Q353" s="4" t="str">
        <f>VLOOKUP(O353,Cleaned_StoreTable!$A:$F,3,FALSE())</f>
        <v>East</v>
      </c>
      <c r="R353" s="4" t="str">
        <f>VLOOKUP(O353,Cleaned_StoreTable!$A:$F,5,FALSE())</f>
        <v>Flagship</v>
      </c>
      <c r="S353" s="4">
        <f>Cleaned_SalesTable!F353</f>
        <v>3</v>
      </c>
      <c r="T353" s="9">
        <f>Cleaned_SalesTable!G353</f>
        <v>877.71</v>
      </c>
      <c r="U353" s="8">
        <f>Cleaned_SalesTable!H353</f>
        <v>0.12</v>
      </c>
      <c r="V353" s="4" t="str">
        <f>Cleaned_SalesTable!I353</f>
        <v>PayPal</v>
      </c>
      <c r="W353" s="9">
        <f>Cleaned_SalesTable!J353</f>
        <v>2317.1543999999999</v>
      </c>
      <c r="X353" s="9">
        <f t="shared" si="32"/>
        <v>347.46</v>
      </c>
      <c r="Y353" s="9">
        <f t="shared" si="33"/>
        <v>1969.69</v>
      </c>
      <c r="Z353" s="10">
        <f t="shared" si="34"/>
        <v>0.85</v>
      </c>
      <c r="AA353" s="4" t="str">
        <f t="shared" si="35"/>
        <v>High Value</v>
      </c>
    </row>
    <row r="354" spans="1:27" ht="15" customHeight="1" x14ac:dyDescent="0.3">
      <c r="A354" s="4" t="str">
        <f>Cleaned_SalesTable!A354</f>
        <v>SALE352</v>
      </c>
      <c r="B354" s="26">
        <f>Cleaned_SalesTable!B354</f>
        <v>45603</v>
      </c>
      <c r="C354" s="4" t="str">
        <f t="shared" si="30"/>
        <v>Nov-2024</v>
      </c>
      <c r="D354" s="24">
        <f t="shared" si="31"/>
        <v>2024</v>
      </c>
      <c r="E354" s="4" t="str">
        <f>Cleaned_SalesTable!C354</f>
        <v>CUST1257</v>
      </c>
      <c r="F354" s="4" t="str">
        <f>VLOOKUP(E354,Cleaned_CustomerTable!$A:$H,2,FALSE())</f>
        <v>Christopher David</v>
      </c>
      <c r="G354" s="24">
        <f>VLOOKUP(E354,Cleaned_CustomerTable!$A:$H,3,FALSE())</f>
        <v>42</v>
      </c>
      <c r="H354" s="4" t="str">
        <f>VLOOKUP(E354,Cleaned_CustomerTable!$A:$H,8,FALSE())</f>
        <v>Silver</v>
      </c>
      <c r="I354" s="4" t="str">
        <f>VLOOKUP(E354,Cleaned_CustomerTable!$A:$H,6,FALSE())</f>
        <v>Massachusetts</v>
      </c>
      <c r="J354" s="4" t="str">
        <f>Cleaned_SalesTable!D354</f>
        <v>PROD57</v>
      </c>
      <c r="K354" s="4" t="str">
        <f>VLOOKUP(J354,Cleaned_ProductTable!$A:$F,2,FALSE())</f>
        <v>Foam Roller</v>
      </c>
      <c r="L354" s="4" t="str">
        <f>VLOOKUP(J354,Cleaned_ProductTable!$A:$F,3,FALSE())</f>
        <v>Sports</v>
      </c>
      <c r="M354" s="4" t="str">
        <f>VLOOKUP(J354,Cleaned_ProductTable!$A:$F,4,FALSE())</f>
        <v>Atkinson, Camacho and Oliver</v>
      </c>
      <c r="N354" s="4">
        <f>VLOOKUP(J354,Cleaned_ProductTable!$A:$F,5,FALSE())</f>
        <v>30.62</v>
      </c>
      <c r="O354" s="4" t="str">
        <f>Cleaned_SalesTable!E354</f>
        <v>STORE9</v>
      </c>
      <c r="P354" s="4" t="str">
        <f>VLOOKUP(O354,Cleaned_StoreTable!$A:$F,2,FALSE())</f>
        <v>Moore, Padilla and Butler</v>
      </c>
      <c r="Q354" s="4" t="str">
        <f>VLOOKUP(O354,Cleaned_StoreTable!$A:$F,3,FALSE())</f>
        <v>South</v>
      </c>
      <c r="R354" s="4" t="str">
        <f>VLOOKUP(O354,Cleaned_StoreTable!$A:$F,5,FALSE())</f>
        <v>Flagship</v>
      </c>
      <c r="S354" s="4">
        <f>Cleaned_SalesTable!F354</f>
        <v>4</v>
      </c>
      <c r="T354" s="9">
        <f>Cleaned_SalesTable!G354</f>
        <v>488.56</v>
      </c>
      <c r="U354" s="8">
        <f>Cleaned_SalesTable!H354</f>
        <v>0.26</v>
      </c>
      <c r="V354" s="4" t="str">
        <f>Cleaned_SalesTable!I354</f>
        <v>COD</v>
      </c>
      <c r="W354" s="9">
        <f>Cleaned_SalesTable!J354</f>
        <v>1446.1376</v>
      </c>
      <c r="X354" s="9">
        <f t="shared" si="32"/>
        <v>122.48</v>
      </c>
      <c r="Y354" s="9">
        <f t="shared" si="33"/>
        <v>1323.66</v>
      </c>
      <c r="Z354" s="10">
        <f t="shared" si="34"/>
        <v>0.9153</v>
      </c>
      <c r="AA354" s="4" t="str">
        <f t="shared" si="35"/>
        <v>High Value</v>
      </c>
    </row>
    <row r="355" spans="1:27" ht="15" customHeight="1" x14ac:dyDescent="0.3">
      <c r="A355" s="4" t="str">
        <f>Cleaned_SalesTable!A355</f>
        <v>SALE353</v>
      </c>
      <c r="B355" s="26">
        <f>Cleaned_SalesTable!B355</f>
        <v>45501</v>
      </c>
      <c r="C355" s="4" t="str">
        <f t="shared" si="30"/>
        <v>Jul-2024</v>
      </c>
      <c r="D355" s="24">
        <f t="shared" si="31"/>
        <v>2024</v>
      </c>
      <c r="E355" s="4" t="str">
        <f>Cleaned_SalesTable!C355</f>
        <v>CUST1104</v>
      </c>
      <c r="F355" s="4" t="str">
        <f>VLOOKUP(E355,Cleaned_CustomerTable!$A:$H,2,FALSE())</f>
        <v>Christopher Lester</v>
      </c>
      <c r="G355" s="24">
        <f>VLOOKUP(E355,Cleaned_CustomerTable!$A:$H,3,FALSE())</f>
        <v>64</v>
      </c>
      <c r="H355" s="4" t="str">
        <f>VLOOKUP(E355,Cleaned_CustomerTable!$A:$H,8,FALSE())</f>
        <v>Silver</v>
      </c>
      <c r="I355" s="4" t="str">
        <f>VLOOKUP(E355,Cleaned_CustomerTable!$A:$H,6,FALSE())</f>
        <v>Georgia</v>
      </c>
      <c r="J355" s="4" t="str">
        <f>Cleaned_SalesTable!D355</f>
        <v>PROD25</v>
      </c>
      <c r="K355" s="4" t="str">
        <f>VLOOKUP(J355,Cleaned_ProductTable!$A:$F,2,FALSE())</f>
        <v>Women's Scarf Set</v>
      </c>
      <c r="L355" s="4" t="str">
        <f>VLOOKUP(J355,Cleaned_ProductTable!$A:$F,3,FALSE())</f>
        <v>Clothing</v>
      </c>
      <c r="M355" s="4" t="str">
        <f>VLOOKUP(J355,Cleaned_ProductTable!$A:$F,4,FALSE())</f>
        <v>Brown and Sons</v>
      </c>
      <c r="N355" s="4">
        <f>VLOOKUP(J355,Cleaned_ProductTable!$A:$F,5,FALSE())</f>
        <v>174.02</v>
      </c>
      <c r="O355" s="4" t="str">
        <f>Cleaned_SalesTable!E355</f>
        <v>STORE12</v>
      </c>
      <c r="P355" s="4" t="str">
        <f>VLOOKUP(O355,Cleaned_StoreTable!$A:$F,2,FALSE())</f>
        <v>Thomas, Bridges and Harris</v>
      </c>
      <c r="Q355" s="4" t="str">
        <f>VLOOKUP(O355,Cleaned_StoreTable!$A:$F,3,FALSE())</f>
        <v>North</v>
      </c>
      <c r="R355" s="4" t="str">
        <f>VLOOKUP(O355,Cleaned_StoreTable!$A:$F,5,FALSE())</f>
        <v>Online</v>
      </c>
      <c r="S355" s="4">
        <f>Cleaned_SalesTable!F355</f>
        <v>4</v>
      </c>
      <c r="T355" s="9">
        <f>Cleaned_SalesTable!G355</f>
        <v>175.91</v>
      </c>
      <c r="U355" s="8">
        <f>Cleaned_SalesTable!H355</f>
        <v>0.13</v>
      </c>
      <c r="V355" s="4" t="str">
        <f>Cleaned_SalesTable!I355</f>
        <v>PayPal</v>
      </c>
      <c r="W355" s="9">
        <f>Cleaned_SalesTable!J355</f>
        <v>612.16679999999997</v>
      </c>
      <c r="X355" s="9">
        <f t="shared" si="32"/>
        <v>696.08</v>
      </c>
      <c r="Y355" s="9">
        <f t="shared" si="33"/>
        <v>-83.91</v>
      </c>
      <c r="Z355" s="10">
        <f t="shared" si="34"/>
        <v>-0.1371</v>
      </c>
      <c r="AA355" s="4" t="str">
        <f t="shared" si="35"/>
        <v>Standard</v>
      </c>
    </row>
    <row r="356" spans="1:27" ht="15" customHeight="1" x14ac:dyDescent="0.3">
      <c r="A356" s="4" t="str">
        <f>Cleaned_SalesTable!A356</f>
        <v>SALE354</v>
      </c>
      <c r="B356" s="26">
        <f>Cleaned_SalesTable!B356</f>
        <v>45398</v>
      </c>
      <c r="C356" s="4" t="str">
        <f t="shared" si="30"/>
        <v>Apr-2024</v>
      </c>
      <c r="D356" s="24">
        <f t="shared" si="31"/>
        <v>2024</v>
      </c>
      <c r="E356" s="4" t="str">
        <f>Cleaned_SalesTable!C356</f>
        <v>CUST1248</v>
      </c>
      <c r="F356" s="4" t="str">
        <f>VLOOKUP(E356,Cleaned_CustomerTable!$A:$H,2,FALSE())</f>
        <v>Nicholas Webb</v>
      </c>
      <c r="G356" s="24">
        <f>VLOOKUP(E356,Cleaned_CustomerTable!$A:$H,3,FALSE())</f>
        <v>19</v>
      </c>
      <c r="H356" s="4" t="str">
        <f>VLOOKUP(E356,Cleaned_CustomerTable!$A:$H,8,FALSE())</f>
        <v>Gold</v>
      </c>
      <c r="I356" s="4" t="str">
        <f>VLOOKUP(E356,Cleaned_CustomerTable!$A:$H,6,FALSE())</f>
        <v>Nevada</v>
      </c>
      <c r="J356" s="4" t="str">
        <f>Cleaned_SalesTable!D356</f>
        <v>PROD87</v>
      </c>
      <c r="K356" s="4" t="str">
        <f>VLOOKUP(J356,Cleaned_ProductTable!$A:$F,2,FALSE())</f>
        <v>LED Bedside Lamp</v>
      </c>
      <c r="L356" s="4" t="str">
        <f>VLOOKUP(J356,Cleaned_ProductTable!$A:$F,3,FALSE())</f>
        <v>Home</v>
      </c>
      <c r="M356" s="4" t="str">
        <f>VLOOKUP(J356,Cleaned_ProductTable!$A:$F,4,FALSE())</f>
        <v>Aguilar, Horton and Lewis</v>
      </c>
      <c r="N356" s="4">
        <f>VLOOKUP(J356,Cleaned_ProductTable!$A:$F,5,FALSE())</f>
        <v>371.38</v>
      </c>
      <c r="O356" s="4" t="str">
        <f>Cleaned_SalesTable!E356</f>
        <v>STORE8</v>
      </c>
      <c r="P356" s="4" t="str">
        <f>VLOOKUP(O356,Cleaned_StoreTable!$A:$F,2,FALSE())</f>
        <v>Bean, Jones and Park</v>
      </c>
      <c r="Q356" s="4" t="str">
        <f>VLOOKUP(O356,Cleaned_StoreTable!$A:$F,3,FALSE())</f>
        <v>West</v>
      </c>
      <c r="R356" s="4" t="str">
        <f>VLOOKUP(O356,Cleaned_StoreTable!$A:$F,5,FALSE())</f>
        <v>Online</v>
      </c>
      <c r="S356" s="4">
        <f>Cleaned_SalesTable!F356</f>
        <v>4</v>
      </c>
      <c r="T356" s="9">
        <f>Cleaned_SalesTable!G356</f>
        <v>289.66000000000003</v>
      </c>
      <c r="U356" s="8">
        <f>Cleaned_SalesTable!H356</f>
        <v>0.25</v>
      </c>
      <c r="V356" s="4" t="str">
        <f>Cleaned_SalesTable!I356</f>
        <v>COD</v>
      </c>
      <c r="W356" s="9">
        <f>Cleaned_SalesTable!J356</f>
        <v>868.98</v>
      </c>
      <c r="X356" s="9">
        <f t="shared" si="32"/>
        <v>1485.52</v>
      </c>
      <c r="Y356" s="9">
        <f t="shared" si="33"/>
        <v>-616.54</v>
      </c>
      <c r="Z356" s="10">
        <f t="shared" si="34"/>
        <v>-0.70950000000000002</v>
      </c>
      <c r="AA356" s="4" t="str">
        <f t="shared" si="35"/>
        <v>Standard</v>
      </c>
    </row>
    <row r="357" spans="1:27" ht="15" customHeight="1" x14ac:dyDescent="0.3">
      <c r="A357" s="4" t="str">
        <f>Cleaned_SalesTable!A357</f>
        <v>SALE355</v>
      </c>
      <c r="B357" s="26">
        <f>Cleaned_SalesTable!B357</f>
        <v>45304</v>
      </c>
      <c r="C357" s="4" t="str">
        <f t="shared" si="30"/>
        <v>Jan-2024</v>
      </c>
      <c r="D357" s="24">
        <f t="shared" si="31"/>
        <v>2024</v>
      </c>
      <c r="E357" s="4" t="str">
        <f>Cleaned_SalesTable!C357</f>
        <v>CUST1241</v>
      </c>
      <c r="F357" s="4" t="str">
        <f>VLOOKUP(E357,Cleaned_CustomerTable!$A:$H,2,FALSE())</f>
        <v>Mr. William Horton</v>
      </c>
      <c r="G357" s="24">
        <f>VLOOKUP(E357,Cleaned_CustomerTable!$A:$H,3,FALSE())</f>
        <v>31</v>
      </c>
      <c r="H357" s="4" t="str">
        <f>VLOOKUP(E357,Cleaned_CustomerTable!$A:$H,8,FALSE())</f>
        <v>Platinum</v>
      </c>
      <c r="I357" s="4" t="str">
        <f>VLOOKUP(E357,Cleaned_CustomerTable!$A:$H,6,FALSE())</f>
        <v>Virginia</v>
      </c>
      <c r="J357" s="4" t="str">
        <f>Cleaned_SalesTable!D357</f>
        <v>PROD15</v>
      </c>
      <c r="K357" s="4" t="str">
        <f>VLOOKUP(J357,Cleaned_ProductTable!$A:$F,2,FALSE())</f>
        <v>4K Home Projector</v>
      </c>
      <c r="L357" s="4" t="str">
        <f>VLOOKUP(J357,Cleaned_ProductTable!$A:$F,3,FALSE())</f>
        <v>Electronics</v>
      </c>
      <c r="M357" s="4" t="str">
        <f>VLOOKUP(J357,Cleaned_ProductTable!$A:$F,4,FALSE())</f>
        <v>Thomas LLC</v>
      </c>
      <c r="N357" s="4">
        <f>VLOOKUP(J357,Cleaned_ProductTable!$A:$F,5,FALSE())</f>
        <v>465.34</v>
      </c>
      <c r="O357" s="4" t="str">
        <f>Cleaned_SalesTable!E357</f>
        <v>STORE15</v>
      </c>
      <c r="P357" s="4" t="str">
        <f>VLOOKUP(O357,Cleaned_StoreTable!$A:$F,2,FALSE())</f>
        <v>Shelton PLC</v>
      </c>
      <c r="Q357" s="4" t="str">
        <f>VLOOKUP(O357,Cleaned_StoreTable!$A:$F,3,FALSE())</f>
        <v>North</v>
      </c>
      <c r="R357" s="4" t="str">
        <f>VLOOKUP(O357,Cleaned_StoreTable!$A:$F,5,FALSE())</f>
        <v>Flagship</v>
      </c>
      <c r="S357" s="4">
        <f>Cleaned_SalesTable!F357</f>
        <v>2</v>
      </c>
      <c r="T357" s="9">
        <f>Cleaned_SalesTable!G357</f>
        <v>899.27</v>
      </c>
      <c r="U357" s="8">
        <f>Cleaned_SalesTable!H357</f>
        <v>0.17</v>
      </c>
      <c r="V357" s="4" t="str">
        <f>Cleaned_SalesTable!I357</f>
        <v>Credit Card</v>
      </c>
      <c r="W357" s="9">
        <f>Cleaned_SalesTable!J357</f>
        <v>1492.7882</v>
      </c>
      <c r="X357" s="9">
        <f t="shared" si="32"/>
        <v>930.68</v>
      </c>
      <c r="Y357" s="9">
        <f t="shared" si="33"/>
        <v>562.11</v>
      </c>
      <c r="Z357" s="10">
        <f t="shared" si="34"/>
        <v>0.37659999999999999</v>
      </c>
      <c r="AA357" s="4" t="str">
        <f t="shared" si="35"/>
        <v>High Value</v>
      </c>
    </row>
    <row r="358" spans="1:27" ht="15" customHeight="1" x14ac:dyDescent="0.3">
      <c r="A358" s="4" t="str">
        <f>Cleaned_SalesTable!A358</f>
        <v>SALE356</v>
      </c>
      <c r="B358" s="26">
        <f>Cleaned_SalesTable!B358</f>
        <v>45299</v>
      </c>
      <c r="C358" s="4" t="str">
        <f t="shared" si="30"/>
        <v>Jan-2024</v>
      </c>
      <c r="D358" s="24">
        <f t="shared" si="31"/>
        <v>2024</v>
      </c>
      <c r="E358" s="4" t="str">
        <f>Cleaned_SalesTable!C358</f>
        <v>CUST1065</v>
      </c>
      <c r="F358" s="4" t="str">
        <f>VLOOKUP(E358,Cleaned_CustomerTable!$A:$H,2,FALSE())</f>
        <v>Michael Thomas</v>
      </c>
      <c r="G358" s="24">
        <f>VLOOKUP(E358,Cleaned_CustomerTable!$A:$H,3,FALSE())</f>
        <v>21</v>
      </c>
      <c r="H358" s="4" t="str">
        <f>VLOOKUP(E358,Cleaned_CustomerTable!$A:$H,8,FALSE())</f>
        <v>Silver</v>
      </c>
      <c r="I358" s="4" t="str">
        <f>VLOOKUP(E358,Cleaned_CustomerTable!$A:$H,6,FALSE())</f>
        <v>Nevada</v>
      </c>
      <c r="J358" s="4" t="str">
        <f>Cleaned_SalesTable!D358</f>
        <v>PROD18</v>
      </c>
      <c r="K358" s="4" t="str">
        <f>VLOOKUP(J358,Cleaned_ProductTable!$A:$F,2,FALSE())</f>
        <v>Women's Denim Jeans</v>
      </c>
      <c r="L358" s="4" t="str">
        <f>VLOOKUP(J358,Cleaned_ProductTable!$A:$F,3,FALSE())</f>
        <v>Clothing</v>
      </c>
      <c r="M358" s="4" t="str">
        <f>VLOOKUP(J358,Cleaned_ProductTable!$A:$F,4,FALSE())</f>
        <v>Guerra-Hendrix</v>
      </c>
      <c r="N358" s="4">
        <f>VLOOKUP(J358,Cleaned_ProductTable!$A:$F,5,FALSE())</f>
        <v>265.73</v>
      </c>
      <c r="O358" s="4" t="str">
        <f>Cleaned_SalesTable!E358</f>
        <v>STORE1</v>
      </c>
      <c r="P358" s="4" t="str">
        <f>VLOOKUP(O358,Cleaned_StoreTable!$A:$F,2,FALSE())</f>
        <v>Martinez, Adkins and Johnson</v>
      </c>
      <c r="Q358" s="4" t="str">
        <f>VLOOKUP(O358,Cleaned_StoreTable!$A:$F,3,FALSE())</f>
        <v>North</v>
      </c>
      <c r="R358" s="4" t="str">
        <f>VLOOKUP(O358,Cleaned_StoreTable!$A:$F,5,FALSE())</f>
        <v>Flagship</v>
      </c>
      <c r="S358" s="4">
        <f>Cleaned_SalesTable!F358</f>
        <v>1</v>
      </c>
      <c r="T358" s="9">
        <f>Cleaned_SalesTable!G358</f>
        <v>691.38</v>
      </c>
      <c r="U358" s="8">
        <f>Cleaned_SalesTable!H358</f>
        <v>0.11</v>
      </c>
      <c r="V358" s="4" t="str">
        <f>Cleaned_SalesTable!I358</f>
        <v>COD</v>
      </c>
      <c r="W358" s="9">
        <f>Cleaned_SalesTable!J358</f>
        <v>615.32820000000004</v>
      </c>
      <c r="X358" s="9">
        <f t="shared" si="32"/>
        <v>265.73</v>
      </c>
      <c r="Y358" s="9">
        <f t="shared" si="33"/>
        <v>349.6</v>
      </c>
      <c r="Z358" s="10">
        <f t="shared" si="34"/>
        <v>0.56820000000000004</v>
      </c>
      <c r="AA358" s="4" t="str">
        <f t="shared" si="35"/>
        <v>Standard</v>
      </c>
    </row>
    <row r="359" spans="1:27" ht="15" customHeight="1" x14ac:dyDescent="0.3">
      <c r="A359" s="4" t="str">
        <f>Cleaned_SalesTable!A359</f>
        <v>SALE357</v>
      </c>
      <c r="B359" s="26">
        <f>Cleaned_SalesTable!B359</f>
        <v>45564</v>
      </c>
      <c r="C359" s="4" t="str">
        <f t="shared" si="30"/>
        <v>Sep-2024</v>
      </c>
      <c r="D359" s="24">
        <f t="shared" si="31"/>
        <v>2024</v>
      </c>
      <c r="E359" s="4" t="str">
        <f>Cleaned_SalesTable!C359</f>
        <v>CUST1165</v>
      </c>
      <c r="F359" s="4" t="str">
        <f>VLOOKUP(E359,Cleaned_CustomerTable!$A:$H,2,FALSE())</f>
        <v>Jason Wheeler</v>
      </c>
      <c r="G359" s="24">
        <f>VLOOKUP(E359,Cleaned_CustomerTable!$A:$H,3,FALSE())</f>
        <v>47</v>
      </c>
      <c r="H359" s="4" t="str">
        <f>VLOOKUP(E359,Cleaned_CustomerTable!$A:$H,8,FALSE())</f>
        <v>Platinum</v>
      </c>
      <c r="I359" s="4" t="str">
        <f>VLOOKUP(E359,Cleaned_CustomerTable!$A:$H,6,FALSE())</f>
        <v>Illinois</v>
      </c>
      <c r="J359" s="4" t="str">
        <f>Cleaned_SalesTable!D359</f>
        <v>PROD27</v>
      </c>
      <c r="K359" s="4" t="str">
        <f>VLOOKUP(J359,Cleaned_ProductTable!$A:$F,2,FALSE())</f>
        <v>Decorative Floor Vase</v>
      </c>
      <c r="L359" s="4" t="str">
        <f>VLOOKUP(J359,Cleaned_ProductTable!$A:$F,3,FALSE())</f>
        <v>Home</v>
      </c>
      <c r="M359" s="4" t="str">
        <f>VLOOKUP(J359,Cleaned_ProductTable!$A:$F,4,FALSE())</f>
        <v>Khan, Jones and Paul</v>
      </c>
      <c r="N359" s="4">
        <f>VLOOKUP(J359,Cleaned_ProductTable!$A:$F,5,FALSE())</f>
        <v>234.81</v>
      </c>
      <c r="O359" s="4" t="str">
        <f>Cleaned_SalesTable!E359</f>
        <v>STORE0</v>
      </c>
      <c r="P359" s="4" t="str">
        <f>VLOOKUP(O359,Cleaned_StoreTable!$A:$F,2,FALSE())</f>
        <v>Rivera-Warner</v>
      </c>
      <c r="Q359" s="4" t="str">
        <f>VLOOKUP(O359,Cleaned_StoreTable!$A:$F,3,FALSE())</f>
        <v>East</v>
      </c>
      <c r="R359" s="4" t="str">
        <f>VLOOKUP(O359,Cleaned_StoreTable!$A:$F,5,FALSE())</f>
        <v>Flagship</v>
      </c>
      <c r="S359" s="4">
        <f>Cleaned_SalesTable!F359</f>
        <v>3</v>
      </c>
      <c r="T359" s="9">
        <f>Cleaned_SalesTable!G359</f>
        <v>158.72</v>
      </c>
      <c r="U359" s="8">
        <f>Cleaned_SalesTable!H359</f>
        <v>0.13</v>
      </c>
      <c r="V359" s="4" t="str">
        <f>Cleaned_SalesTable!I359</f>
        <v>Credit Card</v>
      </c>
      <c r="W359" s="9">
        <f>Cleaned_SalesTable!J359</f>
        <v>414.25920000000002</v>
      </c>
      <c r="X359" s="9">
        <f t="shared" si="32"/>
        <v>704.43</v>
      </c>
      <c r="Y359" s="9">
        <f t="shared" si="33"/>
        <v>-290.17</v>
      </c>
      <c r="Z359" s="10">
        <f t="shared" si="34"/>
        <v>-0.70050000000000001</v>
      </c>
      <c r="AA359" s="4" t="str">
        <f t="shared" si="35"/>
        <v>Standard</v>
      </c>
    </row>
    <row r="360" spans="1:27" ht="15" customHeight="1" x14ac:dyDescent="0.3">
      <c r="A360" s="4" t="str">
        <f>Cleaned_SalesTable!A360</f>
        <v>SALE358</v>
      </c>
      <c r="B360" s="26">
        <f>Cleaned_SalesTable!B360</f>
        <v>45413</v>
      </c>
      <c r="C360" s="4" t="str">
        <f t="shared" si="30"/>
        <v>May-2024</v>
      </c>
      <c r="D360" s="24">
        <f t="shared" si="31"/>
        <v>2024</v>
      </c>
      <c r="E360" s="4" t="str">
        <f>Cleaned_SalesTable!C360</f>
        <v>CUST1210</v>
      </c>
      <c r="F360" s="4" t="str">
        <f>VLOOKUP(E360,Cleaned_CustomerTable!$A:$H,2,FALSE())</f>
        <v>Antonio Jones</v>
      </c>
      <c r="G360" s="24">
        <f>VLOOKUP(E360,Cleaned_CustomerTable!$A:$H,3,FALSE())</f>
        <v>48</v>
      </c>
      <c r="H360" s="4" t="str">
        <f>VLOOKUP(E360,Cleaned_CustomerTable!$A:$H,8,FALSE())</f>
        <v>Silver</v>
      </c>
      <c r="I360" s="4" t="str">
        <f>VLOOKUP(E360,Cleaned_CustomerTable!$A:$H,6,FALSE())</f>
        <v>Georgia</v>
      </c>
      <c r="J360" s="4" t="str">
        <f>Cleaned_SalesTable!D360</f>
        <v>PROD60</v>
      </c>
      <c r="K360" s="4" t="str">
        <f>VLOOKUP(J360,Cleaned_ProductTable!$A:$F,2,FALSE())</f>
        <v>Luxury Perfume Spray</v>
      </c>
      <c r="L360" s="4" t="str">
        <f>VLOOKUP(J360,Cleaned_ProductTable!$A:$F,3,FALSE())</f>
        <v>Beauty</v>
      </c>
      <c r="M360" s="4" t="str">
        <f>VLOOKUP(J360,Cleaned_ProductTable!$A:$F,4,FALSE())</f>
        <v>Gibson, Green and Lopez</v>
      </c>
      <c r="N360" s="4">
        <f>VLOOKUP(J360,Cleaned_ProductTable!$A:$F,5,FALSE())</f>
        <v>482.75</v>
      </c>
      <c r="O360" s="4" t="str">
        <f>Cleaned_SalesTable!E360</f>
        <v>STORE16</v>
      </c>
      <c r="P360" s="4" t="str">
        <f>VLOOKUP(O360,Cleaned_StoreTable!$A:$F,2,FALSE())</f>
        <v>Frederick-Wright</v>
      </c>
      <c r="Q360" s="4" t="str">
        <f>VLOOKUP(O360,Cleaned_StoreTable!$A:$F,3,FALSE())</f>
        <v>West</v>
      </c>
      <c r="R360" s="4" t="str">
        <f>VLOOKUP(O360,Cleaned_StoreTable!$A:$F,5,FALSE())</f>
        <v>Flagship</v>
      </c>
      <c r="S360" s="4">
        <f>Cleaned_SalesTable!F360</f>
        <v>4</v>
      </c>
      <c r="T360" s="9">
        <f>Cleaned_SalesTable!G360</f>
        <v>537.15</v>
      </c>
      <c r="U360" s="8">
        <f>Cleaned_SalesTable!H360</f>
        <v>0.06</v>
      </c>
      <c r="V360" s="4" t="str">
        <f>Cleaned_SalesTable!I360</f>
        <v>COD</v>
      </c>
      <c r="W360" s="9">
        <f>Cleaned_SalesTable!J360</f>
        <v>2019.684</v>
      </c>
      <c r="X360" s="9">
        <f t="shared" si="32"/>
        <v>1931</v>
      </c>
      <c r="Y360" s="9">
        <f t="shared" si="33"/>
        <v>88.68</v>
      </c>
      <c r="Z360" s="10">
        <f t="shared" si="34"/>
        <v>4.3900000000000002E-2</v>
      </c>
      <c r="AA360" s="4" t="str">
        <f t="shared" si="35"/>
        <v>High Value</v>
      </c>
    </row>
    <row r="361" spans="1:27" ht="15" customHeight="1" x14ac:dyDescent="0.3">
      <c r="A361" s="4" t="str">
        <f>Cleaned_SalesTable!A361</f>
        <v>SALE359</v>
      </c>
      <c r="B361" s="26">
        <f>Cleaned_SalesTable!B361</f>
        <v>45480</v>
      </c>
      <c r="C361" s="4" t="str">
        <f t="shared" si="30"/>
        <v>Jul-2024</v>
      </c>
      <c r="D361" s="24">
        <f t="shared" si="31"/>
        <v>2024</v>
      </c>
      <c r="E361" s="4" t="str">
        <f>Cleaned_SalesTable!C361</f>
        <v>CUST1417</v>
      </c>
      <c r="F361" s="4" t="str">
        <f>VLOOKUP(E361,Cleaned_CustomerTable!$A:$H,2,FALSE())</f>
        <v>Karen King</v>
      </c>
      <c r="G361" s="24">
        <f>VLOOKUP(E361,Cleaned_CustomerTable!$A:$H,3,FALSE())</f>
        <v>64</v>
      </c>
      <c r="H361" s="4" t="str">
        <f>VLOOKUP(E361,Cleaned_CustomerTable!$A:$H,8,FALSE())</f>
        <v>Bronze</v>
      </c>
      <c r="I361" s="4" t="str">
        <f>VLOOKUP(E361,Cleaned_CustomerTable!$A:$H,6,FALSE())</f>
        <v>North Carolina</v>
      </c>
      <c r="J361" s="4" t="str">
        <f>Cleaned_SalesTable!D361</f>
        <v>PROD41</v>
      </c>
      <c r="K361" s="4" t="str">
        <f>VLOOKUP(J361,Cleaned_ProductTable!$A:$F,2,FALSE())</f>
        <v>Yoga Exercise Mat</v>
      </c>
      <c r="L361" s="4" t="str">
        <f>VLOOKUP(J361,Cleaned_ProductTable!$A:$F,3,FALSE())</f>
        <v>Sports</v>
      </c>
      <c r="M361" s="4" t="str">
        <f>VLOOKUP(J361,Cleaned_ProductTable!$A:$F,4,FALSE())</f>
        <v>Carroll, Long and Mendoza</v>
      </c>
      <c r="N361" s="4">
        <f>VLOOKUP(J361,Cleaned_ProductTable!$A:$F,5,FALSE())</f>
        <v>313.26</v>
      </c>
      <c r="O361" s="4" t="str">
        <f>Cleaned_SalesTable!E361</f>
        <v>STORE9</v>
      </c>
      <c r="P361" s="4" t="str">
        <f>VLOOKUP(O361,Cleaned_StoreTable!$A:$F,2,FALSE())</f>
        <v>Moore, Padilla and Butler</v>
      </c>
      <c r="Q361" s="4" t="str">
        <f>VLOOKUP(O361,Cleaned_StoreTable!$A:$F,3,FALSE())</f>
        <v>South</v>
      </c>
      <c r="R361" s="4" t="str">
        <f>VLOOKUP(O361,Cleaned_StoreTable!$A:$F,5,FALSE())</f>
        <v>Flagship</v>
      </c>
      <c r="S361" s="4">
        <f>Cleaned_SalesTable!F361</f>
        <v>3</v>
      </c>
      <c r="T361" s="9">
        <f>Cleaned_SalesTable!G361</f>
        <v>771.7</v>
      </c>
      <c r="U361" s="8">
        <f>Cleaned_SalesTable!H361</f>
        <v>0.05</v>
      </c>
      <c r="V361" s="4" t="str">
        <f>Cleaned_SalesTable!I361</f>
        <v>COD</v>
      </c>
      <c r="W361" s="9">
        <f>Cleaned_SalesTable!J361</f>
        <v>2199.3449999999998</v>
      </c>
      <c r="X361" s="9">
        <f t="shared" si="32"/>
        <v>939.78</v>
      </c>
      <c r="Y361" s="9">
        <f t="shared" si="33"/>
        <v>1259.57</v>
      </c>
      <c r="Z361" s="10">
        <f t="shared" si="34"/>
        <v>0.57269999999999999</v>
      </c>
      <c r="AA361" s="4" t="str">
        <f t="shared" si="35"/>
        <v>High Value</v>
      </c>
    </row>
    <row r="362" spans="1:27" ht="15" customHeight="1" x14ac:dyDescent="0.3">
      <c r="A362" s="4" t="str">
        <f>Cleaned_SalesTable!A362</f>
        <v>SALE360</v>
      </c>
      <c r="B362" s="26">
        <f>Cleaned_SalesTable!B362</f>
        <v>45610</v>
      </c>
      <c r="C362" s="4" t="str">
        <f t="shared" si="30"/>
        <v>Nov-2024</v>
      </c>
      <c r="D362" s="24">
        <f t="shared" si="31"/>
        <v>2024</v>
      </c>
      <c r="E362" s="4" t="str">
        <f>Cleaned_SalesTable!C362</f>
        <v>CUST1108</v>
      </c>
      <c r="F362" s="4" t="str">
        <f>VLOOKUP(E362,Cleaned_CustomerTable!$A:$H,2,FALSE())</f>
        <v>Travis Holland</v>
      </c>
      <c r="G362" s="24">
        <f>VLOOKUP(E362,Cleaned_CustomerTable!$A:$H,3,FALSE())</f>
        <v>38</v>
      </c>
      <c r="H362" s="4" t="str">
        <f>VLOOKUP(E362,Cleaned_CustomerTable!$A:$H,8,FALSE())</f>
        <v>Bronze</v>
      </c>
      <c r="I362" s="4" t="str">
        <f>VLOOKUP(E362,Cleaned_CustomerTable!$A:$H,6,FALSE())</f>
        <v>New Hampshire</v>
      </c>
      <c r="J362" s="4" t="str">
        <f>Cleaned_SalesTable!D362</f>
        <v>PROD88</v>
      </c>
      <c r="K362" s="4" t="str">
        <f>VLOOKUP(J362,Cleaned_ProductTable!$A:$F,2,FALSE())</f>
        <v>Sports Wrist Sweatbands</v>
      </c>
      <c r="L362" s="4" t="str">
        <f>VLOOKUP(J362,Cleaned_ProductTable!$A:$F,3,FALSE())</f>
        <v>Sports</v>
      </c>
      <c r="M362" s="4" t="str">
        <f>VLOOKUP(J362,Cleaned_ProductTable!$A:$F,4,FALSE())</f>
        <v>Olsen-Daniels</v>
      </c>
      <c r="N362" s="4">
        <f>VLOOKUP(J362,Cleaned_ProductTable!$A:$F,5,FALSE())</f>
        <v>131.24</v>
      </c>
      <c r="O362" s="4" t="str">
        <f>Cleaned_SalesTable!E362</f>
        <v>STORE1</v>
      </c>
      <c r="P362" s="4" t="str">
        <f>VLOOKUP(O362,Cleaned_StoreTable!$A:$F,2,FALSE())</f>
        <v>Martinez, Adkins and Johnson</v>
      </c>
      <c r="Q362" s="4" t="str">
        <f>VLOOKUP(O362,Cleaned_StoreTable!$A:$F,3,FALSE())</f>
        <v>North</v>
      </c>
      <c r="R362" s="4" t="str">
        <f>VLOOKUP(O362,Cleaned_StoreTable!$A:$F,5,FALSE())</f>
        <v>Flagship</v>
      </c>
      <c r="S362" s="4">
        <f>Cleaned_SalesTable!F362</f>
        <v>4</v>
      </c>
      <c r="T362" s="9">
        <f>Cleaned_SalesTable!G362</f>
        <v>677.25</v>
      </c>
      <c r="U362" s="8">
        <f>Cleaned_SalesTable!H362</f>
        <v>0.14000000000000001</v>
      </c>
      <c r="V362" s="4" t="str">
        <f>Cleaned_SalesTable!I362</f>
        <v>PayPal</v>
      </c>
      <c r="W362" s="9">
        <f>Cleaned_SalesTable!J362</f>
        <v>2329.7399999999998</v>
      </c>
      <c r="X362" s="9">
        <f t="shared" si="32"/>
        <v>524.96</v>
      </c>
      <c r="Y362" s="9">
        <f t="shared" si="33"/>
        <v>1804.78</v>
      </c>
      <c r="Z362" s="10">
        <f t="shared" si="34"/>
        <v>0.77470000000000006</v>
      </c>
      <c r="AA362" s="4" t="str">
        <f t="shared" si="35"/>
        <v>High Value</v>
      </c>
    </row>
    <row r="363" spans="1:27" ht="15" customHeight="1" x14ac:dyDescent="0.3">
      <c r="A363" s="4" t="str">
        <f>Cleaned_SalesTable!A363</f>
        <v>SALE361</v>
      </c>
      <c r="B363" s="26">
        <f>Cleaned_SalesTable!B363</f>
        <v>45763</v>
      </c>
      <c r="C363" s="4" t="str">
        <f t="shared" si="30"/>
        <v>Apr-2025</v>
      </c>
      <c r="D363" s="24">
        <f t="shared" si="31"/>
        <v>2025</v>
      </c>
      <c r="E363" s="4" t="str">
        <f>Cleaned_SalesTable!C363</f>
        <v>CUST1102</v>
      </c>
      <c r="F363" s="4" t="str">
        <f>VLOOKUP(E363,Cleaned_CustomerTable!$A:$H,2,FALSE())</f>
        <v>Sarah Schneider</v>
      </c>
      <c r="G363" s="24">
        <f>VLOOKUP(E363,Cleaned_CustomerTable!$A:$H,3,FALSE())</f>
        <v>34</v>
      </c>
      <c r="H363" s="4" t="str">
        <f>VLOOKUP(E363,Cleaned_CustomerTable!$A:$H,8,FALSE())</f>
        <v>Bronze</v>
      </c>
      <c r="I363" s="4" t="str">
        <f>VLOOKUP(E363,Cleaned_CustomerTable!$A:$H,6,FALSE())</f>
        <v>Pennsylvania</v>
      </c>
      <c r="J363" s="4" t="str">
        <f>Cleaned_SalesTable!D363</f>
        <v>PROD98</v>
      </c>
      <c r="K363" s="4" t="str">
        <f>VLOOKUP(J363,Cleaned_ProductTable!$A:$F,2,FALSE())</f>
        <v>Portable Bluetooth Speaker</v>
      </c>
      <c r="L363" s="4" t="str">
        <f>VLOOKUP(J363,Cleaned_ProductTable!$A:$F,3,FALSE())</f>
        <v>Electronics</v>
      </c>
      <c r="M363" s="4" t="str">
        <f>VLOOKUP(J363,Cleaned_ProductTable!$A:$F,4,FALSE())</f>
        <v>Flores-King</v>
      </c>
      <c r="N363" s="4">
        <f>VLOOKUP(J363,Cleaned_ProductTable!$A:$F,5,FALSE())</f>
        <v>431.67</v>
      </c>
      <c r="O363" s="4" t="str">
        <f>Cleaned_SalesTable!E363</f>
        <v>STORE11</v>
      </c>
      <c r="P363" s="4" t="str">
        <f>VLOOKUP(O363,Cleaned_StoreTable!$A:$F,2,FALSE())</f>
        <v>Aguirre-Keller</v>
      </c>
      <c r="Q363" s="4" t="str">
        <f>VLOOKUP(O363,Cleaned_StoreTable!$A:$F,3,FALSE())</f>
        <v>South</v>
      </c>
      <c r="R363" s="4" t="str">
        <f>VLOOKUP(O363,Cleaned_StoreTable!$A:$F,5,FALSE())</f>
        <v>Online</v>
      </c>
      <c r="S363" s="4">
        <f>Cleaned_SalesTable!F363</f>
        <v>1</v>
      </c>
      <c r="T363" s="9">
        <f>Cleaned_SalesTable!G363</f>
        <v>645.48</v>
      </c>
      <c r="U363" s="8">
        <f>Cleaned_SalesTable!H363</f>
        <v>0.26</v>
      </c>
      <c r="V363" s="4" t="str">
        <f>Cleaned_SalesTable!I363</f>
        <v>COD</v>
      </c>
      <c r="W363" s="9">
        <f>Cleaned_SalesTable!J363</f>
        <v>477.65519999999998</v>
      </c>
      <c r="X363" s="9">
        <f t="shared" si="32"/>
        <v>431.67</v>
      </c>
      <c r="Y363" s="9">
        <f t="shared" si="33"/>
        <v>45.99</v>
      </c>
      <c r="Z363" s="10">
        <f t="shared" si="34"/>
        <v>9.6299999999999997E-2</v>
      </c>
      <c r="AA363" s="4" t="str">
        <f t="shared" si="35"/>
        <v>Standard</v>
      </c>
    </row>
    <row r="364" spans="1:27" ht="15" customHeight="1" x14ac:dyDescent="0.3">
      <c r="A364" s="4" t="str">
        <f>Cleaned_SalesTable!A364</f>
        <v>SALE362</v>
      </c>
      <c r="B364" s="26">
        <f>Cleaned_SalesTable!B364</f>
        <v>45856</v>
      </c>
      <c r="C364" s="4" t="str">
        <f t="shared" si="30"/>
        <v>Jul-2025</v>
      </c>
      <c r="D364" s="24">
        <f t="shared" si="31"/>
        <v>2025</v>
      </c>
      <c r="E364" s="4" t="str">
        <f>Cleaned_SalesTable!C364</f>
        <v>CUST1360</v>
      </c>
      <c r="F364" s="4" t="str">
        <f>VLOOKUP(E364,Cleaned_CustomerTable!$A:$H,2,FALSE())</f>
        <v>Denise Tate</v>
      </c>
      <c r="G364" s="24">
        <f>VLOOKUP(E364,Cleaned_CustomerTable!$A:$H,3,FALSE())</f>
        <v>34</v>
      </c>
      <c r="H364" s="4" t="str">
        <f>VLOOKUP(E364,Cleaned_CustomerTable!$A:$H,8,FALSE())</f>
        <v>Platinum</v>
      </c>
      <c r="I364" s="4" t="str">
        <f>VLOOKUP(E364,Cleaned_CustomerTable!$A:$H,6,FALSE())</f>
        <v>Arkansas</v>
      </c>
      <c r="J364" s="4" t="str">
        <f>Cleaned_SalesTable!D364</f>
        <v>PROD73</v>
      </c>
      <c r="K364" s="4" t="str">
        <f>VLOOKUP(J364,Cleaned_ProductTable!$A:$F,2,FALSE())</f>
        <v>Shin Guards – Adult</v>
      </c>
      <c r="L364" s="4" t="str">
        <f>VLOOKUP(J364,Cleaned_ProductTable!$A:$F,3,FALSE())</f>
        <v>Sports</v>
      </c>
      <c r="M364" s="4" t="str">
        <f>VLOOKUP(J364,Cleaned_ProductTable!$A:$F,4,FALSE())</f>
        <v>French Ltd</v>
      </c>
      <c r="N364" s="4">
        <f>VLOOKUP(J364,Cleaned_ProductTable!$A:$F,5,FALSE())</f>
        <v>107.06</v>
      </c>
      <c r="O364" s="4" t="str">
        <f>Cleaned_SalesTable!E364</f>
        <v>STORE2</v>
      </c>
      <c r="P364" s="4" t="str">
        <f>VLOOKUP(O364,Cleaned_StoreTable!$A:$F,2,FALSE())</f>
        <v>Black-Horn</v>
      </c>
      <c r="Q364" s="4" t="str">
        <f>VLOOKUP(O364,Cleaned_StoreTable!$A:$F,3,FALSE())</f>
        <v>South</v>
      </c>
      <c r="R364" s="4" t="str">
        <f>VLOOKUP(O364,Cleaned_StoreTable!$A:$F,5,FALSE())</f>
        <v>Outlet</v>
      </c>
      <c r="S364" s="4">
        <f>Cleaned_SalesTable!F364</f>
        <v>2</v>
      </c>
      <c r="T364" s="9">
        <f>Cleaned_SalesTable!G364</f>
        <v>934</v>
      </c>
      <c r="U364" s="8">
        <f>Cleaned_SalesTable!H364</f>
        <v>0.3</v>
      </c>
      <c r="V364" s="4" t="str">
        <f>Cleaned_SalesTable!I364</f>
        <v>COD</v>
      </c>
      <c r="W364" s="9">
        <f>Cleaned_SalesTable!J364</f>
        <v>1307.5999999999999</v>
      </c>
      <c r="X364" s="9">
        <f t="shared" si="32"/>
        <v>214.12</v>
      </c>
      <c r="Y364" s="9">
        <f t="shared" si="33"/>
        <v>1093.48</v>
      </c>
      <c r="Z364" s="10">
        <f t="shared" si="34"/>
        <v>0.83620000000000005</v>
      </c>
      <c r="AA364" s="4" t="str">
        <f t="shared" si="35"/>
        <v>High Value</v>
      </c>
    </row>
    <row r="365" spans="1:27" ht="15" customHeight="1" x14ac:dyDescent="0.3">
      <c r="A365" s="4" t="str">
        <f>Cleaned_SalesTable!A365</f>
        <v>SALE363</v>
      </c>
      <c r="B365" s="26">
        <f>Cleaned_SalesTable!B365</f>
        <v>45712</v>
      </c>
      <c r="C365" s="4" t="str">
        <f t="shared" si="30"/>
        <v>Feb-2025</v>
      </c>
      <c r="D365" s="24">
        <f t="shared" si="31"/>
        <v>2025</v>
      </c>
      <c r="E365" s="4" t="str">
        <f>Cleaned_SalesTable!C365</f>
        <v>CUST1334</v>
      </c>
      <c r="F365" s="4" t="str">
        <f>VLOOKUP(E365,Cleaned_CustomerTable!$A:$H,2,FALSE())</f>
        <v>Mr. Christopher Sims</v>
      </c>
      <c r="G365" s="24">
        <f>VLOOKUP(E365,Cleaned_CustomerTable!$A:$H,3,FALSE())</f>
        <v>50</v>
      </c>
      <c r="H365" s="4" t="str">
        <f>VLOOKUP(E365,Cleaned_CustomerTable!$A:$H,8,FALSE())</f>
        <v>Silver</v>
      </c>
      <c r="I365" s="4" t="str">
        <f>VLOOKUP(E365,Cleaned_CustomerTable!$A:$H,6,FALSE())</f>
        <v>Connecticut</v>
      </c>
      <c r="J365" s="4" t="str">
        <f>Cleaned_SalesTable!D365</f>
        <v>PROD46</v>
      </c>
      <c r="K365" s="4" t="str">
        <f>VLOOKUP(J365,Cleaned_ProductTable!$A:$F,2,FALSE())</f>
        <v>Men's Winter Jacket</v>
      </c>
      <c r="L365" s="4" t="str">
        <f>VLOOKUP(J365,Cleaned_ProductTable!$A:$F,3,FALSE())</f>
        <v>Clothing</v>
      </c>
      <c r="M365" s="4" t="str">
        <f>VLOOKUP(J365,Cleaned_ProductTable!$A:$F,4,FALSE())</f>
        <v>Kelly, Smith and Perez</v>
      </c>
      <c r="N365" s="4">
        <f>VLOOKUP(J365,Cleaned_ProductTable!$A:$F,5,FALSE())</f>
        <v>167.34</v>
      </c>
      <c r="O365" s="4" t="str">
        <f>Cleaned_SalesTable!E365</f>
        <v>STORE2</v>
      </c>
      <c r="P365" s="4" t="str">
        <f>VLOOKUP(O365,Cleaned_StoreTable!$A:$F,2,FALSE())</f>
        <v>Black-Horn</v>
      </c>
      <c r="Q365" s="4" t="str">
        <f>VLOOKUP(O365,Cleaned_StoreTable!$A:$F,3,FALSE())</f>
        <v>South</v>
      </c>
      <c r="R365" s="4" t="str">
        <f>VLOOKUP(O365,Cleaned_StoreTable!$A:$F,5,FALSE())</f>
        <v>Outlet</v>
      </c>
      <c r="S365" s="4">
        <f>Cleaned_SalesTable!F365</f>
        <v>1</v>
      </c>
      <c r="T365" s="9">
        <f>Cleaned_SalesTable!G365</f>
        <v>669.53</v>
      </c>
      <c r="U365" s="8">
        <f>Cleaned_SalesTable!H365</f>
        <v>0.2</v>
      </c>
      <c r="V365" s="4" t="str">
        <f>Cleaned_SalesTable!I365</f>
        <v>Credit Card</v>
      </c>
      <c r="W365" s="9">
        <f>Cleaned_SalesTable!J365</f>
        <v>535.62400000000002</v>
      </c>
      <c r="X365" s="9">
        <f t="shared" si="32"/>
        <v>167.34</v>
      </c>
      <c r="Y365" s="9">
        <f t="shared" si="33"/>
        <v>368.28</v>
      </c>
      <c r="Z365" s="10">
        <f t="shared" si="34"/>
        <v>0.68759999999999999</v>
      </c>
      <c r="AA365" s="4" t="str">
        <f t="shared" si="35"/>
        <v>Standard</v>
      </c>
    </row>
    <row r="366" spans="1:27" ht="15" customHeight="1" x14ac:dyDescent="0.3">
      <c r="A366" s="4" t="str">
        <f>Cleaned_SalesTable!A366</f>
        <v>SALE364</v>
      </c>
      <c r="B366" s="26">
        <f>Cleaned_SalesTable!B366</f>
        <v>45723</v>
      </c>
      <c r="C366" s="4" t="str">
        <f t="shared" si="30"/>
        <v>Mar-2025</v>
      </c>
      <c r="D366" s="24">
        <f t="shared" si="31"/>
        <v>2025</v>
      </c>
      <c r="E366" s="4" t="str">
        <f>Cleaned_SalesTable!C366</f>
        <v>CUST1216</v>
      </c>
      <c r="F366" s="4" t="str">
        <f>VLOOKUP(E366,Cleaned_CustomerTable!$A:$H,2,FALSE())</f>
        <v>Kathryn Garcia</v>
      </c>
      <c r="G366" s="24">
        <f>VLOOKUP(E366,Cleaned_CustomerTable!$A:$H,3,FALSE())</f>
        <v>44</v>
      </c>
      <c r="H366" s="4" t="str">
        <f>VLOOKUP(E366,Cleaned_CustomerTable!$A:$H,8,FALSE())</f>
        <v>Platinum</v>
      </c>
      <c r="I366" s="4" t="str">
        <f>VLOOKUP(E366,Cleaned_CustomerTable!$A:$H,6,FALSE())</f>
        <v>California</v>
      </c>
      <c r="J366" s="4" t="str">
        <f>Cleaned_SalesTable!D366</f>
        <v>PROD35</v>
      </c>
      <c r="K366" s="4" t="str">
        <f>VLOOKUP(J366,Cleaned_ProductTable!$A:$F,2,FALSE())</f>
        <v>Bedroom Table Lamp</v>
      </c>
      <c r="L366" s="4" t="str">
        <f>VLOOKUP(J366,Cleaned_ProductTable!$A:$F,3,FALSE())</f>
        <v>Home</v>
      </c>
      <c r="M366" s="4" t="str">
        <f>VLOOKUP(J366,Cleaned_ProductTable!$A:$F,4,FALSE())</f>
        <v>Jones LLC</v>
      </c>
      <c r="N366" s="4">
        <f>VLOOKUP(J366,Cleaned_ProductTable!$A:$F,5,FALSE())</f>
        <v>382.22</v>
      </c>
      <c r="O366" s="4" t="str">
        <f>Cleaned_SalesTable!E366</f>
        <v>STORE18</v>
      </c>
      <c r="P366" s="4" t="str">
        <f>VLOOKUP(O366,Cleaned_StoreTable!$A:$F,2,FALSE())</f>
        <v>Guerrero-Schmitt</v>
      </c>
      <c r="Q366" s="4" t="str">
        <f>VLOOKUP(O366,Cleaned_StoreTable!$A:$F,3,FALSE())</f>
        <v>East</v>
      </c>
      <c r="R366" s="4" t="str">
        <f>VLOOKUP(O366,Cleaned_StoreTable!$A:$F,5,FALSE())</f>
        <v>Flagship</v>
      </c>
      <c r="S366" s="4">
        <f>Cleaned_SalesTable!F366</f>
        <v>1</v>
      </c>
      <c r="T366" s="9">
        <f>Cleaned_SalesTable!G366</f>
        <v>213.69</v>
      </c>
      <c r="U366" s="8">
        <f>Cleaned_SalesTable!H366</f>
        <v>0.28000000000000003</v>
      </c>
      <c r="V366" s="4" t="str">
        <f>Cleaned_SalesTable!I366</f>
        <v>COD</v>
      </c>
      <c r="W366" s="9">
        <f>Cleaned_SalesTable!J366</f>
        <v>153.85679999999999</v>
      </c>
      <c r="X366" s="9">
        <f t="shared" si="32"/>
        <v>382.22</v>
      </c>
      <c r="Y366" s="9">
        <f t="shared" si="33"/>
        <v>-228.36</v>
      </c>
      <c r="Z366" s="10">
        <f t="shared" si="34"/>
        <v>-1.4842</v>
      </c>
      <c r="AA366" s="4" t="str">
        <f t="shared" si="35"/>
        <v>Standard</v>
      </c>
    </row>
    <row r="367" spans="1:27" ht="15" customHeight="1" x14ac:dyDescent="0.3">
      <c r="A367" s="4" t="str">
        <f>Cleaned_SalesTable!A367</f>
        <v>SALE365</v>
      </c>
      <c r="B367" s="26">
        <f>Cleaned_SalesTable!B367</f>
        <v>45706</v>
      </c>
      <c r="C367" s="4" t="str">
        <f t="shared" si="30"/>
        <v>Feb-2025</v>
      </c>
      <c r="D367" s="24">
        <f t="shared" si="31"/>
        <v>2025</v>
      </c>
      <c r="E367" s="4" t="str">
        <f>Cleaned_SalesTable!C367</f>
        <v>CUST1077</v>
      </c>
      <c r="F367" s="4" t="str">
        <f>VLOOKUP(E367,Cleaned_CustomerTable!$A:$H,2,FALSE())</f>
        <v>Katherine Young</v>
      </c>
      <c r="G367" s="24">
        <f>VLOOKUP(E367,Cleaned_CustomerTable!$A:$H,3,FALSE())</f>
        <v>29</v>
      </c>
      <c r="H367" s="4" t="str">
        <f>VLOOKUP(E367,Cleaned_CustomerTable!$A:$H,8,FALSE())</f>
        <v>Gold</v>
      </c>
      <c r="I367" s="4" t="str">
        <f>VLOOKUP(E367,Cleaned_CustomerTable!$A:$H,6,FALSE())</f>
        <v>Vermont</v>
      </c>
      <c r="J367" s="4" t="str">
        <f>Cleaned_SalesTable!D367</f>
        <v>PROD21</v>
      </c>
      <c r="K367" s="4" t="str">
        <f>VLOOKUP(J367,Cleaned_ProductTable!$A:$F,2,FALSE())</f>
        <v>Multi-Purpose Storage Box</v>
      </c>
      <c r="L367" s="4" t="str">
        <f>VLOOKUP(J367,Cleaned_ProductTable!$A:$F,3,FALSE())</f>
        <v>Home</v>
      </c>
      <c r="M367" s="4" t="str">
        <f>VLOOKUP(J367,Cleaned_ProductTable!$A:$F,4,FALSE())</f>
        <v>Gardner-Montes</v>
      </c>
      <c r="N367" s="4">
        <f>VLOOKUP(J367,Cleaned_ProductTable!$A:$F,5,FALSE())</f>
        <v>123.46</v>
      </c>
      <c r="O367" s="4" t="str">
        <f>Cleaned_SalesTable!E367</f>
        <v>STORE19</v>
      </c>
      <c r="P367" s="4" t="str">
        <f>VLOOKUP(O367,Cleaned_StoreTable!$A:$F,2,FALSE())</f>
        <v>Mann-Austin</v>
      </c>
      <c r="Q367" s="4" t="str">
        <f>VLOOKUP(O367,Cleaned_StoreTable!$A:$F,3,FALSE())</f>
        <v>East</v>
      </c>
      <c r="R367" s="4" t="str">
        <f>VLOOKUP(O367,Cleaned_StoreTable!$A:$F,5,FALSE())</f>
        <v>Online</v>
      </c>
      <c r="S367" s="4">
        <f>Cleaned_SalesTable!F367</f>
        <v>2</v>
      </c>
      <c r="T367" s="9">
        <f>Cleaned_SalesTable!G367</f>
        <v>99.1</v>
      </c>
      <c r="U367" s="8">
        <f>Cleaned_SalesTable!H367</f>
        <v>0.2</v>
      </c>
      <c r="V367" s="4" t="str">
        <f>Cleaned_SalesTable!I367</f>
        <v>PayPal</v>
      </c>
      <c r="W367" s="9">
        <f>Cleaned_SalesTable!J367</f>
        <v>158.56</v>
      </c>
      <c r="X367" s="9">
        <f t="shared" si="32"/>
        <v>246.92</v>
      </c>
      <c r="Y367" s="9">
        <f t="shared" si="33"/>
        <v>-88.36</v>
      </c>
      <c r="Z367" s="10">
        <f t="shared" si="34"/>
        <v>-0.55730000000000002</v>
      </c>
      <c r="AA367" s="4" t="str">
        <f t="shared" si="35"/>
        <v>Standard</v>
      </c>
    </row>
    <row r="368" spans="1:27" ht="15" customHeight="1" x14ac:dyDescent="0.3">
      <c r="A368" s="4" t="str">
        <f>Cleaned_SalesTable!A368</f>
        <v>SALE366</v>
      </c>
      <c r="B368" s="26">
        <f>Cleaned_SalesTable!B368</f>
        <v>45469</v>
      </c>
      <c r="C368" s="4" t="str">
        <f t="shared" si="30"/>
        <v>Jun-2024</v>
      </c>
      <c r="D368" s="24">
        <f t="shared" si="31"/>
        <v>2024</v>
      </c>
      <c r="E368" s="4" t="str">
        <f>Cleaned_SalesTable!C368</f>
        <v>CUST1370</v>
      </c>
      <c r="F368" s="4" t="str">
        <f>VLOOKUP(E368,Cleaned_CustomerTable!$A:$H,2,FALSE())</f>
        <v>James Holloway Jr.</v>
      </c>
      <c r="G368" s="24">
        <f>VLOOKUP(E368,Cleaned_CustomerTable!$A:$H,3,FALSE())</f>
        <v>45</v>
      </c>
      <c r="H368" s="4" t="str">
        <f>VLOOKUP(E368,Cleaned_CustomerTable!$A:$H,8,FALSE())</f>
        <v>Silver</v>
      </c>
      <c r="I368" s="4" t="str">
        <f>VLOOKUP(E368,Cleaned_CustomerTable!$A:$H,6,FALSE())</f>
        <v>Indiana</v>
      </c>
      <c r="J368" s="4" t="str">
        <f>Cleaned_SalesTable!D368</f>
        <v>PROD37</v>
      </c>
      <c r="K368" s="4" t="str">
        <f>VLOOKUP(J368,Cleaned_ProductTable!$A:$F,2,FALSE())</f>
        <v>Men's Casual Sneakers</v>
      </c>
      <c r="L368" s="4" t="str">
        <f>VLOOKUP(J368,Cleaned_ProductTable!$A:$F,3,FALSE())</f>
        <v>Clothing</v>
      </c>
      <c r="M368" s="4" t="str">
        <f>VLOOKUP(J368,Cleaned_ProductTable!$A:$F,4,FALSE())</f>
        <v>Hogan-Lee</v>
      </c>
      <c r="N368" s="4">
        <f>VLOOKUP(J368,Cleaned_ProductTable!$A:$F,5,FALSE())</f>
        <v>353.47</v>
      </c>
      <c r="O368" s="4" t="str">
        <f>Cleaned_SalesTable!E368</f>
        <v>STORE16</v>
      </c>
      <c r="P368" s="4" t="str">
        <f>VLOOKUP(O368,Cleaned_StoreTable!$A:$F,2,FALSE())</f>
        <v>Frederick-Wright</v>
      </c>
      <c r="Q368" s="4" t="str">
        <f>VLOOKUP(O368,Cleaned_StoreTable!$A:$F,3,FALSE())</f>
        <v>West</v>
      </c>
      <c r="R368" s="4" t="str">
        <f>VLOOKUP(O368,Cleaned_StoreTable!$A:$F,5,FALSE())</f>
        <v>Flagship</v>
      </c>
      <c r="S368" s="4">
        <f>Cleaned_SalesTable!F368</f>
        <v>1</v>
      </c>
      <c r="T368" s="9">
        <f>Cleaned_SalesTable!G368</f>
        <v>628.98</v>
      </c>
      <c r="U368" s="8">
        <f>Cleaned_SalesTable!H368</f>
        <v>0.03</v>
      </c>
      <c r="V368" s="4" t="str">
        <f>Cleaned_SalesTable!I368</f>
        <v>COD</v>
      </c>
      <c r="W368" s="9">
        <f>Cleaned_SalesTable!J368</f>
        <v>610.11059999999998</v>
      </c>
      <c r="X368" s="9">
        <f t="shared" si="32"/>
        <v>353.47</v>
      </c>
      <c r="Y368" s="9">
        <f t="shared" si="33"/>
        <v>256.64</v>
      </c>
      <c r="Z368" s="10">
        <f t="shared" si="34"/>
        <v>0.42059999999999997</v>
      </c>
      <c r="AA368" s="4" t="str">
        <f t="shared" si="35"/>
        <v>Standard</v>
      </c>
    </row>
    <row r="369" spans="1:27" ht="15" customHeight="1" x14ac:dyDescent="0.3">
      <c r="A369" s="4" t="str">
        <f>Cleaned_SalesTable!A369</f>
        <v>SALE367</v>
      </c>
      <c r="B369" s="26">
        <f>Cleaned_SalesTable!B369</f>
        <v>45711</v>
      </c>
      <c r="C369" s="4" t="str">
        <f t="shared" si="30"/>
        <v>Feb-2025</v>
      </c>
      <c r="D369" s="24">
        <f t="shared" si="31"/>
        <v>2025</v>
      </c>
      <c r="E369" s="4" t="str">
        <f>Cleaned_SalesTable!C369</f>
        <v>CUST1085</v>
      </c>
      <c r="F369" s="4" t="str">
        <f>VLOOKUP(E369,Cleaned_CustomerTable!$A:$H,2,FALSE())</f>
        <v>Richard Delgado</v>
      </c>
      <c r="G369" s="24">
        <f>VLOOKUP(E369,Cleaned_CustomerTable!$A:$H,3,FALSE())</f>
        <v>36</v>
      </c>
      <c r="H369" s="4" t="str">
        <f>VLOOKUP(E369,Cleaned_CustomerTable!$A:$H,8,FALSE())</f>
        <v>Silver</v>
      </c>
      <c r="I369" s="4" t="str">
        <f>VLOOKUP(E369,Cleaned_CustomerTable!$A:$H,6,FALSE())</f>
        <v>Pennsylvania</v>
      </c>
      <c r="J369" s="4" t="str">
        <f>Cleaned_SalesTable!D369</f>
        <v>PROD84</v>
      </c>
      <c r="K369" s="4" t="str">
        <f>VLOOKUP(J369,Cleaned_ProductTable!$A:$F,2,FALSE())</f>
        <v>Wooden Bookshelf</v>
      </c>
      <c r="L369" s="4" t="str">
        <f>VLOOKUP(J369,Cleaned_ProductTable!$A:$F,3,FALSE())</f>
        <v>Home</v>
      </c>
      <c r="M369" s="4" t="str">
        <f>VLOOKUP(J369,Cleaned_ProductTable!$A:$F,4,FALSE())</f>
        <v>Collins-Stephenson</v>
      </c>
      <c r="N369" s="4">
        <f>VLOOKUP(J369,Cleaned_ProductTable!$A:$F,5,FALSE())</f>
        <v>388.46</v>
      </c>
      <c r="O369" s="4" t="str">
        <f>Cleaned_SalesTable!E369</f>
        <v>STORE4</v>
      </c>
      <c r="P369" s="4" t="str">
        <f>VLOOKUP(O369,Cleaned_StoreTable!$A:$F,2,FALSE())</f>
        <v>Alexander Group</v>
      </c>
      <c r="Q369" s="4" t="str">
        <f>VLOOKUP(O369,Cleaned_StoreTable!$A:$F,3,FALSE())</f>
        <v>South</v>
      </c>
      <c r="R369" s="4" t="str">
        <f>VLOOKUP(O369,Cleaned_StoreTable!$A:$F,5,FALSE())</f>
        <v>Online</v>
      </c>
      <c r="S369" s="4">
        <f>Cleaned_SalesTable!F369</f>
        <v>3</v>
      </c>
      <c r="T369" s="9">
        <f>Cleaned_SalesTable!G369</f>
        <v>944.64</v>
      </c>
      <c r="U369" s="8">
        <f>Cleaned_SalesTable!H369</f>
        <v>0.26</v>
      </c>
      <c r="V369" s="4" t="str">
        <f>Cleaned_SalesTable!I369</f>
        <v>Credit Card</v>
      </c>
      <c r="W369" s="9">
        <f>Cleaned_SalesTable!J369</f>
        <v>2097.1008000000002</v>
      </c>
      <c r="X369" s="9">
        <f t="shared" si="32"/>
        <v>1165.3800000000001</v>
      </c>
      <c r="Y369" s="9">
        <f t="shared" si="33"/>
        <v>931.72</v>
      </c>
      <c r="Z369" s="10">
        <f t="shared" si="34"/>
        <v>0.44429999999999997</v>
      </c>
      <c r="AA369" s="4" t="str">
        <f t="shared" si="35"/>
        <v>High Value</v>
      </c>
    </row>
    <row r="370" spans="1:27" ht="15" customHeight="1" x14ac:dyDescent="0.3">
      <c r="A370" s="4" t="str">
        <f>Cleaned_SalesTable!A370</f>
        <v>SALE368</v>
      </c>
      <c r="B370" s="26">
        <f>Cleaned_SalesTable!B370</f>
        <v>45823</v>
      </c>
      <c r="C370" s="4" t="str">
        <f t="shared" si="30"/>
        <v>Jun-2025</v>
      </c>
      <c r="D370" s="24">
        <f t="shared" si="31"/>
        <v>2025</v>
      </c>
      <c r="E370" s="4" t="str">
        <f>Cleaned_SalesTable!C370</f>
        <v>CUST1471</v>
      </c>
      <c r="F370" s="4" t="str">
        <f>VLOOKUP(E370,Cleaned_CustomerTable!$A:$H,2,FALSE())</f>
        <v>Debra Mccullough</v>
      </c>
      <c r="G370" s="24">
        <f>VLOOKUP(E370,Cleaned_CustomerTable!$A:$H,3,FALSE())</f>
        <v>42</v>
      </c>
      <c r="H370" s="4" t="str">
        <f>VLOOKUP(E370,Cleaned_CustomerTable!$A:$H,8,FALSE())</f>
        <v>Platinum</v>
      </c>
      <c r="I370" s="4" t="str">
        <f>VLOOKUP(E370,Cleaned_CustomerTable!$A:$H,6,FALSE())</f>
        <v>Montana</v>
      </c>
      <c r="J370" s="4" t="str">
        <f>Cleaned_SalesTable!D370</f>
        <v>PROD93</v>
      </c>
      <c r="K370" s="4" t="str">
        <f>VLOOKUP(J370,Cleaned_ProductTable!$A:$F,2,FALSE())</f>
        <v>USB-C Laptop Charger</v>
      </c>
      <c r="L370" s="4" t="str">
        <f>VLOOKUP(J370,Cleaned_ProductTable!$A:$F,3,FALSE())</f>
        <v>Electronics</v>
      </c>
      <c r="M370" s="4" t="str">
        <f>VLOOKUP(J370,Cleaned_ProductTable!$A:$F,4,FALSE())</f>
        <v>Martin LLC</v>
      </c>
      <c r="N370" s="4">
        <f>VLOOKUP(J370,Cleaned_ProductTable!$A:$F,5,FALSE())</f>
        <v>377.52</v>
      </c>
      <c r="O370" s="4" t="str">
        <f>Cleaned_SalesTable!E370</f>
        <v>STORE12</v>
      </c>
      <c r="P370" s="4" t="str">
        <f>VLOOKUP(O370,Cleaned_StoreTable!$A:$F,2,FALSE())</f>
        <v>Thomas, Bridges and Harris</v>
      </c>
      <c r="Q370" s="4" t="str">
        <f>VLOOKUP(O370,Cleaned_StoreTable!$A:$F,3,FALSE())</f>
        <v>North</v>
      </c>
      <c r="R370" s="4" t="str">
        <f>VLOOKUP(O370,Cleaned_StoreTable!$A:$F,5,FALSE())</f>
        <v>Online</v>
      </c>
      <c r="S370" s="4">
        <f>Cleaned_SalesTable!F370</f>
        <v>2</v>
      </c>
      <c r="T370" s="9">
        <f>Cleaned_SalesTable!G370</f>
        <v>121.7</v>
      </c>
      <c r="U370" s="8">
        <f>Cleaned_SalesTable!H370</f>
        <v>0.06</v>
      </c>
      <c r="V370" s="4" t="str">
        <f>Cleaned_SalesTable!I370</f>
        <v>COD</v>
      </c>
      <c r="W370" s="9">
        <f>Cleaned_SalesTable!J370</f>
        <v>228.79599999999999</v>
      </c>
      <c r="X370" s="9">
        <f t="shared" si="32"/>
        <v>755.04</v>
      </c>
      <c r="Y370" s="9">
        <f t="shared" si="33"/>
        <v>-526.24</v>
      </c>
      <c r="Z370" s="10">
        <f t="shared" si="34"/>
        <v>-2.2999999999999998</v>
      </c>
      <c r="AA370" s="4" t="str">
        <f t="shared" si="35"/>
        <v>Standard</v>
      </c>
    </row>
    <row r="371" spans="1:27" ht="15" customHeight="1" x14ac:dyDescent="0.3">
      <c r="A371" s="4" t="str">
        <f>Cleaned_SalesTable!A371</f>
        <v>SALE369</v>
      </c>
      <c r="B371" s="26">
        <f>Cleaned_SalesTable!B371</f>
        <v>45217</v>
      </c>
      <c r="C371" s="4" t="str">
        <f t="shared" si="30"/>
        <v>Oct-2023</v>
      </c>
      <c r="D371" s="24">
        <f t="shared" si="31"/>
        <v>2023</v>
      </c>
      <c r="E371" s="4" t="str">
        <f>Cleaned_SalesTable!C371</f>
        <v>CUST1448</v>
      </c>
      <c r="F371" s="4" t="str">
        <f>VLOOKUP(E371,Cleaned_CustomerTable!$A:$H,2,FALSE())</f>
        <v>Eric Holmes</v>
      </c>
      <c r="G371" s="24">
        <f>VLOOKUP(E371,Cleaned_CustomerTable!$A:$H,3,FALSE())</f>
        <v>64</v>
      </c>
      <c r="H371" s="4" t="str">
        <f>VLOOKUP(E371,Cleaned_CustomerTable!$A:$H,8,FALSE())</f>
        <v>Bronze</v>
      </c>
      <c r="I371" s="4" t="str">
        <f>VLOOKUP(E371,Cleaned_CustomerTable!$A:$H,6,FALSE())</f>
        <v>Wyoming</v>
      </c>
      <c r="J371" s="4" t="str">
        <f>Cleaned_SalesTable!D371</f>
        <v>PROD65</v>
      </c>
      <c r="K371" s="4" t="str">
        <f>VLOOKUP(J371,Cleaned_ProductTable!$A:$F,2,FALSE())</f>
        <v>Adjustable Dumbbells 20kg</v>
      </c>
      <c r="L371" s="4" t="str">
        <f>VLOOKUP(J371,Cleaned_ProductTable!$A:$F,3,FALSE())</f>
        <v>Sports</v>
      </c>
      <c r="M371" s="4" t="str">
        <f>VLOOKUP(J371,Cleaned_ProductTable!$A:$F,4,FALSE())</f>
        <v>Montgomery, Benton and Miller</v>
      </c>
      <c r="N371" s="4">
        <f>VLOOKUP(J371,Cleaned_ProductTable!$A:$F,5,FALSE())</f>
        <v>240.63</v>
      </c>
      <c r="O371" s="4" t="str">
        <f>Cleaned_SalesTable!E371</f>
        <v>STORE3</v>
      </c>
      <c r="P371" s="4" t="str">
        <f>VLOOKUP(O371,Cleaned_StoreTable!$A:$F,2,FALSE())</f>
        <v>Johnson-Wright</v>
      </c>
      <c r="Q371" s="4" t="str">
        <f>VLOOKUP(O371,Cleaned_StoreTable!$A:$F,3,FALSE())</f>
        <v>North</v>
      </c>
      <c r="R371" s="4" t="str">
        <f>VLOOKUP(O371,Cleaned_StoreTable!$A:$F,5,FALSE())</f>
        <v>Outlet</v>
      </c>
      <c r="S371" s="4">
        <f>Cleaned_SalesTable!F371</f>
        <v>4</v>
      </c>
      <c r="T371" s="9">
        <f>Cleaned_SalesTable!G371</f>
        <v>269.49</v>
      </c>
      <c r="U371" s="8">
        <f>Cleaned_SalesTable!H371</f>
        <v>7.0000000000000007E-2</v>
      </c>
      <c r="V371" s="4" t="str">
        <f>Cleaned_SalesTable!I371</f>
        <v>PayPal</v>
      </c>
      <c r="W371" s="9">
        <f>Cleaned_SalesTable!J371</f>
        <v>1002.5028</v>
      </c>
      <c r="X371" s="9">
        <f t="shared" si="32"/>
        <v>962.52</v>
      </c>
      <c r="Y371" s="9">
        <f t="shared" si="33"/>
        <v>39.979999999999997</v>
      </c>
      <c r="Z371" s="10">
        <f t="shared" si="34"/>
        <v>3.9899999999999998E-2</v>
      </c>
      <c r="AA371" s="4" t="str">
        <f t="shared" si="35"/>
        <v>Standard</v>
      </c>
    </row>
    <row r="372" spans="1:27" ht="15" customHeight="1" x14ac:dyDescent="0.3">
      <c r="A372" s="4" t="str">
        <f>Cleaned_SalesTable!A372</f>
        <v>SALE370</v>
      </c>
      <c r="B372" s="26">
        <f>Cleaned_SalesTable!B372</f>
        <v>45733</v>
      </c>
      <c r="C372" s="4" t="str">
        <f t="shared" si="30"/>
        <v>Mar-2025</v>
      </c>
      <c r="D372" s="24">
        <f t="shared" si="31"/>
        <v>2025</v>
      </c>
      <c r="E372" s="4" t="str">
        <f>Cleaned_SalesTable!C372</f>
        <v>CUST1099</v>
      </c>
      <c r="F372" s="4" t="str">
        <f>VLOOKUP(E372,Cleaned_CustomerTable!$A:$H,2,FALSE())</f>
        <v>Sheila Wilson</v>
      </c>
      <c r="G372" s="24">
        <f>VLOOKUP(E372,Cleaned_CustomerTable!$A:$H,3,FALSE())</f>
        <v>35</v>
      </c>
      <c r="H372" s="4" t="str">
        <f>VLOOKUP(E372,Cleaned_CustomerTable!$A:$H,8,FALSE())</f>
        <v>Silver</v>
      </c>
      <c r="I372" s="4" t="str">
        <f>VLOOKUP(E372,Cleaned_CustomerTable!$A:$H,6,FALSE())</f>
        <v>Tennessee</v>
      </c>
      <c r="J372" s="4" t="str">
        <f>Cleaned_SalesTable!D372</f>
        <v>PROD22</v>
      </c>
      <c r="K372" s="4" t="str">
        <f>VLOOKUP(J372,Cleaned_ProductTable!$A:$F,2,FALSE())</f>
        <v>Carbon Fiber Tennis Racket</v>
      </c>
      <c r="L372" s="4" t="str">
        <f>VLOOKUP(J372,Cleaned_ProductTable!$A:$F,3,FALSE())</f>
        <v>Sports</v>
      </c>
      <c r="M372" s="4" t="str">
        <f>VLOOKUP(J372,Cleaned_ProductTable!$A:$F,4,FALSE())</f>
        <v>Flores, Pineda and Rodriguez</v>
      </c>
      <c r="N372" s="4">
        <f>VLOOKUP(J372,Cleaned_ProductTable!$A:$F,5,FALSE())</f>
        <v>484.62</v>
      </c>
      <c r="O372" s="4" t="str">
        <f>Cleaned_SalesTable!E372</f>
        <v>STORE18</v>
      </c>
      <c r="P372" s="4" t="str">
        <f>VLOOKUP(O372,Cleaned_StoreTable!$A:$F,2,FALSE())</f>
        <v>Guerrero-Schmitt</v>
      </c>
      <c r="Q372" s="4" t="str">
        <f>VLOOKUP(O372,Cleaned_StoreTable!$A:$F,3,FALSE())</f>
        <v>East</v>
      </c>
      <c r="R372" s="4" t="str">
        <f>VLOOKUP(O372,Cleaned_StoreTable!$A:$F,5,FALSE())</f>
        <v>Flagship</v>
      </c>
      <c r="S372" s="4">
        <f>Cleaned_SalesTable!F372</f>
        <v>1</v>
      </c>
      <c r="T372" s="9">
        <f>Cleaned_SalesTable!G372</f>
        <v>678.2</v>
      </c>
      <c r="U372" s="8">
        <f>Cleaned_SalesTable!H372</f>
        <v>0.14000000000000001</v>
      </c>
      <c r="V372" s="4" t="str">
        <f>Cleaned_SalesTable!I372</f>
        <v>Credit Card</v>
      </c>
      <c r="W372" s="9">
        <f>Cleaned_SalesTable!J372</f>
        <v>583.25199999999995</v>
      </c>
      <c r="X372" s="9">
        <f t="shared" si="32"/>
        <v>484.62</v>
      </c>
      <c r="Y372" s="9">
        <f t="shared" si="33"/>
        <v>98.63</v>
      </c>
      <c r="Z372" s="10">
        <f t="shared" si="34"/>
        <v>0.1691</v>
      </c>
      <c r="AA372" s="4" t="str">
        <f t="shared" si="35"/>
        <v>Standard</v>
      </c>
    </row>
    <row r="373" spans="1:27" ht="15" customHeight="1" x14ac:dyDescent="0.3">
      <c r="A373" s="4" t="str">
        <f>Cleaned_SalesTable!A373</f>
        <v>SALE371</v>
      </c>
      <c r="B373" s="26">
        <f>Cleaned_SalesTable!B373</f>
        <v>45520</v>
      </c>
      <c r="C373" s="4" t="str">
        <f t="shared" si="30"/>
        <v>Aug-2024</v>
      </c>
      <c r="D373" s="24">
        <f t="shared" si="31"/>
        <v>2024</v>
      </c>
      <c r="E373" s="4" t="str">
        <f>Cleaned_SalesTable!C373</f>
        <v>CUST1231</v>
      </c>
      <c r="F373" s="4" t="str">
        <f>VLOOKUP(E373,Cleaned_CustomerTable!$A:$H,2,FALSE())</f>
        <v>Timothy Juarez</v>
      </c>
      <c r="G373" s="24">
        <f>VLOOKUP(E373,Cleaned_CustomerTable!$A:$H,3,FALSE())</f>
        <v>22</v>
      </c>
      <c r="H373" s="4" t="str">
        <f>VLOOKUP(E373,Cleaned_CustomerTable!$A:$H,8,FALSE())</f>
        <v>Bronze</v>
      </c>
      <c r="I373" s="4" t="str">
        <f>VLOOKUP(E373,Cleaned_CustomerTable!$A:$H,6,FALSE())</f>
        <v>South Carolina</v>
      </c>
      <c r="J373" s="4" t="str">
        <f>Cleaned_SalesTable!D373</f>
        <v>PROD90</v>
      </c>
      <c r="K373" s="4" t="str">
        <f>VLOOKUP(J373,Cleaned_ProductTable!$A:$F,2,FALSE())</f>
        <v>Gaming Mouse Pad XL</v>
      </c>
      <c r="L373" s="4" t="str">
        <f>VLOOKUP(J373,Cleaned_ProductTable!$A:$F,3,FALSE())</f>
        <v>Electronics</v>
      </c>
      <c r="M373" s="4" t="str">
        <f>VLOOKUP(J373,Cleaned_ProductTable!$A:$F,4,FALSE())</f>
        <v>Sharp, Taylor and Rodriguez</v>
      </c>
      <c r="N373" s="4">
        <f>VLOOKUP(J373,Cleaned_ProductTable!$A:$F,5,FALSE())</f>
        <v>340.14</v>
      </c>
      <c r="O373" s="4" t="str">
        <f>Cleaned_SalesTable!E373</f>
        <v>STORE13</v>
      </c>
      <c r="P373" s="4" t="str">
        <f>VLOOKUP(O373,Cleaned_StoreTable!$A:$F,2,FALSE())</f>
        <v>Gardner, Humphrey and Contreras</v>
      </c>
      <c r="Q373" s="4" t="str">
        <f>VLOOKUP(O373,Cleaned_StoreTable!$A:$F,3,FALSE())</f>
        <v>East</v>
      </c>
      <c r="R373" s="4" t="str">
        <f>VLOOKUP(O373,Cleaned_StoreTable!$A:$F,5,FALSE())</f>
        <v>Flagship</v>
      </c>
      <c r="S373" s="4">
        <f>Cleaned_SalesTable!F373</f>
        <v>1</v>
      </c>
      <c r="T373" s="9">
        <f>Cleaned_SalesTable!G373</f>
        <v>752.45</v>
      </c>
      <c r="U373" s="8">
        <f>Cleaned_SalesTable!H373</f>
        <v>0.21</v>
      </c>
      <c r="V373" s="4" t="str">
        <f>Cleaned_SalesTable!I373</f>
        <v>COD</v>
      </c>
      <c r="W373" s="9">
        <f>Cleaned_SalesTable!J373</f>
        <v>594.43550000000005</v>
      </c>
      <c r="X373" s="9">
        <f t="shared" si="32"/>
        <v>340.14</v>
      </c>
      <c r="Y373" s="9">
        <f t="shared" si="33"/>
        <v>254.3</v>
      </c>
      <c r="Z373" s="10">
        <f t="shared" si="34"/>
        <v>0.42780000000000001</v>
      </c>
      <c r="AA373" s="4" t="str">
        <f t="shared" si="35"/>
        <v>Standard</v>
      </c>
    </row>
    <row r="374" spans="1:27" ht="15" customHeight="1" x14ac:dyDescent="0.3">
      <c r="A374" s="4" t="str">
        <f>Cleaned_SalesTable!A374</f>
        <v>SALE372</v>
      </c>
      <c r="B374" s="26">
        <f>Cleaned_SalesTable!B374</f>
        <v>45373</v>
      </c>
      <c r="C374" s="4" t="str">
        <f t="shared" si="30"/>
        <v>Mar-2024</v>
      </c>
      <c r="D374" s="24">
        <f t="shared" si="31"/>
        <v>2024</v>
      </c>
      <c r="E374" s="4" t="str">
        <f>Cleaned_SalesTable!C374</f>
        <v>CUST1037</v>
      </c>
      <c r="F374" s="4" t="str">
        <f>VLOOKUP(E374,Cleaned_CustomerTable!$A:$H,2,FALSE())</f>
        <v>Christopher Carter</v>
      </c>
      <c r="G374" s="24">
        <f>VLOOKUP(E374,Cleaned_CustomerTable!$A:$H,3,FALSE())</f>
        <v>27</v>
      </c>
      <c r="H374" s="4" t="str">
        <f>VLOOKUP(E374,Cleaned_CustomerTable!$A:$H,8,FALSE())</f>
        <v>Standard</v>
      </c>
      <c r="I374" s="4" t="str">
        <f>VLOOKUP(E374,Cleaned_CustomerTable!$A:$H,6,FALSE())</f>
        <v>South Dakota</v>
      </c>
      <c r="J374" s="4" t="str">
        <f>Cleaned_SalesTable!D374</f>
        <v>PROD94</v>
      </c>
      <c r="K374" s="4" t="str">
        <f>VLOOKUP(J374,Cleaned_ProductTable!$A:$F,2,FALSE())</f>
        <v>Vitamin E Body Lotion</v>
      </c>
      <c r="L374" s="4" t="str">
        <f>VLOOKUP(J374,Cleaned_ProductTable!$A:$F,3,FALSE())</f>
        <v>Beauty</v>
      </c>
      <c r="M374" s="4" t="str">
        <f>VLOOKUP(J374,Cleaned_ProductTable!$A:$F,4,FALSE())</f>
        <v>Hoffman-Williams</v>
      </c>
      <c r="N374" s="4">
        <f>VLOOKUP(J374,Cleaned_ProductTable!$A:$F,5,FALSE())</f>
        <v>358.47</v>
      </c>
      <c r="O374" s="4" t="str">
        <f>Cleaned_SalesTable!E374</f>
        <v>STORE13</v>
      </c>
      <c r="P374" s="4" t="str">
        <f>VLOOKUP(O374,Cleaned_StoreTable!$A:$F,2,FALSE())</f>
        <v>Gardner, Humphrey and Contreras</v>
      </c>
      <c r="Q374" s="4" t="str">
        <f>VLOOKUP(O374,Cleaned_StoreTable!$A:$F,3,FALSE())</f>
        <v>East</v>
      </c>
      <c r="R374" s="4" t="str">
        <f>VLOOKUP(O374,Cleaned_StoreTable!$A:$F,5,FALSE())</f>
        <v>Flagship</v>
      </c>
      <c r="S374" s="4">
        <f>Cleaned_SalesTable!F374</f>
        <v>2</v>
      </c>
      <c r="T374" s="9">
        <f>Cleaned_SalesTable!G374</f>
        <v>209.66</v>
      </c>
      <c r="U374" s="8">
        <f>Cleaned_SalesTable!H374</f>
        <v>0.21</v>
      </c>
      <c r="V374" s="4" t="str">
        <f>Cleaned_SalesTable!I374</f>
        <v>Credit Card</v>
      </c>
      <c r="W374" s="9">
        <f>Cleaned_SalesTable!J374</f>
        <v>331.26280000000003</v>
      </c>
      <c r="X374" s="9">
        <f t="shared" si="32"/>
        <v>716.94</v>
      </c>
      <c r="Y374" s="9">
        <f t="shared" si="33"/>
        <v>-385.68</v>
      </c>
      <c r="Z374" s="10">
        <f t="shared" si="34"/>
        <v>-1.1642999999999999</v>
      </c>
      <c r="AA374" s="4" t="str">
        <f t="shared" si="35"/>
        <v>Standard</v>
      </c>
    </row>
    <row r="375" spans="1:27" ht="15" customHeight="1" x14ac:dyDescent="0.3">
      <c r="A375" s="4" t="str">
        <f>Cleaned_SalesTable!A375</f>
        <v>SALE373</v>
      </c>
      <c r="B375" s="26">
        <f>Cleaned_SalesTable!B375</f>
        <v>45688</v>
      </c>
      <c r="C375" s="4" t="str">
        <f t="shared" si="30"/>
        <v>Jan-2025</v>
      </c>
      <c r="D375" s="24">
        <f t="shared" si="31"/>
        <v>2025</v>
      </c>
      <c r="E375" s="4" t="str">
        <f>Cleaned_SalesTable!C375</f>
        <v>CUST1161</v>
      </c>
      <c r="F375" s="4" t="str">
        <f>VLOOKUP(E375,Cleaned_CustomerTable!$A:$H,2,FALSE())</f>
        <v>Cynthia Morris</v>
      </c>
      <c r="G375" s="24">
        <f>VLOOKUP(E375,Cleaned_CustomerTable!$A:$H,3,FALSE())</f>
        <v>18</v>
      </c>
      <c r="H375" s="4" t="str">
        <f>VLOOKUP(E375,Cleaned_CustomerTable!$A:$H,8,FALSE())</f>
        <v>Silver</v>
      </c>
      <c r="I375" s="4" t="str">
        <f>VLOOKUP(E375,Cleaned_CustomerTable!$A:$H,6,FALSE())</f>
        <v>Arizona</v>
      </c>
      <c r="J375" s="4" t="str">
        <f>Cleaned_SalesTable!D375</f>
        <v>PROD97</v>
      </c>
      <c r="K375" s="4" t="str">
        <f>VLOOKUP(J375,Cleaned_ProductTable!$A:$F,2,FALSE())</f>
        <v>Cricket Bat</v>
      </c>
      <c r="L375" s="4" t="str">
        <f>VLOOKUP(J375,Cleaned_ProductTable!$A:$F,3,FALSE())</f>
        <v>Sports</v>
      </c>
      <c r="M375" s="4" t="str">
        <f>VLOOKUP(J375,Cleaned_ProductTable!$A:$F,4,FALSE())</f>
        <v>Khan LLC</v>
      </c>
      <c r="N375" s="4">
        <f>VLOOKUP(J375,Cleaned_ProductTable!$A:$F,5,FALSE())</f>
        <v>245.98</v>
      </c>
      <c r="O375" s="4" t="str">
        <f>Cleaned_SalesTable!E375</f>
        <v>STORE19</v>
      </c>
      <c r="P375" s="4" t="str">
        <f>VLOOKUP(O375,Cleaned_StoreTable!$A:$F,2,FALSE())</f>
        <v>Mann-Austin</v>
      </c>
      <c r="Q375" s="4" t="str">
        <f>VLOOKUP(O375,Cleaned_StoreTable!$A:$F,3,FALSE())</f>
        <v>East</v>
      </c>
      <c r="R375" s="4" t="str">
        <f>VLOOKUP(O375,Cleaned_StoreTable!$A:$F,5,FALSE())</f>
        <v>Online</v>
      </c>
      <c r="S375" s="4">
        <f>Cleaned_SalesTable!F375</f>
        <v>2</v>
      </c>
      <c r="T375" s="9">
        <f>Cleaned_SalesTable!G375</f>
        <v>739.95</v>
      </c>
      <c r="U375" s="8">
        <f>Cleaned_SalesTable!H375</f>
        <v>0.1</v>
      </c>
      <c r="V375" s="4" t="str">
        <f>Cleaned_SalesTable!I375</f>
        <v>COD</v>
      </c>
      <c r="W375" s="9">
        <f>Cleaned_SalesTable!J375</f>
        <v>1331.91</v>
      </c>
      <c r="X375" s="9">
        <f t="shared" si="32"/>
        <v>491.96</v>
      </c>
      <c r="Y375" s="9">
        <f t="shared" si="33"/>
        <v>839.95</v>
      </c>
      <c r="Z375" s="10">
        <f t="shared" si="34"/>
        <v>0.63060000000000005</v>
      </c>
      <c r="AA375" s="4" t="str">
        <f t="shared" si="35"/>
        <v>High Value</v>
      </c>
    </row>
    <row r="376" spans="1:27" ht="15" customHeight="1" x14ac:dyDescent="0.3">
      <c r="A376" s="4" t="str">
        <f>Cleaned_SalesTable!A376</f>
        <v>SALE374</v>
      </c>
      <c r="B376" s="26">
        <f>Cleaned_SalesTable!B376</f>
        <v>45276</v>
      </c>
      <c r="C376" s="4" t="str">
        <f t="shared" si="30"/>
        <v>Dec-2023</v>
      </c>
      <c r="D376" s="24">
        <f t="shared" si="31"/>
        <v>2023</v>
      </c>
      <c r="E376" s="4" t="str">
        <f>Cleaned_SalesTable!C376</f>
        <v>CUST1469</v>
      </c>
      <c r="F376" s="4" t="str">
        <f>VLOOKUP(E376,Cleaned_CustomerTable!$A:$H,2,FALSE())</f>
        <v>James Foster</v>
      </c>
      <c r="G376" s="24">
        <f>VLOOKUP(E376,Cleaned_CustomerTable!$A:$H,3,FALSE())</f>
        <v>19</v>
      </c>
      <c r="H376" s="4" t="str">
        <f>VLOOKUP(E376,Cleaned_CustomerTable!$A:$H,8,FALSE())</f>
        <v>Gold</v>
      </c>
      <c r="I376" s="4" t="str">
        <f>VLOOKUP(E376,Cleaned_CustomerTable!$A:$H,6,FALSE())</f>
        <v>Utah</v>
      </c>
      <c r="J376" s="4" t="str">
        <f>Cleaned_SalesTable!D376</f>
        <v>PROD45</v>
      </c>
      <c r="K376" s="4" t="str">
        <f>VLOOKUP(J376,Cleaned_ProductTable!$A:$F,2,FALSE())</f>
        <v>High-Grip Football</v>
      </c>
      <c r="L376" s="4" t="str">
        <f>VLOOKUP(J376,Cleaned_ProductTable!$A:$F,3,FALSE())</f>
        <v>Sports</v>
      </c>
      <c r="M376" s="4" t="str">
        <f>VLOOKUP(J376,Cleaned_ProductTable!$A:$F,4,FALSE())</f>
        <v>Bridges, Banks and Cummings</v>
      </c>
      <c r="N376" s="4">
        <f>VLOOKUP(J376,Cleaned_ProductTable!$A:$F,5,FALSE())</f>
        <v>318.91000000000003</v>
      </c>
      <c r="O376" s="4" t="str">
        <f>Cleaned_SalesTable!E376</f>
        <v>STORE15</v>
      </c>
      <c r="P376" s="4" t="str">
        <f>VLOOKUP(O376,Cleaned_StoreTable!$A:$F,2,FALSE())</f>
        <v>Shelton PLC</v>
      </c>
      <c r="Q376" s="4" t="str">
        <f>VLOOKUP(O376,Cleaned_StoreTable!$A:$F,3,FALSE())</f>
        <v>North</v>
      </c>
      <c r="R376" s="4" t="str">
        <f>VLOOKUP(O376,Cleaned_StoreTable!$A:$F,5,FALSE())</f>
        <v>Flagship</v>
      </c>
      <c r="S376" s="4">
        <f>Cleaned_SalesTable!F376</f>
        <v>1</v>
      </c>
      <c r="T376" s="9">
        <f>Cleaned_SalesTable!G376</f>
        <v>496.19</v>
      </c>
      <c r="U376" s="8">
        <f>Cleaned_SalesTable!H376</f>
        <v>0.08</v>
      </c>
      <c r="V376" s="4" t="str">
        <f>Cleaned_SalesTable!I376</f>
        <v>COD</v>
      </c>
      <c r="W376" s="9">
        <f>Cleaned_SalesTable!J376</f>
        <v>456.4948</v>
      </c>
      <c r="X376" s="9">
        <f t="shared" si="32"/>
        <v>318.91000000000003</v>
      </c>
      <c r="Y376" s="9">
        <f t="shared" si="33"/>
        <v>137.58000000000001</v>
      </c>
      <c r="Z376" s="10">
        <f t="shared" si="34"/>
        <v>0.3014</v>
      </c>
      <c r="AA376" s="4" t="str">
        <f t="shared" si="35"/>
        <v>Standard</v>
      </c>
    </row>
    <row r="377" spans="1:27" ht="15" customHeight="1" x14ac:dyDescent="0.3">
      <c r="A377" s="4" t="str">
        <f>Cleaned_SalesTable!A377</f>
        <v>SALE375</v>
      </c>
      <c r="B377" s="26">
        <f>Cleaned_SalesTable!B377</f>
        <v>45756</v>
      </c>
      <c r="C377" s="4" t="str">
        <f t="shared" si="30"/>
        <v>Apr-2025</v>
      </c>
      <c r="D377" s="24">
        <f t="shared" si="31"/>
        <v>2025</v>
      </c>
      <c r="E377" s="4" t="str">
        <f>Cleaned_SalesTable!C377</f>
        <v>CUST1044</v>
      </c>
      <c r="F377" s="4" t="str">
        <f>VLOOKUP(E377,Cleaned_CustomerTable!$A:$H,2,FALSE())</f>
        <v>Denise Williams</v>
      </c>
      <c r="G377" s="24">
        <f>VLOOKUP(E377,Cleaned_CustomerTable!$A:$H,3,FALSE())</f>
        <v>34</v>
      </c>
      <c r="H377" s="4" t="str">
        <f>VLOOKUP(E377,Cleaned_CustomerTable!$A:$H,8,FALSE())</f>
        <v>Bronze</v>
      </c>
      <c r="I377" s="4" t="str">
        <f>VLOOKUP(E377,Cleaned_CustomerTable!$A:$H,6,FALSE())</f>
        <v>Hawaii</v>
      </c>
      <c r="J377" s="4" t="str">
        <f>Cleaned_SalesTable!D377</f>
        <v>PROD9</v>
      </c>
      <c r="K377" s="4" t="str">
        <f>VLOOKUP(J377,Cleaned_ProductTable!$A:$F,2,FALSE())</f>
        <v>Adjustable Dumbbell Set</v>
      </c>
      <c r="L377" s="4" t="str">
        <f>VLOOKUP(J377,Cleaned_ProductTable!$A:$F,3,FALSE())</f>
        <v>Sports</v>
      </c>
      <c r="M377" s="4" t="str">
        <f>VLOOKUP(J377,Cleaned_ProductTable!$A:$F,4,FALSE())</f>
        <v>Hill PLC</v>
      </c>
      <c r="N377" s="4">
        <f>VLOOKUP(J377,Cleaned_ProductTable!$A:$F,5,FALSE())</f>
        <v>495.72</v>
      </c>
      <c r="O377" s="4" t="str">
        <f>Cleaned_SalesTable!E377</f>
        <v>STORE12</v>
      </c>
      <c r="P377" s="4" t="str">
        <f>VLOOKUP(O377,Cleaned_StoreTable!$A:$F,2,FALSE())</f>
        <v>Thomas, Bridges and Harris</v>
      </c>
      <c r="Q377" s="4" t="str">
        <f>VLOOKUP(O377,Cleaned_StoreTable!$A:$F,3,FALSE())</f>
        <v>North</v>
      </c>
      <c r="R377" s="4" t="str">
        <f>VLOOKUP(O377,Cleaned_StoreTable!$A:$F,5,FALSE())</f>
        <v>Online</v>
      </c>
      <c r="S377" s="4">
        <f>Cleaned_SalesTable!F377</f>
        <v>1</v>
      </c>
      <c r="T377" s="9">
        <f>Cleaned_SalesTable!G377</f>
        <v>306.36</v>
      </c>
      <c r="U377" s="8">
        <f>Cleaned_SalesTable!H377</f>
        <v>0.01</v>
      </c>
      <c r="V377" s="4" t="str">
        <f>Cleaned_SalesTable!I377</f>
        <v>PayPal</v>
      </c>
      <c r="W377" s="9">
        <f>Cleaned_SalesTable!J377</f>
        <v>303.29640000000001</v>
      </c>
      <c r="X377" s="9">
        <f t="shared" si="32"/>
        <v>495.72</v>
      </c>
      <c r="Y377" s="9">
        <f t="shared" si="33"/>
        <v>-192.42</v>
      </c>
      <c r="Z377" s="10">
        <f t="shared" si="34"/>
        <v>-0.63439999999999996</v>
      </c>
      <c r="AA377" s="4" t="str">
        <f t="shared" si="35"/>
        <v>Standard</v>
      </c>
    </row>
    <row r="378" spans="1:27" ht="15" customHeight="1" x14ac:dyDescent="0.3">
      <c r="A378" s="4" t="str">
        <f>Cleaned_SalesTable!A378</f>
        <v>SALE376</v>
      </c>
      <c r="B378" s="26">
        <f>Cleaned_SalesTable!B378</f>
        <v>45309</v>
      </c>
      <c r="C378" s="4" t="str">
        <f t="shared" si="30"/>
        <v>Jan-2024</v>
      </c>
      <c r="D378" s="24">
        <f t="shared" si="31"/>
        <v>2024</v>
      </c>
      <c r="E378" s="4" t="str">
        <f>Cleaned_SalesTable!C378</f>
        <v>CUST1120</v>
      </c>
      <c r="F378" s="4" t="str">
        <f>VLOOKUP(E378,Cleaned_CustomerTable!$A:$H,2,FALSE())</f>
        <v>Jacob Hopkins</v>
      </c>
      <c r="G378" s="24">
        <f>VLOOKUP(E378,Cleaned_CustomerTable!$A:$H,3,FALSE())</f>
        <v>44</v>
      </c>
      <c r="H378" s="4" t="str">
        <f>VLOOKUP(E378,Cleaned_CustomerTable!$A:$H,8,FALSE())</f>
        <v>Platinum</v>
      </c>
      <c r="I378" s="4" t="str">
        <f>VLOOKUP(E378,Cleaned_CustomerTable!$A:$H,6,FALSE())</f>
        <v>Pennsylvania</v>
      </c>
      <c r="J378" s="4" t="str">
        <f>Cleaned_SalesTable!D378</f>
        <v>PROD73</v>
      </c>
      <c r="K378" s="4" t="str">
        <f>VLOOKUP(J378,Cleaned_ProductTable!$A:$F,2,FALSE())</f>
        <v>Shin Guards – Adult</v>
      </c>
      <c r="L378" s="4" t="str">
        <f>VLOOKUP(J378,Cleaned_ProductTable!$A:$F,3,FALSE())</f>
        <v>Sports</v>
      </c>
      <c r="M378" s="4" t="str">
        <f>VLOOKUP(J378,Cleaned_ProductTable!$A:$F,4,FALSE())</f>
        <v>French Ltd</v>
      </c>
      <c r="N378" s="4">
        <f>VLOOKUP(J378,Cleaned_ProductTable!$A:$F,5,FALSE())</f>
        <v>107.06</v>
      </c>
      <c r="O378" s="4" t="str">
        <f>Cleaned_SalesTable!E378</f>
        <v>STORE4</v>
      </c>
      <c r="P378" s="4" t="str">
        <f>VLOOKUP(O378,Cleaned_StoreTable!$A:$F,2,FALSE())</f>
        <v>Alexander Group</v>
      </c>
      <c r="Q378" s="4" t="str">
        <f>VLOOKUP(O378,Cleaned_StoreTable!$A:$F,3,FALSE())</f>
        <v>South</v>
      </c>
      <c r="R378" s="4" t="str">
        <f>VLOOKUP(O378,Cleaned_StoreTable!$A:$F,5,FALSE())</f>
        <v>Online</v>
      </c>
      <c r="S378" s="4">
        <f>Cleaned_SalesTable!F378</f>
        <v>4</v>
      </c>
      <c r="T378" s="9">
        <f>Cleaned_SalesTable!G378</f>
        <v>693.16</v>
      </c>
      <c r="U378" s="8">
        <f>Cleaned_SalesTable!H378</f>
        <v>0.05</v>
      </c>
      <c r="V378" s="4" t="str">
        <f>Cleaned_SalesTable!I378</f>
        <v>PayPal</v>
      </c>
      <c r="W378" s="9">
        <f>Cleaned_SalesTable!J378</f>
        <v>2634.0079999999998</v>
      </c>
      <c r="X378" s="9">
        <f t="shared" si="32"/>
        <v>428.24</v>
      </c>
      <c r="Y378" s="9">
        <f t="shared" si="33"/>
        <v>2205.77</v>
      </c>
      <c r="Z378" s="10">
        <f t="shared" si="34"/>
        <v>0.83740000000000003</v>
      </c>
      <c r="AA378" s="4" t="str">
        <f t="shared" si="35"/>
        <v>High Value</v>
      </c>
    </row>
    <row r="379" spans="1:27" ht="15" customHeight="1" x14ac:dyDescent="0.3">
      <c r="A379" s="4" t="str">
        <f>Cleaned_SalesTable!A379</f>
        <v>SALE377</v>
      </c>
      <c r="B379" s="26">
        <f>Cleaned_SalesTable!B379</f>
        <v>45744</v>
      </c>
      <c r="C379" s="4" t="str">
        <f t="shared" si="30"/>
        <v>Mar-2025</v>
      </c>
      <c r="D379" s="24">
        <f t="shared" si="31"/>
        <v>2025</v>
      </c>
      <c r="E379" s="4" t="str">
        <f>Cleaned_SalesTable!C379</f>
        <v>CUST1455</v>
      </c>
      <c r="F379" s="4" t="str">
        <f>VLOOKUP(E379,Cleaned_CustomerTable!$A:$H,2,FALSE())</f>
        <v>Tyler Weber</v>
      </c>
      <c r="G379" s="24">
        <f>VLOOKUP(E379,Cleaned_CustomerTable!$A:$H,3,FALSE())</f>
        <v>54</v>
      </c>
      <c r="H379" s="4" t="str">
        <f>VLOOKUP(E379,Cleaned_CustomerTable!$A:$H,8,FALSE())</f>
        <v>Gold</v>
      </c>
      <c r="I379" s="4" t="str">
        <f>VLOOKUP(E379,Cleaned_CustomerTable!$A:$H,6,FALSE())</f>
        <v>Illinois</v>
      </c>
      <c r="J379" s="4" t="str">
        <f>Cleaned_SalesTable!D379</f>
        <v>PROD83</v>
      </c>
      <c r="K379" s="4" t="str">
        <f>VLOOKUP(J379,Cleaned_ProductTable!$A:$F,2,FALSE())</f>
        <v>Hydrating Face Cleanser</v>
      </c>
      <c r="L379" s="4" t="str">
        <f>VLOOKUP(J379,Cleaned_ProductTable!$A:$F,3,FALSE())</f>
        <v>Beauty</v>
      </c>
      <c r="M379" s="4" t="str">
        <f>VLOOKUP(J379,Cleaned_ProductTable!$A:$F,4,FALSE())</f>
        <v>Butler Group</v>
      </c>
      <c r="N379" s="4">
        <f>VLOOKUP(J379,Cleaned_ProductTable!$A:$F,5,FALSE())</f>
        <v>250.42</v>
      </c>
      <c r="O379" s="4" t="str">
        <f>Cleaned_SalesTable!E379</f>
        <v>STORE10</v>
      </c>
      <c r="P379" s="4" t="str">
        <f>VLOOKUP(O379,Cleaned_StoreTable!$A:$F,2,FALSE())</f>
        <v>Hill, Wagner and Ballard</v>
      </c>
      <c r="Q379" s="4" t="str">
        <f>VLOOKUP(O379,Cleaned_StoreTable!$A:$F,3,FALSE())</f>
        <v>East</v>
      </c>
      <c r="R379" s="4" t="str">
        <f>VLOOKUP(O379,Cleaned_StoreTable!$A:$F,5,FALSE())</f>
        <v>Online</v>
      </c>
      <c r="S379" s="4">
        <f>Cleaned_SalesTable!F379</f>
        <v>1</v>
      </c>
      <c r="T379" s="9">
        <f>Cleaned_SalesTable!G379</f>
        <v>995.52</v>
      </c>
      <c r="U379" s="8">
        <f>Cleaned_SalesTable!H379</f>
        <v>0.22</v>
      </c>
      <c r="V379" s="4" t="str">
        <f>Cleaned_SalesTable!I379</f>
        <v>PayPal</v>
      </c>
      <c r="W379" s="9">
        <f>Cleaned_SalesTable!J379</f>
        <v>776.50559999999996</v>
      </c>
      <c r="X379" s="9">
        <f t="shared" si="32"/>
        <v>250.42</v>
      </c>
      <c r="Y379" s="9">
        <f t="shared" si="33"/>
        <v>526.09</v>
      </c>
      <c r="Z379" s="10">
        <f t="shared" si="34"/>
        <v>0.67749999999999999</v>
      </c>
      <c r="AA379" s="4" t="str">
        <f t="shared" si="35"/>
        <v>Standard</v>
      </c>
    </row>
    <row r="380" spans="1:27" ht="15" customHeight="1" x14ac:dyDescent="0.3">
      <c r="A380" s="4" t="str">
        <f>Cleaned_SalesTable!A380</f>
        <v>SALE378</v>
      </c>
      <c r="B380" s="26">
        <f>Cleaned_SalesTable!B380</f>
        <v>45535</v>
      </c>
      <c r="C380" s="4" t="str">
        <f t="shared" si="30"/>
        <v>Aug-2024</v>
      </c>
      <c r="D380" s="24">
        <f t="shared" si="31"/>
        <v>2024</v>
      </c>
      <c r="E380" s="4" t="str">
        <f>Cleaned_SalesTable!C380</f>
        <v>CUST1125</v>
      </c>
      <c r="F380" s="4" t="str">
        <f>VLOOKUP(E380,Cleaned_CustomerTable!$A:$H,2,FALSE())</f>
        <v>Keith Miller</v>
      </c>
      <c r="G380" s="24">
        <f>VLOOKUP(E380,Cleaned_CustomerTable!$A:$H,3,FALSE())</f>
        <v>64</v>
      </c>
      <c r="H380" s="4" t="str">
        <f>VLOOKUP(E380,Cleaned_CustomerTable!$A:$H,8,FALSE())</f>
        <v>Platinum</v>
      </c>
      <c r="I380" s="4" t="str">
        <f>VLOOKUP(E380,Cleaned_CustomerTable!$A:$H,6,FALSE())</f>
        <v>Maine</v>
      </c>
      <c r="J380" s="4" t="str">
        <f>Cleaned_SalesTable!D380</f>
        <v>PROD7</v>
      </c>
      <c r="K380" s="4" t="str">
        <f>VLOOKUP(J380,Cleaned_ProductTable!$A:$F,2,FALSE())</f>
        <v>LED Table Lamp</v>
      </c>
      <c r="L380" s="4" t="str">
        <f>VLOOKUP(J380,Cleaned_ProductTable!$A:$F,3,FALSE())</f>
        <v>Home</v>
      </c>
      <c r="M380" s="4" t="str">
        <f>VLOOKUP(J380,Cleaned_ProductTable!$A:$F,4,FALSE())</f>
        <v>Harrell LLC</v>
      </c>
      <c r="N380" s="4">
        <f>VLOOKUP(J380,Cleaned_ProductTable!$A:$F,5,FALSE())</f>
        <v>218.86</v>
      </c>
      <c r="O380" s="4" t="str">
        <f>Cleaned_SalesTable!E380</f>
        <v>STORE18</v>
      </c>
      <c r="P380" s="4" t="str">
        <f>VLOOKUP(O380,Cleaned_StoreTable!$A:$F,2,FALSE())</f>
        <v>Guerrero-Schmitt</v>
      </c>
      <c r="Q380" s="4" t="str">
        <f>VLOOKUP(O380,Cleaned_StoreTable!$A:$F,3,FALSE())</f>
        <v>East</v>
      </c>
      <c r="R380" s="4" t="str">
        <f>VLOOKUP(O380,Cleaned_StoreTable!$A:$F,5,FALSE())</f>
        <v>Flagship</v>
      </c>
      <c r="S380" s="4">
        <f>Cleaned_SalesTable!F380</f>
        <v>4</v>
      </c>
      <c r="T380" s="9">
        <f>Cleaned_SalesTable!G380</f>
        <v>241.32</v>
      </c>
      <c r="U380" s="8">
        <f>Cleaned_SalesTable!H380</f>
        <v>0.28999999999999998</v>
      </c>
      <c r="V380" s="4" t="str">
        <f>Cleaned_SalesTable!I380</f>
        <v>COD</v>
      </c>
      <c r="W380" s="9">
        <f>Cleaned_SalesTable!J380</f>
        <v>685.34879999999998</v>
      </c>
      <c r="X380" s="9">
        <f t="shared" si="32"/>
        <v>875.44</v>
      </c>
      <c r="Y380" s="9">
        <f t="shared" si="33"/>
        <v>-190.09</v>
      </c>
      <c r="Z380" s="10">
        <f t="shared" si="34"/>
        <v>-0.27739999999999998</v>
      </c>
      <c r="AA380" s="4" t="str">
        <f t="shared" si="35"/>
        <v>Standard</v>
      </c>
    </row>
    <row r="381" spans="1:27" ht="15" customHeight="1" x14ac:dyDescent="0.3">
      <c r="A381" s="4" t="str">
        <f>Cleaned_SalesTable!A381</f>
        <v>SALE379</v>
      </c>
      <c r="B381" s="26">
        <f>Cleaned_SalesTable!B381</f>
        <v>45240</v>
      </c>
      <c r="C381" s="4" t="str">
        <f t="shared" si="30"/>
        <v>Nov-2023</v>
      </c>
      <c r="D381" s="24">
        <f t="shared" si="31"/>
        <v>2023</v>
      </c>
      <c r="E381" s="4" t="str">
        <f>Cleaned_SalesTable!C381</f>
        <v>CUST1239</v>
      </c>
      <c r="F381" s="4" t="str">
        <f>VLOOKUP(E381,Cleaned_CustomerTable!$A:$H,2,FALSE())</f>
        <v>Maria Hill</v>
      </c>
      <c r="G381" s="24">
        <f>VLOOKUP(E381,Cleaned_CustomerTable!$A:$H,3,FALSE())</f>
        <v>58</v>
      </c>
      <c r="H381" s="4" t="str">
        <f>VLOOKUP(E381,Cleaned_CustomerTable!$A:$H,8,FALSE())</f>
        <v>Platinum</v>
      </c>
      <c r="I381" s="4" t="str">
        <f>VLOOKUP(E381,Cleaned_CustomerTable!$A:$H,6,FALSE())</f>
        <v>Nevada</v>
      </c>
      <c r="J381" s="4" t="str">
        <f>Cleaned_SalesTable!D381</f>
        <v>PROD78</v>
      </c>
      <c r="K381" s="4" t="str">
        <f>VLOOKUP(J381,Cleaned_ProductTable!$A:$F,2,FALSE())</f>
        <v>Essential Oil Diffuser</v>
      </c>
      <c r="L381" s="4" t="str">
        <f>VLOOKUP(J381,Cleaned_ProductTable!$A:$F,3,FALSE())</f>
        <v>Home</v>
      </c>
      <c r="M381" s="4" t="str">
        <f>VLOOKUP(J381,Cleaned_ProductTable!$A:$F,4,FALSE())</f>
        <v>Hernandez Inc</v>
      </c>
      <c r="N381" s="4">
        <f>VLOOKUP(J381,Cleaned_ProductTable!$A:$F,5,FALSE())</f>
        <v>325.26</v>
      </c>
      <c r="O381" s="4" t="str">
        <f>Cleaned_SalesTable!E381</f>
        <v>STORE1</v>
      </c>
      <c r="P381" s="4" t="str">
        <f>VLOOKUP(O381,Cleaned_StoreTable!$A:$F,2,FALSE())</f>
        <v>Martinez, Adkins and Johnson</v>
      </c>
      <c r="Q381" s="4" t="str">
        <f>VLOOKUP(O381,Cleaned_StoreTable!$A:$F,3,FALSE())</f>
        <v>North</v>
      </c>
      <c r="R381" s="4" t="str">
        <f>VLOOKUP(O381,Cleaned_StoreTable!$A:$F,5,FALSE())</f>
        <v>Flagship</v>
      </c>
      <c r="S381" s="4">
        <f>Cleaned_SalesTable!F381</f>
        <v>3</v>
      </c>
      <c r="T381" s="9">
        <f>Cleaned_SalesTable!G381</f>
        <v>636.03</v>
      </c>
      <c r="U381" s="8">
        <f>Cleaned_SalesTable!H381</f>
        <v>0.06</v>
      </c>
      <c r="V381" s="4" t="str">
        <f>Cleaned_SalesTable!I381</f>
        <v>COD</v>
      </c>
      <c r="W381" s="9">
        <f>Cleaned_SalesTable!J381</f>
        <v>1793.6045999999999</v>
      </c>
      <c r="X381" s="9">
        <f t="shared" si="32"/>
        <v>975.78</v>
      </c>
      <c r="Y381" s="9">
        <f t="shared" si="33"/>
        <v>817.82</v>
      </c>
      <c r="Z381" s="10">
        <f t="shared" si="34"/>
        <v>0.45600000000000002</v>
      </c>
      <c r="AA381" s="4" t="str">
        <f t="shared" si="35"/>
        <v>High Value</v>
      </c>
    </row>
    <row r="382" spans="1:27" ht="15" customHeight="1" x14ac:dyDescent="0.3">
      <c r="A382" s="4" t="str">
        <f>Cleaned_SalesTable!A382</f>
        <v>SALE380</v>
      </c>
      <c r="B382" s="26">
        <f>Cleaned_SalesTable!B382</f>
        <v>45275</v>
      </c>
      <c r="C382" s="4" t="str">
        <f t="shared" si="30"/>
        <v>Dec-2023</v>
      </c>
      <c r="D382" s="24">
        <f t="shared" si="31"/>
        <v>2023</v>
      </c>
      <c r="E382" s="4" t="str">
        <f>Cleaned_SalesTable!C382</f>
        <v>CUST1096</v>
      </c>
      <c r="F382" s="4" t="str">
        <f>VLOOKUP(E382,Cleaned_CustomerTable!$A:$H,2,FALSE())</f>
        <v>Samantha Walker</v>
      </c>
      <c r="G382" s="24">
        <f>VLOOKUP(E382,Cleaned_CustomerTable!$A:$H,3,FALSE())</f>
        <v>30</v>
      </c>
      <c r="H382" s="4" t="str">
        <f>VLOOKUP(E382,Cleaned_CustomerTable!$A:$H,8,FALSE())</f>
        <v>Platinum</v>
      </c>
      <c r="I382" s="4" t="str">
        <f>VLOOKUP(E382,Cleaned_CustomerTable!$A:$H,6,FALSE())</f>
        <v>Louisiana</v>
      </c>
      <c r="J382" s="4" t="str">
        <f>Cleaned_SalesTable!D382</f>
        <v>PROD4</v>
      </c>
      <c r="K382" s="4" t="str">
        <f>VLOOKUP(J382,Cleaned_ProductTable!$A:$F,2,FALSE())</f>
        <v>Women's Yoga Pants</v>
      </c>
      <c r="L382" s="4" t="str">
        <f>VLOOKUP(J382,Cleaned_ProductTable!$A:$F,3,FALSE())</f>
        <v>Clothing</v>
      </c>
      <c r="M382" s="4" t="str">
        <f>VLOOKUP(J382,Cleaned_ProductTable!$A:$F,4,FALSE())</f>
        <v>Gonzales-Davis</v>
      </c>
      <c r="N382" s="4">
        <f>VLOOKUP(J382,Cleaned_ProductTable!$A:$F,5,FALSE())</f>
        <v>306.45999999999998</v>
      </c>
      <c r="O382" s="4" t="str">
        <f>Cleaned_SalesTable!E382</f>
        <v>STORE19</v>
      </c>
      <c r="P382" s="4" t="str">
        <f>VLOOKUP(O382,Cleaned_StoreTable!$A:$F,2,FALSE())</f>
        <v>Mann-Austin</v>
      </c>
      <c r="Q382" s="4" t="str">
        <f>VLOOKUP(O382,Cleaned_StoreTable!$A:$F,3,FALSE())</f>
        <v>East</v>
      </c>
      <c r="R382" s="4" t="str">
        <f>VLOOKUP(O382,Cleaned_StoreTable!$A:$F,5,FALSE())</f>
        <v>Online</v>
      </c>
      <c r="S382" s="4">
        <f>Cleaned_SalesTable!F382</f>
        <v>4</v>
      </c>
      <c r="T382" s="9">
        <f>Cleaned_SalesTable!G382</f>
        <v>603.30999999999995</v>
      </c>
      <c r="U382" s="8">
        <f>Cleaned_SalesTable!H382</f>
        <v>0.15</v>
      </c>
      <c r="V382" s="4" t="str">
        <f>Cleaned_SalesTable!I382</f>
        <v>Credit Card</v>
      </c>
      <c r="W382" s="9">
        <f>Cleaned_SalesTable!J382</f>
        <v>2051.2539999999999</v>
      </c>
      <c r="X382" s="9">
        <f t="shared" si="32"/>
        <v>1225.8399999999999</v>
      </c>
      <c r="Y382" s="9">
        <f t="shared" si="33"/>
        <v>825.41</v>
      </c>
      <c r="Z382" s="10">
        <f t="shared" si="34"/>
        <v>0.40239999999999998</v>
      </c>
      <c r="AA382" s="4" t="str">
        <f t="shared" si="35"/>
        <v>High Value</v>
      </c>
    </row>
    <row r="383" spans="1:27" ht="15" customHeight="1" x14ac:dyDescent="0.3">
      <c r="A383" s="4" t="str">
        <f>Cleaned_SalesTable!A383</f>
        <v>SALE381</v>
      </c>
      <c r="B383" s="26">
        <f>Cleaned_SalesTable!B383</f>
        <v>45427</v>
      </c>
      <c r="C383" s="4" t="str">
        <f t="shared" si="30"/>
        <v>May-2024</v>
      </c>
      <c r="D383" s="24">
        <f t="shared" si="31"/>
        <v>2024</v>
      </c>
      <c r="E383" s="4" t="str">
        <f>Cleaned_SalesTable!C383</f>
        <v>CUST1075</v>
      </c>
      <c r="F383" s="4" t="str">
        <f>VLOOKUP(E383,Cleaned_CustomerTable!$A:$H,2,FALSE())</f>
        <v>Rhonda Morales</v>
      </c>
      <c r="G383" s="24">
        <f>VLOOKUP(E383,Cleaned_CustomerTable!$A:$H,3,FALSE())</f>
        <v>61</v>
      </c>
      <c r="H383" s="4" t="str">
        <f>VLOOKUP(E383,Cleaned_CustomerTable!$A:$H,8,FALSE())</f>
        <v>Gold</v>
      </c>
      <c r="I383" s="4" t="str">
        <f>VLOOKUP(E383,Cleaned_CustomerTable!$A:$H,6,FALSE())</f>
        <v>California</v>
      </c>
      <c r="J383" s="4" t="str">
        <f>Cleaned_SalesTable!D383</f>
        <v>PROD89</v>
      </c>
      <c r="K383" s="4" t="str">
        <f>VLOOKUP(J383,Cleaned_ProductTable!$A:$F,2,FALSE())</f>
        <v>Face Foundation Kit</v>
      </c>
      <c r="L383" s="4" t="str">
        <f>VLOOKUP(J383,Cleaned_ProductTable!$A:$F,3,FALSE())</f>
        <v>Beauty</v>
      </c>
      <c r="M383" s="4" t="str">
        <f>VLOOKUP(J383,Cleaned_ProductTable!$A:$F,4,FALSE())</f>
        <v>Taylor-Elliott</v>
      </c>
      <c r="N383" s="4">
        <f>VLOOKUP(J383,Cleaned_ProductTable!$A:$F,5,FALSE())</f>
        <v>183.04</v>
      </c>
      <c r="O383" s="4" t="str">
        <f>Cleaned_SalesTable!E383</f>
        <v>STORE10</v>
      </c>
      <c r="P383" s="4" t="str">
        <f>VLOOKUP(O383,Cleaned_StoreTable!$A:$F,2,FALSE())</f>
        <v>Hill, Wagner and Ballard</v>
      </c>
      <c r="Q383" s="4" t="str">
        <f>VLOOKUP(O383,Cleaned_StoreTable!$A:$F,3,FALSE())</f>
        <v>East</v>
      </c>
      <c r="R383" s="4" t="str">
        <f>VLOOKUP(O383,Cleaned_StoreTable!$A:$F,5,FALSE())</f>
        <v>Online</v>
      </c>
      <c r="S383" s="4">
        <f>Cleaned_SalesTable!F383</f>
        <v>3</v>
      </c>
      <c r="T383" s="9">
        <f>Cleaned_SalesTable!G383</f>
        <v>437.96</v>
      </c>
      <c r="U383" s="8">
        <f>Cleaned_SalesTable!H383</f>
        <v>0.27</v>
      </c>
      <c r="V383" s="4" t="str">
        <f>Cleaned_SalesTable!I383</f>
        <v>COD</v>
      </c>
      <c r="W383" s="9">
        <f>Cleaned_SalesTable!J383</f>
        <v>959.13239999999996</v>
      </c>
      <c r="X383" s="9">
        <f t="shared" si="32"/>
        <v>549.12</v>
      </c>
      <c r="Y383" s="9">
        <f t="shared" si="33"/>
        <v>410.01</v>
      </c>
      <c r="Z383" s="10">
        <f t="shared" si="34"/>
        <v>0.42749999999999999</v>
      </c>
      <c r="AA383" s="4" t="str">
        <f t="shared" si="35"/>
        <v>Standard</v>
      </c>
    </row>
    <row r="384" spans="1:27" ht="15" customHeight="1" x14ac:dyDescent="0.3">
      <c r="A384" s="4" t="str">
        <f>Cleaned_SalesTable!A384</f>
        <v>SALE382</v>
      </c>
      <c r="B384" s="26">
        <f>Cleaned_SalesTable!B384</f>
        <v>45322</v>
      </c>
      <c r="C384" s="4" t="str">
        <f t="shared" si="30"/>
        <v>Jan-2024</v>
      </c>
      <c r="D384" s="24">
        <f t="shared" si="31"/>
        <v>2024</v>
      </c>
      <c r="E384" s="4" t="str">
        <f>Cleaned_SalesTable!C384</f>
        <v>CUST1208</v>
      </c>
      <c r="F384" s="4" t="str">
        <f>VLOOKUP(E384,Cleaned_CustomerTable!$A:$H,2,FALSE())</f>
        <v>John Perez</v>
      </c>
      <c r="G384" s="24">
        <f>VLOOKUP(E384,Cleaned_CustomerTable!$A:$H,3,FALSE())</f>
        <v>54</v>
      </c>
      <c r="H384" s="4" t="str">
        <f>VLOOKUP(E384,Cleaned_CustomerTable!$A:$H,8,FALSE())</f>
        <v>Platinum</v>
      </c>
      <c r="I384" s="4" t="str">
        <f>VLOOKUP(E384,Cleaned_CustomerTable!$A:$H,6,FALSE())</f>
        <v>Louisiana</v>
      </c>
      <c r="J384" s="4" t="str">
        <f>Cleaned_SalesTable!D384</f>
        <v>PROD34</v>
      </c>
      <c r="K384" s="4" t="str">
        <f>VLOOKUP(J384,Cleaned_ProductTable!$A:$F,2,FALSE())</f>
        <v>Gaming Mechanical Keyboard</v>
      </c>
      <c r="L384" s="4" t="str">
        <f>VLOOKUP(J384,Cleaned_ProductTable!$A:$F,3,FALSE())</f>
        <v>Electronics</v>
      </c>
      <c r="M384" s="4" t="str">
        <f>VLOOKUP(J384,Cleaned_ProductTable!$A:$F,4,FALSE())</f>
        <v>Lucero LLC</v>
      </c>
      <c r="N384" s="4">
        <f>VLOOKUP(J384,Cleaned_ProductTable!$A:$F,5,FALSE())</f>
        <v>419.28</v>
      </c>
      <c r="O384" s="4" t="str">
        <f>Cleaned_SalesTable!E384</f>
        <v>STORE4</v>
      </c>
      <c r="P384" s="4" t="str">
        <f>VLOOKUP(O384,Cleaned_StoreTable!$A:$F,2,FALSE())</f>
        <v>Alexander Group</v>
      </c>
      <c r="Q384" s="4" t="str">
        <f>VLOOKUP(O384,Cleaned_StoreTable!$A:$F,3,FALSE())</f>
        <v>South</v>
      </c>
      <c r="R384" s="4" t="str">
        <f>VLOOKUP(O384,Cleaned_StoreTable!$A:$F,5,FALSE())</f>
        <v>Online</v>
      </c>
      <c r="S384" s="4">
        <f>Cleaned_SalesTable!F384</f>
        <v>2</v>
      </c>
      <c r="T384" s="9">
        <f>Cleaned_SalesTable!G384</f>
        <v>56.91</v>
      </c>
      <c r="U384" s="8">
        <f>Cleaned_SalesTable!H384</f>
        <v>0.08</v>
      </c>
      <c r="V384" s="4" t="str">
        <f>Cleaned_SalesTable!I384</f>
        <v>COD</v>
      </c>
      <c r="W384" s="9">
        <f>Cleaned_SalesTable!J384</f>
        <v>104.7144</v>
      </c>
      <c r="X384" s="9">
        <f t="shared" si="32"/>
        <v>838.56</v>
      </c>
      <c r="Y384" s="9">
        <f t="shared" si="33"/>
        <v>-733.85</v>
      </c>
      <c r="Z384" s="10">
        <f t="shared" si="34"/>
        <v>-7.0080999999999998</v>
      </c>
      <c r="AA384" s="4" t="str">
        <f t="shared" si="35"/>
        <v>Standard</v>
      </c>
    </row>
    <row r="385" spans="1:27" ht="15" customHeight="1" x14ac:dyDescent="0.3">
      <c r="A385" s="4" t="str">
        <f>Cleaned_SalesTable!A385</f>
        <v>SALE383</v>
      </c>
      <c r="B385" s="26">
        <f>Cleaned_SalesTable!B385</f>
        <v>45266</v>
      </c>
      <c r="C385" s="4" t="str">
        <f t="shared" si="30"/>
        <v>Dec-2023</v>
      </c>
      <c r="D385" s="24">
        <f t="shared" si="31"/>
        <v>2023</v>
      </c>
      <c r="E385" s="4" t="str">
        <f>Cleaned_SalesTable!C385</f>
        <v>CUST1334</v>
      </c>
      <c r="F385" s="4" t="str">
        <f>VLOOKUP(E385,Cleaned_CustomerTable!$A:$H,2,FALSE())</f>
        <v>Mr. Christopher Sims</v>
      </c>
      <c r="G385" s="24">
        <f>VLOOKUP(E385,Cleaned_CustomerTable!$A:$H,3,FALSE())</f>
        <v>50</v>
      </c>
      <c r="H385" s="4" t="str">
        <f>VLOOKUP(E385,Cleaned_CustomerTable!$A:$H,8,FALSE())</f>
        <v>Silver</v>
      </c>
      <c r="I385" s="4" t="str">
        <f>VLOOKUP(E385,Cleaned_CustomerTable!$A:$H,6,FALSE())</f>
        <v>Connecticut</v>
      </c>
      <c r="J385" s="4" t="str">
        <f>Cleaned_SalesTable!D385</f>
        <v>PROD76</v>
      </c>
      <c r="K385" s="4" t="str">
        <f>VLOOKUP(J385,Cleaned_ProductTable!$A:$F,2,FALSE())</f>
        <v>Wireless Mouse</v>
      </c>
      <c r="L385" s="4" t="str">
        <f>VLOOKUP(J385,Cleaned_ProductTable!$A:$F,3,FALSE())</f>
        <v>Electronics</v>
      </c>
      <c r="M385" s="4" t="str">
        <f>VLOOKUP(J385,Cleaned_ProductTable!$A:$F,4,FALSE())</f>
        <v>Larson Ltd</v>
      </c>
      <c r="N385" s="4">
        <f>VLOOKUP(J385,Cleaned_ProductTable!$A:$F,5,FALSE())</f>
        <v>392.89</v>
      </c>
      <c r="O385" s="4" t="str">
        <f>Cleaned_SalesTable!E385</f>
        <v>STORE6</v>
      </c>
      <c r="P385" s="4" t="str">
        <f>VLOOKUP(O385,Cleaned_StoreTable!$A:$F,2,FALSE())</f>
        <v>Benson-Elliott</v>
      </c>
      <c r="Q385" s="4" t="str">
        <f>VLOOKUP(O385,Cleaned_StoreTable!$A:$F,3,FALSE())</f>
        <v>East</v>
      </c>
      <c r="R385" s="4" t="str">
        <f>VLOOKUP(O385,Cleaned_StoreTable!$A:$F,5,FALSE())</f>
        <v>Online</v>
      </c>
      <c r="S385" s="4">
        <f>Cleaned_SalesTable!F385</f>
        <v>1</v>
      </c>
      <c r="T385" s="9">
        <f>Cleaned_SalesTable!G385</f>
        <v>141.79</v>
      </c>
      <c r="U385" s="8">
        <f>Cleaned_SalesTable!H385</f>
        <v>0.1</v>
      </c>
      <c r="V385" s="4" t="str">
        <f>Cleaned_SalesTable!I385</f>
        <v>Credit Card</v>
      </c>
      <c r="W385" s="9">
        <f>Cleaned_SalesTable!J385</f>
        <v>127.611</v>
      </c>
      <c r="X385" s="9">
        <f t="shared" si="32"/>
        <v>392.89</v>
      </c>
      <c r="Y385" s="9">
        <f t="shared" si="33"/>
        <v>-265.27999999999997</v>
      </c>
      <c r="Z385" s="10">
        <f t="shared" si="34"/>
        <v>-2.0788000000000002</v>
      </c>
      <c r="AA385" s="4" t="str">
        <f t="shared" si="35"/>
        <v>Standard</v>
      </c>
    </row>
    <row r="386" spans="1:27" ht="15" customHeight="1" x14ac:dyDescent="0.3">
      <c r="A386" s="4" t="str">
        <f>Cleaned_SalesTable!A386</f>
        <v>SALE384</v>
      </c>
      <c r="B386" s="26">
        <f>Cleaned_SalesTable!B386</f>
        <v>45302</v>
      </c>
      <c r="C386" s="4" t="str">
        <f t="shared" ref="C386:C449" si="36">TEXT(B386,"mmm-yyyy")</f>
        <v>Jan-2024</v>
      </c>
      <c r="D386" s="24">
        <f t="shared" ref="D386:D449" si="37">YEAR(B386)</f>
        <v>2024</v>
      </c>
      <c r="E386" s="4" t="str">
        <f>Cleaned_SalesTable!C386</f>
        <v>CUST1483</v>
      </c>
      <c r="F386" s="4" t="str">
        <f>VLOOKUP(E386,Cleaned_CustomerTable!$A:$H,2,FALSE())</f>
        <v>Sarah Smith</v>
      </c>
      <c r="G386" s="24">
        <f>VLOOKUP(E386,Cleaned_CustomerTable!$A:$H,3,FALSE())</f>
        <v>48</v>
      </c>
      <c r="H386" s="4" t="str">
        <f>VLOOKUP(E386,Cleaned_CustomerTable!$A:$H,8,FALSE())</f>
        <v>Gold</v>
      </c>
      <c r="I386" s="4" t="str">
        <f>VLOOKUP(E386,Cleaned_CustomerTable!$A:$H,6,FALSE())</f>
        <v>Nevada</v>
      </c>
      <c r="J386" s="4" t="str">
        <f>Cleaned_SalesTable!D386</f>
        <v>PROD9</v>
      </c>
      <c r="K386" s="4" t="str">
        <f>VLOOKUP(J386,Cleaned_ProductTable!$A:$F,2,FALSE())</f>
        <v>Adjustable Dumbbell Set</v>
      </c>
      <c r="L386" s="4" t="str">
        <f>VLOOKUP(J386,Cleaned_ProductTable!$A:$F,3,FALSE())</f>
        <v>Sports</v>
      </c>
      <c r="M386" s="4" t="str">
        <f>VLOOKUP(J386,Cleaned_ProductTable!$A:$F,4,FALSE())</f>
        <v>Hill PLC</v>
      </c>
      <c r="N386" s="4">
        <f>VLOOKUP(J386,Cleaned_ProductTable!$A:$F,5,FALSE())</f>
        <v>495.72</v>
      </c>
      <c r="O386" s="4" t="str">
        <f>Cleaned_SalesTable!E386</f>
        <v>STORE15</v>
      </c>
      <c r="P386" s="4" t="str">
        <f>VLOOKUP(O386,Cleaned_StoreTable!$A:$F,2,FALSE())</f>
        <v>Shelton PLC</v>
      </c>
      <c r="Q386" s="4" t="str">
        <f>VLOOKUP(O386,Cleaned_StoreTable!$A:$F,3,FALSE())</f>
        <v>North</v>
      </c>
      <c r="R386" s="4" t="str">
        <f>VLOOKUP(O386,Cleaned_StoreTable!$A:$F,5,FALSE())</f>
        <v>Flagship</v>
      </c>
      <c r="S386" s="4">
        <f>Cleaned_SalesTable!F386</f>
        <v>4</v>
      </c>
      <c r="T386" s="9">
        <f>Cleaned_SalesTable!G386</f>
        <v>355.14</v>
      </c>
      <c r="U386" s="8">
        <f>Cleaned_SalesTable!H386</f>
        <v>0.16</v>
      </c>
      <c r="V386" s="4" t="str">
        <f>Cleaned_SalesTable!I386</f>
        <v>COD</v>
      </c>
      <c r="W386" s="9">
        <f>Cleaned_SalesTable!J386</f>
        <v>1193.2704000000001</v>
      </c>
      <c r="X386" s="9">
        <f t="shared" ref="X386:X449" si="38">ROUND(N386*S386,2)</f>
        <v>1982.88</v>
      </c>
      <c r="Y386" s="9">
        <f t="shared" ref="Y386:Y449" si="39">ROUND(W386-X386,2)</f>
        <v>-789.61</v>
      </c>
      <c r="Z386" s="10">
        <f t="shared" ref="Z386:Z449" si="40">IFERROR(ROUND(Y386/W386,4),0)</f>
        <v>-0.66169999999999995</v>
      </c>
      <c r="AA386" s="4" t="str">
        <f t="shared" ref="AA386:AA449" si="41">IF(W386&gt;=AVERAGE($W$2:$W$2001),"High Value","Standard")</f>
        <v>High Value</v>
      </c>
    </row>
    <row r="387" spans="1:27" ht="15" customHeight="1" x14ac:dyDescent="0.3">
      <c r="A387" s="4" t="str">
        <f>Cleaned_SalesTable!A387</f>
        <v>SALE385</v>
      </c>
      <c r="B387" s="26">
        <f>Cleaned_SalesTable!B387</f>
        <v>45907</v>
      </c>
      <c r="C387" s="4" t="str">
        <f t="shared" si="36"/>
        <v>Sep-2025</v>
      </c>
      <c r="D387" s="24">
        <f t="shared" si="37"/>
        <v>2025</v>
      </c>
      <c r="E387" s="4" t="str">
        <f>Cleaned_SalesTable!C387</f>
        <v>CUST1211</v>
      </c>
      <c r="F387" s="4" t="str">
        <f>VLOOKUP(E387,Cleaned_CustomerTable!$A:$H,2,FALSE())</f>
        <v>Rodney Huffman</v>
      </c>
      <c r="G387" s="24">
        <f>VLOOKUP(E387,Cleaned_CustomerTable!$A:$H,3,FALSE())</f>
        <v>20</v>
      </c>
      <c r="H387" s="4" t="str">
        <f>VLOOKUP(E387,Cleaned_CustomerTable!$A:$H,8,FALSE())</f>
        <v>Silver</v>
      </c>
      <c r="I387" s="4" t="str">
        <f>VLOOKUP(E387,Cleaned_CustomerTable!$A:$H,6,FALSE())</f>
        <v>Delaware</v>
      </c>
      <c r="J387" s="4" t="str">
        <f>Cleaned_SalesTable!D387</f>
        <v>PROD38</v>
      </c>
      <c r="K387" s="4" t="str">
        <f>VLOOKUP(J387,Cleaned_ProductTable!$A:$F,2,FALSE())</f>
        <v>Sports Water Hydration Pack</v>
      </c>
      <c r="L387" s="4" t="str">
        <f>VLOOKUP(J387,Cleaned_ProductTable!$A:$F,3,FALSE())</f>
        <v>Sports</v>
      </c>
      <c r="M387" s="4" t="str">
        <f>VLOOKUP(J387,Cleaned_ProductTable!$A:$F,4,FALSE())</f>
        <v>Sims-Smith</v>
      </c>
      <c r="N387" s="4">
        <f>VLOOKUP(J387,Cleaned_ProductTable!$A:$F,5,FALSE())</f>
        <v>135.61000000000001</v>
      </c>
      <c r="O387" s="4" t="str">
        <f>Cleaned_SalesTable!E387</f>
        <v>STORE6</v>
      </c>
      <c r="P387" s="4" t="str">
        <f>VLOOKUP(O387,Cleaned_StoreTable!$A:$F,2,FALSE())</f>
        <v>Benson-Elliott</v>
      </c>
      <c r="Q387" s="4" t="str">
        <f>VLOOKUP(O387,Cleaned_StoreTable!$A:$F,3,FALSE())</f>
        <v>East</v>
      </c>
      <c r="R387" s="4" t="str">
        <f>VLOOKUP(O387,Cleaned_StoreTable!$A:$F,5,FALSE())</f>
        <v>Online</v>
      </c>
      <c r="S387" s="4">
        <f>Cleaned_SalesTable!F387</f>
        <v>4</v>
      </c>
      <c r="T387" s="9">
        <f>Cleaned_SalesTable!G387</f>
        <v>960.38</v>
      </c>
      <c r="U387" s="8">
        <f>Cleaned_SalesTable!H387</f>
        <v>0.15</v>
      </c>
      <c r="V387" s="4" t="str">
        <f>Cleaned_SalesTable!I387</f>
        <v>COD</v>
      </c>
      <c r="W387" s="9">
        <f>Cleaned_SalesTable!J387</f>
        <v>3265.2919999999999</v>
      </c>
      <c r="X387" s="9">
        <f t="shared" si="38"/>
        <v>542.44000000000005</v>
      </c>
      <c r="Y387" s="9">
        <f t="shared" si="39"/>
        <v>2722.85</v>
      </c>
      <c r="Z387" s="10">
        <f t="shared" si="40"/>
        <v>0.83389999999999997</v>
      </c>
      <c r="AA387" s="4" t="str">
        <f t="shared" si="41"/>
        <v>High Value</v>
      </c>
    </row>
    <row r="388" spans="1:27" ht="15" customHeight="1" x14ac:dyDescent="0.3">
      <c r="A388" s="4" t="str">
        <f>Cleaned_SalesTable!A388</f>
        <v>SALE386</v>
      </c>
      <c r="B388" s="26">
        <f>Cleaned_SalesTable!B388</f>
        <v>45433</v>
      </c>
      <c r="C388" s="4" t="str">
        <f t="shared" si="36"/>
        <v>May-2024</v>
      </c>
      <c r="D388" s="24">
        <f t="shared" si="37"/>
        <v>2024</v>
      </c>
      <c r="E388" s="4" t="str">
        <f>Cleaned_SalesTable!C388</f>
        <v>CUST1420</v>
      </c>
      <c r="F388" s="4" t="str">
        <f>VLOOKUP(E388,Cleaned_CustomerTable!$A:$H,2,FALSE())</f>
        <v>Dr. Tamara White Md</v>
      </c>
      <c r="G388" s="24">
        <f>VLOOKUP(E388,Cleaned_CustomerTable!$A:$H,3,FALSE())</f>
        <v>60</v>
      </c>
      <c r="H388" s="4" t="str">
        <f>VLOOKUP(E388,Cleaned_CustomerTable!$A:$H,8,FALSE())</f>
        <v>Bronze</v>
      </c>
      <c r="I388" s="4" t="str">
        <f>VLOOKUP(E388,Cleaned_CustomerTable!$A:$H,6,FALSE())</f>
        <v>North Carolina</v>
      </c>
      <c r="J388" s="4" t="str">
        <f>Cleaned_SalesTable!D388</f>
        <v>PROD69</v>
      </c>
      <c r="K388" s="4" t="str">
        <f>VLOOKUP(J388,Cleaned_ProductTable!$A:$F,2,FALSE())</f>
        <v>Men's Sports Shorts</v>
      </c>
      <c r="L388" s="4" t="str">
        <f>VLOOKUP(J388,Cleaned_ProductTable!$A:$F,3,FALSE())</f>
        <v>Clothing</v>
      </c>
      <c r="M388" s="4" t="str">
        <f>VLOOKUP(J388,Cleaned_ProductTable!$A:$F,4,FALSE())</f>
        <v>Fitzpatrick Ltd</v>
      </c>
      <c r="N388" s="4">
        <f>VLOOKUP(J388,Cleaned_ProductTable!$A:$F,5,FALSE())</f>
        <v>218.22</v>
      </c>
      <c r="O388" s="4" t="str">
        <f>Cleaned_SalesTable!E388</f>
        <v>STORE16</v>
      </c>
      <c r="P388" s="4" t="str">
        <f>VLOOKUP(O388,Cleaned_StoreTable!$A:$F,2,FALSE())</f>
        <v>Frederick-Wright</v>
      </c>
      <c r="Q388" s="4" t="str">
        <f>VLOOKUP(O388,Cleaned_StoreTable!$A:$F,3,FALSE())</f>
        <v>West</v>
      </c>
      <c r="R388" s="4" t="str">
        <f>VLOOKUP(O388,Cleaned_StoreTable!$A:$F,5,FALSE())</f>
        <v>Flagship</v>
      </c>
      <c r="S388" s="4">
        <f>Cleaned_SalesTable!F388</f>
        <v>3</v>
      </c>
      <c r="T388" s="9">
        <f>Cleaned_SalesTable!G388</f>
        <v>847.21</v>
      </c>
      <c r="U388" s="8">
        <f>Cleaned_SalesTable!H388</f>
        <v>0.06</v>
      </c>
      <c r="V388" s="4" t="str">
        <f>Cleaned_SalesTable!I388</f>
        <v>PayPal</v>
      </c>
      <c r="W388" s="9">
        <f>Cleaned_SalesTable!J388</f>
        <v>2389.1322</v>
      </c>
      <c r="X388" s="9">
        <f t="shared" si="38"/>
        <v>654.66</v>
      </c>
      <c r="Y388" s="9">
        <f t="shared" si="39"/>
        <v>1734.47</v>
      </c>
      <c r="Z388" s="10">
        <f t="shared" si="40"/>
        <v>0.72599999999999998</v>
      </c>
      <c r="AA388" s="4" t="str">
        <f t="shared" si="41"/>
        <v>High Value</v>
      </c>
    </row>
    <row r="389" spans="1:27" ht="15" customHeight="1" x14ac:dyDescent="0.3">
      <c r="A389" s="4" t="str">
        <f>Cleaned_SalesTable!A389</f>
        <v>SALE387</v>
      </c>
      <c r="B389" s="26">
        <f>Cleaned_SalesTable!B389</f>
        <v>45892</v>
      </c>
      <c r="C389" s="4" t="str">
        <f t="shared" si="36"/>
        <v>Aug-2025</v>
      </c>
      <c r="D389" s="24">
        <f t="shared" si="37"/>
        <v>2025</v>
      </c>
      <c r="E389" s="4" t="str">
        <f>Cleaned_SalesTable!C389</f>
        <v>CUST1066</v>
      </c>
      <c r="F389" s="4" t="str">
        <f>VLOOKUP(E389,Cleaned_CustomerTable!$A:$H,2,FALSE())</f>
        <v>Cody Diaz</v>
      </c>
      <c r="G389" s="24">
        <f>VLOOKUP(E389,Cleaned_CustomerTable!$A:$H,3,FALSE())</f>
        <v>27</v>
      </c>
      <c r="H389" s="4" t="str">
        <f>VLOOKUP(E389,Cleaned_CustomerTable!$A:$H,8,FALSE())</f>
        <v>Silver</v>
      </c>
      <c r="I389" s="4" t="str">
        <f>VLOOKUP(E389,Cleaned_CustomerTable!$A:$H,6,FALSE())</f>
        <v>New Hampshire</v>
      </c>
      <c r="J389" s="4" t="str">
        <f>Cleaned_SalesTable!D389</f>
        <v>PROD80</v>
      </c>
      <c r="K389" s="4" t="str">
        <f>VLOOKUP(J389,Cleaned_ProductTable!$A:$F,2,FALSE())</f>
        <v>Wall-Mounted Spice Rack</v>
      </c>
      <c r="L389" s="4" t="str">
        <f>VLOOKUP(J389,Cleaned_ProductTable!$A:$F,3,FALSE())</f>
        <v>Home</v>
      </c>
      <c r="M389" s="4" t="str">
        <f>VLOOKUP(J389,Cleaned_ProductTable!$A:$F,4,FALSE())</f>
        <v>Allison Ltd</v>
      </c>
      <c r="N389" s="4">
        <f>VLOOKUP(J389,Cleaned_ProductTable!$A:$F,5,FALSE())</f>
        <v>143.43</v>
      </c>
      <c r="O389" s="4" t="str">
        <f>Cleaned_SalesTable!E389</f>
        <v>STORE10</v>
      </c>
      <c r="P389" s="4" t="str">
        <f>VLOOKUP(O389,Cleaned_StoreTable!$A:$F,2,FALSE())</f>
        <v>Hill, Wagner and Ballard</v>
      </c>
      <c r="Q389" s="4" t="str">
        <f>VLOOKUP(O389,Cleaned_StoreTable!$A:$F,3,FALSE())</f>
        <v>East</v>
      </c>
      <c r="R389" s="4" t="str">
        <f>VLOOKUP(O389,Cleaned_StoreTable!$A:$F,5,FALSE())</f>
        <v>Online</v>
      </c>
      <c r="S389" s="4">
        <f>Cleaned_SalesTable!F389</f>
        <v>4</v>
      </c>
      <c r="T389" s="9">
        <f>Cleaned_SalesTable!G389</f>
        <v>773.81</v>
      </c>
      <c r="U389" s="8">
        <f>Cleaned_SalesTable!H389</f>
        <v>0.08</v>
      </c>
      <c r="V389" s="4" t="str">
        <f>Cleaned_SalesTable!I389</f>
        <v>COD</v>
      </c>
      <c r="W389" s="9">
        <f>Cleaned_SalesTable!J389</f>
        <v>2847.6208000000001</v>
      </c>
      <c r="X389" s="9">
        <f t="shared" si="38"/>
        <v>573.72</v>
      </c>
      <c r="Y389" s="9">
        <f t="shared" si="39"/>
        <v>2273.9</v>
      </c>
      <c r="Z389" s="10">
        <f t="shared" si="40"/>
        <v>0.79849999999999999</v>
      </c>
      <c r="AA389" s="4" t="str">
        <f t="shared" si="41"/>
        <v>High Value</v>
      </c>
    </row>
    <row r="390" spans="1:27" ht="15" customHeight="1" x14ac:dyDescent="0.3">
      <c r="A390" s="4" t="str">
        <f>Cleaned_SalesTable!A390</f>
        <v>SALE388</v>
      </c>
      <c r="B390" s="26">
        <f>Cleaned_SalesTable!B390</f>
        <v>45780</v>
      </c>
      <c r="C390" s="4" t="str">
        <f t="shared" si="36"/>
        <v>May-2025</v>
      </c>
      <c r="D390" s="24">
        <f t="shared" si="37"/>
        <v>2025</v>
      </c>
      <c r="E390" s="4" t="str">
        <f>Cleaned_SalesTable!C390</f>
        <v>CUST1000</v>
      </c>
      <c r="F390" s="4" t="str">
        <f>VLOOKUP(E390,Cleaned_CustomerTable!$A:$H,2,FALSE())</f>
        <v>Sheena Bonilla</v>
      </c>
      <c r="G390" s="24">
        <f>VLOOKUP(E390,Cleaned_CustomerTable!$A:$H,3,FALSE())</f>
        <v>55</v>
      </c>
      <c r="H390" s="4" t="str">
        <f>VLOOKUP(E390,Cleaned_CustomerTable!$A:$H,8,FALSE())</f>
        <v>Standard</v>
      </c>
      <c r="I390" s="4" t="str">
        <f>VLOOKUP(E390,Cleaned_CustomerTable!$A:$H,6,FALSE())</f>
        <v>North Carolina</v>
      </c>
      <c r="J390" s="4" t="str">
        <f>Cleaned_SalesTable!D390</f>
        <v>PROD63</v>
      </c>
      <c r="K390" s="4" t="str">
        <f>VLOOKUP(J390,Cleaned_ProductTable!$A:$F,2,FALSE())</f>
        <v>Organic Sunscreen Lotion</v>
      </c>
      <c r="L390" s="4" t="str">
        <f>VLOOKUP(J390,Cleaned_ProductTable!$A:$F,3,FALSE())</f>
        <v>Beauty</v>
      </c>
      <c r="M390" s="4" t="str">
        <f>VLOOKUP(J390,Cleaned_ProductTable!$A:$F,4,FALSE())</f>
        <v>Anderson-Riley</v>
      </c>
      <c r="N390" s="4">
        <f>VLOOKUP(J390,Cleaned_ProductTable!$A:$F,5,FALSE())</f>
        <v>266.86</v>
      </c>
      <c r="O390" s="4" t="str">
        <f>Cleaned_SalesTable!E390</f>
        <v>STORE16</v>
      </c>
      <c r="P390" s="4" t="str">
        <f>VLOOKUP(O390,Cleaned_StoreTable!$A:$F,2,FALSE())</f>
        <v>Frederick-Wright</v>
      </c>
      <c r="Q390" s="4" t="str">
        <f>VLOOKUP(O390,Cleaned_StoreTable!$A:$F,3,FALSE())</f>
        <v>West</v>
      </c>
      <c r="R390" s="4" t="str">
        <f>VLOOKUP(O390,Cleaned_StoreTable!$A:$F,5,FALSE())</f>
        <v>Flagship</v>
      </c>
      <c r="S390" s="4">
        <f>Cleaned_SalesTable!F390</f>
        <v>1</v>
      </c>
      <c r="T390" s="9">
        <f>Cleaned_SalesTable!G390</f>
        <v>664.71</v>
      </c>
      <c r="U390" s="8">
        <f>Cleaned_SalesTable!H390</f>
        <v>0.1</v>
      </c>
      <c r="V390" s="4" t="str">
        <f>Cleaned_SalesTable!I390</f>
        <v>PayPal</v>
      </c>
      <c r="W390" s="9">
        <f>Cleaned_SalesTable!J390</f>
        <v>598.23900000000003</v>
      </c>
      <c r="X390" s="9">
        <f t="shared" si="38"/>
        <v>266.86</v>
      </c>
      <c r="Y390" s="9">
        <f t="shared" si="39"/>
        <v>331.38</v>
      </c>
      <c r="Z390" s="10">
        <f t="shared" si="40"/>
        <v>0.55389999999999995</v>
      </c>
      <c r="AA390" s="4" t="str">
        <f t="shared" si="41"/>
        <v>Standard</v>
      </c>
    </row>
    <row r="391" spans="1:27" ht="15" customHeight="1" x14ac:dyDescent="0.3">
      <c r="A391" s="4" t="str">
        <f>Cleaned_SalesTable!A391</f>
        <v>SALE389</v>
      </c>
      <c r="B391" s="26">
        <f>Cleaned_SalesTable!B391</f>
        <v>45233</v>
      </c>
      <c r="C391" s="4" t="str">
        <f t="shared" si="36"/>
        <v>Nov-2023</v>
      </c>
      <c r="D391" s="24">
        <f t="shared" si="37"/>
        <v>2023</v>
      </c>
      <c r="E391" s="4" t="str">
        <f>Cleaned_SalesTable!C391</f>
        <v>CUST1347</v>
      </c>
      <c r="F391" s="4" t="str">
        <f>VLOOKUP(E391,Cleaned_CustomerTable!$A:$H,2,FALSE())</f>
        <v>Justin Mason Dds</v>
      </c>
      <c r="G391" s="24">
        <f>VLOOKUP(E391,Cleaned_CustomerTable!$A:$H,3,FALSE())</f>
        <v>39</v>
      </c>
      <c r="H391" s="4" t="str">
        <f>VLOOKUP(E391,Cleaned_CustomerTable!$A:$H,8,FALSE())</f>
        <v>Gold</v>
      </c>
      <c r="I391" s="4" t="str">
        <f>VLOOKUP(E391,Cleaned_CustomerTable!$A:$H,6,FALSE())</f>
        <v>Connecticut</v>
      </c>
      <c r="J391" s="4" t="str">
        <f>Cleaned_SalesTable!D391</f>
        <v>PROD37</v>
      </c>
      <c r="K391" s="4" t="str">
        <f>VLOOKUP(J391,Cleaned_ProductTable!$A:$F,2,FALSE())</f>
        <v>Men's Casual Sneakers</v>
      </c>
      <c r="L391" s="4" t="str">
        <f>VLOOKUP(J391,Cleaned_ProductTable!$A:$F,3,FALSE())</f>
        <v>Clothing</v>
      </c>
      <c r="M391" s="4" t="str">
        <f>VLOOKUP(J391,Cleaned_ProductTable!$A:$F,4,FALSE())</f>
        <v>Hogan-Lee</v>
      </c>
      <c r="N391" s="4">
        <f>VLOOKUP(J391,Cleaned_ProductTable!$A:$F,5,FALSE())</f>
        <v>353.47</v>
      </c>
      <c r="O391" s="4" t="str">
        <f>Cleaned_SalesTable!E391</f>
        <v>STORE7</v>
      </c>
      <c r="P391" s="4" t="str">
        <f>VLOOKUP(O391,Cleaned_StoreTable!$A:$F,2,FALSE())</f>
        <v>Martinez-Mullins</v>
      </c>
      <c r="Q391" s="4" t="str">
        <f>VLOOKUP(O391,Cleaned_StoreTable!$A:$F,3,FALSE())</f>
        <v>South</v>
      </c>
      <c r="R391" s="4" t="str">
        <f>VLOOKUP(O391,Cleaned_StoreTable!$A:$F,5,FALSE())</f>
        <v>Online</v>
      </c>
      <c r="S391" s="4">
        <f>Cleaned_SalesTable!F391</f>
        <v>4</v>
      </c>
      <c r="T391" s="9">
        <f>Cleaned_SalesTable!G391</f>
        <v>482.06</v>
      </c>
      <c r="U391" s="8">
        <f>Cleaned_SalesTable!H391</f>
        <v>7.0000000000000007E-2</v>
      </c>
      <c r="V391" s="4" t="str">
        <f>Cleaned_SalesTable!I391</f>
        <v>PayPal</v>
      </c>
      <c r="W391" s="9">
        <f>Cleaned_SalesTable!J391</f>
        <v>1793.2632000000001</v>
      </c>
      <c r="X391" s="9">
        <f t="shared" si="38"/>
        <v>1413.88</v>
      </c>
      <c r="Y391" s="9">
        <f t="shared" si="39"/>
        <v>379.38</v>
      </c>
      <c r="Z391" s="10">
        <f t="shared" si="40"/>
        <v>0.21160000000000001</v>
      </c>
      <c r="AA391" s="4" t="str">
        <f t="shared" si="41"/>
        <v>High Value</v>
      </c>
    </row>
    <row r="392" spans="1:27" ht="15" customHeight="1" x14ac:dyDescent="0.3">
      <c r="A392" s="4" t="str">
        <f>Cleaned_SalesTable!A392</f>
        <v>SALE390</v>
      </c>
      <c r="B392" s="26">
        <f>Cleaned_SalesTable!B392</f>
        <v>45742</v>
      </c>
      <c r="C392" s="4" t="str">
        <f t="shared" si="36"/>
        <v>Mar-2025</v>
      </c>
      <c r="D392" s="24">
        <f t="shared" si="37"/>
        <v>2025</v>
      </c>
      <c r="E392" s="4" t="str">
        <f>Cleaned_SalesTable!C392</f>
        <v>CUST1089</v>
      </c>
      <c r="F392" s="4" t="str">
        <f>VLOOKUP(E392,Cleaned_CustomerTable!$A:$H,2,FALSE())</f>
        <v>Jamie Yoder</v>
      </c>
      <c r="G392" s="24">
        <f>VLOOKUP(E392,Cleaned_CustomerTable!$A:$H,3,FALSE())</f>
        <v>43</v>
      </c>
      <c r="H392" s="4" t="str">
        <f>VLOOKUP(E392,Cleaned_CustomerTable!$A:$H,8,FALSE())</f>
        <v>Platinum</v>
      </c>
      <c r="I392" s="4" t="str">
        <f>VLOOKUP(E392,Cleaned_CustomerTable!$A:$H,6,FALSE())</f>
        <v>Wisconsin</v>
      </c>
      <c r="J392" s="4" t="str">
        <f>Cleaned_SalesTable!D392</f>
        <v>PROD57</v>
      </c>
      <c r="K392" s="4" t="str">
        <f>VLOOKUP(J392,Cleaned_ProductTable!$A:$F,2,FALSE())</f>
        <v>Foam Roller</v>
      </c>
      <c r="L392" s="4" t="str">
        <f>VLOOKUP(J392,Cleaned_ProductTable!$A:$F,3,FALSE())</f>
        <v>Sports</v>
      </c>
      <c r="M392" s="4" t="str">
        <f>VLOOKUP(J392,Cleaned_ProductTable!$A:$F,4,FALSE())</f>
        <v>Atkinson, Camacho and Oliver</v>
      </c>
      <c r="N392" s="4">
        <f>VLOOKUP(J392,Cleaned_ProductTable!$A:$F,5,FALSE())</f>
        <v>30.62</v>
      </c>
      <c r="O392" s="4" t="str">
        <f>Cleaned_SalesTable!E392</f>
        <v>STORE3</v>
      </c>
      <c r="P392" s="4" t="str">
        <f>VLOOKUP(O392,Cleaned_StoreTable!$A:$F,2,FALSE())</f>
        <v>Johnson-Wright</v>
      </c>
      <c r="Q392" s="4" t="str">
        <f>VLOOKUP(O392,Cleaned_StoreTable!$A:$F,3,FALSE())</f>
        <v>North</v>
      </c>
      <c r="R392" s="4" t="str">
        <f>VLOOKUP(O392,Cleaned_StoreTable!$A:$F,5,FALSE())</f>
        <v>Outlet</v>
      </c>
      <c r="S392" s="4">
        <f>Cleaned_SalesTable!F392</f>
        <v>4</v>
      </c>
      <c r="T392" s="9">
        <f>Cleaned_SalesTable!G392</f>
        <v>995.55</v>
      </c>
      <c r="U392" s="8">
        <f>Cleaned_SalesTable!H392</f>
        <v>0.19</v>
      </c>
      <c r="V392" s="4" t="str">
        <f>Cleaned_SalesTable!I392</f>
        <v>PayPal</v>
      </c>
      <c r="W392" s="9">
        <f>Cleaned_SalesTable!J392</f>
        <v>3225.5819999999999</v>
      </c>
      <c r="X392" s="9">
        <f t="shared" si="38"/>
        <v>122.48</v>
      </c>
      <c r="Y392" s="9">
        <f t="shared" si="39"/>
        <v>3103.1</v>
      </c>
      <c r="Z392" s="10">
        <f t="shared" si="40"/>
        <v>0.96199999999999997</v>
      </c>
      <c r="AA392" s="4" t="str">
        <f t="shared" si="41"/>
        <v>High Value</v>
      </c>
    </row>
    <row r="393" spans="1:27" ht="15" customHeight="1" x14ac:dyDescent="0.3">
      <c r="A393" s="4" t="str">
        <f>Cleaned_SalesTable!A393</f>
        <v>SALE391</v>
      </c>
      <c r="B393" s="26">
        <f>Cleaned_SalesTable!B393</f>
        <v>45478</v>
      </c>
      <c r="C393" s="4" t="str">
        <f t="shared" si="36"/>
        <v>Jul-2024</v>
      </c>
      <c r="D393" s="24">
        <f t="shared" si="37"/>
        <v>2024</v>
      </c>
      <c r="E393" s="4" t="str">
        <f>Cleaned_SalesTable!C393</f>
        <v>CUST1141</v>
      </c>
      <c r="F393" s="4" t="str">
        <f>VLOOKUP(E393,Cleaned_CustomerTable!$A:$H,2,FALSE())</f>
        <v>Cristian Wright</v>
      </c>
      <c r="G393" s="24">
        <f>VLOOKUP(E393,Cleaned_CustomerTable!$A:$H,3,FALSE())</f>
        <v>30</v>
      </c>
      <c r="H393" s="4" t="str">
        <f>VLOOKUP(E393,Cleaned_CustomerTable!$A:$H,8,FALSE())</f>
        <v>Bronze</v>
      </c>
      <c r="I393" s="4" t="str">
        <f>VLOOKUP(E393,Cleaned_CustomerTable!$A:$H,6,FALSE())</f>
        <v>California</v>
      </c>
      <c r="J393" s="4" t="str">
        <f>Cleaned_SalesTable!D393</f>
        <v>PROD93</v>
      </c>
      <c r="K393" s="4" t="str">
        <f>VLOOKUP(J393,Cleaned_ProductTable!$A:$F,2,FALSE())</f>
        <v>USB-C Laptop Charger</v>
      </c>
      <c r="L393" s="4" t="str">
        <f>VLOOKUP(J393,Cleaned_ProductTable!$A:$F,3,FALSE())</f>
        <v>Electronics</v>
      </c>
      <c r="M393" s="4" t="str">
        <f>VLOOKUP(J393,Cleaned_ProductTable!$A:$F,4,FALSE())</f>
        <v>Martin LLC</v>
      </c>
      <c r="N393" s="4">
        <f>VLOOKUP(J393,Cleaned_ProductTable!$A:$F,5,FALSE())</f>
        <v>377.52</v>
      </c>
      <c r="O393" s="4" t="str">
        <f>Cleaned_SalesTable!E393</f>
        <v>STORE13</v>
      </c>
      <c r="P393" s="4" t="str">
        <f>VLOOKUP(O393,Cleaned_StoreTable!$A:$F,2,FALSE())</f>
        <v>Gardner, Humphrey and Contreras</v>
      </c>
      <c r="Q393" s="4" t="str">
        <f>VLOOKUP(O393,Cleaned_StoreTable!$A:$F,3,FALSE())</f>
        <v>East</v>
      </c>
      <c r="R393" s="4" t="str">
        <f>VLOOKUP(O393,Cleaned_StoreTable!$A:$F,5,FALSE())</f>
        <v>Flagship</v>
      </c>
      <c r="S393" s="4">
        <f>Cleaned_SalesTable!F393</f>
        <v>2</v>
      </c>
      <c r="T393" s="9">
        <f>Cleaned_SalesTable!G393</f>
        <v>153.84</v>
      </c>
      <c r="U393" s="8">
        <f>Cleaned_SalesTable!H393</f>
        <v>0.27</v>
      </c>
      <c r="V393" s="4" t="str">
        <f>Cleaned_SalesTable!I393</f>
        <v>PayPal</v>
      </c>
      <c r="W393" s="9">
        <f>Cleaned_SalesTable!J393</f>
        <v>224.60640000000001</v>
      </c>
      <c r="X393" s="9">
        <f t="shared" si="38"/>
        <v>755.04</v>
      </c>
      <c r="Y393" s="9">
        <f t="shared" si="39"/>
        <v>-530.42999999999995</v>
      </c>
      <c r="Z393" s="10">
        <f t="shared" si="40"/>
        <v>-2.3616000000000001</v>
      </c>
      <c r="AA393" s="4" t="str">
        <f t="shared" si="41"/>
        <v>Standard</v>
      </c>
    </row>
    <row r="394" spans="1:27" ht="15" customHeight="1" x14ac:dyDescent="0.3">
      <c r="A394" s="4" t="str">
        <f>Cleaned_SalesTable!A394</f>
        <v>SALE392</v>
      </c>
      <c r="B394" s="26">
        <f>Cleaned_SalesTable!B394</f>
        <v>45789</v>
      </c>
      <c r="C394" s="4" t="str">
        <f t="shared" si="36"/>
        <v>May-2025</v>
      </c>
      <c r="D394" s="24">
        <f t="shared" si="37"/>
        <v>2025</v>
      </c>
      <c r="E394" s="4" t="str">
        <f>Cleaned_SalesTable!C394</f>
        <v>CUST1153</v>
      </c>
      <c r="F394" s="4" t="str">
        <f>VLOOKUP(E394,Cleaned_CustomerTable!$A:$H,2,FALSE())</f>
        <v>Joseph Faulkner</v>
      </c>
      <c r="G394" s="24">
        <f>VLOOKUP(E394,Cleaned_CustomerTable!$A:$H,3,FALSE())</f>
        <v>31</v>
      </c>
      <c r="H394" s="4" t="str">
        <f>VLOOKUP(E394,Cleaned_CustomerTable!$A:$H,8,FALSE())</f>
        <v>Bronze</v>
      </c>
      <c r="I394" s="4" t="str">
        <f>VLOOKUP(E394,Cleaned_CustomerTable!$A:$H,6,FALSE())</f>
        <v>North Dakota</v>
      </c>
      <c r="J394" s="4" t="str">
        <f>Cleaned_SalesTable!D394</f>
        <v>PROD78</v>
      </c>
      <c r="K394" s="4" t="str">
        <f>VLOOKUP(J394,Cleaned_ProductTable!$A:$F,2,FALSE())</f>
        <v>Essential Oil Diffuser</v>
      </c>
      <c r="L394" s="4" t="str">
        <f>VLOOKUP(J394,Cleaned_ProductTable!$A:$F,3,FALSE())</f>
        <v>Home</v>
      </c>
      <c r="M394" s="4" t="str">
        <f>VLOOKUP(J394,Cleaned_ProductTable!$A:$F,4,FALSE())</f>
        <v>Hernandez Inc</v>
      </c>
      <c r="N394" s="4">
        <f>VLOOKUP(J394,Cleaned_ProductTable!$A:$F,5,FALSE())</f>
        <v>325.26</v>
      </c>
      <c r="O394" s="4" t="str">
        <f>Cleaned_SalesTable!E394</f>
        <v>STORE6</v>
      </c>
      <c r="P394" s="4" t="str">
        <f>VLOOKUP(O394,Cleaned_StoreTable!$A:$F,2,FALSE())</f>
        <v>Benson-Elliott</v>
      </c>
      <c r="Q394" s="4" t="str">
        <f>VLOOKUP(O394,Cleaned_StoreTable!$A:$F,3,FALSE())</f>
        <v>East</v>
      </c>
      <c r="R394" s="4" t="str">
        <f>VLOOKUP(O394,Cleaned_StoreTable!$A:$F,5,FALSE())</f>
        <v>Online</v>
      </c>
      <c r="S394" s="4">
        <f>Cleaned_SalesTable!F394</f>
        <v>3</v>
      </c>
      <c r="T394" s="9">
        <f>Cleaned_SalesTable!G394</f>
        <v>362.11</v>
      </c>
      <c r="U394" s="8">
        <f>Cleaned_SalesTable!H394</f>
        <v>0.23</v>
      </c>
      <c r="V394" s="4" t="str">
        <f>Cleaned_SalesTable!I394</f>
        <v>COD</v>
      </c>
      <c r="W394" s="9">
        <f>Cleaned_SalesTable!J394</f>
        <v>836.47410000000002</v>
      </c>
      <c r="X394" s="9">
        <f t="shared" si="38"/>
        <v>975.78</v>
      </c>
      <c r="Y394" s="9">
        <f t="shared" si="39"/>
        <v>-139.31</v>
      </c>
      <c r="Z394" s="10">
        <f t="shared" si="40"/>
        <v>-0.16650000000000001</v>
      </c>
      <c r="AA394" s="4" t="str">
        <f t="shared" si="41"/>
        <v>Standard</v>
      </c>
    </row>
    <row r="395" spans="1:27" ht="15" customHeight="1" x14ac:dyDescent="0.3">
      <c r="A395" s="4" t="str">
        <f>Cleaned_SalesTable!A395</f>
        <v>SALE393</v>
      </c>
      <c r="B395" s="26">
        <f>Cleaned_SalesTable!B395</f>
        <v>45561</v>
      </c>
      <c r="C395" s="4" t="str">
        <f t="shared" si="36"/>
        <v>Sep-2024</v>
      </c>
      <c r="D395" s="24">
        <f t="shared" si="37"/>
        <v>2024</v>
      </c>
      <c r="E395" s="4" t="str">
        <f>Cleaned_SalesTable!C395</f>
        <v>CUST1472</v>
      </c>
      <c r="F395" s="4" t="str">
        <f>VLOOKUP(E395,Cleaned_CustomerTable!$A:$H,2,FALSE())</f>
        <v>Philip Mendoza</v>
      </c>
      <c r="G395" s="24">
        <f>VLOOKUP(E395,Cleaned_CustomerTable!$A:$H,3,FALSE())</f>
        <v>42</v>
      </c>
      <c r="H395" s="4" t="str">
        <f>VLOOKUP(E395,Cleaned_CustomerTable!$A:$H,8,FALSE())</f>
        <v>Silver</v>
      </c>
      <c r="I395" s="4" t="str">
        <f>VLOOKUP(E395,Cleaned_CustomerTable!$A:$H,6,FALSE())</f>
        <v>Massachusetts</v>
      </c>
      <c r="J395" s="4" t="str">
        <f>Cleaned_SalesTable!D395</f>
        <v>PROD43</v>
      </c>
      <c r="K395" s="4" t="str">
        <f>VLOOKUP(J395,Cleaned_ProductTable!$A:$F,2,FALSE())</f>
        <v>USB External Hard Drive</v>
      </c>
      <c r="L395" s="4" t="str">
        <f>VLOOKUP(J395,Cleaned_ProductTable!$A:$F,3,FALSE())</f>
        <v>Electronics</v>
      </c>
      <c r="M395" s="4" t="str">
        <f>VLOOKUP(J395,Cleaned_ProductTable!$A:$F,4,FALSE())</f>
        <v>Robinson Inc</v>
      </c>
      <c r="N395" s="4">
        <f>VLOOKUP(J395,Cleaned_ProductTable!$A:$F,5,FALSE())</f>
        <v>253.33</v>
      </c>
      <c r="O395" s="4" t="str">
        <f>Cleaned_SalesTable!E395</f>
        <v>STORE8</v>
      </c>
      <c r="P395" s="4" t="str">
        <f>VLOOKUP(O395,Cleaned_StoreTable!$A:$F,2,FALSE())</f>
        <v>Bean, Jones and Park</v>
      </c>
      <c r="Q395" s="4" t="str">
        <f>VLOOKUP(O395,Cleaned_StoreTable!$A:$F,3,FALSE())</f>
        <v>West</v>
      </c>
      <c r="R395" s="4" t="str">
        <f>VLOOKUP(O395,Cleaned_StoreTable!$A:$F,5,FALSE())</f>
        <v>Online</v>
      </c>
      <c r="S395" s="4">
        <f>Cleaned_SalesTable!F395</f>
        <v>3</v>
      </c>
      <c r="T395" s="9">
        <f>Cleaned_SalesTable!G395</f>
        <v>112.26</v>
      </c>
      <c r="U395" s="8">
        <f>Cleaned_SalesTable!H395</f>
        <v>0.11</v>
      </c>
      <c r="V395" s="4" t="str">
        <f>Cleaned_SalesTable!I395</f>
        <v>Credit Card</v>
      </c>
      <c r="W395" s="9">
        <f>Cleaned_SalesTable!J395</f>
        <v>299.73419999999999</v>
      </c>
      <c r="X395" s="9">
        <f t="shared" si="38"/>
        <v>759.99</v>
      </c>
      <c r="Y395" s="9">
        <f t="shared" si="39"/>
        <v>-460.26</v>
      </c>
      <c r="Z395" s="10">
        <f t="shared" si="40"/>
        <v>-1.5356000000000001</v>
      </c>
      <c r="AA395" s="4" t="str">
        <f t="shared" si="41"/>
        <v>Standard</v>
      </c>
    </row>
    <row r="396" spans="1:27" ht="15" customHeight="1" x14ac:dyDescent="0.3">
      <c r="A396" s="4" t="str">
        <f>Cleaned_SalesTable!A396</f>
        <v>SALE394</v>
      </c>
      <c r="B396" s="26">
        <f>Cleaned_SalesTable!B396</f>
        <v>45378</v>
      </c>
      <c r="C396" s="4" t="str">
        <f t="shared" si="36"/>
        <v>Mar-2024</v>
      </c>
      <c r="D396" s="24">
        <f t="shared" si="37"/>
        <v>2024</v>
      </c>
      <c r="E396" s="4" t="str">
        <f>Cleaned_SalesTable!C396</f>
        <v>CUST1203</v>
      </c>
      <c r="F396" s="4" t="str">
        <f>VLOOKUP(E396,Cleaned_CustomerTable!$A:$H,2,FALSE())</f>
        <v>Sarah Brady</v>
      </c>
      <c r="G396" s="24">
        <f>VLOOKUP(E396,Cleaned_CustomerTable!$A:$H,3,FALSE())</f>
        <v>47</v>
      </c>
      <c r="H396" s="4" t="str">
        <f>VLOOKUP(E396,Cleaned_CustomerTable!$A:$H,8,FALSE())</f>
        <v>Platinum</v>
      </c>
      <c r="I396" s="4" t="str">
        <f>VLOOKUP(E396,Cleaned_CustomerTable!$A:$H,6,FALSE())</f>
        <v>Iowa</v>
      </c>
      <c r="J396" s="4" t="str">
        <f>Cleaned_SalesTable!D396</f>
        <v>PROD94</v>
      </c>
      <c r="K396" s="4" t="str">
        <f>VLOOKUP(J396,Cleaned_ProductTable!$A:$F,2,FALSE())</f>
        <v>Vitamin E Body Lotion</v>
      </c>
      <c r="L396" s="4" t="str">
        <f>VLOOKUP(J396,Cleaned_ProductTable!$A:$F,3,FALSE())</f>
        <v>Beauty</v>
      </c>
      <c r="M396" s="4" t="str">
        <f>VLOOKUP(J396,Cleaned_ProductTable!$A:$F,4,FALSE())</f>
        <v>Hoffman-Williams</v>
      </c>
      <c r="N396" s="4">
        <f>VLOOKUP(J396,Cleaned_ProductTable!$A:$F,5,FALSE())</f>
        <v>358.47</v>
      </c>
      <c r="O396" s="4" t="str">
        <f>Cleaned_SalesTable!E396</f>
        <v>STORE19</v>
      </c>
      <c r="P396" s="4" t="str">
        <f>VLOOKUP(O396,Cleaned_StoreTable!$A:$F,2,FALSE())</f>
        <v>Mann-Austin</v>
      </c>
      <c r="Q396" s="4" t="str">
        <f>VLOOKUP(O396,Cleaned_StoreTable!$A:$F,3,FALSE())</f>
        <v>East</v>
      </c>
      <c r="R396" s="4" t="str">
        <f>VLOOKUP(O396,Cleaned_StoreTable!$A:$F,5,FALSE())</f>
        <v>Online</v>
      </c>
      <c r="S396" s="4">
        <f>Cleaned_SalesTable!F396</f>
        <v>2</v>
      </c>
      <c r="T396" s="9">
        <f>Cleaned_SalesTable!G396</f>
        <v>962.81</v>
      </c>
      <c r="U396" s="8">
        <f>Cleaned_SalesTable!H396</f>
        <v>0.06</v>
      </c>
      <c r="V396" s="4" t="str">
        <f>Cleaned_SalesTable!I396</f>
        <v>COD</v>
      </c>
      <c r="W396" s="9">
        <f>Cleaned_SalesTable!J396</f>
        <v>1810.0827999999999</v>
      </c>
      <c r="X396" s="9">
        <f t="shared" si="38"/>
        <v>716.94</v>
      </c>
      <c r="Y396" s="9">
        <f t="shared" si="39"/>
        <v>1093.1400000000001</v>
      </c>
      <c r="Z396" s="10">
        <f t="shared" si="40"/>
        <v>0.60389999999999999</v>
      </c>
      <c r="AA396" s="4" t="str">
        <f t="shared" si="41"/>
        <v>High Value</v>
      </c>
    </row>
    <row r="397" spans="1:27" ht="15" customHeight="1" x14ac:dyDescent="0.3">
      <c r="A397" s="4" t="str">
        <f>Cleaned_SalesTable!A397</f>
        <v>SALE395</v>
      </c>
      <c r="B397" s="26">
        <f>Cleaned_SalesTable!B397</f>
        <v>45308</v>
      </c>
      <c r="C397" s="4" t="str">
        <f t="shared" si="36"/>
        <v>Jan-2024</v>
      </c>
      <c r="D397" s="24">
        <f t="shared" si="37"/>
        <v>2024</v>
      </c>
      <c r="E397" s="4" t="str">
        <f>Cleaned_SalesTable!C397</f>
        <v>CUST1213</v>
      </c>
      <c r="F397" s="4" t="str">
        <f>VLOOKUP(E397,Cleaned_CustomerTable!$A:$H,2,FALSE())</f>
        <v>Stuart Johnson</v>
      </c>
      <c r="G397" s="24">
        <f>VLOOKUP(E397,Cleaned_CustomerTable!$A:$H,3,FALSE())</f>
        <v>42</v>
      </c>
      <c r="H397" s="4" t="str">
        <f>VLOOKUP(E397,Cleaned_CustomerTable!$A:$H,8,FALSE())</f>
        <v>Platinum</v>
      </c>
      <c r="I397" s="4" t="str">
        <f>VLOOKUP(E397,Cleaned_CustomerTable!$A:$H,6,FALSE())</f>
        <v>North Dakota</v>
      </c>
      <c r="J397" s="4" t="str">
        <f>Cleaned_SalesTable!D397</f>
        <v>PROD21</v>
      </c>
      <c r="K397" s="4" t="str">
        <f>VLOOKUP(J397,Cleaned_ProductTable!$A:$F,2,FALSE())</f>
        <v>Multi-Purpose Storage Box</v>
      </c>
      <c r="L397" s="4" t="str">
        <f>VLOOKUP(J397,Cleaned_ProductTable!$A:$F,3,FALSE())</f>
        <v>Home</v>
      </c>
      <c r="M397" s="4" t="str">
        <f>VLOOKUP(J397,Cleaned_ProductTable!$A:$F,4,FALSE())</f>
        <v>Gardner-Montes</v>
      </c>
      <c r="N397" s="4">
        <f>VLOOKUP(J397,Cleaned_ProductTable!$A:$F,5,FALSE())</f>
        <v>123.46</v>
      </c>
      <c r="O397" s="4" t="str">
        <f>Cleaned_SalesTable!E397</f>
        <v>STORE0</v>
      </c>
      <c r="P397" s="4" t="str">
        <f>VLOOKUP(O397,Cleaned_StoreTable!$A:$F,2,FALSE())</f>
        <v>Rivera-Warner</v>
      </c>
      <c r="Q397" s="4" t="str">
        <f>VLOOKUP(O397,Cleaned_StoreTable!$A:$F,3,FALSE())</f>
        <v>East</v>
      </c>
      <c r="R397" s="4" t="str">
        <f>VLOOKUP(O397,Cleaned_StoreTable!$A:$F,5,FALSE())</f>
        <v>Flagship</v>
      </c>
      <c r="S397" s="4">
        <f>Cleaned_SalesTable!F397</f>
        <v>4</v>
      </c>
      <c r="T397" s="9">
        <f>Cleaned_SalesTable!G397</f>
        <v>276.23</v>
      </c>
      <c r="U397" s="8">
        <f>Cleaned_SalesTable!H397</f>
        <v>0.12</v>
      </c>
      <c r="V397" s="4" t="str">
        <f>Cleaned_SalesTable!I397</f>
        <v>Credit Card</v>
      </c>
      <c r="W397" s="9">
        <f>Cleaned_SalesTable!J397</f>
        <v>972.32960000000003</v>
      </c>
      <c r="X397" s="9">
        <f t="shared" si="38"/>
        <v>493.84</v>
      </c>
      <c r="Y397" s="9">
        <f t="shared" si="39"/>
        <v>478.49</v>
      </c>
      <c r="Z397" s="10">
        <f t="shared" si="40"/>
        <v>0.49209999999999998</v>
      </c>
      <c r="AA397" s="4" t="str">
        <f t="shared" si="41"/>
        <v>Standard</v>
      </c>
    </row>
    <row r="398" spans="1:27" ht="15" customHeight="1" x14ac:dyDescent="0.3">
      <c r="A398" s="4" t="str">
        <f>Cleaned_SalesTable!A398</f>
        <v>SALE396</v>
      </c>
      <c r="B398" s="26">
        <f>Cleaned_SalesTable!B398</f>
        <v>45407</v>
      </c>
      <c r="C398" s="4" t="str">
        <f t="shared" si="36"/>
        <v>Apr-2024</v>
      </c>
      <c r="D398" s="24">
        <f t="shared" si="37"/>
        <v>2024</v>
      </c>
      <c r="E398" s="4" t="str">
        <f>Cleaned_SalesTable!C398</f>
        <v>CUST1015</v>
      </c>
      <c r="F398" s="4" t="str">
        <f>VLOOKUP(E398,Cleaned_CustomerTable!$A:$H,2,FALSE())</f>
        <v>Laura Alvarez</v>
      </c>
      <c r="G398" s="24">
        <f>VLOOKUP(E398,Cleaned_CustomerTable!$A:$H,3,FALSE())</f>
        <v>49</v>
      </c>
      <c r="H398" s="4" t="str">
        <f>VLOOKUP(E398,Cleaned_CustomerTable!$A:$H,8,FALSE())</f>
        <v>Platinum</v>
      </c>
      <c r="I398" s="4" t="str">
        <f>VLOOKUP(E398,Cleaned_CustomerTable!$A:$H,6,FALSE())</f>
        <v>Washington</v>
      </c>
      <c r="J398" s="4" t="str">
        <f>Cleaned_SalesTable!D398</f>
        <v>PROD18</v>
      </c>
      <c r="K398" s="4" t="str">
        <f>VLOOKUP(J398,Cleaned_ProductTable!$A:$F,2,FALSE())</f>
        <v>Women's Denim Jeans</v>
      </c>
      <c r="L398" s="4" t="str">
        <f>VLOOKUP(J398,Cleaned_ProductTable!$A:$F,3,FALSE())</f>
        <v>Clothing</v>
      </c>
      <c r="M398" s="4" t="str">
        <f>VLOOKUP(J398,Cleaned_ProductTable!$A:$F,4,FALSE())</f>
        <v>Guerra-Hendrix</v>
      </c>
      <c r="N398" s="4">
        <f>VLOOKUP(J398,Cleaned_ProductTable!$A:$F,5,FALSE())</f>
        <v>265.73</v>
      </c>
      <c r="O398" s="4" t="str">
        <f>Cleaned_SalesTable!E398</f>
        <v>STORE14</v>
      </c>
      <c r="P398" s="4" t="str">
        <f>VLOOKUP(O398,Cleaned_StoreTable!$A:$F,2,FALSE())</f>
        <v>Mcdonald Inc</v>
      </c>
      <c r="Q398" s="4" t="str">
        <f>VLOOKUP(O398,Cleaned_StoreTable!$A:$F,3,FALSE())</f>
        <v>South</v>
      </c>
      <c r="R398" s="4" t="str">
        <f>VLOOKUP(O398,Cleaned_StoreTable!$A:$F,5,FALSE())</f>
        <v>Outlet</v>
      </c>
      <c r="S398" s="4">
        <f>Cleaned_SalesTable!F398</f>
        <v>3</v>
      </c>
      <c r="T398" s="9">
        <f>Cleaned_SalesTable!G398</f>
        <v>991.37</v>
      </c>
      <c r="U398" s="8">
        <f>Cleaned_SalesTable!H398</f>
        <v>0.1</v>
      </c>
      <c r="V398" s="4" t="str">
        <f>Cleaned_SalesTable!I398</f>
        <v>PayPal</v>
      </c>
      <c r="W398" s="9">
        <f>Cleaned_SalesTable!J398</f>
        <v>2676.6990000000001</v>
      </c>
      <c r="X398" s="9">
        <f t="shared" si="38"/>
        <v>797.19</v>
      </c>
      <c r="Y398" s="9">
        <f t="shared" si="39"/>
        <v>1879.51</v>
      </c>
      <c r="Z398" s="10">
        <f t="shared" si="40"/>
        <v>0.70220000000000005</v>
      </c>
      <c r="AA398" s="4" t="str">
        <f t="shared" si="41"/>
        <v>High Value</v>
      </c>
    </row>
    <row r="399" spans="1:27" ht="15" customHeight="1" x14ac:dyDescent="0.3">
      <c r="A399" s="4" t="str">
        <f>Cleaned_SalesTable!A399</f>
        <v>SALE397</v>
      </c>
      <c r="B399" s="26">
        <f>Cleaned_SalesTable!B399</f>
        <v>45929</v>
      </c>
      <c r="C399" s="4" t="str">
        <f t="shared" si="36"/>
        <v>Sep-2025</v>
      </c>
      <c r="D399" s="24">
        <f t="shared" si="37"/>
        <v>2025</v>
      </c>
      <c r="E399" s="4" t="str">
        <f>Cleaned_SalesTable!C399</f>
        <v>CUST1168</v>
      </c>
      <c r="F399" s="4" t="str">
        <f>VLOOKUP(E399,Cleaned_CustomerTable!$A:$H,2,FALSE())</f>
        <v>Daniel Contreras</v>
      </c>
      <c r="G399" s="24">
        <f>VLOOKUP(E399,Cleaned_CustomerTable!$A:$H,3,FALSE())</f>
        <v>36</v>
      </c>
      <c r="H399" s="4" t="str">
        <f>VLOOKUP(E399,Cleaned_CustomerTable!$A:$H,8,FALSE())</f>
        <v>Platinum</v>
      </c>
      <c r="I399" s="4" t="str">
        <f>VLOOKUP(E399,Cleaned_CustomerTable!$A:$H,6,FALSE())</f>
        <v>Florida</v>
      </c>
      <c r="J399" s="4" t="str">
        <f>Cleaned_SalesTable!D399</f>
        <v>PROD21</v>
      </c>
      <c r="K399" s="4" t="str">
        <f>VLOOKUP(J399,Cleaned_ProductTable!$A:$F,2,FALSE())</f>
        <v>Multi-Purpose Storage Box</v>
      </c>
      <c r="L399" s="4" t="str">
        <f>VLOOKUP(J399,Cleaned_ProductTable!$A:$F,3,FALSE())</f>
        <v>Home</v>
      </c>
      <c r="M399" s="4" t="str">
        <f>VLOOKUP(J399,Cleaned_ProductTable!$A:$F,4,FALSE())</f>
        <v>Gardner-Montes</v>
      </c>
      <c r="N399" s="4">
        <f>VLOOKUP(J399,Cleaned_ProductTable!$A:$F,5,FALSE())</f>
        <v>123.46</v>
      </c>
      <c r="O399" s="4" t="str">
        <f>Cleaned_SalesTable!E399</f>
        <v>STORE13</v>
      </c>
      <c r="P399" s="4" t="str">
        <f>VLOOKUP(O399,Cleaned_StoreTable!$A:$F,2,FALSE())</f>
        <v>Gardner, Humphrey and Contreras</v>
      </c>
      <c r="Q399" s="4" t="str">
        <f>VLOOKUP(O399,Cleaned_StoreTable!$A:$F,3,FALSE())</f>
        <v>East</v>
      </c>
      <c r="R399" s="4" t="str">
        <f>VLOOKUP(O399,Cleaned_StoreTable!$A:$F,5,FALSE())</f>
        <v>Flagship</v>
      </c>
      <c r="S399" s="4">
        <f>Cleaned_SalesTable!F399</f>
        <v>3</v>
      </c>
      <c r="T399" s="9">
        <f>Cleaned_SalesTable!G399</f>
        <v>977.47</v>
      </c>
      <c r="U399" s="8">
        <f>Cleaned_SalesTable!H399</f>
        <v>0.05</v>
      </c>
      <c r="V399" s="4" t="str">
        <f>Cleaned_SalesTable!I399</f>
        <v>Credit Card</v>
      </c>
      <c r="W399" s="9">
        <f>Cleaned_SalesTable!J399</f>
        <v>2785.7894999999999</v>
      </c>
      <c r="X399" s="9">
        <f t="shared" si="38"/>
        <v>370.38</v>
      </c>
      <c r="Y399" s="9">
        <f t="shared" si="39"/>
        <v>2415.41</v>
      </c>
      <c r="Z399" s="10">
        <f t="shared" si="40"/>
        <v>0.86699999999999999</v>
      </c>
      <c r="AA399" s="4" t="str">
        <f t="shared" si="41"/>
        <v>High Value</v>
      </c>
    </row>
    <row r="400" spans="1:27" ht="15" customHeight="1" x14ac:dyDescent="0.3">
      <c r="A400" s="4" t="str">
        <f>Cleaned_SalesTable!A400</f>
        <v>SALE398</v>
      </c>
      <c r="B400" s="26">
        <f>Cleaned_SalesTable!B400</f>
        <v>45844</v>
      </c>
      <c r="C400" s="4" t="str">
        <f t="shared" si="36"/>
        <v>Jul-2025</v>
      </c>
      <c r="D400" s="24">
        <f t="shared" si="37"/>
        <v>2025</v>
      </c>
      <c r="E400" s="4" t="str">
        <f>Cleaned_SalesTable!C400</f>
        <v>CUST1206</v>
      </c>
      <c r="F400" s="4" t="str">
        <f>VLOOKUP(E400,Cleaned_CustomerTable!$A:$H,2,FALSE())</f>
        <v>Ronald Jones</v>
      </c>
      <c r="G400" s="24">
        <f>VLOOKUP(E400,Cleaned_CustomerTable!$A:$H,3,FALSE())</f>
        <v>26</v>
      </c>
      <c r="H400" s="4" t="str">
        <f>VLOOKUP(E400,Cleaned_CustomerTable!$A:$H,8,FALSE())</f>
        <v>Silver</v>
      </c>
      <c r="I400" s="4" t="str">
        <f>VLOOKUP(E400,Cleaned_CustomerTable!$A:$H,6,FALSE())</f>
        <v>Tennessee</v>
      </c>
      <c r="J400" s="4" t="str">
        <f>Cleaned_SalesTable!D400</f>
        <v>PROD94</v>
      </c>
      <c r="K400" s="4" t="str">
        <f>VLOOKUP(J400,Cleaned_ProductTable!$A:$F,2,FALSE())</f>
        <v>Vitamin E Body Lotion</v>
      </c>
      <c r="L400" s="4" t="str">
        <f>VLOOKUP(J400,Cleaned_ProductTable!$A:$F,3,FALSE())</f>
        <v>Beauty</v>
      </c>
      <c r="M400" s="4" t="str">
        <f>VLOOKUP(J400,Cleaned_ProductTable!$A:$F,4,FALSE())</f>
        <v>Hoffman-Williams</v>
      </c>
      <c r="N400" s="4">
        <f>VLOOKUP(J400,Cleaned_ProductTable!$A:$F,5,FALSE())</f>
        <v>358.47</v>
      </c>
      <c r="O400" s="4" t="str">
        <f>Cleaned_SalesTable!E400</f>
        <v>STORE12</v>
      </c>
      <c r="P400" s="4" t="str">
        <f>VLOOKUP(O400,Cleaned_StoreTable!$A:$F,2,FALSE())</f>
        <v>Thomas, Bridges and Harris</v>
      </c>
      <c r="Q400" s="4" t="str">
        <f>VLOOKUP(O400,Cleaned_StoreTable!$A:$F,3,FALSE())</f>
        <v>North</v>
      </c>
      <c r="R400" s="4" t="str">
        <f>VLOOKUP(O400,Cleaned_StoreTable!$A:$F,5,FALSE())</f>
        <v>Online</v>
      </c>
      <c r="S400" s="4">
        <f>Cleaned_SalesTable!F400</f>
        <v>2</v>
      </c>
      <c r="T400" s="9">
        <f>Cleaned_SalesTable!G400</f>
        <v>308.7</v>
      </c>
      <c r="U400" s="8">
        <f>Cleaned_SalesTable!H400</f>
        <v>0.2</v>
      </c>
      <c r="V400" s="4" t="str">
        <f>Cleaned_SalesTable!I400</f>
        <v>PayPal</v>
      </c>
      <c r="W400" s="9">
        <f>Cleaned_SalesTable!J400</f>
        <v>493.92</v>
      </c>
      <c r="X400" s="9">
        <f t="shared" si="38"/>
        <v>716.94</v>
      </c>
      <c r="Y400" s="9">
        <f t="shared" si="39"/>
        <v>-223.02</v>
      </c>
      <c r="Z400" s="10">
        <f t="shared" si="40"/>
        <v>-0.45150000000000001</v>
      </c>
      <c r="AA400" s="4" t="str">
        <f t="shared" si="41"/>
        <v>Standard</v>
      </c>
    </row>
    <row r="401" spans="1:27" ht="15" customHeight="1" x14ac:dyDescent="0.3">
      <c r="A401" s="4" t="str">
        <f>Cleaned_SalesTable!A401</f>
        <v>SALE399</v>
      </c>
      <c r="B401" s="26">
        <f>Cleaned_SalesTable!B401</f>
        <v>45579</v>
      </c>
      <c r="C401" s="4" t="str">
        <f t="shared" si="36"/>
        <v>Oct-2024</v>
      </c>
      <c r="D401" s="24">
        <f t="shared" si="37"/>
        <v>2024</v>
      </c>
      <c r="E401" s="4" t="str">
        <f>Cleaned_SalesTable!C401</f>
        <v>CUST1037</v>
      </c>
      <c r="F401" s="4" t="str">
        <f>VLOOKUP(E401,Cleaned_CustomerTable!$A:$H,2,FALSE())</f>
        <v>Christopher Carter</v>
      </c>
      <c r="G401" s="24">
        <f>VLOOKUP(E401,Cleaned_CustomerTable!$A:$H,3,FALSE())</f>
        <v>27</v>
      </c>
      <c r="H401" s="4" t="str">
        <f>VLOOKUP(E401,Cleaned_CustomerTable!$A:$H,8,FALSE())</f>
        <v>Standard</v>
      </c>
      <c r="I401" s="4" t="str">
        <f>VLOOKUP(E401,Cleaned_CustomerTable!$A:$H,6,FALSE())</f>
        <v>South Dakota</v>
      </c>
      <c r="J401" s="4" t="str">
        <f>Cleaned_SalesTable!D401</f>
        <v>PROD6</v>
      </c>
      <c r="K401" s="4" t="str">
        <f>VLOOKUP(J401,Cleaned_ProductTable!$A:$F,2,FALSE())</f>
        <v>Herbal Face Moisturizer</v>
      </c>
      <c r="L401" s="4" t="str">
        <f>VLOOKUP(J401,Cleaned_ProductTable!$A:$F,3,FALSE())</f>
        <v>Beauty</v>
      </c>
      <c r="M401" s="4" t="str">
        <f>VLOOKUP(J401,Cleaned_ProductTable!$A:$F,4,FALSE())</f>
        <v>Davidson PLC</v>
      </c>
      <c r="N401" s="4">
        <f>VLOOKUP(J401,Cleaned_ProductTable!$A:$F,5,FALSE())</f>
        <v>312.8</v>
      </c>
      <c r="O401" s="4" t="str">
        <f>Cleaned_SalesTable!E401</f>
        <v>STORE16</v>
      </c>
      <c r="P401" s="4" t="str">
        <f>VLOOKUP(O401,Cleaned_StoreTable!$A:$F,2,FALSE())</f>
        <v>Frederick-Wright</v>
      </c>
      <c r="Q401" s="4" t="str">
        <f>VLOOKUP(O401,Cleaned_StoreTable!$A:$F,3,FALSE())</f>
        <v>West</v>
      </c>
      <c r="R401" s="4" t="str">
        <f>VLOOKUP(O401,Cleaned_StoreTable!$A:$F,5,FALSE())</f>
        <v>Flagship</v>
      </c>
      <c r="S401" s="4">
        <f>Cleaned_SalesTable!F401</f>
        <v>2</v>
      </c>
      <c r="T401" s="9">
        <f>Cleaned_SalesTable!G401</f>
        <v>733.87</v>
      </c>
      <c r="U401" s="8">
        <f>Cleaned_SalesTable!H401</f>
        <v>0.1</v>
      </c>
      <c r="V401" s="4" t="str">
        <f>Cleaned_SalesTable!I401</f>
        <v>PayPal</v>
      </c>
      <c r="W401" s="9">
        <f>Cleaned_SalesTable!J401</f>
        <v>1320.9659999999999</v>
      </c>
      <c r="X401" s="9">
        <f t="shared" si="38"/>
        <v>625.6</v>
      </c>
      <c r="Y401" s="9">
        <f t="shared" si="39"/>
        <v>695.37</v>
      </c>
      <c r="Z401" s="10">
        <f t="shared" si="40"/>
        <v>0.52639999999999998</v>
      </c>
      <c r="AA401" s="4" t="str">
        <f t="shared" si="41"/>
        <v>High Value</v>
      </c>
    </row>
    <row r="402" spans="1:27" ht="15" customHeight="1" x14ac:dyDescent="0.3">
      <c r="A402" s="4" t="str">
        <f>Cleaned_SalesTable!A402</f>
        <v>SALE400</v>
      </c>
      <c r="B402" s="26">
        <f>Cleaned_SalesTable!B402</f>
        <v>45227</v>
      </c>
      <c r="C402" s="4" t="str">
        <f t="shared" si="36"/>
        <v>Oct-2023</v>
      </c>
      <c r="D402" s="24">
        <f t="shared" si="37"/>
        <v>2023</v>
      </c>
      <c r="E402" s="4" t="str">
        <f>Cleaned_SalesTable!C402</f>
        <v>CUST1095</v>
      </c>
      <c r="F402" s="4" t="str">
        <f>VLOOKUP(E402,Cleaned_CustomerTable!$A:$H,2,FALSE())</f>
        <v>Amy Fowler</v>
      </c>
      <c r="G402" s="24">
        <f>VLOOKUP(E402,Cleaned_CustomerTable!$A:$H,3,FALSE())</f>
        <v>62</v>
      </c>
      <c r="H402" s="4" t="str">
        <f>VLOOKUP(E402,Cleaned_CustomerTable!$A:$H,8,FALSE())</f>
        <v>Platinum</v>
      </c>
      <c r="I402" s="4" t="str">
        <f>VLOOKUP(E402,Cleaned_CustomerTable!$A:$H,6,FALSE())</f>
        <v>New York</v>
      </c>
      <c r="J402" s="4" t="str">
        <f>Cleaned_SalesTable!D402</f>
        <v>PROD19</v>
      </c>
      <c r="K402" s="4" t="str">
        <f>VLOOKUP(J402,Cleaned_ProductTable!$A:$F,2,FALSE())</f>
        <v>Knee Support Brace</v>
      </c>
      <c r="L402" s="4" t="str">
        <f>VLOOKUP(J402,Cleaned_ProductTable!$A:$F,3,FALSE())</f>
        <v>Sports</v>
      </c>
      <c r="M402" s="4" t="str">
        <f>VLOOKUP(J402,Cleaned_ProductTable!$A:$F,4,FALSE())</f>
        <v>May-Reese</v>
      </c>
      <c r="N402" s="4">
        <f>VLOOKUP(J402,Cleaned_ProductTable!$A:$F,5,FALSE())</f>
        <v>21.34</v>
      </c>
      <c r="O402" s="4" t="str">
        <f>Cleaned_SalesTable!E402</f>
        <v>STORE16</v>
      </c>
      <c r="P402" s="4" t="str">
        <f>VLOOKUP(O402,Cleaned_StoreTable!$A:$F,2,FALSE())</f>
        <v>Frederick-Wright</v>
      </c>
      <c r="Q402" s="4" t="str">
        <f>VLOOKUP(O402,Cleaned_StoreTable!$A:$F,3,FALSE())</f>
        <v>West</v>
      </c>
      <c r="R402" s="4" t="str">
        <f>VLOOKUP(O402,Cleaned_StoreTable!$A:$F,5,FALSE())</f>
        <v>Flagship</v>
      </c>
      <c r="S402" s="4">
        <f>Cleaned_SalesTable!F402</f>
        <v>2</v>
      </c>
      <c r="T402" s="9">
        <f>Cleaned_SalesTable!G402</f>
        <v>22.47</v>
      </c>
      <c r="U402" s="8">
        <f>Cleaned_SalesTable!H402</f>
        <v>0.22</v>
      </c>
      <c r="V402" s="4" t="str">
        <f>Cleaned_SalesTable!I402</f>
        <v>PayPal</v>
      </c>
      <c r="W402" s="9">
        <f>Cleaned_SalesTable!J402</f>
        <v>35.053199999999997</v>
      </c>
      <c r="X402" s="9">
        <f t="shared" si="38"/>
        <v>42.68</v>
      </c>
      <c r="Y402" s="9">
        <f t="shared" si="39"/>
        <v>-7.63</v>
      </c>
      <c r="Z402" s="10">
        <f t="shared" si="40"/>
        <v>-0.2177</v>
      </c>
      <c r="AA402" s="4" t="str">
        <f t="shared" si="41"/>
        <v>Standard</v>
      </c>
    </row>
    <row r="403" spans="1:27" ht="15" customHeight="1" x14ac:dyDescent="0.3">
      <c r="A403" s="4" t="str">
        <f>Cleaned_SalesTable!A403</f>
        <v>SALE401</v>
      </c>
      <c r="B403" s="26">
        <f>Cleaned_SalesTable!B403</f>
        <v>45380</v>
      </c>
      <c r="C403" s="4" t="str">
        <f t="shared" si="36"/>
        <v>Mar-2024</v>
      </c>
      <c r="D403" s="24">
        <f t="shared" si="37"/>
        <v>2024</v>
      </c>
      <c r="E403" s="4" t="str">
        <f>Cleaned_SalesTable!C403</f>
        <v>CUST1348</v>
      </c>
      <c r="F403" s="4" t="str">
        <f>VLOOKUP(E403,Cleaned_CustomerTable!$A:$H,2,FALSE())</f>
        <v>Sherry Cabrera</v>
      </c>
      <c r="G403" s="24">
        <f>VLOOKUP(E403,Cleaned_CustomerTable!$A:$H,3,FALSE())</f>
        <v>55</v>
      </c>
      <c r="H403" s="4" t="str">
        <f>VLOOKUP(E403,Cleaned_CustomerTable!$A:$H,8,FALSE())</f>
        <v>Silver</v>
      </c>
      <c r="I403" s="4" t="str">
        <f>VLOOKUP(E403,Cleaned_CustomerTable!$A:$H,6,FALSE())</f>
        <v>Pennsylvania</v>
      </c>
      <c r="J403" s="4" t="str">
        <f>Cleaned_SalesTable!D403</f>
        <v>PROD57</v>
      </c>
      <c r="K403" s="4" t="str">
        <f>VLOOKUP(J403,Cleaned_ProductTable!$A:$F,2,FALSE())</f>
        <v>Foam Roller</v>
      </c>
      <c r="L403" s="4" t="str">
        <f>VLOOKUP(J403,Cleaned_ProductTable!$A:$F,3,FALSE())</f>
        <v>Sports</v>
      </c>
      <c r="M403" s="4" t="str">
        <f>VLOOKUP(J403,Cleaned_ProductTable!$A:$F,4,FALSE())</f>
        <v>Atkinson, Camacho and Oliver</v>
      </c>
      <c r="N403" s="4">
        <f>VLOOKUP(J403,Cleaned_ProductTable!$A:$F,5,FALSE())</f>
        <v>30.62</v>
      </c>
      <c r="O403" s="4" t="str">
        <f>Cleaned_SalesTable!E403</f>
        <v>STORE13</v>
      </c>
      <c r="P403" s="4" t="str">
        <f>VLOOKUP(O403,Cleaned_StoreTable!$A:$F,2,FALSE())</f>
        <v>Gardner, Humphrey and Contreras</v>
      </c>
      <c r="Q403" s="4" t="str">
        <f>VLOOKUP(O403,Cleaned_StoreTable!$A:$F,3,FALSE())</f>
        <v>East</v>
      </c>
      <c r="R403" s="4" t="str">
        <f>VLOOKUP(O403,Cleaned_StoreTable!$A:$F,5,FALSE())</f>
        <v>Flagship</v>
      </c>
      <c r="S403" s="4">
        <f>Cleaned_SalesTable!F403</f>
        <v>4</v>
      </c>
      <c r="T403" s="9">
        <f>Cleaned_SalesTable!G403</f>
        <v>651.36</v>
      </c>
      <c r="U403" s="8">
        <f>Cleaned_SalesTable!H403</f>
        <v>0.13</v>
      </c>
      <c r="V403" s="4" t="str">
        <f>Cleaned_SalesTable!I403</f>
        <v>Credit Card</v>
      </c>
      <c r="W403" s="9">
        <f>Cleaned_SalesTable!J403</f>
        <v>2266.7328000000002</v>
      </c>
      <c r="X403" s="9">
        <f t="shared" si="38"/>
        <v>122.48</v>
      </c>
      <c r="Y403" s="9">
        <f t="shared" si="39"/>
        <v>2144.25</v>
      </c>
      <c r="Z403" s="10">
        <f t="shared" si="40"/>
        <v>0.94599999999999995</v>
      </c>
      <c r="AA403" s="4" t="str">
        <f t="shared" si="41"/>
        <v>High Value</v>
      </c>
    </row>
    <row r="404" spans="1:27" ht="15" customHeight="1" x14ac:dyDescent="0.3">
      <c r="A404" s="4" t="str">
        <f>Cleaned_SalesTable!A404</f>
        <v>SALE402</v>
      </c>
      <c r="B404" s="26">
        <f>Cleaned_SalesTable!B404</f>
        <v>45817</v>
      </c>
      <c r="C404" s="4" t="str">
        <f t="shared" si="36"/>
        <v>Jun-2025</v>
      </c>
      <c r="D404" s="24">
        <f t="shared" si="37"/>
        <v>2025</v>
      </c>
      <c r="E404" s="4" t="str">
        <f>Cleaned_SalesTable!C404</f>
        <v>CUST1296</v>
      </c>
      <c r="F404" s="4" t="str">
        <f>VLOOKUP(E404,Cleaned_CustomerTable!$A:$H,2,FALSE())</f>
        <v>Jared Moran</v>
      </c>
      <c r="G404" s="24">
        <f>VLOOKUP(E404,Cleaned_CustomerTable!$A:$H,3,FALSE())</f>
        <v>28</v>
      </c>
      <c r="H404" s="4" t="str">
        <f>VLOOKUP(E404,Cleaned_CustomerTable!$A:$H,8,FALSE())</f>
        <v>Bronze</v>
      </c>
      <c r="I404" s="4" t="str">
        <f>VLOOKUP(E404,Cleaned_CustomerTable!$A:$H,6,FALSE())</f>
        <v>West Virginia</v>
      </c>
      <c r="J404" s="4" t="str">
        <f>Cleaned_SalesTable!D404</f>
        <v>PROD14</v>
      </c>
      <c r="K404" s="4" t="str">
        <f>VLOOKUP(J404,Cleaned_ProductTable!$A:$F,2,FALSE())</f>
        <v>Decorative Wall Mirror</v>
      </c>
      <c r="L404" s="4" t="str">
        <f>VLOOKUP(J404,Cleaned_ProductTable!$A:$F,3,FALSE())</f>
        <v>Home</v>
      </c>
      <c r="M404" s="4" t="str">
        <f>VLOOKUP(J404,Cleaned_ProductTable!$A:$F,4,FALSE())</f>
        <v>Luna, Anderson and Bowman</v>
      </c>
      <c r="N404" s="4">
        <f>VLOOKUP(J404,Cleaned_ProductTable!$A:$F,5,FALSE())</f>
        <v>48.01</v>
      </c>
      <c r="O404" s="4" t="str">
        <f>Cleaned_SalesTable!E404</f>
        <v>STORE10</v>
      </c>
      <c r="P404" s="4" t="str">
        <f>VLOOKUP(O404,Cleaned_StoreTable!$A:$F,2,FALSE())</f>
        <v>Hill, Wagner and Ballard</v>
      </c>
      <c r="Q404" s="4" t="str">
        <f>VLOOKUP(O404,Cleaned_StoreTable!$A:$F,3,FALSE())</f>
        <v>East</v>
      </c>
      <c r="R404" s="4" t="str">
        <f>VLOOKUP(O404,Cleaned_StoreTable!$A:$F,5,FALSE())</f>
        <v>Online</v>
      </c>
      <c r="S404" s="4">
        <f>Cleaned_SalesTable!F404</f>
        <v>1</v>
      </c>
      <c r="T404" s="9">
        <f>Cleaned_SalesTable!G404</f>
        <v>753.39</v>
      </c>
      <c r="U404" s="8">
        <f>Cleaned_SalesTable!H404</f>
        <v>0.04</v>
      </c>
      <c r="V404" s="4" t="str">
        <f>Cleaned_SalesTable!I404</f>
        <v>COD</v>
      </c>
      <c r="W404" s="9">
        <f>Cleaned_SalesTable!J404</f>
        <v>723.25440000000003</v>
      </c>
      <c r="X404" s="9">
        <f t="shared" si="38"/>
        <v>48.01</v>
      </c>
      <c r="Y404" s="9">
        <f t="shared" si="39"/>
        <v>675.24</v>
      </c>
      <c r="Z404" s="10">
        <f t="shared" si="40"/>
        <v>0.93359999999999999</v>
      </c>
      <c r="AA404" s="4" t="str">
        <f t="shared" si="41"/>
        <v>Standard</v>
      </c>
    </row>
    <row r="405" spans="1:27" ht="15" customHeight="1" x14ac:dyDescent="0.3">
      <c r="A405" s="4" t="str">
        <f>Cleaned_SalesTable!A405</f>
        <v>SALE403</v>
      </c>
      <c r="B405" s="26">
        <f>Cleaned_SalesTable!B405</f>
        <v>45576</v>
      </c>
      <c r="C405" s="4" t="str">
        <f t="shared" si="36"/>
        <v>Oct-2024</v>
      </c>
      <c r="D405" s="24">
        <f t="shared" si="37"/>
        <v>2024</v>
      </c>
      <c r="E405" s="4" t="str">
        <f>Cleaned_SalesTable!C405</f>
        <v>CUST1201</v>
      </c>
      <c r="F405" s="4" t="str">
        <f>VLOOKUP(E405,Cleaned_CustomerTable!$A:$H,2,FALSE())</f>
        <v>Mary Boyd</v>
      </c>
      <c r="G405" s="24">
        <f>VLOOKUP(E405,Cleaned_CustomerTable!$A:$H,3,FALSE())</f>
        <v>25</v>
      </c>
      <c r="H405" s="4" t="str">
        <f>VLOOKUP(E405,Cleaned_CustomerTable!$A:$H,8,FALSE())</f>
        <v>Bronze</v>
      </c>
      <c r="I405" s="4" t="str">
        <f>VLOOKUP(E405,Cleaned_CustomerTable!$A:$H,6,FALSE())</f>
        <v>Michigan</v>
      </c>
      <c r="J405" s="4" t="str">
        <f>Cleaned_SalesTable!D405</f>
        <v>PROD71</v>
      </c>
      <c r="K405" s="4" t="str">
        <f>VLOOKUP(J405,Cleaned_ProductTable!$A:$F,2,FALSE())</f>
        <v>Hair Repair Oil Treatment</v>
      </c>
      <c r="L405" s="4" t="str">
        <f>VLOOKUP(J405,Cleaned_ProductTable!$A:$F,3,FALSE())</f>
        <v>Beauty</v>
      </c>
      <c r="M405" s="4" t="str">
        <f>VLOOKUP(J405,Cleaned_ProductTable!$A:$F,4,FALSE())</f>
        <v>Hopkins Ltd</v>
      </c>
      <c r="N405" s="4">
        <f>VLOOKUP(J405,Cleaned_ProductTable!$A:$F,5,FALSE())</f>
        <v>214.32</v>
      </c>
      <c r="O405" s="4" t="str">
        <f>Cleaned_SalesTable!E405</f>
        <v>STORE12</v>
      </c>
      <c r="P405" s="4" t="str">
        <f>VLOOKUP(O405,Cleaned_StoreTable!$A:$F,2,FALSE())</f>
        <v>Thomas, Bridges and Harris</v>
      </c>
      <c r="Q405" s="4" t="str">
        <f>VLOOKUP(O405,Cleaned_StoreTable!$A:$F,3,FALSE())</f>
        <v>North</v>
      </c>
      <c r="R405" s="4" t="str">
        <f>VLOOKUP(O405,Cleaned_StoreTable!$A:$F,5,FALSE())</f>
        <v>Online</v>
      </c>
      <c r="S405" s="4">
        <f>Cleaned_SalesTable!F405</f>
        <v>4</v>
      </c>
      <c r="T405" s="9">
        <f>Cleaned_SalesTable!G405</f>
        <v>849.17</v>
      </c>
      <c r="U405" s="8">
        <f>Cleaned_SalesTable!H405</f>
        <v>0.12</v>
      </c>
      <c r="V405" s="4" t="str">
        <f>Cleaned_SalesTable!I405</f>
        <v>COD</v>
      </c>
      <c r="W405" s="9">
        <f>Cleaned_SalesTable!J405</f>
        <v>2989.0783999999999</v>
      </c>
      <c r="X405" s="9">
        <f t="shared" si="38"/>
        <v>857.28</v>
      </c>
      <c r="Y405" s="9">
        <f t="shared" si="39"/>
        <v>2131.8000000000002</v>
      </c>
      <c r="Z405" s="10">
        <f t="shared" si="40"/>
        <v>0.71319999999999995</v>
      </c>
      <c r="AA405" s="4" t="str">
        <f t="shared" si="41"/>
        <v>High Value</v>
      </c>
    </row>
    <row r="406" spans="1:27" ht="15" customHeight="1" x14ac:dyDescent="0.3">
      <c r="A406" s="4" t="str">
        <f>Cleaned_SalesTable!A406</f>
        <v>SALE404</v>
      </c>
      <c r="B406" s="26">
        <f>Cleaned_SalesTable!B406</f>
        <v>45495</v>
      </c>
      <c r="C406" s="4" t="str">
        <f t="shared" si="36"/>
        <v>Jul-2024</v>
      </c>
      <c r="D406" s="24">
        <f t="shared" si="37"/>
        <v>2024</v>
      </c>
      <c r="E406" s="4" t="str">
        <f>Cleaned_SalesTable!C406</f>
        <v>CUST1379</v>
      </c>
      <c r="F406" s="4" t="str">
        <f>VLOOKUP(E406,Cleaned_CustomerTable!$A:$H,2,FALSE())</f>
        <v>Tanya Lopez</v>
      </c>
      <c r="G406" s="24">
        <f>VLOOKUP(E406,Cleaned_CustomerTable!$A:$H,3,FALSE())</f>
        <v>34</v>
      </c>
      <c r="H406" s="4" t="str">
        <f>VLOOKUP(E406,Cleaned_CustomerTable!$A:$H,8,FALSE())</f>
        <v>Gold</v>
      </c>
      <c r="I406" s="4" t="str">
        <f>VLOOKUP(E406,Cleaned_CustomerTable!$A:$H,6,FALSE())</f>
        <v>Iowa</v>
      </c>
      <c r="J406" s="4" t="str">
        <f>Cleaned_SalesTable!D406</f>
        <v>PROD20</v>
      </c>
      <c r="K406" s="4" t="str">
        <f>VLOOKUP(J406,Cleaned_ProductTable!$A:$F,2,FALSE())</f>
        <v>Outdoor Sports Water Bottle</v>
      </c>
      <c r="L406" s="4" t="str">
        <f>VLOOKUP(J406,Cleaned_ProductTable!$A:$F,3,FALSE())</f>
        <v>Sports</v>
      </c>
      <c r="M406" s="4" t="str">
        <f>VLOOKUP(J406,Cleaned_ProductTable!$A:$F,4,FALSE())</f>
        <v>Soto-Ellis</v>
      </c>
      <c r="N406" s="4">
        <f>VLOOKUP(J406,Cleaned_ProductTable!$A:$F,5,FALSE())</f>
        <v>131.51</v>
      </c>
      <c r="O406" s="4" t="str">
        <f>Cleaned_SalesTable!E406</f>
        <v>STORE0</v>
      </c>
      <c r="P406" s="4" t="str">
        <f>VLOOKUP(O406,Cleaned_StoreTable!$A:$F,2,FALSE())</f>
        <v>Rivera-Warner</v>
      </c>
      <c r="Q406" s="4" t="str">
        <f>VLOOKUP(O406,Cleaned_StoreTable!$A:$F,3,FALSE())</f>
        <v>East</v>
      </c>
      <c r="R406" s="4" t="str">
        <f>VLOOKUP(O406,Cleaned_StoreTable!$A:$F,5,FALSE())</f>
        <v>Flagship</v>
      </c>
      <c r="S406" s="4">
        <f>Cleaned_SalesTable!F406</f>
        <v>4</v>
      </c>
      <c r="T406" s="9">
        <f>Cleaned_SalesTable!G406</f>
        <v>585.45000000000005</v>
      </c>
      <c r="U406" s="8">
        <f>Cleaned_SalesTable!H406</f>
        <v>0.25</v>
      </c>
      <c r="V406" s="4" t="str">
        <f>Cleaned_SalesTable!I406</f>
        <v>COD</v>
      </c>
      <c r="W406" s="9">
        <f>Cleaned_SalesTable!J406</f>
        <v>1756.35</v>
      </c>
      <c r="X406" s="9">
        <f t="shared" si="38"/>
        <v>526.04</v>
      </c>
      <c r="Y406" s="9">
        <f t="shared" si="39"/>
        <v>1230.31</v>
      </c>
      <c r="Z406" s="10">
        <f t="shared" si="40"/>
        <v>0.70050000000000001</v>
      </c>
      <c r="AA406" s="4" t="str">
        <f t="shared" si="41"/>
        <v>High Value</v>
      </c>
    </row>
    <row r="407" spans="1:27" ht="15" customHeight="1" x14ac:dyDescent="0.3">
      <c r="A407" s="4" t="str">
        <f>Cleaned_SalesTable!A407</f>
        <v>SALE405</v>
      </c>
      <c r="B407" s="26">
        <f>Cleaned_SalesTable!B407</f>
        <v>45628</v>
      </c>
      <c r="C407" s="4" t="str">
        <f t="shared" si="36"/>
        <v>Dec-2024</v>
      </c>
      <c r="D407" s="24">
        <f t="shared" si="37"/>
        <v>2024</v>
      </c>
      <c r="E407" s="4" t="str">
        <f>Cleaned_SalesTable!C407</f>
        <v>CUST1476</v>
      </c>
      <c r="F407" s="4" t="str">
        <f>VLOOKUP(E407,Cleaned_CustomerTable!$A:$H,2,FALSE())</f>
        <v>Elizabeth Foster</v>
      </c>
      <c r="G407" s="24">
        <f>VLOOKUP(E407,Cleaned_CustomerTable!$A:$H,3,FALSE())</f>
        <v>33</v>
      </c>
      <c r="H407" s="4" t="str">
        <f>VLOOKUP(E407,Cleaned_CustomerTable!$A:$H,8,FALSE())</f>
        <v>Gold</v>
      </c>
      <c r="I407" s="4" t="str">
        <f>VLOOKUP(E407,Cleaned_CustomerTable!$A:$H,6,FALSE())</f>
        <v>Oklahoma</v>
      </c>
      <c r="J407" s="4" t="str">
        <f>Cleaned_SalesTable!D407</f>
        <v>PROD75</v>
      </c>
      <c r="K407" s="4" t="str">
        <f>VLOOKUP(J407,Cleaned_ProductTable!$A:$F,2,FALSE())</f>
        <v>Women's Ankle Boots</v>
      </c>
      <c r="L407" s="4" t="str">
        <f>VLOOKUP(J407,Cleaned_ProductTable!$A:$F,3,FALSE())</f>
        <v>Clothing</v>
      </c>
      <c r="M407" s="4" t="str">
        <f>VLOOKUP(J407,Cleaned_ProductTable!$A:$F,4,FALSE())</f>
        <v>Poole PLC</v>
      </c>
      <c r="N407" s="4">
        <f>VLOOKUP(J407,Cleaned_ProductTable!$A:$F,5,FALSE())</f>
        <v>158.13999999999999</v>
      </c>
      <c r="O407" s="4" t="str">
        <f>Cleaned_SalesTable!E407</f>
        <v>STORE16</v>
      </c>
      <c r="P407" s="4" t="str">
        <f>VLOOKUP(O407,Cleaned_StoreTable!$A:$F,2,FALSE())</f>
        <v>Frederick-Wright</v>
      </c>
      <c r="Q407" s="4" t="str">
        <f>VLOOKUP(O407,Cleaned_StoreTable!$A:$F,3,FALSE())</f>
        <v>West</v>
      </c>
      <c r="R407" s="4" t="str">
        <f>VLOOKUP(O407,Cleaned_StoreTable!$A:$F,5,FALSE())</f>
        <v>Flagship</v>
      </c>
      <c r="S407" s="4">
        <f>Cleaned_SalesTable!F407</f>
        <v>1</v>
      </c>
      <c r="T407" s="9">
        <f>Cleaned_SalesTable!G407</f>
        <v>745.15</v>
      </c>
      <c r="U407" s="8">
        <f>Cleaned_SalesTable!H407</f>
        <v>0.25</v>
      </c>
      <c r="V407" s="4" t="str">
        <f>Cleaned_SalesTable!I407</f>
        <v>COD</v>
      </c>
      <c r="W407" s="9">
        <f>Cleaned_SalesTable!J407</f>
        <v>558.86249999999995</v>
      </c>
      <c r="X407" s="9">
        <f t="shared" si="38"/>
        <v>158.13999999999999</v>
      </c>
      <c r="Y407" s="9">
        <f t="shared" si="39"/>
        <v>400.72</v>
      </c>
      <c r="Z407" s="10">
        <f t="shared" si="40"/>
        <v>0.71699999999999997</v>
      </c>
      <c r="AA407" s="4" t="str">
        <f t="shared" si="41"/>
        <v>Standard</v>
      </c>
    </row>
    <row r="408" spans="1:27" ht="15" customHeight="1" x14ac:dyDescent="0.3">
      <c r="A408" s="4" t="str">
        <f>Cleaned_SalesTable!A408</f>
        <v>SALE406</v>
      </c>
      <c r="B408" s="26">
        <f>Cleaned_SalesTable!B408</f>
        <v>45244</v>
      </c>
      <c r="C408" s="4" t="str">
        <f t="shared" si="36"/>
        <v>Nov-2023</v>
      </c>
      <c r="D408" s="24">
        <f t="shared" si="37"/>
        <v>2023</v>
      </c>
      <c r="E408" s="4" t="str">
        <f>Cleaned_SalesTable!C408</f>
        <v>CUST1050</v>
      </c>
      <c r="F408" s="4" t="str">
        <f>VLOOKUP(E408,Cleaned_CustomerTable!$A:$H,2,FALSE())</f>
        <v>Matthew Hunter Jr.</v>
      </c>
      <c r="G408" s="24">
        <f>VLOOKUP(E408,Cleaned_CustomerTable!$A:$H,3,FALSE())</f>
        <v>61</v>
      </c>
      <c r="H408" s="4" t="str">
        <f>VLOOKUP(E408,Cleaned_CustomerTable!$A:$H,8,FALSE())</f>
        <v>Gold</v>
      </c>
      <c r="I408" s="4" t="str">
        <f>VLOOKUP(E408,Cleaned_CustomerTable!$A:$H,6,FALSE())</f>
        <v>Illinois</v>
      </c>
      <c r="J408" s="4" t="str">
        <f>Cleaned_SalesTable!D408</f>
        <v>PROD99</v>
      </c>
      <c r="K408" s="4" t="str">
        <f>VLOOKUP(J408,Cleaned_ProductTable!$A:$F,2,FALSE())</f>
        <v>Stainless Steel Cookware Set</v>
      </c>
      <c r="L408" s="4" t="str">
        <f>VLOOKUP(J408,Cleaned_ProductTable!$A:$F,3,FALSE())</f>
        <v>Home</v>
      </c>
      <c r="M408" s="4" t="str">
        <f>VLOOKUP(J408,Cleaned_ProductTable!$A:$F,4,FALSE())</f>
        <v>Campbell Ltd</v>
      </c>
      <c r="N408" s="4">
        <f>VLOOKUP(J408,Cleaned_ProductTable!$A:$F,5,FALSE())</f>
        <v>201.41</v>
      </c>
      <c r="O408" s="4" t="str">
        <f>Cleaned_SalesTable!E408</f>
        <v>STORE2</v>
      </c>
      <c r="P408" s="4" t="str">
        <f>VLOOKUP(O408,Cleaned_StoreTable!$A:$F,2,FALSE())</f>
        <v>Black-Horn</v>
      </c>
      <c r="Q408" s="4" t="str">
        <f>VLOOKUP(O408,Cleaned_StoreTable!$A:$F,3,FALSE())</f>
        <v>South</v>
      </c>
      <c r="R408" s="4" t="str">
        <f>VLOOKUP(O408,Cleaned_StoreTable!$A:$F,5,FALSE())</f>
        <v>Outlet</v>
      </c>
      <c r="S408" s="4">
        <f>Cleaned_SalesTable!F408</f>
        <v>1</v>
      </c>
      <c r="T408" s="9">
        <f>Cleaned_SalesTable!G408</f>
        <v>848.69</v>
      </c>
      <c r="U408" s="8">
        <f>Cleaned_SalesTable!H408</f>
        <v>0.04</v>
      </c>
      <c r="V408" s="4" t="str">
        <f>Cleaned_SalesTable!I408</f>
        <v>COD</v>
      </c>
      <c r="W408" s="9">
        <f>Cleaned_SalesTable!J408</f>
        <v>814.74239999999998</v>
      </c>
      <c r="X408" s="9">
        <f t="shared" si="38"/>
        <v>201.41</v>
      </c>
      <c r="Y408" s="9">
        <f t="shared" si="39"/>
        <v>613.33000000000004</v>
      </c>
      <c r="Z408" s="10">
        <f t="shared" si="40"/>
        <v>0.75280000000000002</v>
      </c>
      <c r="AA408" s="4" t="str">
        <f t="shared" si="41"/>
        <v>Standard</v>
      </c>
    </row>
    <row r="409" spans="1:27" ht="15" customHeight="1" x14ac:dyDescent="0.3">
      <c r="A409" s="4" t="str">
        <f>Cleaned_SalesTable!A409</f>
        <v>SALE407</v>
      </c>
      <c r="B409" s="26">
        <f>Cleaned_SalesTable!B409</f>
        <v>45336</v>
      </c>
      <c r="C409" s="4" t="str">
        <f t="shared" si="36"/>
        <v>Feb-2024</v>
      </c>
      <c r="D409" s="24">
        <f t="shared" si="37"/>
        <v>2024</v>
      </c>
      <c r="E409" s="4" t="str">
        <f>Cleaned_SalesTable!C409</f>
        <v>CUST1413</v>
      </c>
      <c r="F409" s="4" t="str">
        <f>VLOOKUP(E409,Cleaned_CustomerTable!$A:$H,2,FALSE())</f>
        <v>Megan Ryan</v>
      </c>
      <c r="G409" s="24">
        <f>VLOOKUP(E409,Cleaned_CustomerTable!$A:$H,3,FALSE())</f>
        <v>59</v>
      </c>
      <c r="H409" s="4" t="str">
        <f>VLOOKUP(E409,Cleaned_CustomerTable!$A:$H,8,FALSE())</f>
        <v>Bronze</v>
      </c>
      <c r="I409" s="4" t="str">
        <f>VLOOKUP(E409,Cleaned_CustomerTable!$A:$H,6,FALSE())</f>
        <v>Idaho</v>
      </c>
      <c r="J409" s="4" t="str">
        <f>Cleaned_SalesTable!D409</f>
        <v>PROD70</v>
      </c>
      <c r="K409" s="4" t="str">
        <f>VLOOKUP(J409,Cleaned_ProductTable!$A:$F,2,FALSE())</f>
        <v>Kitchen Storage Rack</v>
      </c>
      <c r="L409" s="4" t="str">
        <f>VLOOKUP(J409,Cleaned_ProductTable!$A:$F,3,FALSE())</f>
        <v>Home</v>
      </c>
      <c r="M409" s="4" t="str">
        <f>VLOOKUP(J409,Cleaned_ProductTable!$A:$F,4,FALSE())</f>
        <v>Duran Group</v>
      </c>
      <c r="N409" s="4">
        <f>VLOOKUP(J409,Cleaned_ProductTable!$A:$F,5,FALSE())</f>
        <v>138.05000000000001</v>
      </c>
      <c r="O409" s="4" t="str">
        <f>Cleaned_SalesTable!E409</f>
        <v>STORE14</v>
      </c>
      <c r="P409" s="4" t="str">
        <f>VLOOKUP(O409,Cleaned_StoreTable!$A:$F,2,FALSE())</f>
        <v>Mcdonald Inc</v>
      </c>
      <c r="Q409" s="4" t="str">
        <f>VLOOKUP(O409,Cleaned_StoreTable!$A:$F,3,FALSE())</f>
        <v>South</v>
      </c>
      <c r="R409" s="4" t="str">
        <f>VLOOKUP(O409,Cleaned_StoreTable!$A:$F,5,FALSE())</f>
        <v>Outlet</v>
      </c>
      <c r="S409" s="4">
        <f>Cleaned_SalesTable!F409</f>
        <v>2</v>
      </c>
      <c r="T409" s="9">
        <f>Cleaned_SalesTable!G409</f>
        <v>247.67</v>
      </c>
      <c r="U409" s="8">
        <f>Cleaned_SalesTable!H409</f>
        <v>0.1</v>
      </c>
      <c r="V409" s="4" t="str">
        <f>Cleaned_SalesTable!I409</f>
        <v>PayPal</v>
      </c>
      <c r="W409" s="9">
        <f>Cleaned_SalesTable!J409</f>
        <v>445.80599999999998</v>
      </c>
      <c r="X409" s="9">
        <f t="shared" si="38"/>
        <v>276.10000000000002</v>
      </c>
      <c r="Y409" s="9">
        <f t="shared" si="39"/>
        <v>169.71</v>
      </c>
      <c r="Z409" s="10">
        <f t="shared" si="40"/>
        <v>0.38069999999999998</v>
      </c>
      <c r="AA409" s="4" t="str">
        <f t="shared" si="41"/>
        <v>Standard</v>
      </c>
    </row>
    <row r="410" spans="1:27" ht="15" customHeight="1" x14ac:dyDescent="0.3">
      <c r="A410" s="4" t="str">
        <f>Cleaned_SalesTable!A410</f>
        <v>SALE408</v>
      </c>
      <c r="B410" s="26">
        <f>Cleaned_SalesTable!B410</f>
        <v>45465</v>
      </c>
      <c r="C410" s="4" t="str">
        <f t="shared" si="36"/>
        <v>Jun-2024</v>
      </c>
      <c r="D410" s="24">
        <f t="shared" si="37"/>
        <v>2024</v>
      </c>
      <c r="E410" s="4" t="str">
        <f>Cleaned_SalesTable!C410</f>
        <v>CUST1039</v>
      </c>
      <c r="F410" s="4" t="str">
        <f>VLOOKUP(E410,Cleaned_CustomerTable!$A:$H,2,FALSE())</f>
        <v>Tonya Reynolds</v>
      </c>
      <c r="G410" s="24">
        <f>VLOOKUP(E410,Cleaned_CustomerTable!$A:$H,3,FALSE())</f>
        <v>55</v>
      </c>
      <c r="H410" s="4" t="str">
        <f>VLOOKUP(E410,Cleaned_CustomerTable!$A:$H,8,FALSE())</f>
        <v>Gold</v>
      </c>
      <c r="I410" s="4" t="str">
        <f>VLOOKUP(E410,Cleaned_CustomerTable!$A:$H,6,FALSE())</f>
        <v>Michigan</v>
      </c>
      <c r="J410" s="4" t="str">
        <f>Cleaned_SalesTable!D410</f>
        <v>PROD74</v>
      </c>
      <c r="K410" s="4" t="str">
        <f>VLOOKUP(J410,Cleaned_ProductTable!$A:$F,2,FALSE())</f>
        <v>Bluetooth Car Audio System</v>
      </c>
      <c r="L410" s="4" t="str">
        <f>VLOOKUP(J410,Cleaned_ProductTable!$A:$F,3,FALSE())</f>
        <v>Electronics</v>
      </c>
      <c r="M410" s="4" t="str">
        <f>VLOOKUP(J410,Cleaned_ProductTable!$A:$F,4,FALSE())</f>
        <v>Bruce-Bowen</v>
      </c>
      <c r="N410" s="4">
        <f>VLOOKUP(J410,Cleaned_ProductTable!$A:$F,5,FALSE())</f>
        <v>403.71</v>
      </c>
      <c r="O410" s="4" t="str">
        <f>Cleaned_SalesTable!E410</f>
        <v>STORE3</v>
      </c>
      <c r="P410" s="4" t="str">
        <f>VLOOKUP(O410,Cleaned_StoreTable!$A:$F,2,FALSE())</f>
        <v>Johnson-Wright</v>
      </c>
      <c r="Q410" s="4" t="str">
        <f>VLOOKUP(O410,Cleaned_StoreTable!$A:$F,3,FALSE())</f>
        <v>North</v>
      </c>
      <c r="R410" s="4" t="str">
        <f>VLOOKUP(O410,Cleaned_StoreTable!$A:$F,5,FALSE())</f>
        <v>Outlet</v>
      </c>
      <c r="S410" s="4">
        <f>Cleaned_SalesTable!F410</f>
        <v>3</v>
      </c>
      <c r="T410" s="9">
        <f>Cleaned_SalesTable!G410</f>
        <v>220.51</v>
      </c>
      <c r="U410" s="8">
        <f>Cleaned_SalesTable!H410</f>
        <v>0.02</v>
      </c>
      <c r="V410" s="4" t="str">
        <f>Cleaned_SalesTable!I410</f>
        <v>PayPal</v>
      </c>
      <c r="W410" s="9">
        <f>Cleaned_SalesTable!J410</f>
        <v>648.29939999999999</v>
      </c>
      <c r="X410" s="9">
        <f t="shared" si="38"/>
        <v>1211.1300000000001</v>
      </c>
      <c r="Y410" s="9">
        <f t="shared" si="39"/>
        <v>-562.83000000000004</v>
      </c>
      <c r="Z410" s="10">
        <f t="shared" si="40"/>
        <v>-0.86819999999999997</v>
      </c>
      <c r="AA410" s="4" t="str">
        <f t="shared" si="41"/>
        <v>Standard</v>
      </c>
    </row>
    <row r="411" spans="1:27" ht="15" customHeight="1" x14ac:dyDescent="0.3">
      <c r="A411" s="4" t="str">
        <f>Cleaned_SalesTable!A411</f>
        <v>SALE409</v>
      </c>
      <c r="B411" s="26">
        <f>Cleaned_SalesTable!B411</f>
        <v>45837</v>
      </c>
      <c r="C411" s="4" t="str">
        <f t="shared" si="36"/>
        <v>Jun-2025</v>
      </c>
      <c r="D411" s="24">
        <f t="shared" si="37"/>
        <v>2025</v>
      </c>
      <c r="E411" s="4" t="str">
        <f>Cleaned_SalesTable!C411</f>
        <v>CUST1327</v>
      </c>
      <c r="F411" s="4" t="str">
        <f>VLOOKUP(E411,Cleaned_CustomerTable!$A:$H,2,FALSE())</f>
        <v>Reginald Willis</v>
      </c>
      <c r="G411" s="24">
        <f>VLOOKUP(E411,Cleaned_CustomerTable!$A:$H,3,FALSE())</f>
        <v>62</v>
      </c>
      <c r="H411" s="4" t="str">
        <f>VLOOKUP(E411,Cleaned_CustomerTable!$A:$H,8,FALSE())</f>
        <v>Bronze</v>
      </c>
      <c r="I411" s="4" t="str">
        <f>VLOOKUP(E411,Cleaned_CustomerTable!$A:$H,6,FALSE())</f>
        <v>New York</v>
      </c>
      <c r="J411" s="4" t="str">
        <f>Cleaned_SalesTable!D411</f>
        <v>PROD15</v>
      </c>
      <c r="K411" s="4" t="str">
        <f>VLOOKUP(J411,Cleaned_ProductTable!$A:$F,2,FALSE())</f>
        <v>4K Home Projector</v>
      </c>
      <c r="L411" s="4" t="str">
        <f>VLOOKUP(J411,Cleaned_ProductTable!$A:$F,3,FALSE())</f>
        <v>Electronics</v>
      </c>
      <c r="M411" s="4" t="str">
        <f>VLOOKUP(J411,Cleaned_ProductTable!$A:$F,4,FALSE())</f>
        <v>Thomas LLC</v>
      </c>
      <c r="N411" s="4">
        <f>VLOOKUP(J411,Cleaned_ProductTable!$A:$F,5,FALSE())</f>
        <v>465.34</v>
      </c>
      <c r="O411" s="4" t="str">
        <f>Cleaned_SalesTable!E411</f>
        <v>STORE16</v>
      </c>
      <c r="P411" s="4" t="str">
        <f>VLOOKUP(O411,Cleaned_StoreTable!$A:$F,2,FALSE())</f>
        <v>Frederick-Wright</v>
      </c>
      <c r="Q411" s="4" t="str">
        <f>VLOOKUP(O411,Cleaned_StoreTable!$A:$F,3,FALSE())</f>
        <v>West</v>
      </c>
      <c r="R411" s="4" t="str">
        <f>VLOOKUP(O411,Cleaned_StoreTable!$A:$F,5,FALSE())</f>
        <v>Flagship</v>
      </c>
      <c r="S411" s="4">
        <f>Cleaned_SalesTable!F411</f>
        <v>4</v>
      </c>
      <c r="T411" s="9">
        <f>Cleaned_SalesTable!G411</f>
        <v>370.63</v>
      </c>
      <c r="U411" s="8">
        <f>Cleaned_SalesTable!H411</f>
        <v>0.08</v>
      </c>
      <c r="V411" s="4" t="str">
        <f>Cleaned_SalesTable!I411</f>
        <v>Credit Card</v>
      </c>
      <c r="W411" s="9">
        <f>Cleaned_SalesTable!J411</f>
        <v>1363.9184</v>
      </c>
      <c r="X411" s="9">
        <f t="shared" si="38"/>
        <v>1861.36</v>
      </c>
      <c r="Y411" s="9">
        <f t="shared" si="39"/>
        <v>-497.44</v>
      </c>
      <c r="Z411" s="10">
        <f t="shared" si="40"/>
        <v>-0.36470000000000002</v>
      </c>
      <c r="AA411" s="4" t="str">
        <f t="shared" si="41"/>
        <v>High Value</v>
      </c>
    </row>
    <row r="412" spans="1:27" ht="15" customHeight="1" x14ac:dyDescent="0.3">
      <c r="A412" s="4" t="str">
        <f>Cleaned_SalesTable!A412</f>
        <v>SALE410</v>
      </c>
      <c r="B412" s="26">
        <f>Cleaned_SalesTable!B412</f>
        <v>45706</v>
      </c>
      <c r="C412" s="4" t="str">
        <f t="shared" si="36"/>
        <v>Feb-2025</v>
      </c>
      <c r="D412" s="24">
        <f t="shared" si="37"/>
        <v>2025</v>
      </c>
      <c r="E412" s="4" t="str">
        <f>Cleaned_SalesTable!C412</f>
        <v>CUST1391</v>
      </c>
      <c r="F412" s="4" t="str">
        <f>VLOOKUP(E412,Cleaned_CustomerTable!$A:$H,2,FALSE())</f>
        <v>Heidi Tyler</v>
      </c>
      <c r="G412" s="24">
        <f>VLOOKUP(E412,Cleaned_CustomerTable!$A:$H,3,FALSE())</f>
        <v>40</v>
      </c>
      <c r="H412" s="4" t="str">
        <f>VLOOKUP(E412,Cleaned_CustomerTable!$A:$H,8,FALSE())</f>
        <v>Bronze</v>
      </c>
      <c r="I412" s="4" t="str">
        <f>VLOOKUP(E412,Cleaned_CustomerTable!$A:$H,6,FALSE())</f>
        <v>Oregon</v>
      </c>
      <c r="J412" s="4" t="str">
        <f>Cleaned_SalesTable!D412</f>
        <v>PROD29</v>
      </c>
      <c r="K412" s="4" t="str">
        <f>VLOOKUP(J412,Cleaned_ProductTable!$A:$F,2,FALSE())</f>
        <v>Fabric Sofa Throw Blanket</v>
      </c>
      <c r="L412" s="4" t="str">
        <f>VLOOKUP(J412,Cleaned_ProductTable!$A:$F,3,FALSE())</f>
        <v>Home</v>
      </c>
      <c r="M412" s="4" t="str">
        <f>VLOOKUP(J412,Cleaned_ProductTable!$A:$F,4,FALSE())</f>
        <v>Hoffman Group</v>
      </c>
      <c r="N412" s="4">
        <f>VLOOKUP(J412,Cleaned_ProductTable!$A:$F,5,FALSE())</f>
        <v>218.48</v>
      </c>
      <c r="O412" s="4" t="str">
        <f>Cleaned_SalesTable!E412</f>
        <v>STORE19</v>
      </c>
      <c r="P412" s="4" t="str">
        <f>VLOOKUP(O412,Cleaned_StoreTable!$A:$F,2,FALSE())</f>
        <v>Mann-Austin</v>
      </c>
      <c r="Q412" s="4" t="str">
        <f>VLOOKUP(O412,Cleaned_StoreTable!$A:$F,3,FALSE())</f>
        <v>East</v>
      </c>
      <c r="R412" s="4" t="str">
        <f>VLOOKUP(O412,Cleaned_StoreTable!$A:$F,5,FALSE())</f>
        <v>Online</v>
      </c>
      <c r="S412" s="4">
        <f>Cleaned_SalesTable!F412</f>
        <v>4</v>
      </c>
      <c r="T412" s="9">
        <f>Cleaned_SalesTable!G412</f>
        <v>349.84</v>
      </c>
      <c r="U412" s="8">
        <f>Cleaned_SalesTable!H412</f>
        <v>0.11</v>
      </c>
      <c r="V412" s="4" t="str">
        <f>Cleaned_SalesTable!I412</f>
        <v>Credit Card</v>
      </c>
      <c r="W412" s="9">
        <f>Cleaned_SalesTable!J412</f>
        <v>1245.4304</v>
      </c>
      <c r="X412" s="9">
        <f t="shared" si="38"/>
        <v>873.92</v>
      </c>
      <c r="Y412" s="9">
        <f t="shared" si="39"/>
        <v>371.51</v>
      </c>
      <c r="Z412" s="10">
        <f t="shared" si="40"/>
        <v>0.29830000000000001</v>
      </c>
      <c r="AA412" s="4" t="str">
        <f t="shared" si="41"/>
        <v>High Value</v>
      </c>
    </row>
    <row r="413" spans="1:27" ht="15" customHeight="1" x14ac:dyDescent="0.3">
      <c r="A413" s="4" t="str">
        <f>Cleaned_SalesTable!A413</f>
        <v>SALE411</v>
      </c>
      <c r="B413" s="26">
        <f>Cleaned_SalesTable!B413</f>
        <v>45823</v>
      </c>
      <c r="C413" s="4" t="str">
        <f t="shared" si="36"/>
        <v>Jun-2025</v>
      </c>
      <c r="D413" s="24">
        <f t="shared" si="37"/>
        <v>2025</v>
      </c>
      <c r="E413" s="4" t="str">
        <f>Cleaned_SalesTable!C413</f>
        <v>CUST1043</v>
      </c>
      <c r="F413" s="4" t="str">
        <f>VLOOKUP(E413,Cleaned_CustomerTable!$A:$H,2,FALSE())</f>
        <v>Joseph Snow</v>
      </c>
      <c r="G413" s="24">
        <f>VLOOKUP(E413,Cleaned_CustomerTable!$A:$H,3,FALSE())</f>
        <v>45</v>
      </c>
      <c r="H413" s="4" t="str">
        <f>VLOOKUP(E413,Cleaned_CustomerTable!$A:$H,8,FALSE())</f>
        <v>Gold</v>
      </c>
      <c r="I413" s="4" t="str">
        <f>VLOOKUP(E413,Cleaned_CustomerTable!$A:$H,6,FALSE())</f>
        <v>Vermont</v>
      </c>
      <c r="J413" s="4" t="str">
        <f>Cleaned_SalesTable!D413</f>
        <v>PROD39</v>
      </c>
      <c r="K413" s="4" t="str">
        <f>VLOOKUP(J413,Cleaned_ProductTable!$A:$F,2,FALSE())</f>
        <v>Portable Power Bank</v>
      </c>
      <c r="L413" s="4" t="str">
        <f>VLOOKUP(J413,Cleaned_ProductTable!$A:$F,3,FALSE())</f>
        <v>Electronics</v>
      </c>
      <c r="M413" s="4" t="str">
        <f>VLOOKUP(J413,Cleaned_ProductTable!$A:$F,4,FALSE())</f>
        <v>Cummings and Sons</v>
      </c>
      <c r="N413" s="4">
        <f>VLOOKUP(J413,Cleaned_ProductTable!$A:$F,5,FALSE())</f>
        <v>326.06</v>
      </c>
      <c r="O413" s="4" t="str">
        <f>Cleaned_SalesTable!E413</f>
        <v>STORE12</v>
      </c>
      <c r="P413" s="4" t="str">
        <f>VLOOKUP(O413,Cleaned_StoreTable!$A:$F,2,FALSE())</f>
        <v>Thomas, Bridges and Harris</v>
      </c>
      <c r="Q413" s="4" t="str">
        <f>VLOOKUP(O413,Cleaned_StoreTable!$A:$F,3,FALSE())</f>
        <v>North</v>
      </c>
      <c r="R413" s="4" t="str">
        <f>VLOOKUP(O413,Cleaned_StoreTable!$A:$F,5,FALSE())</f>
        <v>Online</v>
      </c>
      <c r="S413" s="4">
        <f>Cleaned_SalesTable!F413</f>
        <v>1</v>
      </c>
      <c r="T413" s="9">
        <f>Cleaned_SalesTable!G413</f>
        <v>770.87</v>
      </c>
      <c r="U413" s="8">
        <f>Cleaned_SalesTable!H413</f>
        <v>0.1</v>
      </c>
      <c r="V413" s="4" t="str">
        <f>Cleaned_SalesTable!I413</f>
        <v>COD</v>
      </c>
      <c r="W413" s="9">
        <f>Cleaned_SalesTable!J413</f>
        <v>693.78300000000002</v>
      </c>
      <c r="X413" s="9">
        <f t="shared" si="38"/>
        <v>326.06</v>
      </c>
      <c r="Y413" s="9">
        <f t="shared" si="39"/>
        <v>367.72</v>
      </c>
      <c r="Z413" s="10">
        <f t="shared" si="40"/>
        <v>0.53</v>
      </c>
      <c r="AA413" s="4" t="str">
        <f t="shared" si="41"/>
        <v>Standard</v>
      </c>
    </row>
    <row r="414" spans="1:27" ht="15" customHeight="1" x14ac:dyDescent="0.3">
      <c r="A414" s="4" t="str">
        <f>Cleaned_SalesTable!A414</f>
        <v>SALE412</v>
      </c>
      <c r="B414" s="26">
        <f>Cleaned_SalesTable!B414</f>
        <v>45518</v>
      </c>
      <c r="C414" s="4" t="str">
        <f t="shared" si="36"/>
        <v>Aug-2024</v>
      </c>
      <c r="D414" s="24">
        <f t="shared" si="37"/>
        <v>2024</v>
      </c>
      <c r="E414" s="4" t="str">
        <f>Cleaned_SalesTable!C414</f>
        <v>CUST1479</v>
      </c>
      <c r="F414" s="4" t="str">
        <f>VLOOKUP(E414,Cleaned_CustomerTable!$A:$H,2,FALSE())</f>
        <v>Dylan Gutierrez</v>
      </c>
      <c r="G414" s="24">
        <f>VLOOKUP(E414,Cleaned_CustomerTable!$A:$H,3,FALSE())</f>
        <v>40</v>
      </c>
      <c r="H414" s="4" t="str">
        <f>VLOOKUP(E414,Cleaned_CustomerTable!$A:$H,8,FALSE())</f>
        <v>Bronze</v>
      </c>
      <c r="I414" s="4" t="str">
        <f>VLOOKUP(E414,Cleaned_CustomerTable!$A:$H,6,FALSE())</f>
        <v>West Virginia</v>
      </c>
      <c r="J414" s="4" t="str">
        <f>Cleaned_SalesTable!D414</f>
        <v>PROD99</v>
      </c>
      <c r="K414" s="4" t="str">
        <f>VLOOKUP(J414,Cleaned_ProductTable!$A:$F,2,FALSE())</f>
        <v>Stainless Steel Cookware Set</v>
      </c>
      <c r="L414" s="4" t="str">
        <f>VLOOKUP(J414,Cleaned_ProductTable!$A:$F,3,FALSE())</f>
        <v>Home</v>
      </c>
      <c r="M414" s="4" t="str">
        <f>VLOOKUP(J414,Cleaned_ProductTable!$A:$F,4,FALSE())</f>
        <v>Campbell Ltd</v>
      </c>
      <c r="N414" s="4">
        <f>VLOOKUP(J414,Cleaned_ProductTable!$A:$F,5,FALSE())</f>
        <v>201.41</v>
      </c>
      <c r="O414" s="4" t="str">
        <f>Cleaned_SalesTable!E414</f>
        <v>STORE17</v>
      </c>
      <c r="P414" s="4" t="str">
        <f>VLOOKUP(O414,Cleaned_StoreTable!$A:$F,2,FALSE())</f>
        <v>Holloway Ltd</v>
      </c>
      <c r="Q414" s="4" t="str">
        <f>VLOOKUP(O414,Cleaned_StoreTable!$A:$F,3,FALSE())</f>
        <v>North</v>
      </c>
      <c r="R414" s="4" t="str">
        <f>VLOOKUP(O414,Cleaned_StoreTable!$A:$F,5,FALSE())</f>
        <v>Flagship</v>
      </c>
      <c r="S414" s="4">
        <f>Cleaned_SalesTable!F414</f>
        <v>3</v>
      </c>
      <c r="T414" s="9">
        <f>Cleaned_SalesTable!G414</f>
        <v>507.33</v>
      </c>
      <c r="U414" s="8">
        <f>Cleaned_SalesTable!H414</f>
        <v>0.06</v>
      </c>
      <c r="V414" s="4" t="str">
        <f>Cleaned_SalesTable!I414</f>
        <v>PayPal</v>
      </c>
      <c r="W414" s="9">
        <f>Cleaned_SalesTable!J414</f>
        <v>1430.6705999999999</v>
      </c>
      <c r="X414" s="9">
        <f t="shared" si="38"/>
        <v>604.23</v>
      </c>
      <c r="Y414" s="9">
        <f t="shared" si="39"/>
        <v>826.44</v>
      </c>
      <c r="Z414" s="10">
        <f t="shared" si="40"/>
        <v>0.57769999999999999</v>
      </c>
      <c r="AA414" s="4" t="str">
        <f t="shared" si="41"/>
        <v>High Value</v>
      </c>
    </row>
    <row r="415" spans="1:27" ht="15" customHeight="1" x14ac:dyDescent="0.3">
      <c r="A415" s="4" t="str">
        <f>Cleaned_SalesTable!A415</f>
        <v>SALE413</v>
      </c>
      <c r="B415" s="26">
        <f>Cleaned_SalesTable!B415</f>
        <v>45863</v>
      </c>
      <c r="C415" s="4" t="str">
        <f t="shared" si="36"/>
        <v>Jul-2025</v>
      </c>
      <c r="D415" s="24">
        <f t="shared" si="37"/>
        <v>2025</v>
      </c>
      <c r="E415" s="4" t="str">
        <f>Cleaned_SalesTable!C415</f>
        <v>CUST1185</v>
      </c>
      <c r="F415" s="4" t="str">
        <f>VLOOKUP(E415,Cleaned_CustomerTable!$A:$H,2,FALSE())</f>
        <v>Brent Rivas</v>
      </c>
      <c r="G415" s="24">
        <f>VLOOKUP(E415,Cleaned_CustomerTable!$A:$H,3,FALSE())</f>
        <v>54</v>
      </c>
      <c r="H415" s="4" t="str">
        <f>VLOOKUP(E415,Cleaned_CustomerTable!$A:$H,8,FALSE())</f>
        <v>Platinum</v>
      </c>
      <c r="I415" s="4" t="str">
        <f>VLOOKUP(E415,Cleaned_CustomerTable!$A:$H,6,FALSE())</f>
        <v>New Jersey</v>
      </c>
      <c r="J415" s="4" t="str">
        <f>Cleaned_SalesTable!D415</f>
        <v>PROD66</v>
      </c>
      <c r="K415" s="4" t="str">
        <f>VLOOKUP(J415,Cleaned_ProductTable!$A:$F,2,FALSE())</f>
        <v>Women's Hair Dryer Brush</v>
      </c>
      <c r="L415" s="4" t="str">
        <f>VLOOKUP(J415,Cleaned_ProductTable!$A:$F,3,FALSE())</f>
        <v>Beauty</v>
      </c>
      <c r="M415" s="4" t="str">
        <f>VLOOKUP(J415,Cleaned_ProductTable!$A:$F,4,FALSE())</f>
        <v>Torres, Spencer and Potter</v>
      </c>
      <c r="N415" s="4">
        <f>VLOOKUP(J415,Cleaned_ProductTable!$A:$F,5,FALSE())</f>
        <v>340.39</v>
      </c>
      <c r="O415" s="4" t="str">
        <f>Cleaned_SalesTable!E415</f>
        <v>STORE9</v>
      </c>
      <c r="P415" s="4" t="str">
        <f>VLOOKUP(O415,Cleaned_StoreTable!$A:$F,2,FALSE())</f>
        <v>Moore, Padilla and Butler</v>
      </c>
      <c r="Q415" s="4" t="str">
        <f>VLOOKUP(O415,Cleaned_StoreTable!$A:$F,3,FALSE())</f>
        <v>South</v>
      </c>
      <c r="R415" s="4" t="str">
        <f>VLOOKUP(O415,Cleaned_StoreTable!$A:$F,5,FALSE())</f>
        <v>Flagship</v>
      </c>
      <c r="S415" s="4">
        <f>Cleaned_SalesTable!F415</f>
        <v>1</v>
      </c>
      <c r="T415" s="9">
        <f>Cleaned_SalesTable!G415</f>
        <v>87.78</v>
      </c>
      <c r="U415" s="8">
        <f>Cleaned_SalesTable!H415</f>
        <v>0.06</v>
      </c>
      <c r="V415" s="4" t="str">
        <f>Cleaned_SalesTable!I415</f>
        <v>Credit Card</v>
      </c>
      <c r="W415" s="9">
        <f>Cleaned_SalesTable!J415</f>
        <v>82.513199999999998</v>
      </c>
      <c r="X415" s="9">
        <f t="shared" si="38"/>
        <v>340.39</v>
      </c>
      <c r="Y415" s="9">
        <f t="shared" si="39"/>
        <v>-257.88</v>
      </c>
      <c r="Z415" s="10">
        <f t="shared" si="40"/>
        <v>-3.1253000000000002</v>
      </c>
      <c r="AA415" s="4" t="str">
        <f t="shared" si="41"/>
        <v>Standard</v>
      </c>
    </row>
    <row r="416" spans="1:27" ht="15" customHeight="1" x14ac:dyDescent="0.3">
      <c r="A416" s="4" t="str">
        <f>Cleaned_SalesTable!A416</f>
        <v>SALE414</v>
      </c>
      <c r="B416" s="26">
        <f>Cleaned_SalesTable!B416</f>
        <v>45666</v>
      </c>
      <c r="C416" s="4" t="str">
        <f t="shared" si="36"/>
        <v>Jan-2025</v>
      </c>
      <c r="D416" s="24">
        <f t="shared" si="37"/>
        <v>2025</v>
      </c>
      <c r="E416" s="4" t="str">
        <f>Cleaned_SalesTable!C416</f>
        <v>CUST1006</v>
      </c>
      <c r="F416" s="4" t="str">
        <f>VLOOKUP(E416,Cleaned_CustomerTable!$A:$H,2,FALSE())</f>
        <v>Amber Jackson</v>
      </c>
      <c r="G416" s="24">
        <f>VLOOKUP(E416,Cleaned_CustomerTable!$A:$H,3,FALSE())</f>
        <v>29</v>
      </c>
      <c r="H416" s="4" t="str">
        <f>VLOOKUP(E416,Cleaned_CustomerTable!$A:$H,8,FALSE())</f>
        <v>Platinum</v>
      </c>
      <c r="I416" s="4" t="str">
        <f>VLOOKUP(E416,Cleaned_CustomerTable!$A:$H,6,FALSE())</f>
        <v>South Dakota</v>
      </c>
      <c r="J416" s="4" t="str">
        <f>Cleaned_SalesTable!D416</f>
        <v>PROD93</v>
      </c>
      <c r="K416" s="4" t="str">
        <f>VLOOKUP(J416,Cleaned_ProductTable!$A:$F,2,FALSE())</f>
        <v>USB-C Laptop Charger</v>
      </c>
      <c r="L416" s="4" t="str">
        <f>VLOOKUP(J416,Cleaned_ProductTable!$A:$F,3,FALSE())</f>
        <v>Electronics</v>
      </c>
      <c r="M416" s="4" t="str">
        <f>VLOOKUP(J416,Cleaned_ProductTable!$A:$F,4,FALSE())</f>
        <v>Martin LLC</v>
      </c>
      <c r="N416" s="4">
        <f>VLOOKUP(J416,Cleaned_ProductTable!$A:$F,5,FALSE())</f>
        <v>377.52</v>
      </c>
      <c r="O416" s="4" t="str">
        <f>Cleaned_SalesTable!E416</f>
        <v>STORE4</v>
      </c>
      <c r="P416" s="4" t="str">
        <f>VLOOKUP(O416,Cleaned_StoreTable!$A:$F,2,FALSE())</f>
        <v>Alexander Group</v>
      </c>
      <c r="Q416" s="4" t="str">
        <f>VLOOKUP(O416,Cleaned_StoreTable!$A:$F,3,FALSE())</f>
        <v>South</v>
      </c>
      <c r="R416" s="4" t="str">
        <f>VLOOKUP(O416,Cleaned_StoreTable!$A:$F,5,FALSE())</f>
        <v>Online</v>
      </c>
      <c r="S416" s="4">
        <f>Cleaned_SalesTable!F416</f>
        <v>2</v>
      </c>
      <c r="T416" s="9">
        <f>Cleaned_SalesTable!G416</f>
        <v>772.24</v>
      </c>
      <c r="U416" s="8">
        <f>Cleaned_SalesTable!H416</f>
        <v>0.22</v>
      </c>
      <c r="V416" s="4" t="str">
        <f>Cleaned_SalesTable!I416</f>
        <v>Credit Card</v>
      </c>
      <c r="W416" s="9">
        <f>Cleaned_SalesTable!J416</f>
        <v>1204.6944000000001</v>
      </c>
      <c r="X416" s="9">
        <f t="shared" si="38"/>
        <v>755.04</v>
      </c>
      <c r="Y416" s="9">
        <f t="shared" si="39"/>
        <v>449.65</v>
      </c>
      <c r="Z416" s="10">
        <f t="shared" si="40"/>
        <v>0.37319999999999998</v>
      </c>
      <c r="AA416" s="4" t="str">
        <f t="shared" si="41"/>
        <v>High Value</v>
      </c>
    </row>
    <row r="417" spans="1:27" ht="15" customHeight="1" x14ac:dyDescent="0.3">
      <c r="A417" s="4" t="str">
        <f>Cleaned_SalesTable!A417</f>
        <v>SALE415</v>
      </c>
      <c r="B417" s="26">
        <f>Cleaned_SalesTable!B417</f>
        <v>45813</v>
      </c>
      <c r="C417" s="4" t="str">
        <f t="shared" si="36"/>
        <v>Jun-2025</v>
      </c>
      <c r="D417" s="24">
        <f t="shared" si="37"/>
        <v>2025</v>
      </c>
      <c r="E417" s="4" t="str">
        <f>Cleaned_SalesTable!C417</f>
        <v>CUST1047</v>
      </c>
      <c r="F417" s="4" t="str">
        <f>VLOOKUP(E417,Cleaned_CustomerTable!$A:$H,2,FALSE())</f>
        <v>Gina Knight</v>
      </c>
      <c r="G417" s="24">
        <f>VLOOKUP(E417,Cleaned_CustomerTable!$A:$H,3,FALSE())</f>
        <v>54</v>
      </c>
      <c r="H417" s="4" t="str">
        <f>VLOOKUP(E417,Cleaned_CustomerTable!$A:$H,8,FALSE())</f>
        <v>Silver</v>
      </c>
      <c r="I417" s="4" t="str">
        <f>VLOOKUP(E417,Cleaned_CustomerTable!$A:$H,6,FALSE())</f>
        <v>Nevada</v>
      </c>
      <c r="J417" s="4" t="str">
        <f>Cleaned_SalesTable!D417</f>
        <v>PROD70</v>
      </c>
      <c r="K417" s="4" t="str">
        <f>VLOOKUP(J417,Cleaned_ProductTable!$A:$F,2,FALSE())</f>
        <v>Kitchen Storage Rack</v>
      </c>
      <c r="L417" s="4" t="str">
        <f>VLOOKUP(J417,Cleaned_ProductTable!$A:$F,3,FALSE())</f>
        <v>Home</v>
      </c>
      <c r="M417" s="4" t="str">
        <f>VLOOKUP(J417,Cleaned_ProductTable!$A:$F,4,FALSE())</f>
        <v>Duran Group</v>
      </c>
      <c r="N417" s="4">
        <f>VLOOKUP(J417,Cleaned_ProductTable!$A:$F,5,FALSE())</f>
        <v>138.05000000000001</v>
      </c>
      <c r="O417" s="4" t="str">
        <f>Cleaned_SalesTable!E417</f>
        <v>STORE14</v>
      </c>
      <c r="P417" s="4" t="str">
        <f>VLOOKUP(O417,Cleaned_StoreTable!$A:$F,2,FALSE())</f>
        <v>Mcdonald Inc</v>
      </c>
      <c r="Q417" s="4" t="str">
        <f>VLOOKUP(O417,Cleaned_StoreTable!$A:$F,3,FALSE())</f>
        <v>South</v>
      </c>
      <c r="R417" s="4" t="str">
        <f>VLOOKUP(O417,Cleaned_StoreTable!$A:$F,5,FALSE())</f>
        <v>Outlet</v>
      </c>
      <c r="S417" s="4">
        <f>Cleaned_SalesTable!F417</f>
        <v>1</v>
      </c>
      <c r="T417" s="9">
        <f>Cleaned_SalesTable!G417</f>
        <v>108.27</v>
      </c>
      <c r="U417" s="8">
        <f>Cleaned_SalesTable!H417</f>
        <v>0.1</v>
      </c>
      <c r="V417" s="4" t="str">
        <f>Cleaned_SalesTable!I417</f>
        <v>COD</v>
      </c>
      <c r="W417" s="9">
        <f>Cleaned_SalesTable!J417</f>
        <v>97.442999999999998</v>
      </c>
      <c r="X417" s="9">
        <f t="shared" si="38"/>
        <v>138.05000000000001</v>
      </c>
      <c r="Y417" s="9">
        <f t="shared" si="39"/>
        <v>-40.61</v>
      </c>
      <c r="Z417" s="10">
        <f t="shared" si="40"/>
        <v>-0.4168</v>
      </c>
      <c r="AA417" s="4" t="str">
        <f t="shared" si="41"/>
        <v>Standard</v>
      </c>
    </row>
    <row r="418" spans="1:27" ht="15" customHeight="1" x14ac:dyDescent="0.3">
      <c r="A418" s="4" t="str">
        <f>Cleaned_SalesTable!A418</f>
        <v>SALE416</v>
      </c>
      <c r="B418" s="26">
        <f>Cleaned_SalesTable!B418</f>
        <v>45633</v>
      </c>
      <c r="C418" s="4" t="str">
        <f t="shared" si="36"/>
        <v>Dec-2024</v>
      </c>
      <c r="D418" s="24">
        <f t="shared" si="37"/>
        <v>2024</v>
      </c>
      <c r="E418" s="4" t="str">
        <f>Cleaned_SalesTable!C418</f>
        <v>CUST1347</v>
      </c>
      <c r="F418" s="4" t="str">
        <f>VLOOKUP(E418,Cleaned_CustomerTable!$A:$H,2,FALSE())</f>
        <v>Justin Mason Dds</v>
      </c>
      <c r="G418" s="24">
        <f>VLOOKUP(E418,Cleaned_CustomerTable!$A:$H,3,FALSE())</f>
        <v>39</v>
      </c>
      <c r="H418" s="4" t="str">
        <f>VLOOKUP(E418,Cleaned_CustomerTable!$A:$H,8,FALSE())</f>
        <v>Gold</v>
      </c>
      <c r="I418" s="4" t="str">
        <f>VLOOKUP(E418,Cleaned_CustomerTable!$A:$H,6,FALSE())</f>
        <v>Connecticut</v>
      </c>
      <c r="J418" s="4" t="str">
        <f>Cleaned_SalesTable!D418</f>
        <v>PROD38</v>
      </c>
      <c r="K418" s="4" t="str">
        <f>VLOOKUP(J418,Cleaned_ProductTable!$A:$F,2,FALSE())</f>
        <v>Sports Water Hydration Pack</v>
      </c>
      <c r="L418" s="4" t="str">
        <f>VLOOKUP(J418,Cleaned_ProductTable!$A:$F,3,FALSE())</f>
        <v>Sports</v>
      </c>
      <c r="M418" s="4" t="str">
        <f>VLOOKUP(J418,Cleaned_ProductTable!$A:$F,4,FALSE())</f>
        <v>Sims-Smith</v>
      </c>
      <c r="N418" s="4">
        <f>VLOOKUP(J418,Cleaned_ProductTable!$A:$F,5,FALSE())</f>
        <v>135.61000000000001</v>
      </c>
      <c r="O418" s="4" t="str">
        <f>Cleaned_SalesTable!E418</f>
        <v>STORE17</v>
      </c>
      <c r="P418" s="4" t="str">
        <f>VLOOKUP(O418,Cleaned_StoreTable!$A:$F,2,FALSE())</f>
        <v>Holloway Ltd</v>
      </c>
      <c r="Q418" s="4" t="str">
        <f>VLOOKUP(O418,Cleaned_StoreTable!$A:$F,3,FALSE())</f>
        <v>North</v>
      </c>
      <c r="R418" s="4" t="str">
        <f>VLOOKUP(O418,Cleaned_StoreTable!$A:$F,5,FALSE())</f>
        <v>Flagship</v>
      </c>
      <c r="S418" s="4">
        <f>Cleaned_SalesTable!F418</f>
        <v>2</v>
      </c>
      <c r="T418" s="9">
        <f>Cleaned_SalesTable!G418</f>
        <v>839.24</v>
      </c>
      <c r="U418" s="8">
        <f>Cleaned_SalesTable!H418</f>
        <v>0.21</v>
      </c>
      <c r="V418" s="4" t="str">
        <f>Cleaned_SalesTable!I418</f>
        <v>PayPal</v>
      </c>
      <c r="W418" s="9">
        <f>Cleaned_SalesTable!J418</f>
        <v>1325.9992</v>
      </c>
      <c r="X418" s="9">
        <f t="shared" si="38"/>
        <v>271.22000000000003</v>
      </c>
      <c r="Y418" s="9">
        <f t="shared" si="39"/>
        <v>1054.78</v>
      </c>
      <c r="Z418" s="10">
        <f t="shared" si="40"/>
        <v>0.79549999999999998</v>
      </c>
      <c r="AA418" s="4" t="str">
        <f t="shared" si="41"/>
        <v>High Value</v>
      </c>
    </row>
    <row r="419" spans="1:27" ht="15" customHeight="1" x14ac:dyDescent="0.3">
      <c r="A419" s="4" t="str">
        <f>Cleaned_SalesTable!A419</f>
        <v>SALE417</v>
      </c>
      <c r="B419" s="26">
        <f>Cleaned_SalesTable!B419</f>
        <v>45331</v>
      </c>
      <c r="C419" s="4" t="str">
        <f t="shared" si="36"/>
        <v>Feb-2024</v>
      </c>
      <c r="D419" s="24">
        <f t="shared" si="37"/>
        <v>2024</v>
      </c>
      <c r="E419" s="4" t="str">
        <f>Cleaned_SalesTable!C419</f>
        <v>CUST1383</v>
      </c>
      <c r="F419" s="4" t="str">
        <f>VLOOKUP(E419,Cleaned_CustomerTable!$A:$H,2,FALSE())</f>
        <v>Kristine Higgins</v>
      </c>
      <c r="G419" s="24">
        <f>VLOOKUP(E419,Cleaned_CustomerTable!$A:$H,3,FALSE())</f>
        <v>27</v>
      </c>
      <c r="H419" s="4" t="str">
        <f>VLOOKUP(E419,Cleaned_CustomerTable!$A:$H,8,FALSE())</f>
        <v>Silver</v>
      </c>
      <c r="I419" s="4" t="str">
        <f>VLOOKUP(E419,Cleaned_CustomerTable!$A:$H,6,FALSE())</f>
        <v>South Carolina</v>
      </c>
      <c r="J419" s="4" t="str">
        <f>Cleaned_SalesTable!D419</f>
        <v>PROD58</v>
      </c>
      <c r="K419" s="4" t="str">
        <f>VLOOKUP(J419,Cleaned_ProductTable!$A:$F,2,FALSE())</f>
        <v>Womens Cotton Scarf</v>
      </c>
      <c r="L419" s="4" t="str">
        <f>VLOOKUP(J419,Cleaned_ProductTable!$A:$F,3,FALSE())</f>
        <v>Clothing</v>
      </c>
      <c r="M419" s="4" t="str">
        <f>VLOOKUP(J419,Cleaned_ProductTable!$A:$F,4,FALSE())</f>
        <v>Shepherd-Gould</v>
      </c>
      <c r="N419" s="4">
        <f>VLOOKUP(J419,Cleaned_ProductTable!$A:$F,5,FALSE())</f>
        <v>113.83</v>
      </c>
      <c r="O419" s="4" t="str">
        <f>Cleaned_SalesTable!E419</f>
        <v>STORE10</v>
      </c>
      <c r="P419" s="4" t="str">
        <f>VLOOKUP(O419,Cleaned_StoreTable!$A:$F,2,FALSE())</f>
        <v>Hill, Wagner and Ballard</v>
      </c>
      <c r="Q419" s="4" t="str">
        <f>VLOOKUP(O419,Cleaned_StoreTable!$A:$F,3,FALSE())</f>
        <v>East</v>
      </c>
      <c r="R419" s="4" t="str">
        <f>VLOOKUP(O419,Cleaned_StoreTable!$A:$F,5,FALSE())</f>
        <v>Online</v>
      </c>
      <c r="S419" s="4">
        <f>Cleaned_SalesTable!F419</f>
        <v>2</v>
      </c>
      <c r="T419" s="9">
        <f>Cleaned_SalesTable!G419</f>
        <v>466.27</v>
      </c>
      <c r="U419" s="8">
        <f>Cleaned_SalesTable!H419</f>
        <v>0.11</v>
      </c>
      <c r="V419" s="4" t="str">
        <f>Cleaned_SalesTable!I419</f>
        <v>PayPal</v>
      </c>
      <c r="W419" s="9">
        <f>Cleaned_SalesTable!J419</f>
        <v>829.9606</v>
      </c>
      <c r="X419" s="9">
        <f t="shared" si="38"/>
        <v>227.66</v>
      </c>
      <c r="Y419" s="9">
        <f t="shared" si="39"/>
        <v>602.29999999999995</v>
      </c>
      <c r="Z419" s="10">
        <f t="shared" si="40"/>
        <v>0.72570000000000001</v>
      </c>
      <c r="AA419" s="4" t="str">
        <f t="shared" si="41"/>
        <v>Standard</v>
      </c>
    </row>
    <row r="420" spans="1:27" ht="15" customHeight="1" x14ac:dyDescent="0.3">
      <c r="A420" s="4" t="str">
        <f>Cleaned_SalesTable!A420</f>
        <v>SALE418</v>
      </c>
      <c r="B420" s="26">
        <f>Cleaned_SalesTable!B420</f>
        <v>45942</v>
      </c>
      <c r="C420" s="4" t="str">
        <f t="shared" si="36"/>
        <v>Oct-2025</v>
      </c>
      <c r="D420" s="24">
        <f t="shared" si="37"/>
        <v>2025</v>
      </c>
      <c r="E420" s="4" t="str">
        <f>Cleaned_SalesTable!C420</f>
        <v>CUST1398</v>
      </c>
      <c r="F420" s="4" t="str">
        <f>VLOOKUP(E420,Cleaned_CustomerTable!$A:$H,2,FALSE())</f>
        <v>Jennifer Johnson</v>
      </c>
      <c r="G420" s="24">
        <f>VLOOKUP(E420,Cleaned_CustomerTable!$A:$H,3,FALSE())</f>
        <v>54</v>
      </c>
      <c r="H420" s="4" t="str">
        <f>VLOOKUP(E420,Cleaned_CustomerTable!$A:$H,8,FALSE())</f>
        <v>Bronze</v>
      </c>
      <c r="I420" s="4" t="str">
        <f>VLOOKUP(E420,Cleaned_CustomerTable!$A:$H,6,FALSE())</f>
        <v>New Hampshire</v>
      </c>
      <c r="J420" s="4" t="str">
        <f>Cleaned_SalesTable!D420</f>
        <v>PROD62</v>
      </c>
      <c r="K420" s="4" t="str">
        <f>VLOOKUP(J420,Cleaned_ProductTable!$A:$F,2,FALSE())</f>
        <v>Laptop Cooling Pad</v>
      </c>
      <c r="L420" s="4" t="str">
        <f>VLOOKUP(J420,Cleaned_ProductTable!$A:$F,3,FALSE())</f>
        <v>Electronics</v>
      </c>
      <c r="M420" s="4" t="str">
        <f>VLOOKUP(J420,Cleaned_ProductTable!$A:$F,4,FALSE())</f>
        <v>Murray, Gould and Ware</v>
      </c>
      <c r="N420" s="4">
        <f>VLOOKUP(J420,Cleaned_ProductTable!$A:$F,5,FALSE())</f>
        <v>86.42</v>
      </c>
      <c r="O420" s="4" t="str">
        <f>Cleaned_SalesTable!E420</f>
        <v>STORE14</v>
      </c>
      <c r="P420" s="4" t="str">
        <f>VLOOKUP(O420,Cleaned_StoreTable!$A:$F,2,FALSE())</f>
        <v>Mcdonald Inc</v>
      </c>
      <c r="Q420" s="4" t="str">
        <f>VLOOKUP(O420,Cleaned_StoreTable!$A:$F,3,FALSE())</f>
        <v>South</v>
      </c>
      <c r="R420" s="4" t="str">
        <f>VLOOKUP(O420,Cleaned_StoreTable!$A:$F,5,FALSE())</f>
        <v>Outlet</v>
      </c>
      <c r="S420" s="4">
        <f>Cleaned_SalesTable!F420</f>
        <v>3</v>
      </c>
      <c r="T420" s="9">
        <f>Cleaned_SalesTable!G420</f>
        <v>969.83</v>
      </c>
      <c r="U420" s="8">
        <f>Cleaned_SalesTable!H420</f>
        <v>0.02</v>
      </c>
      <c r="V420" s="4" t="str">
        <f>Cleaned_SalesTable!I420</f>
        <v>Credit Card</v>
      </c>
      <c r="W420" s="9">
        <f>Cleaned_SalesTable!J420</f>
        <v>2851.3002000000001</v>
      </c>
      <c r="X420" s="9">
        <f t="shared" si="38"/>
        <v>259.26</v>
      </c>
      <c r="Y420" s="9">
        <f t="shared" si="39"/>
        <v>2592.04</v>
      </c>
      <c r="Z420" s="10">
        <f t="shared" si="40"/>
        <v>0.90910000000000002</v>
      </c>
      <c r="AA420" s="4" t="str">
        <f t="shared" si="41"/>
        <v>High Value</v>
      </c>
    </row>
    <row r="421" spans="1:27" ht="15" customHeight="1" x14ac:dyDescent="0.3">
      <c r="A421" s="4" t="str">
        <f>Cleaned_SalesTable!A421</f>
        <v>SALE419</v>
      </c>
      <c r="B421" s="26">
        <f>Cleaned_SalesTable!B421</f>
        <v>45824</v>
      </c>
      <c r="C421" s="4" t="str">
        <f t="shared" si="36"/>
        <v>Jun-2025</v>
      </c>
      <c r="D421" s="24">
        <f t="shared" si="37"/>
        <v>2025</v>
      </c>
      <c r="E421" s="4" t="str">
        <f>Cleaned_SalesTable!C421</f>
        <v>CUST1417</v>
      </c>
      <c r="F421" s="4" t="str">
        <f>VLOOKUP(E421,Cleaned_CustomerTable!$A:$H,2,FALSE())</f>
        <v>Karen King</v>
      </c>
      <c r="G421" s="24">
        <f>VLOOKUP(E421,Cleaned_CustomerTable!$A:$H,3,FALSE())</f>
        <v>64</v>
      </c>
      <c r="H421" s="4" t="str">
        <f>VLOOKUP(E421,Cleaned_CustomerTable!$A:$H,8,FALSE())</f>
        <v>Bronze</v>
      </c>
      <c r="I421" s="4" t="str">
        <f>VLOOKUP(E421,Cleaned_CustomerTable!$A:$H,6,FALSE())</f>
        <v>North Carolina</v>
      </c>
      <c r="J421" s="4" t="str">
        <f>Cleaned_SalesTable!D421</f>
        <v>PROD91</v>
      </c>
      <c r="K421" s="4" t="str">
        <f>VLOOKUP(J421,Cleaned_ProductTable!$A:$F,2,FALSE())</f>
        <v>Women's High Heels</v>
      </c>
      <c r="L421" s="4" t="str">
        <f>VLOOKUP(J421,Cleaned_ProductTable!$A:$F,3,FALSE())</f>
        <v>Clothing</v>
      </c>
      <c r="M421" s="4" t="str">
        <f>VLOOKUP(J421,Cleaned_ProductTable!$A:$F,4,FALSE())</f>
        <v>Smith-Charles</v>
      </c>
      <c r="N421" s="4">
        <f>VLOOKUP(J421,Cleaned_ProductTable!$A:$F,5,FALSE())</f>
        <v>438.25</v>
      </c>
      <c r="O421" s="4" t="str">
        <f>Cleaned_SalesTable!E421</f>
        <v>STORE19</v>
      </c>
      <c r="P421" s="4" t="str">
        <f>VLOOKUP(O421,Cleaned_StoreTable!$A:$F,2,FALSE())</f>
        <v>Mann-Austin</v>
      </c>
      <c r="Q421" s="4" t="str">
        <f>VLOOKUP(O421,Cleaned_StoreTable!$A:$F,3,FALSE())</f>
        <v>East</v>
      </c>
      <c r="R421" s="4" t="str">
        <f>VLOOKUP(O421,Cleaned_StoreTable!$A:$F,5,FALSE())</f>
        <v>Online</v>
      </c>
      <c r="S421" s="4">
        <f>Cleaned_SalesTable!F421</f>
        <v>2</v>
      </c>
      <c r="T421" s="9">
        <f>Cleaned_SalesTable!G421</f>
        <v>782.11</v>
      </c>
      <c r="U421" s="8">
        <f>Cleaned_SalesTable!H421</f>
        <v>0.17</v>
      </c>
      <c r="V421" s="4" t="str">
        <f>Cleaned_SalesTable!I421</f>
        <v>PayPal</v>
      </c>
      <c r="W421" s="9">
        <f>Cleaned_SalesTable!J421</f>
        <v>1298.3026</v>
      </c>
      <c r="X421" s="9">
        <f t="shared" si="38"/>
        <v>876.5</v>
      </c>
      <c r="Y421" s="9">
        <f t="shared" si="39"/>
        <v>421.8</v>
      </c>
      <c r="Z421" s="10">
        <f t="shared" si="40"/>
        <v>0.32490000000000002</v>
      </c>
      <c r="AA421" s="4" t="str">
        <f t="shared" si="41"/>
        <v>High Value</v>
      </c>
    </row>
    <row r="422" spans="1:27" ht="15" customHeight="1" x14ac:dyDescent="0.3">
      <c r="A422" s="4" t="str">
        <f>Cleaned_SalesTable!A422</f>
        <v>SALE420</v>
      </c>
      <c r="B422" s="26">
        <f>Cleaned_SalesTable!B422</f>
        <v>45921</v>
      </c>
      <c r="C422" s="4" t="str">
        <f t="shared" si="36"/>
        <v>Sep-2025</v>
      </c>
      <c r="D422" s="24">
        <f t="shared" si="37"/>
        <v>2025</v>
      </c>
      <c r="E422" s="4" t="str">
        <f>Cleaned_SalesTable!C422</f>
        <v>CUST1451</v>
      </c>
      <c r="F422" s="4" t="str">
        <f>VLOOKUP(E422,Cleaned_CustomerTable!$A:$H,2,FALSE())</f>
        <v>Ashley Roberts</v>
      </c>
      <c r="G422" s="24">
        <f>VLOOKUP(E422,Cleaned_CustomerTable!$A:$H,3,FALSE())</f>
        <v>46</v>
      </c>
      <c r="H422" s="4" t="str">
        <f>VLOOKUP(E422,Cleaned_CustomerTable!$A:$H,8,FALSE())</f>
        <v>Gold</v>
      </c>
      <c r="I422" s="4" t="str">
        <f>VLOOKUP(E422,Cleaned_CustomerTable!$A:$H,6,FALSE())</f>
        <v>New Mexico</v>
      </c>
      <c r="J422" s="4" t="str">
        <f>Cleaned_SalesTable!D422</f>
        <v>PROD40</v>
      </c>
      <c r="K422" s="4" t="str">
        <f>VLOOKUP(J422,Cleaned_ProductTable!$A:$F,2,FALSE())</f>
        <v>Noise-Canceling Headphones</v>
      </c>
      <c r="L422" s="4" t="str">
        <f>VLOOKUP(J422,Cleaned_ProductTable!$A:$F,3,FALSE())</f>
        <v>Electronics</v>
      </c>
      <c r="M422" s="4" t="str">
        <f>VLOOKUP(J422,Cleaned_ProductTable!$A:$F,4,FALSE())</f>
        <v>Taylor-Hart</v>
      </c>
      <c r="N422" s="4">
        <f>VLOOKUP(J422,Cleaned_ProductTable!$A:$F,5,FALSE())</f>
        <v>38.520000000000003</v>
      </c>
      <c r="O422" s="4" t="str">
        <f>Cleaned_SalesTable!E422</f>
        <v>STORE11</v>
      </c>
      <c r="P422" s="4" t="str">
        <f>VLOOKUP(O422,Cleaned_StoreTable!$A:$F,2,FALSE())</f>
        <v>Aguirre-Keller</v>
      </c>
      <c r="Q422" s="4" t="str">
        <f>VLOOKUP(O422,Cleaned_StoreTable!$A:$F,3,FALSE())</f>
        <v>South</v>
      </c>
      <c r="R422" s="4" t="str">
        <f>VLOOKUP(O422,Cleaned_StoreTable!$A:$F,5,FALSE())</f>
        <v>Online</v>
      </c>
      <c r="S422" s="4">
        <f>Cleaned_SalesTable!F422</f>
        <v>2</v>
      </c>
      <c r="T422" s="9">
        <f>Cleaned_SalesTable!G422</f>
        <v>74.63</v>
      </c>
      <c r="U422" s="8">
        <f>Cleaned_SalesTable!H422</f>
        <v>0.01</v>
      </c>
      <c r="V422" s="4" t="str">
        <f>Cleaned_SalesTable!I422</f>
        <v>PayPal</v>
      </c>
      <c r="W422" s="9">
        <f>Cleaned_SalesTable!J422</f>
        <v>147.76740000000001</v>
      </c>
      <c r="X422" s="9">
        <f t="shared" si="38"/>
        <v>77.040000000000006</v>
      </c>
      <c r="Y422" s="9">
        <f t="shared" si="39"/>
        <v>70.73</v>
      </c>
      <c r="Z422" s="10">
        <f t="shared" si="40"/>
        <v>0.47870000000000001</v>
      </c>
      <c r="AA422" s="4" t="str">
        <f t="shared" si="41"/>
        <v>Standard</v>
      </c>
    </row>
    <row r="423" spans="1:27" ht="15" customHeight="1" x14ac:dyDescent="0.3">
      <c r="A423" s="4" t="str">
        <f>Cleaned_SalesTable!A423</f>
        <v>SALE421</v>
      </c>
      <c r="B423" s="26">
        <f>Cleaned_SalesTable!B423</f>
        <v>45909</v>
      </c>
      <c r="C423" s="4" t="str">
        <f t="shared" si="36"/>
        <v>Sep-2025</v>
      </c>
      <c r="D423" s="24">
        <f t="shared" si="37"/>
        <v>2025</v>
      </c>
      <c r="E423" s="4" t="str">
        <f>Cleaned_SalesTable!C423</f>
        <v>CUST1041</v>
      </c>
      <c r="F423" s="4" t="str">
        <f>VLOOKUP(E423,Cleaned_CustomerTable!$A:$H,2,FALSE())</f>
        <v>James Gibbs</v>
      </c>
      <c r="G423" s="24">
        <f>VLOOKUP(E423,Cleaned_CustomerTable!$A:$H,3,FALSE())</f>
        <v>21</v>
      </c>
      <c r="H423" s="4" t="str">
        <f>VLOOKUP(E423,Cleaned_CustomerTable!$A:$H,8,FALSE())</f>
        <v>Platinum</v>
      </c>
      <c r="I423" s="4" t="str">
        <f>VLOOKUP(E423,Cleaned_CustomerTable!$A:$H,6,FALSE())</f>
        <v>Alaska</v>
      </c>
      <c r="J423" s="4" t="str">
        <f>Cleaned_SalesTable!D423</f>
        <v>PROD85</v>
      </c>
      <c r="K423" s="4" t="str">
        <f>VLOOKUP(J423,Cleaned_ProductTable!$A:$F,2,FALSE())</f>
        <v>Women's Beanie Hat</v>
      </c>
      <c r="L423" s="4" t="str">
        <f>VLOOKUP(J423,Cleaned_ProductTable!$A:$F,3,FALSE())</f>
        <v>Clothing</v>
      </c>
      <c r="M423" s="4" t="str">
        <f>VLOOKUP(J423,Cleaned_ProductTable!$A:$F,4,FALSE())</f>
        <v>Richardson-Carrillo</v>
      </c>
      <c r="N423" s="4">
        <f>VLOOKUP(J423,Cleaned_ProductTable!$A:$F,5,FALSE())</f>
        <v>119.57</v>
      </c>
      <c r="O423" s="4" t="str">
        <f>Cleaned_SalesTable!E423</f>
        <v>STORE6</v>
      </c>
      <c r="P423" s="4" t="str">
        <f>VLOOKUP(O423,Cleaned_StoreTable!$A:$F,2,FALSE())</f>
        <v>Benson-Elliott</v>
      </c>
      <c r="Q423" s="4" t="str">
        <f>VLOOKUP(O423,Cleaned_StoreTable!$A:$F,3,FALSE())</f>
        <v>East</v>
      </c>
      <c r="R423" s="4" t="str">
        <f>VLOOKUP(O423,Cleaned_StoreTable!$A:$F,5,FALSE())</f>
        <v>Online</v>
      </c>
      <c r="S423" s="4">
        <f>Cleaned_SalesTable!F423</f>
        <v>3</v>
      </c>
      <c r="T423" s="9">
        <f>Cleaned_SalesTable!G423</f>
        <v>522.78</v>
      </c>
      <c r="U423" s="8">
        <f>Cleaned_SalesTable!H423</f>
        <v>0.25</v>
      </c>
      <c r="V423" s="4" t="str">
        <f>Cleaned_SalesTable!I423</f>
        <v>PayPal</v>
      </c>
      <c r="W423" s="9">
        <f>Cleaned_SalesTable!J423</f>
        <v>1176.2550000000001</v>
      </c>
      <c r="X423" s="9">
        <f t="shared" si="38"/>
        <v>358.71</v>
      </c>
      <c r="Y423" s="9">
        <f t="shared" si="39"/>
        <v>817.55</v>
      </c>
      <c r="Z423" s="10">
        <f t="shared" si="40"/>
        <v>0.69499999999999995</v>
      </c>
      <c r="AA423" s="4" t="str">
        <f t="shared" si="41"/>
        <v>High Value</v>
      </c>
    </row>
    <row r="424" spans="1:27" ht="15" customHeight="1" x14ac:dyDescent="0.3">
      <c r="A424" s="4" t="str">
        <f>Cleaned_SalesTable!A424</f>
        <v>SALE422</v>
      </c>
      <c r="B424" s="26">
        <f>Cleaned_SalesTable!B424</f>
        <v>45853</v>
      </c>
      <c r="C424" s="4" t="str">
        <f t="shared" si="36"/>
        <v>Jul-2025</v>
      </c>
      <c r="D424" s="24">
        <f t="shared" si="37"/>
        <v>2025</v>
      </c>
      <c r="E424" s="4" t="str">
        <f>Cleaned_SalesTable!C424</f>
        <v>CUST1338</v>
      </c>
      <c r="F424" s="4" t="str">
        <f>VLOOKUP(E424,Cleaned_CustomerTable!$A:$H,2,FALSE())</f>
        <v>Jasmine Snyder</v>
      </c>
      <c r="G424" s="24">
        <f>VLOOKUP(E424,Cleaned_CustomerTable!$A:$H,3,FALSE())</f>
        <v>46</v>
      </c>
      <c r="H424" s="4" t="str">
        <f>VLOOKUP(E424,Cleaned_CustomerTable!$A:$H,8,FALSE())</f>
        <v>Silver</v>
      </c>
      <c r="I424" s="4" t="str">
        <f>VLOOKUP(E424,Cleaned_CustomerTable!$A:$H,6,FALSE())</f>
        <v>Connecticut</v>
      </c>
      <c r="J424" s="4" t="str">
        <f>Cleaned_SalesTable!D424</f>
        <v>PROD13</v>
      </c>
      <c r="K424" s="4" t="str">
        <f>VLOOKUP(J424,Cleaned_ProductTable!$A:$F,2,FALSE())</f>
        <v>USB-C Fast Charger</v>
      </c>
      <c r="L424" s="4" t="str">
        <f>VLOOKUP(J424,Cleaned_ProductTable!$A:$F,3,FALSE())</f>
        <v>Electronics</v>
      </c>
      <c r="M424" s="4" t="str">
        <f>VLOOKUP(J424,Cleaned_ProductTable!$A:$F,4,FALSE())</f>
        <v>Dawson-Perkins</v>
      </c>
      <c r="N424" s="4">
        <f>VLOOKUP(J424,Cleaned_ProductTable!$A:$F,5,FALSE())</f>
        <v>242.23</v>
      </c>
      <c r="O424" s="4" t="str">
        <f>Cleaned_SalesTable!E424</f>
        <v>STORE15</v>
      </c>
      <c r="P424" s="4" t="str">
        <f>VLOOKUP(O424,Cleaned_StoreTable!$A:$F,2,FALSE())</f>
        <v>Shelton PLC</v>
      </c>
      <c r="Q424" s="4" t="str">
        <f>VLOOKUP(O424,Cleaned_StoreTable!$A:$F,3,FALSE())</f>
        <v>North</v>
      </c>
      <c r="R424" s="4" t="str">
        <f>VLOOKUP(O424,Cleaned_StoreTable!$A:$F,5,FALSE())</f>
        <v>Flagship</v>
      </c>
      <c r="S424" s="4">
        <f>Cleaned_SalesTable!F424</f>
        <v>1</v>
      </c>
      <c r="T424" s="9">
        <f>Cleaned_SalesTable!G424</f>
        <v>206.45</v>
      </c>
      <c r="U424" s="8">
        <f>Cleaned_SalesTable!H424</f>
        <v>0.15</v>
      </c>
      <c r="V424" s="4" t="str">
        <f>Cleaned_SalesTable!I424</f>
        <v>PayPal</v>
      </c>
      <c r="W424" s="9">
        <f>Cleaned_SalesTable!J424</f>
        <v>175.48249999999999</v>
      </c>
      <c r="X424" s="9">
        <f t="shared" si="38"/>
        <v>242.23</v>
      </c>
      <c r="Y424" s="9">
        <f t="shared" si="39"/>
        <v>-66.75</v>
      </c>
      <c r="Z424" s="10">
        <f t="shared" si="40"/>
        <v>-0.38040000000000002</v>
      </c>
      <c r="AA424" s="4" t="str">
        <f t="shared" si="41"/>
        <v>Standard</v>
      </c>
    </row>
    <row r="425" spans="1:27" ht="15" customHeight="1" x14ac:dyDescent="0.3">
      <c r="A425" s="4" t="str">
        <f>Cleaned_SalesTable!A425</f>
        <v>SALE423</v>
      </c>
      <c r="B425" s="26">
        <f>Cleaned_SalesTable!B425</f>
        <v>45580</v>
      </c>
      <c r="C425" s="4" t="str">
        <f t="shared" si="36"/>
        <v>Oct-2024</v>
      </c>
      <c r="D425" s="24">
        <f t="shared" si="37"/>
        <v>2024</v>
      </c>
      <c r="E425" s="4" t="str">
        <f>Cleaned_SalesTable!C425</f>
        <v>CUST1145</v>
      </c>
      <c r="F425" s="4" t="str">
        <f>VLOOKUP(E425,Cleaned_CustomerTable!$A:$H,2,FALSE())</f>
        <v>Cameron Simpson</v>
      </c>
      <c r="G425" s="24">
        <f>VLOOKUP(E425,Cleaned_CustomerTable!$A:$H,3,FALSE())</f>
        <v>46</v>
      </c>
      <c r="H425" s="4" t="str">
        <f>VLOOKUP(E425,Cleaned_CustomerTable!$A:$H,8,FALSE())</f>
        <v>Platinum</v>
      </c>
      <c r="I425" s="4" t="str">
        <f>VLOOKUP(E425,Cleaned_CustomerTable!$A:$H,6,FALSE())</f>
        <v>Indiana</v>
      </c>
      <c r="J425" s="4" t="str">
        <f>Cleaned_SalesTable!D425</f>
        <v>PROD69</v>
      </c>
      <c r="K425" s="4" t="str">
        <f>VLOOKUP(J425,Cleaned_ProductTable!$A:$F,2,FALSE())</f>
        <v>Men's Sports Shorts</v>
      </c>
      <c r="L425" s="4" t="str">
        <f>VLOOKUP(J425,Cleaned_ProductTable!$A:$F,3,FALSE())</f>
        <v>Clothing</v>
      </c>
      <c r="M425" s="4" t="str">
        <f>VLOOKUP(J425,Cleaned_ProductTable!$A:$F,4,FALSE())</f>
        <v>Fitzpatrick Ltd</v>
      </c>
      <c r="N425" s="4">
        <f>VLOOKUP(J425,Cleaned_ProductTable!$A:$F,5,FALSE())</f>
        <v>218.22</v>
      </c>
      <c r="O425" s="4" t="str">
        <f>Cleaned_SalesTable!E425</f>
        <v>STORE5</v>
      </c>
      <c r="P425" s="4" t="str">
        <f>VLOOKUP(O425,Cleaned_StoreTable!$A:$F,2,FALSE())</f>
        <v>Gray Ltd</v>
      </c>
      <c r="Q425" s="4" t="str">
        <f>VLOOKUP(O425,Cleaned_StoreTable!$A:$F,3,FALSE())</f>
        <v>North</v>
      </c>
      <c r="R425" s="4" t="str">
        <f>VLOOKUP(O425,Cleaned_StoreTable!$A:$F,5,FALSE())</f>
        <v>Outlet</v>
      </c>
      <c r="S425" s="4">
        <f>Cleaned_SalesTable!F425</f>
        <v>1</v>
      </c>
      <c r="T425" s="9">
        <f>Cleaned_SalesTable!G425</f>
        <v>815.53</v>
      </c>
      <c r="U425" s="8">
        <f>Cleaned_SalesTable!H425</f>
        <v>0.3</v>
      </c>
      <c r="V425" s="4" t="str">
        <f>Cleaned_SalesTable!I425</f>
        <v>PayPal</v>
      </c>
      <c r="W425" s="9">
        <f>Cleaned_SalesTable!J425</f>
        <v>570.87099999999998</v>
      </c>
      <c r="X425" s="9">
        <f t="shared" si="38"/>
        <v>218.22</v>
      </c>
      <c r="Y425" s="9">
        <f t="shared" si="39"/>
        <v>352.65</v>
      </c>
      <c r="Z425" s="10">
        <f t="shared" si="40"/>
        <v>0.61770000000000003</v>
      </c>
      <c r="AA425" s="4" t="str">
        <f t="shared" si="41"/>
        <v>Standard</v>
      </c>
    </row>
    <row r="426" spans="1:27" ht="15" customHeight="1" x14ac:dyDescent="0.3">
      <c r="A426" s="4" t="str">
        <f>Cleaned_SalesTable!A426</f>
        <v>SALE424</v>
      </c>
      <c r="B426" s="26">
        <f>Cleaned_SalesTable!B426</f>
        <v>45220</v>
      </c>
      <c r="C426" s="4" t="str">
        <f t="shared" si="36"/>
        <v>Oct-2023</v>
      </c>
      <c r="D426" s="24">
        <f t="shared" si="37"/>
        <v>2023</v>
      </c>
      <c r="E426" s="4" t="str">
        <f>Cleaned_SalesTable!C426</f>
        <v>CUST1037</v>
      </c>
      <c r="F426" s="4" t="str">
        <f>VLOOKUP(E426,Cleaned_CustomerTable!$A:$H,2,FALSE())</f>
        <v>Christopher Carter</v>
      </c>
      <c r="G426" s="24">
        <f>VLOOKUP(E426,Cleaned_CustomerTable!$A:$H,3,FALSE())</f>
        <v>27</v>
      </c>
      <c r="H426" s="4" t="str">
        <f>VLOOKUP(E426,Cleaned_CustomerTable!$A:$H,8,FALSE())</f>
        <v>Standard</v>
      </c>
      <c r="I426" s="4" t="str">
        <f>VLOOKUP(E426,Cleaned_CustomerTable!$A:$H,6,FALSE())</f>
        <v>South Dakota</v>
      </c>
      <c r="J426" s="4" t="str">
        <f>Cleaned_SalesTable!D426</f>
        <v>PROD79</v>
      </c>
      <c r="K426" s="4" t="str">
        <f>VLOOKUP(J426,Cleaned_ProductTable!$A:$F,2,FALSE())</f>
        <v>Decorative Lamp Shade</v>
      </c>
      <c r="L426" s="4" t="str">
        <f>VLOOKUP(J426,Cleaned_ProductTable!$A:$F,3,FALSE())</f>
        <v>Home</v>
      </c>
      <c r="M426" s="4" t="str">
        <f>VLOOKUP(J426,Cleaned_ProductTable!$A:$F,4,FALSE())</f>
        <v>Ramirez-Hanson</v>
      </c>
      <c r="N426" s="4">
        <f>VLOOKUP(J426,Cleaned_ProductTable!$A:$F,5,FALSE())</f>
        <v>228.53</v>
      </c>
      <c r="O426" s="4" t="str">
        <f>Cleaned_SalesTable!E426</f>
        <v>STORE13</v>
      </c>
      <c r="P426" s="4" t="str">
        <f>VLOOKUP(O426,Cleaned_StoreTable!$A:$F,2,FALSE())</f>
        <v>Gardner, Humphrey and Contreras</v>
      </c>
      <c r="Q426" s="4" t="str">
        <f>VLOOKUP(O426,Cleaned_StoreTable!$A:$F,3,FALSE())</f>
        <v>East</v>
      </c>
      <c r="R426" s="4" t="str">
        <f>VLOOKUP(O426,Cleaned_StoreTable!$A:$F,5,FALSE())</f>
        <v>Flagship</v>
      </c>
      <c r="S426" s="4">
        <f>Cleaned_SalesTable!F426</f>
        <v>1</v>
      </c>
      <c r="T426" s="9">
        <f>Cleaned_SalesTable!G426</f>
        <v>823.61</v>
      </c>
      <c r="U426" s="8">
        <f>Cleaned_SalesTable!H426</f>
        <v>0.28000000000000003</v>
      </c>
      <c r="V426" s="4" t="str">
        <f>Cleaned_SalesTable!I426</f>
        <v>COD</v>
      </c>
      <c r="W426" s="9">
        <f>Cleaned_SalesTable!J426</f>
        <v>592.99919999999997</v>
      </c>
      <c r="X426" s="9">
        <f t="shared" si="38"/>
        <v>228.53</v>
      </c>
      <c r="Y426" s="9">
        <f t="shared" si="39"/>
        <v>364.47</v>
      </c>
      <c r="Z426" s="10">
        <f t="shared" si="40"/>
        <v>0.61460000000000004</v>
      </c>
      <c r="AA426" s="4" t="str">
        <f t="shared" si="41"/>
        <v>Standard</v>
      </c>
    </row>
    <row r="427" spans="1:27" ht="15" customHeight="1" x14ac:dyDescent="0.3">
      <c r="A427" s="4" t="str">
        <f>Cleaned_SalesTable!A427</f>
        <v>SALE425</v>
      </c>
      <c r="B427" s="26">
        <f>Cleaned_SalesTable!B427</f>
        <v>45807</v>
      </c>
      <c r="C427" s="4" t="str">
        <f t="shared" si="36"/>
        <v>May-2025</v>
      </c>
      <c r="D427" s="24">
        <f t="shared" si="37"/>
        <v>2025</v>
      </c>
      <c r="E427" s="4" t="str">
        <f>Cleaned_SalesTable!C427</f>
        <v>CUST1478</v>
      </c>
      <c r="F427" s="4" t="str">
        <f>VLOOKUP(E427,Cleaned_CustomerTable!$A:$H,2,FALSE())</f>
        <v>Earl Smith Dds</v>
      </c>
      <c r="G427" s="24">
        <f>VLOOKUP(E427,Cleaned_CustomerTable!$A:$H,3,FALSE())</f>
        <v>59</v>
      </c>
      <c r="H427" s="4" t="str">
        <f>VLOOKUP(E427,Cleaned_CustomerTable!$A:$H,8,FALSE())</f>
        <v>Gold</v>
      </c>
      <c r="I427" s="4" t="str">
        <f>VLOOKUP(E427,Cleaned_CustomerTable!$A:$H,6,FALSE())</f>
        <v>South Dakota</v>
      </c>
      <c r="J427" s="4" t="str">
        <f>Cleaned_SalesTable!D427</f>
        <v>PROD87</v>
      </c>
      <c r="K427" s="4" t="str">
        <f>VLOOKUP(J427,Cleaned_ProductTable!$A:$F,2,FALSE())</f>
        <v>LED Bedside Lamp</v>
      </c>
      <c r="L427" s="4" t="str">
        <f>VLOOKUP(J427,Cleaned_ProductTable!$A:$F,3,FALSE())</f>
        <v>Home</v>
      </c>
      <c r="M427" s="4" t="str">
        <f>VLOOKUP(J427,Cleaned_ProductTable!$A:$F,4,FALSE())</f>
        <v>Aguilar, Horton and Lewis</v>
      </c>
      <c r="N427" s="4">
        <f>VLOOKUP(J427,Cleaned_ProductTable!$A:$F,5,FALSE())</f>
        <v>371.38</v>
      </c>
      <c r="O427" s="4" t="str">
        <f>Cleaned_SalesTable!E427</f>
        <v>STORE9</v>
      </c>
      <c r="P427" s="4" t="str">
        <f>VLOOKUP(O427,Cleaned_StoreTable!$A:$F,2,FALSE())</f>
        <v>Moore, Padilla and Butler</v>
      </c>
      <c r="Q427" s="4" t="str">
        <f>VLOOKUP(O427,Cleaned_StoreTable!$A:$F,3,FALSE())</f>
        <v>South</v>
      </c>
      <c r="R427" s="4" t="str">
        <f>VLOOKUP(O427,Cleaned_StoreTable!$A:$F,5,FALSE())</f>
        <v>Flagship</v>
      </c>
      <c r="S427" s="4">
        <f>Cleaned_SalesTable!F427</f>
        <v>2</v>
      </c>
      <c r="T427" s="9">
        <f>Cleaned_SalesTable!G427</f>
        <v>209.96</v>
      </c>
      <c r="U427" s="8">
        <f>Cleaned_SalesTable!H427</f>
        <v>0</v>
      </c>
      <c r="V427" s="4" t="str">
        <f>Cleaned_SalesTable!I427</f>
        <v>Credit Card</v>
      </c>
      <c r="W427" s="9">
        <f>Cleaned_SalesTable!J427</f>
        <v>419.92</v>
      </c>
      <c r="X427" s="9">
        <f t="shared" si="38"/>
        <v>742.76</v>
      </c>
      <c r="Y427" s="9">
        <f t="shared" si="39"/>
        <v>-322.83999999999997</v>
      </c>
      <c r="Z427" s="10">
        <f t="shared" si="40"/>
        <v>-0.76880000000000004</v>
      </c>
      <c r="AA427" s="4" t="str">
        <f t="shared" si="41"/>
        <v>Standard</v>
      </c>
    </row>
    <row r="428" spans="1:27" ht="15" customHeight="1" x14ac:dyDescent="0.3">
      <c r="A428" s="4" t="str">
        <f>Cleaned_SalesTable!A428</f>
        <v>SALE426</v>
      </c>
      <c r="B428" s="26">
        <f>Cleaned_SalesTable!B428</f>
        <v>45462</v>
      </c>
      <c r="C428" s="4" t="str">
        <f t="shared" si="36"/>
        <v>Jun-2024</v>
      </c>
      <c r="D428" s="24">
        <f t="shared" si="37"/>
        <v>2024</v>
      </c>
      <c r="E428" s="4" t="str">
        <f>Cleaned_SalesTable!C428</f>
        <v>CUST1175</v>
      </c>
      <c r="F428" s="4" t="str">
        <f>VLOOKUP(E428,Cleaned_CustomerTable!$A:$H,2,FALSE())</f>
        <v>Michelle Rogers</v>
      </c>
      <c r="G428" s="24">
        <f>VLOOKUP(E428,Cleaned_CustomerTable!$A:$H,3,FALSE())</f>
        <v>56</v>
      </c>
      <c r="H428" s="4" t="str">
        <f>VLOOKUP(E428,Cleaned_CustomerTable!$A:$H,8,FALSE())</f>
        <v>Platinum</v>
      </c>
      <c r="I428" s="4" t="str">
        <f>VLOOKUP(E428,Cleaned_CustomerTable!$A:$H,6,FALSE())</f>
        <v>Hawaii</v>
      </c>
      <c r="J428" s="4" t="str">
        <f>Cleaned_SalesTable!D428</f>
        <v>PROD0</v>
      </c>
      <c r="K428" s="4" t="str">
        <f>VLOOKUP(J428,Cleaned_ProductTable!$A:$F,2,FALSE())</f>
        <v>Brother Laser Printer</v>
      </c>
      <c r="L428" s="4" t="str">
        <f>VLOOKUP(J428,Cleaned_ProductTable!$A:$F,3,FALSE())</f>
        <v>Electronics</v>
      </c>
      <c r="M428" s="4" t="str">
        <f>VLOOKUP(J428,Cleaned_ProductTable!$A:$F,4,FALSE())</f>
        <v>Hunt Inc</v>
      </c>
      <c r="N428" s="4">
        <f>VLOOKUP(J428,Cleaned_ProductTable!$A:$F,5,FALSE())</f>
        <v>112.42</v>
      </c>
      <c r="O428" s="4" t="str">
        <f>Cleaned_SalesTable!E428</f>
        <v>STORE16</v>
      </c>
      <c r="P428" s="4" t="str">
        <f>VLOOKUP(O428,Cleaned_StoreTable!$A:$F,2,FALSE())</f>
        <v>Frederick-Wright</v>
      </c>
      <c r="Q428" s="4" t="str">
        <f>VLOOKUP(O428,Cleaned_StoreTable!$A:$F,3,FALSE())</f>
        <v>West</v>
      </c>
      <c r="R428" s="4" t="str">
        <f>VLOOKUP(O428,Cleaned_StoreTable!$A:$F,5,FALSE())</f>
        <v>Flagship</v>
      </c>
      <c r="S428" s="4">
        <f>Cleaned_SalesTable!F428</f>
        <v>4</v>
      </c>
      <c r="T428" s="9">
        <f>Cleaned_SalesTable!G428</f>
        <v>897.93</v>
      </c>
      <c r="U428" s="8">
        <f>Cleaned_SalesTable!H428</f>
        <v>0.05</v>
      </c>
      <c r="V428" s="4" t="str">
        <f>Cleaned_SalesTable!I428</f>
        <v>COD</v>
      </c>
      <c r="W428" s="9">
        <f>Cleaned_SalesTable!J428</f>
        <v>3412.134</v>
      </c>
      <c r="X428" s="9">
        <f t="shared" si="38"/>
        <v>449.68</v>
      </c>
      <c r="Y428" s="9">
        <f t="shared" si="39"/>
        <v>2962.45</v>
      </c>
      <c r="Z428" s="10">
        <f t="shared" si="40"/>
        <v>0.86819999999999997</v>
      </c>
      <c r="AA428" s="4" t="str">
        <f t="shared" si="41"/>
        <v>High Value</v>
      </c>
    </row>
    <row r="429" spans="1:27" ht="15" customHeight="1" x14ac:dyDescent="0.3">
      <c r="A429" s="4" t="str">
        <f>Cleaned_SalesTable!A429</f>
        <v>SALE427</v>
      </c>
      <c r="B429" s="26">
        <f>Cleaned_SalesTable!B429</f>
        <v>45646</v>
      </c>
      <c r="C429" s="4" t="str">
        <f t="shared" si="36"/>
        <v>Dec-2024</v>
      </c>
      <c r="D429" s="24">
        <f t="shared" si="37"/>
        <v>2024</v>
      </c>
      <c r="E429" s="4" t="str">
        <f>Cleaned_SalesTable!C429</f>
        <v>CUST1181</v>
      </c>
      <c r="F429" s="4" t="str">
        <f>VLOOKUP(E429,Cleaned_CustomerTable!$A:$H,2,FALSE())</f>
        <v>Erin Ward</v>
      </c>
      <c r="G429" s="24">
        <f>VLOOKUP(E429,Cleaned_CustomerTable!$A:$H,3,FALSE())</f>
        <v>60</v>
      </c>
      <c r="H429" s="4" t="str">
        <f>VLOOKUP(E429,Cleaned_CustomerTable!$A:$H,8,FALSE())</f>
        <v>Bronze</v>
      </c>
      <c r="I429" s="4" t="str">
        <f>VLOOKUP(E429,Cleaned_CustomerTable!$A:$H,6,FALSE())</f>
        <v>New York</v>
      </c>
      <c r="J429" s="4" t="str">
        <f>Cleaned_SalesTable!D429</f>
        <v>PROD63</v>
      </c>
      <c r="K429" s="4" t="str">
        <f>VLOOKUP(J429,Cleaned_ProductTable!$A:$F,2,FALSE())</f>
        <v>Organic Sunscreen Lotion</v>
      </c>
      <c r="L429" s="4" t="str">
        <f>VLOOKUP(J429,Cleaned_ProductTable!$A:$F,3,FALSE())</f>
        <v>Beauty</v>
      </c>
      <c r="M429" s="4" t="str">
        <f>VLOOKUP(J429,Cleaned_ProductTable!$A:$F,4,FALSE())</f>
        <v>Anderson-Riley</v>
      </c>
      <c r="N429" s="4">
        <f>VLOOKUP(J429,Cleaned_ProductTable!$A:$F,5,FALSE())</f>
        <v>266.86</v>
      </c>
      <c r="O429" s="4" t="str">
        <f>Cleaned_SalesTable!E429</f>
        <v>STORE0</v>
      </c>
      <c r="P429" s="4" t="str">
        <f>VLOOKUP(O429,Cleaned_StoreTable!$A:$F,2,FALSE())</f>
        <v>Rivera-Warner</v>
      </c>
      <c r="Q429" s="4" t="str">
        <f>VLOOKUP(O429,Cleaned_StoreTable!$A:$F,3,FALSE())</f>
        <v>East</v>
      </c>
      <c r="R429" s="4" t="str">
        <f>VLOOKUP(O429,Cleaned_StoreTable!$A:$F,5,FALSE())</f>
        <v>Flagship</v>
      </c>
      <c r="S429" s="4">
        <f>Cleaned_SalesTable!F429</f>
        <v>4</v>
      </c>
      <c r="T429" s="9">
        <f>Cleaned_SalesTable!G429</f>
        <v>925.95</v>
      </c>
      <c r="U429" s="8">
        <f>Cleaned_SalesTable!H429</f>
        <v>0.16</v>
      </c>
      <c r="V429" s="4" t="str">
        <f>Cleaned_SalesTable!I429</f>
        <v>COD</v>
      </c>
      <c r="W429" s="9">
        <f>Cleaned_SalesTable!J429</f>
        <v>3111.192</v>
      </c>
      <c r="X429" s="9">
        <f t="shared" si="38"/>
        <v>1067.44</v>
      </c>
      <c r="Y429" s="9">
        <f t="shared" si="39"/>
        <v>2043.75</v>
      </c>
      <c r="Z429" s="10">
        <f t="shared" si="40"/>
        <v>0.65690000000000004</v>
      </c>
      <c r="AA429" s="4" t="str">
        <f t="shared" si="41"/>
        <v>High Value</v>
      </c>
    </row>
    <row r="430" spans="1:27" ht="15" customHeight="1" x14ac:dyDescent="0.3">
      <c r="A430" s="4" t="str">
        <f>Cleaned_SalesTable!A430</f>
        <v>SALE428</v>
      </c>
      <c r="B430" s="26">
        <f>Cleaned_SalesTable!B430</f>
        <v>45520</v>
      </c>
      <c r="C430" s="4" t="str">
        <f t="shared" si="36"/>
        <v>Aug-2024</v>
      </c>
      <c r="D430" s="24">
        <f t="shared" si="37"/>
        <v>2024</v>
      </c>
      <c r="E430" s="4" t="str">
        <f>Cleaned_SalesTable!C430</f>
        <v>CUST1084</v>
      </c>
      <c r="F430" s="4" t="str">
        <f>VLOOKUP(E430,Cleaned_CustomerTable!$A:$H,2,FALSE())</f>
        <v>Christy Hoffman</v>
      </c>
      <c r="G430" s="24">
        <f>VLOOKUP(E430,Cleaned_CustomerTable!$A:$H,3,FALSE())</f>
        <v>26</v>
      </c>
      <c r="H430" s="4" t="str">
        <f>VLOOKUP(E430,Cleaned_CustomerTable!$A:$H,8,FALSE())</f>
        <v>Platinum</v>
      </c>
      <c r="I430" s="4" t="str">
        <f>VLOOKUP(E430,Cleaned_CustomerTable!$A:$H,6,FALSE())</f>
        <v>Indiana</v>
      </c>
      <c r="J430" s="4" t="str">
        <f>Cleaned_SalesTable!D430</f>
        <v>PROD51</v>
      </c>
      <c r="K430" s="4" t="str">
        <f>VLOOKUP(J430,Cleaned_ProductTable!$A:$F,2,FALSE())</f>
        <v>HDMI Cable – 2m</v>
      </c>
      <c r="L430" s="4" t="str">
        <f>VLOOKUP(J430,Cleaned_ProductTable!$A:$F,3,FALSE())</f>
        <v>Electronics</v>
      </c>
      <c r="M430" s="4" t="str">
        <f>VLOOKUP(J430,Cleaned_ProductTable!$A:$F,4,FALSE())</f>
        <v>Bautista, Green and Hale</v>
      </c>
      <c r="N430" s="4">
        <f>VLOOKUP(J430,Cleaned_ProductTable!$A:$F,5,FALSE())</f>
        <v>88.49</v>
      </c>
      <c r="O430" s="4" t="str">
        <f>Cleaned_SalesTable!E430</f>
        <v>STORE6</v>
      </c>
      <c r="P430" s="4" t="str">
        <f>VLOOKUP(O430,Cleaned_StoreTable!$A:$F,2,FALSE())</f>
        <v>Benson-Elliott</v>
      </c>
      <c r="Q430" s="4" t="str">
        <f>VLOOKUP(O430,Cleaned_StoreTable!$A:$F,3,FALSE())</f>
        <v>East</v>
      </c>
      <c r="R430" s="4" t="str">
        <f>VLOOKUP(O430,Cleaned_StoreTable!$A:$F,5,FALSE())</f>
        <v>Online</v>
      </c>
      <c r="S430" s="4">
        <f>Cleaned_SalesTable!F430</f>
        <v>2</v>
      </c>
      <c r="T430" s="9">
        <f>Cleaned_SalesTable!G430</f>
        <v>573.09</v>
      </c>
      <c r="U430" s="8">
        <f>Cleaned_SalesTable!H430</f>
        <v>0.03</v>
      </c>
      <c r="V430" s="4" t="str">
        <f>Cleaned_SalesTable!I430</f>
        <v>COD</v>
      </c>
      <c r="W430" s="9">
        <f>Cleaned_SalesTable!J430</f>
        <v>1111.7945999999999</v>
      </c>
      <c r="X430" s="9">
        <f t="shared" si="38"/>
        <v>176.98</v>
      </c>
      <c r="Y430" s="9">
        <f t="shared" si="39"/>
        <v>934.81</v>
      </c>
      <c r="Z430" s="10">
        <f t="shared" si="40"/>
        <v>0.84079999999999999</v>
      </c>
      <c r="AA430" s="4" t="str">
        <f t="shared" si="41"/>
        <v>High Value</v>
      </c>
    </row>
    <row r="431" spans="1:27" ht="15" customHeight="1" x14ac:dyDescent="0.3">
      <c r="A431" s="4" t="str">
        <f>Cleaned_SalesTable!A431</f>
        <v>SALE429</v>
      </c>
      <c r="B431" s="26">
        <f>Cleaned_SalesTable!B431</f>
        <v>45731</v>
      </c>
      <c r="C431" s="4" t="str">
        <f t="shared" si="36"/>
        <v>Mar-2025</v>
      </c>
      <c r="D431" s="24">
        <f t="shared" si="37"/>
        <v>2025</v>
      </c>
      <c r="E431" s="4" t="str">
        <f>Cleaned_SalesTable!C431</f>
        <v>CUST1183</v>
      </c>
      <c r="F431" s="4" t="str">
        <f>VLOOKUP(E431,Cleaned_CustomerTable!$A:$H,2,FALSE())</f>
        <v>Mario Jacobs</v>
      </c>
      <c r="G431" s="24">
        <f>VLOOKUP(E431,Cleaned_CustomerTable!$A:$H,3,FALSE())</f>
        <v>18</v>
      </c>
      <c r="H431" s="4" t="str">
        <f>VLOOKUP(E431,Cleaned_CustomerTable!$A:$H,8,FALSE())</f>
        <v>Platinum</v>
      </c>
      <c r="I431" s="4" t="str">
        <f>VLOOKUP(E431,Cleaned_CustomerTable!$A:$H,6,FALSE())</f>
        <v>New York</v>
      </c>
      <c r="J431" s="4" t="str">
        <f>Cleaned_SalesTable!D431</f>
        <v>PROD7</v>
      </c>
      <c r="K431" s="4" t="str">
        <f>VLOOKUP(J431,Cleaned_ProductTable!$A:$F,2,FALSE())</f>
        <v>LED Table Lamp</v>
      </c>
      <c r="L431" s="4" t="str">
        <f>VLOOKUP(J431,Cleaned_ProductTable!$A:$F,3,FALSE())</f>
        <v>Home</v>
      </c>
      <c r="M431" s="4" t="str">
        <f>VLOOKUP(J431,Cleaned_ProductTable!$A:$F,4,FALSE())</f>
        <v>Harrell LLC</v>
      </c>
      <c r="N431" s="4">
        <f>VLOOKUP(J431,Cleaned_ProductTable!$A:$F,5,FALSE())</f>
        <v>218.86</v>
      </c>
      <c r="O431" s="4" t="str">
        <f>Cleaned_SalesTable!E431</f>
        <v>STORE4</v>
      </c>
      <c r="P431" s="4" t="str">
        <f>VLOOKUP(O431,Cleaned_StoreTable!$A:$F,2,FALSE())</f>
        <v>Alexander Group</v>
      </c>
      <c r="Q431" s="4" t="str">
        <f>VLOOKUP(O431,Cleaned_StoreTable!$A:$F,3,FALSE())</f>
        <v>South</v>
      </c>
      <c r="R431" s="4" t="str">
        <f>VLOOKUP(O431,Cleaned_StoreTable!$A:$F,5,FALSE())</f>
        <v>Online</v>
      </c>
      <c r="S431" s="4">
        <f>Cleaned_SalesTable!F431</f>
        <v>4</v>
      </c>
      <c r="T431" s="9">
        <f>Cleaned_SalesTable!G431</f>
        <v>149.83000000000001</v>
      </c>
      <c r="U431" s="8">
        <f>Cleaned_SalesTable!H431</f>
        <v>0.02</v>
      </c>
      <c r="V431" s="4" t="str">
        <f>Cleaned_SalesTable!I431</f>
        <v>Credit Card</v>
      </c>
      <c r="W431" s="9">
        <f>Cleaned_SalesTable!J431</f>
        <v>587.33360000000005</v>
      </c>
      <c r="X431" s="9">
        <f t="shared" si="38"/>
        <v>875.44</v>
      </c>
      <c r="Y431" s="9">
        <f t="shared" si="39"/>
        <v>-288.11</v>
      </c>
      <c r="Z431" s="10">
        <f t="shared" si="40"/>
        <v>-0.49049999999999999</v>
      </c>
      <c r="AA431" s="4" t="str">
        <f t="shared" si="41"/>
        <v>Standard</v>
      </c>
    </row>
    <row r="432" spans="1:27" ht="15" customHeight="1" x14ac:dyDescent="0.3">
      <c r="A432" s="4" t="str">
        <f>Cleaned_SalesTable!A432</f>
        <v>SALE430</v>
      </c>
      <c r="B432" s="26">
        <f>Cleaned_SalesTable!B432</f>
        <v>45445</v>
      </c>
      <c r="C432" s="4" t="str">
        <f t="shared" si="36"/>
        <v>Jun-2024</v>
      </c>
      <c r="D432" s="24">
        <f t="shared" si="37"/>
        <v>2024</v>
      </c>
      <c r="E432" s="4" t="str">
        <f>Cleaned_SalesTable!C432</f>
        <v>CUST1001</v>
      </c>
      <c r="F432" s="4" t="str">
        <f>VLOOKUP(E432,Cleaned_CustomerTable!$A:$H,2,FALSE())</f>
        <v>Eugene Nelson</v>
      </c>
      <c r="G432" s="24">
        <f>VLOOKUP(E432,Cleaned_CustomerTable!$A:$H,3,FALSE())</f>
        <v>26</v>
      </c>
      <c r="H432" s="4" t="str">
        <f>VLOOKUP(E432,Cleaned_CustomerTable!$A:$H,8,FALSE())</f>
        <v>Platinum</v>
      </c>
      <c r="I432" s="4" t="str">
        <f>VLOOKUP(E432,Cleaned_CustomerTable!$A:$H,6,FALSE())</f>
        <v>North Dakota</v>
      </c>
      <c r="J432" s="4" t="str">
        <f>Cleaned_SalesTable!D432</f>
        <v>PROD51</v>
      </c>
      <c r="K432" s="4" t="str">
        <f>VLOOKUP(J432,Cleaned_ProductTable!$A:$F,2,FALSE())</f>
        <v>HDMI Cable – 2m</v>
      </c>
      <c r="L432" s="4" t="str">
        <f>VLOOKUP(J432,Cleaned_ProductTable!$A:$F,3,FALSE())</f>
        <v>Electronics</v>
      </c>
      <c r="M432" s="4" t="str">
        <f>VLOOKUP(J432,Cleaned_ProductTable!$A:$F,4,FALSE())</f>
        <v>Bautista, Green and Hale</v>
      </c>
      <c r="N432" s="4">
        <f>VLOOKUP(J432,Cleaned_ProductTable!$A:$F,5,FALSE())</f>
        <v>88.49</v>
      </c>
      <c r="O432" s="4" t="str">
        <f>Cleaned_SalesTable!E432</f>
        <v>STORE14</v>
      </c>
      <c r="P432" s="4" t="str">
        <f>VLOOKUP(O432,Cleaned_StoreTable!$A:$F,2,FALSE())</f>
        <v>Mcdonald Inc</v>
      </c>
      <c r="Q432" s="4" t="str">
        <f>VLOOKUP(O432,Cleaned_StoreTable!$A:$F,3,FALSE())</f>
        <v>South</v>
      </c>
      <c r="R432" s="4" t="str">
        <f>VLOOKUP(O432,Cleaned_StoreTable!$A:$F,5,FALSE())</f>
        <v>Outlet</v>
      </c>
      <c r="S432" s="4">
        <f>Cleaned_SalesTable!F432</f>
        <v>3</v>
      </c>
      <c r="T432" s="9">
        <f>Cleaned_SalesTable!G432</f>
        <v>287.70999999999998</v>
      </c>
      <c r="U432" s="8">
        <f>Cleaned_SalesTable!H432</f>
        <v>0.03</v>
      </c>
      <c r="V432" s="4" t="str">
        <f>Cleaned_SalesTable!I432</f>
        <v>COD</v>
      </c>
      <c r="W432" s="9">
        <f>Cleaned_SalesTable!J432</f>
        <v>837.23609999999996</v>
      </c>
      <c r="X432" s="9">
        <f t="shared" si="38"/>
        <v>265.47000000000003</v>
      </c>
      <c r="Y432" s="9">
        <f t="shared" si="39"/>
        <v>571.77</v>
      </c>
      <c r="Z432" s="10">
        <f t="shared" si="40"/>
        <v>0.68289999999999995</v>
      </c>
      <c r="AA432" s="4" t="str">
        <f t="shared" si="41"/>
        <v>Standard</v>
      </c>
    </row>
    <row r="433" spans="1:27" ht="15" customHeight="1" x14ac:dyDescent="0.3">
      <c r="A433" s="4" t="str">
        <f>Cleaned_SalesTable!A433</f>
        <v>SALE431</v>
      </c>
      <c r="B433" s="26">
        <f>Cleaned_SalesTable!B433</f>
        <v>45860</v>
      </c>
      <c r="C433" s="4" t="str">
        <f t="shared" si="36"/>
        <v>Jul-2025</v>
      </c>
      <c r="D433" s="24">
        <f t="shared" si="37"/>
        <v>2025</v>
      </c>
      <c r="E433" s="4" t="str">
        <f>Cleaned_SalesTable!C433</f>
        <v>CUST1094</v>
      </c>
      <c r="F433" s="4" t="str">
        <f>VLOOKUP(E433,Cleaned_CustomerTable!$A:$H,2,FALSE())</f>
        <v>David Patterson</v>
      </c>
      <c r="G433" s="24">
        <f>VLOOKUP(E433,Cleaned_CustomerTable!$A:$H,3,FALSE())</f>
        <v>43</v>
      </c>
      <c r="H433" s="4" t="str">
        <f>VLOOKUP(E433,Cleaned_CustomerTable!$A:$H,8,FALSE())</f>
        <v>Gold</v>
      </c>
      <c r="I433" s="4" t="str">
        <f>VLOOKUP(E433,Cleaned_CustomerTable!$A:$H,6,FALSE())</f>
        <v>Nevada</v>
      </c>
      <c r="J433" s="4" t="str">
        <f>Cleaned_SalesTable!D433</f>
        <v>PROD67</v>
      </c>
      <c r="K433" s="4" t="str">
        <f>VLOOKUP(J433,Cleaned_ProductTable!$A:$F,2,FALSE())</f>
        <v>Smart LED Light Strip</v>
      </c>
      <c r="L433" s="4" t="str">
        <f>VLOOKUP(J433,Cleaned_ProductTable!$A:$F,3,FALSE())</f>
        <v>Electronics</v>
      </c>
      <c r="M433" s="4" t="str">
        <f>VLOOKUP(J433,Cleaned_ProductTable!$A:$F,4,FALSE())</f>
        <v>Flores-Davis</v>
      </c>
      <c r="N433" s="4">
        <f>VLOOKUP(J433,Cleaned_ProductTable!$A:$F,5,FALSE())</f>
        <v>349.17</v>
      </c>
      <c r="O433" s="4" t="str">
        <f>Cleaned_SalesTable!E433</f>
        <v>STORE6</v>
      </c>
      <c r="P433" s="4" t="str">
        <f>VLOOKUP(O433,Cleaned_StoreTable!$A:$F,2,FALSE())</f>
        <v>Benson-Elliott</v>
      </c>
      <c r="Q433" s="4" t="str">
        <f>VLOOKUP(O433,Cleaned_StoreTable!$A:$F,3,FALSE())</f>
        <v>East</v>
      </c>
      <c r="R433" s="4" t="str">
        <f>VLOOKUP(O433,Cleaned_StoreTable!$A:$F,5,FALSE())</f>
        <v>Online</v>
      </c>
      <c r="S433" s="4">
        <f>Cleaned_SalesTable!F433</f>
        <v>2</v>
      </c>
      <c r="T433" s="9">
        <f>Cleaned_SalesTable!G433</f>
        <v>849.8</v>
      </c>
      <c r="U433" s="8">
        <f>Cleaned_SalesTable!H433</f>
        <v>0.06</v>
      </c>
      <c r="V433" s="4" t="str">
        <f>Cleaned_SalesTable!I433</f>
        <v>COD</v>
      </c>
      <c r="W433" s="9">
        <f>Cleaned_SalesTable!J433</f>
        <v>1597.624</v>
      </c>
      <c r="X433" s="9">
        <f t="shared" si="38"/>
        <v>698.34</v>
      </c>
      <c r="Y433" s="9">
        <f t="shared" si="39"/>
        <v>899.28</v>
      </c>
      <c r="Z433" s="10">
        <f t="shared" si="40"/>
        <v>0.56289999999999996</v>
      </c>
      <c r="AA433" s="4" t="str">
        <f t="shared" si="41"/>
        <v>High Value</v>
      </c>
    </row>
    <row r="434" spans="1:27" ht="15" customHeight="1" x14ac:dyDescent="0.3">
      <c r="A434" s="4" t="str">
        <f>Cleaned_SalesTable!A434</f>
        <v>SALE432</v>
      </c>
      <c r="B434" s="26">
        <f>Cleaned_SalesTable!B434</f>
        <v>45725</v>
      </c>
      <c r="C434" s="4" t="str">
        <f t="shared" si="36"/>
        <v>Mar-2025</v>
      </c>
      <c r="D434" s="24">
        <f t="shared" si="37"/>
        <v>2025</v>
      </c>
      <c r="E434" s="4" t="str">
        <f>Cleaned_SalesTable!C434</f>
        <v>CUST1016</v>
      </c>
      <c r="F434" s="4" t="str">
        <f>VLOOKUP(E434,Cleaned_CustomerTable!$A:$H,2,FALSE())</f>
        <v>John Scott</v>
      </c>
      <c r="G434" s="24">
        <f>VLOOKUP(E434,Cleaned_CustomerTable!$A:$H,3,FALSE())</f>
        <v>24</v>
      </c>
      <c r="H434" s="4" t="str">
        <f>VLOOKUP(E434,Cleaned_CustomerTable!$A:$H,8,FALSE())</f>
        <v>Bronze</v>
      </c>
      <c r="I434" s="4" t="str">
        <f>VLOOKUP(E434,Cleaned_CustomerTable!$A:$H,6,FALSE())</f>
        <v>Pennsylvania</v>
      </c>
      <c r="J434" s="4" t="str">
        <f>Cleaned_SalesTable!D434</f>
        <v>PROD41</v>
      </c>
      <c r="K434" s="4" t="str">
        <f>VLOOKUP(J434,Cleaned_ProductTable!$A:$F,2,FALSE())</f>
        <v>Yoga Exercise Mat</v>
      </c>
      <c r="L434" s="4" t="str">
        <f>VLOOKUP(J434,Cleaned_ProductTable!$A:$F,3,FALSE())</f>
        <v>Sports</v>
      </c>
      <c r="M434" s="4" t="str">
        <f>VLOOKUP(J434,Cleaned_ProductTable!$A:$F,4,FALSE())</f>
        <v>Carroll, Long and Mendoza</v>
      </c>
      <c r="N434" s="4">
        <f>VLOOKUP(J434,Cleaned_ProductTable!$A:$F,5,FALSE())</f>
        <v>313.26</v>
      </c>
      <c r="O434" s="4" t="str">
        <f>Cleaned_SalesTable!E434</f>
        <v>STORE3</v>
      </c>
      <c r="P434" s="4" t="str">
        <f>VLOOKUP(O434,Cleaned_StoreTable!$A:$F,2,FALSE())</f>
        <v>Johnson-Wright</v>
      </c>
      <c r="Q434" s="4" t="str">
        <f>VLOOKUP(O434,Cleaned_StoreTable!$A:$F,3,FALSE())</f>
        <v>North</v>
      </c>
      <c r="R434" s="4" t="str">
        <f>VLOOKUP(O434,Cleaned_StoreTable!$A:$F,5,FALSE())</f>
        <v>Outlet</v>
      </c>
      <c r="S434" s="4">
        <f>Cleaned_SalesTable!F434</f>
        <v>3</v>
      </c>
      <c r="T434" s="9">
        <f>Cleaned_SalesTable!G434</f>
        <v>482.58</v>
      </c>
      <c r="U434" s="8">
        <f>Cleaned_SalesTable!H434</f>
        <v>0.28000000000000003</v>
      </c>
      <c r="V434" s="4" t="str">
        <f>Cleaned_SalesTable!I434</f>
        <v>PayPal</v>
      </c>
      <c r="W434" s="9">
        <f>Cleaned_SalesTable!J434</f>
        <v>1042.3728000000001</v>
      </c>
      <c r="X434" s="9">
        <f t="shared" si="38"/>
        <v>939.78</v>
      </c>
      <c r="Y434" s="9">
        <f t="shared" si="39"/>
        <v>102.59</v>
      </c>
      <c r="Z434" s="10">
        <f t="shared" si="40"/>
        <v>9.8400000000000001E-2</v>
      </c>
      <c r="AA434" s="4" t="str">
        <f t="shared" si="41"/>
        <v>Standard</v>
      </c>
    </row>
    <row r="435" spans="1:27" ht="15" customHeight="1" x14ac:dyDescent="0.3">
      <c r="A435" s="4" t="str">
        <f>Cleaned_SalesTable!A435</f>
        <v>SALE433</v>
      </c>
      <c r="B435" s="26">
        <f>Cleaned_SalesTable!B435</f>
        <v>45699</v>
      </c>
      <c r="C435" s="4" t="str">
        <f t="shared" si="36"/>
        <v>Feb-2025</v>
      </c>
      <c r="D435" s="24">
        <f t="shared" si="37"/>
        <v>2025</v>
      </c>
      <c r="E435" s="4" t="str">
        <f>Cleaned_SalesTable!C435</f>
        <v>CUST1114</v>
      </c>
      <c r="F435" s="4" t="str">
        <f>VLOOKUP(E435,Cleaned_CustomerTable!$A:$H,2,FALSE())</f>
        <v>Ryan Hernandez</v>
      </c>
      <c r="G435" s="24">
        <f>VLOOKUP(E435,Cleaned_CustomerTable!$A:$H,3,FALSE())</f>
        <v>30</v>
      </c>
      <c r="H435" s="4" t="str">
        <f>VLOOKUP(E435,Cleaned_CustomerTable!$A:$H,8,FALSE())</f>
        <v>Bronze</v>
      </c>
      <c r="I435" s="4" t="str">
        <f>VLOOKUP(E435,Cleaned_CustomerTable!$A:$H,6,FALSE())</f>
        <v>Nevada</v>
      </c>
      <c r="J435" s="4" t="str">
        <f>Cleaned_SalesTable!D435</f>
        <v>PROD59</v>
      </c>
      <c r="K435" s="4" t="str">
        <f>VLOOKUP(J435,Cleaned_ProductTable!$A:$F,2,FALSE())</f>
        <v>Men's Hair Styling Gel</v>
      </c>
      <c r="L435" s="4" t="str">
        <f>VLOOKUP(J435,Cleaned_ProductTable!$A:$F,3,FALSE())</f>
        <v>Beauty</v>
      </c>
      <c r="M435" s="4" t="str">
        <f>VLOOKUP(J435,Cleaned_ProductTable!$A:$F,4,FALSE())</f>
        <v>Cline-Mccarthy</v>
      </c>
      <c r="N435" s="4">
        <f>VLOOKUP(J435,Cleaned_ProductTable!$A:$F,5,FALSE())</f>
        <v>17.309999999999999</v>
      </c>
      <c r="O435" s="4" t="str">
        <f>Cleaned_SalesTable!E435</f>
        <v>STORE2</v>
      </c>
      <c r="P435" s="4" t="str">
        <f>VLOOKUP(O435,Cleaned_StoreTable!$A:$F,2,FALSE())</f>
        <v>Black-Horn</v>
      </c>
      <c r="Q435" s="4" t="str">
        <f>VLOOKUP(O435,Cleaned_StoreTable!$A:$F,3,FALSE())</f>
        <v>South</v>
      </c>
      <c r="R435" s="4" t="str">
        <f>VLOOKUP(O435,Cleaned_StoreTable!$A:$F,5,FALSE())</f>
        <v>Outlet</v>
      </c>
      <c r="S435" s="4">
        <f>Cleaned_SalesTable!F435</f>
        <v>2</v>
      </c>
      <c r="T435" s="9">
        <f>Cleaned_SalesTable!G435</f>
        <v>64.7</v>
      </c>
      <c r="U435" s="8">
        <f>Cleaned_SalesTable!H435</f>
        <v>0</v>
      </c>
      <c r="V435" s="4" t="str">
        <f>Cleaned_SalesTable!I435</f>
        <v>Credit Card</v>
      </c>
      <c r="W435" s="9">
        <f>Cleaned_SalesTable!J435</f>
        <v>129.4</v>
      </c>
      <c r="X435" s="9">
        <f t="shared" si="38"/>
        <v>34.619999999999997</v>
      </c>
      <c r="Y435" s="9">
        <f t="shared" si="39"/>
        <v>94.78</v>
      </c>
      <c r="Z435" s="10">
        <f t="shared" si="40"/>
        <v>0.73250000000000004</v>
      </c>
      <c r="AA435" s="4" t="str">
        <f t="shared" si="41"/>
        <v>Standard</v>
      </c>
    </row>
    <row r="436" spans="1:27" ht="15" customHeight="1" x14ac:dyDescent="0.3">
      <c r="A436" s="4" t="str">
        <f>Cleaned_SalesTable!A436</f>
        <v>SALE434</v>
      </c>
      <c r="B436" s="26">
        <f>Cleaned_SalesTable!B436</f>
        <v>45266</v>
      </c>
      <c r="C436" s="4" t="str">
        <f t="shared" si="36"/>
        <v>Dec-2023</v>
      </c>
      <c r="D436" s="24">
        <f t="shared" si="37"/>
        <v>2023</v>
      </c>
      <c r="E436" s="4" t="str">
        <f>Cleaned_SalesTable!C436</f>
        <v>CUST1148</v>
      </c>
      <c r="F436" s="4" t="str">
        <f>VLOOKUP(E436,Cleaned_CustomerTable!$A:$H,2,FALSE())</f>
        <v>Theresa Campbell</v>
      </c>
      <c r="G436" s="24">
        <f>VLOOKUP(E436,Cleaned_CustomerTable!$A:$H,3,FALSE())</f>
        <v>42</v>
      </c>
      <c r="H436" s="4" t="str">
        <f>VLOOKUP(E436,Cleaned_CustomerTable!$A:$H,8,FALSE())</f>
        <v>Bronze</v>
      </c>
      <c r="I436" s="4" t="str">
        <f>VLOOKUP(E436,Cleaned_CustomerTable!$A:$H,6,FALSE())</f>
        <v>Wisconsin</v>
      </c>
      <c r="J436" s="4" t="str">
        <f>Cleaned_SalesTable!D436</f>
        <v>PROD5</v>
      </c>
      <c r="K436" s="4" t="str">
        <f>VLOOKUP(J436,Cleaned_ProductTable!$A:$F,2,FALSE())</f>
        <v>Men's Leather Belt</v>
      </c>
      <c r="L436" s="4" t="str">
        <f>VLOOKUP(J436,Cleaned_ProductTable!$A:$F,3,FALSE())</f>
        <v>Clothing</v>
      </c>
      <c r="M436" s="4" t="str">
        <f>VLOOKUP(J436,Cleaned_ProductTable!$A:$F,4,FALSE())</f>
        <v>Baldwin, Garza and Gonzalez</v>
      </c>
      <c r="N436" s="4">
        <f>VLOOKUP(J436,Cleaned_ProductTable!$A:$F,5,FALSE())</f>
        <v>261</v>
      </c>
      <c r="O436" s="4" t="str">
        <f>Cleaned_SalesTable!E436</f>
        <v>STORE5</v>
      </c>
      <c r="P436" s="4" t="str">
        <f>VLOOKUP(O436,Cleaned_StoreTable!$A:$F,2,FALSE())</f>
        <v>Gray Ltd</v>
      </c>
      <c r="Q436" s="4" t="str">
        <f>VLOOKUP(O436,Cleaned_StoreTable!$A:$F,3,FALSE())</f>
        <v>North</v>
      </c>
      <c r="R436" s="4" t="str">
        <f>VLOOKUP(O436,Cleaned_StoreTable!$A:$F,5,FALSE())</f>
        <v>Outlet</v>
      </c>
      <c r="S436" s="4">
        <f>Cleaned_SalesTable!F436</f>
        <v>3</v>
      </c>
      <c r="T436" s="9">
        <f>Cleaned_SalesTable!G436</f>
        <v>589.83000000000004</v>
      </c>
      <c r="U436" s="8">
        <f>Cleaned_SalesTable!H436</f>
        <v>0.26</v>
      </c>
      <c r="V436" s="4" t="str">
        <f>Cleaned_SalesTable!I436</f>
        <v>Credit Card</v>
      </c>
      <c r="W436" s="9">
        <f>Cleaned_SalesTable!J436</f>
        <v>1309.4226000000001</v>
      </c>
      <c r="X436" s="9">
        <f t="shared" si="38"/>
        <v>783</v>
      </c>
      <c r="Y436" s="9">
        <f t="shared" si="39"/>
        <v>526.41999999999996</v>
      </c>
      <c r="Z436" s="10">
        <f t="shared" si="40"/>
        <v>0.40200000000000002</v>
      </c>
      <c r="AA436" s="4" t="str">
        <f t="shared" si="41"/>
        <v>High Value</v>
      </c>
    </row>
    <row r="437" spans="1:27" ht="15" customHeight="1" x14ac:dyDescent="0.3">
      <c r="A437" s="4" t="str">
        <f>Cleaned_SalesTable!A437</f>
        <v>SALE435</v>
      </c>
      <c r="B437" s="26">
        <f>Cleaned_SalesTable!B437</f>
        <v>45889</v>
      </c>
      <c r="C437" s="4" t="str">
        <f t="shared" si="36"/>
        <v>Aug-2025</v>
      </c>
      <c r="D437" s="24">
        <f t="shared" si="37"/>
        <v>2025</v>
      </c>
      <c r="E437" s="4" t="str">
        <f>Cleaned_SalesTable!C437</f>
        <v>CUST1288</v>
      </c>
      <c r="F437" s="4" t="str">
        <f>VLOOKUP(E437,Cleaned_CustomerTable!$A:$H,2,FALSE())</f>
        <v>Misty Ferguson</v>
      </c>
      <c r="G437" s="24">
        <f>VLOOKUP(E437,Cleaned_CustomerTable!$A:$H,3,FALSE())</f>
        <v>58</v>
      </c>
      <c r="H437" s="4" t="str">
        <f>VLOOKUP(E437,Cleaned_CustomerTable!$A:$H,8,FALSE())</f>
        <v>Gold</v>
      </c>
      <c r="I437" s="4" t="str">
        <f>VLOOKUP(E437,Cleaned_CustomerTable!$A:$H,6,FALSE())</f>
        <v>Connecticut</v>
      </c>
      <c r="J437" s="4" t="str">
        <f>Cleaned_SalesTable!D437</f>
        <v>PROD3</v>
      </c>
      <c r="K437" s="4" t="str">
        <f>VLOOKUP(J437,Cleaned_ProductTable!$A:$F,2,FALSE())</f>
        <v>Men's Running Jacket</v>
      </c>
      <c r="L437" s="4" t="str">
        <f>VLOOKUP(J437,Cleaned_ProductTable!$A:$F,3,FALSE())</f>
        <v>Clothing</v>
      </c>
      <c r="M437" s="4" t="str">
        <f>VLOOKUP(J437,Cleaned_ProductTable!$A:$F,4,FALSE())</f>
        <v>Pineda Ltd</v>
      </c>
      <c r="N437" s="4">
        <f>VLOOKUP(J437,Cleaned_ProductTable!$A:$F,5,FALSE())</f>
        <v>364.67</v>
      </c>
      <c r="O437" s="4" t="str">
        <f>Cleaned_SalesTable!E437</f>
        <v>STORE9</v>
      </c>
      <c r="P437" s="4" t="str">
        <f>VLOOKUP(O437,Cleaned_StoreTable!$A:$F,2,FALSE())</f>
        <v>Moore, Padilla and Butler</v>
      </c>
      <c r="Q437" s="4" t="str">
        <f>VLOOKUP(O437,Cleaned_StoreTable!$A:$F,3,FALSE())</f>
        <v>South</v>
      </c>
      <c r="R437" s="4" t="str">
        <f>VLOOKUP(O437,Cleaned_StoreTable!$A:$F,5,FALSE())</f>
        <v>Flagship</v>
      </c>
      <c r="S437" s="4">
        <f>Cleaned_SalesTable!F437</f>
        <v>4</v>
      </c>
      <c r="T437" s="9">
        <f>Cleaned_SalesTable!G437</f>
        <v>758.49</v>
      </c>
      <c r="U437" s="8">
        <f>Cleaned_SalesTable!H437</f>
        <v>0.16</v>
      </c>
      <c r="V437" s="4" t="str">
        <f>Cleaned_SalesTable!I437</f>
        <v>COD</v>
      </c>
      <c r="W437" s="9">
        <f>Cleaned_SalesTable!J437</f>
        <v>2548.5264000000002</v>
      </c>
      <c r="X437" s="9">
        <f t="shared" si="38"/>
        <v>1458.68</v>
      </c>
      <c r="Y437" s="9">
        <f t="shared" si="39"/>
        <v>1089.8499999999999</v>
      </c>
      <c r="Z437" s="10">
        <f t="shared" si="40"/>
        <v>0.42759999999999998</v>
      </c>
      <c r="AA437" s="4" t="str">
        <f t="shared" si="41"/>
        <v>High Value</v>
      </c>
    </row>
    <row r="438" spans="1:27" ht="15" customHeight="1" x14ac:dyDescent="0.3">
      <c r="A438" s="4" t="str">
        <f>Cleaned_SalesTable!A438</f>
        <v>SALE436</v>
      </c>
      <c r="B438" s="26">
        <f>Cleaned_SalesTable!B438</f>
        <v>45555</v>
      </c>
      <c r="C438" s="4" t="str">
        <f t="shared" si="36"/>
        <v>Sep-2024</v>
      </c>
      <c r="D438" s="24">
        <f t="shared" si="37"/>
        <v>2024</v>
      </c>
      <c r="E438" s="4" t="str">
        <f>Cleaned_SalesTable!C438</f>
        <v>CUST1053</v>
      </c>
      <c r="F438" s="4" t="str">
        <f>VLOOKUP(E438,Cleaned_CustomerTable!$A:$H,2,FALSE())</f>
        <v>Sharon Brown</v>
      </c>
      <c r="G438" s="24">
        <f>VLOOKUP(E438,Cleaned_CustomerTable!$A:$H,3,FALSE())</f>
        <v>37</v>
      </c>
      <c r="H438" s="4" t="str">
        <f>VLOOKUP(E438,Cleaned_CustomerTable!$A:$H,8,FALSE())</f>
        <v>Gold</v>
      </c>
      <c r="I438" s="4" t="str">
        <f>VLOOKUP(E438,Cleaned_CustomerTable!$A:$H,6,FALSE())</f>
        <v>Michigan</v>
      </c>
      <c r="J438" s="4" t="str">
        <f>Cleaned_SalesTable!D438</f>
        <v>PROD37</v>
      </c>
      <c r="K438" s="4" t="str">
        <f>VLOOKUP(J438,Cleaned_ProductTable!$A:$F,2,FALSE())</f>
        <v>Men's Casual Sneakers</v>
      </c>
      <c r="L438" s="4" t="str">
        <f>VLOOKUP(J438,Cleaned_ProductTable!$A:$F,3,FALSE())</f>
        <v>Clothing</v>
      </c>
      <c r="M438" s="4" t="str">
        <f>VLOOKUP(J438,Cleaned_ProductTable!$A:$F,4,FALSE())</f>
        <v>Hogan-Lee</v>
      </c>
      <c r="N438" s="4">
        <f>VLOOKUP(J438,Cleaned_ProductTable!$A:$F,5,FALSE())</f>
        <v>353.47</v>
      </c>
      <c r="O438" s="4" t="str">
        <f>Cleaned_SalesTable!E438</f>
        <v>STORE12</v>
      </c>
      <c r="P438" s="4" t="str">
        <f>VLOOKUP(O438,Cleaned_StoreTable!$A:$F,2,FALSE())</f>
        <v>Thomas, Bridges and Harris</v>
      </c>
      <c r="Q438" s="4" t="str">
        <f>VLOOKUP(O438,Cleaned_StoreTable!$A:$F,3,FALSE())</f>
        <v>North</v>
      </c>
      <c r="R438" s="4" t="str">
        <f>VLOOKUP(O438,Cleaned_StoreTable!$A:$F,5,FALSE())</f>
        <v>Online</v>
      </c>
      <c r="S438" s="4">
        <f>Cleaned_SalesTable!F438</f>
        <v>4</v>
      </c>
      <c r="T438" s="9">
        <f>Cleaned_SalesTable!G438</f>
        <v>747.56</v>
      </c>
      <c r="U438" s="8">
        <f>Cleaned_SalesTable!H438</f>
        <v>0.09</v>
      </c>
      <c r="V438" s="4" t="str">
        <f>Cleaned_SalesTable!I438</f>
        <v>COD</v>
      </c>
      <c r="W438" s="9">
        <f>Cleaned_SalesTable!J438</f>
        <v>2721.1183999999998</v>
      </c>
      <c r="X438" s="9">
        <f t="shared" si="38"/>
        <v>1413.88</v>
      </c>
      <c r="Y438" s="9">
        <f t="shared" si="39"/>
        <v>1307.24</v>
      </c>
      <c r="Z438" s="10">
        <f t="shared" si="40"/>
        <v>0.48039999999999999</v>
      </c>
      <c r="AA438" s="4" t="str">
        <f t="shared" si="41"/>
        <v>High Value</v>
      </c>
    </row>
    <row r="439" spans="1:27" ht="15" customHeight="1" x14ac:dyDescent="0.3">
      <c r="A439" s="4" t="str">
        <f>Cleaned_SalesTable!A439</f>
        <v>SALE437</v>
      </c>
      <c r="B439" s="26">
        <f>Cleaned_SalesTable!B439</f>
        <v>45813</v>
      </c>
      <c r="C439" s="4" t="str">
        <f t="shared" si="36"/>
        <v>Jun-2025</v>
      </c>
      <c r="D439" s="24">
        <f t="shared" si="37"/>
        <v>2025</v>
      </c>
      <c r="E439" s="4" t="str">
        <f>Cleaned_SalesTable!C439</f>
        <v>CUST1253</v>
      </c>
      <c r="F439" s="4" t="str">
        <f>VLOOKUP(E439,Cleaned_CustomerTable!$A:$H,2,FALSE())</f>
        <v>Dr. Ashley Yates Md</v>
      </c>
      <c r="G439" s="24">
        <f>VLOOKUP(E439,Cleaned_CustomerTable!$A:$H,3,FALSE())</f>
        <v>32</v>
      </c>
      <c r="H439" s="4" t="str">
        <f>VLOOKUP(E439,Cleaned_CustomerTable!$A:$H,8,FALSE())</f>
        <v>Bronze</v>
      </c>
      <c r="I439" s="4" t="str">
        <f>VLOOKUP(E439,Cleaned_CustomerTable!$A:$H,6,FALSE())</f>
        <v>Wisconsin</v>
      </c>
      <c r="J439" s="4" t="str">
        <f>Cleaned_SalesTable!D439</f>
        <v>PROD40</v>
      </c>
      <c r="K439" s="4" t="str">
        <f>VLOOKUP(J439,Cleaned_ProductTable!$A:$F,2,FALSE())</f>
        <v>Noise-Canceling Headphones</v>
      </c>
      <c r="L439" s="4" t="str">
        <f>VLOOKUP(J439,Cleaned_ProductTable!$A:$F,3,FALSE())</f>
        <v>Electronics</v>
      </c>
      <c r="M439" s="4" t="str">
        <f>VLOOKUP(J439,Cleaned_ProductTable!$A:$F,4,FALSE())</f>
        <v>Taylor-Hart</v>
      </c>
      <c r="N439" s="4">
        <f>VLOOKUP(J439,Cleaned_ProductTable!$A:$F,5,FALSE())</f>
        <v>38.520000000000003</v>
      </c>
      <c r="O439" s="4" t="str">
        <f>Cleaned_SalesTable!E439</f>
        <v>STORE17</v>
      </c>
      <c r="P439" s="4" t="str">
        <f>VLOOKUP(O439,Cleaned_StoreTable!$A:$F,2,FALSE())</f>
        <v>Holloway Ltd</v>
      </c>
      <c r="Q439" s="4" t="str">
        <f>VLOOKUP(O439,Cleaned_StoreTable!$A:$F,3,FALSE())</f>
        <v>North</v>
      </c>
      <c r="R439" s="4" t="str">
        <f>VLOOKUP(O439,Cleaned_StoreTable!$A:$F,5,FALSE())</f>
        <v>Flagship</v>
      </c>
      <c r="S439" s="4">
        <f>Cleaned_SalesTable!F439</f>
        <v>3</v>
      </c>
      <c r="T439" s="9">
        <f>Cleaned_SalesTable!G439</f>
        <v>551.22</v>
      </c>
      <c r="U439" s="8">
        <f>Cleaned_SalesTable!H439</f>
        <v>0.12</v>
      </c>
      <c r="V439" s="4" t="str">
        <f>Cleaned_SalesTable!I439</f>
        <v>PayPal</v>
      </c>
      <c r="W439" s="9">
        <f>Cleaned_SalesTable!J439</f>
        <v>1455.2208000000001</v>
      </c>
      <c r="X439" s="9">
        <f t="shared" si="38"/>
        <v>115.56</v>
      </c>
      <c r="Y439" s="9">
        <f t="shared" si="39"/>
        <v>1339.66</v>
      </c>
      <c r="Z439" s="10">
        <f t="shared" si="40"/>
        <v>0.92059999999999997</v>
      </c>
      <c r="AA439" s="4" t="str">
        <f t="shared" si="41"/>
        <v>High Value</v>
      </c>
    </row>
    <row r="440" spans="1:27" ht="15" customHeight="1" x14ac:dyDescent="0.3">
      <c r="A440" s="4" t="str">
        <f>Cleaned_SalesTable!A440</f>
        <v>SALE438</v>
      </c>
      <c r="B440" s="26">
        <f>Cleaned_SalesTable!B440</f>
        <v>45811</v>
      </c>
      <c r="C440" s="4" t="str">
        <f t="shared" si="36"/>
        <v>Jun-2025</v>
      </c>
      <c r="D440" s="24">
        <f t="shared" si="37"/>
        <v>2025</v>
      </c>
      <c r="E440" s="4" t="str">
        <f>Cleaned_SalesTable!C440</f>
        <v>CUST1159</v>
      </c>
      <c r="F440" s="4" t="str">
        <f>VLOOKUP(E440,Cleaned_CustomerTable!$A:$H,2,FALSE())</f>
        <v>Brian Choi</v>
      </c>
      <c r="G440" s="24">
        <f>VLOOKUP(E440,Cleaned_CustomerTable!$A:$H,3,FALSE())</f>
        <v>46</v>
      </c>
      <c r="H440" s="4" t="str">
        <f>VLOOKUP(E440,Cleaned_CustomerTable!$A:$H,8,FALSE())</f>
        <v>Gold</v>
      </c>
      <c r="I440" s="4" t="str">
        <f>VLOOKUP(E440,Cleaned_CustomerTable!$A:$H,6,FALSE())</f>
        <v>New Jersey</v>
      </c>
      <c r="J440" s="4" t="str">
        <f>Cleaned_SalesTable!D440</f>
        <v>PROD69</v>
      </c>
      <c r="K440" s="4" t="str">
        <f>VLOOKUP(J440,Cleaned_ProductTable!$A:$F,2,FALSE())</f>
        <v>Men's Sports Shorts</v>
      </c>
      <c r="L440" s="4" t="str">
        <f>VLOOKUP(J440,Cleaned_ProductTable!$A:$F,3,FALSE())</f>
        <v>Clothing</v>
      </c>
      <c r="M440" s="4" t="str">
        <f>VLOOKUP(J440,Cleaned_ProductTable!$A:$F,4,FALSE())</f>
        <v>Fitzpatrick Ltd</v>
      </c>
      <c r="N440" s="4">
        <f>VLOOKUP(J440,Cleaned_ProductTable!$A:$F,5,FALSE())</f>
        <v>218.22</v>
      </c>
      <c r="O440" s="4" t="str">
        <f>Cleaned_SalesTable!E440</f>
        <v>STORE14</v>
      </c>
      <c r="P440" s="4" t="str">
        <f>VLOOKUP(O440,Cleaned_StoreTable!$A:$F,2,FALSE())</f>
        <v>Mcdonald Inc</v>
      </c>
      <c r="Q440" s="4" t="str">
        <f>VLOOKUP(O440,Cleaned_StoreTable!$A:$F,3,FALSE())</f>
        <v>South</v>
      </c>
      <c r="R440" s="4" t="str">
        <f>VLOOKUP(O440,Cleaned_StoreTable!$A:$F,5,FALSE())</f>
        <v>Outlet</v>
      </c>
      <c r="S440" s="4">
        <f>Cleaned_SalesTable!F440</f>
        <v>2</v>
      </c>
      <c r="T440" s="9">
        <f>Cleaned_SalesTable!G440</f>
        <v>527.05999999999995</v>
      </c>
      <c r="U440" s="8">
        <f>Cleaned_SalesTable!H440</f>
        <v>0.17</v>
      </c>
      <c r="V440" s="4" t="str">
        <f>Cleaned_SalesTable!I440</f>
        <v>PayPal</v>
      </c>
      <c r="W440" s="9">
        <f>Cleaned_SalesTable!J440</f>
        <v>874.91959999999995</v>
      </c>
      <c r="X440" s="9">
        <f t="shared" si="38"/>
        <v>436.44</v>
      </c>
      <c r="Y440" s="9">
        <f t="shared" si="39"/>
        <v>438.48</v>
      </c>
      <c r="Z440" s="10">
        <f t="shared" si="40"/>
        <v>0.50119999999999998</v>
      </c>
      <c r="AA440" s="4" t="str">
        <f t="shared" si="41"/>
        <v>Standard</v>
      </c>
    </row>
    <row r="441" spans="1:27" ht="15" customHeight="1" x14ac:dyDescent="0.3">
      <c r="A441" s="4" t="str">
        <f>Cleaned_SalesTable!A441</f>
        <v>SALE439</v>
      </c>
      <c r="B441" s="26">
        <f>Cleaned_SalesTable!B441</f>
        <v>45670</v>
      </c>
      <c r="C441" s="4" t="str">
        <f t="shared" si="36"/>
        <v>Jan-2025</v>
      </c>
      <c r="D441" s="24">
        <f t="shared" si="37"/>
        <v>2025</v>
      </c>
      <c r="E441" s="4" t="str">
        <f>Cleaned_SalesTable!C441</f>
        <v>CUST1098</v>
      </c>
      <c r="F441" s="4" t="str">
        <f>VLOOKUP(E441,Cleaned_CustomerTable!$A:$H,2,FALSE())</f>
        <v>Brittney Morgan</v>
      </c>
      <c r="G441" s="24">
        <f>VLOOKUP(E441,Cleaned_CustomerTable!$A:$H,3,FALSE())</f>
        <v>24</v>
      </c>
      <c r="H441" s="4" t="str">
        <f>VLOOKUP(E441,Cleaned_CustomerTable!$A:$H,8,FALSE())</f>
        <v>Gold</v>
      </c>
      <c r="I441" s="4" t="str">
        <f>VLOOKUP(E441,Cleaned_CustomerTable!$A:$H,6,FALSE())</f>
        <v>Alaska</v>
      </c>
      <c r="J441" s="4" t="str">
        <f>Cleaned_SalesTable!D441</f>
        <v>PROD62</v>
      </c>
      <c r="K441" s="4" t="str">
        <f>VLOOKUP(J441,Cleaned_ProductTable!$A:$F,2,FALSE())</f>
        <v>Laptop Cooling Pad</v>
      </c>
      <c r="L441" s="4" t="str">
        <f>VLOOKUP(J441,Cleaned_ProductTable!$A:$F,3,FALSE())</f>
        <v>Electronics</v>
      </c>
      <c r="M441" s="4" t="str">
        <f>VLOOKUP(J441,Cleaned_ProductTable!$A:$F,4,FALSE())</f>
        <v>Murray, Gould and Ware</v>
      </c>
      <c r="N441" s="4">
        <f>VLOOKUP(J441,Cleaned_ProductTable!$A:$F,5,FALSE())</f>
        <v>86.42</v>
      </c>
      <c r="O441" s="4" t="str">
        <f>Cleaned_SalesTable!E441</f>
        <v>STORE5</v>
      </c>
      <c r="P441" s="4" t="str">
        <f>VLOOKUP(O441,Cleaned_StoreTable!$A:$F,2,FALSE())</f>
        <v>Gray Ltd</v>
      </c>
      <c r="Q441" s="4" t="str">
        <f>VLOOKUP(O441,Cleaned_StoreTable!$A:$F,3,FALSE())</f>
        <v>North</v>
      </c>
      <c r="R441" s="4" t="str">
        <f>VLOOKUP(O441,Cleaned_StoreTable!$A:$F,5,FALSE())</f>
        <v>Outlet</v>
      </c>
      <c r="S441" s="4">
        <f>Cleaned_SalesTable!F441</f>
        <v>4</v>
      </c>
      <c r="T441" s="9">
        <f>Cleaned_SalesTable!G441</f>
        <v>875.41</v>
      </c>
      <c r="U441" s="8">
        <f>Cleaned_SalesTable!H441</f>
        <v>0.27</v>
      </c>
      <c r="V441" s="4" t="str">
        <f>Cleaned_SalesTable!I441</f>
        <v>Credit Card</v>
      </c>
      <c r="W441" s="9">
        <f>Cleaned_SalesTable!J441</f>
        <v>2556.1972000000001</v>
      </c>
      <c r="X441" s="9">
        <f t="shared" si="38"/>
        <v>345.68</v>
      </c>
      <c r="Y441" s="9">
        <f t="shared" si="39"/>
        <v>2210.52</v>
      </c>
      <c r="Z441" s="10">
        <f t="shared" si="40"/>
        <v>0.86480000000000001</v>
      </c>
      <c r="AA441" s="4" t="str">
        <f t="shared" si="41"/>
        <v>High Value</v>
      </c>
    </row>
    <row r="442" spans="1:27" ht="15" customHeight="1" x14ac:dyDescent="0.3">
      <c r="A442" s="4" t="str">
        <f>Cleaned_SalesTable!A442</f>
        <v>SALE440</v>
      </c>
      <c r="B442" s="26">
        <f>Cleaned_SalesTable!B442</f>
        <v>45736</v>
      </c>
      <c r="C442" s="4" t="str">
        <f t="shared" si="36"/>
        <v>Mar-2025</v>
      </c>
      <c r="D442" s="24">
        <f t="shared" si="37"/>
        <v>2025</v>
      </c>
      <c r="E442" s="4" t="str">
        <f>Cleaned_SalesTable!C442</f>
        <v>CUST1007</v>
      </c>
      <c r="F442" s="4" t="str">
        <f>VLOOKUP(E442,Cleaned_CustomerTable!$A:$H,2,FALSE())</f>
        <v>Daniel Boyd</v>
      </c>
      <c r="G442" s="24">
        <f>VLOOKUP(E442,Cleaned_CustomerTable!$A:$H,3,FALSE())</f>
        <v>29</v>
      </c>
      <c r="H442" s="4" t="str">
        <f>VLOOKUP(E442,Cleaned_CustomerTable!$A:$H,8,FALSE())</f>
        <v>Bronze</v>
      </c>
      <c r="I442" s="4" t="str">
        <f>VLOOKUP(E442,Cleaned_CustomerTable!$A:$H,6,FALSE())</f>
        <v>West Virginia</v>
      </c>
      <c r="J442" s="4" t="str">
        <f>Cleaned_SalesTable!D442</f>
        <v>PROD85</v>
      </c>
      <c r="K442" s="4" t="str">
        <f>VLOOKUP(J442,Cleaned_ProductTable!$A:$F,2,FALSE())</f>
        <v>Women's Beanie Hat</v>
      </c>
      <c r="L442" s="4" t="str">
        <f>VLOOKUP(J442,Cleaned_ProductTable!$A:$F,3,FALSE())</f>
        <v>Clothing</v>
      </c>
      <c r="M442" s="4" t="str">
        <f>VLOOKUP(J442,Cleaned_ProductTable!$A:$F,4,FALSE())</f>
        <v>Richardson-Carrillo</v>
      </c>
      <c r="N442" s="4">
        <f>VLOOKUP(J442,Cleaned_ProductTable!$A:$F,5,FALSE())</f>
        <v>119.57</v>
      </c>
      <c r="O442" s="4" t="str">
        <f>Cleaned_SalesTable!E442</f>
        <v>STORE0</v>
      </c>
      <c r="P442" s="4" t="str">
        <f>VLOOKUP(O442,Cleaned_StoreTable!$A:$F,2,FALSE())</f>
        <v>Rivera-Warner</v>
      </c>
      <c r="Q442" s="4" t="str">
        <f>VLOOKUP(O442,Cleaned_StoreTable!$A:$F,3,FALSE())</f>
        <v>East</v>
      </c>
      <c r="R442" s="4" t="str">
        <f>VLOOKUP(O442,Cleaned_StoreTable!$A:$F,5,FALSE())</f>
        <v>Flagship</v>
      </c>
      <c r="S442" s="4">
        <f>Cleaned_SalesTable!F442</f>
        <v>2</v>
      </c>
      <c r="T442" s="9">
        <f>Cleaned_SalesTable!G442</f>
        <v>226.43</v>
      </c>
      <c r="U442" s="8">
        <f>Cleaned_SalesTable!H442</f>
        <v>0.03</v>
      </c>
      <c r="V442" s="4" t="str">
        <f>Cleaned_SalesTable!I442</f>
        <v>Credit Card</v>
      </c>
      <c r="W442" s="9">
        <f>Cleaned_SalesTable!J442</f>
        <v>439.27420000000001</v>
      </c>
      <c r="X442" s="9">
        <f t="shared" si="38"/>
        <v>239.14</v>
      </c>
      <c r="Y442" s="9">
        <f t="shared" si="39"/>
        <v>200.13</v>
      </c>
      <c r="Z442" s="10">
        <f t="shared" si="40"/>
        <v>0.4556</v>
      </c>
      <c r="AA442" s="4" t="str">
        <f t="shared" si="41"/>
        <v>Standard</v>
      </c>
    </row>
    <row r="443" spans="1:27" ht="15" customHeight="1" x14ac:dyDescent="0.3">
      <c r="A443" s="4" t="str">
        <f>Cleaned_SalesTable!A443</f>
        <v>SALE441</v>
      </c>
      <c r="B443" s="26">
        <f>Cleaned_SalesTable!B443</f>
        <v>45480</v>
      </c>
      <c r="C443" s="4" t="str">
        <f t="shared" si="36"/>
        <v>Jul-2024</v>
      </c>
      <c r="D443" s="24">
        <f t="shared" si="37"/>
        <v>2024</v>
      </c>
      <c r="E443" s="4" t="str">
        <f>Cleaned_SalesTable!C443</f>
        <v>CUST1035</v>
      </c>
      <c r="F443" s="4" t="str">
        <f>VLOOKUP(E443,Cleaned_CustomerTable!$A:$H,2,FALSE())</f>
        <v>Rachel Myers</v>
      </c>
      <c r="G443" s="24">
        <f>VLOOKUP(E443,Cleaned_CustomerTable!$A:$H,3,FALSE())</f>
        <v>52</v>
      </c>
      <c r="H443" s="4" t="str">
        <f>VLOOKUP(E443,Cleaned_CustomerTable!$A:$H,8,FALSE())</f>
        <v>Silver</v>
      </c>
      <c r="I443" s="4" t="str">
        <f>VLOOKUP(E443,Cleaned_CustomerTable!$A:$H,6,FALSE())</f>
        <v>North Dakota</v>
      </c>
      <c r="J443" s="4" t="str">
        <f>Cleaned_SalesTable!D443</f>
        <v>PROD79</v>
      </c>
      <c r="K443" s="4" t="str">
        <f>VLOOKUP(J443,Cleaned_ProductTable!$A:$F,2,FALSE())</f>
        <v>Decorative Lamp Shade</v>
      </c>
      <c r="L443" s="4" t="str">
        <f>VLOOKUP(J443,Cleaned_ProductTable!$A:$F,3,FALSE())</f>
        <v>Home</v>
      </c>
      <c r="M443" s="4" t="str">
        <f>VLOOKUP(J443,Cleaned_ProductTable!$A:$F,4,FALSE())</f>
        <v>Ramirez-Hanson</v>
      </c>
      <c r="N443" s="4">
        <f>VLOOKUP(J443,Cleaned_ProductTable!$A:$F,5,FALSE())</f>
        <v>228.53</v>
      </c>
      <c r="O443" s="4" t="str">
        <f>Cleaned_SalesTable!E443</f>
        <v>STORE5</v>
      </c>
      <c r="P443" s="4" t="str">
        <f>VLOOKUP(O443,Cleaned_StoreTable!$A:$F,2,FALSE())</f>
        <v>Gray Ltd</v>
      </c>
      <c r="Q443" s="4" t="str">
        <f>VLOOKUP(O443,Cleaned_StoreTable!$A:$F,3,FALSE())</f>
        <v>North</v>
      </c>
      <c r="R443" s="4" t="str">
        <f>VLOOKUP(O443,Cleaned_StoreTable!$A:$F,5,FALSE())</f>
        <v>Outlet</v>
      </c>
      <c r="S443" s="4">
        <f>Cleaned_SalesTable!F443</f>
        <v>2</v>
      </c>
      <c r="T443" s="9">
        <f>Cleaned_SalesTable!G443</f>
        <v>285.39</v>
      </c>
      <c r="U443" s="8">
        <f>Cleaned_SalesTable!H443</f>
        <v>0.1</v>
      </c>
      <c r="V443" s="4" t="str">
        <f>Cleaned_SalesTable!I443</f>
        <v>Credit Card</v>
      </c>
      <c r="W443" s="9">
        <f>Cleaned_SalesTable!J443</f>
        <v>513.702</v>
      </c>
      <c r="X443" s="9">
        <f t="shared" si="38"/>
        <v>457.06</v>
      </c>
      <c r="Y443" s="9">
        <f t="shared" si="39"/>
        <v>56.64</v>
      </c>
      <c r="Z443" s="10">
        <f t="shared" si="40"/>
        <v>0.1103</v>
      </c>
      <c r="AA443" s="4" t="str">
        <f t="shared" si="41"/>
        <v>Standard</v>
      </c>
    </row>
    <row r="444" spans="1:27" ht="15" customHeight="1" x14ac:dyDescent="0.3">
      <c r="A444" s="4" t="str">
        <f>Cleaned_SalesTable!A444</f>
        <v>SALE442</v>
      </c>
      <c r="B444" s="26">
        <f>Cleaned_SalesTable!B444</f>
        <v>45929</v>
      </c>
      <c r="C444" s="4" t="str">
        <f t="shared" si="36"/>
        <v>Sep-2025</v>
      </c>
      <c r="D444" s="24">
        <f t="shared" si="37"/>
        <v>2025</v>
      </c>
      <c r="E444" s="4" t="str">
        <f>Cleaned_SalesTable!C444</f>
        <v>CUST1334</v>
      </c>
      <c r="F444" s="4" t="str">
        <f>VLOOKUP(E444,Cleaned_CustomerTable!$A:$H,2,FALSE())</f>
        <v>Mr. Christopher Sims</v>
      </c>
      <c r="G444" s="24">
        <f>VLOOKUP(E444,Cleaned_CustomerTable!$A:$H,3,FALSE())</f>
        <v>50</v>
      </c>
      <c r="H444" s="4" t="str">
        <f>VLOOKUP(E444,Cleaned_CustomerTable!$A:$H,8,FALSE())</f>
        <v>Silver</v>
      </c>
      <c r="I444" s="4" t="str">
        <f>VLOOKUP(E444,Cleaned_CustomerTable!$A:$H,6,FALSE())</f>
        <v>Connecticut</v>
      </c>
      <c r="J444" s="4" t="str">
        <f>Cleaned_SalesTable!D444</f>
        <v>PROD11</v>
      </c>
      <c r="K444" s="4" t="str">
        <f>VLOOKUP(J444,Cleaned_ProductTable!$A:$F,2,FALSE())</f>
        <v>HD Smart TV Stick</v>
      </c>
      <c r="L444" s="4" t="str">
        <f>VLOOKUP(J444,Cleaned_ProductTable!$A:$F,3,FALSE())</f>
        <v>Electronics</v>
      </c>
      <c r="M444" s="4" t="str">
        <f>VLOOKUP(J444,Cleaned_ProductTable!$A:$F,4,FALSE())</f>
        <v>Gibson, Hobbs and Weaver</v>
      </c>
      <c r="N444" s="4">
        <f>VLOOKUP(J444,Cleaned_ProductTable!$A:$F,5,FALSE())</f>
        <v>449.4</v>
      </c>
      <c r="O444" s="4" t="str">
        <f>Cleaned_SalesTable!E444</f>
        <v>STORE15</v>
      </c>
      <c r="P444" s="4" t="str">
        <f>VLOOKUP(O444,Cleaned_StoreTable!$A:$F,2,FALSE())</f>
        <v>Shelton PLC</v>
      </c>
      <c r="Q444" s="4" t="str">
        <f>VLOOKUP(O444,Cleaned_StoreTable!$A:$F,3,FALSE())</f>
        <v>North</v>
      </c>
      <c r="R444" s="4" t="str">
        <f>VLOOKUP(O444,Cleaned_StoreTable!$A:$F,5,FALSE())</f>
        <v>Flagship</v>
      </c>
      <c r="S444" s="4">
        <f>Cleaned_SalesTable!F444</f>
        <v>2</v>
      </c>
      <c r="T444" s="9">
        <f>Cleaned_SalesTable!G444</f>
        <v>298.01</v>
      </c>
      <c r="U444" s="8">
        <f>Cleaned_SalesTable!H444</f>
        <v>0.05</v>
      </c>
      <c r="V444" s="4" t="str">
        <f>Cleaned_SalesTable!I444</f>
        <v>Credit Card</v>
      </c>
      <c r="W444" s="9">
        <f>Cleaned_SalesTable!J444</f>
        <v>566.21900000000005</v>
      </c>
      <c r="X444" s="9">
        <f t="shared" si="38"/>
        <v>898.8</v>
      </c>
      <c r="Y444" s="9">
        <f t="shared" si="39"/>
        <v>-332.58</v>
      </c>
      <c r="Z444" s="10">
        <f t="shared" si="40"/>
        <v>-0.58740000000000003</v>
      </c>
      <c r="AA444" s="4" t="str">
        <f t="shared" si="41"/>
        <v>Standard</v>
      </c>
    </row>
    <row r="445" spans="1:27" ht="15" customHeight="1" x14ac:dyDescent="0.3">
      <c r="A445" s="4" t="str">
        <f>Cleaned_SalesTable!A445</f>
        <v>SALE443</v>
      </c>
      <c r="B445" s="26">
        <f>Cleaned_SalesTable!B445</f>
        <v>45626</v>
      </c>
      <c r="C445" s="4" t="str">
        <f t="shared" si="36"/>
        <v>Nov-2024</v>
      </c>
      <c r="D445" s="24">
        <f t="shared" si="37"/>
        <v>2024</v>
      </c>
      <c r="E445" s="4" t="str">
        <f>Cleaned_SalesTable!C445</f>
        <v>CUST1159</v>
      </c>
      <c r="F445" s="4" t="str">
        <f>VLOOKUP(E445,Cleaned_CustomerTable!$A:$H,2,FALSE())</f>
        <v>Brian Choi</v>
      </c>
      <c r="G445" s="24">
        <f>VLOOKUP(E445,Cleaned_CustomerTable!$A:$H,3,FALSE())</f>
        <v>46</v>
      </c>
      <c r="H445" s="4" t="str">
        <f>VLOOKUP(E445,Cleaned_CustomerTable!$A:$H,8,FALSE())</f>
        <v>Gold</v>
      </c>
      <c r="I445" s="4" t="str">
        <f>VLOOKUP(E445,Cleaned_CustomerTable!$A:$H,6,FALSE())</f>
        <v>New Jersey</v>
      </c>
      <c r="J445" s="4" t="str">
        <f>Cleaned_SalesTable!D445</f>
        <v>PROD40</v>
      </c>
      <c r="K445" s="4" t="str">
        <f>VLOOKUP(J445,Cleaned_ProductTable!$A:$F,2,FALSE())</f>
        <v>Noise-Canceling Headphones</v>
      </c>
      <c r="L445" s="4" t="str">
        <f>VLOOKUP(J445,Cleaned_ProductTable!$A:$F,3,FALSE())</f>
        <v>Electronics</v>
      </c>
      <c r="M445" s="4" t="str">
        <f>VLOOKUP(J445,Cleaned_ProductTable!$A:$F,4,FALSE())</f>
        <v>Taylor-Hart</v>
      </c>
      <c r="N445" s="4">
        <f>VLOOKUP(J445,Cleaned_ProductTable!$A:$F,5,FALSE())</f>
        <v>38.520000000000003</v>
      </c>
      <c r="O445" s="4" t="str">
        <f>Cleaned_SalesTable!E445</f>
        <v>STORE4</v>
      </c>
      <c r="P445" s="4" t="str">
        <f>VLOOKUP(O445,Cleaned_StoreTable!$A:$F,2,FALSE())</f>
        <v>Alexander Group</v>
      </c>
      <c r="Q445" s="4" t="str">
        <f>VLOOKUP(O445,Cleaned_StoreTable!$A:$F,3,FALSE())</f>
        <v>South</v>
      </c>
      <c r="R445" s="4" t="str">
        <f>VLOOKUP(O445,Cleaned_StoreTable!$A:$F,5,FALSE())</f>
        <v>Online</v>
      </c>
      <c r="S445" s="4">
        <f>Cleaned_SalesTable!F445</f>
        <v>4</v>
      </c>
      <c r="T445" s="9">
        <f>Cleaned_SalesTable!G445</f>
        <v>753.49</v>
      </c>
      <c r="U445" s="8">
        <f>Cleaned_SalesTable!H445</f>
        <v>0.26</v>
      </c>
      <c r="V445" s="4" t="str">
        <f>Cleaned_SalesTable!I445</f>
        <v>COD</v>
      </c>
      <c r="W445" s="9">
        <f>Cleaned_SalesTable!J445</f>
        <v>2230.3303999999998</v>
      </c>
      <c r="X445" s="9">
        <f t="shared" si="38"/>
        <v>154.08000000000001</v>
      </c>
      <c r="Y445" s="9">
        <f t="shared" si="39"/>
        <v>2076.25</v>
      </c>
      <c r="Z445" s="10">
        <f t="shared" si="40"/>
        <v>0.93089999999999995</v>
      </c>
      <c r="AA445" s="4" t="str">
        <f t="shared" si="41"/>
        <v>High Value</v>
      </c>
    </row>
    <row r="446" spans="1:27" ht="15" customHeight="1" x14ac:dyDescent="0.3">
      <c r="A446" s="4" t="str">
        <f>Cleaned_SalesTable!A446</f>
        <v>SALE444</v>
      </c>
      <c r="B446" s="26">
        <f>Cleaned_SalesTable!B446</f>
        <v>45460</v>
      </c>
      <c r="C446" s="4" t="str">
        <f t="shared" si="36"/>
        <v>Jun-2024</v>
      </c>
      <c r="D446" s="24">
        <f t="shared" si="37"/>
        <v>2024</v>
      </c>
      <c r="E446" s="4" t="str">
        <f>Cleaned_SalesTable!C446</f>
        <v>CUST1488</v>
      </c>
      <c r="F446" s="4" t="str">
        <f>VLOOKUP(E446,Cleaned_CustomerTable!$A:$H,2,FALSE())</f>
        <v>Zachary Andrade</v>
      </c>
      <c r="G446" s="24">
        <f>VLOOKUP(E446,Cleaned_CustomerTable!$A:$H,3,FALSE())</f>
        <v>23</v>
      </c>
      <c r="H446" s="4" t="str">
        <f>VLOOKUP(E446,Cleaned_CustomerTable!$A:$H,8,FALSE())</f>
        <v>Platinum</v>
      </c>
      <c r="I446" s="4" t="str">
        <f>VLOOKUP(E446,Cleaned_CustomerTable!$A:$H,6,FALSE())</f>
        <v>California</v>
      </c>
      <c r="J446" s="4" t="str">
        <f>Cleaned_SalesTable!D446</f>
        <v>PROD78</v>
      </c>
      <c r="K446" s="4" t="str">
        <f>VLOOKUP(J446,Cleaned_ProductTable!$A:$F,2,FALSE())</f>
        <v>Essential Oil Diffuser</v>
      </c>
      <c r="L446" s="4" t="str">
        <f>VLOOKUP(J446,Cleaned_ProductTable!$A:$F,3,FALSE())</f>
        <v>Home</v>
      </c>
      <c r="M446" s="4" t="str">
        <f>VLOOKUP(J446,Cleaned_ProductTable!$A:$F,4,FALSE())</f>
        <v>Hernandez Inc</v>
      </c>
      <c r="N446" s="4">
        <f>VLOOKUP(J446,Cleaned_ProductTable!$A:$F,5,FALSE())</f>
        <v>325.26</v>
      </c>
      <c r="O446" s="4" t="str">
        <f>Cleaned_SalesTable!E446</f>
        <v>STORE12</v>
      </c>
      <c r="P446" s="4" t="str">
        <f>VLOOKUP(O446,Cleaned_StoreTable!$A:$F,2,FALSE())</f>
        <v>Thomas, Bridges and Harris</v>
      </c>
      <c r="Q446" s="4" t="str">
        <f>VLOOKUP(O446,Cleaned_StoreTable!$A:$F,3,FALSE())</f>
        <v>North</v>
      </c>
      <c r="R446" s="4" t="str">
        <f>VLOOKUP(O446,Cleaned_StoreTable!$A:$F,5,FALSE())</f>
        <v>Online</v>
      </c>
      <c r="S446" s="4">
        <f>Cleaned_SalesTable!F446</f>
        <v>2</v>
      </c>
      <c r="T446" s="9">
        <f>Cleaned_SalesTable!G446</f>
        <v>130.38999999999999</v>
      </c>
      <c r="U446" s="8">
        <f>Cleaned_SalesTable!H446</f>
        <v>0.17</v>
      </c>
      <c r="V446" s="4" t="str">
        <f>Cleaned_SalesTable!I446</f>
        <v>PayPal</v>
      </c>
      <c r="W446" s="9">
        <f>Cleaned_SalesTable!J446</f>
        <v>216.44739999999999</v>
      </c>
      <c r="X446" s="9">
        <f t="shared" si="38"/>
        <v>650.52</v>
      </c>
      <c r="Y446" s="9">
        <f t="shared" si="39"/>
        <v>-434.07</v>
      </c>
      <c r="Z446" s="10">
        <f t="shared" si="40"/>
        <v>-2.0053999999999998</v>
      </c>
      <c r="AA446" s="4" t="str">
        <f t="shared" si="41"/>
        <v>Standard</v>
      </c>
    </row>
    <row r="447" spans="1:27" ht="15" customHeight="1" x14ac:dyDescent="0.3">
      <c r="A447" s="4" t="str">
        <f>Cleaned_SalesTable!A447</f>
        <v>SALE445</v>
      </c>
      <c r="B447" s="26">
        <f>Cleaned_SalesTable!B447</f>
        <v>45709</v>
      </c>
      <c r="C447" s="4" t="str">
        <f t="shared" si="36"/>
        <v>Feb-2025</v>
      </c>
      <c r="D447" s="24">
        <f t="shared" si="37"/>
        <v>2025</v>
      </c>
      <c r="E447" s="4" t="str">
        <f>Cleaned_SalesTable!C447</f>
        <v>CUST1345</v>
      </c>
      <c r="F447" s="4" t="str">
        <f>VLOOKUP(E447,Cleaned_CustomerTable!$A:$H,2,FALSE())</f>
        <v>Daniel Nelson</v>
      </c>
      <c r="G447" s="24">
        <f>VLOOKUP(E447,Cleaned_CustomerTable!$A:$H,3,FALSE())</f>
        <v>33</v>
      </c>
      <c r="H447" s="4" t="str">
        <f>VLOOKUP(E447,Cleaned_CustomerTable!$A:$H,8,FALSE())</f>
        <v>Bronze</v>
      </c>
      <c r="I447" s="4" t="str">
        <f>VLOOKUP(E447,Cleaned_CustomerTable!$A:$H,6,FALSE())</f>
        <v>Oklahoma</v>
      </c>
      <c r="J447" s="4" t="str">
        <f>Cleaned_SalesTable!D447</f>
        <v>PROD22</v>
      </c>
      <c r="K447" s="4" t="str">
        <f>VLOOKUP(J447,Cleaned_ProductTable!$A:$F,2,FALSE())</f>
        <v>Carbon Fiber Tennis Racket</v>
      </c>
      <c r="L447" s="4" t="str">
        <f>VLOOKUP(J447,Cleaned_ProductTable!$A:$F,3,FALSE())</f>
        <v>Sports</v>
      </c>
      <c r="M447" s="4" t="str">
        <f>VLOOKUP(J447,Cleaned_ProductTable!$A:$F,4,FALSE())</f>
        <v>Flores, Pineda and Rodriguez</v>
      </c>
      <c r="N447" s="4">
        <f>VLOOKUP(J447,Cleaned_ProductTable!$A:$F,5,FALSE())</f>
        <v>484.62</v>
      </c>
      <c r="O447" s="4" t="str">
        <f>Cleaned_SalesTable!E447</f>
        <v>STORE9</v>
      </c>
      <c r="P447" s="4" t="str">
        <f>VLOOKUP(O447,Cleaned_StoreTable!$A:$F,2,FALSE())</f>
        <v>Moore, Padilla and Butler</v>
      </c>
      <c r="Q447" s="4" t="str">
        <f>VLOOKUP(O447,Cleaned_StoreTable!$A:$F,3,FALSE())</f>
        <v>South</v>
      </c>
      <c r="R447" s="4" t="str">
        <f>VLOOKUP(O447,Cleaned_StoreTable!$A:$F,5,FALSE())</f>
        <v>Flagship</v>
      </c>
      <c r="S447" s="4">
        <f>Cleaned_SalesTable!F447</f>
        <v>4</v>
      </c>
      <c r="T447" s="9">
        <f>Cleaned_SalesTable!G447</f>
        <v>164.02</v>
      </c>
      <c r="U447" s="8">
        <f>Cleaned_SalesTable!H447</f>
        <v>0.01</v>
      </c>
      <c r="V447" s="4" t="str">
        <f>Cleaned_SalesTable!I447</f>
        <v>PayPal</v>
      </c>
      <c r="W447" s="9">
        <f>Cleaned_SalesTable!J447</f>
        <v>649.51919999999996</v>
      </c>
      <c r="X447" s="9">
        <f t="shared" si="38"/>
        <v>1938.48</v>
      </c>
      <c r="Y447" s="9">
        <f t="shared" si="39"/>
        <v>-1288.96</v>
      </c>
      <c r="Z447" s="10">
        <f t="shared" si="40"/>
        <v>-1.9844999999999999</v>
      </c>
      <c r="AA447" s="4" t="str">
        <f t="shared" si="41"/>
        <v>Standard</v>
      </c>
    </row>
    <row r="448" spans="1:27" ht="15" customHeight="1" x14ac:dyDescent="0.3">
      <c r="A448" s="4" t="str">
        <f>Cleaned_SalesTable!A448</f>
        <v>SALE446</v>
      </c>
      <c r="B448" s="26">
        <f>Cleaned_SalesTable!B448</f>
        <v>45551</v>
      </c>
      <c r="C448" s="4" t="str">
        <f t="shared" si="36"/>
        <v>Sep-2024</v>
      </c>
      <c r="D448" s="24">
        <f t="shared" si="37"/>
        <v>2024</v>
      </c>
      <c r="E448" s="4" t="str">
        <f>Cleaned_SalesTable!C448</f>
        <v>CUST1164</v>
      </c>
      <c r="F448" s="4" t="str">
        <f>VLOOKUP(E448,Cleaned_CustomerTable!$A:$H,2,FALSE())</f>
        <v>Daniel Rivas</v>
      </c>
      <c r="G448" s="24">
        <f>VLOOKUP(E448,Cleaned_CustomerTable!$A:$H,3,FALSE())</f>
        <v>39</v>
      </c>
      <c r="H448" s="4" t="str">
        <f>VLOOKUP(E448,Cleaned_CustomerTable!$A:$H,8,FALSE())</f>
        <v>Silver</v>
      </c>
      <c r="I448" s="4" t="str">
        <f>VLOOKUP(E448,Cleaned_CustomerTable!$A:$H,6,FALSE())</f>
        <v>Georgia</v>
      </c>
      <c r="J448" s="4" t="str">
        <f>Cleaned_SalesTable!D448</f>
        <v>PROD29</v>
      </c>
      <c r="K448" s="4" t="str">
        <f>VLOOKUP(J448,Cleaned_ProductTable!$A:$F,2,FALSE())</f>
        <v>Fabric Sofa Throw Blanket</v>
      </c>
      <c r="L448" s="4" t="str">
        <f>VLOOKUP(J448,Cleaned_ProductTable!$A:$F,3,FALSE())</f>
        <v>Home</v>
      </c>
      <c r="M448" s="4" t="str">
        <f>VLOOKUP(J448,Cleaned_ProductTable!$A:$F,4,FALSE())</f>
        <v>Hoffman Group</v>
      </c>
      <c r="N448" s="4">
        <f>VLOOKUP(J448,Cleaned_ProductTable!$A:$F,5,FALSE())</f>
        <v>218.48</v>
      </c>
      <c r="O448" s="4" t="str">
        <f>Cleaned_SalesTable!E448</f>
        <v>STORE4</v>
      </c>
      <c r="P448" s="4" t="str">
        <f>VLOOKUP(O448,Cleaned_StoreTable!$A:$F,2,FALSE())</f>
        <v>Alexander Group</v>
      </c>
      <c r="Q448" s="4" t="str">
        <f>VLOOKUP(O448,Cleaned_StoreTable!$A:$F,3,FALSE())</f>
        <v>South</v>
      </c>
      <c r="R448" s="4" t="str">
        <f>VLOOKUP(O448,Cleaned_StoreTable!$A:$F,5,FALSE())</f>
        <v>Online</v>
      </c>
      <c r="S448" s="4">
        <f>Cleaned_SalesTable!F448</f>
        <v>2</v>
      </c>
      <c r="T448" s="9">
        <f>Cleaned_SalesTable!G448</f>
        <v>527.51</v>
      </c>
      <c r="U448" s="8">
        <f>Cleaned_SalesTable!H448</f>
        <v>0.18</v>
      </c>
      <c r="V448" s="4" t="str">
        <f>Cleaned_SalesTable!I448</f>
        <v>PayPal</v>
      </c>
      <c r="W448" s="9">
        <f>Cleaned_SalesTable!J448</f>
        <v>865.1164</v>
      </c>
      <c r="X448" s="9">
        <f t="shared" si="38"/>
        <v>436.96</v>
      </c>
      <c r="Y448" s="9">
        <f t="shared" si="39"/>
        <v>428.16</v>
      </c>
      <c r="Z448" s="10">
        <f t="shared" si="40"/>
        <v>0.49490000000000001</v>
      </c>
      <c r="AA448" s="4" t="str">
        <f t="shared" si="41"/>
        <v>Standard</v>
      </c>
    </row>
    <row r="449" spans="1:27" ht="15" customHeight="1" x14ac:dyDescent="0.3">
      <c r="A449" s="4" t="str">
        <f>Cleaned_SalesTable!A449</f>
        <v>SALE447</v>
      </c>
      <c r="B449" s="26">
        <f>Cleaned_SalesTable!B449</f>
        <v>45939</v>
      </c>
      <c r="C449" s="4" t="str">
        <f t="shared" si="36"/>
        <v>Oct-2025</v>
      </c>
      <c r="D449" s="24">
        <f t="shared" si="37"/>
        <v>2025</v>
      </c>
      <c r="E449" s="4" t="str">
        <f>Cleaned_SalesTable!C449</f>
        <v>CUST1253</v>
      </c>
      <c r="F449" s="4" t="str">
        <f>VLOOKUP(E449,Cleaned_CustomerTable!$A:$H,2,FALSE())</f>
        <v>Dr. Ashley Yates Md</v>
      </c>
      <c r="G449" s="24">
        <f>VLOOKUP(E449,Cleaned_CustomerTable!$A:$H,3,FALSE())</f>
        <v>32</v>
      </c>
      <c r="H449" s="4" t="str">
        <f>VLOOKUP(E449,Cleaned_CustomerTable!$A:$H,8,FALSE())</f>
        <v>Bronze</v>
      </c>
      <c r="I449" s="4" t="str">
        <f>VLOOKUP(E449,Cleaned_CustomerTable!$A:$H,6,FALSE())</f>
        <v>Wisconsin</v>
      </c>
      <c r="J449" s="4" t="str">
        <f>Cleaned_SalesTable!D449</f>
        <v>PROD57</v>
      </c>
      <c r="K449" s="4" t="str">
        <f>VLOOKUP(J449,Cleaned_ProductTable!$A:$F,2,FALSE())</f>
        <v>Foam Roller</v>
      </c>
      <c r="L449" s="4" t="str">
        <f>VLOOKUP(J449,Cleaned_ProductTable!$A:$F,3,FALSE())</f>
        <v>Sports</v>
      </c>
      <c r="M449" s="4" t="str">
        <f>VLOOKUP(J449,Cleaned_ProductTable!$A:$F,4,FALSE())</f>
        <v>Atkinson, Camacho and Oliver</v>
      </c>
      <c r="N449" s="4">
        <f>VLOOKUP(J449,Cleaned_ProductTable!$A:$F,5,FALSE())</f>
        <v>30.62</v>
      </c>
      <c r="O449" s="4" t="str">
        <f>Cleaned_SalesTable!E449</f>
        <v>STORE13</v>
      </c>
      <c r="P449" s="4" t="str">
        <f>VLOOKUP(O449,Cleaned_StoreTable!$A:$F,2,FALSE())</f>
        <v>Gardner, Humphrey and Contreras</v>
      </c>
      <c r="Q449" s="4" t="str">
        <f>VLOOKUP(O449,Cleaned_StoreTable!$A:$F,3,FALSE())</f>
        <v>East</v>
      </c>
      <c r="R449" s="4" t="str">
        <f>VLOOKUP(O449,Cleaned_StoreTable!$A:$F,5,FALSE())</f>
        <v>Flagship</v>
      </c>
      <c r="S449" s="4">
        <f>Cleaned_SalesTable!F449</f>
        <v>3</v>
      </c>
      <c r="T449" s="9">
        <f>Cleaned_SalesTable!G449</f>
        <v>628.17999999999995</v>
      </c>
      <c r="U449" s="8">
        <f>Cleaned_SalesTable!H449</f>
        <v>0.26</v>
      </c>
      <c r="V449" s="4" t="str">
        <f>Cleaned_SalesTable!I449</f>
        <v>Credit Card</v>
      </c>
      <c r="W449" s="9">
        <f>Cleaned_SalesTable!J449</f>
        <v>1394.5596</v>
      </c>
      <c r="X449" s="9">
        <f t="shared" si="38"/>
        <v>91.86</v>
      </c>
      <c r="Y449" s="9">
        <f t="shared" si="39"/>
        <v>1302.7</v>
      </c>
      <c r="Z449" s="10">
        <f t="shared" si="40"/>
        <v>0.93410000000000004</v>
      </c>
      <c r="AA449" s="4" t="str">
        <f t="shared" si="41"/>
        <v>High Value</v>
      </c>
    </row>
    <row r="450" spans="1:27" ht="15" customHeight="1" x14ac:dyDescent="0.3">
      <c r="A450" s="4" t="str">
        <f>Cleaned_SalesTable!A450</f>
        <v>SALE448</v>
      </c>
      <c r="B450" s="26">
        <f>Cleaned_SalesTable!B450</f>
        <v>45553</v>
      </c>
      <c r="C450" s="4" t="str">
        <f t="shared" ref="C450:C513" si="42">TEXT(B450,"mmm-yyyy")</f>
        <v>Sep-2024</v>
      </c>
      <c r="D450" s="24">
        <f t="shared" ref="D450:D513" si="43">YEAR(B450)</f>
        <v>2024</v>
      </c>
      <c r="E450" s="4" t="str">
        <f>Cleaned_SalesTable!C450</f>
        <v>CUST1269</v>
      </c>
      <c r="F450" s="4" t="str">
        <f>VLOOKUP(E450,Cleaned_CustomerTable!$A:$H,2,FALSE())</f>
        <v>Tyrone Olson</v>
      </c>
      <c r="G450" s="24">
        <f>VLOOKUP(E450,Cleaned_CustomerTable!$A:$H,3,FALSE())</f>
        <v>45</v>
      </c>
      <c r="H450" s="4" t="str">
        <f>VLOOKUP(E450,Cleaned_CustomerTable!$A:$H,8,FALSE())</f>
        <v>Silver</v>
      </c>
      <c r="I450" s="4" t="str">
        <f>VLOOKUP(E450,Cleaned_CustomerTable!$A:$H,6,FALSE())</f>
        <v>California</v>
      </c>
      <c r="J450" s="4" t="str">
        <f>Cleaned_SalesTable!D450</f>
        <v>PROD56</v>
      </c>
      <c r="K450" s="4" t="str">
        <f>VLOOKUP(J450,Cleaned_ProductTable!$A:$F,2,FALSE())</f>
        <v>Premium Blanket Throw</v>
      </c>
      <c r="L450" s="4" t="str">
        <f>VLOOKUP(J450,Cleaned_ProductTable!$A:$F,3,FALSE())</f>
        <v>Home</v>
      </c>
      <c r="M450" s="4" t="str">
        <f>VLOOKUP(J450,Cleaned_ProductTable!$A:$F,4,FALSE())</f>
        <v>Hernandez, Kennedy and Porter</v>
      </c>
      <c r="N450" s="4">
        <f>VLOOKUP(J450,Cleaned_ProductTable!$A:$F,5,FALSE())</f>
        <v>461.47</v>
      </c>
      <c r="O450" s="4" t="str">
        <f>Cleaned_SalesTable!E450</f>
        <v>STORE3</v>
      </c>
      <c r="P450" s="4" t="str">
        <f>VLOOKUP(O450,Cleaned_StoreTable!$A:$F,2,FALSE())</f>
        <v>Johnson-Wright</v>
      </c>
      <c r="Q450" s="4" t="str">
        <f>VLOOKUP(O450,Cleaned_StoreTable!$A:$F,3,FALSE())</f>
        <v>North</v>
      </c>
      <c r="R450" s="4" t="str">
        <f>VLOOKUP(O450,Cleaned_StoreTable!$A:$F,5,FALSE())</f>
        <v>Outlet</v>
      </c>
      <c r="S450" s="4">
        <f>Cleaned_SalesTable!F450</f>
        <v>1</v>
      </c>
      <c r="T450" s="9">
        <f>Cleaned_SalesTable!G450</f>
        <v>862.31</v>
      </c>
      <c r="U450" s="8">
        <f>Cleaned_SalesTable!H450</f>
        <v>0.06</v>
      </c>
      <c r="V450" s="4" t="str">
        <f>Cleaned_SalesTable!I450</f>
        <v>Credit Card</v>
      </c>
      <c r="W450" s="9">
        <f>Cleaned_SalesTable!J450</f>
        <v>810.57140000000004</v>
      </c>
      <c r="X450" s="9">
        <f t="shared" ref="X450:X513" si="44">ROUND(N450*S450,2)</f>
        <v>461.47</v>
      </c>
      <c r="Y450" s="9">
        <f t="shared" ref="Y450:Y513" si="45">ROUND(W450-X450,2)</f>
        <v>349.1</v>
      </c>
      <c r="Z450" s="10">
        <f t="shared" ref="Z450:Z513" si="46">IFERROR(ROUND(Y450/W450,4),0)</f>
        <v>0.43070000000000003</v>
      </c>
      <c r="AA450" s="4" t="str">
        <f t="shared" ref="AA450:AA513" si="47">IF(W450&gt;=AVERAGE($W$2:$W$2001),"High Value","Standard")</f>
        <v>Standard</v>
      </c>
    </row>
    <row r="451" spans="1:27" ht="15" customHeight="1" x14ac:dyDescent="0.3">
      <c r="A451" s="4" t="str">
        <f>Cleaned_SalesTable!A451</f>
        <v>SALE449</v>
      </c>
      <c r="B451" s="26">
        <f>Cleaned_SalesTable!B451</f>
        <v>45806</v>
      </c>
      <c r="C451" s="4" t="str">
        <f t="shared" si="42"/>
        <v>May-2025</v>
      </c>
      <c r="D451" s="24">
        <f t="shared" si="43"/>
        <v>2025</v>
      </c>
      <c r="E451" s="4" t="str">
        <f>Cleaned_SalesTable!C451</f>
        <v>CUST1071</v>
      </c>
      <c r="F451" s="4" t="str">
        <f>VLOOKUP(E451,Cleaned_CustomerTable!$A:$H,2,FALSE())</f>
        <v>Andrea Perez</v>
      </c>
      <c r="G451" s="24">
        <f>VLOOKUP(E451,Cleaned_CustomerTable!$A:$H,3,FALSE())</f>
        <v>61</v>
      </c>
      <c r="H451" s="4" t="str">
        <f>VLOOKUP(E451,Cleaned_CustomerTable!$A:$H,8,FALSE())</f>
        <v>Gold</v>
      </c>
      <c r="I451" s="4" t="str">
        <f>VLOOKUP(E451,Cleaned_CustomerTable!$A:$H,6,FALSE())</f>
        <v>New Mexico</v>
      </c>
      <c r="J451" s="4" t="str">
        <f>Cleaned_SalesTable!D451</f>
        <v>PROD83</v>
      </c>
      <c r="K451" s="4" t="str">
        <f>VLOOKUP(J451,Cleaned_ProductTable!$A:$F,2,FALSE())</f>
        <v>Hydrating Face Cleanser</v>
      </c>
      <c r="L451" s="4" t="str">
        <f>VLOOKUP(J451,Cleaned_ProductTable!$A:$F,3,FALSE())</f>
        <v>Beauty</v>
      </c>
      <c r="M451" s="4" t="str">
        <f>VLOOKUP(J451,Cleaned_ProductTable!$A:$F,4,FALSE())</f>
        <v>Butler Group</v>
      </c>
      <c r="N451" s="4">
        <f>VLOOKUP(J451,Cleaned_ProductTable!$A:$F,5,FALSE())</f>
        <v>250.42</v>
      </c>
      <c r="O451" s="4" t="str">
        <f>Cleaned_SalesTable!E451</f>
        <v>STORE14</v>
      </c>
      <c r="P451" s="4" t="str">
        <f>VLOOKUP(O451,Cleaned_StoreTable!$A:$F,2,FALSE())</f>
        <v>Mcdonald Inc</v>
      </c>
      <c r="Q451" s="4" t="str">
        <f>VLOOKUP(O451,Cleaned_StoreTable!$A:$F,3,FALSE())</f>
        <v>South</v>
      </c>
      <c r="R451" s="4" t="str">
        <f>VLOOKUP(O451,Cleaned_StoreTable!$A:$F,5,FALSE())</f>
        <v>Outlet</v>
      </c>
      <c r="S451" s="4">
        <f>Cleaned_SalesTable!F451</f>
        <v>2</v>
      </c>
      <c r="T451" s="9">
        <f>Cleaned_SalesTable!G451</f>
        <v>541.39</v>
      </c>
      <c r="U451" s="8">
        <f>Cleaned_SalesTable!H451</f>
        <v>0.03</v>
      </c>
      <c r="V451" s="4" t="str">
        <f>Cleaned_SalesTable!I451</f>
        <v>COD</v>
      </c>
      <c r="W451" s="9">
        <f>Cleaned_SalesTable!J451</f>
        <v>1050.2965999999999</v>
      </c>
      <c r="X451" s="9">
        <f t="shared" si="44"/>
        <v>500.84</v>
      </c>
      <c r="Y451" s="9">
        <f t="shared" si="45"/>
        <v>549.46</v>
      </c>
      <c r="Z451" s="10">
        <f t="shared" si="46"/>
        <v>0.52310000000000001</v>
      </c>
      <c r="AA451" s="4" t="str">
        <f t="shared" si="47"/>
        <v>Standard</v>
      </c>
    </row>
    <row r="452" spans="1:27" ht="15" customHeight="1" x14ac:dyDescent="0.3">
      <c r="A452" s="4" t="str">
        <f>Cleaned_SalesTable!A452</f>
        <v>SALE450</v>
      </c>
      <c r="B452" s="26">
        <f>Cleaned_SalesTable!B452</f>
        <v>45811</v>
      </c>
      <c r="C452" s="4" t="str">
        <f t="shared" si="42"/>
        <v>Jun-2025</v>
      </c>
      <c r="D452" s="24">
        <f t="shared" si="43"/>
        <v>2025</v>
      </c>
      <c r="E452" s="4" t="str">
        <f>Cleaned_SalesTable!C452</f>
        <v>CUST1477</v>
      </c>
      <c r="F452" s="4" t="str">
        <f>VLOOKUP(E452,Cleaned_CustomerTable!$A:$H,2,FALSE())</f>
        <v>Andrea Harris</v>
      </c>
      <c r="G452" s="24">
        <f>VLOOKUP(E452,Cleaned_CustomerTable!$A:$H,3,FALSE())</f>
        <v>41</v>
      </c>
      <c r="H452" s="4" t="str">
        <f>VLOOKUP(E452,Cleaned_CustomerTable!$A:$H,8,FALSE())</f>
        <v>Platinum</v>
      </c>
      <c r="I452" s="4" t="str">
        <f>VLOOKUP(E452,Cleaned_CustomerTable!$A:$H,6,FALSE())</f>
        <v>Kansas</v>
      </c>
      <c r="J452" s="4" t="str">
        <f>Cleaned_SalesTable!D452</f>
        <v>PROD76</v>
      </c>
      <c r="K452" s="4" t="str">
        <f>VLOOKUP(J452,Cleaned_ProductTable!$A:$F,2,FALSE())</f>
        <v>Wireless Mouse</v>
      </c>
      <c r="L452" s="4" t="str">
        <f>VLOOKUP(J452,Cleaned_ProductTable!$A:$F,3,FALSE())</f>
        <v>Electronics</v>
      </c>
      <c r="M452" s="4" t="str">
        <f>VLOOKUP(J452,Cleaned_ProductTable!$A:$F,4,FALSE())</f>
        <v>Larson Ltd</v>
      </c>
      <c r="N452" s="4">
        <f>VLOOKUP(J452,Cleaned_ProductTable!$A:$F,5,FALSE())</f>
        <v>392.89</v>
      </c>
      <c r="O452" s="4" t="str">
        <f>Cleaned_SalesTable!E452</f>
        <v>STORE16</v>
      </c>
      <c r="P452" s="4" t="str">
        <f>VLOOKUP(O452,Cleaned_StoreTable!$A:$F,2,FALSE())</f>
        <v>Frederick-Wright</v>
      </c>
      <c r="Q452" s="4" t="str">
        <f>VLOOKUP(O452,Cleaned_StoreTable!$A:$F,3,FALSE())</f>
        <v>West</v>
      </c>
      <c r="R452" s="4" t="str">
        <f>VLOOKUP(O452,Cleaned_StoreTable!$A:$F,5,FALSE())</f>
        <v>Flagship</v>
      </c>
      <c r="S452" s="4">
        <f>Cleaned_SalesTable!F452</f>
        <v>3</v>
      </c>
      <c r="T452" s="9">
        <f>Cleaned_SalesTable!G452</f>
        <v>761.8</v>
      </c>
      <c r="U452" s="8">
        <f>Cleaned_SalesTable!H452</f>
        <v>0.06</v>
      </c>
      <c r="V452" s="4" t="str">
        <f>Cleaned_SalesTable!I452</f>
        <v>COD</v>
      </c>
      <c r="W452" s="9">
        <f>Cleaned_SalesTable!J452</f>
        <v>2148.2759999999998</v>
      </c>
      <c r="X452" s="9">
        <f t="shared" si="44"/>
        <v>1178.67</v>
      </c>
      <c r="Y452" s="9">
        <f t="shared" si="45"/>
        <v>969.61</v>
      </c>
      <c r="Z452" s="10">
        <f t="shared" si="46"/>
        <v>0.45129999999999998</v>
      </c>
      <c r="AA452" s="4" t="str">
        <f t="shared" si="47"/>
        <v>High Value</v>
      </c>
    </row>
    <row r="453" spans="1:27" ht="15" customHeight="1" x14ac:dyDescent="0.3">
      <c r="A453" s="4" t="str">
        <f>Cleaned_SalesTable!A453</f>
        <v>SALE451</v>
      </c>
      <c r="B453" s="26">
        <f>Cleaned_SalesTable!B453</f>
        <v>45508</v>
      </c>
      <c r="C453" s="4" t="str">
        <f t="shared" si="42"/>
        <v>Aug-2024</v>
      </c>
      <c r="D453" s="24">
        <f t="shared" si="43"/>
        <v>2024</v>
      </c>
      <c r="E453" s="4" t="str">
        <f>Cleaned_SalesTable!C453</f>
        <v>CUST1422</v>
      </c>
      <c r="F453" s="4" t="str">
        <f>VLOOKUP(E453,Cleaned_CustomerTable!$A:$H,2,FALSE())</f>
        <v>Brittany Edwards Dds</v>
      </c>
      <c r="G453" s="24">
        <f>VLOOKUP(E453,Cleaned_CustomerTable!$A:$H,3,FALSE())</f>
        <v>42</v>
      </c>
      <c r="H453" s="4" t="str">
        <f>VLOOKUP(E453,Cleaned_CustomerTable!$A:$H,8,FALSE())</f>
        <v>Platinum</v>
      </c>
      <c r="I453" s="4" t="str">
        <f>VLOOKUP(E453,Cleaned_CustomerTable!$A:$H,6,FALSE())</f>
        <v>Kansas</v>
      </c>
      <c r="J453" s="4" t="str">
        <f>Cleaned_SalesTable!D453</f>
        <v>PROD49</v>
      </c>
      <c r="K453" s="4" t="str">
        <f>VLOOKUP(J453,Cleaned_ProductTable!$A:$F,2,FALSE())</f>
        <v>Men's Roll-On Perfume</v>
      </c>
      <c r="L453" s="4" t="str">
        <f>VLOOKUP(J453,Cleaned_ProductTable!$A:$F,3,FALSE())</f>
        <v>Beauty</v>
      </c>
      <c r="M453" s="4" t="str">
        <f>VLOOKUP(J453,Cleaned_ProductTable!$A:$F,4,FALSE())</f>
        <v>Sullivan and Sons</v>
      </c>
      <c r="N453" s="4">
        <f>VLOOKUP(J453,Cleaned_ProductTable!$A:$F,5,FALSE())</f>
        <v>43.29</v>
      </c>
      <c r="O453" s="4" t="str">
        <f>Cleaned_SalesTable!E453</f>
        <v>STORE2</v>
      </c>
      <c r="P453" s="4" t="str">
        <f>VLOOKUP(O453,Cleaned_StoreTable!$A:$F,2,FALSE())</f>
        <v>Black-Horn</v>
      </c>
      <c r="Q453" s="4" t="str">
        <f>VLOOKUP(O453,Cleaned_StoreTable!$A:$F,3,FALSE())</f>
        <v>South</v>
      </c>
      <c r="R453" s="4" t="str">
        <f>VLOOKUP(O453,Cleaned_StoreTable!$A:$F,5,FALSE())</f>
        <v>Outlet</v>
      </c>
      <c r="S453" s="4">
        <f>Cleaned_SalesTable!F453</f>
        <v>4</v>
      </c>
      <c r="T453" s="9">
        <f>Cleaned_SalesTable!G453</f>
        <v>829.36</v>
      </c>
      <c r="U453" s="8">
        <f>Cleaned_SalesTable!H453</f>
        <v>0.11</v>
      </c>
      <c r="V453" s="4" t="str">
        <f>Cleaned_SalesTable!I453</f>
        <v>PayPal</v>
      </c>
      <c r="W453" s="9">
        <f>Cleaned_SalesTable!J453</f>
        <v>2952.5216</v>
      </c>
      <c r="X453" s="9">
        <f t="shared" si="44"/>
        <v>173.16</v>
      </c>
      <c r="Y453" s="9">
        <f t="shared" si="45"/>
        <v>2779.36</v>
      </c>
      <c r="Z453" s="10">
        <f t="shared" si="46"/>
        <v>0.94140000000000001</v>
      </c>
      <c r="AA453" s="4" t="str">
        <f t="shared" si="47"/>
        <v>High Value</v>
      </c>
    </row>
    <row r="454" spans="1:27" ht="15" customHeight="1" x14ac:dyDescent="0.3">
      <c r="A454" s="4" t="str">
        <f>Cleaned_SalesTable!A454</f>
        <v>SALE452</v>
      </c>
      <c r="B454" s="26">
        <f>Cleaned_SalesTable!B454</f>
        <v>45460</v>
      </c>
      <c r="C454" s="4" t="str">
        <f t="shared" si="42"/>
        <v>Jun-2024</v>
      </c>
      <c r="D454" s="24">
        <f t="shared" si="43"/>
        <v>2024</v>
      </c>
      <c r="E454" s="4" t="str">
        <f>Cleaned_SalesTable!C454</f>
        <v>CUST1404</v>
      </c>
      <c r="F454" s="4" t="str">
        <f>VLOOKUP(E454,Cleaned_CustomerTable!$A:$H,2,FALSE())</f>
        <v>David Ross</v>
      </c>
      <c r="G454" s="24">
        <f>VLOOKUP(E454,Cleaned_CustomerTable!$A:$H,3,FALSE())</f>
        <v>22</v>
      </c>
      <c r="H454" s="4" t="str">
        <f>VLOOKUP(E454,Cleaned_CustomerTable!$A:$H,8,FALSE())</f>
        <v>Silver</v>
      </c>
      <c r="I454" s="4" t="str">
        <f>VLOOKUP(E454,Cleaned_CustomerTable!$A:$H,6,FALSE())</f>
        <v>Arkansas</v>
      </c>
      <c r="J454" s="4" t="str">
        <f>Cleaned_SalesTable!D454</f>
        <v>PROD23</v>
      </c>
      <c r="K454" s="4" t="str">
        <f>VLOOKUP(J454,Cleaned_ProductTable!$A:$F,2,FALSE())</f>
        <v>Men's Formal Shirt</v>
      </c>
      <c r="L454" s="4" t="str">
        <f>VLOOKUP(J454,Cleaned_ProductTable!$A:$F,3,FALSE())</f>
        <v>Clothing</v>
      </c>
      <c r="M454" s="4" t="str">
        <f>VLOOKUP(J454,Cleaned_ProductTable!$A:$F,4,FALSE())</f>
        <v>Moon, Mora and Santos</v>
      </c>
      <c r="N454" s="4">
        <f>VLOOKUP(J454,Cleaned_ProductTable!$A:$F,5,FALSE())</f>
        <v>265.73</v>
      </c>
      <c r="O454" s="4" t="str">
        <f>Cleaned_SalesTable!E454</f>
        <v>STORE16</v>
      </c>
      <c r="P454" s="4" t="str">
        <f>VLOOKUP(O454,Cleaned_StoreTable!$A:$F,2,FALSE())</f>
        <v>Frederick-Wright</v>
      </c>
      <c r="Q454" s="4" t="str">
        <f>VLOOKUP(O454,Cleaned_StoreTable!$A:$F,3,FALSE())</f>
        <v>West</v>
      </c>
      <c r="R454" s="4" t="str">
        <f>VLOOKUP(O454,Cleaned_StoreTable!$A:$F,5,FALSE())</f>
        <v>Flagship</v>
      </c>
      <c r="S454" s="4">
        <f>Cleaned_SalesTable!F454</f>
        <v>2</v>
      </c>
      <c r="T454" s="9">
        <f>Cleaned_SalesTable!G454</f>
        <v>425.06</v>
      </c>
      <c r="U454" s="8">
        <f>Cleaned_SalesTable!H454</f>
        <v>0.09</v>
      </c>
      <c r="V454" s="4" t="str">
        <f>Cleaned_SalesTable!I454</f>
        <v>PayPal</v>
      </c>
      <c r="W454" s="9">
        <f>Cleaned_SalesTable!J454</f>
        <v>773.60919999999999</v>
      </c>
      <c r="X454" s="9">
        <f t="shared" si="44"/>
        <v>531.46</v>
      </c>
      <c r="Y454" s="9">
        <f t="shared" si="45"/>
        <v>242.15</v>
      </c>
      <c r="Z454" s="10">
        <f t="shared" si="46"/>
        <v>0.313</v>
      </c>
      <c r="AA454" s="4" t="str">
        <f t="shared" si="47"/>
        <v>Standard</v>
      </c>
    </row>
    <row r="455" spans="1:27" ht="15" customHeight="1" x14ac:dyDescent="0.3">
      <c r="A455" s="4" t="str">
        <f>Cleaned_SalesTable!A455</f>
        <v>SALE453</v>
      </c>
      <c r="B455" s="26">
        <f>Cleaned_SalesTable!B455</f>
        <v>45311</v>
      </c>
      <c r="C455" s="4" t="str">
        <f t="shared" si="42"/>
        <v>Jan-2024</v>
      </c>
      <c r="D455" s="24">
        <f t="shared" si="43"/>
        <v>2024</v>
      </c>
      <c r="E455" s="4" t="str">
        <f>Cleaned_SalesTable!C455</f>
        <v>CUST1127</v>
      </c>
      <c r="F455" s="4" t="str">
        <f>VLOOKUP(E455,Cleaned_CustomerTable!$A:$H,2,FALSE())</f>
        <v>John Mcknight</v>
      </c>
      <c r="G455" s="24">
        <f>VLOOKUP(E455,Cleaned_CustomerTable!$A:$H,3,FALSE())</f>
        <v>39</v>
      </c>
      <c r="H455" s="4" t="str">
        <f>VLOOKUP(E455,Cleaned_CustomerTable!$A:$H,8,FALSE())</f>
        <v>Platinum</v>
      </c>
      <c r="I455" s="4" t="str">
        <f>VLOOKUP(E455,Cleaned_CustomerTable!$A:$H,6,FALSE())</f>
        <v>Vermont</v>
      </c>
      <c r="J455" s="4" t="str">
        <f>Cleaned_SalesTable!D455</f>
        <v>PROD55</v>
      </c>
      <c r="K455" s="4" t="str">
        <f>VLOOKUP(J455,Cleaned_ProductTable!$A:$F,2,FALSE())</f>
        <v>Ceramic Plant Pot</v>
      </c>
      <c r="L455" s="4" t="str">
        <f>VLOOKUP(J455,Cleaned_ProductTable!$A:$F,3,FALSE())</f>
        <v>Home</v>
      </c>
      <c r="M455" s="4" t="str">
        <f>VLOOKUP(J455,Cleaned_ProductTable!$A:$F,4,FALSE())</f>
        <v>Hatfield, Baird and Torres</v>
      </c>
      <c r="N455" s="4">
        <f>VLOOKUP(J455,Cleaned_ProductTable!$A:$F,5,FALSE())</f>
        <v>81.75</v>
      </c>
      <c r="O455" s="4" t="str">
        <f>Cleaned_SalesTable!E455</f>
        <v>STORE0</v>
      </c>
      <c r="P455" s="4" t="str">
        <f>VLOOKUP(O455,Cleaned_StoreTable!$A:$F,2,FALSE())</f>
        <v>Rivera-Warner</v>
      </c>
      <c r="Q455" s="4" t="str">
        <f>VLOOKUP(O455,Cleaned_StoreTable!$A:$F,3,FALSE())</f>
        <v>East</v>
      </c>
      <c r="R455" s="4" t="str">
        <f>VLOOKUP(O455,Cleaned_StoreTable!$A:$F,5,FALSE())</f>
        <v>Flagship</v>
      </c>
      <c r="S455" s="4">
        <f>Cleaned_SalesTable!F455</f>
        <v>2</v>
      </c>
      <c r="T455" s="9">
        <f>Cleaned_SalesTable!G455</f>
        <v>911.14</v>
      </c>
      <c r="U455" s="8">
        <f>Cleaned_SalesTable!H455</f>
        <v>0.1</v>
      </c>
      <c r="V455" s="4" t="str">
        <f>Cleaned_SalesTable!I455</f>
        <v>Credit Card</v>
      </c>
      <c r="W455" s="9">
        <f>Cleaned_SalesTable!J455</f>
        <v>1640.0519999999999</v>
      </c>
      <c r="X455" s="9">
        <f t="shared" si="44"/>
        <v>163.5</v>
      </c>
      <c r="Y455" s="9">
        <f t="shared" si="45"/>
        <v>1476.55</v>
      </c>
      <c r="Z455" s="10">
        <f t="shared" si="46"/>
        <v>0.90029999999999999</v>
      </c>
      <c r="AA455" s="4" t="str">
        <f t="shared" si="47"/>
        <v>High Value</v>
      </c>
    </row>
    <row r="456" spans="1:27" ht="15" customHeight="1" x14ac:dyDescent="0.3">
      <c r="A456" s="4" t="str">
        <f>Cleaned_SalesTable!A456</f>
        <v>SALE454</v>
      </c>
      <c r="B456" s="26">
        <f>Cleaned_SalesTable!B456</f>
        <v>45906</v>
      </c>
      <c r="C456" s="4" t="str">
        <f t="shared" si="42"/>
        <v>Sep-2025</v>
      </c>
      <c r="D456" s="24">
        <f t="shared" si="43"/>
        <v>2025</v>
      </c>
      <c r="E456" s="4" t="str">
        <f>Cleaned_SalesTable!C456</f>
        <v>CUST1084</v>
      </c>
      <c r="F456" s="4" t="str">
        <f>VLOOKUP(E456,Cleaned_CustomerTable!$A:$H,2,FALSE())</f>
        <v>Christy Hoffman</v>
      </c>
      <c r="G456" s="24">
        <f>VLOOKUP(E456,Cleaned_CustomerTable!$A:$H,3,FALSE())</f>
        <v>26</v>
      </c>
      <c r="H456" s="4" t="str">
        <f>VLOOKUP(E456,Cleaned_CustomerTable!$A:$H,8,FALSE())</f>
        <v>Platinum</v>
      </c>
      <c r="I456" s="4" t="str">
        <f>VLOOKUP(E456,Cleaned_CustomerTable!$A:$H,6,FALSE())</f>
        <v>Indiana</v>
      </c>
      <c r="J456" s="4" t="str">
        <f>Cleaned_SalesTable!D456</f>
        <v>PROD68</v>
      </c>
      <c r="K456" s="4" t="str">
        <f>VLOOKUP(J456,Cleaned_ProductTable!$A:$F,2,FALSE())</f>
        <v>Wooden Nightstand</v>
      </c>
      <c r="L456" s="4" t="str">
        <f>VLOOKUP(J456,Cleaned_ProductTable!$A:$F,3,FALSE())</f>
        <v>Home</v>
      </c>
      <c r="M456" s="4" t="str">
        <f>VLOOKUP(J456,Cleaned_ProductTable!$A:$F,4,FALSE())</f>
        <v>Wolfe, Ross and Hester</v>
      </c>
      <c r="N456" s="4">
        <f>VLOOKUP(J456,Cleaned_ProductTable!$A:$F,5,FALSE())</f>
        <v>243.7</v>
      </c>
      <c r="O456" s="4" t="str">
        <f>Cleaned_SalesTable!E456</f>
        <v>STORE8</v>
      </c>
      <c r="P456" s="4" t="str">
        <f>VLOOKUP(O456,Cleaned_StoreTable!$A:$F,2,FALSE())</f>
        <v>Bean, Jones and Park</v>
      </c>
      <c r="Q456" s="4" t="str">
        <f>VLOOKUP(O456,Cleaned_StoreTable!$A:$F,3,FALSE())</f>
        <v>West</v>
      </c>
      <c r="R456" s="4" t="str">
        <f>VLOOKUP(O456,Cleaned_StoreTable!$A:$F,5,FALSE())</f>
        <v>Online</v>
      </c>
      <c r="S456" s="4">
        <f>Cleaned_SalesTable!F456</f>
        <v>3</v>
      </c>
      <c r="T456" s="9">
        <f>Cleaned_SalesTable!G456</f>
        <v>811.96</v>
      </c>
      <c r="U456" s="8">
        <f>Cleaned_SalesTable!H456</f>
        <v>0.28999999999999998</v>
      </c>
      <c r="V456" s="4" t="str">
        <f>Cleaned_SalesTable!I456</f>
        <v>Credit Card</v>
      </c>
      <c r="W456" s="9">
        <f>Cleaned_SalesTable!J456</f>
        <v>1729.4748</v>
      </c>
      <c r="X456" s="9">
        <f t="shared" si="44"/>
        <v>731.1</v>
      </c>
      <c r="Y456" s="9">
        <f t="shared" si="45"/>
        <v>998.37</v>
      </c>
      <c r="Z456" s="10">
        <f t="shared" si="46"/>
        <v>0.57730000000000004</v>
      </c>
      <c r="AA456" s="4" t="str">
        <f t="shared" si="47"/>
        <v>High Value</v>
      </c>
    </row>
    <row r="457" spans="1:27" ht="15" customHeight="1" x14ac:dyDescent="0.3">
      <c r="A457" s="4" t="str">
        <f>Cleaned_SalesTable!A457</f>
        <v>SALE455</v>
      </c>
      <c r="B457" s="26">
        <f>Cleaned_SalesTable!B457</f>
        <v>45380</v>
      </c>
      <c r="C457" s="4" t="str">
        <f t="shared" si="42"/>
        <v>Mar-2024</v>
      </c>
      <c r="D457" s="24">
        <f t="shared" si="43"/>
        <v>2024</v>
      </c>
      <c r="E457" s="4" t="str">
        <f>Cleaned_SalesTable!C457</f>
        <v>CUST1273</v>
      </c>
      <c r="F457" s="4" t="str">
        <f>VLOOKUP(E457,Cleaned_CustomerTable!$A:$H,2,FALSE())</f>
        <v>Samantha Robinson</v>
      </c>
      <c r="G457" s="24">
        <f>VLOOKUP(E457,Cleaned_CustomerTable!$A:$H,3,FALSE())</f>
        <v>23</v>
      </c>
      <c r="H457" s="4" t="str">
        <f>VLOOKUP(E457,Cleaned_CustomerTable!$A:$H,8,FALSE())</f>
        <v>Bronze</v>
      </c>
      <c r="I457" s="4" t="str">
        <f>VLOOKUP(E457,Cleaned_CustomerTable!$A:$H,6,FALSE())</f>
        <v>Mississippi</v>
      </c>
      <c r="J457" s="4" t="str">
        <f>Cleaned_SalesTable!D457</f>
        <v>PROD31</v>
      </c>
      <c r="K457" s="4" t="str">
        <f>VLOOKUP(J457,Cleaned_ProductTable!$A:$F,2,FALSE())</f>
        <v>Basketball</v>
      </c>
      <c r="L457" s="4" t="str">
        <f>VLOOKUP(J457,Cleaned_ProductTable!$A:$F,3,FALSE())</f>
        <v>Sports</v>
      </c>
      <c r="M457" s="4" t="str">
        <f>VLOOKUP(J457,Cleaned_ProductTable!$A:$F,4,FALSE())</f>
        <v>Nolan-Snow</v>
      </c>
      <c r="N457" s="4">
        <f>VLOOKUP(J457,Cleaned_ProductTable!$A:$F,5,FALSE())</f>
        <v>204.39</v>
      </c>
      <c r="O457" s="4" t="str">
        <f>Cleaned_SalesTable!E457</f>
        <v>STORE10</v>
      </c>
      <c r="P457" s="4" t="str">
        <f>VLOOKUP(O457,Cleaned_StoreTable!$A:$F,2,FALSE())</f>
        <v>Hill, Wagner and Ballard</v>
      </c>
      <c r="Q457" s="4" t="str">
        <f>VLOOKUP(O457,Cleaned_StoreTable!$A:$F,3,FALSE())</f>
        <v>East</v>
      </c>
      <c r="R457" s="4" t="str">
        <f>VLOOKUP(O457,Cleaned_StoreTable!$A:$F,5,FALSE())</f>
        <v>Online</v>
      </c>
      <c r="S457" s="4">
        <f>Cleaned_SalesTable!F457</f>
        <v>2</v>
      </c>
      <c r="T457" s="9">
        <f>Cleaned_SalesTable!G457</f>
        <v>780.05</v>
      </c>
      <c r="U457" s="8">
        <f>Cleaned_SalesTable!H457</f>
        <v>0.12</v>
      </c>
      <c r="V457" s="4" t="str">
        <f>Cleaned_SalesTable!I457</f>
        <v>COD</v>
      </c>
      <c r="W457" s="9">
        <f>Cleaned_SalesTable!J457</f>
        <v>1372.8879999999999</v>
      </c>
      <c r="X457" s="9">
        <f t="shared" si="44"/>
        <v>408.78</v>
      </c>
      <c r="Y457" s="9">
        <f t="shared" si="45"/>
        <v>964.11</v>
      </c>
      <c r="Z457" s="10">
        <f t="shared" si="46"/>
        <v>0.70220000000000005</v>
      </c>
      <c r="AA457" s="4" t="str">
        <f t="shared" si="47"/>
        <v>High Value</v>
      </c>
    </row>
    <row r="458" spans="1:27" ht="15" customHeight="1" x14ac:dyDescent="0.3">
      <c r="A458" s="4" t="str">
        <f>Cleaned_SalesTable!A458</f>
        <v>SALE456</v>
      </c>
      <c r="B458" s="26">
        <f>Cleaned_SalesTable!B458</f>
        <v>45527</v>
      </c>
      <c r="C458" s="4" t="str">
        <f t="shared" si="42"/>
        <v>Aug-2024</v>
      </c>
      <c r="D458" s="24">
        <f t="shared" si="43"/>
        <v>2024</v>
      </c>
      <c r="E458" s="4" t="str">
        <f>Cleaned_SalesTable!C458</f>
        <v>CUST1215</v>
      </c>
      <c r="F458" s="4" t="str">
        <f>VLOOKUP(E458,Cleaned_CustomerTable!$A:$H,2,FALSE())</f>
        <v>Steve Medina</v>
      </c>
      <c r="G458" s="24">
        <f>VLOOKUP(E458,Cleaned_CustomerTable!$A:$H,3,FALSE())</f>
        <v>50</v>
      </c>
      <c r="H458" s="4" t="str">
        <f>VLOOKUP(E458,Cleaned_CustomerTable!$A:$H,8,FALSE())</f>
        <v>Gold</v>
      </c>
      <c r="I458" s="4" t="str">
        <f>VLOOKUP(E458,Cleaned_CustomerTable!$A:$H,6,FALSE())</f>
        <v>Oregon</v>
      </c>
      <c r="J458" s="4" t="str">
        <f>Cleaned_SalesTable!D458</f>
        <v>PROD32</v>
      </c>
      <c r="K458" s="4" t="str">
        <f>VLOOKUP(J458,Cleaned_ProductTable!$A:$F,2,FALSE())</f>
        <v>Vitamin C Face Serum</v>
      </c>
      <c r="L458" s="4" t="str">
        <f>VLOOKUP(J458,Cleaned_ProductTable!$A:$F,3,FALSE())</f>
        <v>Beauty</v>
      </c>
      <c r="M458" s="4" t="str">
        <f>VLOOKUP(J458,Cleaned_ProductTable!$A:$F,4,FALSE())</f>
        <v>Griffin Ltd</v>
      </c>
      <c r="N458" s="4">
        <f>VLOOKUP(J458,Cleaned_ProductTable!$A:$F,5,FALSE())</f>
        <v>283.83</v>
      </c>
      <c r="O458" s="4" t="str">
        <f>Cleaned_SalesTable!E458</f>
        <v>STORE9</v>
      </c>
      <c r="P458" s="4" t="str">
        <f>VLOOKUP(O458,Cleaned_StoreTable!$A:$F,2,FALSE())</f>
        <v>Moore, Padilla and Butler</v>
      </c>
      <c r="Q458" s="4" t="str">
        <f>VLOOKUP(O458,Cleaned_StoreTable!$A:$F,3,FALSE())</f>
        <v>South</v>
      </c>
      <c r="R458" s="4" t="str">
        <f>VLOOKUP(O458,Cleaned_StoreTable!$A:$F,5,FALSE())</f>
        <v>Flagship</v>
      </c>
      <c r="S458" s="4">
        <f>Cleaned_SalesTable!F458</f>
        <v>4</v>
      </c>
      <c r="T458" s="9">
        <f>Cleaned_SalesTable!G458</f>
        <v>315.95</v>
      </c>
      <c r="U458" s="8">
        <f>Cleaned_SalesTable!H458</f>
        <v>0.19</v>
      </c>
      <c r="V458" s="4" t="str">
        <f>Cleaned_SalesTable!I458</f>
        <v>COD</v>
      </c>
      <c r="W458" s="9">
        <f>Cleaned_SalesTable!J458</f>
        <v>1023.678</v>
      </c>
      <c r="X458" s="9">
        <f t="shared" si="44"/>
        <v>1135.32</v>
      </c>
      <c r="Y458" s="9">
        <f t="shared" si="45"/>
        <v>-111.64</v>
      </c>
      <c r="Z458" s="10">
        <f t="shared" si="46"/>
        <v>-0.1091</v>
      </c>
      <c r="AA458" s="4" t="str">
        <f t="shared" si="47"/>
        <v>Standard</v>
      </c>
    </row>
    <row r="459" spans="1:27" ht="15" customHeight="1" x14ac:dyDescent="0.3">
      <c r="A459" s="4" t="str">
        <f>Cleaned_SalesTable!A459</f>
        <v>SALE457</v>
      </c>
      <c r="B459" s="26">
        <f>Cleaned_SalesTable!B459</f>
        <v>45796</v>
      </c>
      <c r="C459" s="4" t="str">
        <f t="shared" si="42"/>
        <v>May-2025</v>
      </c>
      <c r="D459" s="24">
        <f t="shared" si="43"/>
        <v>2025</v>
      </c>
      <c r="E459" s="4" t="str">
        <f>Cleaned_SalesTable!C459</f>
        <v>CUST1229</v>
      </c>
      <c r="F459" s="4" t="str">
        <f>VLOOKUP(E459,Cleaned_CustomerTable!$A:$H,2,FALSE())</f>
        <v>Tanner Thompson</v>
      </c>
      <c r="G459" s="24">
        <f>VLOOKUP(E459,Cleaned_CustomerTable!$A:$H,3,FALSE())</f>
        <v>32</v>
      </c>
      <c r="H459" s="4" t="str">
        <f>VLOOKUP(E459,Cleaned_CustomerTable!$A:$H,8,FALSE())</f>
        <v>Bronze</v>
      </c>
      <c r="I459" s="4" t="str">
        <f>VLOOKUP(E459,Cleaned_CustomerTable!$A:$H,6,FALSE())</f>
        <v>Maryland</v>
      </c>
      <c r="J459" s="4" t="str">
        <f>Cleaned_SalesTable!D459</f>
        <v>PROD52</v>
      </c>
      <c r="K459" s="4" t="str">
        <f>VLOOKUP(J459,Cleaned_ProductTable!$A:$F,2,FALSE())</f>
        <v>Rugby Ball</v>
      </c>
      <c r="L459" s="4" t="str">
        <f>VLOOKUP(J459,Cleaned_ProductTable!$A:$F,3,FALSE())</f>
        <v>Sports</v>
      </c>
      <c r="M459" s="4" t="str">
        <f>VLOOKUP(J459,Cleaned_ProductTable!$A:$F,4,FALSE())</f>
        <v>Harris Inc</v>
      </c>
      <c r="N459" s="4">
        <f>VLOOKUP(J459,Cleaned_ProductTable!$A:$F,5,FALSE())</f>
        <v>212.26</v>
      </c>
      <c r="O459" s="4" t="str">
        <f>Cleaned_SalesTable!E459</f>
        <v>STORE9</v>
      </c>
      <c r="P459" s="4" t="str">
        <f>VLOOKUP(O459,Cleaned_StoreTable!$A:$F,2,FALSE())</f>
        <v>Moore, Padilla and Butler</v>
      </c>
      <c r="Q459" s="4" t="str">
        <f>VLOOKUP(O459,Cleaned_StoreTable!$A:$F,3,FALSE())</f>
        <v>South</v>
      </c>
      <c r="R459" s="4" t="str">
        <f>VLOOKUP(O459,Cleaned_StoreTable!$A:$F,5,FALSE())</f>
        <v>Flagship</v>
      </c>
      <c r="S459" s="4">
        <f>Cleaned_SalesTable!F459</f>
        <v>2</v>
      </c>
      <c r="T459" s="9">
        <f>Cleaned_SalesTable!G459</f>
        <v>810.17</v>
      </c>
      <c r="U459" s="8">
        <f>Cleaned_SalesTable!H459</f>
        <v>0.27</v>
      </c>
      <c r="V459" s="4" t="str">
        <f>Cleaned_SalesTable!I459</f>
        <v>Credit Card</v>
      </c>
      <c r="W459" s="9">
        <f>Cleaned_SalesTable!J459</f>
        <v>1182.8481999999999</v>
      </c>
      <c r="X459" s="9">
        <f t="shared" si="44"/>
        <v>424.52</v>
      </c>
      <c r="Y459" s="9">
        <f t="shared" si="45"/>
        <v>758.33</v>
      </c>
      <c r="Z459" s="10">
        <f t="shared" si="46"/>
        <v>0.6411</v>
      </c>
      <c r="AA459" s="4" t="str">
        <f t="shared" si="47"/>
        <v>High Value</v>
      </c>
    </row>
    <row r="460" spans="1:27" ht="15" customHeight="1" x14ac:dyDescent="0.3">
      <c r="A460" s="4" t="str">
        <f>Cleaned_SalesTable!A460</f>
        <v>SALE458</v>
      </c>
      <c r="B460" s="26">
        <f>Cleaned_SalesTable!B460</f>
        <v>45389</v>
      </c>
      <c r="C460" s="4" t="str">
        <f t="shared" si="42"/>
        <v>Apr-2024</v>
      </c>
      <c r="D460" s="24">
        <f t="shared" si="43"/>
        <v>2024</v>
      </c>
      <c r="E460" s="4" t="str">
        <f>Cleaned_SalesTable!C460</f>
        <v>CUST1205</v>
      </c>
      <c r="F460" s="4" t="str">
        <f>VLOOKUP(E460,Cleaned_CustomerTable!$A:$H,2,FALSE())</f>
        <v>Michelle Carpenter</v>
      </c>
      <c r="G460" s="24">
        <f>VLOOKUP(E460,Cleaned_CustomerTable!$A:$H,3,FALSE())</f>
        <v>44</v>
      </c>
      <c r="H460" s="4" t="str">
        <f>VLOOKUP(E460,Cleaned_CustomerTable!$A:$H,8,FALSE())</f>
        <v>Gold</v>
      </c>
      <c r="I460" s="4" t="str">
        <f>VLOOKUP(E460,Cleaned_CustomerTable!$A:$H,6,FALSE())</f>
        <v>New Jersey</v>
      </c>
      <c r="J460" s="4" t="str">
        <f>Cleaned_SalesTable!D460</f>
        <v>PROD84</v>
      </c>
      <c r="K460" s="4" t="str">
        <f>VLOOKUP(J460,Cleaned_ProductTable!$A:$F,2,FALSE())</f>
        <v>Wooden Bookshelf</v>
      </c>
      <c r="L460" s="4" t="str">
        <f>VLOOKUP(J460,Cleaned_ProductTable!$A:$F,3,FALSE())</f>
        <v>Home</v>
      </c>
      <c r="M460" s="4" t="str">
        <f>VLOOKUP(J460,Cleaned_ProductTable!$A:$F,4,FALSE())</f>
        <v>Collins-Stephenson</v>
      </c>
      <c r="N460" s="4">
        <f>VLOOKUP(J460,Cleaned_ProductTable!$A:$F,5,FALSE())</f>
        <v>388.46</v>
      </c>
      <c r="O460" s="4" t="str">
        <f>Cleaned_SalesTable!E460</f>
        <v>STORE4</v>
      </c>
      <c r="P460" s="4" t="str">
        <f>VLOOKUP(O460,Cleaned_StoreTable!$A:$F,2,FALSE())</f>
        <v>Alexander Group</v>
      </c>
      <c r="Q460" s="4" t="str">
        <f>VLOOKUP(O460,Cleaned_StoreTable!$A:$F,3,FALSE())</f>
        <v>South</v>
      </c>
      <c r="R460" s="4" t="str">
        <f>VLOOKUP(O460,Cleaned_StoreTable!$A:$F,5,FALSE())</f>
        <v>Online</v>
      </c>
      <c r="S460" s="4">
        <f>Cleaned_SalesTable!F460</f>
        <v>3</v>
      </c>
      <c r="T460" s="9">
        <f>Cleaned_SalesTable!G460</f>
        <v>505.01</v>
      </c>
      <c r="U460" s="8">
        <f>Cleaned_SalesTable!H460</f>
        <v>0.02</v>
      </c>
      <c r="V460" s="4" t="str">
        <f>Cleaned_SalesTable!I460</f>
        <v>PayPal</v>
      </c>
      <c r="W460" s="9">
        <f>Cleaned_SalesTable!J460</f>
        <v>1484.7293999999999</v>
      </c>
      <c r="X460" s="9">
        <f t="shared" si="44"/>
        <v>1165.3800000000001</v>
      </c>
      <c r="Y460" s="9">
        <f t="shared" si="45"/>
        <v>319.35000000000002</v>
      </c>
      <c r="Z460" s="10">
        <f t="shared" si="46"/>
        <v>0.21510000000000001</v>
      </c>
      <c r="AA460" s="4" t="str">
        <f t="shared" si="47"/>
        <v>High Value</v>
      </c>
    </row>
    <row r="461" spans="1:27" ht="15" customHeight="1" x14ac:dyDescent="0.3">
      <c r="A461" s="4" t="str">
        <f>Cleaned_SalesTable!A461</f>
        <v>SALE459</v>
      </c>
      <c r="B461" s="26">
        <f>Cleaned_SalesTable!B461</f>
        <v>45315</v>
      </c>
      <c r="C461" s="4" t="str">
        <f t="shared" si="42"/>
        <v>Jan-2024</v>
      </c>
      <c r="D461" s="24">
        <f t="shared" si="43"/>
        <v>2024</v>
      </c>
      <c r="E461" s="4" t="str">
        <f>Cleaned_SalesTable!C461</f>
        <v>CUST1467</v>
      </c>
      <c r="F461" s="4" t="str">
        <f>VLOOKUP(E461,Cleaned_CustomerTable!$A:$H,2,FALSE())</f>
        <v>Michael Foley</v>
      </c>
      <c r="G461" s="24">
        <f>VLOOKUP(E461,Cleaned_CustomerTable!$A:$H,3,FALSE())</f>
        <v>63</v>
      </c>
      <c r="H461" s="4" t="str">
        <f>VLOOKUP(E461,Cleaned_CustomerTable!$A:$H,8,FALSE())</f>
        <v>Gold</v>
      </c>
      <c r="I461" s="4" t="str">
        <f>VLOOKUP(E461,Cleaned_CustomerTable!$A:$H,6,FALSE())</f>
        <v>Vermont</v>
      </c>
      <c r="J461" s="4" t="str">
        <f>Cleaned_SalesTable!D461</f>
        <v>PROD72</v>
      </c>
      <c r="K461" s="4" t="str">
        <f>VLOOKUP(J461,Cleaned_ProductTable!$A:$F,2,FALSE())</f>
        <v>Professional Jump Rope</v>
      </c>
      <c r="L461" s="4" t="str">
        <f>VLOOKUP(J461,Cleaned_ProductTable!$A:$F,3,FALSE())</f>
        <v>Sports</v>
      </c>
      <c r="M461" s="4" t="str">
        <f>VLOOKUP(J461,Cleaned_ProductTable!$A:$F,4,FALSE())</f>
        <v>Davis PLC</v>
      </c>
      <c r="N461" s="4">
        <f>VLOOKUP(J461,Cleaned_ProductTable!$A:$F,5,FALSE())</f>
        <v>477.61</v>
      </c>
      <c r="O461" s="4" t="str">
        <f>Cleaned_SalesTable!E461</f>
        <v>STORE17</v>
      </c>
      <c r="P461" s="4" t="str">
        <f>VLOOKUP(O461,Cleaned_StoreTable!$A:$F,2,FALSE())</f>
        <v>Holloway Ltd</v>
      </c>
      <c r="Q461" s="4" t="str">
        <f>VLOOKUP(O461,Cleaned_StoreTable!$A:$F,3,FALSE())</f>
        <v>North</v>
      </c>
      <c r="R461" s="4" t="str">
        <f>VLOOKUP(O461,Cleaned_StoreTable!$A:$F,5,FALSE())</f>
        <v>Flagship</v>
      </c>
      <c r="S461" s="4">
        <f>Cleaned_SalesTable!F461</f>
        <v>2</v>
      </c>
      <c r="T461" s="9">
        <f>Cleaned_SalesTable!G461</f>
        <v>736.75</v>
      </c>
      <c r="U461" s="8">
        <f>Cleaned_SalesTable!H461</f>
        <v>0.18</v>
      </c>
      <c r="V461" s="4" t="str">
        <f>Cleaned_SalesTable!I461</f>
        <v>Credit Card</v>
      </c>
      <c r="W461" s="9">
        <f>Cleaned_SalesTable!J461</f>
        <v>1208.27</v>
      </c>
      <c r="X461" s="9">
        <f t="shared" si="44"/>
        <v>955.22</v>
      </c>
      <c r="Y461" s="9">
        <f t="shared" si="45"/>
        <v>253.05</v>
      </c>
      <c r="Z461" s="10">
        <f t="shared" si="46"/>
        <v>0.2094</v>
      </c>
      <c r="AA461" s="4" t="str">
        <f t="shared" si="47"/>
        <v>High Value</v>
      </c>
    </row>
    <row r="462" spans="1:27" ht="15" customHeight="1" x14ac:dyDescent="0.3">
      <c r="A462" s="4" t="str">
        <f>Cleaned_SalesTable!A462</f>
        <v>SALE460</v>
      </c>
      <c r="B462" s="26">
        <f>Cleaned_SalesTable!B462</f>
        <v>45311</v>
      </c>
      <c r="C462" s="4" t="str">
        <f t="shared" si="42"/>
        <v>Jan-2024</v>
      </c>
      <c r="D462" s="24">
        <f t="shared" si="43"/>
        <v>2024</v>
      </c>
      <c r="E462" s="4" t="str">
        <f>Cleaned_SalesTable!C462</f>
        <v>CUST1027</v>
      </c>
      <c r="F462" s="4" t="str">
        <f>VLOOKUP(E462,Cleaned_CustomerTable!$A:$H,2,FALSE())</f>
        <v>Leslie Johnson</v>
      </c>
      <c r="G462" s="24">
        <f>VLOOKUP(E462,Cleaned_CustomerTable!$A:$H,3,FALSE())</f>
        <v>31</v>
      </c>
      <c r="H462" s="4" t="str">
        <f>VLOOKUP(E462,Cleaned_CustomerTable!$A:$H,8,FALSE())</f>
        <v>Standard</v>
      </c>
      <c r="I462" s="4" t="str">
        <f>VLOOKUP(E462,Cleaned_CustomerTable!$A:$H,6,FALSE())</f>
        <v>Utah</v>
      </c>
      <c r="J462" s="4" t="str">
        <f>Cleaned_SalesTable!D462</f>
        <v>PROD77</v>
      </c>
      <c r="K462" s="4" t="str">
        <f>VLOOKUP(J462,Cleaned_ProductTable!$A:$F,2,FALSE())</f>
        <v>WiFi Mesh Router</v>
      </c>
      <c r="L462" s="4" t="str">
        <f>VLOOKUP(J462,Cleaned_ProductTable!$A:$F,3,FALSE())</f>
        <v>Electronics</v>
      </c>
      <c r="M462" s="4" t="str">
        <f>VLOOKUP(J462,Cleaned_ProductTable!$A:$F,4,FALSE())</f>
        <v>White, Reeves and Woods</v>
      </c>
      <c r="N462" s="4">
        <f>VLOOKUP(J462,Cleaned_ProductTable!$A:$F,5,FALSE())</f>
        <v>480.9</v>
      </c>
      <c r="O462" s="4" t="str">
        <f>Cleaned_SalesTable!E462</f>
        <v>STORE9</v>
      </c>
      <c r="P462" s="4" t="str">
        <f>VLOOKUP(O462,Cleaned_StoreTable!$A:$F,2,FALSE())</f>
        <v>Moore, Padilla and Butler</v>
      </c>
      <c r="Q462" s="4" t="str">
        <f>VLOOKUP(O462,Cleaned_StoreTable!$A:$F,3,FALSE())</f>
        <v>South</v>
      </c>
      <c r="R462" s="4" t="str">
        <f>VLOOKUP(O462,Cleaned_StoreTable!$A:$F,5,FALSE())</f>
        <v>Flagship</v>
      </c>
      <c r="S462" s="4">
        <f>Cleaned_SalesTable!F462</f>
        <v>4</v>
      </c>
      <c r="T462" s="9">
        <f>Cleaned_SalesTable!G462</f>
        <v>700.31</v>
      </c>
      <c r="U462" s="8">
        <f>Cleaned_SalesTable!H462</f>
        <v>0.2</v>
      </c>
      <c r="V462" s="4" t="str">
        <f>Cleaned_SalesTable!I462</f>
        <v>PayPal</v>
      </c>
      <c r="W462" s="9">
        <f>Cleaned_SalesTable!J462</f>
        <v>2240.9920000000002</v>
      </c>
      <c r="X462" s="9">
        <f t="shared" si="44"/>
        <v>1923.6</v>
      </c>
      <c r="Y462" s="9">
        <f t="shared" si="45"/>
        <v>317.39</v>
      </c>
      <c r="Z462" s="10">
        <f t="shared" si="46"/>
        <v>0.1416</v>
      </c>
      <c r="AA462" s="4" t="str">
        <f t="shared" si="47"/>
        <v>High Value</v>
      </c>
    </row>
    <row r="463" spans="1:27" ht="15" customHeight="1" x14ac:dyDescent="0.3">
      <c r="A463" s="4" t="str">
        <f>Cleaned_SalesTable!A463</f>
        <v>SALE461</v>
      </c>
      <c r="B463" s="26">
        <f>Cleaned_SalesTable!B463</f>
        <v>45270</v>
      </c>
      <c r="C463" s="4" t="str">
        <f t="shared" si="42"/>
        <v>Dec-2023</v>
      </c>
      <c r="D463" s="24">
        <f t="shared" si="43"/>
        <v>2023</v>
      </c>
      <c r="E463" s="4" t="str">
        <f>Cleaned_SalesTable!C463</f>
        <v>CUST1129</v>
      </c>
      <c r="F463" s="4" t="str">
        <f>VLOOKUP(E463,Cleaned_CustomerTable!$A:$H,2,FALSE())</f>
        <v>Jessica Mitchell</v>
      </c>
      <c r="G463" s="24">
        <f>VLOOKUP(E463,Cleaned_CustomerTable!$A:$H,3,FALSE())</f>
        <v>43</v>
      </c>
      <c r="H463" s="4" t="str">
        <f>VLOOKUP(E463,Cleaned_CustomerTable!$A:$H,8,FALSE())</f>
        <v>Silver</v>
      </c>
      <c r="I463" s="4" t="str">
        <f>VLOOKUP(E463,Cleaned_CustomerTable!$A:$H,6,FALSE())</f>
        <v>South Dakota</v>
      </c>
      <c r="J463" s="4" t="str">
        <f>Cleaned_SalesTable!D463</f>
        <v>PROD91</v>
      </c>
      <c r="K463" s="4" t="str">
        <f>VLOOKUP(J463,Cleaned_ProductTable!$A:$F,2,FALSE())</f>
        <v>Women's High Heels</v>
      </c>
      <c r="L463" s="4" t="str">
        <f>VLOOKUP(J463,Cleaned_ProductTable!$A:$F,3,FALSE())</f>
        <v>Clothing</v>
      </c>
      <c r="M463" s="4" t="str">
        <f>VLOOKUP(J463,Cleaned_ProductTable!$A:$F,4,FALSE())</f>
        <v>Smith-Charles</v>
      </c>
      <c r="N463" s="4">
        <f>VLOOKUP(J463,Cleaned_ProductTable!$A:$F,5,FALSE())</f>
        <v>438.25</v>
      </c>
      <c r="O463" s="4" t="str">
        <f>Cleaned_SalesTable!E463</f>
        <v>STORE11</v>
      </c>
      <c r="P463" s="4" t="str">
        <f>VLOOKUP(O463,Cleaned_StoreTable!$A:$F,2,FALSE())</f>
        <v>Aguirre-Keller</v>
      </c>
      <c r="Q463" s="4" t="str">
        <f>VLOOKUP(O463,Cleaned_StoreTable!$A:$F,3,FALSE())</f>
        <v>South</v>
      </c>
      <c r="R463" s="4" t="str">
        <f>VLOOKUP(O463,Cleaned_StoreTable!$A:$F,5,FALSE())</f>
        <v>Online</v>
      </c>
      <c r="S463" s="4">
        <f>Cleaned_SalesTable!F463</f>
        <v>4</v>
      </c>
      <c r="T463" s="9">
        <f>Cleaned_SalesTable!G463</f>
        <v>202.46</v>
      </c>
      <c r="U463" s="8">
        <f>Cleaned_SalesTable!H463</f>
        <v>0.24</v>
      </c>
      <c r="V463" s="4" t="str">
        <f>Cleaned_SalesTable!I463</f>
        <v>Credit Card</v>
      </c>
      <c r="W463" s="9">
        <f>Cleaned_SalesTable!J463</f>
        <v>615.47839999999997</v>
      </c>
      <c r="X463" s="9">
        <f t="shared" si="44"/>
        <v>1753</v>
      </c>
      <c r="Y463" s="9">
        <f t="shared" si="45"/>
        <v>-1137.52</v>
      </c>
      <c r="Z463" s="10">
        <f t="shared" si="46"/>
        <v>-1.8482000000000001</v>
      </c>
      <c r="AA463" s="4" t="str">
        <f t="shared" si="47"/>
        <v>Standard</v>
      </c>
    </row>
    <row r="464" spans="1:27" ht="15" customHeight="1" x14ac:dyDescent="0.3">
      <c r="A464" s="4" t="str">
        <f>Cleaned_SalesTable!A464</f>
        <v>SALE462</v>
      </c>
      <c r="B464" s="26">
        <f>Cleaned_SalesTable!B464</f>
        <v>45279</v>
      </c>
      <c r="C464" s="4" t="str">
        <f t="shared" si="42"/>
        <v>Dec-2023</v>
      </c>
      <c r="D464" s="24">
        <f t="shared" si="43"/>
        <v>2023</v>
      </c>
      <c r="E464" s="4" t="str">
        <f>Cleaned_SalesTable!C464</f>
        <v>CUST1265</v>
      </c>
      <c r="F464" s="4" t="str">
        <f>VLOOKUP(E464,Cleaned_CustomerTable!$A:$H,2,FALSE())</f>
        <v>Tracy Kelly</v>
      </c>
      <c r="G464" s="24">
        <f>VLOOKUP(E464,Cleaned_CustomerTable!$A:$H,3,FALSE())</f>
        <v>38</v>
      </c>
      <c r="H464" s="4" t="str">
        <f>VLOOKUP(E464,Cleaned_CustomerTable!$A:$H,8,FALSE())</f>
        <v>Silver</v>
      </c>
      <c r="I464" s="4" t="str">
        <f>VLOOKUP(E464,Cleaned_CustomerTable!$A:$H,6,FALSE())</f>
        <v>Tennessee</v>
      </c>
      <c r="J464" s="4" t="str">
        <f>Cleaned_SalesTable!D464</f>
        <v>PROD87</v>
      </c>
      <c r="K464" s="4" t="str">
        <f>VLOOKUP(J464,Cleaned_ProductTable!$A:$F,2,FALSE())</f>
        <v>LED Bedside Lamp</v>
      </c>
      <c r="L464" s="4" t="str">
        <f>VLOOKUP(J464,Cleaned_ProductTable!$A:$F,3,FALSE())</f>
        <v>Home</v>
      </c>
      <c r="M464" s="4" t="str">
        <f>VLOOKUP(J464,Cleaned_ProductTable!$A:$F,4,FALSE())</f>
        <v>Aguilar, Horton and Lewis</v>
      </c>
      <c r="N464" s="4">
        <f>VLOOKUP(J464,Cleaned_ProductTable!$A:$F,5,FALSE())</f>
        <v>371.38</v>
      </c>
      <c r="O464" s="4" t="str">
        <f>Cleaned_SalesTable!E464</f>
        <v>STORE1</v>
      </c>
      <c r="P464" s="4" t="str">
        <f>VLOOKUP(O464,Cleaned_StoreTable!$A:$F,2,FALSE())</f>
        <v>Martinez, Adkins and Johnson</v>
      </c>
      <c r="Q464" s="4" t="str">
        <f>VLOOKUP(O464,Cleaned_StoreTable!$A:$F,3,FALSE())</f>
        <v>North</v>
      </c>
      <c r="R464" s="4" t="str">
        <f>VLOOKUP(O464,Cleaned_StoreTable!$A:$F,5,FALSE())</f>
        <v>Flagship</v>
      </c>
      <c r="S464" s="4">
        <f>Cleaned_SalesTable!F464</f>
        <v>2</v>
      </c>
      <c r="T464" s="9">
        <f>Cleaned_SalesTable!G464</f>
        <v>291.83999999999997</v>
      </c>
      <c r="U464" s="8">
        <f>Cleaned_SalesTable!H464</f>
        <v>0.25</v>
      </c>
      <c r="V464" s="4" t="str">
        <f>Cleaned_SalesTable!I464</f>
        <v>PayPal</v>
      </c>
      <c r="W464" s="9">
        <f>Cleaned_SalesTable!J464</f>
        <v>437.76</v>
      </c>
      <c r="X464" s="9">
        <f t="shared" si="44"/>
        <v>742.76</v>
      </c>
      <c r="Y464" s="9">
        <f t="shared" si="45"/>
        <v>-305</v>
      </c>
      <c r="Z464" s="10">
        <f t="shared" si="46"/>
        <v>-0.69669999999999999</v>
      </c>
      <c r="AA464" s="4" t="str">
        <f t="shared" si="47"/>
        <v>Standard</v>
      </c>
    </row>
    <row r="465" spans="1:27" ht="15" customHeight="1" x14ac:dyDescent="0.3">
      <c r="A465" s="4" t="str">
        <f>Cleaned_SalesTable!A465</f>
        <v>SALE463</v>
      </c>
      <c r="B465" s="26">
        <f>Cleaned_SalesTable!B465</f>
        <v>45252</v>
      </c>
      <c r="C465" s="4" t="str">
        <f t="shared" si="42"/>
        <v>Nov-2023</v>
      </c>
      <c r="D465" s="24">
        <f t="shared" si="43"/>
        <v>2023</v>
      </c>
      <c r="E465" s="4" t="str">
        <f>Cleaned_SalesTable!C465</f>
        <v>CUST1163</v>
      </c>
      <c r="F465" s="4" t="str">
        <f>VLOOKUP(E465,Cleaned_CustomerTable!$A:$H,2,FALSE())</f>
        <v>Joseph Jones</v>
      </c>
      <c r="G465" s="24">
        <f>VLOOKUP(E465,Cleaned_CustomerTable!$A:$H,3,FALSE())</f>
        <v>21</v>
      </c>
      <c r="H465" s="4" t="str">
        <f>VLOOKUP(E465,Cleaned_CustomerTable!$A:$H,8,FALSE())</f>
        <v>Bronze</v>
      </c>
      <c r="I465" s="4" t="str">
        <f>VLOOKUP(E465,Cleaned_CustomerTable!$A:$H,6,FALSE())</f>
        <v>Illinois</v>
      </c>
      <c r="J465" s="4" t="str">
        <f>Cleaned_SalesTable!D465</f>
        <v>PROD97</v>
      </c>
      <c r="K465" s="4" t="str">
        <f>VLOOKUP(J465,Cleaned_ProductTable!$A:$F,2,FALSE())</f>
        <v>Cricket Bat</v>
      </c>
      <c r="L465" s="4" t="str">
        <f>VLOOKUP(J465,Cleaned_ProductTable!$A:$F,3,FALSE())</f>
        <v>Sports</v>
      </c>
      <c r="M465" s="4" t="str">
        <f>VLOOKUP(J465,Cleaned_ProductTable!$A:$F,4,FALSE())</f>
        <v>Khan LLC</v>
      </c>
      <c r="N465" s="4">
        <f>VLOOKUP(J465,Cleaned_ProductTable!$A:$F,5,FALSE())</f>
        <v>245.98</v>
      </c>
      <c r="O465" s="4" t="str">
        <f>Cleaned_SalesTable!E465</f>
        <v>STORE5</v>
      </c>
      <c r="P465" s="4" t="str">
        <f>VLOOKUP(O465,Cleaned_StoreTable!$A:$F,2,FALSE())</f>
        <v>Gray Ltd</v>
      </c>
      <c r="Q465" s="4" t="str">
        <f>VLOOKUP(O465,Cleaned_StoreTable!$A:$F,3,FALSE())</f>
        <v>North</v>
      </c>
      <c r="R465" s="4" t="str">
        <f>VLOOKUP(O465,Cleaned_StoreTable!$A:$F,5,FALSE())</f>
        <v>Outlet</v>
      </c>
      <c r="S465" s="4">
        <f>Cleaned_SalesTable!F465</f>
        <v>2</v>
      </c>
      <c r="T465" s="9">
        <f>Cleaned_SalesTable!G465</f>
        <v>261.48</v>
      </c>
      <c r="U465" s="8">
        <f>Cleaned_SalesTable!H465</f>
        <v>0.17</v>
      </c>
      <c r="V465" s="4" t="str">
        <f>Cleaned_SalesTable!I465</f>
        <v>Credit Card</v>
      </c>
      <c r="W465" s="9">
        <f>Cleaned_SalesTable!J465</f>
        <v>434.05680000000001</v>
      </c>
      <c r="X465" s="9">
        <f t="shared" si="44"/>
        <v>491.96</v>
      </c>
      <c r="Y465" s="9">
        <f t="shared" si="45"/>
        <v>-57.9</v>
      </c>
      <c r="Z465" s="10">
        <f t="shared" si="46"/>
        <v>-0.13339999999999999</v>
      </c>
      <c r="AA465" s="4" t="str">
        <f t="shared" si="47"/>
        <v>Standard</v>
      </c>
    </row>
    <row r="466" spans="1:27" ht="15" customHeight="1" x14ac:dyDescent="0.3">
      <c r="A466" s="4" t="str">
        <f>Cleaned_SalesTable!A466</f>
        <v>SALE464</v>
      </c>
      <c r="B466" s="26">
        <f>Cleaned_SalesTable!B466</f>
        <v>45938</v>
      </c>
      <c r="C466" s="4" t="str">
        <f t="shared" si="42"/>
        <v>Oct-2025</v>
      </c>
      <c r="D466" s="24">
        <f t="shared" si="43"/>
        <v>2025</v>
      </c>
      <c r="E466" s="4" t="str">
        <f>Cleaned_SalesTable!C466</f>
        <v>CUST1300</v>
      </c>
      <c r="F466" s="4" t="str">
        <f>VLOOKUP(E466,Cleaned_CustomerTable!$A:$H,2,FALSE())</f>
        <v>Matthew Avery</v>
      </c>
      <c r="G466" s="24">
        <f>VLOOKUP(E466,Cleaned_CustomerTable!$A:$H,3,FALSE())</f>
        <v>29</v>
      </c>
      <c r="H466" s="4" t="str">
        <f>VLOOKUP(E466,Cleaned_CustomerTable!$A:$H,8,FALSE())</f>
        <v>Silver</v>
      </c>
      <c r="I466" s="4" t="str">
        <f>VLOOKUP(E466,Cleaned_CustomerTable!$A:$H,6,FALSE())</f>
        <v>Oregon</v>
      </c>
      <c r="J466" s="4" t="str">
        <f>Cleaned_SalesTable!D466</f>
        <v>PROD36</v>
      </c>
      <c r="K466" s="4" t="str">
        <f>VLOOKUP(J466,Cleaned_ProductTable!$A:$F,2,FALSE())</f>
        <v>Women's Summer Dress</v>
      </c>
      <c r="L466" s="4" t="str">
        <f>VLOOKUP(J466,Cleaned_ProductTable!$A:$F,3,FALSE())</f>
        <v>Clothing</v>
      </c>
      <c r="M466" s="4" t="str">
        <f>VLOOKUP(J466,Cleaned_ProductTable!$A:$F,4,FALSE())</f>
        <v>Smith-Mills</v>
      </c>
      <c r="N466" s="4">
        <f>VLOOKUP(J466,Cleaned_ProductTable!$A:$F,5,FALSE())</f>
        <v>223.43</v>
      </c>
      <c r="O466" s="4" t="str">
        <f>Cleaned_SalesTable!E466</f>
        <v>STORE14</v>
      </c>
      <c r="P466" s="4" t="str">
        <f>VLOOKUP(O466,Cleaned_StoreTable!$A:$F,2,FALSE())</f>
        <v>Mcdonald Inc</v>
      </c>
      <c r="Q466" s="4" t="str">
        <f>VLOOKUP(O466,Cleaned_StoreTable!$A:$F,3,FALSE())</f>
        <v>South</v>
      </c>
      <c r="R466" s="4" t="str">
        <f>VLOOKUP(O466,Cleaned_StoreTable!$A:$F,5,FALSE())</f>
        <v>Outlet</v>
      </c>
      <c r="S466" s="4">
        <f>Cleaned_SalesTable!F466</f>
        <v>1</v>
      </c>
      <c r="T466" s="9">
        <f>Cleaned_SalesTable!G466</f>
        <v>850.83</v>
      </c>
      <c r="U466" s="8">
        <f>Cleaned_SalesTable!H466</f>
        <v>0.28000000000000003</v>
      </c>
      <c r="V466" s="4" t="str">
        <f>Cleaned_SalesTable!I466</f>
        <v>PayPal</v>
      </c>
      <c r="W466" s="9">
        <f>Cleaned_SalesTable!J466</f>
        <v>612.59760000000006</v>
      </c>
      <c r="X466" s="9">
        <f t="shared" si="44"/>
        <v>223.43</v>
      </c>
      <c r="Y466" s="9">
        <f t="shared" si="45"/>
        <v>389.17</v>
      </c>
      <c r="Z466" s="10">
        <f t="shared" si="46"/>
        <v>0.63529999999999998</v>
      </c>
      <c r="AA466" s="4" t="str">
        <f t="shared" si="47"/>
        <v>Standard</v>
      </c>
    </row>
    <row r="467" spans="1:27" ht="15" customHeight="1" x14ac:dyDescent="0.3">
      <c r="A467" s="4" t="str">
        <f>Cleaned_SalesTable!A467</f>
        <v>SALE465</v>
      </c>
      <c r="B467" s="26">
        <f>Cleaned_SalesTable!B467</f>
        <v>45711</v>
      </c>
      <c r="C467" s="4" t="str">
        <f t="shared" si="42"/>
        <v>Feb-2025</v>
      </c>
      <c r="D467" s="24">
        <f t="shared" si="43"/>
        <v>2025</v>
      </c>
      <c r="E467" s="4" t="str">
        <f>Cleaned_SalesTable!C467</f>
        <v>CUST1405</v>
      </c>
      <c r="F467" s="4" t="str">
        <f>VLOOKUP(E467,Cleaned_CustomerTable!$A:$H,2,FALSE())</f>
        <v>Eric Wolfe</v>
      </c>
      <c r="G467" s="24">
        <f>VLOOKUP(E467,Cleaned_CustomerTable!$A:$H,3,FALSE())</f>
        <v>18</v>
      </c>
      <c r="H467" s="4" t="str">
        <f>VLOOKUP(E467,Cleaned_CustomerTable!$A:$H,8,FALSE())</f>
        <v>Gold</v>
      </c>
      <c r="I467" s="4" t="str">
        <f>VLOOKUP(E467,Cleaned_CustomerTable!$A:$H,6,FALSE())</f>
        <v>Louisiana</v>
      </c>
      <c r="J467" s="4" t="str">
        <f>Cleaned_SalesTable!D467</f>
        <v>PROD46</v>
      </c>
      <c r="K467" s="4" t="str">
        <f>VLOOKUP(J467,Cleaned_ProductTable!$A:$F,2,FALSE())</f>
        <v>Men's Winter Jacket</v>
      </c>
      <c r="L467" s="4" t="str">
        <f>VLOOKUP(J467,Cleaned_ProductTable!$A:$F,3,FALSE())</f>
        <v>Clothing</v>
      </c>
      <c r="M467" s="4" t="str">
        <f>VLOOKUP(J467,Cleaned_ProductTable!$A:$F,4,FALSE())</f>
        <v>Kelly, Smith and Perez</v>
      </c>
      <c r="N467" s="4">
        <f>VLOOKUP(J467,Cleaned_ProductTable!$A:$F,5,FALSE())</f>
        <v>167.34</v>
      </c>
      <c r="O467" s="4" t="str">
        <f>Cleaned_SalesTable!E467</f>
        <v>STORE9</v>
      </c>
      <c r="P467" s="4" t="str">
        <f>VLOOKUP(O467,Cleaned_StoreTable!$A:$F,2,FALSE())</f>
        <v>Moore, Padilla and Butler</v>
      </c>
      <c r="Q467" s="4" t="str">
        <f>VLOOKUP(O467,Cleaned_StoreTable!$A:$F,3,FALSE())</f>
        <v>South</v>
      </c>
      <c r="R467" s="4" t="str">
        <f>VLOOKUP(O467,Cleaned_StoreTable!$A:$F,5,FALSE())</f>
        <v>Flagship</v>
      </c>
      <c r="S467" s="4">
        <f>Cleaned_SalesTable!F467</f>
        <v>1</v>
      </c>
      <c r="T467" s="9">
        <f>Cleaned_SalesTable!G467</f>
        <v>83.83</v>
      </c>
      <c r="U467" s="8">
        <f>Cleaned_SalesTable!H467</f>
        <v>0.05</v>
      </c>
      <c r="V467" s="4" t="str">
        <f>Cleaned_SalesTable!I467</f>
        <v>Credit Card</v>
      </c>
      <c r="W467" s="9">
        <f>Cleaned_SalesTable!J467</f>
        <v>79.638499999999993</v>
      </c>
      <c r="X467" s="9">
        <f t="shared" si="44"/>
        <v>167.34</v>
      </c>
      <c r="Y467" s="9">
        <f t="shared" si="45"/>
        <v>-87.7</v>
      </c>
      <c r="Z467" s="10">
        <f t="shared" si="46"/>
        <v>-1.1012</v>
      </c>
      <c r="AA467" s="4" t="str">
        <f t="shared" si="47"/>
        <v>Standard</v>
      </c>
    </row>
    <row r="468" spans="1:27" ht="15" customHeight="1" x14ac:dyDescent="0.3">
      <c r="A468" s="4" t="str">
        <f>Cleaned_SalesTable!A468</f>
        <v>SALE466</v>
      </c>
      <c r="B468" s="26">
        <f>Cleaned_SalesTable!B468</f>
        <v>45713</v>
      </c>
      <c r="C468" s="4" t="str">
        <f t="shared" si="42"/>
        <v>Feb-2025</v>
      </c>
      <c r="D468" s="24">
        <f t="shared" si="43"/>
        <v>2025</v>
      </c>
      <c r="E468" s="4" t="str">
        <f>Cleaned_SalesTable!C468</f>
        <v>CUST1006</v>
      </c>
      <c r="F468" s="4" t="str">
        <f>VLOOKUP(E468,Cleaned_CustomerTable!$A:$H,2,FALSE())</f>
        <v>Amber Jackson</v>
      </c>
      <c r="G468" s="24">
        <f>VLOOKUP(E468,Cleaned_CustomerTable!$A:$H,3,FALSE())</f>
        <v>29</v>
      </c>
      <c r="H468" s="4" t="str">
        <f>VLOOKUP(E468,Cleaned_CustomerTable!$A:$H,8,FALSE())</f>
        <v>Platinum</v>
      </c>
      <c r="I468" s="4" t="str">
        <f>VLOOKUP(E468,Cleaned_CustomerTable!$A:$H,6,FALSE())</f>
        <v>South Dakota</v>
      </c>
      <c r="J468" s="4" t="str">
        <f>Cleaned_SalesTable!D468</f>
        <v>PROD88</v>
      </c>
      <c r="K468" s="4" t="str">
        <f>VLOOKUP(J468,Cleaned_ProductTable!$A:$F,2,FALSE())</f>
        <v>Sports Wrist Sweatbands</v>
      </c>
      <c r="L468" s="4" t="str">
        <f>VLOOKUP(J468,Cleaned_ProductTable!$A:$F,3,FALSE())</f>
        <v>Sports</v>
      </c>
      <c r="M468" s="4" t="str">
        <f>VLOOKUP(J468,Cleaned_ProductTable!$A:$F,4,FALSE())</f>
        <v>Olsen-Daniels</v>
      </c>
      <c r="N468" s="4">
        <f>VLOOKUP(J468,Cleaned_ProductTable!$A:$F,5,FALSE())</f>
        <v>131.24</v>
      </c>
      <c r="O468" s="4" t="str">
        <f>Cleaned_SalesTable!E468</f>
        <v>STORE16</v>
      </c>
      <c r="P468" s="4" t="str">
        <f>VLOOKUP(O468,Cleaned_StoreTable!$A:$F,2,FALSE())</f>
        <v>Frederick-Wright</v>
      </c>
      <c r="Q468" s="4" t="str">
        <f>VLOOKUP(O468,Cleaned_StoreTable!$A:$F,3,FALSE())</f>
        <v>West</v>
      </c>
      <c r="R468" s="4" t="str">
        <f>VLOOKUP(O468,Cleaned_StoreTable!$A:$F,5,FALSE())</f>
        <v>Flagship</v>
      </c>
      <c r="S468" s="4">
        <f>Cleaned_SalesTable!F468</f>
        <v>3</v>
      </c>
      <c r="T468" s="9">
        <f>Cleaned_SalesTable!G468</f>
        <v>649.95000000000005</v>
      </c>
      <c r="U468" s="8">
        <f>Cleaned_SalesTable!H468</f>
        <v>0.28000000000000003</v>
      </c>
      <c r="V468" s="4" t="str">
        <f>Cleaned_SalesTable!I468</f>
        <v>COD</v>
      </c>
      <c r="W468" s="9">
        <f>Cleaned_SalesTable!J468</f>
        <v>1403.8920000000001</v>
      </c>
      <c r="X468" s="9">
        <f t="shared" si="44"/>
        <v>393.72</v>
      </c>
      <c r="Y468" s="9">
        <f t="shared" si="45"/>
        <v>1010.17</v>
      </c>
      <c r="Z468" s="10">
        <f t="shared" si="46"/>
        <v>0.71950000000000003</v>
      </c>
      <c r="AA468" s="4" t="str">
        <f t="shared" si="47"/>
        <v>High Value</v>
      </c>
    </row>
    <row r="469" spans="1:27" ht="15" customHeight="1" x14ac:dyDescent="0.3">
      <c r="A469" s="4" t="str">
        <f>Cleaned_SalesTable!A469</f>
        <v>SALE467</v>
      </c>
      <c r="B469" s="26">
        <f>Cleaned_SalesTable!B469</f>
        <v>45565</v>
      </c>
      <c r="C469" s="4" t="str">
        <f t="shared" si="42"/>
        <v>Sep-2024</v>
      </c>
      <c r="D469" s="24">
        <f t="shared" si="43"/>
        <v>2024</v>
      </c>
      <c r="E469" s="4" t="str">
        <f>Cleaned_SalesTable!C469</f>
        <v>CUST1366</v>
      </c>
      <c r="F469" s="4" t="str">
        <f>VLOOKUP(E469,Cleaned_CustomerTable!$A:$H,2,FALSE())</f>
        <v>Mallory Allen</v>
      </c>
      <c r="G469" s="24">
        <f>VLOOKUP(E469,Cleaned_CustomerTable!$A:$H,3,FALSE())</f>
        <v>40</v>
      </c>
      <c r="H469" s="4" t="str">
        <f>VLOOKUP(E469,Cleaned_CustomerTable!$A:$H,8,FALSE())</f>
        <v>Platinum</v>
      </c>
      <c r="I469" s="4" t="str">
        <f>VLOOKUP(E469,Cleaned_CustomerTable!$A:$H,6,FALSE())</f>
        <v>Alabama</v>
      </c>
      <c r="J469" s="4" t="str">
        <f>Cleaned_SalesTable!D469</f>
        <v>PROD73</v>
      </c>
      <c r="K469" s="4" t="str">
        <f>VLOOKUP(J469,Cleaned_ProductTable!$A:$F,2,FALSE())</f>
        <v>Shin Guards – Adult</v>
      </c>
      <c r="L469" s="4" t="str">
        <f>VLOOKUP(J469,Cleaned_ProductTable!$A:$F,3,FALSE())</f>
        <v>Sports</v>
      </c>
      <c r="M469" s="4" t="str">
        <f>VLOOKUP(J469,Cleaned_ProductTable!$A:$F,4,FALSE())</f>
        <v>French Ltd</v>
      </c>
      <c r="N469" s="4">
        <f>VLOOKUP(J469,Cleaned_ProductTable!$A:$F,5,FALSE())</f>
        <v>107.06</v>
      </c>
      <c r="O469" s="4" t="str">
        <f>Cleaned_SalesTable!E469</f>
        <v>STORE6</v>
      </c>
      <c r="P469" s="4" t="str">
        <f>VLOOKUP(O469,Cleaned_StoreTable!$A:$F,2,FALSE())</f>
        <v>Benson-Elliott</v>
      </c>
      <c r="Q469" s="4" t="str">
        <f>VLOOKUP(O469,Cleaned_StoreTable!$A:$F,3,FALSE())</f>
        <v>East</v>
      </c>
      <c r="R469" s="4" t="str">
        <f>VLOOKUP(O469,Cleaned_StoreTable!$A:$F,5,FALSE())</f>
        <v>Online</v>
      </c>
      <c r="S469" s="4">
        <f>Cleaned_SalesTable!F469</f>
        <v>4</v>
      </c>
      <c r="T469" s="9">
        <f>Cleaned_SalesTable!G469</f>
        <v>934.96</v>
      </c>
      <c r="U469" s="8">
        <f>Cleaned_SalesTable!H469</f>
        <v>0.18</v>
      </c>
      <c r="V469" s="4" t="str">
        <f>Cleaned_SalesTable!I469</f>
        <v>PayPal</v>
      </c>
      <c r="W469" s="9">
        <f>Cleaned_SalesTable!J469</f>
        <v>3066.6687999999999</v>
      </c>
      <c r="X469" s="9">
        <f t="shared" si="44"/>
        <v>428.24</v>
      </c>
      <c r="Y469" s="9">
        <f t="shared" si="45"/>
        <v>2638.43</v>
      </c>
      <c r="Z469" s="10">
        <f t="shared" si="46"/>
        <v>0.86040000000000005</v>
      </c>
      <c r="AA469" s="4" t="str">
        <f t="shared" si="47"/>
        <v>High Value</v>
      </c>
    </row>
    <row r="470" spans="1:27" ht="15" customHeight="1" x14ac:dyDescent="0.3">
      <c r="A470" s="4" t="str">
        <f>Cleaned_SalesTable!A470</f>
        <v>SALE468</v>
      </c>
      <c r="B470" s="26">
        <f>Cleaned_SalesTable!B470</f>
        <v>45279</v>
      </c>
      <c r="C470" s="4" t="str">
        <f t="shared" si="42"/>
        <v>Dec-2023</v>
      </c>
      <c r="D470" s="24">
        <f t="shared" si="43"/>
        <v>2023</v>
      </c>
      <c r="E470" s="4" t="str">
        <f>Cleaned_SalesTable!C470</f>
        <v>CUST1206</v>
      </c>
      <c r="F470" s="4" t="str">
        <f>VLOOKUP(E470,Cleaned_CustomerTable!$A:$H,2,FALSE())</f>
        <v>Ronald Jones</v>
      </c>
      <c r="G470" s="24">
        <f>VLOOKUP(E470,Cleaned_CustomerTable!$A:$H,3,FALSE())</f>
        <v>26</v>
      </c>
      <c r="H470" s="4" t="str">
        <f>VLOOKUP(E470,Cleaned_CustomerTable!$A:$H,8,FALSE())</f>
        <v>Silver</v>
      </c>
      <c r="I470" s="4" t="str">
        <f>VLOOKUP(E470,Cleaned_CustomerTable!$A:$H,6,FALSE())</f>
        <v>Tennessee</v>
      </c>
      <c r="J470" s="4" t="str">
        <f>Cleaned_SalesTable!D470</f>
        <v>PROD17</v>
      </c>
      <c r="K470" s="4" t="str">
        <f>VLOOKUP(J470,Cleaned_ProductTable!$A:$F,2,FALSE())</f>
        <v>Soccer Training Cone Set</v>
      </c>
      <c r="L470" s="4" t="str">
        <f>VLOOKUP(J470,Cleaned_ProductTable!$A:$F,3,FALSE())</f>
        <v>Sports</v>
      </c>
      <c r="M470" s="4" t="str">
        <f>VLOOKUP(J470,Cleaned_ProductTable!$A:$F,4,FALSE())</f>
        <v>Ford, Murphy and Wilson</v>
      </c>
      <c r="N470" s="4">
        <f>VLOOKUP(J470,Cleaned_ProductTable!$A:$F,5,FALSE())</f>
        <v>144.53</v>
      </c>
      <c r="O470" s="4" t="str">
        <f>Cleaned_SalesTable!E470</f>
        <v>STORE14</v>
      </c>
      <c r="P470" s="4" t="str">
        <f>VLOOKUP(O470,Cleaned_StoreTable!$A:$F,2,FALSE())</f>
        <v>Mcdonald Inc</v>
      </c>
      <c r="Q470" s="4" t="str">
        <f>VLOOKUP(O470,Cleaned_StoreTable!$A:$F,3,FALSE())</f>
        <v>South</v>
      </c>
      <c r="R470" s="4" t="str">
        <f>VLOOKUP(O470,Cleaned_StoreTable!$A:$F,5,FALSE())</f>
        <v>Outlet</v>
      </c>
      <c r="S470" s="4">
        <f>Cleaned_SalesTable!F470</f>
        <v>1</v>
      </c>
      <c r="T470" s="9">
        <f>Cleaned_SalesTable!G470</f>
        <v>880.89</v>
      </c>
      <c r="U470" s="8">
        <f>Cleaned_SalesTable!H470</f>
        <v>0.13</v>
      </c>
      <c r="V470" s="4" t="str">
        <f>Cleaned_SalesTable!I470</f>
        <v>COD</v>
      </c>
      <c r="W470" s="9">
        <f>Cleaned_SalesTable!J470</f>
        <v>766.37429999999995</v>
      </c>
      <c r="X470" s="9">
        <f t="shared" si="44"/>
        <v>144.53</v>
      </c>
      <c r="Y470" s="9">
        <f t="shared" si="45"/>
        <v>621.84</v>
      </c>
      <c r="Z470" s="10">
        <f t="shared" si="46"/>
        <v>0.81140000000000001</v>
      </c>
      <c r="AA470" s="4" t="str">
        <f t="shared" si="47"/>
        <v>Standard</v>
      </c>
    </row>
    <row r="471" spans="1:27" ht="15" customHeight="1" x14ac:dyDescent="0.3">
      <c r="A471" s="4" t="str">
        <f>Cleaned_SalesTable!A471</f>
        <v>SALE469</v>
      </c>
      <c r="B471" s="26">
        <f>Cleaned_SalesTable!B471</f>
        <v>45614</v>
      </c>
      <c r="C471" s="4" t="str">
        <f t="shared" si="42"/>
        <v>Nov-2024</v>
      </c>
      <c r="D471" s="24">
        <f t="shared" si="43"/>
        <v>2024</v>
      </c>
      <c r="E471" s="4" t="str">
        <f>Cleaned_SalesTable!C471</f>
        <v>CUST1477</v>
      </c>
      <c r="F471" s="4" t="str">
        <f>VLOOKUP(E471,Cleaned_CustomerTable!$A:$H,2,FALSE())</f>
        <v>Andrea Harris</v>
      </c>
      <c r="G471" s="24">
        <f>VLOOKUP(E471,Cleaned_CustomerTable!$A:$H,3,FALSE())</f>
        <v>41</v>
      </c>
      <c r="H471" s="4" t="str">
        <f>VLOOKUP(E471,Cleaned_CustomerTable!$A:$H,8,FALSE())</f>
        <v>Platinum</v>
      </c>
      <c r="I471" s="4" t="str">
        <f>VLOOKUP(E471,Cleaned_CustomerTable!$A:$H,6,FALSE())</f>
        <v>Kansas</v>
      </c>
      <c r="J471" s="4" t="str">
        <f>Cleaned_SalesTable!D471</f>
        <v>PROD98</v>
      </c>
      <c r="K471" s="4" t="str">
        <f>VLOOKUP(J471,Cleaned_ProductTable!$A:$F,2,FALSE())</f>
        <v>Portable Bluetooth Speaker</v>
      </c>
      <c r="L471" s="4" t="str">
        <f>VLOOKUP(J471,Cleaned_ProductTable!$A:$F,3,FALSE())</f>
        <v>Electronics</v>
      </c>
      <c r="M471" s="4" t="str">
        <f>VLOOKUP(J471,Cleaned_ProductTable!$A:$F,4,FALSE())</f>
        <v>Flores-King</v>
      </c>
      <c r="N471" s="4">
        <f>VLOOKUP(J471,Cleaned_ProductTable!$A:$F,5,FALSE())</f>
        <v>431.67</v>
      </c>
      <c r="O471" s="4" t="str">
        <f>Cleaned_SalesTable!E471</f>
        <v>STORE8</v>
      </c>
      <c r="P471" s="4" t="str">
        <f>VLOOKUP(O471,Cleaned_StoreTable!$A:$F,2,FALSE())</f>
        <v>Bean, Jones and Park</v>
      </c>
      <c r="Q471" s="4" t="str">
        <f>VLOOKUP(O471,Cleaned_StoreTable!$A:$F,3,FALSE())</f>
        <v>West</v>
      </c>
      <c r="R471" s="4" t="str">
        <f>VLOOKUP(O471,Cleaned_StoreTable!$A:$F,5,FALSE())</f>
        <v>Online</v>
      </c>
      <c r="S471" s="4">
        <f>Cleaned_SalesTable!F471</f>
        <v>4</v>
      </c>
      <c r="T471" s="9">
        <f>Cleaned_SalesTable!G471</f>
        <v>610.6</v>
      </c>
      <c r="U471" s="8">
        <f>Cleaned_SalesTable!H471</f>
        <v>0.1</v>
      </c>
      <c r="V471" s="4" t="str">
        <f>Cleaned_SalesTable!I471</f>
        <v>PayPal</v>
      </c>
      <c r="W471" s="9">
        <f>Cleaned_SalesTable!J471</f>
        <v>2198.16</v>
      </c>
      <c r="X471" s="9">
        <f t="shared" si="44"/>
        <v>1726.68</v>
      </c>
      <c r="Y471" s="9">
        <f t="shared" si="45"/>
        <v>471.48</v>
      </c>
      <c r="Z471" s="10">
        <f t="shared" si="46"/>
        <v>0.2145</v>
      </c>
      <c r="AA471" s="4" t="str">
        <f t="shared" si="47"/>
        <v>High Value</v>
      </c>
    </row>
    <row r="472" spans="1:27" ht="15" customHeight="1" x14ac:dyDescent="0.3">
      <c r="A472" s="4" t="str">
        <f>Cleaned_SalesTable!A472</f>
        <v>SALE470</v>
      </c>
      <c r="B472" s="26">
        <f>Cleaned_SalesTable!B472</f>
        <v>45912</v>
      </c>
      <c r="C472" s="4" t="str">
        <f t="shared" si="42"/>
        <v>Sep-2025</v>
      </c>
      <c r="D472" s="24">
        <f t="shared" si="43"/>
        <v>2025</v>
      </c>
      <c r="E472" s="4" t="str">
        <f>Cleaned_SalesTable!C472</f>
        <v>CUST1075</v>
      </c>
      <c r="F472" s="4" t="str">
        <f>VLOOKUP(E472,Cleaned_CustomerTable!$A:$H,2,FALSE())</f>
        <v>Rhonda Morales</v>
      </c>
      <c r="G472" s="24">
        <f>VLOOKUP(E472,Cleaned_CustomerTable!$A:$H,3,FALSE())</f>
        <v>61</v>
      </c>
      <c r="H472" s="4" t="str">
        <f>VLOOKUP(E472,Cleaned_CustomerTable!$A:$H,8,FALSE())</f>
        <v>Gold</v>
      </c>
      <c r="I472" s="4" t="str">
        <f>VLOOKUP(E472,Cleaned_CustomerTable!$A:$H,6,FALSE())</f>
        <v>California</v>
      </c>
      <c r="J472" s="4" t="str">
        <f>Cleaned_SalesTable!D472</f>
        <v>PROD28</v>
      </c>
      <c r="K472" s="4" t="str">
        <f>VLOOKUP(J472,Cleaned_ProductTable!$A:$F,2,FALSE())</f>
        <v>Sports Stopwatch Timer</v>
      </c>
      <c r="L472" s="4" t="str">
        <f>VLOOKUP(J472,Cleaned_ProductTable!$A:$F,3,FALSE())</f>
        <v>Sports</v>
      </c>
      <c r="M472" s="4" t="str">
        <f>VLOOKUP(J472,Cleaned_ProductTable!$A:$F,4,FALSE())</f>
        <v>Burns-Hansen</v>
      </c>
      <c r="N472" s="4">
        <f>VLOOKUP(J472,Cleaned_ProductTable!$A:$F,5,FALSE())</f>
        <v>38.76</v>
      </c>
      <c r="O472" s="4" t="str">
        <f>Cleaned_SalesTable!E472</f>
        <v>STORE18</v>
      </c>
      <c r="P472" s="4" t="str">
        <f>VLOOKUP(O472,Cleaned_StoreTable!$A:$F,2,FALSE())</f>
        <v>Guerrero-Schmitt</v>
      </c>
      <c r="Q472" s="4" t="str">
        <f>VLOOKUP(O472,Cleaned_StoreTable!$A:$F,3,FALSE())</f>
        <v>East</v>
      </c>
      <c r="R472" s="4" t="str">
        <f>VLOOKUP(O472,Cleaned_StoreTable!$A:$F,5,FALSE())</f>
        <v>Flagship</v>
      </c>
      <c r="S472" s="4">
        <f>Cleaned_SalesTable!F472</f>
        <v>1</v>
      </c>
      <c r="T472" s="9">
        <f>Cleaned_SalesTable!G472</f>
        <v>514.19000000000005</v>
      </c>
      <c r="U472" s="8">
        <f>Cleaned_SalesTable!H472</f>
        <v>0.2</v>
      </c>
      <c r="V472" s="4" t="str">
        <f>Cleaned_SalesTable!I472</f>
        <v>Credit Card</v>
      </c>
      <c r="W472" s="9">
        <f>Cleaned_SalesTable!J472</f>
        <v>411.35199999999998</v>
      </c>
      <c r="X472" s="9">
        <f t="shared" si="44"/>
        <v>38.76</v>
      </c>
      <c r="Y472" s="9">
        <f t="shared" si="45"/>
        <v>372.59</v>
      </c>
      <c r="Z472" s="10">
        <f t="shared" si="46"/>
        <v>0.90580000000000005</v>
      </c>
      <c r="AA472" s="4" t="str">
        <f t="shared" si="47"/>
        <v>Standard</v>
      </c>
    </row>
    <row r="473" spans="1:27" ht="15" customHeight="1" x14ac:dyDescent="0.3">
      <c r="A473" s="4" t="str">
        <f>Cleaned_SalesTable!A473</f>
        <v>SALE471</v>
      </c>
      <c r="B473" s="26">
        <f>Cleaned_SalesTable!B473</f>
        <v>45688</v>
      </c>
      <c r="C473" s="4" t="str">
        <f t="shared" si="42"/>
        <v>Jan-2025</v>
      </c>
      <c r="D473" s="24">
        <f t="shared" si="43"/>
        <v>2025</v>
      </c>
      <c r="E473" s="4" t="str">
        <f>Cleaned_SalesTable!C473</f>
        <v>CUST1399</v>
      </c>
      <c r="F473" s="4" t="str">
        <f>VLOOKUP(E473,Cleaned_CustomerTable!$A:$H,2,FALSE())</f>
        <v>John Donaldson</v>
      </c>
      <c r="G473" s="24">
        <f>VLOOKUP(E473,Cleaned_CustomerTable!$A:$H,3,FALSE())</f>
        <v>27</v>
      </c>
      <c r="H473" s="4" t="str">
        <f>VLOOKUP(E473,Cleaned_CustomerTable!$A:$H,8,FALSE())</f>
        <v>Bronze</v>
      </c>
      <c r="I473" s="4" t="str">
        <f>VLOOKUP(E473,Cleaned_CustomerTable!$A:$H,6,FALSE())</f>
        <v>Maine</v>
      </c>
      <c r="J473" s="4" t="str">
        <f>Cleaned_SalesTable!D473</f>
        <v>PROD37</v>
      </c>
      <c r="K473" s="4" t="str">
        <f>VLOOKUP(J473,Cleaned_ProductTable!$A:$F,2,FALSE())</f>
        <v>Men's Casual Sneakers</v>
      </c>
      <c r="L473" s="4" t="str">
        <f>VLOOKUP(J473,Cleaned_ProductTable!$A:$F,3,FALSE())</f>
        <v>Clothing</v>
      </c>
      <c r="M473" s="4" t="str">
        <f>VLOOKUP(J473,Cleaned_ProductTable!$A:$F,4,FALSE())</f>
        <v>Hogan-Lee</v>
      </c>
      <c r="N473" s="4">
        <f>VLOOKUP(J473,Cleaned_ProductTable!$A:$F,5,FALSE())</f>
        <v>353.47</v>
      </c>
      <c r="O473" s="4" t="str">
        <f>Cleaned_SalesTable!E473</f>
        <v>STORE13</v>
      </c>
      <c r="P473" s="4" t="str">
        <f>VLOOKUP(O473,Cleaned_StoreTable!$A:$F,2,FALSE())</f>
        <v>Gardner, Humphrey and Contreras</v>
      </c>
      <c r="Q473" s="4" t="str">
        <f>VLOOKUP(O473,Cleaned_StoreTable!$A:$F,3,FALSE())</f>
        <v>East</v>
      </c>
      <c r="R473" s="4" t="str">
        <f>VLOOKUP(O473,Cleaned_StoreTable!$A:$F,5,FALSE())</f>
        <v>Flagship</v>
      </c>
      <c r="S473" s="4">
        <f>Cleaned_SalesTable!F473</f>
        <v>1</v>
      </c>
      <c r="T473" s="9">
        <f>Cleaned_SalesTable!G473</f>
        <v>546.20000000000005</v>
      </c>
      <c r="U473" s="8">
        <f>Cleaned_SalesTable!H473</f>
        <v>0.22</v>
      </c>
      <c r="V473" s="4" t="str">
        <f>Cleaned_SalesTable!I473</f>
        <v>PayPal</v>
      </c>
      <c r="W473" s="9">
        <f>Cleaned_SalesTable!J473</f>
        <v>426.036</v>
      </c>
      <c r="X473" s="9">
        <f t="shared" si="44"/>
        <v>353.47</v>
      </c>
      <c r="Y473" s="9">
        <f t="shared" si="45"/>
        <v>72.569999999999993</v>
      </c>
      <c r="Z473" s="10">
        <f t="shared" si="46"/>
        <v>0.17030000000000001</v>
      </c>
      <c r="AA473" s="4" t="str">
        <f t="shared" si="47"/>
        <v>Standard</v>
      </c>
    </row>
    <row r="474" spans="1:27" ht="15" customHeight="1" x14ac:dyDescent="0.3">
      <c r="A474" s="4" t="str">
        <f>Cleaned_SalesTable!A474</f>
        <v>SALE472</v>
      </c>
      <c r="B474" s="26">
        <f>Cleaned_SalesTable!B474</f>
        <v>45591</v>
      </c>
      <c r="C474" s="4" t="str">
        <f t="shared" si="42"/>
        <v>Oct-2024</v>
      </c>
      <c r="D474" s="24">
        <f t="shared" si="43"/>
        <v>2024</v>
      </c>
      <c r="E474" s="4" t="str">
        <f>Cleaned_SalesTable!C474</f>
        <v>CUST1197</v>
      </c>
      <c r="F474" s="4" t="str">
        <f>VLOOKUP(E474,Cleaned_CustomerTable!$A:$H,2,FALSE())</f>
        <v>Andrea Jacobs</v>
      </c>
      <c r="G474" s="24">
        <f>VLOOKUP(E474,Cleaned_CustomerTable!$A:$H,3,FALSE())</f>
        <v>45</v>
      </c>
      <c r="H474" s="4" t="str">
        <f>VLOOKUP(E474,Cleaned_CustomerTable!$A:$H,8,FALSE())</f>
        <v>Platinum</v>
      </c>
      <c r="I474" s="4" t="str">
        <f>VLOOKUP(E474,Cleaned_CustomerTable!$A:$H,6,FALSE())</f>
        <v>Minnesota</v>
      </c>
      <c r="J474" s="4" t="str">
        <f>Cleaned_SalesTable!D474</f>
        <v>PROD37</v>
      </c>
      <c r="K474" s="4" t="str">
        <f>VLOOKUP(J474,Cleaned_ProductTable!$A:$F,2,FALSE())</f>
        <v>Men's Casual Sneakers</v>
      </c>
      <c r="L474" s="4" t="str">
        <f>VLOOKUP(J474,Cleaned_ProductTable!$A:$F,3,FALSE())</f>
        <v>Clothing</v>
      </c>
      <c r="M474" s="4" t="str">
        <f>VLOOKUP(J474,Cleaned_ProductTable!$A:$F,4,FALSE())</f>
        <v>Hogan-Lee</v>
      </c>
      <c r="N474" s="4">
        <f>VLOOKUP(J474,Cleaned_ProductTable!$A:$F,5,FALSE())</f>
        <v>353.47</v>
      </c>
      <c r="O474" s="4" t="str">
        <f>Cleaned_SalesTable!E474</f>
        <v>STORE0</v>
      </c>
      <c r="P474" s="4" t="str">
        <f>VLOOKUP(O474,Cleaned_StoreTable!$A:$F,2,FALSE())</f>
        <v>Rivera-Warner</v>
      </c>
      <c r="Q474" s="4" t="str">
        <f>VLOOKUP(O474,Cleaned_StoreTable!$A:$F,3,FALSE())</f>
        <v>East</v>
      </c>
      <c r="R474" s="4" t="str">
        <f>VLOOKUP(O474,Cleaned_StoreTable!$A:$F,5,FALSE())</f>
        <v>Flagship</v>
      </c>
      <c r="S474" s="4">
        <f>Cleaned_SalesTable!F474</f>
        <v>3</v>
      </c>
      <c r="T474" s="9">
        <f>Cleaned_SalesTable!G474</f>
        <v>416.01</v>
      </c>
      <c r="U474" s="8">
        <f>Cleaned_SalesTable!H474</f>
        <v>0.02</v>
      </c>
      <c r="V474" s="4" t="str">
        <f>Cleaned_SalesTable!I474</f>
        <v>Credit Card</v>
      </c>
      <c r="W474" s="9">
        <f>Cleaned_SalesTable!J474</f>
        <v>1223.0694000000001</v>
      </c>
      <c r="X474" s="9">
        <f t="shared" si="44"/>
        <v>1060.4100000000001</v>
      </c>
      <c r="Y474" s="9">
        <f t="shared" si="45"/>
        <v>162.66</v>
      </c>
      <c r="Z474" s="10">
        <f t="shared" si="46"/>
        <v>0.13300000000000001</v>
      </c>
      <c r="AA474" s="4" t="str">
        <f t="shared" si="47"/>
        <v>High Value</v>
      </c>
    </row>
    <row r="475" spans="1:27" ht="15" customHeight="1" x14ac:dyDescent="0.3">
      <c r="A475" s="4" t="str">
        <f>Cleaned_SalesTable!A475</f>
        <v>SALE473</v>
      </c>
      <c r="B475" s="26">
        <f>Cleaned_SalesTable!B475</f>
        <v>45864</v>
      </c>
      <c r="C475" s="4" t="str">
        <f t="shared" si="42"/>
        <v>Jul-2025</v>
      </c>
      <c r="D475" s="24">
        <f t="shared" si="43"/>
        <v>2025</v>
      </c>
      <c r="E475" s="4" t="str">
        <f>Cleaned_SalesTable!C475</f>
        <v>CUST1384</v>
      </c>
      <c r="F475" s="4" t="str">
        <f>VLOOKUP(E475,Cleaned_CustomerTable!$A:$H,2,FALSE())</f>
        <v>Andrew Mason</v>
      </c>
      <c r="G475" s="24">
        <f>VLOOKUP(E475,Cleaned_CustomerTable!$A:$H,3,FALSE())</f>
        <v>52</v>
      </c>
      <c r="H475" s="4" t="str">
        <f>VLOOKUP(E475,Cleaned_CustomerTable!$A:$H,8,FALSE())</f>
        <v>Bronze</v>
      </c>
      <c r="I475" s="4" t="str">
        <f>VLOOKUP(E475,Cleaned_CustomerTable!$A:$H,6,FALSE())</f>
        <v>Iowa</v>
      </c>
      <c r="J475" s="4" t="str">
        <f>Cleaned_SalesTable!D475</f>
        <v>PROD74</v>
      </c>
      <c r="K475" s="4" t="str">
        <f>VLOOKUP(J475,Cleaned_ProductTable!$A:$F,2,FALSE())</f>
        <v>Bluetooth Car Audio System</v>
      </c>
      <c r="L475" s="4" t="str">
        <f>VLOOKUP(J475,Cleaned_ProductTable!$A:$F,3,FALSE())</f>
        <v>Electronics</v>
      </c>
      <c r="M475" s="4" t="str">
        <f>VLOOKUP(J475,Cleaned_ProductTable!$A:$F,4,FALSE())</f>
        <v>Bruce-Bowen</v>
      </c>
      <c r="N475" s="4">
        <f>VLOOKUP(J475,Cleaned_ProductTable!$A:$F,5,FALSE())</f>
        <v>403.71</v>
      </c>
      <c r="O475" s="4" t="str">
        <f>Cleaned_SalesTable!E475</f>
        <v>STORE10</v>
      </c>
      <c r="P475" s="4" t="str">
        <f>VLOOKUP(O475,Cleaned_StoreTable!$A:$F,2,FALSE())</f>
        <v>Hill, Wagner and Ballard</v>
      </c>
      <c r="Q475" s="4" t="str">
        <f>VLOOKUP(O475,Cleaned_StoreTable!$A:$F,3,FALSE())</f>
        <v>East</v>
      </c>
      <c r="R475" s="4" t="str">
        <f>VLOOKUP(O475,Cleaned_StoreTable!$A:$F,5,FALSE())</f>
        <v>Online</v>
      </c>
      <c r="S475" s="4">
        <f>Cleaned_SalesTable!F475</f>
        <v>1</v>
      </c>
      <c r="T475" s="9">
        <f>Cleaned_SalesTable!G475</f>
        <v>30.94</v>
      </c>
      <c r="U475" s="8">
        <f>Cleaned_SalesTable!H475</f>
        <v>0.21</v>
      </c>
      <c r="V475" s="4" t="str">
        <f>Cleaned_SalesTable!I475</f>
        <v>COD</v>
      </c>
      <c r="W475" s="9">
        <f>Cleaned_SalesTable!J475</f>
        <v>24.442599999999999</v>
      </c>
      <c r="X475" s="9">
        <f t="shared" si="44"/>
        <v>403.71</v>
      </c>
      <c r="Y475" s="9">
        <f t="shared" si="45"/>
        <v>-379.27</v>
      </c>
      <c r="Z475" s="10">
        <f t="shared" si="46"/>
        <v>-15.5168</v>
      </c>
      <c r="AA475" s="4" t="str">
        <f t="shared" si="47"/>
        <v>Standard</v>
      </c>
    </row>
    <row r="476" spans="1:27" ht="15" customHeight="1" x14ac:dyDescent="0.3">
      <c r="A476" s="4" t="str">
        <f>Cleaned_SalesTable!A476</f>
        <v>SALE474</v>
      </c>
      <c r="B476" s="26">
        <f>Cleaned_SalesTable!B476</f>
        <v>45875</v>
      </c>
      <c r="C476" s="4" t="str">
        <f t="shared" si="42"/>
        <v>Aug-2025</v>
      </c>
      <c r="D476" s="24">
        <f t="shared" si="43"/>
        <v>2025</v>
      </c>
      <c r="E476" s="4" t="str">
        <f>Cleaned_SalesTable!C476</f>
        <v>CUST1200</v>
      </c>
      <c r="F476" s="4" t="str">
        <f>VLOOKUP(E476,Cleaned_CustomerTable!$A:$H,2,FALSE())</f>
        <v>Anna Perez</v>
      </c>
      <c r="G476" s="24">
        <f>VLOOKUP(E476,Cleaned_CustomerTable!$A:$H,3,FALSE())</f>
        <v>30</v>
      </c>
      <c r="H476" s="4" t="str">
        <f>VLOOKUP(E476,Cleaned_CustomerTable!$A:$H,8,FALSE())</f>
        <v>Platinum</v>
      </c>
      <c r="I476" s="4" t="str">
        <f>VLOOKUP(E476,Cleaned_CustomerTable!$A:$H,6,FALSE())</f>
        <v>Maine</v>
      </c>
      <c r="J476" s="4" t="str">
        <f>Cleaned_SalesTable!D476</f>
        <v>PROD58</v>
      </c>
      <c r="K476" s="4" t="str">
        <f>VLOOKUP(J476,Cleaned_ProductTable!$A:$F,2,FALSE())</f>
        <v>Womens Cotton Scarf</v>
      </c>
      <c r="L476" s="4" t="str">
        <f>VLOOKUP(J476,Cleaned_ProductTable!$A:$F,3,FALSE())</f>
        <v>Clothing</v>
      </c>
      <c r="M476" s="4" t="str">
        <f>VLOOKUP(J476,Cleaned_ProductTable!$A:$F,4,FALSE())</f>
        <v>Shepherd-Gould</v>
      </c>
      <c r="N476" s="4">
        <f>VLOOKUP(J476,Cleaned_ProductTable!$A:$F,5,FALSE())</f>
        <v>113.83</v>
      </c>
      <c r="O476" s="4" t="str">
        <f>Cleaned_SalesTable!E476</f>
        <v>STORE16</v>
      </c>
      <c r="P476" s="4" t="str">
        <f>VLOOKUP(O476,Cleaned_StoreTable!$A:$F,2,FALSE())</f>
        <v>Frederick-Wright</v>
      </c>
      <c r="Q476" s="4" t="str">
        <f>VLOOKUP(O476,Cleaned_StoreTable!$A:$F,3,FALSE())</f>
        <v>West</v>
      </c>
      <c r="R476" s="4" t="str">
        <f>VLOOKUP(O476,Cleaned_StoreTable!$A:$F,5,FALSE())</f>
        <v>Flagship</v>
      </c>
      <c r="S476" s="4">
        <f>Cleaned_SalesTable!F476</f>
        <v>3</v>
      </c>
      <c r="T476" s="9">
        <f>Cleaned_SalesTable!G476</f>
        <v>666.39</v>
      </c>
      <c r="U476" s="8">
        <f>Cleaned_SalesTable!H476</f>
        <v>0.21</v>
      </c>
      <c r="V476" s="4" t="str">
        <f>Cleaned_SalesTable!I476</f>
        <v>COD</v>
      </c>
      <c r="W476" s="9">
        <f>Cleaned_SalesTable!J476</f>
        <v>1579.3443</v>
      </c>
      <c r="X476" s="9">
        <f t="shared" si="44"/>
        <v>341.49</v>
      </c>
      <c r="Y476" s="9">
        <f t="shared" si="45"/>
        <v>1237.8499999999999</v>
      </c>
      <c r="Z476" s="10">
        <f t="shared" si="46"/>
        <v>0.78380000000000005</v>
      </c>
      <c r="AA476" s="4" t="str">
        <f t="shared" si="47"/>
        <v>High Value</v>
      </c>
    </row>
    <row r="477" spans="1:27" ht="15" customHeight="1" x14ac:dyDescent="0.3">
      <c r="A477" s="4" t="str">
        <f>Cleaned_SalesTable!A477</f>
        <v>SALE475</v>
      </c>
      <c r="B477" s="26">
        <f>Cleaned_SalesTable!B477</f>
        <v>45797</v>
      </c>
      <c r="C477" s="4" t="str">
        <f t="shared" si="42"/>
        <v>May-2025</v>
      </c>
      <c r="D477" s="24">
        <f t="shared" si="43"/>
        <v>2025</v>
      </c>
      <c r="E477" s="4" t="str">
        <f>Cleaned_SalesTable!C477</f>
        <v>CUST1166</v>
      </c>
      <c r="F477" s="4" t="str">
        <f>VLOOKUP(E477,Cleaned_CustomerTable!$A:$H,2,FALSE())</f>
        <v>Patricia Gardner</v>
      </c>
      <c r="G477" s="24">
        <f>VLOOKUP(E477,Cleaned_CustomerTable!$A:$H,3,FALSE())</f>
        <v>25</v>
      </c>
      <c r="H477" s="4" t="str">
        <f>VLOOKUP(E477,Cleaned_CustomerTable!$A:$H,8,FALSE())</f>
        <v>Silver</v>
      </c>
      <c r="I477" s="4" t="str">
        <f>VLOOKUP(E477,Cleaned_CustomerTable!$A:$H,6,FALSE())</f>
        <v>Michigan</v>
      </c>
      <c r="J477" s="4" t="str">
        <f>Cleaned_SalesTable!D477</f>
        <v>PROD81</v>
      </c>
      <c r="K477" s="4" t="str">
        <f>VLOOKUP(J477,Cleaned_ProductTable!$A:$F,2,FALSE())</f>
        <v>Badminton Racket Set</v>
      </c>
      <c r="L477" s="4" t="str">
        <f>VLOOKUP(J477,Cleaned_ProductTable!$A:$F,3,FALSE())</f>
        <v>Sports</v>
      </c>
      <c r="M477" s="4" t="str">
        <f>VLOOKUP(J477,Cleaned_ProductTable!$A:$F,4,FALSE())</f>
        <v>Robinson-Brown</v>
      </c>
      <c r="N477" s="4">
        <f>VLOOKUP(J477,Cleaned_ProductTable!$A:$F,5,FALSE())</f>
        <v>285.54000000000002</v>
      </c>
      <c r="O477" s="4" t="str">
        <f>Cleaned_SalesTable!E477</f>
        <v>STORE10</v>
      </c>
      <c r="P477" s="4" t="str">
        <f>VLOOKUP(O477,Cleaned_StoreTable!$A:$F,2,FALSE())</f>
        <v>Hill, Wagner and Ballard</v>
      </c>
      <c r="Q477" s="4" t="str">
        <f>VLOOKUP(O477,Cleaned_StoreTable!$A:$F,3,FALSE())</f>
        <v>East</v>
      </c>
      <c r="R477" s="4" t="str">
        <f>VLOOKUP(O477,Cleaned_StoreTable!$A:$F,5,FALSE())</f>
        <v>Online</v>
      </c>
      <c r="S477" s="4">
        <f>Cleaned_SalesTable!F477</f>
        <v>2</v>
      </c>
      <c r="T477" s="9">
        <f>Cleaned_SalesTable!G477</f>
        <v>145.26</v>
      </c>
      <c r="U477" s="8">
        <f>Cleaned_SalesTable!H477</f>
        <v>0.19</v>
      </c>
      <c r="V477" s="4" t="str">
        <f>Cleaned_SalesTable!I477</f>
        <v>PayPal</v>
      </c>
      <c r="W477" s="9">
        <f>Cleaned_SalesTable!J477</f>
        <v>235.3212</v>
      </c>
      <c r="X477" s="9">
        <f t="shared" si="44"/>
        <v>571.08000000000004</v>
      </c>
      <c r="Y477" s="9">
        <f t="shared" si="45"/>
        <v>-335.76</v>
      </c>
      <c r="Z477" s="10">
        <f t="shared" si="46"/>
        <v>-1.4268000000000001</v>
      </c>
      <c r="AA477" s="4" t="str">
        <f t="shared" si="47"/>
        <v>Standard</v>
      </c>
    </row>
    <row r="478" spans="1:27" ht="15" customHeight="1" x14ac:dyDescent="0.3">
      <c r="A478" s="4" t="str">
        <f>Cleaned_SalesTable!A478</f>
        <v>SALE476</v>
      </c>
      <c r="B478" s="26">
        <f>Cleaned_SalesTable!B478</f>
        <v>45364</v>
      </c>
      <c r="C478" s="4" t="str">
        <f t="shared" si="42"/>
        <v>Mar-2024</v>
      </c>
      <c r="D478" s="24">
        <f t="shared" si="43"/>
        <v>2024</v>
      </c>
      <c r="E478" s="4" t="str">
        <f>Cleaned_SalesTable!C478</f>
        <v>CUST1118</v>
      </c>
      <c r="F478" s="4" t="str">
        <f>VLOOKUP(E478,Cleaned_CustomerTable!$A:$H,2,FALSE())</f>
        <v>Earl Allen</v>
      </c>
      <c r="G478" s="24">
        <f>VLOOKUP(E478,Cleaned_CustomerTable!$A:$H,3,FALSE())</f>
        <v>36</v>
      </c>
      <c r="H478" s="4" t="str">
        <f>VLOOKUP(E478,Cleaned_CustomerTable!$A:$H,8,FALSE())</f>
        <v>Platinum</v>
      </c>
      <c r="I478" s="4" t="str">
        <f>VLOOKUP(E478,Cleaned_CustomerTable!$A:$H,6,FALSE())</f>
        <v>Nebraska</v>
      </c>
      <c r="J478" s="4" t="str">
        <f>Cleaned_SalesTable!D478</f>
        <v>PROD91</v>
      </c>
      <c r="K478" s="4" t="str">
        <f>VLOOKUP(J478,Cleaned_ProductTable!$A:$F,2,FALSE())</f>
        <v>Women's High Heels</v>
      </c>
      <c r="L478" s="4" t="str">
        <f>VLOOKUP(J478,Cleaned_ProductTable!$A:$F,3,FALSE())</f>
        <v>Clothing</v>
      </c>
      <c r="M478" s="4" t="str">
        <f>VLOOKUP(J478,Cleaned_ProductTable!$A:$F,4,FALSE())</f>
        <v>Smith-Charles</v>
      </c>
      <c r="N478" s="4">
        <f>VLOOKUP(J478,Cleaned_ProductTable!$A:$F,5,FALSE())</f>
        <v>438.25</v>
      </c>
      <c r="O478" s="4" t="str">
        <f>Cleaned_SalesTable!E478</f>
        <v>STORE5</v>
      </c>
      <c r="P478" s="4" t="str">
        <f>VLOOKUP(O478,Cleaned_StoreTable!$A:$F,2,FALSE())</f>
        <v>Gray Ltd</v>
      </c>
      <c r="Q478" s="4" t="str">
        <f>VLOOKUP(O478,Cleaned_StoreTable!$A:$F,3,FALSE())</f>
        <v>North</v>
      </c>
      <c r="R478" s="4" t="str">
        <f>VLOOKUP(O478,Cleaned_StoreTable!$A:$F,5,FALSE())</f>
        <v>Outlet</v>
      </c>
      <c r="S478" s="4">
        <f>Cleaned_SalesTable!F478</f>
        <v>4</v>
      </c>
      <c r="T478" s="9">
        <f>Cleaned_SalesTable!G478</f>
        <v>940.77</v>
      </c>
      <c r="U478" s="8">
        <f>Cleaned_SalesTable!H478</f>
        <v>0.24</v>
      </c>
      <c r="V478" s="4" t="str">
        <f>Cleaned_SalesTable!I478</f>
        <v>COD</v>
      </c>
      <c r="W478" s="9">
        <f>Cleaned_SalesTable!J478</f>
        <v>2859.9407999999999</v>
      </c>
      <c r="X478" s="9">
        <f t="shared" si="44"/>
        <v>1753</v>
      </c>
      <c r="Y478" s="9">
        <f t="shared" si="45"/>
        <v>1106.94</v>
      </c>
      <c r="Z478" s="10">
        <f t="shared" si="46"/>
        <v>0.38700000000000001</v>
      </c>
      <c r="AA478" s="4" t="str">
        <f t="shared" si="47"/>
        <v>High Value</v>
      </c>
    </row>
    <row r="479" spans="1:27" ht="15" customHeight="1" x14ac:dyDescent="0.3">
      <c r="A479" s="4" t="str">
        <f>Cleaned_SalesTable!A479</f>
        <v>SALE477</v>
      </c>
      <c r="B479" s="26">
        <f>Cleaned_SalesTable!B479</f>
        <v>45700</v>
      </c>
      <c r="C479" s="4" t="str">
        <f t="shared" si="42"/>
        <v>Feb-2025</v>
      </c>
      <c r="D479" s="24">
        <f t="shared" si="43"/>
        <v>2025</v>
      </c>
      <c r="E479" s="4" t="str">
        <f>Cleaned_SalesTable!C479</f>
        <v>CUST1469</v>
      </c>
      <c r="F479" s="4" t="str">
        <f>VLOOKUP(E479,Cleaned_CustomerTable!$A:$H,2,FALSE())</f>
        <v>James Foster</v>
      </c>
      <c r="G479" s="24">
        <f>VLOOKUP(E479,Cleaned_CustomerTable!$A:$H,3,FALSE())</f>
        <v>19</v>
      </c>
      <c r="H479" s="4" t="str">
        <f>VLOOKUP(E479,Cleaned_CustomerTable!$A:$H,8,FALSE())</f>
        <v>Gold</v>
      </c>
      <c r="I479" s="4" t="str">
        <f>VLOOKUP(E479,Cleaned_CustomerTable!$A:$H,6,FALSE())</f>
        <v>Utah</v>
      </c>
      <c r="J479" s="4" t="str">
        <f>Cleaned_SalesTable!D479</f>
        <v>PROD46</v>
      </c>
      <c r="K479" s="4" t="str">
        <f>VLOOKUP(J479,Cleaned_ProductTable!$A:$F,2,FALSE())</f>
        <v>Men's Winter Jacket</v>
      </c>
      <c r="L479" s="4" t="str">
        <f>VLOOKUP(J479,Cleaned_ProductTable!$A:$F,3,FALSE())</f>
        <v>Clothing</v>
      </c>
      <c r="M479" s="4" t="str">
        <f>VLOOKUP(J479,Cleaned_ProductTable!$A:$F,4,FALSE())</f>
        <v>Kelly, Smith and Perez</v>
      </c>
      <c r="N479" s="4">
        <f>VLOOKUP(J479,Cleaned_ProductTable!$A:$F,5,FALSE())</f>
        <v>167.34</v>
      </c>
      <c r="O479" s="4" t="str">
        <f>Cleaned_SalesTable!E479</f>
        <v>STORE17</v>
      </c>
      <c r="P479" s="4" t="str">
        <f>VLOOKUP(O479,Cleaned_StoreTable!$A:$F,2,FALSE())</f>
        <v>Holloway Ltd</v>
      </c>
      <c r="Q479" s="4" t="str">
        <f>VLOOKUP(O479,Cleaned_StoreTable!$A:$F,3,FALSE())</f>
        <v>North</v>
      </c>
      <c r="R479" s="4" t="str">
        <f>VLOOKUP(O479,Cleaned_StoreTable!$A:$F,5,FALSE())</f>
        <v>Flagship</v>
      </c>
      <c r="S479" s="4">
        <f>Cleaned_SalesTable!F479</f>
        <v>1</v>
      </c>
      <c r="T479" s="9">
        <f>Cleaned_SalesTable!G479</f>
        <v>708.88</v>
      </c>
      <c r="U479" s="8">
        <f>Cleaned_SalesTable!H479</f>
        <v>0.09</v>
      </c>
      <c r="V479" s="4" t="str">
        <f>Cleaned_SalesTable!I479</f>
        <v>Credit Card</v>
      </c>
      <c r="W479" s="9">
        <f>Cleaned_SalesTable!J479</f>
        <v>645.08079999999995</v>
      </c>
      <c r="X479" s="9">
        <f t="shared" si="44"/>
        <v>167.34</v>
      </c>
      <c r="Y479" s="9">
        <f t="shared" si="45"/>
        <v>477.74</v>
      </c>
      <c r="Z479" s="10">
        <f t="shared" si="46"/>
        <v>0.74060000000000004</v>
      </c>
      <c r="AA479" s="4" t="str">
        <f t="shared" si="47"/>
        <v>Standard</v>
      </c>
    </row>
    <row r="480" spans="1:27" ht="15" customHeight="1" x14ac:dyDescent="0.3">
      <c r="A480" s="4" t="str">
        <f>Cleaned_SalesTable!A480</f>
        <v>SALE478</v>
      </c>
      <c r="B480" s="26">
        <f>Cleaned_SalesTable!B480</f>
        <v>45924</v>
      </c>
      <c r="C480" s="4" t="str">
        <f t="shared" si="42"/>
        <v>Sep-2025</v>
      </c>
      <c r="D480" s="24">
        <f t="shared" si="43"/>
        <v>2025</v>
      </c>
      <c r="E480" s="4" t="str">
        <f>Cleaned_SalesTable!C480</f>
        <v>CUST1307</v>
      </c>
      <c r="F480" s="4" t="str">
        <f>VLOOKUP(E480,Cleaned_CustomerTable!$A:$H,2,FALSE())</f>
        <v>Brandy Thompson</v>
      </c>
      <c r="G480" s="24">
        <f>VLOOKUP(E480,Cleaned_CustomerTable!$A:$H,3,FALSE())</f>
        <v>56</v>
      </c>
      <c r="H480" s="4" t="str">
        <f>VLOOKUP(E480,Cleaned_CustomerTable!$A:$H,8,FALSE())</f>
        <v>Bronze</v>
      </c>
      <c r="I480" s="4" t="str">
        <f>VLOOKUP(E480,Cleaned_CustomerTable!$A:$H,6,FALSE())</f>
        <v>Alabama</v>
      </c>
      <c r="J480" s="4" t="str">
        <f>Cleaned_SalesTable!D480</f>
        <v>PROD30</v>
      </c>
      <c r="K480" s="4" t="str">
        <f>VLOOKUP(J480,Cleaned_ProductTable!$A:$F,2,FALSE())</f>
        <v>Stainless Steel Cutlery Set</v>
      </c>
      <c r="L480" s="4" t="str">
        <f>VLOOKUP(J480,Cleaned_ProductTable!$A:$F,3,FALSE())</f>
        <v>Home</v>
      </c>
      <c r="M480" s="4" t="str">
        <f>VLOOKUP(J480,Cleaned_ProductTable!$A:$F,4,FALSE())</f>
        <v>Stevens, Fernandez and Martin</v>
      </c>
      <c r="N480" s="4">
        <f>VLOOKUP(J480,Cleaned_ProductTable!$A:$F,5,FALSE())</f>
        <v>19.52</v>
      </c>
      <c r="O480" s="4" t="str">
        <f>Cleaned_SalesTable!E480</f>
        <v>STORE2</v>
      </c>
      <c r="P480" s="4" t="str">
        <f>VLOOKUP(O480,Cleaned_StoreTable!$A:$F,2,FALSE())</f>
        <v>Black-Horn</v>
      </c>
      <c r="Q480" s="4" t="str">
        <f>VLOOKUP(O480,Cleaned_StoreTable!$A:$F,3,FALSE())</f>
        <v>South</v>
      </c>
      <c r="R480" s="4" t="str">
        <f>VLOOKUP(O480,Cleaned_StoreTable!$A:$F,5,FALSE())</f>
        <v>Outlet</v>
      </c>
      <c r="S480" s="4">
        <f>Cleaned_SalesTable!F480</f>
        <v>1</v>
      </c>
      <c r="T480" s="9">
        <f>Cleaned_SalesTable!G480</f>
        <v>790.73</v>
      </c>
      <c r="U480" s="8">
        <f>Cleaned_SalesTable!H480</f>
        <v>0.24</v>
      </c>
      <c r="V480" s="4" t="str">
        <f>Cleaned_SalesTable!I480</f>
        <v>PayPal</v>
      </c>
      <c r="W480" s="9">
        <f>Cleaned_SalesTable!J480</f>
        <v>600.95479999999998</v>
      </c>
      <c r="X480" s="9">
        <f t="shared" si="44"/>
        <v>19.52</v>
      </c>
      <c r="Y480" s="9">
        <f t="shared" si="45"/>
        <v>581.42999999999995</v>
      </c>
      <c r="Z480" s="10">
        <f t="shared" si="46"/>
        <v>0.96750000000000003</v>
      </c>
      <c r="AA480" s="4" t="str">
        <f t="shared" si="47"/>
        <v>Standard</v>
      </c>
    </row>
    <row r="481" spans="1:27" ht="15" customHeight="1" x14ac:dyDescent="0.3">
      <c r="A481" s="4" t="str">
        <f>Cleaned_SalesTable!A481</f>
        <v>SALE479</v>
      </c>
      <c r="B481" s="26">
        <f>Cleaned_SalesTable!B481</f>
        <v>45574</v>
      </c>
      <c r="C481" s="4" t="str">
        <f t="shared" si="42"/>
        <v>Oct-2024</v>
      </c>
      <c r="D481" s="24">
        <f t="shared" si="43"/>
        <v>2024</v>
      </c>
      <c r="E481" s="4" t="str">
        <f>Cleaned_SalesTable!C481</f>
        <v>CUST1449</v>
      </c>
      <c r="F481" s="4" t="str">
        <f>VLOOKUP(E481,Cleaned_CustomerTable!$A:$H,2,FALSE())</f>
        <v>William Cortez</v>
      </c>
      <c r="G481" s="24">
        <f>VLOOKUP(E481,Cleaned_CustomerTable!$A:$H,3,FALSE())</f>
        <v>29</v>
      </c>
      <c r="H481" s="4" t="str">
        <f>VLOOKUP(E481,Cleaned_CustomerTable!$A:$H,8,FALSE())</f>
        <v>Bronze</v>
      </c>
      <c r="I481" s="4" t="str">
        <f>VLOOKUP(E481,Cleaned_CustomerTable!$A:$H,6,FALSE())</f>
        <v>Ohio</v>
      </c>
      <c r="J481" s="4" t="str">
        <f>Cleaned_SalesTable!D481</f>
        <v>PROD15</v>
      </c>
      <c r="K481" s="4" t="str">
        <f>VLOOKUP(J481,Cleaned_ProductTable!$A:$F,2,FALSE())</f>
        <v>4K Home Projector</v>
      </c>
      <c r="L481" s="4" t="str">
        <f>VLOOKUP(J481,Cleaned_ProductTable!$A:$F,3,FALSE())</f>
        <v>Electronics</v>
      </c>
      <c r="M481" s="4" t="str">
        <f>VLOOKUP(J481,Cleaned_ProductTable!$A:$F,4,FALSE())</f>
        <v>Thomas LLC</v>
      </c>
      <c r="N481" s="4">
        <f>VLOOKUP(J481,Cleaned_ProductTable!$A:$F,5,FALSE())</f>
        <v>465.34</v>
      </c>
      <c r="O481" s="4" t="str">
        <f>Cleaned_SalesTable!E481</f>
        <v>STORE9</v>
      </c>
      <c r="P481" s="4" t="str">
        <f>VLOOKUP(O481,Cleaned_StoreTable!$A:$F,2,FALSE())</f>
        <v>Moore, Padilla and Butler</v>
      </c>
      <c r="Q481" s="4" t="str">
        <f>VLOOKUP(O481,Cleaned_StoreTable!$A:$F,3,FALSE())</f>
        <v>South</v>
      </c>
      <c r="R481" s="4" t="str">
        <f>VLOOKUP(O481,Cleaned_StoreTable!$A:$F,5,FALSE())</f>
        <v>Flagship</v>
      </c>
      <c r="S481" s="4">
        <f>Cleaned_SalesTable!F481</f>
        <v>3</v>
      </c>
      <c r="T481" s="9">
        <f>Cleaned_SalesTable!G481</f>
        <v>635.13</v>
      </c>
      <c r="U481" s="8">
        <f>Cleaned_SalesTable!H481</f>
        <v>0.09</v>
      </c>
      <c r="V481" s="4" t="str">
        <f>Cleaned_SalesTable!I481</f>
        <v>PayPal</v>
      </c>
      <c r="W481" s="9">
        <f>Cleaned_SalesTable!J481</f>
        <v>1733.9049</v>
      </c>
      <c r="X481" s="9">
        <f t="shared" si="44"/>
        <v>1396.02</v>
      </c>
      <c r="Y481" s="9">
        <f t="shared" si="45"/>
        <v>337.88</v>
      </c>
      <c r="Z481" s="10">
        <f t="shared" si="46"/>
        <v>0.19489999999999999</v>
      </c>
      <c r="AA481" s="4" t="str">
        <f t="shared" si="47"/>
        <v>High Value</v>
      </c>
    </row>
    <row r="482" spans="1:27" ht="15" customHeight="1" x14ac:dyDescent="0.3">
      <c r="A482" s="4" t="str">
        <f>Cleaned_SalesTable!A482</f>
        <v>SALE480</v>
      </c>
      <c r="B482" s="26">
        <f>Cleaned_SalesTable!B482</f>
        <v>45233</v>
      </c>
      <c r="C482" s="4" t="str">
        <f t="shared" si="42"/>
        <v>Nov-2023</v>
      </c>
      <c r="D482" s="24">
        <f t="shared" si="43"/>
        <v>2023</v>
      </c>
      <c r="E482" s="4" t="str">
        <f>Cleaned_SalesTable!C482</f>
        <v>CUST1266</v>
      </c>
      <c r="F482" s="4" t="str">
        <f>VLOOKUP(E482,Cleaned_CustomerTable!$A:$H,2,FALSE())</f>
        <v>Cynthia Payne</v>
      </c>
      <c r="G482" s="24">
        <f>VLOOKUP(E482,Cleaned_CustomerTable!$A:$H,3,FALSE())</f>
        <v>32</v>
      </c>
      <c r="H482" s="4" t="str">
        <f>VLOOKUP(E482,Cleaned_CustomerTable!$A:$H,8,FALSE())</f>
        <v>Bronze</v>
      </c>
      <c r="I482" s="4" t="str">
        <f>VLOOKUP(E482,Cleaned_CustomerTable!$A:$H,6,FALSE())</f>
        <v>Kentucky</v>
      </c>
      <c r="J482" s="4" t="str">
        <f>Cleaned_SalesTable!D482</f>
        <v>PROD93</v>
      </c>
      <c r="K482" s="4" t="str">
        <f>VLOOKUP(J482,Cleaned_ProductTable!$A:$F,2,FALSE())</f>
        <v>USB-C Laptop Charger</v>
      </c>
      <c r="L482" s="4" t="str">
        <f>VLOOKUP(J482,Cleaned_ProductTable!$A:$F,3,FALSE())</f>
        <v>Electronics</v>
      </c>
      <c r="M482" s="4" t="str">
        <f>VLOOKUP(J482,Cleaned_ProductTable!$A:$F,4,FALSE())</f>
        <v>Martin LLC</v>
      </c>
      <c r="N482" s="4">
        <f>VLOOKUP(J482,Cleaned_ProductTable!$A:$F,5,FALSE())</f>
        <v>377.52</v>
      </c>
      <c r="O482" s="4" t="str">
        <f>Cleaned_SalesTable!E482</f>
        <v>STORE14</v>
      </c>
      <c r="P482" s="4" t="str">
        <f>VLOOKUP(O482,Cleaned_StoreTable!$A:$F,2,FALSE())</f>
        <v>Mcdonald Inc</v>
      </c>
      <c r="Q482" s="4" t="str">
        <f>VLOOKUP(O482,Cleaned_StoreTable!$A:$F,3,FALSE())</f>
        <v>South</v>
      </c>
      <c r="R482" s="4" t="str">
        <f>VLOOKUP(O482,Cleaned_StoreTable!$A:$F,5,FALSE())</f>
        <v>Outlet</v>
      </c>
      <c r="S482" s="4">
        <f>Cleaned_SalesTable!F482</f>
        <v>1</v>
      </c>
      <c r="T482" s="9">
        <f>Cleaned_SalesTable!G482</f>
        <v>744.88</v>
      </c>
      <c r="U482" s="8">
        <f>Cleaned_SalesTable!H482</f>
        <v>0.15</v>
      </c>
      <c r="V482" s="4" t="str">
        <f>Cleaned_SalesTable!I482</f>
        <v>COD</v>
      </c>
      <c r="W482" s="9">
        <f>Cleaned_SalesTable!J482</f>
        <v>633.14800000000002</v>
      </c>
      <c r="X482" s="9">
        <f t="shared" si="44"/>
        <v>377.52</v>
      </c>
      <c r="Y482" s="9">
        <f t="shared" si="45"/>
        <v>255.63</v>
      </c>
      <c r="Z482" s="10">
        <f t="shared" si="46"/>
        <v>0.4037</v>
      </c>
      <c r="AA482" s="4" t="str">
        <f t="shared" si="47"/>
        <v>Standard</v>
      </c>
    </row>
    <row r="483" spans="1:27" ht="15" customHeight="1" x14ac:dyDescent="0.3">
      <c r="A483" s="4" t="str">
        <f>Cleaned_SalesTable!A483</f>
        <v>SALE481</v>
      </c>
      <c r="B483" s="26">
        <f>Cleaned_SalesTable!B483</f>
        <v>45745</v>
      </c>
      <c r="C483" s="4" t="str">
        <f t="shared" si="42"/>
        <v>Mar-2025</v>
      </c>
      <c r="D483" s="24">
        <f t="shared" si="43"/>
        <v>2025</v>
      </c>
      <c r="E483" s="4" t="str">
        <f>Cleaned_SalesTable!C483</f>
        <v>CUST1183</v>
      </c>
      <c r="F483" s="4" t="str">
        <f>VLOOKUP(E483,Cleaned_CustomerTable!$A:$H,2,FALSE())</f>
        <v>Mario Jacobs</v>
      </c>
      <c r="G483" s="24">
        <f>VLOOKUP(E483,Cleaned_CustomerTable!$A:$H,3,FALSE())</f>
        <v>18</v>
      </c>
      <c r="H483" s="4" t="str">
        <f>VLOOKUP(E483,Cleaned_CustomerTable!$A:$H,8,FALSE())</f>
        <v>Platinum</v>
      </c>
      <c r="I483" s="4" t="str">
        <f>VLOOKUP(E483,Cleaned_CustomerTable!$A:$H,6,FALSE())</f>
        <v>New York</v>
      </c>
      <c r="J483" s="4" t="str">
        <f>Cleaned_SalesTable!D483</f>
        <v>PROD28</v>
      </c>
      <c r="K483" s="4" t="str">
        <f>VLOOKUP(J483,Cleaned_ProductTable!$A:$F,2,FALSE())</f>
        <v>Sports Stopwatch Timer</v>
      </c>
      <c r="L483" s="4" t="str">
        <f>VLOOKUP(J483,Cleaned_ProductTable!$A:$F,3,FALSE())</f>
        <v>Sports</v>
      </c>
      <c r="M483" s="4" t="str">
        <f>VLOOKUP(J483,Cleaned_ProductTable!$A:$F,4,FALSE())</f>
        <v>Burns-Hansen</v>
      </c>
      <c r="N483" s="4">
        <f>VLOOKUP(J483,Cleaned_ProductTable!$A:$F,5,FALSE())</f>
        <v>38.76</v>
      </c>
      <c r="O483" s="4" t="str">
        <f>Cleaned_SalesTable!E483</f>
        <v>STORE1</v>
      </c>
      <c r="P483" s="4" t="str">
        <f>VLOOKUP(O483,Cleaned_StoreTable!$A:$F,2,FALSE())</f>
        <v>Martinez, Adkins and Johnson</v>
      </c>
      <c r="Q483" s="4" t="str">
        <f>VLOOKUP(O483,Cleaned_StoreTable!$A:$F,3,FALSE())</f>
        <v>North</v>
      </c>
      <c r="R483" s="4" t="str">
        <f>VLOOKUP(O483,Cleaned_StoreTable!$A:$F,5,FALSE())</f>
        <v>Flagship</v>
      </c>
      <c r="S483" s="4">
        <f>Cleaned_SalesTable!F483</f>
        <v>3</v>
      </c>
      <c r="T483" s="9">
        <f>Cleaned_SalesTable!G483</f>
        <v>205.34</v>
      </c>
      <c r="U483" s="8">
        <f>Cleaned_SalesTable!H483</f>
        <v>0.25</v>
      </c>
      <c r="V483" s="4" t="str">
        <f>Cleaned_SalesTable!I483</f>
        <v>Credit Card</v>
      </c>
      <c r="W483" s="9">
        <f>Cleaned_SalesTable!J483</f>
        <v>462.01499999999999</v>
      </c>
      <c r="X483" s="9">
        <f t="shared" si="44"/>
        <v>116.28</v>
      </c>
      <c r="Y483" s="9">
        <f t="shared" si="45"/>
        <v>345.74</v>
      </c>
      <c r="Z483" s="10">
        <f t="shared" si="46"/>
        <v>0.74829999999999997</v>
      </c>
      <c r="AA483" s="4" t="str">
        <f t="shared" si="47"/>
        <v>Standard</v>
      </c>
    </row>
    <row r="484" spans="1:27" ht="15" customHeight="1" x14ac:dyDescent="0.3">
      <c r="A484" s="4" t="str">
        <f>Cleaned_SalesTable!A484</f>
        <v>SALE482</v>
      </c>
      <c r="B484" s="26">
        <f>Cleaned_SalesTable!B484</f>
        <v>45851</v>
      </c>
      <c r="C484" s="4" t="str">
        <f t="shared" si="42"/>
        <v>Jul-2025</v>
      </c>
      <c r="D484" s="24">
        <f t="shared" si="43"/>
        <v>2025</v>
      </c>
      <c r="E484" s="4" t="str">
        <f>Cleaned_SalesTable!C484</f>
        <v>CUST1419</v>
      </c>
      <c r="F484" s="4" t="str">
        <f>VLOOKUP(E484,Cleaned_CustomerTable!$A:$H,2,FALSE())</f>
        <v>Monica Miller</v>
      </c>
      <c r="G484" s="24">
        <f>VLOOKUP(E484,Cleaned_CustomerTable!$A:$H,3,FALSE())</f>
        <v>33</v>
      </c>
      <c r="H484" s="4" t="str">
        <f>VLOOKUP(E484,Cleaned_CustomerTable!$A:$H,8,FALSE())</f>
        <v>Gold</v>
      </c>
      <c r="I484" s="4" t="str">
        <f>VLOOKUP(E484,Cleaned_CustomerTable!$A:$H,6,FALSE())</f>
        <v>Mississippi</v>
      </c>
      <c r="J484" s="4" t="str">
        <f>Cleaned_SalesTable!D484</f>
        <v>PROD29</v>
      </c>
      <c r="K484" s="4" t="str">
        <f>VLOOKUP(J484,Cleaned_ProductTable!$A:$F,2,FALSE())</f>
        <v>Fabric Sofa Throw Blanket</v>
      </c>
      <c r="L484" s="4" t="str">
        <f>VLOOKUP(J484,Cleaned_ProductTable!$A:$F,3,FALSE())</f>
        <v>Home</v>
      </c>
      <c r="M484" s="4" t="str">
        <f>VLOOKUP(J484,Cleaned_ProductTable!$A:$F,4,FALSE())</f>
        <v>Hoffman Group</v>
      </c>
      <c r="N484" s="4">
        <f>VLOOKUP(J484,Cleaned_ProductTable!$A:$F,5,FALSE())</f>
        <v>218.48</v>
      </c>
      <c r="O484" s="4" t="str">
        <f>Cleaned_SalesTable!E484</f>
        <v>STORE8</v>
      </c>
      <c r="P484" s="4" t="str">
        <f>VLOOKUP(O484,Cleaned_StoreTable!$A:$F,2,FALSE())</f>
        <v>Bean, Jones and Park</v>
      </c>
      <c r="Q484" s="4" t="str">
        <f>VLOOKUP(O484,Cleaned_StoreTable!$A:$F,3,FALSE())</f>
        <v>West</v>
      </c>
      <c r="R484" s="4" t="str">
        <f>VLOOKUP(O484,Cleaned_StoreTable!$A:$F,5,FALSE())</f>
        <v>Online</v>
      </c>
      <c r="S484" s="4">
        <f>Cleaned_SalesTable!F484</f>
        <v>2</v>
      </c>
      <c r="T484" s="9">
        <f>Cleaned_SalesTable!G484</f>
        <v>756.8</v>
      </c>
      <c r="U484" s="8">
        <f>Cleaned_SalesTable!H484</f>
        <v>0.15</v>
      </c>
      <c r="V484" s="4" t="str">
        <f>Cleaned_SalesTable!I484</f>
        <v>Credit Card</v>
      </c>
      <c r="W484" s="9">
        <f>Cleaned_SalesTable!J484</f>
        <v>1286.56</v>
      </c>
      <c r="X484" s="9">
        <f t="shared" si="44"/>
        <v>436.96</v>
      </c>
      <c r="Y484" s="9">
        <f t="shared" si="45"/>
        <v>849.6</v>
      </c>
      <c r="Z484" s="10">
        <f t="shared" si="46"/>
        <v>0.66039999999999999</v>
      </c>
      <c r="AA484" s="4" t="str">
        <f t="shared" si="47"/>
        <v>High Value</v>
      </c>
    </row>
    <row r="485" spans="1:27" ht="15" customHeight="1" x14ac:dyDescent="0.3">
      <c r="A485" s="4" t="str">
        <f>Cleaned_SalesTable!A485</f>
        <v>SALE483</v>
      </c>
      <c r="B485" s="26">
        <f>Cleaned_SalesTable!B485</f>
        <v>45308</v>
      </c>
      <c r="C485" s="4" t="str">
        <f t="shared" si="42"/>
        <v>Jan-2024</v>
      </c>
      <c r="D485" s="24">
        <f t="shared" si="43"/>
        <v>2024</v>
      </c>
      <c r="E485" s="4" t="str">
        <f>Cleaned_SalesTable!C485</f>
        <v>CUST1044</v>
      </c>
      <c r="F485" s="4" t="str">
        <f>VLOOKUP(E485,Cleaned_CustomerTable!$A:$H,2,FALSE())</f>
        <v>Denise Williams</v>
      </c>
      <c r="G485" s="24">
        <f>VLOOKUP(E485,Cleaned_CustomerTable!$A:$H,3,FALSE())</f>
        <v>34</v>
      </c>
      <c r="H485" s="4" t="str">
        <f>VLOOKUP(E485,Cleaned_CustomerTable!$A:$H,8,FALSE())</f>
        <v>Bronze</v>
      </c>
      <c r="I485" s="4" t="str">
        <f>VLOOKUP(E485,Cleaned_CustomerTable!$A:$H,6,FALSE())</f>
        <v>Hawaii</v>
      </c>
      <c r="J485" s="4" t="str">
        <f>Cleaned_SalesTable!D485</f>
        <v>PROD21</v>
      </c>
      <c r="K485" s="4" t="str">
        <f>VLOOKUP(J485,Cleaned_ProductTable!$A:$F,2,FALSE())</f>
        <v>Multi-Purpose Storage Box</v>
      </c>
      <c r="L485" s="4" t="str">
        <f>VLOOKUP(J485,Cleaned_ProductTable!$A:$F,3,FALSE())</f>
        <v>Home</v>
      </c>
      <c r="M485" s="4" t="str">
        <f>VLOOKUP(J485,Cleaned_ProductTable!$A:$F,4,FALSE())</f>
        <v>Gardner-Montes</v>
      </c>
      <c r="N485" s="4">
        <f>VLOOKUP(J485,Cleaned_ProductTable!$A:$F,5,FALSE())</f>
        <v>123.46</v>
      </c>
      <c r="O485" s="4" t="str">
        <f>Cleaned_SalesTable!E485</f>
        <v>STORE10</v>
      </c>
      <c r="P485" s="4" t="str">
        <f>VLOOKUP(O485,Cleaned_StoreTable!$A:$F,2,FALSE())</f>
        <v>Hill, Wagner and Ballard</v>
      </c>
      <c r="Q485" s="4" t="str">
        <f>VLOOKUP(O485,Cleaned_StoreTable!$A:$F,3,FALSE())</f>
        <v>East</v>
      </c>
      <c r="R485" s="4" t="str">
        <f>VLOOKUP(O485,Cleaned_StoreTable!$A:$F,5,FALSE())</f>
        <v>Online</v>
      </c>
      <c r="S485" s="4">
        <f>Cleaned_SalesTable!F485</f>
        <v>1</v>
      </c>
      <c r="T485" s="9">
        <f>Cleaned_SalesTable!G485</f>
        <v>771.73</v>
      </c>
      <c r="U485" s="8">
        <f>Cleaned_SalesTable!H485</f>
        <v>0.2</v>
      </c>
      <c r="V485" s="4" t="str">
        <f>Cleaned_SalesTable!I485</f>
        <v>Credit Card</v>
      </c>
      <c r="W485" s="9">
        <f>Cleaned_SalesTable!J485</f>
        <v>617.38400000000001</v>
      </c>
      <c r="X485" s="9">
        <f t="shared" si="44"/>
        <v>123.46</v>
      </c>
      <c r="Y485" s="9">
        <f t="shared" si="45"/>
        <v>493.92</v>
      </c>
      <c r="Z485" s="10">
        <f t="shared" si="46"/>
        <v>0.8</v>
      </c>
      <c r="AA485" s="4" t="str">
        <f t="shared" si="47"/>
        <v>Standard</v>
      </c>
    </row>
    <row r="486" spans="1:27" ht="15" customHeight="1" x14ac:dyDescent="0.3">
      <c r="A486" s="4" t="str">
        <f>Cleaned_SalesTable!A486</f>
        <v>SALE484</v>
      </c>
      <c r="B486" s="26">
        <f>Cleaned_SalesTable!B486</f>
        <v>45639</v>
      </c>
      <c r="C486" s="4" t="str">
        <f t="shared" si="42"/>
        <v>Dec-2024</v>
      </c>
      <c r="D486" s="24">
        <f t="shared" si="43"/>
        <v>2024</v>
      </c>
      <c r="E486" s="4" t="str">
        <f>Cleaned_SalesTable!C486</f>
        <v>CUST1479</v>
      </c>
      <c r="F486" s="4" t="str">
        <f>VLOOKUP(E486,Cleaned_CustomerTable!$A:$H,2,FALSE())</f>
        <v>Dylan Gutierrez</v>
      </c>
      <c r="G486" s="24">
        <f>VLOOKUP(E486,Cleaned_CustomerTable!$A:$H,3,FALSE())</f>
        <v>40</v>
      </c>
      <c r="H486" s="4" t="str">
        <f>VLOOKUP(E486,Cleaned_CustomerTable!$A:$H,8,FALSE())</f>
        <v>Bronze</v>
      </c>
      <c r="I486" s="4" t="str">
        <f>VLOOKUP(E486,Cleaned_CustomerTable!$A:$H,6,FALSE())</f>
        <v>West Virginia</v>
      </c>
      <c r="J486" s="4" t="str">
        <f>Cleaned_SalesTable!D486</f>
        <v>PROD66</v>
      </c>
      <c r="K486" s="4" t="str">
        <f>VLOOKUP(J486,Cleaned_ProductTable!$A:$F,2,FALSE())</f>
        <v>Women's Hair Dryer Brush</v>
      </c>
      <c r="L486" s="4" t="str">
        <f>VLOOKUP(J486,Cleaned_ProductTable!$A:$F,3,FALSE())</f>
        <v>Beauty</v>
      </c>
      <c r="M486" s="4" t="str">
        <f>VLOOKUP(J486,Cleaned_ProductTable!$A:$F,4,FALSE())</f>
        <v>Torres, Spencer and Potter</v>
      </c>
      <c r="N486" s="4">
        <f>VLOOKUP(J486,Cleaned_ProductTable!$A:$F,5,FALSE())</f>
        <v>340.39</v>
      </c>
      <c r="O486" s="4" t="str">
        <f>Cleaned_SalesTable!E486</f>
        <v>STORE17</v>
      </c>
      <c r="P486" s="4" t="str">
        <f>VLOOKUP(O486,Cleaned_StoreTable!$A:$F,2,FALSE())</f>
        <v>Holloway Ltd</v>
      </c>
      <c r="Q486" s="4" t="str">
        <f>VLOOKUP(O486,Cleaned_StoreTable!$A:$F,3,FALSE())</f>
        <v>North</v>
      </c>
      <c r="R486" s="4" t="str">
        <f>VLOOKUP(O486,Cleaned_StoreTable!$A:$F,5,FALSE())</f>
        <v>Flagship</v>
      </c>
      <c r="S486" s="4">
        <f>Cleaned_SalesTable!F486</f>
        <v>1</v>
      </c>
      <c r="T486" s="9">
        <f>Cleaned_SalesTable!G486</f>
        <v>440.19</v>
      </c>
      <c r="U486" s="8">
        <f>Cleaned_SalesTable!H486</f>
        <v>0.03</v>
      </c>
      <c r="V486" s="4" t="str">
        <f>Cleaned_SalesTable!I486</f>
        <v>PayPal</v>
      </c>
      <c r="W486" s="9">
        <f>Cleaned_SalesTable!J486</f>
        <v>426.98430000000002</v>
      </c>
      <c r="X486" s="9">
        <f t="shared" si="44"/>
        <v>340.39</v>
      </c>
      <c r="Y486" s="9">
        <f t="shared" si="45"/>
        <v>86.59</v>
      </c>
      <c r="Z486" s="10">
        <f t="shared" si="46"/>
        <v>0.20280000000000001</v>
      </c>
      <c r="AA486" s="4" t="str">
        <f t="shared" si="47"/>
        <v>Standard</v>
      </c>
    </row>
    <row r="487" spans="1:27" ht="15" customHeight="1" x14ac:dyDescent="0.3">
      <c r="A487" s="4" t="str">
        <f>Cleaned_SalesTable!A487</f>
        <v>SALE485</v>
      </c>
      <c r="B487" s="26">
        <f>Cleaned_SalesTable!B487</f>
        <v>45919</v>
      </c>
      <c r="C487" s="4" t="str">
        <f t="shared" si="42"/>
        <v>Sep-2025</v>
      </c>
      <c r="D487" s="24">
        <f t="shared" si="43"/>
        <v>2025</v>
      </c>
      <c r="E487" s="4" t="str">
        <f>Cleaned_SalesTable!C487</f>
        <v>CUST1047</v>
      </c>
      <c r="F487" s="4" t="str">
        <f>VLOOKUP(E487,Cleaned_CustomerTable!$A:$H,2,FALSE())</f>
        <v>Gina Knight</v>
      </c>
      <c r="G487" s="24">
        <f>VLOOKUP(E487,Cleaned_CustomerTable!$A:$H,3,FALSE())</f>
        <v>54</v>
      </c>
      <c r="H487" s="4" t="str">
        <f>VLOOKUP(E487,Cleaned_CustomerTable!$A:$H,8,FALSE())</f>
        <v>Silver</v>
      </c>
      <c r="I487" s="4" t="str">
        <f>VLOOKUP(E487,Cleaned_CustomerTable!$A:$H,6,FALSE())</f>
        <v>Nevada</v>
      </c>
      <c r="J487" s="4" t="str">
        <f>Cleaned_SalesTable!D487</f>
        <v>PROD4</v>
      </c>
      <c r="K487" s="4" t="str">
        <f>VLOOKUP(J487,Cleaned_ProductTable!$A:$F,2,FALSE())</f>
        <v>Women's Yoga Pants</v>
      </c>
      <c r="L487" s="4" t="str">
        <f>VLOOKUP(J487,Cleaned_ProductTable!$A:$F,3,FALSE())</f>
        <v>Clothing</v>
      </c>
      <c r="M487" s="4" t="str">
        <f>VLOOKUP(J487,Cleaned_ProductTable!$A:$F,4,FALSE())</f>
        <v>Gonzales-Davis</v>
      </c>
      <c r="N487" s="4">
        <f>VLOOKUP(J487,Cleaned_ProductTable!$A:$F,5,FALSE())</f>
        <v>306.45999999999998</v>
      </c>
      <c r="O487" s="4" t="str">
        <f>Cleaned_SalesTable!E487</f>
        <v>STORE2</v>
      </c>
      <c r="P487" s="4" t="str">
        <f>VLOOKUP(O487,Cleaned_StoreTable!$A:$F,2,FALSE())</f>
        <v>Black-Horn</v>
      </c>
      <c r="Q487" s="4" t="str">
        <f>VLOOKUP(O487,Cleaned_StoreTable!$A:$F,3,FALSE())</f>
        <v>South</v>
      </c>
      <c r="R487" s="4" t="str">
        <f>VLOOKUP(O487,Cleaned_StoreTable!$A:$F,5,FALSE())</f>
        <v>Outlet</v>
      </c>
      <c r="S487" s="4">
        <f>Cleaned_SalesTable!F487</f>
        <v>2</v>
      </c>
      <c r="T487" s="9">
        <f>Cleaned_SalesTable!G487</f>
        <v>409</v>
      </c>
      <c r="U487" s="8">
        <f>Cleaned_SalesTable!H487</f>
        <v>0.17</v>
      </c>
      <c r="V487" s="4" t="str">
        <f>Cleaned_SalesTable!I487</f>
        <v>Credit Card</v>
      </c>
      <c r="W487" s="9">
        <f>Cleaned_SalesTable!J487</f>
        <v>678.94</v>
      </c>
      <c r="X487" s="9">
        <f t="shared" si="44"/>
        <v>612.91999999999996</v>
      </c>
      <c r="Y487" s="9">
        <f t="shared" si="45"/>
        <v>66.02</v>
      </c>
      <c r="Z487" s="10">
        <f t="shared" si="46"/>
        <v>9.7199999999999995E-2</v>
      </c>
      <c r="AA487" s="4" t="str">
        <f t="shared" si="47"/>
        <v>Standard</v>
      </c>
    </row>
    <row r="488" spans="1:27" ht="15" customHeight="1" x14ac:dyDescent="0.3">
      <c r="A488" s="4" t="str">
        <f>Cleaned_SalesTable!A488</f>
        <v>SALE486</v>
      </c>
      <c r="B488" s="26">
        <f>Cleaned_SalesTable!B488</f>
        <v>45333</v>
      </c>
      <c r="C488" s="4" t="str">
        <f t="shared" si="42"/>
        <v>Feb-2024</v>
      </c>
      <c r="D488" s="24">
        <f t="shared" si="43"/>
        <v>2024</v>
      </c>
      <c r="E488" s="4" t="str">
        <f>Cleaned_SalesTable!C488</f>
        <v>CUST1343</v>
      </c>
      <c r="F488" s="4" t="str">
        <f>VLOOKUP(E488,Cleaned_CustomerTable!$A:$H,2,FALSE())</f>
        <v>Ryan Moore</v>
      </c>
      <c r="G488" s="24">
        <f>VLOOKUP(E488,Cleaned_CustomerTable!$A:$H,3,FALSE())</f>
        <v>38</v>
      </c>
      <c r="H488" s="4" t="str">
        <f>VLOOKUP(E488,Cleaned_CustomerTable!$A:$H,8,FALSE())</f>
        <v>Bronze</v>
      </c>
      <c r="I488" s="4" t="str">
        <f>VLOOKUP(E488,Cleaned_CustomerTable!$A:$H,6,FALSE())</f>
        <v>Virginia</v>
      </c>
      <c r="J488" s="4" t="str">
        <f>Cleaned_SalesTable!D488</f>
        <v>PROD38</v>
      </c>
      <c r="K488" s="4" t="str">
        <f>VLOOKUP(J488,Cleaned_ProductTable!$A:$F,2,FALSE())</f>
        <v>Sports Water Hydration Pack</v>
      </c>
      <c r="L488" s="4" t="str">
        <f>VLOOKUP(J488,Cleaned_ProductTable!$A:$F,3,FALSE())</f>
        <v>Sports</v>
      </c>
      <c r="M488" s="4" t="str">
        <f>VLOOKUP(J488,Cleaned_ProductTable!$A:$F,4,FALSE())</f>
        <v>Sims-Smith</v>
      </c>
      <c r="N488" s="4">
        <f>VLOOKUP(J488,Cleaned_ProductTable!$A:$F,5,FALSE())</f>
        <v>135.61000000000001</v>
      </c>
      <c r="O488" s="4" t="str">
        <f>Cleaned_SalesTable!E488</f>
        <v>STORE19</v>
      </c>
      <c r="P488" s="4" t="str">
        <f>VLOOKUP(O488,Cleaned_StoreTable!$A:$F,2,FALSE())</f>
        <v>Mann-Austin</v>
      </c>
      <c r="Q488" s="4" t="str">
        <f>VLOOKUP(O488,Cleaned_StoreTable!$A:$F,3,FALSE())</f>
        <v>East</v>
      </c>
      <c r="R488" s="4" t="str">
        <f>VLOOKUP(O488,Cleaned_StoreTable!$A:$F,5,FALSE())</f>
        <v>Online</v>
      </c>
      <c r="S488" s="4">
        <f>Cleaned_SalesTable!F488</f>
        <v>3</v>
      </c>
      <c r="T488" s="9">
        <f>Cleaned_SalesTable!G488</f>
        <v>134.58000000000001</v>
      </c>
      <c r="U488" s="8">
        <f>Cleaned_SalesTable!H488</f>
        <v>0.04</v>
      </c>
      <c r="V488" s="4" t="str">
        <f>Cleaned_SalesTable!I488</f>
        <v>COD</v>
      </c>
      <c r="W488" s="9">
        <f>Cleaned_SalesTable!J488</f>
        <v>387.59039999999999</v>
      </c>
      <c r="X488" s="9">
        <f t="shared" si="44"/>
        <v>406.83</v>
      </c>
      <c r="Y488" s="9">
        <f t="shared" si="45"/>
        <v>-19.239999999999998</v>
      </c>
      <c r="Z488" s="10">
        <f t="shared" si="46"/>
        <v>-4.9599999999999998E-2</v>
      </c>
      <c r="AA488" s="4" t="str">
        <f t="shared" si="47"/>
        <v>Standard</v>
      </c>
    </row>
    <row r="489" spans="1:27" ht="15" customHeight="1" x14ac:dyDescent="0.3">
      <c r="A489" s="4" t="str">
        <f>Cleaned_SalesTable!A489</f>
        <v>SALE487</v>
      </c>
      <c r="B489" s="26">
        <f>Cleaned_SalesTable!B489</f>
        <v>45811</v>
      </c>
      <c r="C489" s="4" t="str">
        <f t="shared" si="42"/>
        <v>Jun-2025</v>
      </c>
      <c r="D489" s="24">
        <f t="shared" si="43"/>
        <v>2025</v>
      </c>
      <c r="E489" s="4" t="str">
        <f>Cleaned_SalesTable!C489</f>
        <v>CUST1348</v>
      </c>
      <c r="F489" s="4" t="str">
        <f>VLOOKUP(E489,Cleaned_CustomerTable!$A:$H,2,FALSE())</f>
        <v>Sherry Cabrera</v>
      </c>
      <c r="G489" s="24">
        <f>VLOOKUP(E489,Cleaned_CustomerTable!$A:$H,3,FALSE())</f>
        <v>55</v>
      </c>
      <c r="H489" s="4" t="str">
        <f>VLOOKUP(E489,Cleaned_CustomerTable!$A:$H,8,FALSE())</f>
        <v>Silver</v>
      </c>
      <c r="I489" s="4" t="str">
        <f>VLOOKUP(E489,Cleaned_CustomerTable!$A:$H,6,FALSE())</f>
        <v>Pennsylvania</v>
      </c>
      <c r="J489" s="4" t="str">
        <f>Cleaned_SalesTable!D489</f>
        <v>PROD39</v>
      </c>
      <c r="K489" s="4" t="str">
        <f>VLOOKUP(J489,Cleaned_ProductTable!$A:$F,2,FALSE())</f>
        <v>Portable Power Bank</v>
      </c>
      <c r="L489" s="4" t="str">
        <f>VLOOKUP(J489,Cleaned_ProductTable!$A:$F,3,FALSE())</f>
        <v>Electronics</v>
      </c>
      <c r="M489" s="4" t="str">
        <f>VLOOKUP(J489,Cleaned_ProductTable!$A:$F,4,FALSE())</f>
        <v>Cummings and Sons</v>
      </c>
      <c r="N489" s="4">
        <f>VLOOKUP(J489,Cleaned_ProductTable!$A:$F,5,FALSE())</f>
        <v>326.06</v>
      </c>
      <c r="O489" s="4" t="str">
        <f>Cleaned_SalesTable!E489</f>
        <v>STORE7</v>
      </c>
      <c r="P489" s="4" t="str">
        <f>VLOOKUP(O489,Cleaned_StoreTable!$A:$F,2,FALSE())</f>
        <v>Martinez-Mullins</v>
      </c>
      <c r="Q489" s="4" t="str">
        <f>VLOOKUP(O489,Cleaned_StoreTable!$A:$F,3,FALSE())</f>
        <v>South</v>
      </c>
      <c r="R489" s="4" t="str">
        <f>VLOOKUP(O489,Cleaned_StoreTable!$A:$F,5,FALSE())</f>
        <v>Online</v>
      </c>
      <c r="S489" s="4">
        <f>Cleaned_SalesTable!F489</f>
        <v>4</v>
      </c>
      <c r="T489" s="9">
        <f>Cleaned_SalesTable!G489</f>
        <v>284.44</v>
      </c>
      <c r="U489" s="8">
        <f>Cleaned_SalesTable!H489</f>
        <v>0.02</v>
      </c>
      <c r="V489" s="4" t="str">
        <f>Cleaned_SalesTable!I489</f>
        <v>Credit Card</v>
      </c>
      <c r="W489" s="9">
        <f>Cleaned_SalesTable!J489</f>
        <v>1115.0047999999999</v>
      </c>
      <c r="X489" s="9">
        <f t="shared" si="44"/>
        <v>1304.24</v>
      </c>
      <c r="Y489" s="9">
        <f t="shared" si="45"/>
        <v>-189.24</v>
      </c>
      <c r="Z489" s="10">
        <f t="shared" si="46"/>
        <v>-0.16969999999999999</v>
      </c>
      <c r="AA489" s="4" t="str">
        <f t="shared" si="47"/>
        <v>High Value</v>
      </c>
    </row>
    <row r="490" spans="1:27" ht="15" customHeight="1" x14ac:dyDescent="0.3">
      <c r="A490" s="4" t="str">
        <f>Cleaned_SalesTable!A490</f>
        <v>SALE488</v>
      </c>
      <c r="B490" s="26">
        <f>Cleaned_SalesTable!B490</f>
        <v>45726</v>
      </c>
      <c r="C490" s="4" t="str">
        <f t="shared" si="42"/>
        <v>Mar-2025</v>
      </c>
      <c r="D490" s="24">
        <f t="shared" si="43"/>
        <v>2025</v>
      </c>
      <c r="E490" s="4" t="str">
        <f>Cleaned_SalesTable!C490</f>
        <v>CUST1405</v>
      </c>
      <c r="F490" s="4" t="str">
        <f>VLOOKUP(E490,Cleaned_CustomerTable!$A:$H,2,FALSE())</f>
        <v>Eric Wolfe</v>
      </c>
      <c r="G490" s="24">
        <f>VLOOKUP(E490,Cleaned_CustomerTable!$A:$H,3,FALSE())</f>
        <v>18</v>
      </c>
      <c r="H490" s="4" t="str">
        <f>VLOOKUP(E490,Cleaned_CustomerTable!$A:$H,8,FALSE())</f>
        <v>Gold</v>
      </c>
      <c r="I490" s="4" t="str">
        <f>VLOOKUP(E490,Cleaned_CustomerTable!$A:$H,6,FALSE())</f>
        <v>Louisiana</v>
      </c>
      <c r="J490" s="4" t="str">
        <f>Cleaned_SalesTable!D490</f>
        <v>PROD73</v>
      </c>
      <c r="K490" s="4" t="str">
        <f>VLOOKUP(J490,Cleaned_ProductTable!$A:$F,2,FALSE())</f>
        <v>Shin Guards – Adult</v>
      </c>
      <c r="L490" s="4" t="str">
        <f>VLOOKUP(J490,Cleaned_ProductTable!$A:$F,3,FALSE())</f>
        <v>Sports</v>
      </c>
      <c r="M490" s="4" t="str">
        <f>VLOOKUP(J490,Cleaned_ProductTable!$A:$F,4,FALSE())</f>
        <v>French Ltd</v>
      </c>
      <c r="N490" s="4">
        <f>VLOOKUP(J490,Cleaned_ProductTable!$A:$F,5,FALSE())</f>
        <v>107.06</v>
      </c>
      <c r="O490" s="4" t="str">
        <f>Cleaned_SalesTable!E490</f>
        <v>STORE13</v>
      </c>
      <c r="P490" s="4" t="str">
        <f>VLOOKUP(O490,Cleaned_StoreTable!$A:$F,2,FALSE())</f>
        <v>Gardner, Humphrey and Contreras</v>
      </c>
      <c r="Q490" s="4" t="str">
        <f>VLOOKUP(O490,Cleaned_StoreTable!$A:$F,3,FALSE())</f>
        <v>East</v>
      </c>
      <c r="R490" s="4" t="str">
        <f>VLOOKUP(O490,Cleaned_StoreTable!$A:$F,5,FALSE())</f>
        <v>Flagship</v>
      </c>
      <c r="S490" s="4">
        <f>Cleaned_SalesTable!F490</f>
        <v>4</v>
      </c>
      <c r="T490" s="9">
        <f>Cleaned_SalesTable!G490</f>
        <v>922.69</v>
      </c>
      <c r="U490" s="8">
        <f>Cleaned_SalesTable!H490</f>
        <v>0.16</v>
      </c>
      <c r="V490" s="4" t="str">
        <f>Cleaned_SalesTable!I490</f>
        <v>Credit Card</v>
      </c>
      <c r="W490" s="9">
        <f>Cleaned_SalesTable!J490</f>
        <v>3100.2384000000002</v>
      </c>
      <c r="X490" s="9">
        <f t="shared" si="44"/>
        <v>428.24</v>
      </c>
      <c r="Y490" s="9">
        <f t="shared" si="45"/>
        <v>2672</v>
      </c>
      <c r="Z490" s="10">
        <f t="shared" si="46"/>
        <v>0.8619</v>
      </c>
      <c r="AA490" s="4" t="str">
        <f t="shared" si="47"/>
        <v>High Value</v>
      </c>
    </row>
    <row r="491" spans="1:27" ht="15" customHeight="1" x14ac:dyDescent="0.3">
      <c r="A491" s="4" t="str">
        <f>Cleaned_SalesTable!A491</f>
        <v>SALE489</v>
      </c>
      <c r="B491" s="26">
        <f>Cleaned_SalesTable!B491</f>
        <v>45644</v>
      </c>
      <c r="C491" s="4" t="str">
        <f t="shared" si="42"/>
        <v>Dec-2024</v>
      </c>
      <c r="D491" s="24">
        <f t="shared" si="43"/>
        <v>2024</v>
      </c>
      <c r="E491" s="4" t="str">
        <f>Cleaned_SalesTable!C491</f>
        <v>CUST1275</v>
      </c>
      <c r="F491" s="4" t="str">
        <f>VLOOKUP(E491,Cleaned_CustomerTable!$A:$H,2,FALSE())</f>
        <v>Shannon Miller</v>
      </c>
      <c r="G491" s="24">
        <f>VLOOKUP(E491,Cleaned_CustomerTable!$A:$H,3,FALSE())</f>
        <v>22</v>
      </c>
      <c r="H491" s="4" t="str">
        <f>VLOOKUP(E491,Cleaned_CustomerTable!$A:$H,8,FALSE())</f>
        <v>Gold</v>
      </c>
      <c r="I491" s="4" t="str">
        <f>VLOOKUP(E491,Cleaned_CustomerTable!$A:$H,6,FALSE())</f>
        <v>Kentucky</v>
      </c>
      <c r="J491" s="4" t="str">
        <f>Cleaned_SalesTable!D491</f>
        <v>PROD36</v>
      </c>
      <c r="K491" s="4" t="str">
        <f>VLOOKUP(J491,Cleaned_ProductTable!$A:$F,2,FALSE())</f>
        <v>Women's Summer Dress</v>
      </c>
      <c r="L491" s="4" t="str">
        <f>VLOOKUP(J491,Cleaned_ProductTable!$A:$F,3,FALSE())</f>
        <v>Clothing</v>
      </c>
      <c r="M491" s="4" t="str">
        <f>VLOOKUP(J491,Cleaned_ProductTable!$A:$F,4,FALSE())</f>
        <v>Smith-Mills</v>
      </c>
      <c r="N491" s="4">
        <f>VLOOKUP(J491,Cleaned_ProductTable!$A:$F,5,FALSE())</f>
        <v>223.43</v>
      </c>
      <c r="O491" s="4" t="str">
        <f>Cleaned_SalesTable!E491</f>
        <v>STORE6</v>
      </c>
      <c r="P491" s="4" t="str">
        <f>VLOOKUP(O491,Cleaned_StoreTable!$A:$F,2,FALSE())</f>
        <v>Benson-Elliott</v>
      </c>
      <c r="Q491" s="4" t="str">
        <f>VLOOKUP(O491,Cleaned_StoreTable!$A:$F,3,FALSE())</f>
        <v>East</v>
      </c>
      <c r="R491" s="4" t="str">
        <f>VLOOKUP(O491,Cleaned_StoreTable!$A:$F,5,FALSE())</f>
        <v>Online</v>
      </c>
      <c r="S491" s="4">
        <f>Cleaned_SalesTable!F491</f>
        <v>2</v>
      </c>
      <c r="T491" s="9">
        <f>Cleaned_SalesTable!G491</f>
        <v>992.55</v>
      </c>
      <c r="U491" s="8">
        <f>Cleaned_SalesTable!H491</f>
        <v>0.28000000000000003</v>
      </c>
      <c r="V491" s="4" t="str">
        <f>Cleaned_SalesTable!I491</f>
        <v>Credit Card</v>
      </c>
      <c r="W491" s="9">
        <f>Cleaned_SalesTable!J491</f>
        <v>1429.2719999999999</v>
      </c>
      <c r="X491" s="9">
        <f t="shared" si="44"/>
        <v>446.86</v>
      </c>
      <c r="Y491" s="9">
        <f t="shared" si="45"/>
        <v>982.41</v>
      </c>
      <c r="Z491" s="10">
        <f t="shared" si="46"/>
        <v>0.68730000000000002</v>
      </c>
      <c r="AA491" s="4" t="str">
        <f t="shared" si="47"/>
        <v>High Value</v>
      </c>
    </row>
    <row r="492" spans="1:27" ht="15" customHeight="1" x14ac:dyDescent="0.3">
      <c r="A492" s="4" t="str">
        <f>Cleaned_SalesTable!A492</f>
        <v>SALE490</v>
      </c>
      <c r="B492" s="26">
        <f>Cleaned_SalesTable!B492</f>
        <v>45371</v>
      </c>
      <c r="C492" s="4" t="str">
        <f t="shared" si="42"/>
        <v>Mar-2024</v>
      </c>
      <c r="D492" s="24">
        <f t="shared" si="43"/>
        <v>2024</v>
      </c>
      <c r="E492" s="4" t="str">
        <f>Cleaned_SalesTable!C492</f>
        <v>CUST1418</v>
      </c>
      <c r="F492" s="4" t="str">
        <f>VLOOKUP(E492,Cleaned_CustomerTable!$A:$H,2,FALSE())</f>
        <v>Luke Parks</v>
      </c>
      <c r="G492" s="24">
        <f>VLOOKUP(E492,Cleaned_CustomerTable!$A:$H,3,FALSE())</f>
        <v>60</v>
      </c>
      <c r="H492" s="4" t="str">
        <f>VLOOKUP(E492,Cleaned_CustomerTable!$A:$H,8,FALSE())</f>
        <v>Silver</v>
      </c>
      <c r="I492" s="4" t="str">
        <f>VLOOKUP(E492,Cleaned_CustomerTable!$A:$H,6,FALSE())</f>
        <v>New Hampshire</v>
      </c>
      <c r="J492" s="4" t="str">
        <f>Cleaned_SalesTable!D492</f>
        <v>PROD89</v>
      </c>
      <c r="K492" s="4" t="str">
        <f>VLOOKUP(J492,Cleaned_ProductTable!$A:$F,2,FALSE())</f>
        <v>Face Foundation Kit</v>
      </c>
      <c r="L492" s="4" t="str">
        <f>VLOOKUP(J492,Cleaned_ProductTable!$A:$F,3,FALSE())</f>
        <v>Beauty</v>
      </c>
      <c r="M492" s="4" t="str">
        <f>VLOOKUP(J492,Cleaned_ProductTable!$A:$F,4,FALSE())</f>
        <v>Taylor-Elliott</v>
      </c>
      <c r="N492" s="4">
        <f>VLOOKUP(J492,Cleaned_ProductTable!$A:$F,5,FALSE())</f>
        <v>183.04</v>
      </c>
      <c r="O492" s="4" t="str">
        <f>Cleaned_SalesTable!E492</f>
        <v>STORE18</v>
      </c>
      <c r="P492" s="4" t="str">
        <f>VLOOKUP(O492,Cleaned_StoreTable!$A:$F,2,FALSE())</f>
        <v>Guerrero-Schmitt</v>
      </c>
      <c r="Q492" s="4" t="str">
        <f>VLOOKUP(O492,Cleaned_StoreTable!$A:$F,3,FALSE())</f>
        <v>East</v>
      </c>
      <c r="R492" s="4" t="str">
        <f>VLOOKUP(O492,Cleaned_StoreTable!$A:$F,5,FALSE())</f>
        <v>Flagship</v>
      </c>
      <c r="S492" s="4">
        <f>Cleaned_SalesTable!F492</f>
        <v>1</v>
      </c>
      <c r="T492" s="9">
        <f>Cleaned_SalesTable!G492</f>
        <v>170.43</v>
      </c>
      <c r="U492" s="8">
        <f>Cleaned_SalesTable!H492</f>
        <v>0.03</v>
      </c>
      <c r="V492" s="4" t="str">
        <f>Cleaned_SalesTable!I492</f>
        <v>Credit Card</v>
      </c>
      <c r="W492" s="9">
        <f>Cleaned_SalesTable!J492</f>
        <v>165.31710000000001</v>
      </c>
      <c r="X492" s="9">
        <f t="shared" si="44"/>
        <v>183.04</v>
      </c>
      <c r="Y492" s="9">
        <f t="shared" si="45"/>
        <v>-17.72</v>
      </c>
      <c r="Z492" s="10">
        <f t="shared" si="46"/>
        <v>-0.1072</v>
      </c>
      <c r="AA492" s="4" t="str">
        <f t="shared" si="47"/>
        <v>Standard</v>
      </c>
    </row>
    <row r="493" spans="1:27" ht="15" customHeight="1" x14ac:dyDescent="0.3">
      <c r="A493" s="4" t="str">
        <f>Cleaned_SalesTable!A493</f>
        <v>SALE491</v>
      </c>
      <c r="B493" s="26">
        <f>Cleaned_SalesTable!B493</f>
        <v>45462</v>
      </c>
      <c r="C493" s="4" t="str">
        <f t="shared" si="42"/>
        <v>Jun-2024</v>
      </c>
      <c r="D493" s="24">
        <f t="shared" si="43"/>
        <v>2024</v>
      </c>
      <c r="E493" s="4" t="str">
        <f>Cleaned_SalesTable!C493</f>
        <v>CUST1223</v>
      </c>
      <c r="F493" s="4" t="str">
        <f>VLOOKUP(E493,Cleaned_CustomerTable!$A:$H,2,FALSE())</f>
        <v>Robert Harris</v>
      </c>
      <c r="G493" s="24">
        <f>VLOOKUP(E493,Cleaned_CustomerTable!$A:$H,3,FALSE())</f>
        <v>50</v>
      </c>
      <c r="H493" s="4" t="str">
        <f>VLOOKUP(E493,Cleaned_CustomerTable!$A:$H,8,FALSE())</f>
        <v>Platinum</v>
      </c>
      <c r="I493" s="4" t="str">
        <f>VLOOKUP(E493,Cleaned_CustomerTable!$A:$H,6,FALSE())</f>
        <v>Iowa</v>
      </c>
      <c r="J493" s="4" t="str">
        <f>Cleaned_SalesTable!D493</f>
        <v>PROD72</v>
      </c>
      <c r="K493" s="4" t="str">
        <f>VLOOKUP(J493,Cleaned_ProductTable!$A:$F,2,FALSE())</f>
        <v>Professional Jump Rope</v>
      </c>
      <c r="L493" s="4" t="str">
        <f>VLOOKUP(J493,Cleaned_ProductTable!$A:$F,3,FALSE())</f>
        <v>Sports</v>
      </c>
      <c r="M493" s="4" t="str">
        <f>VLOOKUP(J493,Cleaned_ProductTable!$A:$F,4,FALSE())</f>
        <v>Davis PLC</v>
      </c>
      <c r="N493" s="4">
        <f>VLOOKUP(J493,Cleaned_ProductTable!$A:$F,5,FALSE())</f>
        <v>477.61</v>
      </c>
      <c r="O493" s="4" t="str">
        <f>Cleaned_SalesTable!E493</f>
        <v>STORE2</v>
      </c>
      <c r="P493" s="4" t="str">
        <f>VLOOKUP(O493,Cleaned_StoreTable!$A:$F,2,FALSE())</f>
        <v>Black-Horn</v>
      </c>
      <c r="Q493" s="4" t="str">
        <f>VLOOKUP(O493,Cleaned_StoreTable!$A:$F,3,FALSE())</f>
        <v>South</v>
      </c>
      <c r="R493" s="4" t="str">
        <f>VLOOKUP(O493,Cleaned_StoreTable!$A:$F,5,FALSE())</f>
        <v>Outlet</v>
      </c>
      <c r="S493" s="4">
        <f>Cleaned_SalesTable!F493</f>
        <v>3</v>
      </c>
      <c r="T493" s="9">
        <f>Cleaned_SalesTable!G493</f>
        <v>480.51</v>
      </c>
      <c r="U493" s="8">
        <f>Cleaned_SalesTable!H493</f>
        <v>0.03</v>
      </c>
      <c r="V493" s="4" t="str">
        <f>Cleaned_SalesTable!I493</f>
        <v>Credit Card</v>
      </c>
      <c r="W493" s="9">
        <f>Cleaned_SalesTable!J493</f>
        <v>1398.2841000000001</v>
      </c>
      <c r="X493" s="9">
        <f t="shared" si="44"/>
        <v>1432.83</v>
      </c>
      <c r="Y493" s="9">
        <f t="shared" si="45"/>
        <v>-34.549999999999997</v>
      </c>
      <c r="Z493" s="10">
        <f t="shared" si="46"/>
        <v>-2.47E-2</v>
      </c>
      <c r="AA493" s="4" t="str">
        <f t="shared" si="47"/>
        <v>High Value</v>
      </c>
    </row>
    <row r="494" spans="1:27" ht="15" customHeight="1" x14ac:dyDescent="0.3">
      <c r="A494" s="4" t="str">
        <f>Cleaned_SalesTable!A494</f>
        <v>SALE492</v>
      </c>
      <c r="B494" s="26">
        <f>Cleaned_SalesTable!B494</f>
        <v>45632</v>
      </c>
      <c r="C494" s="4" t="str">
        <f t="shared" si="42"/>
        <v>Dec-2024</v>
      </c>
      <c r="D494" s="24">
        <f t="shared" si="43"/>
        <v>2024</v>
      </c>
      <c r="E494" s="4" t="str">
        <f>Cleaned_SalesTable!C494</f>
        <v>CUST1156</v>
      </c>
      <c r="F494" s="4" t="str">
        <f>VLOOKUP(E494,Cleaned_CustomerTable!$A:$H,2,FALSE())</f>
        <v>Maria Sanchez</v>
      </c>
      <c r="G494" s="24">
        <f>VLOOKUP(E494,Cleaned_CustomerTable!$A:$H,3,FALSE())</f>
        <v>46</v>
      </c>
      <c r="H494" s="4" t="str">
        <f>VLOOKUP(E494,Cleaned_CustomerTable!$A:$H,8,FALSE())</f>
        <v>Bronze</v>
      </c>
      <c r="I494" s="4" t="str">
        <f>VLOOKUP(E494,Cleaned_CustomerTable!$A:$H,6,FALSE())</f>
        <v>North Dakota</v>
      </c>
      <c r="J494" s="4" t="str">
        <f>Cleaned_SalesTable!D494</f>
        <v>PROD49</v>
      </c>
      <c r="K494" s="4" t="str">
        <f>VLOOKUP(J494,Cleaned_ProductTable!$A:$F,2,FALSE())</f>
        <v>Men's Roll-On Perfume</v>
      </c>
      <c r="L494" s="4" t="str">
        <f>VLOOKUP(J494,Cleaned_ProductTable!$A:$F,3,FALSE())</f>
        <v>Beauty</v>
      </c>
      <c r="M494" s="4" t="str">
        <f>VLOOKUP(J494,Cleaned_ProductTable!$A:$F,4,FALSE())</f>
        <v>Sullivan and Sons</v>
      </c>
      <c r="N494" s="4">
        <f>VLOOKUP(J494,Cleaned_ProductTable!$A:$F,5,FALSE())</f>
        <v>43.29</v>
      </c>
      <c r="O494" s="4" t="str">
        <f>Cleaned_SalesTable!E494</f>
        <v>STORE7</v>
      </c>
      <c r="P494" s="4" t="str">
        <f>VLOOKUP(O494,Cleaned_StoreTable!$A:$F,2,FALSE())</f>
        <v>Martinez-Mullins</v>
      </c>
      <c r="Q494" s="4" t="str">
        <f>VLOOKUP(O494,Cleaned_StoreTable!$A:$F,3,FALSE())</f>
        <v>South</v>
      </c>
      <c r="R494" s="4" t="str">
        <f>VLOOKUP(O494,Cleaned_StoreTable!$A:$F,5,FALSE())</f>
        <v>Online</v>
      </c>
      <c r="S494" s="4">
        <f>Cleaned_SalesTable!F494</f>
        <v>2</v>
      </c>
      <c r="T494" s="9">
        <f>Cleaned_SalesTable!G494</f>
        <v>955.66</v>
      </c>
      <c r="U494" s="8">
        <f>Cleaned_SalesTable!H494</f>
        <v>0.28999999999999998</v>
      </c>
      <c r="V494" s="4" t="str">
        <f>Cleaned_SalesTable!I494</f>
        <v>COD</v>
      </c>
      <c r="W494" s="9">
        <f>Cleaned_SalesTable!J494</f>
        <v>1357.0372</v>
      </c>
      <c r="X494" s="9">
        <f t="shared" si="44"/>
        <v>86.58</v>
      </c>
      <c r="Y494" s="9">
        <f t="shared" si="45"/>
        <v>1270.46</v>
      </c>
      <c r="Z494" s="10">
        <f t="shared" si="46"/>
        <v>0.93620000000000003</v>
      </c>
      <c r="AA494" s="4" t="str">
        <f t="shared" si="47"/>
        <v>High Value</v>
      </c>
    </row>
    <row r="495" spans="1:27" ht="15" customHeight="1" x14ac:dyDescent="0.3">
      <c r="A495" s="4" t="str">
        <f>Cleaned_SalesTable!A495</f>
        <v>SALE493</v>
      </c>
      <c r="B495" s="26">
        <f>Cleaned_SalesTable!B495</f>
        <v>45863</v>
      </c>
      <c r="C495" s="4" t="str">
        <f t="shared" si="42"/>
        <v>Jul-2025</v>
      </c>
      <c r="D495" s="24">
        <f t="shared" si="43"/>
        <v>2025</v>
      </c>
      <c r="E495" s="4" t="str">
        <f>Cleaned_SalesTable!C495</f>
        <v>CUST1451</v>
      </c>
      <c r="F495" s="4" t="str">
        <f>VLOOKUP(E495,Cleaned_CustomerTable!$A:$H,2,FALSE())</f>
        <v>Ashley Roberts</v>
      </c>
      <c r="G495" s="24">
        <f>VLOOKUP(E495,Cleaned_CustomerTable!$A:$H,3,FALSE())</f>
        <v>46</v>
      </c>
      <c r="H495" s="4" t="str">
        <f>VLOOKUP(E495,Cleaned_CustomerTable!$A:$H,8,FALSE())</f>
        <v>Gold</v>
      </c>
      <c r="I495" s="4" t="str">
        <f>VLOOKUP(E495,Cleaned_CustomerTable!$A:$H,6,FALSE())</f>
        <v>New Mexico</v>
      </c>
      <c r="J495" s="4" t="str">
        <f>Cleaned_SalesTable!D495</f>
        <v>PROD72</v>
      </c>
      <c r="K495" s="4" t="str">
        <f>VLOOKUP(J495,Cleaned_ProductTable!$A:$F,2,FALSE())</f>
        <v>Professional Jump Rope</v>
      </c>
      <c r="L495" s="4" t="str">
        <f>VLOOKUP(J495,Cleaned_ProductTable!$A:$F,3,FALSE())</f>
        <v>Sports</v>
      </c>
      <c r="M495" s="4" t="str">
        <f>VLOOKUP(J495,Cleaned_ProductTable!$A:$F,4,FALSE())</f>
        <v>Davis PLC</v>
      </c>
      <c r="N495" s="4">
        <f>VLOOKUP(J495,Cleaned_ProductTable!$A:$F,5,FALSE())</f>
        <v>477.61</v>
      </c>
      <c r="O495" s="4" t="str">
        <f>Cleaned_SalesTable!E495</f>
        <v>STORE0</v>
      </c>
      <c r="P495" s="4" t="str">
        <f>VLOOKUP(O495,Cleaned_StoreTable!$A:$F,2,FALSE())</f>
        <v>Rivera-Warner</v>
      </c>
      <c r="Q495" s="4" t="str">
        <f>VLOOKUP(O495,Cleaned_StoreTable!$A:$F,3,FALSE())</f>
        <v>East</v>
      </c>
      <c r="R495" s="4" t="str">
        <f>VLOOKUP(O495,Cleaned_StoreTable!$A:$F,5,FALSE())</f>
        <v>Flagship</v>
      </c>
      <c r="S495" s="4">
        <f>Cleaned_SalesTable!F495</f>
        <v>2</v>
      </c>
      <c r="T495" s="9">
        <f>Cleaned_SalesTable!G495</f>
        <v>488.02</v>
      </c>
      <c r="U495" s="8">
        <f>Cleaned_SalesTable!H495</f>
        <v>0.27</v>
      </c>
      <c r="V495" s="4" t="str">
        <f>Cleaned_SalesTable!I495</f>
        <v>PayPal</v>
      </c>
      <c r="W495" s="9">
        <f>Cleaned_SalesTable!J495</f>
        <v>712.50919999999996</v>
      </c>
      <c r="X495" s="9">
        <f t="shared" si="44"/>
        <v>955.22</v>
      </c>
      <c r="Y495" s="9">
        <f t="shared" si="45"/>
        <v>-242.71</v>
      </c>
      <c r="Z495" s="10">
        <f t="shared" si="46"/>
        <v>-0.34060000000000001</v>
      </c>
      <c r="AA495" s="4" t="str">
        <f t="shared" si="47"/>
        <v>Standard</v>
      </c>
    </row>
    <row r="496" spans="1:27" ht="15" customHeight="1" x14ac:dyDescent="0.3">
      <c r="A496" s="4" t="str">
        <f>Cleaned_SalesTable!A496</f>
        <v>SALE494</v>
      </c>
      <c r="B496" s="26">
        <f>Cleaned_SalesTable!B496</f>
        <v>45501</v>
      </c>
      <c r="C496" s="4" t="str">
        <f t="shared" si="42"/>
        <v>Jul-2024</v>
      </c>
      <c r="D496" s="24">
        <f t="shared" si="43"/>
        <v>2024</v>
      </c>
      <c r="E496" s="4" t="str">
        <f>Cleaned_SalesTable!C496</f>
        <v>CUST1240</v>
      </c>
      <c r="F496" s="4" t="str">
        <f>VLOOKUP(E496,Cleaned_CustomerTable!$A:$H,2,FALSE())</f>
        <v>William Hull</v>
      </c>
      <c r="G496" s="24">
        <f>VLOOKUP(E496,Cleaned_CustomerTable!$A:$H,3,FALSE())</f>
        <v>59</v>
      </c>
      <c r="H496" s="4" t="str">
        <f>VLOOKUP(E496,Cleaned_CustomerTable!$A:$H,8,FALSE())</f>
        <v>Platinum</v>
      </c>
      <c r="I496" s="4" t="str">
        <f>VLOOKUP(E496,Cleaned_CustomerTable!$A:$H,6,FALSE())</f>
        <v>Michigan</v>
      </c>
      <c r="J496" s="4" t="str">
        <f>Cleaned_SalesTable!D496</f>
        <v>PROD18</v>
      </c>
      <c r="K496" s="4" t="str">
        <f>VLOOKUP(J496,Cleaned_ProductTable!$A:$F,2,FALSE())</f>
        <v>Women's Denim Jeans</v>
      </c>
      <c r="L496" s="4" t="str">
        <f>VLOOKUP(J496,Cleaned_ProductTable!$A:$F,3,FALSE())</f>
        <v>Clothing</v>
      </c>
      <c r="M496" s="4" t="str">
        <f>VLOOKUP(J496,Cleaned_ProductTable!$A:$F,4,FALSE())</f>
        <v>Guerra-Hendrix</v>
      </c>
      <c r="N496" s="4">
        <f>VLOOKUP(J496,Cleaned_ProductTable!$A:$F,5,FALSE())</f>
        <v>265.73</v>
      </c>
      <c r="O496" s="4" t="str">
        <f>Cleaned_SalesTable!E496</f>
        <v>STORE0</v>
      </c>
      <c r="P496" s="4" t="str">
        <f>VLOOKUP(O496,Cleaned_StoreTable!$A:$F,2,FALSE())</f>
        <v>Rivera-Warner</v>
      </c>
      <c r="Q496" s="4" t="str">
        <f>VLOOKUP(O496,Cleaned_StoreTable!$A:$F,3,FALSE())</f>
        <v>East</v>
      </c>
      <c r="R496" s="4" t="str">
        <f>VLOOKUP(O496,Cleaned_StoreTable!$A:$F,5,FALSE())</f>
        <v>Flagship</v>
      </c>
      <c r="S496" s="4">
        <f>Cleaned_SalesTable!F496</f>
        <v>1</v>
      </c>
      <c r="T496" s="9">
        <f>Cleaned_SalesTable!G496</f>
        <v>917.17</v>
      </c>
      <c r="U496" s="8">
        <f>Cleaned_SalesTable!H496</f>
        <v>0.13</v>
      </c>
      <c r="V496" s="4" t="str">
        <f>Cleaned_SalesTable!I496</f>
        <v>COD</v>
      </c>
      <c r="W496" s="9">
        <f>Cleaned_SalesTable!J496</f>
        <v>797.93790000000001</v>
      </c>
      <c r="X496" s="9">
        <f t="shared" si="44"/>
        <v>265.73</v>
      </c>
      <c r="Y496" s="9">
        <f t="shared" si="45"/>
        <v>532.21</v>
      </c>
      <c r="Z496" s="10">
        <f t="shared" si="46"/>
        <v>0.66700000000000004</v>
      </c>
      <c r="AA496" s="4" t="str">
        <f t="shared" si="47"/>
        <v>Standard</v>
      </c>
    </row>
    <row r="497" spans="1:27" ht="15" customHeight="1" x14ac:dyDescent="0.3">
      <c r="A497" s="4" t="str">
        <f>Cleaned_SalesTable!A497</f>
        <v>SALE495</v>
      </c>
      <c r="B497" s="26">
        <f>Cleaned_SalesTable!B497</f>
        <v>45568</v>
      </c>
      <c r="C497" s="4" t="str">
        <f t="shared" si="42"/>
        <v>Oct-2024</v>
      </c>
      <c r="D497" s="24">
        <f t="shared" si="43"/>
        <v>2024</v>
      </c>
      <c r="E497" s="4" t="str">
        <f>Cleaned_SalesTable!C497</f>
        <v>CUST1324</v>
      </c>
      <c r="F497" s="4" t="str">
        <f>VLOOKUP(E497,Cleaned_CustomerTable!$A:$H,2,FALSE())</f>
        <v>Alex Mann Ii</v>
      </c>
      <c r="G497" s="24">
        <f>VLOOKUP(E497,Cleaned_CustomerTable!$A:$H,3,FALSE())</f>
        <v>58</v>
      </c>
      <c r="H497" s="4" t="str">
        <f>VLOOKUP(E497,Cleaned_CustomerTable!$A:$H,8,FALSE())</f>
        <v>Bronze</v>
      </c>
      <c r="I497" s="4" t="str">
        <f>VLOOKUP(E497,Cleaned_CustomerTable!$A:$H,6,FALSE())</f>
        <v>Oklahoma</v>
      </c>
      <c r="J497" s="4" t="str">
        <f>Cleaned_SalesTable!D497</f>
        <v>PROD8</v>
      </c>
      <c r="K497" s="4" t="str">
        <f>VLOOKUP(J497,Cleaned_ProductTable!$A:$F,2,FALSE())</f>
        <v>Wireless Bluetooth Earbuds</v>
      </c>
      <c r="L497" s="4" t="str">
        <f>VLOOKUP(J497,Cleaned_ProductTable!$A:$F,3,FALSE())</f>
        <v>Electronics</v>
      </c>
      <c r="M497" s="4" t="str">
        <f>VLOOKUP(J497,Cleaned_ProductTable!$A:$F,4,FALSE())</f>
        <v>Perez-Johnston</v>
      </c>
      <c r="N497" s="4">
        <f>VLOOKUP(J497,Cleaned_ProductTable!$A:$F,5,FALSE())</f>
        <v>439.07</v>
      </c>
      <c r="O497" s="4" t="str">
        <f>Cleaned_SalesTable!E497</f>
        <v>STORE5</v>
      </c>
      <c r="P497" s="4" t="str">
        <f>VLOOKUP(O497,Cleaned_StoreTable!$A:$F,2,FALSE())</f>
        <v>Gray Ltd</v>
      </c>
      <c r="Q497" s="4" t="str">
        <f>VLOOKUP(O497,Cleaned_StoreTable!$A:$F,3,FALSE())</f>
        <v>North</v>
      </c>
      <c r="R497" s="4" t="str">
        <f>VLOOKUP(O497,Cleaned_StoreTable!$A:$F,5,FALSE())</f>
        <v>Outlet</v>
      </c>
      <c r="S497" s="4">
        <f>Cleaned_SalesTable!F497</f>
        <v>2</v>
      </c>
      <c r="T497" s="9">
        <f>Cleaned_SalesTable!G497</f>
        <v>406.46</v>
      </c>
      <c r="U497" s="8">
        <f>Cleaned_SalesTable!H497</f>
        <v>0.3</v>
      </c>
      <c r="V497" s="4" t="str">
        <f>Cleaned_SalesTable!I497</f>
        <v>PayPal</v>
      </c>
      <c r="W497" s="9">
        <f>Cleaned_SalesTable!J497</f>
        <v>569.04399999999998</v>
      </c>
      <c r="X497" s="9">
        <f t="shared" si="44"/>
        <v>878.14</v>
      </c>
      <c r="Y497" s="9">
        <f t="shared" si="45"/>
        <v>-309.10000000000002</v>
      </c>
      <c r="Z497" s="10">
        <f t="shared" si="46"/>
        <v>-0.54320000000000002</v>
      </c>
      <c r="AA497" s="4" t="str">
        <f t="shared" si="47"/>
        <v>Standard</v>
      </c>
    </row>
    <row r="498" spans="1:27" ht="15" customHeight="1" x14ac:dyDescent="0.3">
      <c r="A498" s="4" t="str">
        <f>Cleaned_SalesTable!A498</f>
        <v>SALE496</v>
      </c>
      <c r="B498" s="26">
        <f>Cleaned_SalesTable!B498</f>
        <v>45238</v>
      </c>
      <c r="C498" s="4" t="str">
        <f t="shared" si="42"/>
        <v>Nov-2023</v>
      </c>
      <c r="D498" s="24">
        <f t="shared" si="43"/>
        <v>2023</v>
      </c>
      <c r="E498" s="4" t="str">
        <f>Cleaned_SalesTable!C498</f>
        <v>CUST1232</v>
      </c>
      <c r="F498" s="4" t="str">
        <f>VLOOKUP(E498,Cleaned_CustomerTable!$A:$H,2,FALSE())</f>
        <v>Christy Hill</v>
      </c>
      <c r="G498" s="24">
        <f>VLOOKUP(E498,Cleaned_CustomerTable!$A:$H,3,FALSE())</f>
        <v>27</v>
      </c>
      <c r="H498" s="4" t="str">
        <f>VLOOKUP(E498,Cleaned_CustomerTable!$A:$H,8,FALSE())</f>
        <v>Platinum</v>
      </c>
      <c r="I498" s="4" t="str">
        <f>VLOOKUP(E498,Cleaned_CustomerTable!$A:$H,6,FALSE())</f>
        <v>New Jersey</v>
      </c>
      <c r="J498" s="4" t="str">
        <f>Cleaned_SalesTable!D498</f>
        <v>PROD95</v>
      </c>
      <c r="K498" s="4" t="str">
        <f>VLOOKUP(J498,Cleaned_ProductTable!$A:$F,2,FALSE())</f>
        <v>Sports Stopwatch Basic</v>
      </c>
      <c r="L498" s="4" t="str">
        <f>VLOOKUP(J498,Cleaned_ProductTable!$A:$F,3,FALSE())</f>
        <v>Sports</v>
      </c>
      <c r="M498" s="4" t="str">
        <f>VLOOKUP(J498,Cleaned_ProductTable!$A:$F,4,FALSE())</f>
        <v>Wilson Group</v>
      </c>
      <c r="N498" s="4">
        <f>VLOOKUP(J498,Cleaned_ProductTable!$A:$F,5,FALSE())</f>
        <v>60.65</v>
      </c>
      <c r="O498" s="4" t="str">
        <f>Cleaned_SalesTable!E498</f>
        <v>STORE0</v>
      </c>
      <c r="P498" s="4" t="str">
        <f>VLOOKUP(O498,Cleaned_StoreTable!$A:$F,2,FALSE())</f>
        <v>Rivera-Warner</v>
      </c>
      <c r="Q498" s="4" t="str">
        <f>VLOOKUP(O498,Cleaned_StoreTable!$A:$F,3,FALSE())</f>
        <v>East</v>
      </c>
      <c r="R498" s="4" t="str">
        <f>VLOOKUP(O498,Cleaned_StoreTable!$A:$F,5,FALSE())</f>
        <v>Flagship</v>
      </c>
      <c r="S498" s="4">
        <f>Cleaned_SalesTable!F498</f>
        <v>2</v>
      </c>
      <c r="T498" s="9">
        <f>Cleaned_SalesTable!G498</f>
        <v>264.39</v>
      </c>
      <c r="U498" s="8">
        <f>Cleaned_SalesTable!H498</f>
        <v>0.11</v>
      </c>
      <c r="V498" s="4" t="str">
        <f>Cleaned_SalesTable!I498</f>
        <v>COD</v>
      </c>
      <c r="W498" s="9">
        <f>Cleaned_SalesTable!J498</f>
        <v>470.61419999999998</v>
      </c>
      <c r="X498" s="9">
        <f t="shared" si="44"/>
        <v>121.3</v>
      </c>
      <c r="Y498" s="9">
        <f t="shared" si="45"/>
        <v>349.31</v>
      </c>
      <c r="Z498" s="10">
        <f t="shared" si="46"/>
        <v>0.74219999999999997</v>
      </c>
      <c r="AA498" s="4" t="str">
        <f t="shared" si="47"/>
        <v>Standard</v>
      </c>
    </row>
    <row r="499" spans="1:27" ht="15" customHeight="1" x14ac:dyDescent="0.3">
      <c r="A499" s="4" t="str">
        <f>Cleaned_SalesTable!A499</f>
        <v>SALE497</v>
      </c>
      <c r="B499" s="26">
        <f>Cleaned_SalesTable!B499</f>
        <v>45754</v>
      </c>
      <c r="C499" s="4" t="str">
        <f t="shared" si="42"/>
        <v>Apr-2025</v>
      </c>
      <c r="D499" s="24">
        <f t="shared" si="43"/>
        <v>2025</v>
      </c>
      <c r="E499" s="4" t="str">
        <f>Cleaned_SalesTable!C499</f>
        <v>CUST1191</v>
      </c>
      <c r="F499" s="4" t="str">
        <f>VLOOKUP(E499,Cleaned_CustomerTable!$A:$H,2,FALSE())</f>
        <v>Todd Poole</v>
      </c>
      <c r="G499" s="24">
        <f>VLOOKUP(E499,Cleaned_CustomerTable!$A:$H,3,FALSE())</f>
        <v>29</v>
      </c>
      <c r="H499" s="4" t="str">
        <f>VLOOKUP(E499,Cleaned_CustomerTable!$A:$H,8,FALSE())</f>
        <v>Bronze</v>
      </c>
      <c r="I499" s="4" t="str">
        <f>VLOOKUP(E499,Cleaned_CustomerTable!$A:$H,6,FALSE())</f>
        <v>Ohio</v>
      </c>
      <c r="J499" s="4" t="str">
        <f>Cleaned_SalesTable!D499</f>
        <v>PROD68</v>
      </c>
      <c r="K499" s="4" t="str">
        <f>VLOOKUP(J499,Cleaned_ProductTable!$A:$F,2,FALSE())</f>
        <v>Wooden Nightstand</v>
      </c>
      <c r="L499" s="4" t="str">
        <f>VLOOKUP(J499,Cleaned_ProductTable!$A:$F,3,FALSE())</f>
        <v>Home</v>
      </c>
      <c r="M499" s="4" t="str">
        <f>VLOOKUP(J499,Cleaned_ProductTable!$A:$F,4,FALSE())</f>
        <v>Wolfe, Ross and Hester</v>
      </c>
      <c r="N499" s="4">
        <f>VLOOKUP(J499,Cleaned_ProductTable!$A:$F,5,FALSE())</f>
        <v>243.7</v>
      </c>
      <c r="O499" s="4" t="str">
        <f>Cleaned_SalesTable!E499</f>
        <v>STORE16</v>
      </c>
      <c r="P499" s="4" t="str">
        <f>VLOOKUP(O499,Cleaned_StoreTable!$A:$F,2,FALSE())</f>
        <v>Frederick-Wright</v>
      </c>
      <c r="Q499" s="4" t="str">
        <f>VLOOKUP(O499,Cleaned_StoreTable!$A:$F,3,FALSE())</f>
        <v>West</v>
      </c>
      <c r="R499" s="4" t="str">
        <f>VLOOKUP(O499,Cleaned_StoreTable!$A:$F,5,FALSE())</f>
        <v>Flagship</v>
      </c>
      <c r="S499" s="4">
        <f>Cleaned_SalesTable!F499</f>
        <v>1</v>
      </c>
      <c r="T499" s="9">
        <f>Cleaned_SalesTable!G499</f>
        <v>414.97</v>
      </c>
      <c r="U499" s="8">
        <f>Cleaned_SalesTable!H499</f>
        <v>0.22</v>
      </c>
      <c r="V499" s="4" t="str">
        <f>Cleaned_SalesTable!I499</f>
        <v>PayPal</v>
      </c>
      <c r="W499" s="9">
        <f>Cleaned_SalesTable!J499</f>
        <v>323.67660000000001</v>
      </c>
      <c r="X499" s="9">
        <f t="shared" si="44"/>
        <v>243.7</v>
      </c>
      <c r="Y499" s="9">
        <f t="shared" si="45"/>
        <v>79.98</v>
      </c>
      <c r="Z499" s="10">
        <f t="shared" si="46"/>
        <v>0.24709999999999999</v>
      </c>
      <c r="AA499" s="4" t="str">
        <f t="shared" si="47"/>
        <v>Standard</v>
      </c>
    </row>
    <row r="500" spans="1:27" ht="15" customHeight="1" x14ac:dyDescent="0.3">
      <c r="A500" s="4" t="str">
        <f>Cleaned_SalesTable!A500</f>
        <v>SALE498</v>
      </c>
      <c r="B500" s="26">
        <f>Cleaned_SalesTable!B500</f>
        <v>45280</v>
      </c>
      <c r="C500" s="4" t="str">
        <f t="shared" si="42"/>
        <v>Dec-2023</v>
      </c>
      <c r="D500" s="24">
        <f t="shared" si="43"/>
        <v>2023</v>
      </c>
      <c r="E500" s="4" t="str">
        <f>Cleaned_SalesTable!C500</f>
        <v>CUST1146</v>
      </c>
      <c r="F500" s="4" t="str">
        <f>VLOOKUP(E500,Cleaned_CustomerTable!$A:$H,2,FALSE())</f>
        <v>Edward Rivera</v>
      </c>
      <c r="G500" s="24">
        <f>VLOOKUP(E500,Cleaned_CustomerTable!$A:$H,3,FALSE())</f>
        <v>32</v>
      </c>
      <c r="H500" s="4" t="str">
        <f>VLOOKUP(E500,Cleaned_CustomerTable!$A:$H,8,FALSE())</f>
        <v>Gold</v>
      </c>
      <c r="I500" s="4" t="str">
        <f>VLOOKUP(E500,Cleaned_CustomerTable!$A:$H,6,FALSE())</f>
        <v>South Carolina</v>
      </c>
      <c r="J500" s="4" t="str">
        <f>Cleaned_SalesTable!D500</f>
        <v>PROD25</v>
      </c>
      <c r="K500" s="4" t="str">
        <f>VLOOKUP(J500,Cleaned_ProductTable!$A:$F,2,FALSE())</f>
        <v>Women's Scarf Set</v>
      </c>
      <c r="L500" s="4" t="str">
        <f>VLOOKUP(J500,Cleaned_ProductTable!$A:$F,3,FALSE())</f>
        <v>Clothing</v>
      </c>
      <c r="M500" s="4" t="str">
        <f>VLOOKUP(J500,Cleaned_ProductTable!$A:$F,4,FALSE())</f>
        <v>Brown and Sons</v>
      </c>
      <c r="N500" s="4">
        <f>VLOOKUP(J500,Cleaned_ProductTable!$A:$F,5,FALSE())</f>
        <v>174.02</v>
      </c>
      <c r="O500" s="4" t="str">
        <f>Cleaned_SalesTable!E500</f>
        <v>STORE12</v>
      </c>
      <c r="P500" s="4" t="str">
        <f>VLOOKUP(O500,Cleaned_StoreTable!$A:$F,2,FALSE())</f>
        <v>Thomas, Bridges and Harris</v>
      </c>
      <c r="Q500" s="4" t="str">
        <f>VLOOKUP(O500,Cleaned_StoreTable!$A:$F,3,FALSE())</f>
        <v>North</v>
      </c>
      <c r="R500" s="4" t="str">
        <f>VLOOKUP(O500,Cleaned_StoreTable!$A:$F,5,FALSE())</f>
        <v>Online</v>
      </c>
      <c r="S500" s="4">
        <f>Cleaned_SalesTable!F500</f>
        <v>2</v>
      </c>
      <c r="T500" s="9">
        <f>Cleaned_SalesTable!G500</f>
        <v>583.51</v>
      </c>
      <c r="U500" s="8">
        <f>Cleaned_SalesTable!H500</f>
        <v>0.2</v>
      </c>
      <c r="V500" s="4" t="str">
        <f>Cleaned_SalesTable!I500</f>
        <v>COD</v>
      </c>
      <c r="W500" s="9">
        <f>Cleaned_SalesTable!J500</f>
        <v>933.61599999999999</v>
      </c>
      <c r="X500" s="9">
        <f t="shared" si="44"/>
        <v>348.04</v>
      </c>
      <c r="Y500" s="9">
        <f t="shared" si="45"/>
        <v>585.58000000000004</v>
      </c>
      <c r="Z500" s="10">
        <f t="shared" si="46"/>
        <v>0.62719999999999998</v>
      </c>
      <c r="AA500" s="4" t="str">
        <f t="shared" si="47"/>
        <v>Standard</v>
      </c>
    </row>
    <row r="501" spans="1:27" ht="15" customHeight="1" x14ac:dyDescent="0.3">
      <c r="A501" s="4" t="str">
        <f>Cleaned_SalesTable!A501</f>
        <v>SALE499</v>
      </c>
      <c r="B501" s="26">
        <f>Cleaned_SalesTable!B501</f>
        <v>45911</v>
      </c>
      <c r="C501" s="4" t="str">
        <f t="shared" si="42"/>
        <v>Sep-2025</v>
      </c>
      <c r="D501" s="24">
        <f t="shared" si="43"/>
        <v>2025</v>
      </c>
      <c r="E501" s="4" t="str">
        <f>Cleaned_SalesTable!C501</f>
        <v>CUST1011</v>
      </c>
      <c r="F501" s="4" t="str">
        <f>VLOOKUP(E501,Cleaned_CustomerTable!$A:$H,2,FALSE())</f>
        <v>Brian Lopez</v>
      </c>
      <c r="G501" s="24">
        <f>VLOOKUP(E501,Cleaned_CustomerTable!$A:$H,3,FALSE())</f>
        <v>28</v>
      </c>
      <c r="H501" s="4" t="str">
        <f>VLOOKUP(E501,Cleaned_CustomerTable!$A:$H,8,FALSE())</f>
        <v>Gold</v>
      </c>
      <c r="I501" s="4" t="str">
        <f>VLOOKUP(E501,Cleaned_CustomerTable!$A:$H,6,FALSE())</f>
        <v>New York</v>
      </c>
      <c r="J501" s="4" t="str">
        <f>Cleaned_SalesTable!D501</f>
        <v>PROD31</v>
      </c>
      <c r="K501" s="4" t="str">
        <f>VLOOKUP(J501,Cleaned_ProductTable!$A:$F,2,FALSE())</f>
        <v>Basketball</v>
      </c>
      <c r="L501" s="4" t="str">
        <f>VLOOKUP(J501,Cleaned_ProductTable!$A:$F,3,FALSE())</f>
        <v>Sports</v>
      </c>
      <c r="M501" s="4" t="str">
        <f>VLOOKUP(J501,Cleaned_ProductTable!$A:$F,4,FALSE())</f>
        <v>Nolan-Snow</v>
      </c>
      <c r="N501" s="4">
        <f>VLOOKUP(J501,Cleaned_ProductTable!$A:$F,5,FALSE())</f>
        <v>204.39</v>
      </c>
      <c r="O501" s="4" t="str">
        <f>Cleaned_SalesTable!E501</f>
        <v>STORE17</v>
      </c>
      <c r="P501" s="4" t="str">
        <f>VLOOKUP(O501,Cleaned_StoreTable!$A:$F,2,FALSE())</f>
        <v>Holloway Ltd</v>
      </c>
      <c r="Q501" s="4" t="str">
        <f>VLOOKUP(O501,Cleaned_StoreTable!$A:$F,3,FALSE())</f>
        <v>North</v>
      </c>
      <c r="R501" s="4" t="str">
        <f>VLOOKUP(O501,Cleaned_StoreTable!$A:$F,5,FALSE())</f>
        <v>Flagship</v>
      </c>
      <c r="S501" s="4">
        <f>Cleaned_SalesTable!F501</f>
        <v>1</v>
      </c>
      <c r="T501" s="9">
        <f>Cleaned_SalesTable!G501</f>
        <v>659.27</v>
      </c>
      <c r="U501" s="8">
        <f>Cleaned_SalesTable!H501</f>
        <v>0.15</v>
      </c>
      <c r="V501" s="4" t="str">
        <f>Cleaned_SalesTable!I501</f>
        <v>PayPal</v>
      </c>
      <c r="W501" s="9">
        <f>Cleaned_SalesTable!J501</f>
        <v>560.37950000000001</v>
      </c>
      <c r="X501" s="9">
        <f t="shared" si="44"/>
        <v>204.39</v>
      </c>
      <c r="Y501" s="9">
        <f t="shared" si="45"/>
        <v>355.99</v>
      </c>
      <c r="Z501" s="10">
        <f t="shared" si="46"/>
        <v>0.63529999999999998</v>
      </c>
      <c r="AA501" s="4" t="str">
        <f t="shared" si="47"/>
        <v>Standard</v>
      </c>
    </row>
    <row r="502" spans="1:27" ht="15" customHeight="1" x14ac:dyDescent="0.3">
      <c r="A502" s="4" t="str">
        <f>Cleaned_SalesTable!A502</f>
        <v>SALE500</v>
      </c>
      <c r="B502" s="26">
        <f>Cleaned_SalesTable!B502</f>
        <v>45627</v>
      </c>
      <c r="C502" s="4" t="str">
        <f t="shared" si="42"/>
        <v>Dec-2024</v>
      </c>
      <c r="D502" s="24">
        <f t="shared" si="43"/>
        <v>2024</v>
      </c>
      <c r="E502" s="4" t="str">
        <f>Cleaned_SalesTable!C502</f>
        <v>CUST1445</v>
      </c>
      <c r="F502" s="4" t="str">
        <f>VLOOKUP(E502,Cleaned_CustomerTable!$A:$H,2,FALSE())</f>
        <v>Gene Lee</v>
      </c>
      <c r="G502" s="24">
        <f>VLOOKUP(E502,Cleaned_CustomerTable!$A:$H,3,FALSE())</f>
        <v>41</v>
      </c>
      <c r="H502" s="4" t="str">
        <f>VLOOKUP(E502,Cleaned_CustomerTable!$A:$H,8,FALSE())</f>
        <v>Platinum</v>
      </c>
      <c r="I502" s="4" t="str">
        <f>VLOOKUP(E502,Cleaned_CustomerTable!$A:$H,6,FALSE())</f>
        <v>Virginia</v>
      </c>
      <c r="J502" s="4" t="str">
        <f>Cleaned_SalesTable!D502</f>
        <v>PROD2</v>
      </c>
      <c r="K502" s="4" t="str">
        <f>VLOOKUP(J502,Cleaned_ProductTable!$A:$F,2,FALSE())</f>
        <v>Women's Casual Hoodie</v>
      </c>
      <c r="L502" s="4" t="str">
        <f>VLOOKUP(J502,Cleaned_ProductTable!$A:$F,3,FALSE())</f>
        <v>Clothing</v>
      </c>
      <c r="M502" s="4" t="str">
        <f>VLOOKUP(J502,Cleaned_ProductTable!$A:$F,4,FALSE())</f>
        <v>Sims Inc</v>
      </c>
      <c r="N502" s="4">
        <f>VLOOKUP(J502,Cleaned_ProductTable!$A:$F,5,FALSE())</f>
        <v>265.73</v>
      </c>
      <c r="O502" s="4" t="str">
        <f>Cleaned_SalesTable!E502</f>
        <v>STORE4</v>
      </c>
      <c r="P502" s="4" t="str">
        <f>VLOOKUP(O502,Cleaned_StoreTable!$A:$F,2,FALSE())</f>
        <v>Alexander Group</v>
      </c>
      <c r="Q502" s="4" t="str">
        <f>VLOOKUP(O502,Cleaned_StoreTable!$A:$F,3,FALSE())</f>
        <v>South</v>
      </c>
      <c r="R502" s="4" t="str">
        <f>VLOOKUP(O502,Cleaned_StoreTable!$A:$F,5,FALSE())</f>
        <v>Online</v>
      </c>
      <c r="S502" s="4">
        <f>Cleaned_SalesTable!F502</f>
        <v>4</v>
      </c>
      <c r="T502" s="9">
        <f>Cleaned_SalesTable!G502</f>
        <v>106.66</v>
      </c>
      <c r="U502" s="8">
        <f>Cleaned_SalesTable!H502</f>
        <v>0.2</v>
      </c>
      <c r="V502" s="4" t="str">
        <f>Cleaned_SalesTable!I502</f>
        <v>COD</v>
      </c>
      <c r="W502" s="9">
        <f>Cleaned_SalesTable!J502</f>
        <v>341.31200000000001</v>
      </c>
      <c r="X502" s="9">
        <f t="shared" si="44"/>
        <v>1062.92</v>
      </c>
      <c r="Y502" s="9">
        <f t="shared" si="45"/>
        <v>-721.61</v>
      </c>
      <c r="Z502" s="10">
        <f t="shared" si="46"/>
        <v>-2.1141999999999999</v>
      </c>
      <c r="AA502" s="4" t="str">
        <f t="shared" si="47"/>
        <v>Standard</v>
      </c>
    </row>
    <row r="503" spans="1:27" ht="15" customHeight="1" x14ac:dyDescent="0.3">
      <c r="A503" s="4" t="str">
        <f>Cleaned_SalesTable!A503</f>
        <v>SALE501</v>
      </c>
      <c r="B503" s="26">
        <f>Cleaned_SalesTable!B503</f>
        <v>45617</v>
      </c>
      <c r="C503" s="4" t="str">
        <f t="shared" si="42"/>
        <v>Nov-2024</v>
      </c>
      <c r="D503" s="24">
        <f t="shared" si="43"/>
        <v>2024</v>
      </c>
      <c r="E503" s="4" t="str">
        <f>Cleaned_SalesTable!C503</f>
        <v>CUST1163</v>
      </c>
      <c r="F503" s="4" t="str">
        <f>VLOOKUP(E503,Cleaned_CustomerTable!$A:$H,2,FALSE())</f>
        <v>Joseph Jones</v>
      </c>
      <c r="G503" s="24">
        <f>VLOOKUP(E503,Cleaned_CustomerTable!$A:$H,3,FALSE())</f>
        <v>21</v>
      </c>
      <c r="H503" s="4" t="str">
        <f>VLOOKUP(E503,Cleaned_CustomerTable!$A:$H,8,FALSE())</f>
        <v>Bronze</v>
      </c>
      <c r="I503" s="4" t="str">
        <f>VLOOKUP(E503,Cleaned_CustomerTable!$A:$H,6,FALSE())</f>
        <v>Illinois</v>
      </c>
      <c r="J503" s="4" t="str">
        <f>Cleaned_SalesTable!D503</f>
        <v>PROD10</v>
      </c>
      <c r="K503" s="4" t="str">
        <f>VLOOKUP(J503,Cleaned_ProductTable!$A:$F,2,FALSE())</f>
        <v>Ceramic Kitchen Bowl Set</v>
      </c>
      <c r="L503" s="4" t="str">
        <f>VLOOKUP(J503,Cleaned_ProductTable!$A:$F,3,FALSE())</f>
        <v>Home</v>
      </c>
      <c r="M503" s="4" t="str">
        <f>VLOOKUP(J503,Cleaned_ProductTable!$A:$F,4,FALSE())</f>
        <v>Hamilton Group</v>
      </c>
      <c r="N503" s="4">
        <f>VLOOKUP(J503,Cleaned_ProductTable!$A:$F,5,FALSE())</f>
        <v>298.86</v>
      </c>
      <c r="O503" s="4" t="str">
        <f>Cleaned_SalesTable!E503</f>
        <v>STORE5</v>
      </c>
      <c r="P503" s="4" t="str">
        <f>VLOOKUP(O503,Cleaned_StoreTable!$A:$F,2,FALSE())</f>
        <v>Gray Ltd</v>
      </c>
      <c r="Q503" s="4" t="str">
        <f>VLOOKUP(O503,Cleaned_StoreTable!$A:$F,3,FALSE())</f>
        <v>North</v>
      </c>
      <c r="R503" s="4" t="str">
        <f>VLOOKUP(O503,Cleaned_StoreTable!$A:$F,5,FALSE())</f>
        <v>Outlet</v>
      </c>
      <c r="S503" s="4">
        <f>Cleaned_SalesTable!F503</f>
        <v>4</v>
      </c>
      <c r="T503" s="9">
        <f>Cleaned_SalesTable!G503</f>
        <v>168.55</v>
      </c>
      <c r="U503" s="8">
        <f>Cleaned_SalesTable!H503</f>
        <v>0.15</v>
      </c>
      <c r="V503" s="4" t="str">
        <f>Cleaned_SalesTable!I503</f>
        <v>PayPal</v>
      </c>
      <c r="W503" s="9">
        <f>Cleaned_SalesTable!J503</f>
        <v>573.07000000000005</v>
      </c>
      <c r="X503" s="9">
        <f t="shared" si="44"/>
        <v>1195.44</v>
      </c>
      <c r="Y503" s="9">
        <f t="shared" si="45"/>
        <v>-622.37</v>
      </c>
      <c r="Z503" s="10">
        <f t="shared" si="46"/>
        <v>-1.0860000000000001</v>
      </c>
      <c r="AA503" s="4" t="str">
        <f t="shared" si="47"/>
        <v>Standard</v>
      </c>
    </row>
    <row r="504" spans="1:27" ht="15" customHeight="1" x14ac:dyDescent="0.3">
      <c r="A504" s="4" t="str">
        <f>Cleaned_SalesTable!A504</f>
        <v>SALE502</v>
      </c>
      <c r="B504" s="26">
        <f>Cleaned_SalesTable!B504</f>
        <v>45899</v>
      </c>
      <c r="C504" s="4" t="str">
        <f t="shared" si="42"/>
        <v>Aug-2025</v>
      </c>
      <c r="D504" s="24">
        <f t="shared" si="43"/>
        <v>2025</v>
      </c>
      <c r="E504" s="4" t="str">
        <f>Cleaned_SalesTable!C504</f>
        <v>CUST1488</v>
      </c>
      <c r="F504" s="4" t="str">
        <f>VLOOKUP(E504,Cleaned_CustomerTable!$A:$H,2,FALSE())</f>
        <v>Zachary Andrade</v>
      </c>
      <c r="G504" s="24">
        <f>VLOOKUP(E504,Cleaned_CustomerTable!$A:$H,3,FALSE())</f>
        <v>23</v>
      </c>
      <c r="H504" s="4" t="str">
        <f>VLOOKUP(E504,Cleaned_CustomerTable!$A:$H,8,FALSE())</f>
        <v>Platinum</v>
      </c>
      <c r="I504" s="4" t="str">
        <f>VLOOKUP(E504,Cleaned_CustomerTable!$A:$H,6,FALSE())</f>
        <v>California</v>
      </c>
      <c r="J504" s="4" t="str">
        <f>Cleaned_SalesTable!D504</f>
        <v>PROD44</v>
      </c>
      <c r="K504" s="4" t="str">
        <f>VLOOKUP(J504,Cleaned_ProductTable!$A:$F,2,FALSE())</f>
        <v>Adjustable Jump Rope</v>
      </c>
      <c r="L504" s="4" t="str">
        <f>VLOOKUP(J504,Cleaned_ProductTable!$A:$F,3,FALSE())</f>
        <v>Sports</v>
      </c>
      <c r="M504" s="4" t="str">
        <f>VLOOKUP(J504,Cleaned_ProductTable!$A:$F,4,FALSE())</f>
        <v>Cox Inc</v>
      </c>
      <c r="N504" s="4">
        <f>VLOOKUP(J504,Cleaned_ProductTable!$A:$F,5,FALSE())</f>
        <v>167.12</v>
      </c>
      <c r="O504" s="4" t="str">
        <f>Cleaned_SalesTable!E504</f>
        <v>STORE2</v>
      </c>
      <c r="P504" s="4" t="str">
        <f>VLOOKUP(O504,Cleaned_StoreTable!$A:$F,2,FALSE())</f>
        <v>Black-Horn</v>
      </c>
      <c r="Q504" s="4" t="str">
        <f>VLOOKUP(O504,Cleaned_StoreTable!$A:$F,3,FALSE())</f>
        <v>South</v>
      </c>
      <c r="R504" s="4" t="str">
        <f>VLOOKUP(O504,Cleaned_StoreTable!$A:$F,5,FALSE())</f>
        <v>Outlet</v>
      </c>
      <c r="S504" s="4">
        <f>Cleaned_SalesTable!F504</f>
        <v>1</v>
      </c>
      <c r="T504" s="9">
        <f>Cleaned_SalesTable!G504</f>
        <v>230.53</v>
      </c>
      <c r="U504" s="8">
        <f>Cleaned_SalesTable!H504</f>
        <v>0.06</v>
      </c>
      <c r="V504" s="4" t="str">
        <f>Cleaned_SalesTable!I504</f>
        <v>COD</v>
      </c>
      <c r="W504" s="9">
        <f>Cleaned_SalesTable!J504</f>
        <v>216.69820000000001</v>
      </c>
      <c r="X504" s="9">
        <f t="shared" si="44"/>
        <v>167.12</v>
      </c>
      <c r="Y504" s="9">
        <f t="shared" si="45"/>
        <v>49.58</v>
      </c>
      <c r="Z504" s="10">
        <f t="shared" si="46"/>
        <v>0.2288</v>
      </c>
      <c r="AA504" s="4" t="str">
        <f t="shared" si="47"/>
        <v>Standard</v>
      </c>
    </row>
    <row r="505" spans="1:27" ht="15" customHeight="1" x14ac:dyDescent="0.3">
      <c r="A505" s="4" t="str">
        <f>Cleaned_SalesTable!A505</f>
        <v>SALE503</v>
      </c>
      <c r="B505" s="26">
        <f>Cleaned_SalesTable!B505</f>
        <v>45889</v>
      </c>
      <c r="C505" s="4" t="str">
        <f t="shared" si="42"/>
        <v>Aug-2025</v>
      </c>
      <c r="D505" s="24">
        <f t="shared" si="43"/>
        <v>2025</v>
      </c>
      <c r="E505" s="4" t="str">
        <f>Cleaned_SalesTable!C505</f>
        <v>CUST1007</v>
      </c>
      <c r="F505" s="4" t="str">
        <f>VLOOKUP(E505,Cleaned_CustomerTable!$A:$H,2,FALSE())</f>
        <v>Daniel Boyd</v>
      </c>
      <c r="G505" s="24">
        <f>VLOOKUP(E505,Cleaned_CustomerTable!$A:$H,3,FALSE())</f>
        <v>29</v>
      </c>
      <c r="H505" s="4" t="str">
        <f>VLOOKUP(E505,Cleaned_CustomerTable!$A:$H,8,FALSE())</f>
        <v>Bronze</v>
      </c>
      <c r="I505" s="4" t="str">
        <f>VLOOKUP(E505,Cleaned_CustomerTable!$A:$H,6,FALSE())</f>
        <v>West Virginia</v>
      </c>
      <c r="J505" s="4" t="str">
        <f>Cleaned_SalesTable!D505</f>
        <v>PROD54</v>
      </c>
      <c r="K505" s="4" t="str">
        <f>VLOOKUP(J505,Cleaned_ProductTable!$A:$F,2,FALSE())</f>
        <v>Sports Stopwatch Pro</v>
      </c>
      <c r="L505" s="4" t="str">
        <f>VLOOKUP(J505,Cleaned_ProductTable!$A:$F,3,FALSE())</f>
        <v>Sports</v>
      </c>
      <c r="M505" s="4" t="str">
        <f>VLOOKUP(J505,Cleaned_ProductTable!$A:$F,4,FALSE())</f>
        <v>Thompson-French</v>
      </c>
      <c r="N505" s="4">
        <f>VLOOKUP(J505,Cleaned_ProductTable!$A:$F,5,FALSE())</f>
        <v>434.84</v>
      </c>
      <c r="O505" s="4" t="str">
        <f>Cleaned_SalesTable!E505</f>
        <v>STORE1</v>
      </c>
      <c r="P505" s="4" t="str">
        <f>VLOOKUP(O505,Cleaned_StoreTable!$A:$F,2,FALSE())</f>
        <v>Martinez, Adkins and Johnson</v>
      </c>
      <c r="Q505" s="4" t="str">
        <f>VLOOKUP(O505,Cleaned_StoreTable!$A:$F,3,FALSE())</f>
        <v>North</v>
      </c>
      <c r="R505" s="4" t="str">
        <f>VLOOKUP(O505,Cleaned_StoreTable!$A:$F,5,FALSE())</f>
        <v>Flagship</v>
      </c>
      <c r="S505" s="4">
        <f>Cleaned_SalesTable!F505</f>
        <v>2</v>
      </c>
      <c r="T505" s="9">
        <f>Cleaned_SalesTable!G505</f>
        <v>355.41</v>
      </c>
      <c r="U505" s="8">
        <f>Cleaned_SalesTable!H505</f>
        <v>0.13</v>
      </c>
      <c r="V505" s="4" t="str">
        <f>Cleaned_SalesTable!I505</f>
        <v>COD</v>
      </c>
      <c r="W505" s="9">
        <f>Cleaned_SalesTable!J505</f>
        <v>618.41340000000002</v>
      </c>
      <c r="X505" s="9">
        <f t="shared" si="44"/>
        <v>869.68</v>
      </c>
      <c r="Y505" s="9">
        <f t="shared" si="45"/>
        <v>-251.27</v>
      </c>
      <c r="Z505" s="10">
        <f t="shared" si="46"/>
        <v>-0.40629999999999999</v>
      </c>
      <c r="AA505" s="4" t="str">
        <f t="shared" si="47"/>
        <v>Standard</v>
      </c>
    </row>
    <row r="506" spans="1:27" ht="15" customHeight="1" x14ac:dyDescent="0.3">
      <c r="A506" s="4" t="str">
        <f>Cleaned_SalesTable!A506</f>
        <v>SALE504</v>
      </c>
      <c r="B506" s="26">
        <f>Cleaned_SalesTable!B506</f>
        <v>45943</v>
      </c>
      <c r="C506" s="4" t="str">
        <f t="shared" si="42"/>
        <v>Oct-2025</v>
      </c>
      <c r="D506" s="24">
        <f t="shared" si="43"/>
        <v>2025</v>
      </c>
      <c r="E506" s="4" t="str">
        <f>Cleaned_SalesTable!C506</f>
        <v>CUST1167</v>
      </c>
      <c r="F506" s="4" t="str">
        <f>VLOOKUP(E506,Cleaned_CustomerTable!$A:$H,2,FALSE())</f>
        <v>Antonio Wade</v>
      </c>
      <c r="G506" s="24">
        <f>VLOOKUP(E506,Cleaned_CustomerTable!$A:$H,3,FALSE())</f>
        <v>36</v>
      </c>
      <c r="H506" s="4" t="str">
        <f>VLOOKUP(E506,Cleaned_CustomerTable!$A:$H,8,FALSE())</f>
        <v>Gold</v>
      </c>
      <c r="I506" s="4" t="str">
        <f>VLOOKUP(E506,Cleaned_CustomerTable!$A:$H,6,FALSE())</f>
        <v>Tennessee</v>
      </c>
      <c r="J506" s="4" t="str">
        <f>Cleaned_SalesTable!D506</f>
        <v>PROD47</v>
      </c>
      <c r="K506" s="4" t="str">
        <f>VLOOKUP(J506,Cleaned_ProductTable!$A:$F,2,FALSE())</f>
        <v>Makeup Brush Set</v>
      </c>
      <c r="L506" s="4" t="str">
        <f>VLOOKUP(J506,Cleaned_ProductTable!$A:$F,3,FALSE())</f>
        <v>Beauty</v>
      </c>
      <c r="M506" s="4" t="str">
        <f>VLOOKUP(J506,Cleaned_ProductTable!$A:$F,4,FALSE())</f>
        <v>Cook Inc</v>
      </c>
      <c r="N506" s="4">
        <f>VLOOKUP(J506,Cleaned_ProductTable!$A:$F,5,FALSE())</f>
        <v>250.42</v>
      </c>
      <c r="O506" s="4" t="str">
        <f>Cleaned_SalesTable!E506</f>
        <v>STORE2</v>
      </c>
      <c r="P506" s="4" t="str">
        <f>VLOOKUP(O506,Cleaned_StoreTable!$A:$F,2,FALSE())</f>
        <v>Black-Horn</v>
      </c>
      <c r="Q506" s="4" t="str">
        <f>VLOOKUP(O506,Cleaned_StoreTable!$A:$F,3,FALSE())</f>
        <v>South</v>
      </c>
      <c r="R506" s="4" t="str">
        <f>VLOOKUP(O506,Cleaned_StoreTable!$A:$F,5,FALSE())</f>
        <v>Outlet</v>
      </c>
      <c r="S506" s="4">
        <f>Cleaned_SalesTable!F506</f>
        <v>3</v>
      </c>
      <c r="T506" s="9">
        <f>Cleaned_SalesTable!G506</f>
        <v>843.44</v>
      </c>
      <c r="U506" s="8">
        <f>Cleaned_SalesTable!H506</f>
        <v>0.22</v>
      </c>
      <c r="V506" s="4" t="str">
        <f>Cleaned_SalesTable!I506</f>
        <v>Credit Card</v>
      </c>
      <c r="W506" s="9">
        <f>Cleaned_SalesTable!J506</f>
        <v>1973.6496</v>
      </c>
      <c r="X506" s="9">
        <f t="shared" si="44"/>
        <v>751.26</v>
      </c>
      <c r="Y506" s="9">
        <f t="shared" si="45"/>
        <v>1222.3900000000001</v>
      </c>
      <c r="Z506" s="10">
        <f t="shared" si="46"/>
        <v>0.61939999999999995</v>
      </c>
      <c r="AA506" s="4" t="str">
        <f t="shared" si="47"/>
        <v>High Value</v>
      </c>
    </row>
    <row r="507" spans="1:27" ht="15" customHeight="1" x14ac:dyDescent="0.3">
      <c r="A507" s="4" t="str">
        <f>Cleaned_SalesTable!A507</f>
        <v>SALE505</v>
      </c>
      <c r="B507" s="26">
        <f>Cleaned_SalesTable!B507</f>
        <v>45306</v>
      </c>
      <c r="C507" s="4" t="str">
        <f t="shared" si="42"/>
        <v>Jan-2024</v>
      </c>
      <c r="D507" s="24">
        <f t="shared" si="43"/>
        <v>2024</v>
      </c>
      <c r="E507" s="4" t="str">
        <f>Cleaned_SalesTable!C507</f>
        <v>CUST1163</v>
      </c>
      <c r="F507" s="4" t="str">
        <f>VLOOKUP(E507,Cleaned_CustomerTable!$A:$H,2,FALSE())</f>
        <v>Joseph Jones</v>
      </c>
      <c r="G507" s="24">
        <f>VLOOKUP(E507,Cleaned_CustomerTable!$A:$H,3,FALSE())</f>
        <v>21</v>
      </c>
      <c r="H507" s="4" t="str">
        <f>VLOOKUP(E507,Cleaned_CustomerTable!$A:$H,8,FALSE())</f>
        <v>Bronze</v>
      </c>
      <c r="I507" s="4" t="str">
        <f>VLOOKUP(E507,Cleaned_CustomerTable!$A:$H,6,FALSE())</f>
        <v>Illinois</v>
      </c>
      <c r="J507" s="4" t="str">
        <f>Cleaned_SalesTable!D507</f>
        <v>PROD95</v>
      </c>
      <c r="K507" s="4" t="str">
        <f>VLOOKUP(J507,Cleaned_ProductTable!$A:$F,2,FALSE())</f>
        <v>Sports Stopwatch Basic</v>
      </c>
      <c r="L507" s="4" t="str">
        <f>VLOOKUP(J507,Cleaned_ProductTable!$A:$F,3,FALSE())</f>
        <v>Sports</v>
      </c>
      <c r="M507" s="4" t="str">
        <f>VLOOKUP(J507,Cleaned_ProductTable!$A:$F,4,FALSE())</f>
        <v>Wilson Group</v>
      </c>
      <c r="N507" s="4">
        <f>VLOOKUP(J507,Cleaned_ProductTable!$A:$F,5,FALSE())</f>
        <v>60.65</v>
      </c>
      <c r="O507" s="4" t="str">
        <f>Cleaned_SalesTable!E507</f>
        <v>STORE1</v>
      </c>
      <c r="P507" s="4" t="str">
        <f>VLOOKUP(O507,Cleaned_StoreTable!$A:$F,2,FALSE())</f>
        <v>Martinez, Adkins and Johnson</v>
      </c>
      <c r="Q507" s="4" t="str">
        <f>VLOOKUP(O507,Cleaned_StoreTable!$A:$F,3,FALSE())</f>
        <v>North</v>
      </c>
      <c r="R507" s="4" t="str">
        <f>VLOOKUP(O507,Cleaned_StoreTable!$A:$F,5,FALSE())</f>
        <v>Flagship</v>
      </c>
      <c r="S507" s="4">
        <f>Cleaned_SalesTable!F507</f>
        <v>1</v>
      </c>
      <c r="T507" s="9">
        <f>Cleaned_SalesTable!G507</f>
        <v>301.60000000000002</v>
      </c>
      <c r="U507" s="8">
        <f>Cleaned_SalesTable!H507</f>
        <v>0.27</v>
      </c>
      <c r="V507" s="4" t="str">
        <f>Cleaned_SalesTable!I507</f>
        <v>Credit Card</v>
      </c>
      <c r="W507" s="9">
        <f>Cleaned_SalesTable!J507</f>
        <v>220.16800000000001</v>
      </c>
      <c r="X507" s="9">
        <f t="shared" si="44"/>
        <v>60.65</v>
      </c>
      <c r="Y507" s="9">
        <f t="shared" si="45"/>
        <v>159.52000000000001</v>
      </c>
      <c r="Z507" s="10">
        <f t="shared" si="46"/>
        <v>0.72450000000000003</v>
      </c>
      <c r="AA507" s="4" t="str">
        <f t="shared" si="47"/>
        <v>Standard</v>
      </c>
    </row>
    <row r="508" spans="1:27" ht="15" customHeight="1" x14ac:dyDescent="0.3">
      <c r="A508" s="4" t="str">
        <f>Cleaned_SalesTable!A508</f>
        <v>SALE506</v>
      </c>
      <c r="B508" s="26">
        <f>Cleaned_SalesTable!B508</f>
        <v>45772</v>
      </c>
      <c r="C508" s="4" t="str">
        <f t="shared" si="42"/>
        <v>Apr-2025</v>
      </c>
      <c r="D508" s="24">
        <f t="shared" si="43"/>
        <v>2025</v>
      </c>
      <c r="E508" s="4" t="str">
        <f>Cleaned_SalesTable!C508</f>
        <v>CUST1042</v>
      </c>
      <c r="F508" s="4" t="str">
        <f>VLOOKUP(E508,Cleaned_CustomerTable!$A:$H,2,FALSE())</f>
        <v>William Martin</v>
      </c>
      <c r="G508" s="24">
        <f>VLOOKUP(E508,Cleaned_CustomerTable!$A:$H,3,FALSE())</f>
        <v>19</v>
      </c>
      <c r="H508" s="4" t="str">
        <f>VLOOKUP(E508,Cleaned_CustomerTable!$A:$H,8,FALSE())</f>
        <v>Platinum</v>
      </c>
      <c r="I508" s="4" t="str">
        <f>VLOOKUP(E508,Cleaned_CustomerTable!$A:$H,6,FALSE())</f>
        <v>Connecticut</v>
      </c>
      <c r="J508" s="4" t="str">
        <f>Cleaned_SalesTable!D508</f>
        <v>PROD89</v>
      </c>
      <c r="K508" s="4" t="str">
        <f>VLOOKUP(J508,Cleaned_ProductTable!$A:$F,2,FALSE())</f>
        <v>Face Foundation Kit</v>
      </c>
      <c r="L508" s="4" t="str">
        <f>VLOOKUP(J508,Cleaned_ProductTable!$A:$F,3,FALSE())</f>
        <v>Beauty</v>
      </c>
      <c r="M508" s="4" t="str">
        <f>VLOOKUP(J508,Cleaned_ProductTable!$A:$F,4,FALSE())</f>
        <v>Taylor-Elliott</v>
      </c>
      <c r="N508" s="4">
        <f>VLOOKUP(J508,Cleaned_ProductTable!$A:$F,5,FALSE())</f>
        <v>183.04</v>
      </c>
      <c r="O508" s="4" t="str">
        <f>Cleaned_SalesTable!E508</f>
        <v>STORE2</v>
      </c>
      <c r="P508" s="4" t="str">
        <f>VLOOKUP(O508,Cleaned_StoreTable!$A:$F,2,FALSE())</f>
        <v>Black-Horn</v>
      </c>
      <c r="Q508" s="4" t="str">
        <f>VLOOKUP(O508,Cleaned_StoreTable!$A:$F,3,FALSE())</f>
        <v>South</v>
      </c>
      <c r="R508" s="4" t="str">
        <f>VLOOKUP(O508,Cleaned_StoreTable!$A:$F,5,FALSE())</f>
        <v>Outlet</v>
      </c>
      <c r="S508" s="4">
        <f>Cleaned_SalesTable!F508</f>
        <v>3</v>
      </c>
      <c r="T508" s="9">
        <f>Cleaned_SalesTable!G508</f>
        <v>21.59</v>
      </c>
      <c r="U508" s="8">
        <f>Cleaned_SalesTable!H508</f>
        <v>0.16</v>
      </c>
      <c r="V508" s="4" t="str">
        <f>Cleaned_SalesTable!I508</f>
        <v>COD</v>
      </c>
      <c r="W508" s="9">
        <f>Cleaned_SalesTable!J508</f>
        <v>54.406799999999997</v>
      </c>
      <c r="X508" s="9">
        <f t="shared" si="44"/>
        <v>549.12</v>
      </c>
      <c r="Y508" s="9">
        <f t="shared" si="45"/>
        <v>-494.71</v>
      </c>
      <c r="Z508" s="10">
        <f t="shared" si="46"/>
        <v>-9.0928000000000004</v>
      </c>
      <c r="AA508" s="4" t="str">
        <f t="shared" si="47"/>
        <v>Standard</v>
      </c>
    </row>
    <row r="509" spans="1:27" ht="15" customHeight="1" x14ac:dyDescent="0.3">
      <c r="A509" s="4" t="str">
        <f>Cleaned_SalesTable!A509</f>
        <v>SALE507</v>
      </c>
      <c r="B509" s="26">
        <f>Cleaned_SalesTable!B509</f>
        <v>45346</v>
      </c>
      <c r="C509" s="4" t="str">
        <f t="shared" si="42"/>
        <v>Feb-2024</v>
      </c>
      <c r="D509" s="24">
        <f t="shared" si="43"/>
        <v>2024</v>
      </c>
      <c r="E509" s="4" t="str">
        <f>Cleaned_SalesTable!C509</f>
        <v>CUST1212</v>
      </c>
      <c r="F509" s="4" t="str">
        <f>VLOOKUP(E509,Cleaned_CustomerTable!$A:$H,2,FALSE())</f>
        <v>Blake Harrison</v>
      </c>
      <c r="G509" s="24">
        <f>VLOOKUP(E509,Cleaned_CustomerTable!$A:$H,3,FALSE())</f>
        <v>63</v>
      </c>
      <c r="H509" s="4" t="str">
        <f>VLOOKUP(E509,Cleaned_CustomerTable!$A:$H,8,FALSE())</f>
        <v>Platinum</v>
      </c>
      <c r="I509" s="4" t="str">
        <f>VLOOKUP(E509,Cleaned_CustomerTable!$A:$H,6,FALSE())</f>
        <v>Washington</v>
      </c>
      <c r="J509" s="4" t="str">
        <f>Cleaned_SalesTable!D509</f>
        <v>PROD13</v>
      </c>
      <c r="K509" s="4" t="str">
        <f>VLOOKUP(J509,Cleaned_ProductTable!$A:$F,2,FALSE())</f>
        <v>USB-C Fast Charger</v>
      </c>
      <c r="L509" s="4" t="str">
        <f>VLOOKUP(J509,Cleaned_ProductTable!$A:$F,3,FALSE())</f>
        <v>Electronics</v>
      </c>
      <c r="M509" s="4" t="str">
        <f>VLOOKUP(J509,Cleaned_ProductTable!$A:$F,4,FALSE())</f>
        <v>Dawson-Perkins</v>
      </c>
      <c r="N509" s="4">
        <f>VLOOKUP(J509,Cleaned_ProductTable!$A:$F,5,FALSE())</f>
        <v>242.23</v>
      </c>
      <c r="O509" s="4" t="str">
        <f>Cleaned_SalesTable!E509</f>
        <v>STORE2</v>
      </c>
      <c r="P509" s="4" t="str">
        <f>VLOOKUP(O509,Cleaned_StoreTable!$A:$F,2,FALSE())</f>
        <v>Black-Horn</v>
      </c>
      <c r="Q509" s="4" t="str">
        <f>VLOOKUP(O509,Cleaned_StoreTable!$A:$F,3,FALSE())</f>
        <v>South</v>
      </c>
      <c r="R509" s="4" t="str">
        <f>VLOOKUP(O509,Cleaned_StoreTable!$A:$F,5,FALSE())</f>
        <v>Outlet</v>
      </c>
      <c r="S509" s="4">
        <f>Cleaned_SalesTable!F509</f>
        <v>4</v>
      </c>
      <c r="T509" s="9">
        <f>Cleaned_SalesTable!G509</f>
        <v>284.24</v>
      </c>
      <c r="U509" s="8">
        <f>Cleaned_SalesTable!H509</f>
        <v>0.09</v>
      </c>
      <c r="V509" s="4" t="str">
        <f>Cleaned_SalesTable!I509</f>
        <v>Credit Card</v>
      </c>
      <c r="W509" s="9">
        <f>Cleaned_SalesTable!J509</f>
        <v>1034.6335999999999</v>
      </c>
      <c r="X509" s="9">
        <f t="shared" si="44"/>
        <v>968.92</v>
      </c>
      <c r="Y509" s="9">
        <f t="shared" si="45"/>
        <v>65.709999999999994</v>
      </c>
      <c r="Z509" s="10">
        <f t="shared" si="46"/>
        <v>6.3500000000000001E-2</v>
      </c>
      <c r="AA509" s="4" t="str">
        <f t="shared" si="47"/>
        <v>Standard</v>
      </c>
    </row>
    <row r="510" spans="1:27" ht="15" customHeight="1" x14ac:dyDescent="0.3">
      <c r="A510" s="4" t="str">
        <f>Cleaned_SalesTable!A510</f>
        <v>SALE508</v>
      </c>
      <c r="B510" s="26">
        <f>Cleaned_SalesTable!B510</f>
        <v>45656</v>
      </c>
      <c r="C510" s="4" t="str">
        <f t="shared" si="42"/>
        <v>Dec-2024</v>
      </c>
      <c r="D510" s="24">
        <f t="shared" si="43"/>
        <v>2024</v>
      </c>
      <c r="E510" s="4" t="str">
        <f>Cleaned_SalesTable!C510</f>
        <v>CUST1368</v>
      </c>
      <c r="F510" s="4" t="str">
        <f>VLOOKUP(E510,Cleaned_CustomerTable!$A:$H,2,FALSE())</f>
        <v>Miranda King</v>
      </c>
      <c r="G510" s="24">
        <f>VLOOKUP(E510,Cleaned_CustomerTable!$A:$H,3,FALSE())</f>
        <v>34</v>
      </c>
      <c r="H510" s="4" t="str">
        <f>VLOOKUP(E510,Cleaned_CustomerTable!$A:$H,8,FALSE())</f>
        <v>Platinum</v>
      </c>
      <c r="I510" s="4" t="str">
        <f>VLOOKUP(E510,Cleaned_CustomerTable!$A:$H,6,FALSE())</f>
        <v>New York</v>
      </c>
      <c r="J510" s="4" t="str">
        <f>Cleaned_SalesTable!D510</f>
        <v>PROD5</v>
      </c>
      <c r="K510" s="4" t="str">
        <f>VLOOKUP(J510,Cleaned_ProductTable!$A:$F,2,FALSE())</f>
        <v>Men's Leather Belt</v>
      </c>
      <c r="L510" s="4" t="str">
        <f>VLOOKUP(J510,Cleaned_ProductTable!$A:$F,3,FALSE())</f>
        <v>Clothing</v>
      </c>
      <c r="M510" s="4" t="str">
        <f>VLOOKUP(J510,Cleaned_ProductTable!$A:$F,4,FALSE())</f>
        <v>Baldwin, Garza and Gonzalez</v>
      </c>
      <c r="N510" s="4">
        <f>VLOOKUP(J510,Cleaned_ProductTable!$A:$F,5,FALSE())</f>
        <v>261</v>
      </c>
      <c r="O510" s="4" t="str">
        <f>Cleaned_SalesTable!E510</f>
        <v>STORE9</v>
      </c>
      <c r="P510" s="4" t="str">
        <f>VLOOKUP(O510,Cleaned_StoreTable!$A:$F,2,FALSE())</f>
        <v>Moore, Padilla and Butler</v>
      </c>
      <c r="Q510" s="4" t="str">
        <f>VLOOKUP(O510,Cleaned_StoreTable!$A:$F,3,FALSE())</f>
        <v>South</v>
      </c>
      <c r="R510" s="4" t="str">
        <f>VLOOKUP(O510,Cleaned_StoreTable!$A:$F,5,FALSE())</f>
        <v>Flagship</v>
      </c>
      <c r="S510" s="4">
        <f>Cleaned_SalesTable!F510</f>
        <v>1</v>
      </c>
      <c r="T510" s="9">
        <f>Cleaned_SalesTable!G510</f>
        <v>191.6</v>
      </c>
      <c r="U510" s="8">
        <f>Cleaned_SalesTable!H510</f>
        <v>0.27</v>
      </c>
      <c r="V510" s="4" t="str">
        <f>Cleaned_SalesTable!I510</f>
        <v>PayPal</v>
      </c>
      <c r="W510" s="9">
        <f>Cleaned_SalesTable!J510</f>
        <v>139.86799999999999</v>
      </c>
      <c r="X510" s="9">
        <f t="shared" si="44"/>
        <v>261</v>
      </c>
      <c r="Y510" s="9">
        <f t="shared" si="45"/>
        <v>-121.13</v>
      </c>
      <c r="Z510" s="10">
        <f t="shared" si="46"/>
        <v>-0.86599999999999999</v>
      </c>
      <c r="AA510" s="4" t="str">
        <f t="shared" si="47"/>
        <v>Standard</v>
      </c>
    </row>
    <row r="511" spans="1:27" ht="15" customHeight="1" x14ac:dyDescent="0.3">
      <c r="A511" s="4" t="str">
        <f>Cleaned_SalesTable!A511</f>
        <v>SALE509</v>
      </c>
      <c r="B511" s="26">
        <f>Cleaned_SalesTable!B511</f>
        <v>45762</v>
      </c>
      <c r="C511" s="4" t="str">
        <f t="shared" si="42"/>
        <v>Apr-2025</v>
      </c>
      <c r="D511" s="24">
        <f t="shared" si="43"/>
        <v>2025</v>
      </c>
      <c r="E511" s="4" t="str">
        <f>Cleaned_SalesTable!C511</f>
        <v>CUST1311</v>
      </c>
      <c r="F511" s="4" t="str">
        <f>VLOOKUP(E511,Cleaned_CustomerTable!$A:$H,2,FALSE())</f>
        <v>Kevin Larson</v>
      </c>
      <c r="G511" s="24">
        <f>VLOOKUP(E511,Cleaned_CustomerTable!$A:$H,3,FALSE())</f>
        <v>35</v>
      </c>
      <c r="H511" s="4" t="str">
        <f>VLOOKUP(E511,Cleaned_CustomerTable!$A:$H,8,FALSE())</f>
        <v>Platinum</v>
      </c>
      <c r="I511" s="4" t="str">
        <f>VLOOKUP(E511,Cleaned_CustomerTable!$A:$H,6,FALSE())</f>
        <v>Oregon</v>
      </c>
      <c r="J511" s="4" t="str">
        <f>Cleaned_SalesTable!D511</f>
        <v>PROD78</v>
      </c>
      <c r="K511" s="4" t="str">
        <f>VLOOKUP(J511,Cleaned_ProductTable!$A:$F,2,FALSE())</f>
        <v>Essential Oil Diffuser</v>
      </c>
      <c r="L511" s="4" t="str">
        <f>VLOOKUP(J511,Cleaned_ProductTable!$A:$F,3,FALSE())</f>
        <v>Home</v>
      </c>
      <c r="M511" s="4" t="str">
        <f>VLOOKUP(J511,Cleaned_ProductTable!$A:$F,4,FALSE())</f>
        <v>Hernandez Inc</v>
      </c>
      <c r="N511" s="4">
        <f>VLOOKUP(J511,Cleaned_ProductTable!$A:$F,5,FALSE())</f>
        <v>325.26</v>
      </c>
      <c r="O511" s="4" t="str">
        <f>Cleaned_SalesTable!E511</f>
        <v>STORE12</v>
      </c>
      <c r="P511" s="4" t="str">
        <f>VLOOKUP(O511,Cleaned_StoreTable!$A:$F,2,FALSE())</f>
        <v>Thomas, Bridges and Harris</v>
      </c>
      <c r="Q511" s="4" t="str">
        <f>VLOOKUP(O511,Cleaned_StoreTable!$A:$F,3,FALSE())</f>
        <v>North</v>
      </c>
      <c r="R511" s="4" t="str">
        <f>VLOOKUP(O511,Cleaned_StoreTable!$A:$F,5,FALSE())</f>
        <v>Online</v>
      </c>
      <c r="S511" s="4">
        <f>Cleaned_SalesTable!F511</f>
        <v>2</v>
      </c>
      <c r="T511" s="9">
        <f>Cleaned_SalesTable!G511</f>
        <v>616.97</v>
      </c>
      <c r="U511" s="8">
        <f>Cleaned_SalesTable!H511</f>
        <v>0.22</v>
      </c>
      <c r="V511" s="4" t="str">
        <f>Cleaned_SalesTable!I511</f>
        <v>Credit Card</v>
      </c>
      <c r="W511" s="9">
        <f>Cleaned_SalesTable!J511</f>
        <v>962.47320000000002</v>
      </c>
      <c r="X511" s="9">
        <f t="shared" si="44"/>
        <v>650.52</v>
      </c>
      <c r="Y511" s="9">
        <f t="shared" si="45"/>
        <v>311.95</v>
      </c>
      <c r="Z511" s="10">
        <f t="shared" si="46"/>
        <v>0.3241</v>
      </c>
      <c r="AA511" s="4" t="str">
        <f t="shared" si="47"/>
        <v>Standard</v>
      </c>
    </row>
    <row r="512" spans="1:27" ht="15" customHeight="1" x14ac:dyDescent="0.3">
      <c r="A512" s="4" t="str">
        <f>Cleaned_SalesTable!A512</f>
        <v>SALE510</v>
      </c>
      <c r="B512" s="26">
        <f>Cleaned_SalesTable!B512</f>
        <v>45580</v>
      </c>
      <c r="C512" s="4" t="str">
        <f t="shared" si="42"/>
        <v>Oct-2024</v>
      </c>
      <c r="D512" s="24">
        <f t="shared" si="43"/>
        <v>2024</v>
      </c>
      <c r="E512" s="4" t="str">
        <f>Cleaned_SalesTable!C512</f>
        <v>CUST1168</v>
      </c>
      <c r="F512" s="4" t="str">
        <f>VLOOKUP(E512,Cleaned_CustomerTable!$A:$H,2,FALSE())</f>
        <v>Daniel Contreras</v>
      </c>
      <c r="G512" s="24">
        <f>VLOOKUP(E512,Cleaned_CustomerTable!$A:$H,3,FALSE())</f>
        <v>36</v>
      </c>
      <c r="H512" s="4" t="str">
        <f>VLOOKUP(E512,Cleaned_CustomerTable!$A:$H,8,FALSE())</f>
        <v>Platinum</v>
      </c>
      <c r="I512" s="4" t="str">
        <f>VLOOKUP(E512,Cleaned_CustomerTable!$A:$H,6,FALSE())</f>
        <v>Florida</v>
      </c>
      <c r="J512" s="4" t="str">
        <f>Cleaned_SalesTable!D512</f>
        <v>PROD28</v>
      </c>
      <c r="K512" s="4" t="str">
        <f>VLOOKUP(J512,Cleaned_ProductTable!$A:$F,2,FALSE())</f>
        <v>Sports Stopwatch Timer</v>
      </c>
      <c r="L512" s="4" t="str">
        <f>VLOOKUP(J512,Cleaned_ProductTable!$A:$F,3,FALSE())</f>
        <v>Sports</v>
      </c>
      <c r="M512" s="4" t="str">
        <f>VLOOKUP(J512,Cleaned_ProductTable!$A:$F,4,FALSE())</f>
        <v>Burns-Hansen</v>
      </c>
      <c r="N512" s="4">
        <f>VLOOKUP(J512,Cleaned_ProductTable!$A:$F,5,FALSE())</f>
        <v>38.76</v>
      </c>
      <c r="O512" s="4" t="str">
        <f>Cleaned_SalesTable!E512</f>
        <v>STORE10</v>
      </c>
      <c r="P512" s="4" t="str">
        <f>VLOOKUP(O512,Cleaned_StoreTable!$A:$F,2,FALSE())</f>
        <v>Hill, Wagner and Ballard</v>
      </c>
      <c r="Q512" s="4" t="str">
        <f>VLOOKUP(O512,Cleaned_StoreTable!$A:$F,3,FALSE())</f>
        <v>East</v>
      </c>
      <c r="R512" s="4" t="str">
        <f>VLOOKUP(O512,Cleaned_StoreTable!$A:$F,5,FALSE())</f>
        <v>Online</v>
      </c>
      <c r="S512" s="4">
        <f>Cleaned_SalesTable!F512</f>
        <v>3</v>
      </c>
      <c r="T512" s="9">
        <f>Cleaned_SalesTable!G512</f>
        <v>125.68</v>
      </c>
      <c r="U512" s="8">
        <f>Cleaned_SalesTable!H512</f>
        <v>0.26</v>
      </c>
      <c r="V512" s="4" t="str">
        <f>Cleaned_SalesTable!I512</f>
        <v>COD</v>
      </c>
      <c r="W512" s="9">
        <f>Cleaned_SalesTable!J512</f>
        <v>279.00959999999998</v>
      </c>
      <c r="X512" s="9">
        <f t="shared" si="44"/>
        <v>116.28</v>
      </c>
      <c r="Y512" s="9">
        <f t="shared" si="45"/>
        <v>162.72999999999999</v>
      </c>
      <c r="Z512" s="10">
        <f t="shared" si="46"/>
        <v>0.58320000000000005</v>
      </c>
      <c r="AA512" s="4" t="str">
        <f t="shared" si="47"/>
        <v>Standard</v>
      </c>
    </row>
    <row r="513" spans="1:27" ht="15" customHeight="1" x14ac:dyDescent="0.3">
      <c r="A513" s="4" t="str">
        <f>Cleaned_SalesTable!A513</f>
        <v>SALE511</v>
      </c>
      <c r="B513" s="26">
        <f>Cleaned_SalesTable!B513</f>
        <v>45676</v>
      </c>
      <c r="C513" s="4" t="str">
        <f t="shared" si="42"/>
        <v>Jan-2025</v>
      </c>
      <c r="D513" s="24">
        <f t="shared" si="43"/>
        <v>2025</v>
      </c>
      <c r="E513" s="4" t="str">
        <f>Cleaned_SalesTable!C513</f>
        <v>CUST1352</v>
      </c>
      <c r="F513" s="4" t="str">
        <f>VLOOKUP(E513,Cleaned_CustomerTable!$A:$H,2,FALSE())</f>
        <v>Michael Greene</v>
      </c>
      <c r="G513" s="24">
        <f>VLOOKUP(E513,Cleaned_CustomerTable!$A:$H,3,FALSE())</f>
        <v>52</v>
      </c>
      <c r="H513" s="4" t="str">
        <f>VLOOKUP(E513,Cleaned_CustomerTable!$A:$H,8,FALSE())</f>
        <v>Silver</v>
      </c>
      <c r="I513" s="4" t="str">
        <f>VLOOKUP(E513,Cleaned_CustomerTable!$A:$H,6,FALSE())</f>
        <v>Wisconsin</v>
      </c>
      <c r="J513" s="4" t="str">
        <f>Cleaned_SalesTable!D513</f>
        <v>PROD43</v>
      </c>
      <c r="K513" s="4" t="str">
        <f>VLOOKUP(J513,Cleaned_ProductTable!$A:$F,2,FALSE())</f>
        <v>USB External Hard Drive</v>
      </c>
      <c r="L513" s="4" t="str">
        <f>VLOOKUP(J513,Cleaned_ProductTable!$A:$F,3,FALSE())</f>
        <v>Electronics</v>
      </c>
      <c r="M513" s="4" t="str">
        <f>VLOOKUP(J513,Cleaned_ProductTable!$A:$F,4,FALSE())</f>
        <v>Robinson Inc</v>
      </c>
      <c r="N513" s="4">
        <f>VLOOKUP(J513,Cleaned_ProductTable!$A:$F,5,FALSE())</f>
        <v>253.33</v>
      </c>
      <c r="O513" s="4" t="str">
        <f>Cleaned_SalesTable!E513</f>
        <v>STORE4</v>
      </c>
      <c r="P513" s="4" t="str">
        <f>VLOOKUP(O513,Cleaned_StoreTable!$A:$F,2,FALSE())</f>
        <v>Alexander Group</v>
      </c>
      <c r="Q513" s="4" t="str">
        <f>VLOOKUP(O513,Cleaned_StoreTable!$A:$F,3,FALSE())</f>
        <v>South</v>
      </c>
      <c r="R513" s="4" t="str">
        <f>VLOOKUP(O513,Cleaned_StoreTable!$A:$F,5,FALSE())</f>
        <v>Online</v>
      </c>
      <c r="S513" s="4">
        <f>Cleaned_SalesTable!F513</f>
        <v>3</v>
      </c>
      <c r="T513" s="9">
        <f>Cleaned_SalesTable!G513</f>
        <v>307.48</v>
      </c>
      <c r="U513" s="8">
        <f>Cleaned_SalesTable!H513</f>
        <v>0.24</v>
      </c>
      <c r="V513" s="4" t="str">
        <f>Cleaned_SalesTable!I513</f>
        <v>Credit Card</v>
      </c>
      <c r="W513" s="9">
        <f>Cleaned_SalesTable!J513</f>
        <v>701.05439999999999</v>
      </c>
      <c r="X513" s="9">
        <f t="shared" si="44"/>
        <v>759.99</v>
      </c>
      <c r="Y513" s="9">
        <f t="shared" si="45"/>
        <v>-58.94</v>
      </c>
      <c r="Z513" s="10">
        <f t="shared" si="46"/>
        <v>-8.4099999999999994E-2</v>
      </c>
      <c r="AA513" s="4" t="str">
        <f t="shared" si="47"/>
        <v>Standard</v>
      </c>
    </row>
    <row r="514" spans="1:27" ht="15" customHeight="1" x14ac:dyDescent="0.3">
      <c r="A514" s="4" t="str">
        <f>Cleaned_SalesTable!A514</f>
        <v>SALE512</v>
      </c>
      <c r="B514" s="26">
        <f>Cleaned_SalesTable!B514</f>
        <v>45495</v>
      </c>
      <c r="C514" s="4" t="str">
        <f t="shared" ref="C514:C577" si="48">TEXT(B514,"mmm-yyyy")</f>
        <v>Jul-2024</v>
      </c>
      <c r="D514" s="24">
        <f t="shared" ref="D514:D577" si="49">YEAR(B514)</f>
        <v>2024</v>
      </c>
      <c r="E514" s="4" t="str">
        <f>Cleaned_SalesTable!C514</f>
        <v>CUST1298</v>
      </c>
      <c r="F514" s="4" t="str">
        <f>VLOOKUP(E514,Cleaned_CustomerTable!$A:$H,2,FALSE())</f>
        <v>Tracy Stephens</v>
      </c>
      <c r="G514" s="24">
        <f>VLOOKUP(E514,Cleaned_CustomerTable!$A:$H,3,FALSE())</f>
        <v>64</v>
      </c>
      <c r="H514" s="4" t="str">
        <f>VLOOKUP(E514,Cleaned_CustomerTable!$A:$H,8,FALSE())</f>
        <v>Platinum</v>
      </c>
      <c r="I514" s="4" t="str">
        <f>VLOOKUP(E514,Cleaned_CustomerTable!$A:$H,6,FALSE())</f>
        <v>Maine</v>
      </c>
      <c r="J514" s="4" t="str">
        <f>Cleaned_SalesTable!D514</f>
        <v>PROD2</v>
      </c>
      <c r="K514" s="4" t="str">
        <f>VLOOKUP(J514,Cleaned_ProductTable!$A:$F,2,FALSE())</f>
        <v>Women's Casual Hoodie</v>
      </c>
      <c r="L514" s="4" t="str">
        <f>VLOOKUP(J514,Cleaned_ProductTable!$A:$F,3,FALSE())</f>
        <v>Clothing</v>
      </c>
      <c r="M514" s="4" t="str">
        <f>VLOOKUP(J514,Cleaned_ProductTable!$A:$F,4,FALSE())</f>
        <v>Sims Inc</v>
      </c>
      <c r="N514" s="4">
        <f>VLOOKUP(J514,Cleaned_ProductTable!$A:$F,5,FALSE())</f>
        <v>265.73</v>
      </c>
      <c r="O514" s="4" t="str">
        <f>Cleaned_SalesTable!E514</f>
        <v>STORE19</v>
      </c>
      <c r="P514" s="4" t="str">
        <f>VLOOKUP(O514,Cleaned_StoreTable!$A:$F,2,FALSE())</f>
        <v>Mann-Austin</v>
      </c>
      <c r="Q514" s="4" t="str">
        <f>VLOOKUP(O514,Cleaned_StoreTable!$A:$F,3,FALSE())</f>
        <v>East</v>
      </c>
      <c r="R514" s="4" t="str">
        <f>VLOOKUP(O514,Cleaned_StoreTable!$A:$F,5,FALSE())</f>
        <v>Online</v>
      </c>
      <c r="S514" s="4">
        <f>Cleaned_SalesTable!F514</f>
        <v>1</v>
      </c>
      <c r="T514" s="9">
        <f>Cleaned_SalesTable!G514</f>
        <v>505.23</v>
      </c>
      <c r="U514" s="8">
        <f>Cleaned_SalesTable!H514</f>
        <v>0.11</v>
      </c>
      <c r="V514" s="4" t="str">
        <f>Cleaned_SalesTable!I514</f>
        <v>Credit Card</v>
      </c>
      <c r="W514" s="9">
        <f>Cleaned_SalesTable!J514</f>
        <v>449.65469999999999</v>
      </c>
      <c r="X514" s="9">
        <f t="shared" ref="X514:X577" si="50">ROUND(N514*S514,2)</f>
        <v>265.73</v>
      </c>
      <c r="Y514" s="9">
        <f t="shared" ref="Y514:Y577" si="51">ROUND(W514-X514,2)</f>
        <v>183.92</v>
      </c>
      <c r="Z514" s="10">
        <f t="shared" ref="Z514:Z577" si="52">IFERROR(ROUND(Y514/W514,4),0)</f>
        <v>0.40899999999999997</v>
      </c>
      <c r="AA514" s="4" t="str">
        <f t="shared" ref="AA514:AA577" si="53">IF(W514&gt;=AVERAGE($W$2:$W$2001),"High Value","Standard")</f>
        <v>Standard</v>
      </c>
    </row>
    <row r="515" spans="1:27" ht="15" customHeight="1" x14ac:dyDescent="0.3">
      <c r="A515" s="4" t="str">
        <f>Cleaned_SalesTable!A515</f>
        <v>SALE513</v>
      </c>
      <c r="B515" s="26">
        <f>Cleaned_SalesTable!B515</f>
        <v>45735</v>
      </c>
      <c r="C515" s="4" t="str">
        <f t="shared" si="48"/>
        <v>Mar-2025</v>
      </c>
      <c r="D515" s="24">
        <f t="shared" si="49"/>
        <v>2025</v>
      </c>
      <c r="E515" s="4" t="str">
        <f>Cleaned_SalesTable!C515</f>
        <v>CUST1365</v>
      </c>
      <c r="F515" s="4" t="str">
        <f>VLOOKUP(E515,Cleaned_CustomerTable!$A:$H,2,FALSE())</f>
        <v>Brandon Mcbride</v>
      </c>
      <c r="G515" s="24">
        <f>VLOOKUP(E515,Cleaned_CustomerTable!$A:$H,3,FALSE())</f>
        <v>63</v>
      </c>
      <c r="H515" s="4" t="str">
        <f>VLOOKUP(E515,Cleaned_CustomerTable!$A:$H,8,FALSE())</f>
        <v>Platinum</v>
      </c>
      <c r="I515" s="4" t="str">
        <f>VLOOKUP(E515,Cleaned_CustomerTable!$A:$H,6,FALSE())</f>
        <v>Alaska</v>
      </c>
      <c r="J515" s="4" t="str">
        <f>Cleaned_SalesTable!D515</f>
        <v>PROD45</v>
      </c>
      <c r="K515" s="4" t="str">
        <f>VLOOKUP(J515,Cleaned_ProductTable!$A:$F,2,FALSE())</f>
        <v>High-Grip Football</v>
      </c>
      <c r="L515" s="4" t="str">
        <f>VLOOKUP(J515,Cleaned_ProductTable!$A:$F,3,FALSE())</f>
        <v>Sports</v>
      </c>
      <c r="M515" s="4" t="str">
        <f>VLOOKUP(J515,Cleaned_ProductTable!$A:$F,4,FALSE())</f>
        <v>Bridges, Banks and Cummings</v>
      </c>
      <c r="N515" s="4">
        <f>VLOOKUP(J515,Cleaned_ProductTable!$A:$F,5,FALSE())</f>
        <v>318.91000000000003</v>
      </c>
      <c r="O515" s="4" t="str">
        <f>Cleaned_SalesTable!E515</f>
        <v>STORE16</v>
      </c>
      <c r="P515" s="4" t="str">
        <f>VLOOKUP(O515,Cleaned_StoreTable!$A:$F,2,FALSE())</f>
        <v>Frederick-Wright</v>
      </c>
      <c r="Q515" s="4" t="str">
        <f>VLOOKUP(O515,Cleaned_StoreTable!$A:$F,3,FALSE())</f>
        <v>West</v>
      </c>
      <c r="R515" s="4" t="str">
        <f>VLOOKUP(O515,Cleaned_StoreTable!$A:$F,5,FALSE())</f>
        <v>Flagship</v>
      </c>
      <c r="S515" s="4">
        <f>Cleaned_SalesTable!F515</f>
        <v>1</v>
      </c>
      <c r="T515" s="9">
        <f>Cleaned_SalesTable!G515</f>
        <v>853.12</v>
      </c>
      <c r="U515" s="8">
        <f>Cleaned_SalesTable!H515</f>
        <v>0.19</v>
      </c>
      <c r="V515" s="4" t="str">
        <f>Cleaned_SalesTable!I515</f>
        <v>COD</v>
      </c>
      <c r="W515" s="9">
        <f>Cleaned_SalesTable!J515</f>
        <v>691.02719999999999</v>
      </c>
      <c r="X515" s="9">
        <f t="shared" si="50"/>
        <v>318.91000000000003</v>
      </c>
      <c r="Y515" s="9">
        <f t="shared" si="51"/>
        <v>372.12</v>
      </c>
      <c r="Z515" s="10">
        <f t="shared" si="52"/>
        <v>0.53849999999999998</v>
      </c>
      <c r="AA515" s="4" t="str">
        <f t="shared" si="53"/>
        <v>Standard</v>
      </c>
    </row>
    <row r="516" spans="1:27" ht="15" customHeight="1" x14ac:dyDescent="0.3">
      <c r="A516" s="4" t="str">
        <f>Cleaned_SalesTable!A516</f>
        <v>SALE514</v>
      </c>
      <c r="B516" s="26">
        <f>Cleaned_SalesTable!B516</f>
        <v>45312</v>
      </c>
      <c r="C516" s="4" t="str">
        <f t="shared" si="48"/>
        <v>Jan-2024</v>
      </c>
      <c r="D516" s="24">
        <f t="shared" si="49"/>
        <v>2024</v>
      </c>
      <c r="E516" s="4" t="str">
        <f>Cleaned_SalesTable!C516</f>
        <v>CUST1129</v>
      </c>
      <c r="F516" s="4" t="str">
        <f>VLOOKUP(E516,Cleaned_CustomerTable!$A:$H,2,FALSE())</f>
        <v>Jessica Mitchell</v>
      </c>
      <c r="G516" s="24">
        <f>VLOOKUP(E516,Cleaned_CustomerTable!$A:$H,3,FALSE())</f>
        <v>43</v>
      </c>
      <c r="H516" s="4" t="str">
        <f>VLOOKUP(E516,Cleaned_CustomerTable!$A:$H,8,FALSE())</f>
        <v>Silver</v>
      </c>
      <c r="I516" s="4" t="str">
        <f>VLOOKUP(E516,Cleaned_CustomerTable!$A:$H,6,FALSE())</f>
        <v>South Dakota</v>
      </c>
      <c r="J516" s="4" t="str">
        <f>Cleaned_SalesTable!D516</f>
        <v>PROD0</v>
      </c>
      <c r="K516" s="4" t="str">
        <f>VLOOKUP(J516,Cleaned_ProductTable!$A:$F,2,FALSE())</f>
        <v>Brother Laser Printer</v>
      </c>
      <c r="L516" s="4" t="str">
        <f>VLOOKUP(J516,Cleaned_ProductTable!$A:$F,3,FALSE())</f>
        <v>Electronics</v>
      </c>
      <c r="M516" s="4" t="str">
        <f>VLOOKUP(J516,Cleaned_ProductTable!$A:$F,4,FALSE())</f>
        <v>Hunt Inc</v>
      </c>
      <c r="N516" s="4">
        <f>VLOOKUP(J516,Cleaned_ProductTable!$A:$F,5,FALSE())</f>
        <v>112.42</v>
      </c>
      <c r="O516" s="4" t="str">
        <f>Cleaned_SalesTable!E516</f>
        <v>STORE7</v>
      </c>
      <c r="P516" s="4" t="str">
        <f>VLOOKUP(O516,Cleaned_StoreTable!$A:$F,2,FALSE())</f>
        <v>Martinez-Mullins</v>
      </c>
      <c r="Q516" s="4" t="str">
        <f>VLOOKUP(O516,Cleaned_StoreTable!$A:$F,3,FALSE())</f>
        <v>South</v>
      </c>
      <c r="R516" s="4" t="str">
        <f>VLOOKUP(O516,Cleaned_StoreTable!$A:$F,5,FALSE())</f>
        <v>Online</v>
      </c>
      <c r="S516" s="4">
        <f>Cleaned_SalesTable!F516</f>
        <v>4</v>
      </c>
      <c r="T516" s="9">
        <f>Cleaned_SalesTable!G516</f>
        <v>191.65</v>
      </c>
      <c r="U516" s="8">
        <f>Cleaned_SalesTable!H516</f>
        <v>0.19</v>
      </c>
      <c r="V516" s="4" t="str">
        <f>Cleaned_SalesTable!I516</f>
        <v>PayPal</v>
      </c>
      <c r="W516" s="9">
        <f>Cleaned_SalesTable!J516</f>
        <v>620.94600000000003</v>
      </c>
      <c r="X516" s="9">
        <f t="shared" si="50"/>
        <v>449.68</v>
      </c>
      <c r="Y516" s="9">
        <f t="shared" si="51"/>
        <v>171.27</v>
      </c>
      <c r="Z516" s="10">
        <f t="shared" si="52"/>
        <v>0.27579999999999999</v>
      </c>
      <c r="AA516" s="4" t="str">
        <f t="shared" si="53"/>
        <v>Standard</v>
      </c>
    </row>
    <row r="517" spans="1:27" ht="15" customHeight="1" x14ac:dyDescent="0.3">
      <c r="A517" s="4" t="str">
        <f>Cleaned_SalesTable!A517</f>
        <v>SALE515</v>
      </c>
      <c r="B517" s="26">
        <f>Cleaned_SalesTable!B517</f>
        <v>45286</v>
      </c>
      <c r="C517" s="4" t="str">
        <f t="shared" si="48"/>
        <v>Dec-2023</v>
      </c>
      <c r="D517" s="24">
        <f t="shared" si="49"/>
        <v>2023</v>
      </c>
      <c r="E517" s="4" t="str">
        <f>Cleaned_SalesTable!C517</f>
        <v>CUST1160</v>
      </c>
      <c r="F517" s="4" t="str">
        <f>VLOOKUP(E517,Cleaned_CustomerTable!$A:$H,2,FALSE())</f>
        <v>John Lawson</v>
      </c>
      <c r="G517" s="24">
        <f>VLOOKUP(E517,Cleaned_CustomerTable!$A:$H,3,FALSE())</f>
        <v>41</v>
      </c>
      <c r="H517" s="4" t="str">
        <f>VLOOKUP(E517,Cleaned_CustomerTable!$A:$H,8,FALSE())</f>
        <v>Platinum</v>
      </c>
      <c r="I517" s="4" t="str">
        <f>VLOOKUP(E517,Cleaned_CustomerTable!$A:$H,6,FALSE())</f>
        <v>North Carolina</v>
      </c>
      <c r="J517" s="4" t="str">
        <f>Cleaned_SalesTable!D517</f>
        <v>PROD47</v>
      </c>
      <c r="K517" s="4" t="str">
        <f>VLOOKUP(J517,Cleaned_ProductTable!$A:$F,2,FALSE())</f>
        <v>Makeup Brush Set</v>
      </c>
      <c r="L517" s="4" t="str">
        <f>VLOOKUP(J517,Cleaned_ProductTable!$A:$F,3,FALSE())</f>
        <v>Beauty</v>
      </c>
      <c r="M517" s="4" t="str">
        <f>VLOOKUP(J517,Cleaned_ProductTable!$A:$F,4,FALSE())</f>
        <v>Cook Inc</v>
      </c>
      <c r="N517" s="4">
        <f>VLOOKUP(J517,Cleaned_ProductTable!$A:$F,5,FALSE())</f>
        <v>250.42</v>
      </c>
      <c r="O517" s="4" t="str">
        <f>Cleaned_SalesTable!E517</f>
        <v>STORE3</v>
      </c>
      <c r="P517" s="4" t="str">
        <f>VLOOKUP(O517,Cleaned_StoreTable!$A:$F,2,FALSE())</f>
        <v>Johnson-Wright</v>
      </c>
      <c r="Q517" s="4" t="str">
        <f>VLOOKUP(O517,Cleaned_StoreTable!$A:$F,3,FALSE())</f>
        <v>North</v>
      </c>
      <c r="R517" s="4" t="str">
        <f>VLOOKUP(O517,Cleaned_StoreTable!$A:$F,5,FALSE())</f>
        <v>Outlet</v>
      </c>
      <c r="S517" s="4">
        <f>Cleaned_SalesTable!F517</f>
        <v>1</v>
      </c>
      <c r="T517" s="9">
        <f>Cleaned_SalesTable!G517</f>
        <v>169.69</v>
      </c>
      <c r="U517" s="8">
        <f>Cleaned_SalesTable!H517</f>
        <v>0.22</v>
      </c>
      <c r="V517" s="4" t="str">
        <f>Cleaned_SalesTable!I517</f>
        <v>Credit Card</v>
      </c>
      <c r="W517" s="9">
        <f>Cleaned_SalesTable!J517</f>
        <v>132.35820000000001</v>
      </c>
      <c r="X517" s="9">
        <f t="shared" si="50"/>
        <v>250.42</v>
      </c>
      <c r="Y517" s="9">
        <f t="shared" si="51"/>
        <v>-118.06</v>
      </c>
      <c r="Z517" s="10">
        <f t="shared" si="52"/>
        <v>-0.89200000000000002</v>
      </c>
      <c r="AA517" s="4" t="str">
        <f t="shared" si="53"/>
        <v>Standard</v>
      </c>
    </row>
    <row r="518" spans="1:27" ht="15" customHeight="1" x14ac:dyDescent="0.3">
      <c r="A518" s="4" t="str">
        <f>Cleaned_SalesTable!A518</f>
        <v>SALE516</v>
      </c>
      <c r="B518" s="26">
        <f>Cleaned_SalesTable!B518</f>
        <v>45372</v>
      </c>
      <c r="C518" s="4" t="str">
        <f t="shared" si="48"/>
        <v>Mar-2024</v>
      </c>
      <c r="D518" s="24">
        <f t="shared" si="49"/>
        <v>2024</v>
      </c>
      <c r="E518" s="4" t="str">
        <f>Cleaned_SalesTable!C518</f>
        <v>CUST1175</v>
      </c>
      <c r="F518" s="4" t="str">
        <f>VLOOKUP(E518,Cleaned_CustomerTable!$A:$H,2,FALSE())</f>
        <v>Michelle Rogers</v>
      </c>
      <c r="G518" s="24">
        <f>VLOOKUP(E518,Cleaned_CustomerTable!$A:$H,3,FALSE())</f>
        <v>56</v>
      </c>
      <c r="H518" s="4" t="str">
        <f>VLOOKUP(E518,Cleaned_CustomerTable!$A:$H,8,FALSE())</f>
        <v>Platinum</v>
      </c>
      <c r="I518" s="4" t="str">
        <f>VLOOKUP(E518,Cleaned_CustomerTable!$A:$H,6,FALSE())</f>
        <v>Hawaii</v>
      </c>
      <c r="J518" s="4" t="str">
        <f>Cleaned_SalesTable!D518</f>
        <v>PROD62</v>
      </c>
      <c r="K518" s="4" t="str">
        <f>VLOOKUP(J518,Cleaned_ProductTable!$A:$F,2,FALSE())</f>
        <v>Laptop Cooling Pad</v>
      </c>
      <c r="L518" s="4" t="str">
        <f>VLOOKUP(J518,Cleaned_ProductTable!$A:$F,3,FALSE())</f>
        <v>Electronics</v>
      </c>
      <c r="M518" s="4" t="str">
        <f>VLOOKUP(J518,Cleaned_ProductTable!$A:$F,4,FALSE())</f>
        <v>Murray, Gould and Ware</v>
      </c>
      <c r="N518" s="4">
        <f>VLOOKUP(J518,Cleaned_ProductTable!$A:$F,5,FALSE())</f>
        <v>86.42</v>
      </c>
      <c r="O518" s="4" t="str">
        <f>Cleaned_SalesTable!E518</f>
        <v>STORE14</v>
      </c>
      <c r="P518" s="4" t="str">
        <f>VLOOKUP(O518,Cleaned_StoreTable!$A:$F,2,FALSE())</f>
        <v>Mcdonald Inc</v>
      </c>
      <c r="Q518" s="4" t="str">
        <f>VLOOKUP(O518,Cleaned_StoreTable!$A:$F,3,FALSE())</f>
        <v>South</v>
      </c>
      <c r="R518" s="4" t="str">
        <f>VLOOKUP(O518,Cleaned_StoreTable!$A:$F,5,FALSE())</f>
        <v>Outlet</v>
      </c>
      <c r="S518" s="4">
        <f>Cleaned_SalesTable!F518</f>
        <v>1</v>
      </c>
      <c r="T518" s="9">
        <f>Cleaned_SalesTable!G518</f>
        <v>145.43</v>
      </c>
      <c r="U518" s="8">
        <f>Cleaned_SalesTable!H518</f>
        <v>0.08</v>
      </c>
      <c r="V518" s="4" t="str">
        <f>Cleaned_SalesTable!I518</f>
        <v>Credit Card</v>
      </c>
      <c r="W518" s="9">
        <f>Cleaned_SalesTable!J518</f>
        <v>133.79560000000001</v>
      </c>
      <c r="X518" s="9">
        <f t="shared" si="50"/>
        <v>86.42</v>
      </c>
      <c r="Y518" s="9">
        <f t="shared" si="51"/>
        <v>47.38</v>
      </c>
      <c r="Z518" s="10">
        <f t="shared" si="52"/>
        <v>0.35410000000000003</v>
      </c>
      <c r="AA518" s="4" t="str">
        <f t="shared" si="53"/>
        <v>Standard</v>
      </c>
    </row>
    <row r="519" spans="1:27" ht="15" customHeight="1" x14ac:dyDescent="0.3">
      <c r="A519" s="4" t="str">
        <f>Cleaned_SalesTable!A519</f>
        <v>SALE517</v>
      </c>
      <c r="B519" s="26">
        <f>Cleaned_SalesTable!B519</f>
        <v>45633</v>
      </c>
      <c r="C519" s="4" t="str">
        <f t="shared" si="48"/>
        <v>Dec-2024</v>
      </c>
      <c r="D519" s="24">
        <f t="shared" si="49"/>
        <v>2024</v>
      </c>
      <c r="E519" s="4" t="str">
        <f>Cleaned_SalesTable!C519</f>
        <v>CUST1084</v>
      </c>
      <c r="F519" s="4" t="str">
        <f>VLOOKUP(E519,Cleaned_CustomerTable!$A:$H,2,FALSE())</f>
        <v>Christy Hoffman</v>
      </c>
      <c r="G519" s="24">
        <f>VLOOKUP(E519,Cleaned_CustomerTable!$A:$H,3,FALSE())</f>
        <v>26</v>
      </c>
      <c r="H519" s="4" t="str">
        <f>VLOOKUP(E519,Cleaned_CustomerTable!$A:$H,8,FALSE())</f>
        <v>Platinum</v>
      </c>
      <c r="I519" s="4" t="str">
        <f>VLOOKUP(E519,Cleaned_CustomerTable!$A:$H,6,FALSE())</f>
        <v>Indiana</v>
      </c>
      <c r="J519" s="4" t="str">
        <f>Cleaned_SalesTable!D519</f>
        <v>PROD93</v>
      </c>
      <c r="K519" s="4" t="str">
        <f>VLOOKUP(J519,Cleaned_ProductTable!$A:$F,2,FALSE())</f>
        <v>USB-C Laptop Charger</v>
      </c>
      <c r="L519" s="4" t="str">
        <f>VLOOKUP(J519,Cleaned_ProductTable!$A:$F,3,FALSE())</f>
        <v>Electronics</v>
      </c>
      <c r="M519" s="4" t="str">
        <f>VLOOKUP(J519,Cleaned_ProductTable!$A:$F,4,FALSE())</f>
        <v>Martin LLC</v>
      </c>
      <c r="N519" s="4">
        <f>VLOOKUP(J519,Cleaned_ProductTable!$A:$F,5,FALSE())</f>
        <v>377.52</v>
      </c>
      <c r="O519" s="4" t="str">
        <f>Cleaned_SalesTable!E519</f>
        <v>STORE12</v>
      </c>
      <c r="P519" s="4" t="str">
        <f>VLOOKUP(O519,Cleaned_StoreTable!$A:$F,2,FALSE())</f>
        <v>Thomas, Bridges and Harris</v>
      </c>
      <c r="Q519" s="4" t="str">
        <f>VLOOKUP(O519,Cleaned_StoreTable!$A:$F,3,FALSE())</f>
        <v>North</v>
      </c>
      <c r="R519" s="4" t="str">
        <f>VLOOKUP(O519,Cleaned_StoreTable!$A:$F,5,FALSE())</f>
        <v>Online</v>
      </c>
      <c r="S519" s="4">
        <f>Cleaned_SalesTable!F519</f>
        <v>4</v>
      </c>
      <c r="T519" s="9">
        <f>Cleaned_SalesTable!G519</f>
        <v>828.35</v>
      </c>
      <c r="U519" s="8">
        <f>Cleaned_SalesTable!H519</f>
        <v>0.17</v>
      </c>
      <c r="V519" s="4" t="str">
        <f>Cleaned_SalesTable!I519</f>
        <v>Credit Card</v>
      </c>
      <c r="W519" s="9">
        <f>Cleaned_SalesTable!J519</f>
        <v>2750.1219999999998</v>
      </c>
      <c r="X519" s="9">
        <f t="shared" si="50"/>
        <v>1510.08</v>
      </c>
      <c r="Y519" s="9">
        <f t="shared" si="51"/>
        <v>1240.04</v>
      </c>
      <c r="Z519" s="10">
        <f t="shared" si="52"/>
        <v>0.45090000000000002</v>
      </c>
      <c r="AA519" s="4" t="str">
        <f t="shared" si="53"/>
        <v>High Value</v>
      </c>
    </row>
    <row r="520" spans="1:27" ht="15" customHeight="1" x14ac:dyDescent="0.3">
      <c r="A520" s="4" t="str">
        <f>Cleaned_SalesTable!A520</f>
        <v>SALE518</v>
      </c>
      <c r="B520" s="26">
        <f>Cleaned_SalesTable!B520</f>
        <v>45598</v>
      </c>
      <c r="C520" s="4" t="str">
        <f t="shared" si="48"/>
        <v>Nov-2024</v>
      </c>
      <c r="D520" s="24">
        <f t="shared" si="49"/>
        <v>2024</v>
      </c>
      <c r="E520" s="4" t="str">
        <f>Cleaned_SalesTable!C520</f>
        <v>CUST1362</v>
      </c>
      <c r="F520" s="4" t="str">
        <f>VLOOKUP(E520,Cleaned_CustomerTable!$A:$H,2,FALSE())</f>
        <v>Joshua Smith Dvm</v>
      </c>
      <c r="G520" s="24">
        <f>VLOOKUP(E520,Cleaned_CustomerTable!$A:$H,3,FALSE())</f>
        <v>60</v>
      </c>
      <c r="H520" s="4" t="str">
        <f>VLOOKUP(E520,Cleaned_CustomerTable!$A:$H,8,FALSE())</f>
        <v>Gold</v>
      </c>
      <c r="I520" s="4" t="str">
        <f>VLOOKUP(E520,Cleaned_CustomerTable!$A:$H,6,FALSE())</f>
        <v>Alaska</v>
      </c>
      <c r="J520" s="4" t="str">
        <f>Cleaned_SalesTable!D520</f>
        <v>PROD95</v>
      </c>
      <c r="K520" s="4" t="str">
        <f>VLOOKUP(J520,Cleaned_ProductTable!$A:$F,2,FALSE())</f>
        <v>Sports Stopwatch Basic</v>
      </c>
      <c r="L520" s="4" t="str">
        <f>VLOOKUP(J520,Cleaned_ProductTable!$A:$F,3,FALSE())</f>
        <v>Sports</v>
      </c>
      <c r="M520" s="4" t="str">
        <f>VLOOKUP(J520,Cleaned_ProductTable!$A:$F,4,FALSE())</f>
        <v>Wilson Group</v>
      </c>
      <c r="N520" s="4">
        <f>VLOOKUP(J520,Cleaned_ProductTable!$A:$F,5,FALSE())</f>
        <v>60.65</v>
      </c>
      <c r="O520" s="4" t="str">
        <f>Cleaned_SalesTable!E520</f>
        <v>STORE7</v>
      </c>
      <c r="P520" s="4" t="str">
        <f>VLOOKUP(O520,Cleaned_StoreTable!$A:$F,2,FALSE())</f>
        <v>Martinez-Mullins</v>
      </c>
      <c r="Q520" s="4" t="str">
        <f>VLOOKUP(O520,Cleaned_StoreTable!$A:$F,3,FALSE())</f>
        <v>South</v>
      </c>
      <c r="R520" s="4" t="str">
        <f>VLOOKUP(O520,Cleaned_StoreTable!$A:$F,5,FALSE())</f>
        <v>Online</v>
      </c>
      <c r="S520" s="4">
        <f>Cleaned_SalesTable!F520</f>
        <v>3</v>
      </c>
      <c r="T520" s="9">
        <f>Cleaned_SalesTable!G520</f>
        <v>268.76</v>
      </c>
      <c r="U520" s="8">
        <f>Cleaned_SalesTable!H520</f>
        <v>0.01</v>
      </c>
      <c r="V520" s="4" t="str">
        <f>Cleaned_SalesTable!I520</f>
        <v>PayPal</v>
      </c>
      <c r="W520" s="9">
        <f>Cleaned_SalesTable!J520</f>
        <v>798.21720000000005</v>
      </c>
      <c r="X520" s="9">
        <f t="shared" si="50"/>
        <v>181.95</v>
      </c>
      <c r="Y520" s="9">
        <f t="shared" si="51"/>
        <v>616.27</v>
      </c>
      <c r="Z520" s="10">
        <f t="shared" si="52"/>
        <v>0.77210000000000001</v>
      </c>
      <c r="AA520" s="4" t="str">
        <f t="shared" si="53"/>
        <v>Standard</v>
      </c>
    </row>
    <row r="521" spans="1:27" ht="15" customHeight="1" x14ac:dyDescent="0.3">
      <c r="A521" s="4" t="str">
        <f>Cleaned_SalesTable!A521</f>
        <v>SALE519</v>
      </c>
      <c r="B521" s="26">
        <f>Cleaned_SalesTable!B521</f>
        <v>45495</v>
      </c>
      <c r="C521" s="4" t="str">
        <f t="shared" si="48"/>
        <v>Jul-2024</v>
      </c>
      <c r="D521" s="24">
        <f t="shared" si="49"/>
        <v>2024</v>
      </c>
      <c r="E521" s="4" t="str">
        <f>Cleaned_SalesTable!C521</f>
        <v>CUST1233</v>
      </c>
      <c r="F521" s="4" t="str">
        <f>VLOOKUP(E521,Cleaned_CustomerTable!$A:$H,2,FALSE())</f>
        <v>Michelle Gonzalez</v>
      </c>
      <c r="G521" s="24">
        <f>VLOOKUP(E521,Cleaned_CustomerTable!$A:$H,3,FALSE())</f>
        <v>59</v>
      </c>
      <c r="H521" s="4" t="str">
        <f>VLOOKUP(E521,Cleaned_CustomerTable!$A:$H,8,FALSE())</f>
        <v>Silver</v>
      </c>
      <c r="I521" s="4" t="str">
        <f>VLOOKUP(E521,Cleaned_CustomerTable!$A:$H,6,FALSE())</f>
        <v>West Virginia</v>
      </c>
      <c r="J521" s="4" t="str">
        <f>Cleaned_SalesTable!D521</f>
        <v>PROD88</v>
      </c>
      <c r="K521" s="4" t="str">
        <f>VLOOKUP(J521,Cleaned_ProductTable!$A:$F,2,FALSE())</f>
        <v>Sports Wrist Sweatbands</v>
      </c>
      <c r="L521" s="4" t="str">
        <f>VLOOKUP(J521,Cleaned_ProductTable!$A:$F,3,FALSE())</f>
        <v>Sports</v>
      </c>
      <c r="M521" s="4" t="str">
        <f>VLOOKUP(J521,Cleaned_ProductTable!$A:$F,4,FALSE())</f>
        <v>Olsen-Daniels</v>
      </c>
      <c r="N521" s="4">
        <f>VLOOKUP(J521,Cleaned_ProductTable!$A:$F,5,FALSE())</f>
        <v>131.24</v>
      </c>
      <c r="O521" s="4" t="str">
        <f>Cleaned_SalesTable!E521</f>
        <v>STORE0</v>
      </c>
      <c r="P521" s="4" t="str">
        <f>VLOOKUP(O521,Cleaned_StoreTable!$A:$F,2,FALSE())</f>
        <v>Rivera-Warner</v>
      </c>
      <c r="Q521" s="4" t="str">
        <f>VLOOKUP(O521,Cleaned_StoreTable!$A:$F,3,FALSE())</f>
        <v>East</v>
      </c>
      <c r="R521" s="4" t="str">
        <f>VLOOKUP(O521,Cleaned_StoreTable!$A:$F,5,FALSE())</f>
        <v>Flagship</v>
      </c>
      <c r="S521" s="4">
        <f>Cleaned_SalesTable!F521</f>
        <v>4</v>
      </c>
      <c r="T521" s="9">
        <f>Cleaned_SalesTable!G521</f>
        <v>370.09</v>
      </c>
      <c r="U521" s="8">
        <f>Cleaned_SalesTable!H521</f>
        <v>0.22</v>
      </c>
      <c r="V521" s="4" t="str">
        <f>Cleaned_SalesTable!I521</f>
        <v>COD</v>
      </c>
      <c r="W521" s="9">
        <f>Cleaned_SalesTable!J521</f>
        <v>1154.6808000000001</v>
      </c>
      <c r="X521" s="9">
        <f t="shared" si="50"/>
        <v>524.96</v>
      </c>
      <c r="Y521" s="9">
        <f t="shared" si="51"/>
        <v>629.72</v>
      </c>
      <c r="Z521" s="10">
        <f t="shared" si="52"/>
        <v>0.5454</v>
      </c>
      <c r="AA521" s="4" t="str">
        <f t="shared" si="53"/>
        <v>High Value</v>
      </c>
    </row>
    <row r="522" spans="1:27" ht="15" customHeight="1" x14ac:dyDescent="0.3">
      <c r="A522" s="4" t="str">
        <f>Cleaned_SalesTable!A522</f>
        <v>SALE520</v>
      </c>
      <c r="B522" s="26">
        <f>Cleaned_SalesTable!B522</f>
        <v>45229</v>
      </c>
      <c r="C522" s="4" t="str">
        <f t="shared" si="48"/>
        <v>Oct-2023</v>
      </c>
      <c r="D522" s="24">
        <f t="shared" si="49"/>
        <v>2023</v>
      </c>
      <c r="E522" s="4" t="str">
        <f>Cleaned_SalesTable!C522</f>
        <v>CUST1253</v>
      </c>
      <c r="F522" s="4" t="str">
        <f>VLOOKUP(E522,Cleaned_CustomerTable!$A:$H,2,FALSE())</f>
        <v>Dr. Ashley Yates Md</v>
      </c>
      <c r="G522" s="24">
        <f>VLOOKUP(E522,Cleaned_CustomerTable!$A:$H,3,FALSE())</f>
        <v>32</v>
      </c>
      <c r="H522" s="4" t="str">
        <f>VLOOKUP(E522,Cleaned_CustomerTable!$A:$H,8,FALSE())</f>
        <v>Bronze</v>
      </c>
      <c r="I522" s="4" t="str">
        <f>VLOOKUP(E522,Cleaned_CustomerTable!$A:$H,6,FALSE())</f>
        <v>Wisconsin</v>
      </c>
      <c r="J522" s="4" t="str">
        <f>Cleaned_SalesTable!D522</f>
        <v>PROD78</v>
      </c>
      <c r="K522" s="4" t="str">
        <f>VLOOKUP(J522,Cleaned_ProductTable!$A:$F,2,FALSE())</f>
        <v>Essential Oil Diffuser</v>
      </c>
      <c r="L522" s="4" t="str">
        <f>VLOOKUP(J522,Cleaned_ProductTable!$A:$F,3,FALSE())</f>
        <v>Home</v>
      </c>
      <c r="M522" s="4" t="str">
        <f>VLOOKUP(J522,Cleaned_ProductTable!$A:$F,4,FALSE())</f>
        <v>Hernandez Inc</v>
      </c>
      <c r="N522" s="4">
        <f>VLOOKUP(J522,Cleaned_ProductTable!$A:$F,5,FALSE())</f>
        <v>325.26</v>
      </c>
      <c r="O522" s="4" t="str">
        <f>Cleaned_SalesTable!E522</f>
        <v>STORE6</v>
      </c>
      <c r="P522" s="4" t="str">
        <f>VLOOKUP(O522,Cleaned_StoreTable!$A:$F,2,FALSE())</f>
        <v>Benson-Elliott</v>
      </c>
      <c r="Q522" s="4" t="str">
        <f>VLOOKUP(O522,Cleaned_StoreTable!$A:$F,3,FALSE())</f>
        <v>East</v>
      </c>
      <c r="R522" s="4" t="str">
        <f>VLOOKUP(O522,Cleaned_StoreTable!$A:$F,5,FALSE())</f>
        <v>Online</v>
      </c>
      <c r="S522" s="4">
        <f>Cleaned_SalesTable!F522</f>
        <v>3</v>
      </c>
      <c r="T522" s="9">
        <f>Cleaned_SalesTable!G522</f>
        <v>679.22</v>
      </c>
      <c r="U522" s="8">
        <f>Cleaned_SalesTable!H522</f>
        <v>0.11</v>
      </c>
      <c r="V522" s="4" t="str">
        <f>Cleaned_SalesTable!I522</f>
        <v>PayPal</v>
      </c>
      <c r="W522" s="9">
        <f>Cleaned_SalesTable!J522</f>
        <v>1813.5174</v>
      </c>
      <c r="X522" s="9">
        <f t="shared" si="50"/>
        <v>975.78</v>
      </c>
      <c r="Y522" s="9">
        <f t="shared" si="51"/>
        <v>837.74</v>
      </c>
      <c r="Z522" s="10">
        <f t="shared" si="52"/>
        <v>0.46189999999999998</v>
      </c>
      <c r="AA522" s="4" t="str">
        <f t="shared" si="53"/>
        <v>High Value</v>
      </c>
    </row>
    <row r="523" spans="1:27" ht="15" customHeight="1" x14ac:dyDescent="0.3">
      <c r="A523" s="4" t="str">
        <f>Cleaned_SalesTable!A523</f>
        <v>SALE521</v>
      </c>
      <c r="B523" s="26">
        <f>Cleaned_SalesTable!B523</f>
        <v>45433</v>
      </c>
      <c r="C523" s="4" t="str">
        <f t="shared" si="48"/>
        <v>May-2024</v>
      </c>
      <c r="D523" s="24">
        <f t="shared" si="49"/>
        <v>2024</v>
      </c>
      <c r="E523" s="4" t="str">
        <f>Cleaned_SalesTable!C523</f>
        <v>CUST1373</v>
      </c>
      <c r="F523" s="4" t="str">
        <f>VLOOKUP(E523,Cleaned_CustomerTable!$A:$H,2,FALSE())</f>
        <v>James Orozco</v>
      </c>
      <c r="G523" s="24">
        <f>VLOOKUP(E523,Cleaned_CustomerTable!$A:$H,3,FALSE())</f>
        <v>37</v>
      </c>
      <c r="H523" s="4" t="str">
        <f>VLOOKUP(E523,Cleaned_CustomerTable!$A:$H,8,FALSE())</f>
        <v>Gold</v>
      </c>
      <c r="I523" s="4" t="str">
        <f>VLOOKUP(E523,Cleaned_CustomerTable!$A:$H,6,FALSE())</f>
        <v>Maine</v>
      </c>
      <c r="J523" s="4" t="str">
        <f>Cleaned_SalesTable!D523</f>
        <v>PROD73</v>
      </c>
      <c r="K523" s="4" t="str">
        <f>VLOOKUP(J523,Cleaned_ProductTable!$A:$F,2,FALSE())</f>
        <v>Shin Guards – Adult</v>
      </c>
      <c r="L523" s="4" t="str">
        <f>VLOOKUP(J523,Cleaned_ProductTable!$A:$F,3,FALSE())</f>
        <v>Sports</v>
      </c>
      <c r="M523" s="4" t="str">
        <f>VLOOKUP(J523,Cleaned_ProductTable!$A:$F,4,FALSE())</f>
        <v>French Ltd</v>
      </c>
      <c r="N523" s="4">
        <f>VLOOKUP(J523,Cleaned_ProductTable!$A:$F,5,FALSE())</f>
        <v>107.06</v>
      </c>
      <c r="O523" s="4" t="str">
        <f>Cleaned_SalesTable!E523</f>
        <v>STORE0</v>
      </c>
      <c r="P523" s="4" t="str">
        <f>VLOOKUP(O523,Cleaned_StoreTable!$A:$F,2,FALSE())</f>
        <v>Rivera-Warner</v>
      </c>
      <c r="Q523" s="4" t="str">
        <f>VLOOKUP(O523,Cleaned_StoreTable!$A:$F,3,FALSE())</f>
        <v>East</v>
      </c>
      <c r="R523" s="4" t="str">
        <f>VLOOKUP(O523,Cleaned_StoreTable!$A:$F,5,FALSE())</f>
        <v>Flagship</v>
      </c>
      <c r="S523" s="4">
        <f>Cleaned_SalesTable!F523</f>
        <v>3</v>
      </c>
      <c r="T523" s="9">
        <f>Cleaned_SalesTable!G523</f>
        <v>780.69</v>
      </c>
      <c r="U523" s="8">
        <f>Cleaned_SalesTable!H523</f>
        <v>0.1</v>
      </c>
      <c r="V523" s="4" t="str">
        <f>Cleaned_SalesTable!I523</f>
        <v>COD</v>
      </c>
      <c r="W523" s="9">
        <f>Cleaned_SalesTable!J523</f>
        <v>2107.8629999999998</v>
      </c>
      <c r="X523" s="9">
        <f t="shared" si="50"/>
        <v>321.18</v>
      </c>
      <c r="Y523" s="9">
        <f t="shared" si="51"/>
        <v>1786.68</v>
      </c>
      <c r="Z523" s="10">
        <f t="shared" si="52"/>
        <v>0.84760000000000002</v>
      </c>
      <c r="AA523" s="4" t="str">
        <f t="shared" si="53"/>
        <v>High Value</v>
      </c>
    </row>
    <row r="524" spans="1:27" ht="15" customHeight="1" x14ac:dyDescent="0.3">
      <c r="A524" s="4" t="str">
        <f>Cleaned_SalesTable!A524</f>
        <v>SALE522</v>
      </c>
      <c r="B524" s="26">
        <f>Cleaned_SalesTable!B524</f>
        <v>45766</v>
      </c>
      <c r="C524" s="4" t="str">
        <f t="shared" si="48"/>
        <v>Apr-2025</v>
      </c>
      <c r="D524" s="24">
        <f t="shared" si="49"/>
        <v>2025</v>
      </c>
      <c r="E524" s="4" t="str">
        <f>Cleaned_SalesTable!C524</f>
        <v>CUST1261</v>
      </c>
      <c r="F524" s="4" t="str">
        <f>VLOOKUP(E524,Cleaned_CustomerTable!$A:$H,2,FALSE())</f>
        <v>Carol Bishop</v>
      </c>
      <c r="G524" s="24">
        <f>VLOOKUP(E524,Cleaned_CustomerTable!$A:$H,3,FALSE())</f>
        <v>27</v>
      </c>
      <c r="H524" s="4" t="str">
        <f>VLOOKUP(E524,Cleaned_CustomerTable!$A:$H,8,FALSE())</f>
        <v>Silver</v>
      </c>
      <c r="I524" s="4" t="str">
        <f>VLOOKUP(E524,Cleaned_CustomerTable!$A:$H,6,FALSE())</f>
        <v>Oregon</v>
      </c>
      <c r="J524" s="4" t="str">
        <f>Cleaned_SalesTable!D524</f>
        <v>PROD42</v>
      </c>
      <c r="K524" s="4" t="str">
        <f>VLOOKUP(J524,Cleaned_ProductTable!$A:$F,2,FALSE())</f>
        <v>Smart Home WiFi Camera</v>
      </c>
      <c r="L524" s="4" t="str">
        <f>VLOOKUP(J524,Cleaned_ProductTable!$A:$F,3,FALSE())</f>
        <v>Electronics</v>
      </c>
      <c r="M524" s="4" t="str">
        <f>VLOOKUP(J524,Cleaned_ProductTable!$A:$F,4,FALSE())</f>
        <v>Holmes LLC</v>
      </c>
      <c r="N524" s="4">
        <f>VLOOKUP(J524,Cleaned_ProductTable!$A:$F,5,FALSE())</f>
        <v>450.71</v>
      </c>
      <c r="O524" s="4" t="str">
        <f>Cleaned_SalesTable!E524</f>
        <v>STORE2</v>
      </c>
      <c r="P524" s="4" t="str">
        <f>VLOOKUP(O524,Cleaned_StoreTable!$A:$F,2,FALSE())</f>
        <v>Black-Horn</v>
      </c>
      <c r="Q524" s="4" t="str">
        <f>VLOOKUP(O524,Cleaned_StoreTable!$A:$F,3,FALSE())</f>
        <v>South</v>
      </c>
      <c r="R524" s="4" t="str">
        <f>VLOOKUP(O524,Cleaned_StoreTable!$A:$F,5,FALSE())</f>
        <v>Outlet</v>
      </c>
      <c r="S524" s="4">
        <f>Cleaned_SalesTable!F524</f>
        <v>2</v>
      </c>
      <c r="T524" s="9">
        <f>Cleaned_SalesTable!G524</f>
        <v>42.97</v>
      </c>
      <c r="U524" s="8">
        <f>Cleaned_SalesTable!H524</f>
        <v>0.18</v>
      </c>
      <c r="V524" s="4" t="str">
        <f>Cleaned_SalesTable!I524</f>
        <v>PayPal</v>
      </c>
      <c r="W524" s="9">
        <f>Cleaned_SalesTable!J524</f>
        <v>70.470799999999997</v>
      </c>
      <c r="X524" s="9">
        <f t="shared" si="50"/>
        <v>901.42</v>
      </c>
      <c r="Y524" s="9">
        <f t="shared" si="51"/>
        <v>-830.95</v>
      </c>
      <c r="Z524" s="10">
        <f t="shared" si="52"/>
        <v>-11.791399999999999</v>
      </c>
      <c r="AA524" s="4" t="str">
        <f t="shared" si="53"/>
        <v>Standard</v>
      </c>
    </row>
    <row r="525" spans="1:27" ht="15" customHeight="1" x14ac:dyDescent="0.3">
      <c r="A525" s="4" t="str">
        <f>Cleaned_SalesTable!A525</f>
        <v>SALE523</v>
      </c>
      <c r="B525" s="26">
        <f>Cleaned_SalesTable!B525</f>
        <v>45639</v>
      </c>
      <c r="C525" s="4" t="str">
        <f t="shared" si="48"/>
        <v>Dec-2024</v>
      </c>
      <c r="D525" s="24">
        <f t="shared" si="49"/>
        <v>2024</v>
      </c>
      <c r="E525" s="4" t="str">
        <f>Cleaned_SalesTable!C525</f>
        <v>CUST1286</v>
      </c>
      <c r="F525" s="4" t="str">
        <f>VLOOKUP(E525,Cleaned_CustomerTable!$A:$H,2,FALSE())</f>
        <v>Tommy Roberts</v>
      </c>
      <c r="G525" s="24">
        <f>VLOOKUP(E525,Cleaned_CustomerTable!$A:$H,3,FALSE())</f>
        <v>22</v>
      </c>
      <c r="H525" s="4" t="str">
        <f>VLOOKUP(E525,Cleaned_CustomerTable!$A:$H,8,FALSE())</f>
        <v>Silver</v>
      </c>
      <c r="I525" s="4" t="str">
        <f>VLOOKUP(E525,Cleaned_CustomerTable!$A:$H,6,FALSE())</f>
        <v>South Dakota</v>
      </c>
      <c r="J525" s="4" t="str">
        <f>Cleaned_SalesTable!D525</f>
        <v>PROD82</v>
      </c>
      <c r="K525" s="4" t="str">
        <f>VLOOKUP(J525,Cleaned_ProductTable!$A:$F,2,FALSE())</f>
        <v>Fitness Resistance Bands</v>
      </c>
      <c r="L525" s="4" t="str">
        <f>VLOOKUP(J525,Cleaned_ProductTable!$A:$F,3,FALSE())</f>
        <v>Sports</v>
      </c>
      <c r="M525" s="4" t="str">
        <f>VLOOKUP(J525,Cleaned_ProductTable!$A:$F,4,FALSE())</f>
        <v>Reese-Watson</v>
      </c>
      <c r="N525" s="4">
        <f>VLOOKUP(J525,Cleaned_ProductTable!$A:$F,5,FALSE())</f>
        <v>152.91999999999999</v>
      </c>
      <c r="O525" s="4" t="str">
        <f>Cleaned_SalesTable!E525</f>
        <v>STORE0</v>
      </c>
      <c r="P525" s="4" t="str">
        <f>VLOOKUP(O525,Cleaned_StoreTable!$A:$F,2,FALSE())</f>
        <v>Rivera-Warner</v>
      </c>
      <c r="Q525" s="4" t="str">
        <f>VLOOKUP(O525,Cleaned_StoreTable!$A:$F,3,FALSE())</f>
        <v>East</v>
      </c>
      <c r="R525" s="4" t="str">
        <f>VLOOKUP(O525,Cleaned_StoreTable!$A:$F,5,FALSE())</f>
        <v>Flagship</v>
      </c>
      <c r="S525" s="4">
        <f>Cleaned_SalesTable!F525</f>
        <v>4</v>
      </c>
      <c r="T525" s="9">
        <f>Cleaned_SalesTable!G525</f>
        <v>854.37</v>
      </c>
      <c r="U525" s="8">
        <f>Cleaned_SalesTable!H525</f>
        <v>7.0000000000000007E-2</v>
      </c>
      <c r="V525" s="4" t="str">
        <f>Cleaned_SalesTable!I525</f>
        <v>PayPal</v>
      </c>
      <c r="W525" s="9">
        <f>Cleaned_SalesTable!J525</f>
        <v>3178.2564000000002</v>
      </c>
      <c r="X525" s="9">
        <f t="shared" si="50"/>
        <v>611.67999999999995</v>
      </c>
      <c r="Y525" s="9">
        <f t="shared" si="51"/>
        <v>2566.58</v>
      </c>
      <c r="Z525" s="10">
        <f t="shared" si="52"/>
        <v>0.8075</v>
      </c>
      <c r="AA525" s="4" t="str">
        <f t="shared" si="53"/>
        <v>High Value</v>
      </c>
    </row>
    <row r="526" spans="1:27" ht="15" customHeight="1" x14ac:dyDescent="0.3">
      <c r="A526" s="4" t="str">
        <f>Cleaned_SalesTable!A526</f>
        <v>SALE524</v>
      </c>
      <c r="B526" s="26">
        <f>Cleaned_SalesTable!B526</f>
        <v>45774</v>
      </c>
      <c r="C526" s="4" t="str">
        <f t="shared" si="48"/>
        <v>Apr-2025</v>
      </c>
      <c r="D526" s="24">
        <f t="shared" si="49"/>
        <v>2025</v>
      </c>
      <c r="E526" s="4" t="str">
        <f>Cleaned_SalesTable!C526</f>
        <v>CUST1100</v>
      </c>
      <c r="F526" s="4" t="str">
        <f>VLOOKUP(E526,Cleaned_CustomerTable!$A:$H,2,FALSE())</f>
        <v>Diane Watson</v>
      </c>
      <c r="G526" s="24">
        <f>VLOOKUP(E526,Cleaned_CustomerTable!$A:$H,3,FALSE())</f>
        <v>53</v>
      </c>
      <c r="H526" s="4" t="str">
        <f>VLOOKUP(E526,Cleaned_CustomerTable!$A:$H,8,FALSE())</f>
        <v>Platinum</v>
      </c>
      <c r="I526" s="4" t="str">
        <f>VLOOKUP(E526,Cleaned_CustomerTable!$A:$H,6,FALSE())</f>
        <v>Texas</v>
      </c>
      <c r="J526" s="4" t="str">
        <f>Cleaned_SalesTable!D526</f>
        <v>PROD24</v>
      </c>
      <c r="K526" s="4" t="str">
        <f>VLOOKUP(J526,Cleaned_ProductTable!$A:$F,2,FALSE())</f>
        <v>Foldable Camping Chair</v>
      </c>
      <c r="L526" s="4" t="str">
        <f>VLOOKUP(J526,Cleaned_ProductTable!$A:$F,3,FALSE())</f>
        <v>Sports</v>
      </c>
      <c r="M526" s="4" t="str">
        <f>VLOOKUP(J526,Cleaned_ProductTable!$A:$F,4,FALSE())</f>
        <v>Cook Ltd</v>
      </c>
      <c r="N526" s="4">
        <f>VLOOKUP(J526,Cleaned_ProductTable!$A:$F,5,FALSE())</f>
        <v>166.06</v>
      </c>
      <c r="O526" s="4" t="str">
        <f>Cleaned_SalesTable!E526</f>
        <v>STORE16</v>
      </c>
      <c r="P526" s="4" t="str">
        <f>VLOOKUP(O526,Cleaned_StoreTable!$A:$F,2,FALSE())</f>
        <v>Frederick-Wright</v>
      </c>
      <c r="Q526" s="4" t="str">
        <f>VLOOKUP(O526,Cleaned_StoreTable!$A:$F,3,FALSE())</f>
        <v>West</v>
      </c>
      <c r="R526" s="4" t="str">
        <f>VLOOKUP(O526,Cleaned_StoreTable!$A:$F,5,FALSE())</f>
        <v>Flagship</v>
      </c>
      <c r="S526" s="4">
        <f>Cleaned_SalesTable!F526</f>
        <v>2</v>
      </c>
      <c r="T526" s="9">
        <f>Cleaned_SalesTable!G526</f>
        <v>409.52</v>
      </c>
      <c r="U526" s="8">
        <f>Cleaned_SalesTable!H526</f>
        <v>0.06</v>
      </c>
      <c r="V526" s="4" t="str">
        <f>Cleaned_SalesTable!I526</f>
        <v>COD</v>
      </c>
      <c r="W526" s="9">
        <f>Cleaned_SalesTable!J526</f>
        <v>769.89760000000001</v>
      </c>
      <c r="X526" s="9">
        <f t="shared" si="50"/>
        <v>332.12</v>
      </c>
      <c r="Y526" s="9">
        <f t="shared" si="51"/>
        <v>437.78</v>
      </c>
      <c r="Z526" s="10">
        <f t="shared" si="52"/>
        <v>0.56859999999999999</v>
      </c>
      <c r="AA526" s="4" t="str">
        <f t="shared" si="53"/>
        <v>Standard</v>
      </c>
    </row>
    <row r="527" spans="1:27" ht="15" customHeight="1" x14ac:dyDescent="0.3">
      <c r="A527" s="4" t="str">
        <f>Cleaned_SalesTable!A527</f>
        <v>SALE525</v>
      </c>
      <c r="B527" s="26">
        <f>Cleaned_SalesTable!B527</f>
        <v>45569</v>
      </c>
      <c r="C527" s="4" t="str">
        <f t="shared" si="48"/>
        <v>Oct-2024</v>
      </c>
      <c r="D527" s="24">
        <f t="shared" si="49"/>
        <v>2024</v>
      </c>
      <c r="E527" s="4" t="str">
        <f>Cleaned_SalesTable!C527</f>
        <v>CUST1164</v>
      </c>
      <c r="F527" s="4" t="str">
        <f>VLOOKUP(E527,Cleaned_CustomerTable!$A:$H,2,FALSE())</f>
        <v>Daniel Rivas</v>
      </c>
      <c r="G527" s="24">
        <f>VLOOKUP(E527,Cleaned_CustomerTable!$A:$H,3,FALSE())</f>
        <v>39</v>
      </c>
      <c r="H527" s="4" t="str">
        <f>VLOOKUP(E527,Cleaned_CustomerTable!$A:$H,8,FALSE())</f>
        <v>Silver</v>
      </c>
      <c r="I527" s="4" t="str">
        <f>VLOOKUP(E527,Cleaned_CustomerTable!$A:$H,6,FALSE())</f>
        <v>Georgia</v>
      </c>
      <c r="J527" s="4" t="str">
        <f>Cleaned_SalesTable!D527</f>
        <v>PROD74</v>
      </c>
      <c r="K527" s="4" t="str">
        <f>VLOOKUP(J527,Cleaned_ProductTable!$A:$F,2,FALSE())</f>
        <v>Bluetooth Car Audio System</v>
      </c>
      <c r="L527" s="4" t="str">
        <f>VLOOKUP(J527,Cleaned_ProductTable!$A:$F,3,FALSE())</f>
        <v>Electronics</v>
      </c>
      <c r="M527" s="4" t="str">
        <f>VLOOKUP(J527,Cleaned_ProductTable!$A:$F,4,FALSE())</f>
        <v>Bruce-Bowen</v>
      </c>
      <c r="N527" s="4">
        <f>VLOOKUP(J527,Cleaned_ProductTable!$A:$F,5,FALSE())</f>
        <v>403.71</v>
      </c>
      <c r="O527" s="4" t="str">
        <f>Cleaned_SalesTable!E527</f>
        <v>STORE10</v>
      </c>
      <c r="P527" s="4" t="str">
        <f>VLOOKUP(O527,Cleaned_StoreTable!$A:$F,2,FALSE())</f>
        <v>Hill, Wagner and Ballard</v>
      </c>
      <c r="Q527" s="4" t="str">
        <f>VLOOKUP(O527,Cleaned_StoreTable!$A:$F,3,FALSE())</f>
        <v>East</v>
      </c>
      <c r="R527" s="4" t="str">
        <f>VLOOKUP(O527,Cleaned_StoreTable!$A:$F,5,FALSE())</f>
        <v>Online</v>
      </c>
      <c r="S527" s="4">
        <f>Cleaned_SalesTable!F527</f>
        <v>2</v>
      </c>
      <c r="T527" s="9">
        <f>Cleaned_SalesTable!G527</f>
        <v>407.46</v>
      </c>
      <c r="U527" s="8">
        <f>Cleaned_SalesTable!H527</f>
        <v>0.21</v>
      </c>
      <c r="V527" s="4" t="str">
        <f>Cleaned_SalesTable!I527</f>
        <v>Credit Card</v>
      </c>
      <c r="W527" s="9">
        <f>Cleaned_SalesTable!J527</f>
        <v>643.78679999999997</v>
      </c>
      <c r="X527" s="9">
        <f t="shared" si="50"/>
        <v>807.42</v>
      </c>
      <c r="Y527" s="9">
        <f t="shared" si="51"/>
        <v>-163.63</v>
      </c>
      <c r="Z527" s="10">
        <f t="shared" si="52"/>
        <v>-0.25419999999999998</v>
      </c>
      <c r="AA527" s="4" t="str">
        <f t="shared" si="53"/>
        <v>Standard</v>
      </c>
    </row>
    <row r="528" spans="1:27" ht="15" customHeight="1" x14ac:dyDescent="0.3">
      <c r="A528" s="4" t="str">
        <f>Cleaned_SalesTable!A528</f>
        <v>SALE526</v>
      </c>
      <c r="B528" s="26">
        <f>Cleaned_SalesTable!B528</f>
        <v>45856</v>
      </c>
      <c r="C528" s="4" t="str">
        <f t="shared" si="48"/>
        <v>Jul-2025</v>
      </c>
      <c r="D528" s="24">
        <f t="shared" si="49"/>
        <v>2025</v>
      </c>
      <c r="E528" s="4" t="str">
        <f>Cleaned_SalesTable!C528</f>
        <v>CUST1228</v>
      </c>
      <c r="F528" s="4" t="str">
        <f>VLOOKUP(E528,Cleaned_CustomerTable!$A:$H,2,FALSE())</f>
        <v>Casey Flores</v>
      </c>
      <c r="G528" s="24">
        <f>VLOOKUP(E528,Cleaned_CustomerTable!$A:$H,3,FALSE())</f>
        <v>52</v>
      </c>
      <c r="H528" s="4" t="str">
        <f>VLOOKUP(E528,Cleaned_CustomerTable!$A:$H,8,FALSE())</f>
        <v>Gold</v>
      </c>
      <c r="I528" s="4" t="str">
        <f>VLOOKUP(E528,Cleaned_CustomerTable!$A:$H,6,FALSE())</f>
        <v>Utah</v>
      </c>
      <c r="J528" s="4" t="str">
        <f>Cleaned_SalesTable!D528</f>
        <v>PROD4</v>
      </c>
      <c r="K528" s="4" t="str">
        <f>VLOOKUP(J528,Cleaned_ProductTable!$A:$F,2,FALSE())</f>
        <v>Women's Yoga Pants</v>
      </c>
      <c r="L528" s="4" t="str">
        <f>VLOOKUP(J528,Cleaned_ProductTable!$A:$F,3,FALSE())</f>
        <v>Clothing</v>
      </c>
      <c r="M528" s="4" t="str">
        <f>VLOOKUP(J528,Cleaned_ProductTable!$A:$F,4,FALSE())</f>
        <v>Gonzales-Davis</v>
      </c>
      <c r="N528" s="4">
        <f>VLOOKUP(J528,Cleaned_ProductTable!$A:$F,5,FALSE())</f>
        <v>306.45999999999998</v>
      </c>
      <c r="O528" s="4" t="str">
        <f>Cleaned_SalesTable!E528</f>
        <v>STORE8</v>
      </c>
      <c r="P528" s="4" t="str">
        <f>VLOOKUP(O528,Cleaned_StoreTable!$A:$F,2,FALSE())</f>
        <v>Bean, Jones and Park</v>
      </c>
      <c r="Q528" s="4" t="str">
        <f>VLOOKUP(O528,Cleaned_StoreTable!$A:$F,3,FALSE())</f>
        <v>West</v>
      </c>
      <c r="R528" s="4" t="str">
        <f>VLOOKUP(O528,Cleaned_StoreTable!$A:$F,5,FALSE())</f>
        <v>Online</v>
      </c>
      <c r="S528" s="4">
        <f>Cleaned_SalesTable!F528</f>
        <v>1</v>
      </c>
      <c r="T528" s="9">
        <f>Cleaned_SalesTable!G528</f>
        <v>728.84</v>
      </c>
      <c r="U528" s="8">
        <f>Cleaned_SalesTable!H528</f>
        <v>0.28000000000000003</v>
      </c>
      <c r="V528" s="4" t="str">
        <f>Cleaned_SalesTable!I528</f>
        <v>PayPal</v>
      </c>
      <c r="W528" s="9">
        <f>Cleaned_SalesTable!J528</f>
        <v>524.76480000000004</v>
      </c>
      <c r="X528" s="9">
        <f t="shared" si="50"/>
        <v>306.45999999999998</v>
      </c>
      <c r="Y528" s="9">
        <f t="shared" si="51"/>
        <v>218.3</v>
      </c>
      <c r="Z528" s="10">
        <f t="shared" si="52"/>
        <v>0.41599999999999998</v>
      </c>
      <c r="AA528" s="4" t="str">
        <f t="shared" si="53"/>
        <v>Standard</v>
      </c>
    </row>
    <row r="529" spans="1:27" ht="15" customHeight="1" x14ac:dyDescent="0.3">
      <c r="A529" s="4" t="str">
        <f>Cleaned_SalesTable!A529</f>
        <v>SALE527</v>
      </c>
      <c r="B529" s="26">
        <f>Cleaned_SalesTable!B529</f>
        <v>45362</v>
      </c>
      <c r="C529" s="4" t="str">
        <f t="shared" si="48"/>
        <v>Mar-2024</v>
      </c>
      <c r="D529" s="24">
        <f t="shared" si="49"/>
        <v>2024</v>
      </c>
      <c r="E529" s="4" t="str">
        <f>Cleaned_SalesTable!C529</f>
        <v>CUST1453</v>
      </c>
      <c r="F529" s="4" t="str">
        <f>VLOOKUP(E529,Cleaned_CustomerTable!$A:$H,2,FALSE())</f>
        <v>April Phillips</v>
      </c>
      <c r="G529" s="24">
        <f>VLOOKUP(E529,Cleaned_CustomerTable!$A:$H,3,FALSE())</f>
        <v>62</v>
      </c>
      <c r="H529" s="4" t="str">
        <f>VLOOKUP(E529,Cleaned_CustomerTable!$A:$H,8,FALSE())</f>
        <v>Platinum</v>
      </c>
      <c r="I529" s="4" t="str">
        <f>VLOOKUP(E529,Cleaned_CustomerTable!$A:$H,6,FALSE())</f>
        <v>Hawaii</v>
      </c>
      <c r="J529" s="4" t="str">
        <f>Cleaned_SalesTable!D529</f>
        <v>PROD78</v>
      </c>
      <c r="K529" s="4" t="str">
        <f>VLOOKUP(J529,Cleaned_ProductTable!$A:$F,2,FALSE())</f>
        <v>Essential Oil Diffuser</v>
      </c>
      <c r="L529" s="4" t="str">
        <f>VLOOKUP(J529,Cleaned_ProductTable!$A:$F,3,FALSE())</f>
        <v>Home</v>
      </c>
      <c r="M529" s="4" t="str">
        <f>VLOOKUP(J529,Cleaned_ProductTable!$A:$F,4,FALSE())</f>
        <v>Hernandez Inc</v>
      </c>
      <c r="N529" s="4">
        <f>VLOOKUP(J529,Cleaned_ProductTable!$A:$F,5,FALSE())</f>
        <v>325.26</v>
      </c>
      <c r="O529" s="4" t="str">
        <f>Cleaned_SalesTable!E529</f>
        <v>STORE6</v>
      </c>
      <c r="P529" s="4" t="str">
        <f>VLOOKUP(O529,Cleaned_StoreTable!$A:$F,2,FALSE())</f>
        <v>Benson-Elliott</v>
      </c>
      <c r="Q529" s="4" t="str">
        <f>VLOOKUP(O529,Cleaned_StoreTable!$A:$F,3,FALSE())</f>
        <v>East</v>
      </c>
      <c r="R529" s="4" t="str">
        <f>VLOOKUP(O529,Cleaned_StoreTable!$A:$F,5,FALSE())</f>
        <v>Online</v>
      </c>
      <c r="S529" s="4">
        <f>Cleaned_SalesTable!F529</f>
        <v>4</v>
      </c>
      <c r="T529" s="9">
        <f>Cleaned_SalesTable!G529</f>
        <v>467.24</v>
      </c>
      <c r="U529" s="8">
        <f>Cleaned_SalesTable!H529</f>
        <v>0.08</v>
      </c>
      <c r="V529" s="4" t="str">
        <f>Cleaned_SalesTable!I529</f>
        <v>PayPal</v>
      </c>
      <c r="W529" s="9">
        <f>Cleaned_SalesTable!J529</f>
        <v>1719.4431999999999</v>
      </c>
      <c r="X529" s="9">
        <f t="shared" si="50"/>
        <v>1301.04</v>
      </c>
      <c r="Y529" s="9">
        <f t="shared" si="51"/>
        <v>418.4</v>
      </c>
      <c r="Z529" s="10">
        <f t="shared" si="52"/>
        <v>0.24329999999999999</v>
      </c>
      <c r="AA529" s="4" t="str">
        <f t="shared" si="53"/>
        <v>High Value</v>
      </c>
    </row>
    <row r="530" spans="1:27" ht="15" customHeight="1" x14ac:dyDescent="0.3">
      <c r="A530" s="4" t="str">
        <f>Cleaned_SalesTable!A530</f>
        <v>SALE528</v>
      </c>
      <c r="B530" s="26">
        <f>Cleaned_SalesTable!B530</f>
        <v>45457</v>
      </c>
      <c r="C530" s="4" t="str">
        <f t="shared" si="48"/>
        <v>Jun-2024</v>
      </c>
      <c r="D530" s="24">
        <f t="shared" si="49"/>
        <v>2024</v>
      </c>
      <c r="E530" s="4" t="str">
        <f>Cleaned_SalesTable!C530</f>
        <v>CUST1092</v>
      </c>
      <c r="F530" s="4" t="str">
        <f>VLOOKUP(E530,Cleaned_CustomerTable!$A:$H,2,FALSE())</f>
        <v>Robert Jackson</v>
      </c>
      <c r="G530" s="24">
        <f>VLOOKUP(E530,Cleaned_CustomerTable!$A:$H,3,FALSE())</f>
        <v>44</v>
      </c>
      <c r="H530" s="4" t="str">
        <f>VLOOKUP(E530,Cleaned_CustomerTable!$A:$H,8,FALSE())</f>
        <v>Platinum</v>
      </c>
      <c r="I530" s="4" t="str">
        <f>VLOOKUP(E530,Cleaned_CustomerTable!$A:$H,6,FALSE())</f>
        <v>Tennessee</v>
      </c>
      <c r="J530" s="4" t="str">
        <f>Cleaned_SalesTable!D530</f>
        <v>PROD10</v>
      </c>
      <c r="K530" s="4" t="str">
        <f>VLOOKUP(J530,Cleaned_ProductTable!$A:$F,2,FALSE())</f>
        <v>Ceramic Kitchen Bowl Set</v>
      </c>
      <c r="L530" s="4" t="str">
        <f>VLOOKUP(J530,Cleaned_ProductTable!$A:$F,3,FALSE())</f>
        <v>Home</v>
      </c>
      <c r="M530" s="4" t="str">
        <f>VLOOKUP(J530,Cleaned_ProductTable!$A:$F,4,FALSE())</f>
        <v>Hamilton Group</v>
      </c>
      <c r="N530" s="4">
        <f>VLOOKUP(J530,Cleaned_ProductTable!$A:$F,5,FALSE())</f>
        <v>298.86</v>
      </c>
      <c r="O530" s="4" t="str">
        <f>Cleaned_SalesTable!E530</f>
        <v>STORE11</v>
      </c>
      <c r="P530" s="4" t="str">
        <f>VLOOKUP(O530,Cleaned_StoreTable!$A:$F,2,FALSE())</f>
        <v>Aguirre-Keller</v>
      </c>
      <c r="Q530" s="4" t="str">
        <f>VLOOKUP(O530,Cleaned_StoreTable!$A:$F,3,FALSE())</f>
        <v>South</v>
      </c>
      <c r="R530" s="4" t="str">
        <f>VLOOKUP(O530,Cleaned_StoreTable!$A:$F,5,FALSE())</f>
        <v>Online</v>
      </c>
      <c r="S530" s="4">
        <f>Cleaned_SalesTable!F530</f>
        <v>1</v>
      </c>
      <c r="T530" s="9">
        <f>Cleaned_SalesTable!G530</f>
        <v>57.94</v>
      </c>
      <c r="U530" s="8">
        <f>Cleaned_SalesTable!H530</f>
        <v>0.13</v>
      </c>
      <c r="V530" s="4" t="str">
        <f>Cleaned_SalesTable!I530</f>
        <v>PayPal</v>
      </c>
      <c r="W530" s="9">
        <f>Cleaned_SalesTable!J530</f>
        <v>50.407800000000002</v>
      </c>
      <c r="X530" s="9">
        <f t="shared" si="50"/>
        <v>298.86</v>
      </c>
      <c r="Y530" s="9">
        <f t="shared" si="51"/>
        <v>-248.45</v>
      </c>
      <c r="Z530" s="10">
        <f t="shared" si="52"/>
        <v>-4.9287999999999998</v>
      </c>
      <c r="AA530" s="4" t="str">
        <f t="shared" si="53"/>
        <v>Standard</v>
      </c>
    </row>
    <row r="531" spans="1:27" ht="15" customHeight="1" x14ac:dyDescent="0.3">
      <c r="A531" s="4" t="str">
        <f>Cleaned_SalesTable!A531</f>
        <v>SALE529</v>
      </c>
      <c r="B531" s="26">
        <f>Cleaned_SalesTable!B531</f>
        <v>45338</v>
      </c>
      <c r="C531" s="4" t="str">
        <f t="shared" si="48"/>
        <v>Feb-2024</v>
      </c>
      <c r="D531" s="24">
        <f t="shared" si="49"/>
        <v>2024</v>
      </c>
      <c r="E531" s="4" t="str">
        <f>Cleaned_SalesTable!C531</f>
        <v>CUST1344</v>
      </c>
      <c r="F531" s="4" t="str">
        <f>VLOOKUP(E531,Cleaned_CustomerTable!$A:$H,2,FALSE())</f>
        <v>Evelyn Brown</v>
      </c>
      <c r="G531" s="24">
        <f>VLOOKUP(E531,Cleaned_CustomerTable!$A:$H,3,FALSE())</f>
        <v>39</v>
      </c>
      <c r="H531" s="4" t="str">
        <f>VLOOKUP(E531,Cleaned_CustomerTable!$A:$H,8,FALSE())</f>
        <v>Gold</v>
      </c>
      <c r="I531" s="4" t="str">
        <f>VLOOKUP(E531,Cleaned_CustomerTable!$A:$H,6,FALSE())</f>
        <v>New Mexico</v>
      </c>
      <c r="J531" s="4" t="str">
        <f>Cleaned_SalesTable!D531</f>
        <v>PROD49</v>
      </c>
      <c r="K531" s="4" t="str">
        <f>VLOOKUP(J531,Cleaned_ProductTable!$A:$F,2,FALSE())</f>
        <v>Men's Roll-On Perfume</v>
      </c>
      <c r="L531" s="4" t="str">
        <f>VLOOKUP(J531,Cleaned_ProductTable!$A:$F,3,FALSE())</f>
        <v>Beauty</v>
      </c>
      <c r="M531" s="4" t="str">
        <f>VLOOKUP(J531,Cleaned_ProductTable!$A:$F,4,FALSE())</f>
        <v>Sullivan and Sons</v>
      </c>
      <c r="N531" s="4">
        <f>VLOOKUP(J531,Cleaned_ProductTable!$A:$F,5,FALSE())</f>
        <v>43.29</v>
      </c>
      <c r="O531" s="4" t="str">
        <f>Cleaned_SalesTable!E531</f>
        <v>STORE17</v>
      </c>
      <c r="P531" s="4" t="str">
        <f>VLOOKUP(O531,Cleaned_StoreTable!$A:$F,2,FALSE())</f>
        <v>Holloway Ltd</v>
      </c>
      <c r="Q531" s="4" t="str">
        <f>VLOOKUP(O531,Cleaned_StoreTable!$A:$F,3,FALSE())</f>
        <v>North</v>
      </c>
      <c r="R531" s="4" t="str">
        <f>VLOOKUP(O531,Cleaned_StoreTable!$A:$F,5,FALSE())</f>
        <v>Flagship</v>
      </c>
      <c r="S531" s="4">
        <f>Cleaned_SalesTable!F531</f>
        <v>1</v>
      </c>
      <c r="T531" s="9">
        <f>Cleaned_SalesTable!G531</f>
        <v>540.1</v>
      </c>
      <c r="U531" s="8">
        <f>Cleaned_SalesTable!H531</f>
        <v>0.22</v>
      </c>
      <c r="V531" s="4" t="str">
        <f>Cleaned_SalesTable!I531</f>
        <v>Credit Card</v>
      </c>
      <c r="W531" s="9">
        <f>Cleaned_SalesTable!J531</f>
        <v>421.27800000000002</v>
      </c>
      <c r="X531" s="9">
        <f t="shared" si="50"/>
        <v>43.29</v>
      </c>
      <c r="Y531" s="9">
        <f t="shared" si="51"/>
        <v>377.99</v>
      </c>
      <c r="Z531" s="10">
        <f t="shared" si="52"/>
        <v>0.8972</v>
      </c>
      <c r="AA531" s="4" t="str">
        <f t="shared" si="53"/>
        <v>Standard</v>
      </c>
    </row>
    <row r="532" spans="1:27" ht="15" customHeight="1" x14ac:dyDescent="0.3">
      <c r="A532" s="4" t="str">
        <f>Cleaned_SalesTable!A532</f>
        <v>SALE530</v>
      </c>
      <c r="B532" s="26">
        <f>Cleaned_SalesTable!B532</f>
        <v>45552</v>
      </c>
      <c r="C532" s="4" t="str">
        <f t="shared" si="48"/>
        <v>Sep-2024</v>
      </c>
      <c r="D532" s="24">
        <f t="shared" si="49"/>
        <v>2024</v>
      </c>
      <c r="E532" s="4" t="str">
        <f>Cleaned_SalesTable!C532</f>
        <v>CUST1077</v>
      </c>
      <c r="F532" s="4" t="str">
        <f>VLOOKUP(E532,Cleaned_CustomerTable!$A:$H,2,FALSE())</f>
        <v>Katherine Young</v>
      </c>
      <c r="G532" s="24">
        <f>VLOOKUP(E532,Cleaned_CustomerTable!$A:$H,3,FALSE())</f>
        <v>29</v>
      </c>
      <c r="H532" s="4" t="str">
        <f>VLOOKUP(E532,Cleaned_CustomerTable!$A:$H,8,FALSE())</f>
        <v>Gold</v>
      </c>
      <c r="I532" s="4" t="str">
        <f>VLOOKUP(E532,Cleaned_CustomerTable!$A:$H,6,FALSE())</f>
        <v>Vermont</v>
      </c>
      <c r="J532" s="4" t="str">
        <f>Cleaned_SalesTable!D532</f>
        <v>PROD8</v>
      </c>
      <c r="K532" s="4" t="str">
        <f>VLOOKUP(J532,Cleaned_ProductTable!$A:$F,2,FALSE())</f>
        <v>Wireless Bluetooth Earbuds</v>
      </c>
      <c r="L532" s="4" t="str">
        <f>VLOOKUP(J532,Cleaned_ProductTable!$A:$F,3,FALSE())</f>
        <v>Electronics</v>
      </c>
      <c r="M532" s="4" t="str">
        <f>VLOOKUP(J532,Cleaned_ProductTable!$A:$F,4,FALSE())</f>
        <v>Perez-Johnston</v>
      </c>
      <c r="N532" s="4">
        <f>VLOOKUP(J532,Cleaned_ProductTable!$A:$F,5,FALSE())</f>
        <v>439.07</v>
      </c>
      <c r="O532" s="4" t="str">
        <f>Cleaned_SalesTable!E532</f>
        <v>STORE19</v>
      </c>
      <c r="P532" s="4" t="str">
        <f>VLOOKUP(O532,Cleaned_StoreTable!$A:$F,2,FALSE())</f>
        <v>Mann-Austin</v>
      </c>
      <c r="Q532" s="4" t="str">
        <f>VLOOKUP(O532,Cleaned_StoreTable!$A:$F,3,FALSE())</f>
        <v>East</v>
      </c>
      <c r="R532" s="4" t="str">
        <f>VLOOKUP(O532,Cleaned_StoreTable!$A:$F,5,FALSE())</f>
        <v>Online</v>
      </c>
      <c r="S532" s="4">
        <f>Cleaned_SalesTable!F532</f>
        <v>4</v>
      </c>
      <c r="T532" s="9">
        <f>Cleaned_SalesTable!G532</f>
        <v>816.28</v>
      </c>
      <c r="U532" s="8">
        <f>Cleaned_SalesTable!H532</f>
        <v>0.15</v>
      </c>
      <c r="V532" s="4" t="str">
        <f>Cleaned_SalesTable!I532</f>
        <v>COD</v>
      </c>
      <c r="W532" s="9">
        <f>Cleaned_SalesTable!J532</f>
        <v>2775.3519999999999</v>
      </c>
      <c r="X532" s="9">
        <f t="shared" si="50"/>
        <v>1756.28</v>
      </c>
      <c r="Y532" s="9">
        <f t="shared" si="51"/>
        <v>1019.07</v>
      </c>
      <c r="Z532" s="10">
        <f t="shared" si="52"/>
        <v>0.36720000000000003</v>
      </c>
      <c r="AA532" s="4" t="str">
        <f t="shared" si="53"/>
        <v>High Value</v>
      </c>
    </row>
    <row r="533" spans="1:27" ht="15" customHeight="1" x14ac:dyDescent="0.3">
      <c r="A533" s="4" t="str">
        <f>Cleaned_SalesTable!A533</f>
        <v>SALE531</v>
      </c>
      <c r="B533" s="26">
        <f>Cleaned_SalesTable!B533</f>
        <v>45895</v>
      </c>
      <c r="C533" s="4" t="str">
        <f t="shared" si="48"/>
        <v>Aug-2025</v>
      </c>
      <c r="D533" s="24">
        <f t="shared" si="49"/>
        <v>2025</v>
      </c>
      <c r="E533" s="4" t="str">
        <f>Cleaned_SalesTable!C533</f>
        <v>CUST1178</v>
      </c>
      <c r="F533" s="4" t="str">
        <f>VLOOKUP(E533,Cleaned_CustomerTable!$A:$H,2,FALSE())</f>
        <v>Michelle Myers</v>
      </c>
      <c r="G533" s="24">
        <f>VLOOKUP(E533,Cleaned_CustomerTable!$A:$H,3,FALSE())</f>
        <v>33</v>
      </c>
      <c r="H533" s="4" t="str">
        <f>VLOOKUP(E533,Cleaned_CustomerTable!$A:$H,8,FALSE())</f>
        <v>Bronze</v>
      </c>
      <c r="I533" s="4" t="str">
        <f>VLOOKUP(E533,Cleaned_CustomerTable!$A:$H,6,FALSE())</f>
        <v>South Carolina</v>
      </c>
      <c r="J533" s="4" t="str">
        <f>Cleaned_SalesTable!D533</f>
        <v>PROD42</v>
      </c>
      <c r="K533" s="4" t="str">
        <f>VLOOKUP(J533,Cleaned_ProductTable!$A:$F,2,FALSE())</f>
        <v>Smart Home WiFi Camera</v>
      </c>
      <c r="L533" s="4" t="str">
        <f>VLOOKUP(J533,Cleaned_ProductTable!$A:$F,3,FALSE())</f>
        <v>Electronics</v>
      </c>
      <c r="M533" s="4" t="str">
        <f>VLOOKUP(J533,Cleaned_ProductTable!$A:$F,4,FALSE())</f>
        <v>Holmes LLC</v>
      </c>
      <c r="N533" s="4">
        <f>VLOOKUP(J533,Cleaned_ProductTable!$A:$F,5,FALSE())</f>
        <v>450.71</v>
      </c>
      <c r="O533" s="4" t="str">
        <f>Cleaned_SalesTable!E533</f>
        <v>STORE8</v>
      </c>
      <c r="P533" s="4" t="str">
        <f>VLOOKUP(O533,Cleaned_StoreTable!$A:$F,2,FALSE())</f>
        <v>Bean, Jones and Park</v>
      </c>
      <c r="Q533" s="4" t="str">
        <f>VLOOKUP(O533,Cleaned_StoreTable!$A:$F,3,FALSE())</f>
        <v>West</v>
      </c>
      <c r="R533" s="4" t="str">
        <f>VLOOKUP(O533,Cleaned_StoreTable!$A:$F,5,FALSE())</f>
        <v>Online</v>
      </c>
      <c r="S533" s="4">
        <f>Cleaned_SalesTable!F533</f>
        <v>4</v>
      </c>
      <c r="T533" s="9">
        <f>Cleaned_SalesTable!G533</f>
        <v>727.49</v>
      </c>
      <c r="U533" s="8">
        <f>Cleaned_SalesTable!H533</f>
        <v>0.11</v>
      </c>
      <c r="V533" s="4" t="str">
        <f>Cleaned_SalesTable!I533</f>
        <v>Credit Card</v>
      </c>
      <c r="W533" s="9">
        <f>Cleaned_SalesTable!J533</f>
        <v>2589.8643999999999</v>
      </c>
      <c r="X533" s="9">
        <f t="shared" si="50"/>
        <v>1802.84</v>
      </c>
      <c r="Y533" s="9">
        <f t="shared" si="51"/>
        <v>787.02</v>
      </c>
      <c r="Z533" s="10">
        <f t="shared" si="52"/>
        <v>0.3039</v>
      </c>
      <c r="AA533" s="4" t="str">
        <f t="shared" si="53"/>
        <v>High Value</v>
      </c>
    </row>
    <row r="534" spans="1:27" ht="15" customHeight="1" x14ac:dyDescent="0.3">
      <c r="A534" s="4" t="str">
        <f>Cleaned_SalesTable!A534</f>
        <v>SALE532</v>
      </c>
      <c r="B534" s="26">
        <f>Cleaned_SalesTable!B534</f>
        <v>45447</v>
      </c>
      <c r="C534" s="4" t="str">
        <f t="shared" si="48"/>
        <v>Jun-2024</v>
      </c>
      <c r="D534" s="24">
        <f t="shared" si="49"/>
        <v>2024</v>
      </c>
      <c r="E534" s="4" t="str">
        <f>Cleaned_SalesTable!C534</f>
        <v>CUST1171</v>
      </c>
      <c r="F534" s="4" t="str">
        <f>VLOOKUP(E534,Cleaned_CustomerTable!$A:$H,2,FALSE())</f>
        <v>Amy Wilson</v>
      </c>
      <c r="G534" s="24">
        <f>VLOOKUP(E534,Cleaned_CustomerTable!$A:$H,3,FALSE())</f>
        <v>44</v>
      </c>
      <c r="H534" s="4" t="str">
        <f>VLOOKUP(E534,Cleaned_CustomerTable!$A:$H,8,FALSE())</f>
        <v>Platinum</v>
      </c>
      <c r="I534" s="4" t="str">
        <f>VLOOKUP(E534,Cleaned_CustomerTable!$A:$H,6,FALSE())</f>
        <v>Indiana</v>
      </c>
      <c r="J534" s="4" t="str">
        <f>Cleaned_SalesTable!D534</f>
        <v>PROD86</v>
      </c>
      <c r="K534" s="4" t="str">
        <f>VLOOKUP(J534,Cleaned_ProductTable!$A:$F,2,FALSE())</f>
        <v>Kitchen Cutting Board</v>
      </c>
      <c r="L534" s="4" t="str">
        <f>VLOOKUP(J534,Cleaned_ProductTable!$A:$F,3,FALSE())</f>
        <v>Home</v>
      </c>
      <c r="M534" s="4" t="str">
        <f>VLOOKUP(J534,Cleaned_ProductTable!$A:$F,4,FALSE())</f>
        <v>Taylor, Dodson and Johnston</v>
      </c>
      <c r="N534" s="4">
        <f>VLOOKUP(J534,Cleaned_ProductTable!$A:$F,5,FALSE())</f>
        <v>176.07</v>
      </c>
      <c r="O534" s="4" t="str">
        <f>Cleaned_SalesTable!E534</f>
        <v>STORE13</v>
      </c>
      <c r="P534" s="4" t="str">
        <f>VLOOKUP(O534,Cleaned_StoreTable!$A:$F,2,FALSE())</f>
        <v>Gardner, Humphrey and Contreras</v>
      </c>
      <c r="Q534" s="4" t="str">
        <f>VLOOKUP(O534,Cleaned_StoreTable!$A:$F,3,FALSE())</f>
        <v>East</v>
      </c>
      <c r="R534" s="4" t="str">
        <f>VLOOKUP(O534,Cleaned_StoreTable!$A:$F,5,FALSE())</f>
        <v>Flagship</v>
      </c>
      <c r="S534" s="4">
        <f>Cleaned_SalesTable!F534</f>
        <v>4</v>
      </c>
      <c r="T534" s="9">
        <f>Cleaned_SalesTable!G534</f>
        <v>817.92</v>
      </c>
      <c r="U534" s="8">
        <f>Cleaned_SalesTable!H534</f>
        <v>0.21</v>
      </c>
      <c r="V534" s="4" t="str">
        <f>Cleaned_SalesTable!I534</f>
        <v>Credit Card</v>
      </c>
      <c r="W534" s="9">
        <f>Cleaned_SalesTable!J534</f>
        <v>2584.6271999999999</v>
      </c>
      <c r="X534" s="9">
        <f t="shared" si="50"/>
        <v>704.28</v>
      </c>
      <c r="Y534" s="9">
        <f t="shared" si="51"/>
        <v>1880.35</v>
      </c>
      <c r="Z534" s="10">
        <f t="shared" si="52"/>
        <v>0.72750000000000004</v>
      </c>
      <c r="AA534" s="4" t="str">
        <f t="shared" si="53"/>
        <v>High Value</v>
      </c>
    </row>
    <row r="535" spans="1:27" ht="15" customHeight="1" x14ac:dyDescent="0.3">
      <c r="A535" s="4" t="str">
        <f>Cleaned_SalesTable!A535</f>
        <v>SALE533</v>
      </c>
      <c r="B535" s="26">
        <f>Cleaned_SalesTable!B535</f>
        <v>45578</v>
      </c>
      <c r="C535" s="4" t="str">
        <f t="shared" si="48"/>
        <v>Oct-2024</v>
      </c>
      <c r="D535" s="24">
        <f t="shared" si="49"/>
        <v>2024</v>
      </c>
      <c r="E535" s="4" t="str">
        <f>Cleaned_SalesTable!C535</f>
        <v>CUST1325</v>
      </c>
      <c r="F535" s="4" t="str">
        <f>VLOOKUP(E535,Cleaned_CustomerTable!$A:$H,2,FALSE())</f>
        <v>Andrew Smith</v>
      </c>
      <c r="G535" s="24">
        <f>VLOOKUP(E535,Cleaned_CustomerTable!$A:$H,3,FALSE())</f>
        <v>60</v>
      </c>
      <c r="H535" s="4" t="str">
        <f>VLOOKUP(E535,Cleaned_CustomerTable!$A:$H,8,FALSE())</f>
        <v>Bronze</v>
      </c>
      <c r="I535" s="4" t="str">
        <f>VLOOKUP(E535,Cleaned_CustomerTable!$A:$H,6,FALSE())</f>
        <v>Wisconsin</v>
      </c>
      <c r="J535" s="4" t="str">
        <f>Cleaned_SalesTable!D535</f>
        <v>PROD38</v>
      </c>
      <c r="K535" s="4" t="str">
        <f>VLOOKUP(J535,Cleaned_ProductTable!$A:$F,2,FALSE())</f>
        <v>Sports Water Hydration Pack</v>
      </c>
      <c r="L535" s="4" t="str">
        <f>VLOOKUP(J535,Cleaned_ProductTable!$A:$F,3,FALSE())</f>
        <v>Sports</v>
      </c>
      <c r="M535" s="4" t="str">
        <f>VLOOKUP(J535,Cleaned_ProductTable!$A:$F,4,FALSE())</f>
        <v>Sims-Smith</v>
      </c>
      <c r="N535" s="4">
        <f>VLOOKUP(J535,Cleaned_ProductTable!$A:$F,5,FALSE())</f>
        <v>135.61000000000001</v>
      </c>
      <c r="O535" s="4" t="str">
        <f>Cleaned_SalesTable!E535</f>
        <v>STORE7</v>
      </c>
      <c r="P535" s="4" t="str">
        <f>VLOOKUP(O535,Cleaned_StoreTable!$A:$F,2,FALSE())</f>
        <v>Martinez-Mullins</v>
      </c>
      <c r="Q535" s="4" t="str">
        <f>VLOOKUP(O535,Cleaned_StoreTable!$A:$F,3,FALSE())</f>
        <v>South</v>
      </c>
      <c r="R535" s="4" t="str">
        <f>VLOOKUP(O535,Cleaned_StoreTable!$A:$F,5,FALSE())</f>
        <v>Online</v>
      </c>
      <c r="S535" s="4">
        <f>Cleaned_SalesTable!F535</f>
        <v>2</v>
      </c>
      <c r="T535" s="9">
        <f>Cleaned_SalesTable!G535</f>
        <v>358.45</v>
      </c>
      <c r="U535" s="8">
        <f>Cleaned_SalesTable!H535</f>
        <v>7.0000000000000007E-2</v>
      </c>
      <c r="V535" s="4" t="str">
        <f>Cleaned_SalesTable!I535</f>
        <v>COD</v>
      </c>
      <c r="W535" s="9">
        <f>Cleaned_SalesTable!J535</f>
        <v>666.71699999999998</v>
      </c>
      <c r="X535" s="9">
        <f t="shared" si="50"/>
        <v>271.22000000000003</v>
      </c>
      <c r="Y535" s="9">
        <f t="shared" si="51"/>
        <v>395.5</v>
      </c>
      <c r="Z535" s="10">
        <f t="shared" si="52"/>
        <v>0.59319999999999995</v>
      </c>
      <c r="AA535" s="4" t="str">
        <f t="shared" si="53"/>
        <v>Standard</v>
      </c>
    </row>
    <row r="536" spans="1:27" ht="15" customHeight="1" x14ac:dyDescent="0.3">
      <c r="A536" s="4" t="str">
        <f>Cleaned_SalesTable!A536</f>
        <v>SALE534</v>
      </c>
      <c r="B536" s="26">
        <f>Cleaned_SalesTable!B536</f>
        <v>45697</v>
      </c>
      <c r="C536" s="4" t="str">
        <f t="shared" si="48"/>
        <v>Feb-2025</v>
      </c>
      <c r="D536" s="24">
        <f t="shared" si="49"/>
        <v>2025</v>
      </c>
      <c r="E536" s="4" t="str">
        <f>Cleaned_SalesTable!C536</f>
        <v>CUST1201</v>
      </c>
      <c r="F536" s="4" t="str">
        <f>VLOOKUP(E536,Cleaned_CustomerTable!$A:$H,2,FALSE())</f>
        <v>Mary Boyd</v>
      </c>
      <c r="G536" s="24">
        <f>VLOOKUP(E536,Cleaned_CustomerTable!$A:$H,3,FALSE())</f>
        <v>25</v>
      </c>
      <c r="H536" s="4" t="str">
        <f>VLOOKUP(E536,Cleaned_CustomerTable!$A:$H,8,FALSE())</f>
        <v>Bronze</v>
      </c>
      <c r="I536" s="4" t="str">
        <f>VLOOKUP(E536,Cleaned_CustomerTable!$A:$H,6,FALSE())</f>
        <v>Michigan</v>
      </c>
      <c r="J536" s="4" t="str">
        <f>Cleaned_SalesTable!D536</f>
        <v>PROD87</v>
      </c>
      <c r="K536" s="4" t="str">
        <f>VLOOKUP(J536,Cleaned_ProductTable!$A:$F,2,FALSE())</f>
        <v>LED Bedside Lamp</v>
      </c>
      <c r="L536" s="4" t="str">
        <f>VLOOKUP(J536,Cleaned_ProductTable!$A:$F,3,FALSE())</f>
        <v>Home</v>
      </c>
      <c r="M536" s="4" t="str">
        <f>VLOOKUP(J536,Cleaned_ProductTable!$A:$F,4,FALSE())</f>
        <v>Aguilar, Horton and Lewis</v>
      </c>
      <c r="N536" s="4">
        <f>VLOOKUP(J536,Cleaned_ProductTable!$A:$F,5,FALSE())</f>
        <v>371.38</v>
      </c>
      <c r="O536" s="4" t="str">
        <f>Cleaned_SalesTable!E536</f>
        <v>STORE9</v>
      </c>
      <c r="P536" s="4" t="str">
        <f>VLOOKUP(O536,Cleaned_StoreTable!$A:$F,2,FALSE())</f>
        <v>Moore, Padilla and Butler</v>
      </c>
      <c r="Q536" s="4" t="str">
        <f>VLOOKUP(O536,Cleaned_StoreTable!$A:$F,3,FALSE())</f>
        <v>South</v>
      </c>
      <c r="R536" s="4" t="str">
        <f>VLOOKUP(O536,Cleaned_StoreTable!$A:$F,5,FALSE())</f>
        <v>Flagship</v>
      </c>
      <c r="S536" s="4">
        <f>Cleaned_SalesTable!F536</f>
        <v>1</v>
      </c>
      <c r="T536" s="9">
        <f>Cleaned_SalesTable!G536</f>
        <v>972.06</v>
      </c>
      <c r="U536" s="8">
        <f>Cleaned_SalesTable!H536</f>
        <v>0.3</v>
      </c>
      <c r="V536" s="4" t="str">
        <f>Cleaned_SalesTable!I536</f>
        <v>COD</v>
      </c>
      <c r="W536" s="9">
        <f>Cleaned_SalesTable!J536</f>
        <v>680.44200000000001</v>
      </c>
      <c r="X536" s="9">
        <f t="shared" si="50"/>
        <v>371.38</v>
      </c>
      <c r="Y536" s="9">
        <f t="shared" si="51"/>
        <v>309.06</v>
      </c>
      <c r="Z536" s="10">
        <f t="shared" si="52"/>
        <v>0.45419999999999999</v>
      </c>
      <c r="AA536" s="4" t="str">
        <f t="shared" si="53"/>
        <v>Standard</v>
      </c>
    </row>
    <row r="537" spans="1:27" ht="15" customHeight="1" x14ac:dyDescent="0.3">
      <c r="A537" s="4" t="str">
        <f>Cleaned_SalesTable!A537</f>
        <v>SALE535</v>
      </c>
      <c r="B537" s="26">
        <f>Cleaned_SalesTable!B537</f>
        <v>45281</v>
      </c>
      <c r="C537" s="4" t="str">
        <f t="shared" si="48"/>
        <v>Dec-2023</v>
      </c>
      <c r="D537" s="24">
        <f t="shared" si="49"/>
        <v>2023</v>
      </c>
      <c r="E537" s="4" t="str">
        <f>Cleaned_SalesTable!C537</f>
        <v>CUST1032</v>
      </c>
      <c r="F537" s="4" t="str">
        <f>VLOOKUP(E537,Cleaned_CustomerTable!$A:$H,2,FALSE())</f>
        <v>Mike Jennings</v>
      </c>
      <c r="G537" s="24">
        <f>VLOOKUP(E537,Cleaned_CustomerTable!$A:$H,3,FALSE())</f>
        <v>48</v>
      </c>
      <c r="H537" s="4" t="str">
        <f>VLOOKUP(E537,Cleaned_CustomerTable!$A:$H,8,FALSE())</f>
        <v>Gold</v>
      </c>
      <c r="I537" s="4" t="str">
        <f>VLOOKUP(E537,Cleaned_CustomerTable!$A:$H,6,FALSE())</f>
        <v>Arizona</v>
      </c>
      <c r="J537" s="4" t="str">
        <f>Cleaned_SalesTable!D537</f>
        <v>PROD16</v>
      </c>
      <c r="K537" s="4" t="str">
        <f>VLOOKUP(J537,Cleaned_ProductTable!$A:$F,2,FALSE())</f>
        <v>Beard Grooming Kit</v>
      </c>
      <c r="L537" s="4" t="str">
        <f>VLOOKUP(J537,Cleaned_ProductTable!$A:$F,3,FALSE())</f>
        <v>Beauty</v>
      </c>
      <c r="M537" s="4" t="str">
        <f>VLOOKUP(J537,Cleaned_ProductTable!$A:$F,4,FALSE())</f>
        <v>Erickson-Green</v>
      </c>
      <c r="N537" s="4">
        <f>VLOOKUP(J537,Cleaned_ProductTable!$A:$F,5,FALSE())</f>
        <v>337.42</v>
      </c>
      <c r="O537" s="4" t="str">
        <f>Cleaned_SalesTable!E537</f>
        <v>STORE0</v>
      </c>
      <c r="P537" s="4" t="str">
        <f>VLOOKUP(O537,Cleaned_StoreTable!$A:$F,2,FALSE())</f>
        <v>Rivera-Warner</v>
      </c>
      <c r="Q537" s="4" t="str">
        <f>VLOOKUP(O537,Cleaned_StoreTable!$A:$F,3,FALSE())</f>
        <v>East</v>
      </c>
      <c r="R537" s="4" t="str">
        <f>VLOOKUP(O537,Cleaned_StoreTable!$A:$F,5,FALSE())</f>
        <v>Flagship</v>
      </c>
      <c r="S537" s="4">
        <f>Cleaned_SalesTable!F537</f>
        <v>1</v>
      </c>
      <c r="T537" s="9">
        <f>Cleaned_SalesTable!G537</f>
        <v>791.36</v>
      </c>
      <c r="U537" s="8">
        <f>Cleaned_SalesTable!H537</f>
        <v>0.06</v>
      </c>
      <c r="V537" s="4" t="str">
        <f>Cleaned_SalesTable!I537</f>
        <v>PayPal</v>
      </c>
      <c r="W537" s="9">
        <f>Cleaned_SalesTable!J537</f>
        <v>743.87840000000006</v>
      </c>
      <c r="X537" s="9">
        <f t="shared" si="50"/>
        <v>337.42</v>
      </c>
      <c r="Y537" s="9">
        <f t="shared" si="51"/>
        <v>406.46</v>
      </c>
      <c r="Z537" s="10">
        <f t="shared" si="52"/>
        <v>0.5464</v>
      </c>
      <c r="AA537" s="4" t="str">
        <f t="shared" si="53"/>
        <v>Standard</v>
      </c>
    </row>
    <row r="538" spans="1:27" ht="15" customHeight="1" x14ac:dyDescent="0.3">
      <c r="A538" s="4" t="str">
        <f>Cleaned_SalesTable!A538</f>
        <v>SALE536</v>
      </c>
      <c r="B538" s="26">
        <f>Cleaned_SalesTable!B538</f>
        <v>45855</v>
      </c>
      <c r="C538" s="4" t="str">
        <f t="shared" si="48"/>
        <v>Jul-2025</v>
      </c>
      <c r="D538" s="24">
        <f t="shared" si="49"/>
        <v>2025</v>
      </c>
      <c r="E538" s="4" t="str">
        <f>Cleaned_SalesTable!C538</f>
        <v>CUST1314</v>
      </c>
      <c r="F538" s="4" t="str">
        <f>VLOOKUP(E538,Cleaned_CustomerTable!$A:$H,2,FALSE())</f>
        <v>Elizabeth Johnson</v>
      </c>
      <c r="G538" s="24">
        <f>VLOOKUP(E538,Cleaned_CustomerTable!$A:$H,3,FALSE())</f>
        <v>53</v>
      </c>
      <c r="H538" s="4" t="str">
        <f>VLOOKUP(E538,Cleaned_CustomerTable!$A:$H,8,FALSE())</f>
        <v>Silver</v>
      </c>
      <c r="I538" s="4" t="str">
        <f>VLOOKUP(E538,Cleaned_CustomerTable!$A:$H,6,FALSE())</f>
        <v>Washington</v>
      </c>
      <c r="J538" s="4" t="str">
        <f>Cleaned_SalesTable!D538</f>
        <v>PROD64</v>
      </c>
      <c r="K538" s="4" t="str">
        <f>VLOOKUP(J538,Cleaned_ProductTable!$A:$F,2,FALSE())</f>
        <v>Matte Lipstick Set</v>
      </c>
      <c r="L538" s="4" t="str">
        <f>VLOOKUP(J538,Cleaned_ProductTable!$A:$F,3,FALSE())</f>
        <v>Beauty</v>
      </c>
      <c r="M538" s="4" t="str">
        <f>VLOOKUP(J538,Cleaned_ProductTable!$A:$F,4,FALSE())</f>
        <v>Zhang Inc</v>
      </c>
      <c r="N538" s="4">
        <f>VLOOKUP(J538,Cleaned_ProductTable!$A:$F,5,FALSE())</f>
        <v>299.11</v>
      </c>
      <c r="O538" s="4" t="str">
        <f>Cleaned_SalesTable!E538</f>
        <v>STORE5</v>
      </c>
      <c r="P538" s="4" t="str">
        <f>VLOOKUP(O538,Cleaned_StoreTable!$A:$F,2,FALSE())</f>
        <v>Gray Ltd</v>
      </c>
      <c r="Q538" s="4" t="str">
        <f>VLOOKUP(O538,Cleaned_StoreTable!$A:$F,3,FALSE())</f>
        <v>North</v>
      </c>
      <c r="R538" s="4" t="str">
        <f>VLOOKUP(O538,Cleaned_StoreTable!$A:$F,5,FALSE())</f>
        <v>Outlet</v>
      </c>
      <c r="S538" s="4">
        <f>Cleaned_SalesTable!F538</f>
        <v>4</v>
      </c>
      <c r="T538" s="9">
        <f>Cleaned_SalesTable!G538</f>
        <v>839.65</v>
      </c>
      <c r="U538" s="8">
        <f>Cleaned_SalesTable!H538</f>
        <v>0.26</v>
      </c>
      <c r="V538" s="4" t="str">
        <f>Cleaned_SalesTable!I538</f>
        <v>COD</v>
      </c>
      <c r="W538" s="9">
        <f>Cleaned_SalesTable!J538</f>
        <v>2485.364</v>
      </c>
      <c r="X538" s="9">
        <f t="shared" si="50"/>
        <v>1196.44</v>
      </c>
      <c r="Y538" s="9">
        <f t="shared" si="51"/>
        <v>1288.92</v>
      </c>
      <c r="Z538" s="10">
        <f t="shared" si="52"/>
        <v>0.51859999999999995</v>
      </c>
      <c r="AA538" s="4" t="str">
        <f t="shared" si="53"/>
        <v>High Value</v>
      </c>
    </row>
    <row r="539" spans="1:27" ht="15" customHeight="1" x14ac:dyDescent="0.3">
      <c r="A539" s="4" t="str">
        <f>Cleaned_SalesTable!A539</f>
        <v>SALE537</v>
      </c>
      <c r="B539" s="26">
        <f>Cleaned_SalesTable!B539</f>
        <v>45793</v>
      </c>
      <c r="C539" s="4" t="str">
        <f t="shared" si="48"/>
        <v>May-2025</v>
      </c>
      <c r="D539" s="24">
        <f t="shared" si="49"/>
        <v>2025</v>
      </c>
      <c r="E539" s="4" t="str">
        <f>Cleaned_SalesTable!C539</f>
        <v>CUST1255</v>
      </c>
      <c r="F539" s="4" t="str">
        <f>VLOOKUP(E539,Cleaned_CustomerTable!$A:$H,2,FALSE())</f>
        <v>Damon Perez</v>
      </c>
      <c r="G539" s="24">
        <f>VLOOKUP(E539,Cleaned_CustomerTable!$A:$H,3,FALSE())</f>
        <v>21</v>
      </c>
      <c r="H539" s="4" t="str">
        <f>VLOOKUP(E539,Cleaned_CustomerTable!$A:$H,8,FALSE())</f>
        <v>Gold</v>
      </c>
      <c r="I539" s="4" t="str">
        <f>VLOOKUP(E539,Cleaned_CustomerTable!$A:$H,6,FALSE())</f>
        <v>Ohio</v>
      </c>
      <c r="J539" s="4" t="str">
        <f>Cleaned_SalesTable!D539</f>
        <v>PROD72</v>
      </c>
      <c r="K539" s="4" t="str">
        <f>VLOOKUP(J539,Cleaned_ProductTable!$A:$F,2,FALSE())</f>
        <v>Professional Jump Rope</v>
      </c>
      <c r="L539" s="4" t="str">
        <f>VLOOKUP(J539,Cleaned_ProductTable!$A:$F,3,FALSE())</f>
        <v>Sports</v>
      </c>
      <c r="M539" s="4" t="str">
        <f>VLOOKUP(J539,Cleaned_ProductTable!$A:$F,4,FALSE())</f>
        <v>Davis PLC</v>
      </c>
      <c r="N539" s="4">
        <f>VLOOKUP(J539,Cleaned_ProductTable!$A:$F,5,FALSE())</f>
        <v>477.61</v>
      </c>
      <c r="O539" s="4" t="str">
        <f>Cleaned_SalesTable!E539</f>
        <v>STORE2</v>
      </c>
      <c r="P539" s="4" t="str">
        <f>VLOOKUP(O539,Cleaned_StoreTable!$A:$F,2,FALSE())</f>
        <v>Black-Horn</v>
      </c>
      <c r="Q539" s="4" t="str">
        <f>VLOOKUP(O539,Cleaned_StoreTable!$A:$F,3,FALSE())</f>
        <v>South</v>
      </c>
      <c r="R539" s="4" t="str">
        <f>VLOOKUP(O539,Cleaned_StoreTable!$A:$F,5,FALSE())</f>
        <v>Outlet</v>
      </c>
      <c r="S539" s="4">
        <f>Cleaned_SalesTable!F539</f>
        <v>2</v>
      </c>
      <c r="T539" s="9">
        <f>Cleaned_SalesTable!G539</f>
        <v>245.52</v>
      </c>
      <c r="U539" s="8">
        <f>Cleaned_SalesTable!H539</f>
        <v>0.11</v>
      </c>
      <c r="V539" s="4" t="str">
        <f>Cleaned_SalesTable!I539</f>
        <v>COD</v>
      </c>
      <c r="W539" s="9">
        <f>Cleaned_SalesTable!J539</f>
        <v>437.0256</v>
      </c>
      <c r="X539" s="9">
        <f t="shared" si="50"/>
        <v>955.22</v>
      </c>
      <c r="Y539" s="9">
        <f t="shared" si="51"/>
        <v>-518.19000000000005</v>
      </c>
      <c r="Z539" s="10">
        <f t="shared" si="52"/>
        <v>-1.1857</v>
      </c>
      <c r="AA539" s="4" t="str">
        <f t="shared" si="53"/>
        <v>Standard</v>
      </c>
    </row>
    <row r="540" spans="1:27" ht="15" customHeight="1" x14ac:dyDescent="0.3">
      <c r="A540" s="4" t="str">
        <f>Cleaned_SalesTable!A540</f>
        <v>SALE538</v>
      </c>
      <c r="B540" s="26">
        <f>Cleaned_SalesTable!B540</f>
        <v>45881</v>
      </c>
      <c r="C540" s="4" t="str">
        <f t="shared" si="48"/>
        <v>Aug-2025</v>
      </c>
      <c r="D540" s="24">
        <f t="shared" si="49"/>
        <v>2025</v>
      </c>
      <c r="E540" s="4" t="str">
        <f>Cleaned_SalesTable!C540</f>
        <v>CUST1388</v>
      </c>
      <c r="F540" s="4" t="str">
        <f>VLOOKUP(E540,Cleaned_CustomerTable!$A:$H,2,FALSE())</f>
        <v>Timothy Valenzuela</v>
      </c>
      <c r="G540" s="24">
        <f>VLOOKUP(E540,Cleaned_CustomerTable!$A:$H,3,FALSE())</f>
        <v>53</v>
      </c>
      <c r="H540" s="4" t="str">
        <f>VLOOKUP(E540,Cleaned_CustomerTable!$A:$H,8,FALSE())</f>
        <v>Platinum</v>
      </c>
      <c r="I540" s="4" t="str">
        <f>VLOOKUP(E540,Cleaned_CustomerTable!$A:$H,6,FALSE())</f>
        <v>Missouri</v>
      </c>
      <c r="J540" s="4" t="str">
        <f>Cleaned_SalesTable!D540</f>
        <v>PROD82</v>
      </c>
      <c r="K540" s="4" t="str">
        <f>VLOOKUP(J540,Cleaned_ProductTable!$A:$F,2,FALSE())</f>
        <v>Fitness Resistance Bands</v>
      </c>
      <c r="L540" s="4" t="str">
        <f>VLOOKUP(J540,Cleaned_ProductTable!$A:$F,3,FALSE())</f>
        <v>Sports</v>
      </c>
      <c r="M540" s="4" t="str">
        <f>VLOOKUP(J540,Cleaned_ProductTable!$A:$F,4,FALSE())</f>
        <v>Reese-Watson</v>
      </c>
      <c r="N540" s="4">
        <f>VLOOKUP(J540,Cleaned_ProductTable!$A:$F,5,FALSE())</f>
        <v>152.91999999999999</v>
      </c>
      <c r="O540" s="4" t="str">
        <f>Cleaned_SalesTable!E540</f>
        <v>STORE8</v>
      </c>
      <c r="P540" s="4" t="str">
        <f>VLOOKUP(O540,Cleaned_StoreTable!$A:$F,2,FALSE())</f>
        <v>Bean, Jones and Park</v>
      </c>
      <c r="Q540" s="4" t="str">
        <f>VLOOKUP(O540,Cleaned_StoreTable!$A:$F,3,FALSE())</f>
        <v>West</v>
      </c>
      <c r="R540" s="4" t="str">
        <f>VLOOKUP(O540,Cleaned_StoreTable!$A:$F,5,FALSE())</f>
        <v>Online</v>
      </c>
      <c r="S540" s="4">
        <f>Cleaned_SalesTable!F540</f>
        <v>3</v>
      </c>
      <c r="T540" s="9">
        <f>Cleaned_SalesTable!G540</f>
        <v>787.91</v>
      </c>
      <c r="U540" s="8">
        <f>Cleaned_SalesTable!H540</f>
        <v>0.06</v>
      </c>
      <c r="V540" s="4" t="str">
        <f>Cleaned_SalesTable!I540</f>
        <v>PayPal</v>
      </c>
      <c r="W540" s="9">
        <f>Cleaned_SalesTable!J540</f>
        <v>2221.9061999999999</v>
      </c>
      <c r="X540" s="9">
        <f t="shared" si="50"/>
        <v>458.76</v>
      </c>
      <c r="Y540" s="9">
        <f t="shared" si="51"/>
        <v>1763.15</v>
      </c>
      <c r="Z540" s="10">
        <f t="shared" si="52"/>
        <v>0.79349999999999998</v>
      </c>
      <c r="AA540" s="4" t="str">
        <f t="shared" si="53"/>
        <v>High Value</v>
      </c>
    </row>
    <row r="541" spans="1:27" ht="15" customHeight="1" x14ac:dyDescent="0.3">
      <c r="A541" s="4" t="str">
        <f>Cleaned_SalesTable!A541</f>
        <v>SALE539</v>
      </c>
      <c r="B541" s="26">
        <f>Cleaned_SalesTable!B541</f>
        <v>45890</v>
      </c>
      <c r="C541" s="4" t="str">
        <f t="shared" si="48"/>
        <v>Aug-2025</v>
      </c>
      <c r="D541" s="24">
        <f t="shared" si="49"/>
        <v>2025</v>
      </c>
      <c r="E541" s="4" t="str">
        <f>Cleaned_SalesTable!C541</f>
        <v>CUST1053</v>
      </c>
      <c r="F541" s="4" t="str">
        <f>VLOOKUP(E541,Cleaned_CustomerTable!$A:$H,2,FALSE())</f>
        <v>Sharon Brown</v>
      </c>
      <c r="G541" s="24">
        <f>VLOOKUP(E541,Cleaned_CustomerTable!$A:$H,3,FALSE())</f>
        <v>37</v>
      </c>
      <c r="H541" s="4" t="str">
        <f>VLOOKUP(E541,Cleaned_CustomerTable!$A:$H,8,FALSE())</f>
        <v>Gold</v>
      </c>
      <c r="I541" s="4" t="str">
        <f>VLOOKUP(E541,Cleaned_CustomerTable!$A:$H,6,FALSE())</f>
        <v>Michigan</v>
      </c>
      <c r="J541" s="4" t="str">
        <f>Cleaned_SalesTable!D541</f>
        <v>PROD75</v>
      </c>
      <c r="K541" s="4" t="str">
        <f>VLOOKUP(J541,Cleaned_ProductTable!$A:$F,2,FALSE())</f>
        <v>Women's Ankle Boots</v>
      </c>
      <c r="L541" s="4" t="str">
        <f>VLOOKUP(J541,Cleaned_ProductTable!$A:$F,3,FALSE())</f>
        <v>Clothing</v>
      </c>
      <c r="M541" s="4" t="str">
        <f>VLOOKUP(J541,Cleaned_ProductTable!$A:$F,4,FALSE())</f>
        <v>Poole PLC</v>
      </c>
      <c r="N541" s="4">
        <f>VLOOKUP(J541,Cleaned_ProductTable!$A:$F,5,FALSE())</f>
        <v>158.13999999999999</v>
      </c>
      <c r="O541" s="4" t="str">
        <f>Cleaned_SalesTable!E541</f>
        <v>STORE4</v>
      </c>
      <c r="P541" s="4" t="str">
        <f>VLOOKUP(O541,Cleaned_StoreTable!$A:$F,2,FALSE())</f>
        <v>Alexander Group</v>
      </c>
      <c r="Q541" s="4" t="str">
        <f>VLOOKUP(O541,Cleaned_StoreTable!$A:$F,3,FALSE())</f>
        <v>South</v>
      </c>
      <c r="R541" s="4" t="str">
        <f>VLOOKUP(O541,Cleaned_StoreTable!$A:$F,5,FALSE())</f>
        <v>Online</v>
      </c>
      <c r="S541" s="4">
        <f>Cleaned_SalesTable!F541</f>
        <v>2</v>
      </c>
      <c r="T541" s="9">
        <f>Cleaned_SalesTable!G541</f>
        <v>709.17</v>
      </c>
      <c r="U541" s="8">
        <f>Cleaned_SalesTable!H541</f>
        <v>0.22</v>
      </c>
      <c r="V541" s="4" t="str">
        <f>Cleaned_SalesTable!I541</f>
        <v>Credit Card</v>
      </c>
      <c r="W541" s="9">
        <f>Cleaned_SalesTable!J541</f>
        <v>1106.3052</v>
      </c>
      <c r="X541" s="9">
        <f t="shared" si="50"/>
        <v>316.27999999999997</v>
      </c>
      <c r="Y541" s="9">
        <f t="shared" si="51"/>
        <v>790.03</v>
      </c>
      <c r="Z541" s="10">
        <f t="shared" si="52"/>
        <v>0.71409999999999996</v>
      </c>
      <c r="AA541" s="4" t="str">
        <f t="shared" si="53"/>
        <v>High Value</v>
      </c>
    </row>
    <row r="542" spans="1:27" ht="15" customHeight="1" x14ac:dyDescent="0.3">
      <c r="A542" s="4" t="str">
        <f>Cleaned_SalesTable!A542</f>
        <v>SALE540</v>
      </c>
      <c r="B542" s="26">
        <f>Cleaned_SalesTable!B542</f>
        <v>45251</v>
      </c>
      <c r="C542" s="4" t="str">
        <f t="shared" si="48"/>
        <v>Nov-2023</v>
      </c>
      <c r="D542" s="24">
        <f t="shared" si="49"/>
        <v>2023</v>
      </c>
      <c r="E542" s="4" t="str">
        <f>Cleaned_SalesTable!C542</f>
        <v>CUST1235</v>
      </c>
      <c r="F542" s="4" t="str">
        <f>VLOOKUP(E542,Cleaned_CustomerTable!$A:$H,2,FALSE())</f>
        <v>Jon Ortiz</v>
      </c>
      <c r="G542" s="24">
        <f>VLOOKUP(E542,Cleaned_CustomerTable!$A:$H,3,FALSE())</f>
        <v>28</v>
      </c>
      <c r="H542" s="4" t="str">
        <f>VLOOKUP(E542,Cleaned_CustomerTable!$A:$H,8,FALSE())</f>
        <v>Bronze</v>
      </c>
      <c r="I542" s="4" t="str">
        <f>VLOOKUP(E542,Cleaned_CustomerTable!$A:$H,6,FALSE())</f>
        <v>Delaware</v>
      </c>
      <c r="J542" s="4" t="str">
        <f>Cleaned_SalesTable!D542</f>
        <v>PROD91</v>
      </c>
      <c r="K542" s="4" t="str">
        <f>VLOOKUP(J542,Cleaned_ProductTable!$A:$F,2,FALSE())</f>
        <v>Women's High Heels</v>
      </c>
      <c r="L542" s="4" t="str">
        <f>VLOOKUP(J542,Cleaned_ProductTable!$A:$F,3,FALSE())</f>
        <v>Clothing</v>
      </c>
      <c r="M542" s="4" t="str">
        <f>VLOOKUP(J542,Cleaned_ProductTable!$A:$F,4,FALSE())</f>
        <v>Smith-Charles</v>
      </c>
      <c r="N542" s="4">
        <f>VLOOKUP(J542,Cleaned_ProductTable!$A:$F,5,FALSE())</f>
        <v>438.25</v>
      </c>
      <c r="O542" s="4" t="str">
        <f>Cleaned_SalesTable!E542</f>
        <v>STORE7</v>
      </c>
      <c r="P542" s="4" t="str">
        <f>VLOOKUP(O542,Cleaned_StoreTable!$A:$F,2,FALSE())</f>
        <v>Martinez-Mullins</v>
      </c>
      <c r="Q542" s="4" t="str">
        <f>VLOOKUP(O542,Cleaned_StoreTable!$A:$F,3,FALSE())</f>
        <v>South</v>
      </c>
      <c r="R542" s="4" t="str">
        <f>VLOOKUP(O542,Cleaned_StoreTable!$A:$F,5,FALSE())</f>
        <v>Online</v>
      </c>
      <c r="S542" s="4">
        <f>Cleaned_SalesTable!F542</f>
        <v>2</v>
      </c>
      <c r="T542" s="9">
        <f>Cleaned_SalesTable!G542</f>
        <v>533.91999999999996</v>
      </c>
      <c r="U542" s="8">
        <f>Cleaned_SalesTable!H542</f>
        <v>0.13</v>
      </c>
      <c r="V542" s="4" t="str">
        <f>Cleaned_SalesTable!I542</f>
        <v>Credit Card</v>
      </c>
      <c r="W542" s="9">
        <f>Cleaned_SalesTable!J542</f>
        <v>929.02080000000001</v>
      </c>
      <c r="X542" s="9">
        <f t="shared" si="50"/>
        <v>876.5</v>
      </c>
      <c r="Y542" s="9">
        <f t="shared" si="51"/>
        <v>52.52</v>
      </c>
      <c r="Z542" s="10">
        <f t="shared" si="52"/>
        <v>5.6500000000000002E-2</v>
      </c>
      <c r="AA542" s="4" t="str">
        <f t="shared" si="53"/>
        <v>Standard</v>
      </c>
    </row>
    <row r="543" spans="1:27" ht="15" customHeight="1" x14ac:dyDescent="0.3">
      <c r="A543" s="4" t="str">
        <f>Cleaned_SalesTable!A543</f>
        <v>SALE541</v>
      </c>
      <c r="B543" s="26">
        <f>Cleaned_SalesTable!B543</f>
        <v>45695</v>
      </c>
      <c r="C543" s="4" t="str">
        <f t="shared" si="48"/>
        <v>Feb-2025</v>
      </c>
      <c r="D543" s="24">
        <f t="shared" si="49"/>
        <v>2025</v>
      </c>
      <c r="E543" s="4" t="str">
        <f>Cleaned_SalesTable!C543</f>
        <v>CUST1492</v>
      </c>
      <c r="F543" s="4" t="str">
        <f>VLOOKUP(E543,Cleaned_CustomerTable!$A:$H,2,FALSE())</f>
        <v>Darrell Miller</v>
      </c>
      <c r="G543" s="24">
        <f>VLOOKUP(E543,Cleaned_CustomerTable!$A:$H,3,FALSE())</f>
        <v>59</v>
      </c>
      <c r="H543" s="4" t="str">
        <f>VLOOKUP(E543,Cleaned_CustomerTable!$A:$H,8,FALSE())</f>
        <v>Platinum</v>
      </c>
      <c r="I543" s="4" t="str">
        <f>VLOOKUP(E543,Cleaned_CustomerTable!$A:$H,6,FALSE())</f>
        <v>Florida</v>
      </c>
      <c r="J543" s="4" t="str">
        <f>Cleaned_SalesTable!D543</f>
        <v>PROD42</v>
      </c>
      <c r="K543" s="4" t="str">
        <f>VLOOKUP(J543,Cleaned_ProductTable!$A:$F,2,FALSE())</f>
        <v>Smart Home WiFi Camera</v>
      </c>
      <c r="L543" s="4" t="str">
        <f>VLOOKUP(J543,Cleaned_ProductTable!$A:$F,3,FALSE())</f>
        <v>Electronics</v>
      </c>
      <c r="M543" s="4" t="str">
        <f>VLOOKUP(J543,Cleaned_ProductTable!$A:$F,4,FALSE())</f>
        <v>Holmes LLC</v>
      </c>
      <c r="N543" s="4">
        <f>VLOOKUP(J543,Cleaned_ProductTable!$A:$F,5,FALSE())</f>
        <v>450.71</v>
      </c>
      <c r="O543" s="4" t="str">
        <f>Cleaned_SalesTable!E543</f>
        <v>STORE0</v>
      </c>
      <c r="P543" s="4" t="str">
        <f>VLOOKUP(O543,Cleaned_StoreTable!$A:$F,2,FALSE())</f>
        <v>Rivera-Warner</v>
      </c>
      <c r="Q543" s="4" t="str">
        <f>VLOOKUP(O543,Cleaned_StoreTable!$A:$F,3,FALSE())</f>
        <v>East</v>
      </c>
      <c r="R543" s="4" t="str">
        <f>VLOOKUP(O543,Cleaned_StoreTable!$A:$F,5,FALSE())</f>
        <v>Flagship</v>
      </c>
      <c r="S543" s="4">
        <f>Cleaned_SalesTable!F543</f>
        <v>1</v>
      </c>
      <c r="T543" s="9">
        <f>Cleaned_SalesTable!G543</f>
        <v>878.84</v>
      </c>
      <c r="U543" s="8">
        <f>Cleaned_SalesTable!H543</f>
        <v>0.28000000000000003</v>
      </c>
      <c r="V543" s="4" t="str">
        <f>Cleaned_SalesTable!I543</f>
        <v>COD</v>
      </c>
      <c r="W543" s="9">
        <f>Cleaned_SalesTable!J543</f>
        <v>632.76480000000004</v>
      </c>
      <c r="X543" s="9">
        <f t="shared" si="50"/>
        <v>450.71</v>
      </c>
      <c r="Y543" s="9">
        <f t="shared" si="51"/>
        <v>182.05</v>
      </c>
      <c r="Z543" s="10">
        <f t="shared" si="52"/>
        <v>0.28770000000000001</v>
      </c>
      <c r="AA543" s="4" t="str">
        <f t="shared" si="53"/>
        <v>Standard</v>
      </c>
    </row>
    <row r="544" spans="1:27" ht="15" customHeight="1" x14ac:dyDescent="0.3">
      <c r="A544" s="4" t="str">
        <f>Cleaned_SalesTable!A544</f>
        <v>SALE542</v>
      </c>
      <c r="B544" s="26">
        <f>Cleaned_SalesTable!B544</f>
        <v>45287</v>
      </c>
      <c r="C544" s="4" t="str">
        <f t="shared" si="48"/>
        <v>Dec-2023</v>
      </c>
      <c r="D544" s="24">
        <f t="shared" si="49"/>
        <v>2023</v>
      </c>
      <c r="E544" s="4" t="str">
        <f>Cleaned_SalesTable!C544</f>
        <v>CUST1204</v>
      </c>
      <c r="F544" s="4" t="str">
        <f>VLOOKUP(E544,Cleaned_CustomerTable!$A:$H,2,FALSE())</f>
        <v>Tiffany Herrera</v>
      </c>
      <c r="G544" s="24">
        <f>VLOOKUP(E544,Cleaned_CustomerTable!$A:$H,3,FALSE())</f>
        <v>52</v>
      </c>
      <c r="H544" s="4" t="str">
        <f>VLOOKUP(E544,Cleaned_CustomerTable!$A:$H,8,FALSE())</f>
        <v>Platinum</v>
      </c>
      <c r="I544" s="4" t="str">
        <f>VLOOKUP(E544,Cleaned_CustomerTable!$A:$H,6,FALSE())</f>
        <v>Virginia</v>
      </c>
      <c r="J544" s="4" t="str">
        <f>Cleaned_SalesTable!D544</f>
        <v>PROD44</v>
      </c>
      <c r="K544" s="4" t="str">
        <f>VLOOKUP(J544,Cleaned_ProductTable!$A:$F,2,FALSE())</f>
        <v>Adjustable Jump Rope</v>
      </c>
      <c r="L544" s="4" t="str">
        <f>VLOOKUP(J544,Cleaned_ProductTable!$A:$F,3,FALSE())</f>
        <v>Sports</v>
      </c>
      <c r="M544" s="4" t="str">
        <f>VLOOKUP(J544,Cleaned_ProductTable!$A:$F,4,FALSE())</f>
        <v>Cox Inc</v>
      </c>
      <c r="N544" s="4">
        <f>VLOOKUP(J544,Cleaned_ProductTable!$A:$F,5,FALSE())</f>
        <v>167.12</v>
      </c>
      <c r="O544" s="4" t="str">
        <f>Cleaned_SalesTable!E544</f>
        <v>STORE16</v>
      </c>
      <c r="P544" s="4" t="str">
        <f>VLOOKUP(O544,Cleaned_StoreTable!$A:$F,2,FALSE())</f>
        <v>Frederick-Wright</v>
      </c>
      <c r="Q544" s="4" t="str">
        <f>VLOOKUP(O544,Cleaned_StoreTable!$A:$F,3,FALSE())</f>
        <v>West</v>
      </c>
      <c r="R544" s="4" t="str">
        <f>VLOOKUP(O544,Cleaned_StoreTable!$A:$F,5,FALSE())</f>
        <v>Flagship</v>
      </c>
      <c r="S544" s="4">
        <f>Cleaned_SalesTable!F544</f>
        <v>1</v>
      </c>
      <c r="T544" s="9">
        <f>Cleaned_SalesTable!G544</f>
        <v>442.36</v>
      </c>
      <c r="U544" s="8">
        <f>Cleaned_SalesTable!H544</f>
        <v>0.14000000000000001</v>
      </c>
      <c r="V544" s="4" t="str">
        <f>Cleaned_SalesTable!I544</f>
        <v>Credit Card</v>
      </c>
      <c r="W544" s="9">
        <f>Cleaned_SalesTable!J544</f>
        <v>380.42959999999999</v>
      </c>
      <c r="X544" s="9">
        <f t="shared" si="50"/>
        <v>167.12</v>
      </c>
      <c r="Y544" s="9">
        <f t="shared" si="51"/>
        <v>213.31</v>
      </c>
      <c r="Z544" s="10">
        <f t="shared" si="52"/>
        <v>0.56069999999999998</v>
      </c>
      <c r="AA544" s="4" t="str">
        <f t="shared" si="53"/>
        <v>Standard</v>
      </c>
    </row>
    <row r="545" spans="1:27" ht="15" customHeight="1" x14ac:dyDescent="0.3">
      <c r="A545" s="4" t="str">
        <f>Cleaned_SalesTable!A545</f>
        <v>SALE543</v>
      </c>
      <c r="B545" s="26">
        <f>Cleaned_SalesTable!B545</f>
        <v>45711</v>
      </c>
      <c r="C545" s="4" t="str">
        <f t="shared" si="48"/>
        <v>Feb-2025</v>
      </c>
      <c r="D545" s="24">
        <f t="shared" si="49"/>
        <v>2025</v>
      </c>
      <c r="E545" s="4" t="str">
        <f>Cleaned_SalesTable!C545</f>
        <v>CUST1333</v>
      </c>
      <c r="F545" s="4" t="str">
        <f>VLOOKUP(E545,Cleaned_CustomerTable!$A:$H,2,FALSE())</f>
        <v>Teresa Johnson</v>
      </c>
      <c r="G545" s="24">
        <f>VLOOKUP(E545,Cleaned_CustomerTable!$A:$H,3,FALSE())</f>
        <v>64</v>
      </c>
      <c r="H545" s="4" t="str">
        <f>VLOOKUP(E545,Cleaned_CustomerTable!$A:$H,8,FALSE())</f>
        <v>Gold</v>
      </c>
      <c r="I545" s="4" t="str">
        <f>VLOOKUP(E545,Cleaned_CustomerTable!$A:$H,6,FALSE())</f>
        <v>Georgia</v>
      </c>
      <c r="J545" s="4" t="str">
        <f>Cleaned_SalesTable!D545</f>
        <v>PROD35</v>
      </c>
      <c r="K545" s="4" t="str">
        <f>VLOOKUP(J545,Cleaned_ProductTable!$A:$F,2,FALSE())</f>
        <v>Bedroom Table Lamp</v>
      </c>
      <c r="L545" s="4" t="str">
        <f>VLOOKUP(J545,Cleaned_ProductTable!$A:$F,3,FALSE())</f>
        <v>Home</v>
      </c>
      <c r="M545" s="4" t="str">
        <f>VLOOKUP(J545,Cleaned_ProductTable!$A:$F,4,FALSE())</f>
        <v>Jones LLC</v>
      </c>
      <c r="N545" s="4">
        <f>VLOOKUP(J545,Cleaned_ProductTable!$A:$F,5,FALSE())</f>
        <v>382.22</v>
      </c>
      <c r="O545" s="4" t="str">
        <f>Cleaned_SalesTable!E545</f>
        <v>STORE6</v>
      </c>
      <c r="P545" s="4" t="str">
        <f>VLOOKUP(O545,Cleaned_StoreTable!$A:$F,2,FALSE())</f>
        <v>Benson-Elliott</v>
      </c>
      <c r="Q545" s="4" t="str">
        <f>VLOOKUP(O545,Cleaned_StoreTable!$A:$F,3,FALSE())</f>
        <v>East</v>
      </c>
      <c r="R545" s="4" t="str">
        <f>VLOOKUP(O545,Cleaned_StoreTable!$A:$F,5,FALSE())</f>
        <v>Online</v>
      </c>
      <c r="S545" s="4">
        <f>Cleaned_SalesTable!F545</f>
        <v>1</v>
      </c>
      <c r="T545" s="9">
        <f>Cleaned_SalesTable!G545</f>
        <v>763.34</v>
      </c>
      <c r="U545" s="8">
        <f>Cleaned_SalesTable!H545</f>
        <v>0.11</v>
      </c>
      <c r="V545" s="4" t="str">
        <f>Cleaned_SalesTable!I545</f>
        <v>COD</v>
      </c>
      <c r="W545" s="9">
        <f>Cleaned_SalesTable!J545</f>
        <v>679.37260000000003</v>
      </c>
      <c r="X545" s="9">
        <f t="shared" si="50"/>
        <v>382.22</v>
      </c>
      <c r="Y545" s="9">
        <f t="shared" si="51"/>
        <v>297.14999999999998</v>
      </c>
      <c r="Z545" s="10">
        <f t="shared" si="52"/>
        <v>0.43740000000000001</v>
      </c>
      <c r="AA545" s="4" t="str">
        <f t="shared" si="53"/>
        <v>Standard</v>
      </c>
    </row>
    <row r="546" spans="1:27" ht="15" customHeight="1" x14ac:dyDescent="0.3">
      <c r="A546" s="4" t="str">
        <f>Cleaned_SalesTable!A546</f>
        <v>SALE544</v>
      </c>
      <c r="B546" s="26">
        <f>Cleaned_SalesTable!B546</f>
        <v>45842</v>
      </c>
      <c r="C546" s="4" t="str">
        <f t="shared" si="48"/>
        <v>Jul-2025</v>
      </c>
      <c r="D546" s="24">
        <f t="shared" si="49"/>
        <v>2025</v>
      </c>
      <c r="E546" s="4" t="str">
        <f>Cleaned_SalesTable!C546</f>
        <v>CUST1166</v>
      </c>
      <c r="F546" s="4" t="str">
        <f>VLOOKUP(E546,Cleaned_CustomerTable!$A:$H,2,FALSE())</f>
        <v>Patricia Gardner</v>
      </c>
      <c r="G546" s="24">
        <f>VLOOKUP(E546,Cleaned_CustomerTable!$A:$H,3,FALSE())</f>
        <v>25</v>
      </c>
      <c r="H546" s="4" t="str">
        <f>VLOOKUP(E546,Cleaned_CustomerTable!$A:$H,8,FALSE())</f>
        <v>Silver</v>
      </c>
      <c r="I546" s="4" t="str">
        <f>VLOOKUP(E546,Cleaned_CustomerTable!$A:$H,6,FALSE())</f>
        <v>Michigan</v>
      </c>
      <c r="J546" s="4" t="str">
        <f>Cleaned_SalesTable!D546</f>
        <v>PROD59</v>
      </c>
      <c r="K546" s="4" t="str">
        <f>VLOOKUP(J546,Cleaned_ProductTable!$A:$F,2,FALSE())</f>
        <v>Men's Hair Styling Gel</v>
      </c>
      <c r="L546" s="4" t="str">
        <f>VLOOKUP(J546,Cleaned_ProductTable!$A:$F,3,FALSE())</f>
        <v>Beauty</v>
      </c>
      <c r="M546" s="4" t="str">
        <f>VLOOKUP(J546,Cleaned_ProductTable!$A:$F,4,FALSE())</f>
        <v>Cline-Mccarthy</v>
      </c>
      <c r="N546" s="4">
        <f>VLOOKUP(J546,Cleaned_ProductTable!$A:$F,5,FALSE())</f>
        <v>17.309999999999999</v>
      </c>
      <c r="O546" s="4" t="str">
        <f>Cleaned_SalesTable!E546</f>
        <v>STORE18</v>
      </c>
      <c r="P546" s="4" t="str">
        <f>VLOOKUP(O546,Cleaned_StoreTable!$A:$F,2,FALSE())</f>
        <v>Guerrero-Schmitt</v>
      </c>
      <c r="Q546" s="4" t="str">
        <f>VLOOKUP(O546,Cleaned_StoreTable!$A:$F,3,FALSE())</f>
        <v>East</v>
      </c>
      <c r="R546" s="4" t="str">
        <f>VLOOKUP(O546,Cleaned_StoreTable!$A:$F,5,FALSE())</f>
        <v>Flagship</v>
      </c>
      <c r="S546" s="4">
        <f>Cleaned_SalesTable!F546</f>
        <v>3</v>
      </c>
      <c r="T546" s="9">
        <f>Cleaned_SalesTable!G546</f>
        <v>178.22</v>
      </c>
      <c r="U546" s="8">
        <f>Cleaned_SalesTable!H546</f>
        <v>0.15</v>
      </c>
      <c r="V546" s="4" t="str">
        <f>Cleaned_SalesTable!I546</f>
        <v>COD</v>
      </c>
      <c r="W546" s="9">
        <f>Cleaned_SalesTable!J546</f>
        <v>454.46100000000001</v>
      </c>
      <c r="X546" s="9">
        <f t="shared" si="50"/>
        <v>51.93</v>
      </c>
      <c r="Y546" s="9">
        <f t="shared" si="51"/>
        <v>402.53</v>
      </c>
      <c r="Z546" s="10">
        <f t="shared" si="52"/>
        <v>0.88570000000000004</v>
      </c>
      <c r="AA546" s="4" t="str">
        <f t="shared" si="53"/>
        <v>Standard</v>
      </c>
    </row>
    <row r="547" spans="1:27" ht="15" customHeight="1" x14ac:dyDescent="0.3">
      <c r="A547" s="4" t="str">
        <f>Cleaned_SalesTable!A547</f>
        <v>SALE545</v>
      </c>
      <c r="B547" s="26">
        <f>Cleaned_SalesTable!B547</f>
        <v>45255</v>
      </c>
      <c r="C547" s="4" t="str">
        <f t="shared" si="48"/>
        <v>Nov-2023</v>
      </c>
      <c r="D547" s="24">
        <f t="shared" si="49"/>
        <v>2023</v>
      </c>
      <c r="E547" s="4" t="str">
        <f>Cleaned_SalesTable!C547</f>
        <v>CUST1103</v>
      </c>
      <c r="F547" s="4" t="str">
        <f>VLOOKUP(E547,Cleaned_CustomerTable!$A:$H,2,FALSE())</f>
        <v>Steven Stein</v>
      </c>
      <c r="G547" s="24">
        <f>VLOOKUP(E547,Cleaned_CustomerTable!$A:$H,3,FALSE())</f>
        <v>21</v>
      </c>
      <c r="H547" s="4" t="str">
        <f>VLOOKUP(E547,Cleaned_CustomerTable!$A:$H,8,FALSE())</f>
        <v>Bronze</v>
      </c>
      <c r="I547" s="4" t="str">
        <f>VLOOKUP(E547,Cleaned_CustomerTable!$A:$H,6,FALSE())</f>
        <v>Connecticut</v>
      </c>
      <c r="J547" s="4" t="str">
        <f>Cleaned_SalesTable!D547</f>
        <v>PROD26</v>
      </c>
      <c r="K547" s="4" t="str">
        <f>VLOOKUP(J547,Cleaned_ProductTable!$A:$F,2,FALSE())</f>
        <v>Wireless Bluetooth Speaker</v>
      </c>
      <c r="L547" s="4" t="str">
        <f>VLOOKUP(J547,Cleaned_ProductTable!$A:$F,3,FALSE())</f>
        <v>Electronics</v>
      </c>
      <c r="M547" s="4" t="str">
        <f>VLOOKUP(J547,Cleaned_ProductTable!$A:$F,4,FALSE())</f>
        <v>Reed-Schmidt</v>
      </c>
      <c r="N547" s="4">
        <f>VLOOKUP(J547,Cleaned_ProductTable!$A:$F,5,FALSE())</f>
        <v>322.41000000000003</v>
      </c>
      <c r="O547" s="4" t="str">
        <f>Cleaned_SalesTable!E547</f>
        <v>STORE1</v>
      </c>
      <c r="P547" s="4" t="str">
        <f>VLOOKUP(O547,Cleaned_StoreTable!$A:$F,2,FALSE())</f>
        <v>Martinez, Adkins and Johnson</v>
      </c>
      <c r="Q547" s="4" t="str">
        <f>VLOOKUP(O547,Cleaned_StoreTable!$A:$F,3,FALSE())</f>
        <v>North</v>
      </c>
      <c r="R547" s="4" t="str">
        <f>VLOOKUP(O547,Cleaned_StoreTable!$A:$F,5,FALSE())</f>
        <v>Flagship</v>
      </c>
      <c r="S547" s="4">
        <f>Cleaned_SalesTable!F547</f>
        <v>4</v>
      </c>
      <c r="T547" s="9">
        <f>Cleaned_SalesTable!G547</f>
        <v>90.32</v>
      </c>
      <c r="U547" s="8">
        <f>Cleaned_SalesTable!H547</f>
        <v>0.08</v>
      </c>
      <c r="V547" s="4" t="str">
        <f>Cleaned_SalesTable!I547</f>
        <v>PayPal</v>
      </c>
      <c r="W547" s="9">
        <f>Cleaned_SalesTable!J547</f>
        <v>332.37759999999997</v>
      </c>
      <c r="X547" s="9">
        <f t="shared" si="50"/>
        <v>1289.6400000000001</v>
      </c>
      <c r="Y547" s="9">
        <f t="shared" si="51"/>
        <v>-957.26</v>
      </c>
      <c r="Z547" s="10">
        <f t="shared" si="52"/>
        <v>-2.88</v>
      </c>
      <c r="AA547" s="4" t="str">
        <f t="shared" si="53"/>
        <v>Standard</v>
      </c>
    </row>
    <row r="548" spans="1:27" ht="15" customHeight="1" x14ac:dyDescent="0.3">
      <c r="A548" s="4" t="str">
        <f>Cleaned_SalesTable!A548</f>
        <v>SALE546</v>
      </c>
      <c r="B548" s="26">
        <f>Cleaned_SalesTable!B548</f>
        <v>45695</v>
      </c>
      <c r="C548" s="4" t="str">
        <f t="shared" si="48"/>
        <v>Feb-2025</v>
      </c>
      <c r="D548" s="24">
        <f t="shared" si="49"/>
        <v>2025</v>
      </c>
      <c r="E548" s="4" t="str">
        <f>Cleaned_SalesTable!C548</f>
        <v>CUST1378</v>
      </c>
      <c r="F548" s="4" t="str">
        <f>VLOOKUP(E548,Cleaned_CustomerTable!$A:$H,2,FALSE())</f>
        <v>Frank Stewart</v>
      </c>
      <c r="G548" s="24">
        <f>VLOOKUP(E548,Cleaned_CustomerTable!$A:$H,3,FALSE())</f>
        <v>44</v>
      </c>
      <c r="H548" s="4" t="str">
        <f>VLOOKUP(E548,Cleaned_CustomerTable!$A:$H,8,FALSE())</f>
        <v>Bronze</v>
      </c>
      <c r="I548" s="4" t="str">
        <f>VLOOKUP(E548,Cleaned_CustomerTable!$A:$H,6,FALSE())</f>
        <v>Delaware</v>
      </c>
      <c r="J548" s="4" t="str">
        <f>Cleaned_SalesTable!D548</f>
        <v>PROD10</v>
      </c>
      <c r="K548" s="4" t="str">
        <f>VLOOKUP(J548,Cleaned_ProductTable!$A:$F,2,FALSE())</f>
        <v>Ceramic Kitchen Bowl Set</v>
      </c>
      <c r="L548" s="4" t="str">
        <f>VLOOKUP(J548,Cleaned_ProductTable!$A:$F,3,FALSE())</f>
        <v>Home</v>
      </c>
      <c r="M548" s="4" t="str">
        <f>VLOOKUP(J548,Cleaned_ProductTable!$A:$F,4,FALSE())</f>
        <v>Hamilton Group</v>
      </c>
      <c r="N548" s="4">
        <f>VLOOKUP(J548,Cleaned_ProductTable!$A:$F,5,FALSE())</f>
        <v>298.86</v>
      </c>
      <c r="O548" s="4" t="str">
        <f>Cleaned_SalesTable!E548</f>
        <v>STORE6</v>
      </c>
      <c r="P548" s="4" t="str">
        <f>VLOOKUP(O548,Cleaned_StoreTable!$A:$F,2,FALSE())</f>
        <v>Benson-Elliott</v>
      </c>
      <c r="Q548" s="4" t="str">
        <f>VLOOKUP(O548,Cleaned_StoreTable!$A:$F,3,FALSE())</f>
        <v>East</v>
      </c>
      <c r="R548" s="4" t="str">
        <f>VLOOKUP(O548,Cleaned_StoreTable!$A:$F,5,FALSE())</f>
        <v>Online</v>
      </c>
      <c r="S548" s="4">
        <f>Cleaned_SalesTable!F548</f>
        <v>3</v>
      </c>
      <c r="T548" s="9">
        <f>Cleaned_SalesTable!G548</f>
        <v>370.93</v>
      </c>
      <c r="U548" s="8">
        <f>Cleaned_SalesTable!H548</f>
        <v>0</v>
      </c>
      <c r="V548" s="4" t="str">
        <f>Cleaned_SalesTable!I548</f>
        <v>Credit Card</v>
      </c>
      <c r="W548" s="9">
        <f>Cleaned_SalesTable!J548</f>
        <v>1112.79</v>
      </c>
      <c r="X548" s="9">
        <f t="shared" si="50"/>
        <v>896.58</v>
      </c>
      <c r="Y548" s="9">
        <f t="shared" si="51"/>
        <v>216.21</v>
      </c>
      <c r="Z548" s="10">
        <f t="shared" si="52"/>
        <v>0.1943</v>
      </c>
      <c r="AA548" s="4" t="str">
        <f t="shared" si="53"/>
        <v>High Value</v>
      </c>
    </row>
    <row r="549" spans="1:27" ht="15" customHeight="1" x14ac:dyDescent="0.3">
      <c r="A549" s="4" t="str">
        <f>Cleaned_SalesTable!A549</f>
        <v>SALE547</v>
      </c>
      <c r="B549" s="26">
        <f>Cleaned_SalesTable!B549</f>
        <v>45281</v>
      </c>
      <c r="C549" s="4" t="str">
        <f t="shared" si="48"/>
        <v>Dec-2023</v>
      </c>
      <c r="D549" s="24">
        <f t="shared" si="49"/>
        <v>2023</v>
      </c>
      <c r="E549" s="4" t="str">
        <f>Cleaned_SalesTable!C549</f>
        <v>CUST1046</v>
      </c>
      <c r="F549" s="4" t="str">
        <f>VLOOKUP(E549,Cleaned_CustomerTable!$A:$H,2,FALSE())</f>
        <v>Michelle Garcia Dds</v>
      </c>
      <c r="G549" s="24">
        <f>VLOOKUP(E549,Cleaned_CustomerTable!$A:$H,3,FALSE())</f>
        <v>55</v>
      </c>
      <c r="H549" s="4" t="str">
        <f>VLOOKUP(E549,Cleaned_CustomerTable!$A:$H,8,FALSE())</f>
        <v>Platinum</v>
      </c>
      <c r="I549" s="4" t="str">
        <f>VLOOKUP(E549,Cleaned_CustomerTable!$A:$H,6,FALSE())</f>
        <v>Ohio</v>
      </c>
      <c r="J549" s="4" t="str">
        <f>Cleaned_SalesTable!D549</f>
        <v>PROD23</v>
      </c>
      <c r="K549" s="4" t="str">
        <f>VLOOKUP(J549,Cleaned_ProductTable!$A:$F,2,FALSE())</f>
        <v>Men's Formal Shirt</v>
      </c>
      <c r="L549" s="4" t="str">
        <f>VLOOKUP(J549,Cleaned_ProductTable!$A:$F,3,FALSE())</f>
        <v>Clothing</v>
      </c>
      <c r="M549" s="4" t="str">
        <f>VLOOKUP(J549,Cleaned_ProductTable!$A:$F,4,FALSE())</f>
        <v>Moon, Mora and Santos</v>
      </c>
      <c r="N549" s="4">
        <f>VLOOKUP(J549,Cleaned_ProductTable!$A:$F,5,FALSE())</f>
        <v>265.73</v>
      </c>
      <c r="O549" s="4" t="str">
        <f>Cleaned_SalesTable!E549</f>
        <v>STORE15</v>
      </c>
      <c r="P549" s="4" t="str">
        <f>VLOOKUP(O549,Cleaned_StoreTable!$A:$F,2,FALSE())</f>
        <v>Shelton PLC</v>
      </c>
      <c r="Q549" s="4" t="str">
        <f>VLOOKUP(O549,Cleaned_StoreTable!$A:$F,3,FALSE())</f>
        <v>North</v>
      </c>
      <c r="R549" s="4" t="str">
        <f>VLOOKUP(O549,Cleaned_StoreTable!$A:$F,5,FALSE())</f>
        <v>Flagship</v>
      </c>
      <c r="S549" s="4">
        <f>Cleaned_SalesTable!F549</f>
        <v>1</v>
      </c>
      <c r="T549" s="9">
        <f>Cleaned_SalesTable!G549</f>
        <v>352.43</v>
      </c>
      <c r="U549" s="8">
        <f>Cleaned_SalesTable!H549</f>
        <v>0.14000000000000001</v>
      </c>
      <c r="V549" s="4" t="str">
        <f>Cleaned_SalesTable!I549</f>
        <v>PayPal</v>
      </c>
      <c r="W549" s="9">
        <f>Cleaned_SalesTable!J549</f>
        <v>303.08980000000003</v>
      </c>
      <c r="X549" s="9">
        <f t="shared" si="50"/>
        <v>265.73</v>
      </c>
      <c r="Y549" s="9">
        <f t="shared" si="51"/>
        <v>37.36</v>
      </c>
      <c r="Z549" s="10">
        <f t="shared" si="52"/>
        <v>0.12330000000000001</v>
      </c>
      <c r="AA549" s="4" t="str">
        <f t="shared" si="53"/>
        <v>Standard</v>
      </c>
    </row>
    <row r="550" spans="1:27" ht="15" customHeight="1" x14ac:dyDescent="0.3">
      <c r="A550" s="4" t="str">
        <f>Cleaned_SalesTable!A550</f>
        <v>SALE548</v>
      </c>
      <c r="B550" s="26">
        <f>Cleaned_SalesTable!B550</f>
        <v>45295</v>
      </c>
      <c r="C550" s="4" t="str">
        <f t="shared" si="48"/>
        <v>Jan-2024</v>
      </c>
      <c r="D550" s="24">
        <f t="shared" si="49"/>
        <v>2024</v>
      </c>
      <c r="E550" s="4" t="str">
        <f>Cleaned_SalesTable!C550</f>
        <v>CUST1123</v>
      </c>
      <c r="F550" s="4" t="str">
        <f>VLOOKUP(E550,Cleaned_CustomerTable!$A:$H,2,FALSE())</f>
        <v>Erin Hopkins</v>
      </c>
      <c r="G550" s="24">
        <f>VLOOKUP(E550,Cleaned_CustomerTable!$A:$H,3,FALSE())</f>
        <v>40</v>
      </c>
      <c r="H550" s="4" t="str">
        <f>VLOOKUP(E550,Cleaned_CustomerTable!$A:$H,8,FALSE())</f>
        <v>Silver</v>
      </c>
      <c r="I550" s="4" t="str">
        <f>VLOOKUP(E550,Cleaned_CustomerTable!$A:$H,6,FALSE())</f>
        <v>Iowa</v>
      </c>
      <c r="J550" s="4" t="str">
        <f>Cleaned_SalesTable!D550</f>
        <v>PROD12</v>
      </c>
      <c r="K550" s="4" t="str">
        <f>VLOOKUP(J550,Cleaned_ProductTable!$A:$F,2,FALSE())</f>
        <v>Hair Strengthening Shampoo</v>
      </c>
      <c r="L550" s="4" t="str">
        <f>VLOOKUP(J550,Cleaned_ProductTable!$A:$F,3,FALSE())</f>
        <v>Beauty</v>
      </c>
      <c r="M550" s="4" t="str">
        <f>VLOOKUP(J550,Cleaned_ProductTable!$A:$F,4,FALSE())</f>
        <v>Rice LLC</v>
      </c>
      <c r="N550" s="4">
        <f>VLOOKUP(J550,Cleaned_ProductTable!$A:$F,5,FALSE())</f>
        <v>115.82</v>
      </c>
      <c r="O550" s="4" t="str">
        <f>Cleaned_SalesTable!E550</f>
        <v>STORE15</v>
      </c>
      <c r="P550" s="4" t="str">
        <f>VLOOKUP(O550,Cleaned_StoreTable!$A:$F,2,FALSE())</f>
        <v>Shelton PLC</v>
      </c>
      <c r="Q550" s="4" t="str">
        <f>VLOOKUP(O550,Cleaned_StoreTable!$A:$F,3,FALSE())</f>
        <v>North</v>
      </c>
      <c r="R550" s="4" t="str">
        <f>VLOOKUP(O550,Cleaned_StoreTable!$A:$F,5,FALSE())</f>
        <v>Flagship</v>
      </c>
      <c r="S550" s="4">
        <f>Cleaned_SalesTable!F550</f>
        <v>2</v>
      </c>
      <c r="T550" s="9">
        <f>Cleaned_SalesTable!G550</f>
        <v>562.97</v>
      </c>
      <c r="U550" s="8">
        <f>Cleaned_SalesTable!H550</f>
        <v>0.2</v>
      </c>
      <c r="V550" s="4" t="str">
        <f>Cleaned_SalesTable!I550</f>
        <v>Credit Card</v>
      </c>
      <c r="W550" s="9">
        <f>Cleaned_SalesTable!J550</f>
        <v>900.75199999999995</v>
      </c>
      <c r="X550" s="9">
        <f t="shared" si="50"/>
        <v>231.64</v>
      </c>
      <c r="Y550" s="9">
        <f t="shared" si="51"/>
        <v>669.11</v>
      </c>
      <c r="Z550" s="10">
        <f t="shared" si="52"/>
        <v>0.74280000000000002</v>
      </c>
      <c r="AA550" s="4" t="str">
        <f t="shared" si="53"/>
        <v>Standard</v>
      </c>
    </row>
    <row r="551" spans="1:27" ht="15" customHeight="1" x14ac:dyDescent="0.3">
      <c r="A551" s="4" t="str">
        <f>Cleaned_SalesTable!A551</f>
        <v>SALE549</v>
      </c>
      <c r="B551" s="26">
        <f>Cleaned_SalesTable!B551</f>
        <v>45260</v>
      </c>
      <c r="C551" s="4" t="str">
        <f t="shared" si="48"/>
        <v>Nov-2023</v>
      </c>
      <c r="D551" s="24">
        <f t="shared" si="49"/>
        <v>2023</v>
      </c>
      <c r="E551" s="4" t="str">
        <f>Cleaned_SalesTable!C551</f>
        <v>CUST1157</v>
      </c>
      <c r="F551" s="4" t="str">
        <f>VLOOKUP(E551,Cleaned_CustomerTable!$A:$H,2,FALSE())</f>
        <v>Paul Zamora</v>
      </c>
      <c r="G551" s="24">
        <f>VLOOKUP(E551,Cleaned_CustomerTable!$A:$H,3,FALSE())</f>
        <v>59</v>
      </c>
      <c r="H551" s="4" t="str">
        <f>VLOOKUP(E551,Cleaned_CustomerTable!$A:$H,8,FALSE())</f>
        <v>Platinum</v>
      </c>
      <c r="I551" s="4" t="str">
        <f>VLOOKUP(E551,Cleaned_CustomerTable!$A:$H,6,FALSE())</f>
        <v>North Dakota</v>
      </c>
      <c r="J551" s="4" t="str">
        <f>Cleaned_SalesTable!D551</f>
        <v>PROD55</v>
      </c>
      <c r="K551" s="4" t="str">
        <f>VLOOKUP(J551,Cleaned_ProductTable!$A:$F,2,FALSE())</f>
        <v>Ceramic Plant Pot</v>
      </c>
      <c r="L551" s="4" t="str">
        <f>VLOOKUP(J551,Cleaned_ProductTable!$A:$F,3,FALSE())</f>
        <v>Home</v>
      </c>
      <c r="M551" s="4" t="str">
        <f>VLOOKUP(J551,Cleaned_ProductTable!$A:$F,4,FALSE())</f>
        <v>Hatfield, Baird and Torres</v>
      </c>
      <c r="N551" s="4">
        <f>VLOOKUP(J551,Cleaned_ProductTable!$A:$F,5,FALSE())</f>
        <v>81.75</v>
      </c>
      <c r="O551" s="4" t="str">
        <f>Cleaned_SalesTable!E551</f>
        <v>STORE7</v>
      </c>
      <c r="P551" s="4" t="str">
        <f>VLOOKUP(O551,Cleaned_StoreTable!$A:$F,2,FALSE())</f>
        <v>Martinez-Mullins</v>
      </c>
      <c r="Q551" s="4" t="str">
        <f>VLOOKUP(O551,Cleaned_StoreTable!$A:$F,3,FALSE())</f>
        <v>South</v>
      </c>
      <c r="R551" s="4" t="str">
        <f>VLOOKUP(O551,Cleaned_StoreTable!$A:$F,5,FALSE())</f>
        <v>Online</v>
      </c>
      <c r="S551" s="4">
        <f>Cleaned_SalesTable!F551</f>
        <v>1</v>
      </c>
      <c r="T551" s="9">
        <f>Cleaned_SalesTable!G551</f>
        <v>522.85</v>
      </c>
      <c r="U551" s="8">
        <f>Cleaned_SalesTable!H551</f>
        <v>0.12</v>
      </c>
      <c r="V551" s="4" t="str">
        <f>Cleaned_SalesTable!I551</f>
        <v>PayPal</v>
      </c>
      <c r="W551" s="9">
        <f>Cleaned_SalesTable!J551</f>
        <v>460.108</v>
      </c>
      <c r="X551" s="9">
        <f t="shared" si="50"/>
        <v>81.75</v>
      </c>
      <c r="Y551" s="9">
        <f t="shared" si="51"/>
        <v>378.36</v>
      </c>
      <c r="Z551" s="10">
        <f t="shared" si="52"/>
        <v>0.82230000000000003</v>
      </c>
      <c r="AA551" s="4" t="str">
        <f t="shared" si="53"/>
        <v>Standard</v>
      </c>
    </row>
    <row r="552" spans="1:27" ht="15" customHeight="1" x14ac:dyDescent="0.3">
      <c r="A552" s="4" t="str">
        <f>Cleaned_SalesTable!A552</f>
        <v>SALE550</v>
      </c>
      <c r="B552" s="26">
        <f>Cleaned_SalesTable!B552</f>
        <v>45851</v>
      </c>
      <c r="C552" s="4" t="str">
        <f t="shared" si="48"/>
        <v>Jul-2025</v>
      </c>
      <c r="D552" s="24">
        <f t="shared" si="49"/>
        <v>2025</v>
      </c>
      <c r="E552" s="4" t="str">
        <f>Cleaned_SalesTable!C552</f>
        <v>CUST1349</v>
      </c>
      <c r="F552" s="4" t="str">
        <f>VLOOKUP(E552,Cleaned_CustomerTable!$A:$H,2,FALSE())</f>
        <v>Heather Valenzuela</v>
      </c>
      <c r="G552" s="24">
        <f>VLOOKUP(E552,Cleaned_CustomerTable!$A:$H,3,FALSE())</f>
        <v>31</v>
      </c>
      <c r="H552" s="4" t="str">
        <f>VLOOKUP(E552,Cleaned_CustomerTable!$A:$H,8,FALSE())</f>
        <v>Bronze</v>
      </c>
      <c r="I552" s="4" t="str">
        <f>VLOOKUP(E552,Cleaned_CustomerTable!$A:$H,6,FALSE())</f>
        <v>Alaska</v>
      </c>
      <c r="J552" s="4" t="str">
        <f>Cleaned_SalesTable!D552</f>
        <v>PROD21</v>
      </c>
      <c r="K552" s="4" t="str">
        <f>VLOOKUP(J552,Cleaned_ProductTable!$A:$F,2,FALSE())</f>
        <v>Multi-Purpose Storage Box</v>
      </c>
      <c r="L552" s="4" t="str">
        <f>VLOOKUP(J552,Cleaned_ProductTable!$A:$F,3,FALSE())</f>
        <v>Home</v>
      </c>
      <c r="M552" s="4" t="str">
        <f>VLOOKUP(J552,Cleaned_ProductTable!$A:$F,4,FALSE())</f>
        <v>Gardner-Montes</v>
      </c>
      <c r="N552" s="4">
        <f>VLOOKUP(J552,Cleaned_ProductTable!$A:$F,5,FALSE())</f>
        <v>123.46</v>
      </c>
      <c r="O552" s="4" t="str">
        <f>Cleaned_SalesTable!E552</f>
        <v>STORE16</v>
      </c>
      <c r="P552" s="4" t="str">
        <f>VLOOKUP(O552,Cleaned_StoreTable!$A:$F,2,FALSE())</f>
        <v>Frederick-Wright</v>
      </c>
      <c r="Q552" s="4" t="str">
        <f>VLOOKUP(O552,Cleaned_StoreTable!$A:$F,3,FALSE())</f>
        <v>West</v>
      </c>
      <c r="R552" s="4" t="str">
        <f>VLOOKUP(O552,Cleaned_StoreTable!$A:$F,5,FALSE())</f>
        <v>Flagship</v>
      </c>
      <c r="S552" s="4">
        <f>Cleaned_SalesTable!F552</f>
        <v>4</v>
      </c>
      <c r="T552" s="9">
        <f>Cleaned_SalesTable!G552</f>
        <v>714.89</v>
      </c>
      <c r="U552" s="8">
        <f>Cleaned_SalesTable!H552</f>
        <v>0.15</v>
      </c>
      <c r="V552" s="4" t="str">
        <f>Cleaned_SalesTable!I552</f>
        <v>Credit Card</v>
      </c>
      <c r="W552" s="9">
        <f>Cleaned_SalesTable!J552</f>
        <v>2430.6260000000002</v>
      </c>
      <c r="X552" s="9">
        <f t="shared" si="50"/>
        <v>493.84</v>
      </c>
      <c r="Y552" s="9">
        <f t="shared" si="51"/>
        <v>1936.79</v>
      </c>
      <c r="Z552" s="10">
        <f t="shared" si="52"/>
        <v>0.79679999999999995</v>
      </c>
      <c r="AA552" s="4" t="str">
        <f t="shared" si="53"/>
        <v>High Value</v>
      </c>
    </row>
    <row r="553" spans="1:27" ht="15" customHeight="1" x14ac:dyDescent="0.3">
      <c r="A553" s="4" t="str">
        <f>Cleaned_SalesTable!A553</f>
        <v>SALE551</v>
      </c>
      <c r="B553" s="26">
        <f>Cleaned_SalesTable!B553</f>
        <v>45222</v>
      </c>
      <c r="C553" s="4" t="str">
        <f t="shared" si="48"/>
        <v>Oct-2023</v>
      </c>
      <c r="D553" s="24">
        <f t="shared" si="49"/>
        <v>2023</v>
      </c>
      <c r="E553" s="4" t="str">
        <f>Cleaned_SalesTable!C553</f>
        <v>CUST1187</v>
      </c>
      <c r="F553" s="4" t="str">
        <f>VLOOKUP(E553,Cleaned_CustomerTable!$A:$H,2,FALSE())</f>
        <v>Dr. Suzanne Bullock</v>
      </c>
      <c r="G553" s="24">
        <f>VLOOKUP(E553,Cleaned_CustomerTable!$A:$H,3,FALSE())</f>
        <v>60</v>
      </c>
      <c r="H553" s="4" t="str">
        <f>VLOOKUP(E553,Cleaned_CustomerTable!$A:$H,8,FALSE())</f>
        <v>Platinum</v>
      </c>
      <c r="I553" s="4" t="str">
        <f>VLOOKUP(E553,Cleaned_CustomerTable!$A:$H,6,FALSE())</f>
        <v>Alabama</v>
      </c>
      <c r="J553" s="4" t="str">
        <f>Cleaned_SalesTable!D553</f>
        <v>PROD43</v>
      </c>
      <c r="K553" s="4" t="str">
        <f>VLOOKUP(J553,Cleaned_ProductTable!$A:$F,2,FALSE())</f>
        <v>USB External Hard Drive</v>
      </c>
      <c r="L553" s="4" t="str">
        <f>VLOOKUP(J553,Cleaned_ProductTable!$A:$F,3,FALSE())</f>
        <v>Electronics</v>
      </c>
      <c r="M553" s="4" t="str">
        <f>VLOOKUP(J553,Cleaned_ProductTable!$A:$F,4,FALSE())</f>
        <v>Robinson Inc</v>
      </c>
      <c r="N553" s="4">
        <f>VLOOKUP(J553,Cleaned_ProductTable!$A:$F,5,FALSE())</f>
        <v>253.33</v>
      </c>
      <c r="O553" s="4" t="str">
        <f>Cleaned_SalesTable!E553</f>
        <v>STORE2</v>
      </c>
      <c r="P553" s="4" t="str">
        <f>VLOOKUP(O553,Cleaned_StoreTable!$A:$F,2,FALSE())</f>
        <v>Black-Horn</v>
      </c>
      <c r="Q553" s="4" t="str">
        <f>VLOOKUP(O553,Cleaned_StoreTable!$A:$F,3,FALSE())</f>
        <v>South</v>
      </c>
      <c r="R553" s="4" t="str">
        <f>VLOOKUP(O553,Cleaned_StoreTable!$A:$F,5,FALSE())</f>
        <v>Outlet</v>
      </c>
      <c r="S553" s="4">
        <f>Cleaned_SalesTable!F553</f>
        <v>3</v>
      </c>
      <c r="T553" s="9">
        <f>Cleaned_SalesTable!G553</f>
        <v>137.77000000000001</v>
      </c>
      <c r="U553" s="8">
        <f>Cleaned_SalesTable!H553</f>
        <v>0.26</v>
      </c>
      <c r="V553" s="4" t="str">
        <f>Cleaned_SalesTable!I553</f>
        <v>PayPal</v>
      </c>
      <c r="W553" s="9">
        <f>Cleaned_SalesTable!J553</f>
        <v>305.8494</v>
      </c>
      <c r="X553" s="9">
        <f t="shared" si="50"/>
        <v>759.99</v>
      </c>
      <c r="Y553" s="9">
        <f t="shared" si="51"/>
        <v>-454.14</v>
      </c>
      <c r="Z553" s="10">
        <f t="shared" si="52"/>
        <v>-1.4847999999999999</v>
      </c>
      <c r="AA553" s="4" t="str">
        <f t="shared" si="53"/>
        <v>Standard</v>
      </c>
    </row>
    <row r="554" spans="1:27" ht="15" customHeight="1" x14ac:dyDescent="0.3">
      <c r="A554" s="4" t="str">
        <f>Cleaned_SalesTable!A554</f>
        <v>SALE552</v>
      </c>
      <c r="B554" s="26">
        <f>Cleaned_SalesTable!B554</f>
        <v>45940</v>
      </c>
      <c r="C554" s="4" t="str">
        <f t="shared" si="48"/>
        <v>Oct-2025</v>
      </c>
      <c r="D554" s="24">
        <f t="shared" si="49"/>
        <v>2025</v>
      </c>
      <c r="E554" s="4" t="str">
        <f>Cleaned_SalesTable!C554</f>
        <v>CUST1027</v>
      </c>
      <c r="F554" s="4" t="str">
        <f>VLOOKUP(E554,Cleaned_CustomerTable!$A:$H,2,FALSE())</f>
        <v>Leslie Johnson</v>
      </c>
      <c r="G554" s="24">
        <f>VLOOKUP(E554,Cleaned_CustomerTable!$A:$H,3,FALSE())</f>
        <v>31</v>
      </c>
      <c r="H554" s="4" t="str">
        <f>VLOOKUP(E554,Cleaned_CustomerTable!$A:$H,8,FALSE())</f>
        <v>Standard</v>
      </c>
      <c r="I554" s="4" t="str">
        <f>VLOOKUP(E554,Cleaned_CustomerTable!$A:$H,6,FALSE())</f>
        <v>Utah</v>
      </c>
      <c r="J554" s="4" t="str">
        <f>Cleaned_SalesTable!D554</f>
        <v>PROD92</v>
      </c>
      <c r="K554" s="4" t="str">
        <f>VLOOKUP(J554,Cleaned_ProductTable!$A:$F,2,FALSE())</f>
        <v>Microwave Oven</v>
      </c>
      <c r="L554" s="4" t="str">
        <f>VLOOKUP(J554,Cleaned_ProductTable!$A:$F,3,FALSE())</f>
        <v>Home</v>
      </c>
      <c r="M554" s="4" t="str">
        <f>VLOOKUP(J554,Cleaned_ProductTable!$A:$F,4,FALSE())</f>
        <v>Green, Powell and Palmer</v>
      </c>
      <c r="N554" s="4">
        <f>VLOOKUP(J554,Cleaned_ProductTable!$A:$F,5,FALSE())</f>
        <v>447.43</v>
      </c>
      <c r="O554" s="4" t="str">
        <f>Cleaned_SalesTable!E554</f>
        <v>STORE11</v>
      </c>
      <c r="P554" s="4" t="str">
        <f>VLOOKUP(O554,Cleaned_StoreTable!$A:$F,2,FALSE())</f>
        <v>Aguirre-Keller</v>
      </c>
      <c r="Q554" s="4" t="str">
        <f>VLOOKUP(O554,Cleaned_StoreTable!$A:$F,3,FALSE())</f>
        <v>South</v>
      </c>
      <c r="R554" s="4" t="str">
        <f>VLOOKUP(O554,Cleaned_StoreTable!$A:$F,5,FALSE())</f>
        <v>Online</v>
      </c>
      <c r="S554" s="4">
        <f>Cleaned_SalesTable!F554</f>
        <v>3</v>
      </c>
      <c r="T554" s="9">
        <f>Cleaned_SalesTable!G554</f>
        <v>862.18</v>
      </c>
      <c r="U554" s="8">
        <f>Cleaned_SalesTable!H554</f>
        <v>0.22</v>
      </c>
      <c r="V554" s="4" t="str">
        <f>Cleaned_SalesTable!I554</f>
        <v>PayPal</v>
      </c>
      <c r="W554" s="9">
        <f>Cleaned_SalesTable!J554</f>
        <v>2017.5011999999999</v>
      </c>
      <c r="X554" s="9">
        <f t="shared" si="50"/>
        <v>1342.29</v>
      </c>
      <c r="Y554" s="9">
        <f t="shared" si="51"/>
        <v>675.21</v>
      </c>
      <c r="Z554" s="10">
        <f t="shared" si="52"/>
        <v>0.3347</v>
      </c>
      <c r="AA554" s="4" t="str">
        <f t="shared" si="53"/>
        <v>High Value</v>
      </c>
    </row>
    <row r="555" spans="1:27" ht="15" customHeight="1" x14ac:dyDescent="0.3">
      <c r="A555" s="4" t="str">
        <f>Cleaned_SalesTable!A555</f>
        <v>SALE553</v>
      </c>
      <c r="B555" s="26">
        <f>Cleaned_SalesTable!B555</f>
        <v>45822</v>
      </c>
      <c r="C555" s="4" t="str">
        <f t="shared" si="48"/>
        <v>Jun-2025</v>
      </c>
      <c r="D555" s="24">
        <f t="shared" si="49"/>
        <v>2025</v>
      </c>
      <c r="E555" s="4" t="str">
        <f>Cleaned_SalesTable!C555</f>
        <v>CUST1057</v>
      </c>
      <c r="F555" s="4" t="str">
        <f>VLOOKUP(E555,Cleaned_CustomerTable!$A:$H,2,FALSE())</f>
        <v>Jay Patel</v>
      </c>
      <c r="G555" s="24">
        <f>VLOOKUP(E555,Cleaned_CustomerTable!$A:$H,3,FALSE())</f>
        <v>43</v>
      </c>
      <c r="H555" s="4" t="str">
        <f>VLOOKUP(E555,Cleaned_CustomerTable!$A:$H,8,FALSE())</f>
        <v>Platinum</v>
      </c>
      <c r="I555" s="4" t="str">
        <f>VLOOKUP(E555,Cleaned_CustomerTable!$A:$H,6,FALSE())</f>
        <v>Rhode Island</v>
      </c>
      <c r="J555" s="4" t="str">
        <f>Cleaned_SalesTable!D555</f>
        <v>PROD38</v>
      </c>
      <c r="K555" s="4" t="str">
        <f>VLOOKUP(J555,Cleaned_ProductTable!$A:$F,2,FALSE())</f>
        <v>Sports Water Hydration Pack</v>
      </c>
      <c r="L555" s="4" t="str">
        <f>VLOOKUP(J555,Cleaned_ProductTable!$A:$F,3,FALSE())</f>
        <v>Sports</v>
      </c>
      <c r="M555" s="4" t="str">
        <f>VLOOKUP(J555,Cleaned_ProductTable!$A:$F,4,FALSE())</f>
        <v>Sims-Smith</v>
      </c>
      <c r="N555" s="4">
        <f>VLOOKUP(J555,Cleaned_ProductTable!$A:$F,5,FALSE())</f>
        <v>135.61000000000001</v>
      </c>
      <c r="O555" s="4" t="str">
        <f>Cleaned_SalesTable!E555</f>
        <v>STORE14</v>
      </c>
      <c r="P555" s="4" t="str">
        <f>VLOOKUP(O555,Cleaned_StoreTable!$A:$F,2,FALSE())</f>
        <v>Mcdonald Inc</v>
      </c>
      <c r="Q555" s="4" t="str">
        <f>VLOOKUP(O555,Cleaned_StoreTable!$A:$F,3,FALSE())</f>
        <v>South</v>
      </c>
      <c r="R555" s="4" t="str">
        <f>VLOOKUP(O555,Cleaned_StoreTable!$A:$F,5,FALSE())</f>
        <v>Outlet</v>
      </c>
      <c r="S555" s="4">
        <f>Cleaned_SalesTable!F555</f>
        <v>2</v>
      </c>
      <c r="T555" s="9">
        <f>Cleaned_SalesTable!G555</f>
        <v>833.64</v>
      </c>
      <c r="U555" s="8">
        <f>Cleaned_SalesTable!H555</f>
        <v>0.24</v>
      </c>
      <c r="V555" s="4" t="str">
        <f>Cleaned_SalesTable!I555</f>
        <v>PayPal</v>
      </c>
      <c r="W555" s="9">
        <f>Cleaned_SalesTable!J555</f>
        <v>1267.1328000000001</v>
      </c>
      <c r="X555" s="9">
        <f t="shared" si="50"/>
        <v>271.22000000000003</v>
      </c>
      <c r="Y555" s="9">
        <f t="shared" si="51"/>
        <v>995.91</v>
      </c>
      <c r="Z555" s="10">
        <f t="shared" si="52"/>
        <v>0.78600000000000003</v>
      </c>
      <c r="AA555" s="4" t="str">
        <f t="shared" si="53"/>
        <v>High Value</v>
      </c>
    </row>
    <row r="556" spans="1:27" ht="15" customHeight="1" x14ac:dyDescent="0.3">
      <c r="A556" s="4" t="str">
        <f>Cleaned_SalesTable!A556</f>
        <v>SALE554</v>
      </c>
      <c r="B556" s="26">
        <f>Cleaned_SalesTable!B556</f>
        <v>45752</v>
      </c>
      <c r="C556" s="4" t="str">
        <f t="shared" si="48"/>
        <v>Apr-2025</v>
      </c>
      <c r="D556" s="24">
        <f t="shared" si="49"/>
        <v>2025</v>
      </c>
      <c r="E556" s="4" t="str">
        <f>Cleaned_SalesTable!C556</f>
        <v>CUST1270</v>
      </c>
      <c r="F556" s="4" t="str">
        <f>VLOOKUP(E556,Cleaned_CustomerTable!$A:$H,2,FALSE())</f>
        <v>Brian Garcia</v>
      </c>
      <c r="G556" s="24">
        <f>VLOOKUP(E556,Cleaned_CustomerTable!$A:$H,3,FALSE())</f>
        <v>31</v>
      </c>
      <c r="H556" s="4" t="str">
        <f>VLOOKUP(E556,Cleaned_CustomerTable!$A:$H,8,FALSE())</f>
        <v>Gold</v>
      </c>
      <c r="I556" s="4" t="str">
        <f>VLOOKUP(E556,Cleaned_CustomerTable!$A:$H,6,FALSE())</f>
        <v>Louisiana</v>
      </c>
      <c r="J556" s="4" t="str">
        <f>Cleaned_SalesTable!D556</f>
        <v>PROD19</v>
      </c>
      <c r="K556" s="4" t="str">
        <f>VLOOKUP(J556,Cleaned_ProductTable!$A:$F,2,FALSE())</f>
        <v>Knee Support Brace</v>
      </c>
      <c r="L556" s="4" t="str">
        <f>VLOOKUP(J556,Cleaned_ProductTable!$A:$F,3,FALSE())</f>
        <v>Sports</v>
      </c>
      <c r="M556" s="4" t="str">
        <f>VLOOKUP(J556,Cleaned_ProductTable!$A:$F,4,FALSE())</f>
        <v>May-Reese</v>
      </c>
      <c r="N556" s="4">
        <f>VLOOKUP(J556,Cleaned_ProductTable!$A:$F,5,FALSE())</f>
        <v>21.34</v>
      </c>
      <c r="O556" s="4" t="str">
        <f>Cleaned_SalesTable!E556</f>
        <v>STORE15</v>
      </c>
      <c r="P556" s="4" t="str">
        <f>VLOOKUP(O556,Cleaned_StoreTable!$A:$F,2,FALSE())</f>
        <v>Shelton PLC</v>
      </c>
      <c r="Q556" s="4" t="str">
        <f>VLOOKUP(O556,Cleaned_StoreTable!$A:$F,3,FALSE())</f>
        <v>North</v>
      </c>
      <c r="R556" s="4" t="str">
        <f>VLOOKUP(O556,Cleaned_StoreTable!$A:$F,5,FALSE())</f>
        <v>Flagship</v>
      </c>
      <c r="S556" s="4">
        <f>Cleaned_SalesTable!F556</f>
        <v>3</v>
      </c>
      <c r="T556" s="9">
        <f>Cleaned_SalesTable!G556</f>
        <v>543.22</v>
      </c>
      <c r="U556" s="8">
        <f>Cleaned_SalesTable!H556</f>
        <v>0.05</v>
      </c>
      <c r="V556" s="4" t="str">
        <f>Cleaned_SalesTable!I556</f>
        <v>COD</v>
      </c>
      <c r="W556" s="9">
        <f>Cleaned_SalesTable!J556</f>
        <v>1548.1769999999999</v>
      </c>
      <c r="X556" s="9">
        <f t="shared" si="50"/>
        <v>64.02</v>
      </c>
      <c r="Y556" s="9">
        <f t="shared" si="51"/>
        <v>1484.16</v>
      </c>
      <c r="Z556" s="10">
        <f t="shared" si="52"/>
        <v>0.9587</v>
      </c>
      <c r="AA556" s="4" t="str">
        <f t="shared" si="53"/>
        <v>High Value</v>
      </c>
    </row>
    <row r="557" spans="1:27" ht="15" customHeight="1" x14ac:dyDescent="0.3">
      <c r="A557" s="4" t="str">
        <f>Cleaned_SalesTable!A557</f>
        <v>SALE555</v>
      </c>
      <c r="B557" s="26">
        <f>Cleaned_SalesTable!B557</f>
        <v>45677</v>
      </c>
      <c r="C557" s="4" t="str">
        <f t="shared" si="48"/>
        <v>Jan-2025</v>
      </c>
      <c r="D557" s="24">
        <f t="shared" si="49"/>
        <v>2025</v>
      </c>
      <c r="E557" s="4" t="str">
        <f>Cleaned_SalesTable!C557</f>
        <v>CUST1278</v>
      </c>
      <c r="F557" s="4" t="str">
        <f>VLOOKUP(E557,Cleaned_CustomerTable!$A:$H,2,FALSE())</f>
        <v>Stephen Fowler</v>
      </c>
      <c r="G557" s="24">
        <f>VLOOKUP(E557,Cleaned_CustomerTable!$A:$H,3,FALSE())</f>
        <v>42</v>
      </c>
      <c r="H557" s="4" t="str">
        <f>VLOOKUP(E557,Cleaned_CustomerTable!$A:$H,8,FALSE())</f>
        <v>Platinum</v>
      </c>
      <c r="I557" s="4" t="str">
        <f>VLOOKUP(E557,Cleaned_CustomerTable!$A:$H,6,FALSE())</f>
        <v>Rhode Island</v>
      </c>
      <c r="J557" s="4" t="str">
        <f>Cleaned_SalesTable!D557</f>
        <v>PROD88</v>
      </c>
      <c r="K557" s="4" t="str">
        <f>VLOOKUP(J557,Cleaned_ProductTable!$A:$F,2,FALSE())</f>
        <v>Sports Wrist Sweatbands</v>
      </c>
      <c r="L557" s="4" t="str">
        <f>VLOOKUP(J557,Cleaned_ProductTable!$A:$F,3,FALSE())</f>
        <v>Sports</v>
      </c>
      <c r="M557" s="4" t="str">
        <f>VLOOKUP(J557,Cleaned_ProductTable!$A:$F,4,FALSE())</f>
        <v>Olsen-Daniels</v>
      </c>
      <c r="N557" s="4">
        <f>VLOOKUP(J557,Cleaned_ProductTable!$A:$F,5,FALSE())</f>
        <v>131.24</v>
      </c>
      <c r="O557" s="4" t="str">
        <f>Cleaned_SalesTable!E557</f>
        <v>STORE2</v>
      </c>
      <c r="P557" s="4" t="str">
        <f>VLOOKUP(O557,Cleaned_StoreTable!$A:$F,2,FALSE())</f>
        <v>Black-Horn</v>
      </c>
      <c r="Q557" s="4" t="str">
        <f>VLOOKUP(O557,Cleaned_StoreTable!$A:$F,3,FALSE())</f>
        <v>South</v>
      </c>
      <c r="R557" s="4" t="str">
        <f>VLOOKUP(O557,Cleaned_StoreTable!$A:$F,5,FALSE())</f>
        <v>Outlet</v>
      </c>
      <c r="S557" s="4">
        <f>Cleaned_SalesTable!F557</f>
        <v>3</v>
      </c>
      <c r="T557" s="9">
        <f>Cleaned_SalesTable!G557</f>
        <v>691.02</v>
      </c>
      <c r="U557" s="8">
        <f>Cleaned_SalesTable!H557</f>
        <v>0.12</v>
      </c>
      <c r="V557" s="4" t="str">
        <f>Cleaned_SalesTable!I557</f>
        <v>COD</v>
      </c>
      <c r="W557" s="9">
        <f>Cleaned_SalesTable!J557</f>
        <v>1824.2927999999999</v>
      </c>
      <c r="X557" s="9">
        <f t="shared" si="50"/>
        <v>393.72</v>
      </c>
      <c r="Y557" s="9">
        <f t="shared" si="51"/>
        <v>1430.57</v>
      </c>
      <c r="Z557" s="10">
        <f t="shared" si="52"/>
        <v>0.78420000000000001</v>
      </c>
      <c r="AA557" s="4" t="str">
        <f t="shared" si="53"/>
        <v>High Value</v>
      </c>
    </row>
    <row r="558" spans="1:27" ht="15" customHeight="1" x14ac:dyDescent="0.3">
      <c r="A558" s="4" t="str">
        <f>Cleaned_SalesTable!A558</f>
        <v>SALE556</v>
      </c>
      <c r="B558" s="26">
        <f>Cleaned_SalesTable!B558</f>
        <v>45253</v>
      </c>
      <c r="C558" s="4" t="str">
        <f t="shared" si="48"/>
        <v>Nov-2023</v>
      </c>
      <c r="D558" s="24">
        <f t="shared" si="49"/>
        <v>2023</v>
      </c>
      <c r="E558" s="4" t="str">
        <f>Cleaned_SalesTable!C558</f>
        <v>CUST1087</v>
      </c>
      <c r="F558" s="4" t="str">
        <f>VLOOKUP(E558,Cleaned_CustomerTable!$A:$H,2,FALSE())</f>
        <v>Melissa Duffy Md</v>
      </c>
      <c r="G558" s="24">
        <f>VLOOKUP(E558,Cleaned_CustomerTable!$A:$H,3,FALSE())</f>
        <v>58</v>
      </c>
      <c r="H558" s="4" t="str">
        <f>VLOOKUP(E558,Cleaned_CustomerTable!$A:$H,8,FALSE())</f>
        <v>Bronze</v>
      </c>
      <c r="I558" s="4" t="str">
        <f>VLOOKUP(E558,Cleaned_CustomerTable!$A:$H,6,FALSE())</f>
        <v>South Carolina</v>
      </c>
      <c r="J558" s="4" t="str">
        <f>Cleaned_SalesTable!D558</f>
        <v>PROD86</v>
      </c>
      <c r="K558" s="4" t="str">
        <f>VLOOKUP(J558,Cleaned_ProductTable!$A:$F,2,FALSE())</f>
        <v>Kitchen Cutting Board</v>
      </c>
      <c r="L558" s="4" t="str">
        <f>VLOOKUP(J558,Cleaned_ProductTable!$A:$F,3,FALSE())</f>
        <v>Home</v>
      </c>
      <c r="M558" s="4" t="str">
        <f>VLOOKUP(J558,Cleaned_ProductTable!$A:$F,4,FALSE())</f>
        <v>Taylor, Dodson and Johnston</v>
      </c>
      <c r="N558" s="4">
        <f>VLOOKUP(J558,Cleaned_ProductTable!$A:$F,5,FALSE())</f>
        <v>176.07</v>
      </c>
      <c r="O558" s="4" t="str">
        <f>Cleaned_SalesTable!E558</f>
        <v>STORE17</v>
      </c>
      <c r="P558" s="4" t="str">
        <f>VLOOKUP(O558,Cleaned_StoreTable!$A:$F,2,FALSE())</f>
        <v>Holloway Ltd</v>
      </c>
      <c r="Q558" s="4" t="str">
        <f>VLOOKUP(O558,Cleaned_StoreTable!$A:$F,3,FALSE())</f>
        <v>North</v>
      </c>
      <c r="R558" s="4" t="str">
        <f>VLOOKUP(O558,Cleaned_StoreTable!$A:$F,5,FALSE())</f>
        <v>Flagship</v>
      </c>
      <c r="S558" s="4">
        <f>Cleaned_SalesTable!F558</f>
        <v>4</v>
      </c>
      <c r="T558" s="9">
        <f>Cleaned_SalesTable!G558</f>
        <v>338.73</v>
      </c>
      <c r="U558" s="8">
        <f>Cleaned_SalesTable!H558</f>
        <v>0.18</v>
      </c>
      <c r="V558" s="4" t="str">
        <f>Cleaned_SalesTable!I558</f>
        <v>Credit Card</v>
      </c>
      <c r="W558" s="9">
        <f>Cleaned_SalesTable!J558</f>
        <v>1111.0344</v>
      </c>
      <c r="X558" s="9">
        <f t="shared" si="50"/>
        <v>704.28</v>
      </c>
      <c r="Y558" s="9">
        <f t="shared" si="51"/>
        <v>406.75</v>
      </c>
      <c r="Z558" s="10">
        <f t="shared" si="52"/>
        <v>0.36609999999999998</v>
      </c>
      <c r="AA558" s="4" t="str">
        <f t="shared" si="53"/>
        <v>High Value</v>
      </c>
    </row>
    <row r="559" spans="1:27" ht="15" customHeight="1" x14ac:dyDescent="0.3">
      <c r="A559" s="4" t="str">
        <f>Cleaned_SalesTable!A559</f>
        <v>SALE557</v>
      </c>
      <c r="B559" s="26">
        <f>Cleaned_SalesTable!B559</f>
        <v>45389</v>
      </c>
      <c r="C559" s="4" t="str">
        <f t="shared" si="48"/>
        <v>Apr-2024</v>
      </c>
      <c r="D559" s="24">
        <f t="shared" si="49"/>
        <v>2024</v>
      </c>
      <c r="E559" s="4" t="str">
        <f>Cleaned_SalesTable!C559</f>
        <v>CUST1062</v>
      </c>
      <c r="F559" s="4" t="str">
        <f>VLOOKUP(E559,Cleaned_CustomerTable!$A:$H,2,FALSE())</f>
        <v>James Bean</v>
      </c>
      <c r="G559" s="24">
        <f>VLOOKUP(E559,Cleaned_CustomerTable!$A:$H,3,FALSE())</f>
        <v>50</v>
      </c>
      <c r="H559" s="4" t="str">
        <f>VLOOKUP(E559,Cleaned_CustomerTable!$A:$H,8,FALSE())</f>
        <v>Bronze</v>
      </c>
      <c r="I559" s="4" t="str">
        <f>VLOOKUP(E559,Cleaned_CustomerTable!$A:$H,6,FALSE())</f>
        <v>New Mexico</v>
      </c>
      <c r="J559" s="4" t="str">
        <f>Cleaned_SalesTable!D559</f>
        <v>PROD84</v>
      </c>
      <c r="K559" s="4" t="str">
        <f>VLOOKUP(J559,Cleaned_ProductTable!$A:$F,2,FALSE())</f>
        <v>Wooden Bookshelf</v>
      </c>
      <c r="L559" s="4" t="str">
        <f>VLOOKUP(J559,Cleaned_ProductTable!$A:$F,3,FALSE())</f>
        <v>Home</v>
      </c>
      <c r="M559" s="4" t="str">
        <f>VLOOKUP(J559,Cleaned_ProductTable!$A:$F,4,FALSE())</f>
        <v>Collins-Stephenson</v>
      </c>
      <c r="N559" s="4">
        <f>VLOOKUP(J559,Cleaned_ProductTable!$A:$F,5,FALSE())</f>
        <v>388.46</v>
      </c>
      <c r="O559" s="4" t="str">
        <f>Cleaned_SalesTable!E559</f>
        <v>STORE16</v>
      </c>
      <c r="P559" s="4" t="str">
        <f>VLOOKUP(O559,Cleaned_StoreTable!$A:$F,2,FALSE())</f>
        <v>Frederick-Wright</v>
      </c>
      <c r="Q559" s="4" t="str">
        <f>VLOOKUP(O559,Cleaned_StoreTable!$A:$F,3,FALSE())</f>
        <v>West</v>
      </c>
      <c r="R559" s="4" t="str">
        <f>VLOOKUP(O559,Cleaned_StoreTable!$A:$F,5,FALSE())</f>
        <v>Flagship</v>
      </c>
      <c r="S559" s="4">
        <f>Cleaned_SalesTable!F559</f>
        <v>3</v>
      </c>
      <c r="T559" s="9">
        <f>Cleaned_SalesTable!G559</f>
        <v>366.08</v>
      </c>
      <c r="U559" s="8">
        <f>Cleaned_SalesTable!H559</f>
        <v>0.05</v>
      </c>
      <c r="V559" s="4" t="str">
        <f>Cleaned_SalesTable!I559</f>
        <v>Credit Card</v>
      </c>
      <c r="W559" s="9">
        <f>Cleaned_SalesTable!J559</f>
        <v>1043.328</v>
      </c>
      <c r="X559" s="9">
        <f t="shared" si="50"/>
        <v>1165.3800000000001</v>
      </c>
      <c r="Y559" s="9">
        <f t="shared" si="51"/>
        <v>-122.05</v>
      </c>
      <c r="Z559" s="10">
        <f t="shared" si="52"/>
        <v>-0.11700000000000001</v>
      </c>
      <c r="AA559" s="4" t="str">
        <f t="shared" si="53"/>
        <v>Standard</v>
      </c>
    </row>
    <row r="560" spans="1:27" ht="15" customHeight="1" x14ac:dyDescent="0.3">
      <c r="A560" s="4" t="str">
        <f>Cleaned_SalesTable!A560</f>
        <v>SALE558</v>
      </c>
      <c r="B560" s="26">
        <f>Cleaned_SalesTable!B560</f>
        <v>45840</v>
      </c>
      <c r="C560" s="4" t="str">
        <f t="shared" si="48"/>
        <v>Jul-2025</v>
      </c>
      <c r="D560" s="24">
        <f t="shared" si="49"/>
        <v>2025</v>
      </c>
      <c r="E560" s="4" t="str">
        <f>Cleaned_SalesTable!C560</f>
        <v>CUST1105</v>
      </c>
      <c r="F560" s="4" t="str">
        <f>VLOOKUP(E560,Cleaned_CustomerTable!$A:$H,2,FALSE())</f>
        <v>Lance Baker</v>
      </c>
      <c r="G560" s="24">
        <f>VLOOKUP(E560,Cleaned_CustomerTable!$A:$H,3,FALSE())</f>
        <v>50</v>
      </c>
      <c r="H560" s="4" t="str">
        <f>VLOOKUP(E560,Cleaned_CustomerTable!$A:$H,8,FALSE())</f>
        <v>Gold</v>
      </c>
      <c r="I560" s="4" t="str">
        <f>VLOOKUP(E560,Cleaned_CustomerTable!$A:$H,6,FALSE())</f>
        <v>Florida</v>
      </c>
      <c r="J560" s="4" t="str">
        <f>Cleaned_SalesTable!D560</f>
        <v>PROD13</v>
      </c>
      <c r="K560" s="4" t="str">
        <f>VLOOKUP(J560,Cleaned_ProductTable!$A:$F,2,FALSE())</f>
        <v>USB-C Fast Charger</v>
      </c>
      <c r="L560" s="4" t="str">
        <f>VLOOKUP(J560,Cleaned_ProductTable!$A:$F,3,FALSE())</f>
        <v>Electronics</v>
      </c>
      <c r="M560" s="4" t="str">
        <f>VLOOKUP(J560,Cleaned_ProductTable!$A:$F,4,FALSE())</f>
        <v>Dawson-Perkins</v>
      </c>
      <c r="N560" s="4">
        <f>VLOOKUP(J560,Cleaned_ProductTable!$A:$F,5,FALSE())</f>
        <v>242.23</v>
      </c>
      <c r="O560" s="4" t="str">
        <f>Cleaned_SalesTable!E560</f>
        <v>STORE13</v>
      </c>
      <c r="P560" s="4" t="str">
        <f>VLOOKUP(O560,Cleaned_StoreTable!$A:$F,2,FALSE())</f>
        <v>Gardner, Humphrey and Contreras</v>
      </c>
      <c r="Q560" s="4" t="str">
        <f>VLOOKUP(O560,Cleaned_StoreTable!$A:$F,3,FALSE())</f>
        <v>East</v>
      </c>
      <c r="R560" s="4" t="str">
        <f>VLOOKUP(O560,Cleaned_StoreTable!$A:$F,5,FALSE())</f>
        <v>Flagship</v>
      </c>
      <c r="S560" s="4">
        <f>Cleaned_SalesTable!F560</f>
        <v>4</v>
      </c>
      <c r="T560" s="9">
        <f>Cleaned_SalesTable!G560</f>
        <v>539.48</v>
      </c>
      <c r="U560" s="8">
        <f>Cleaned_SalesTable!H560</f>
        <v>0.28000000000000003</v>
      </c>
      <c r="V560" s="4" t="str">
        <f>Cleaned_SalesTable!I560</f>
        <v>COD</v>
      </c>
      <c r="W560" s="9">
        <f>Cleaned_SalesTable!J560</f>
        <v>1553.7023999999999</v>
      </c>
      <c r="X560" s="9">
        <f t="shared" si="50"/>
        <v>968.92</v>
      </c>
      <c r="Y560" s="9">
        <f t="shared" si="51"/>
        <v>584.78</v>
      </c>
      <c r="Z560" s="10">
        <f t="shared" si="52"/>
        <v>0.37640000000000001</v>
      </c>
      <c r="AA560" s="4" t="str">
        <f t="shared" si="53"/>
        <v>High Value</v>
      </c>
    </row>
    <row r="561" spans="1:27" ht="15" customHeight="1" x14ac:dyDescent="0.3">
      <c r="A561" s="4" t="str">
        <f>Cleaned_SalesTable!A561</f>
        <v>SALE559</v>
      </c>
      <c r="B561" s="26">
        <f>Cleaned_SalesTable!B561</f>
        <v>45256</v>
      </c>
      <c r="C561" s="4" t="str">
        <f t="shared" si="48"/>
        <v>Nov-2023</v>
      </c>
      <c r="D561" s="24">
        <f t="shared" si="49"/>
        <v>2023</v>
      </c>
      <c r="E561" s="4" t="str">
        <f>Cleaned_SalesTable!C561</f>
        <v>CUST1389</v>
      </c>
      <c r="F561" s="4" t="str">
        <f>VLOOKUP(E561,Cleaned_CustomerTable!$A:$H,2,FALSE())</f>
        <v>Cynthia Lopez</v>
      </c>
      <c r="G561" s="24">
        <f>VLOOKUP(E561,Cleaned_CustomerTable!$A:$H,3,FALSE())</f>
        <v>50</v>
      </c>
      <c r="H561" s="4" t="str">
        <f>VLOOKUP(E561,Cleaned_CustomerTable!$A:$H,8,FALSE())</f>
        <v>Platinum</v>
      </c>
      <c r="I561" s="4" t="str">
        <f>VLOOKUP(E561,Cleaned_CustomerTable!$A:$H,6,FALSE())</f>
        <v>Nebraska</v>
      </c>
      <c r="J561" s="4" t="str">
        <f>Cleaned_SalesTable!D561</f>
        <v>PROD91</v>
      </c>
      <c r="K561" s="4" t="str">
        <f>VLOOKUP(J561,Cleaned_ProductTable!$A:$F,2,FALSE())</f>
        <v>Women's High Heels</v>
      </c>
      <c r="L561" s="4" t="str">
        <f>VLOOKUP(J561,Cleaned_ProductTable!$A:$F,3,FALSE())</f>
        <v>Clothing</v>
      </c>
      <c r="M561" s="4" t="str">
        <f>VLOOKUP(J561,Cleaned_ProductTable!$A:$F,4,FALSE())</f>
        <v>Smith-Charles</v>
      </c>
      <c r="N561" s="4">
        <f>VLOOKUP(J561,Cleaned_ProductTable!$A:$F,5,FALSE())</f>
        <v>438.25</v>
      </c>
      <c r="O561" s="4" t="str">
        <f>Cleaned_SalesTable!E561</f>
        <v>STORE16</v>
      </c>
      <c r="P561" s="4" t="str">
        <f>VLOOKUP(O561,Cleaned_StoreTable!$A:$F,2,FALSE())</f>
        <v>Frederick-Wright</v>
      </c>
      <c r="Q561" s="4" t="str">
        <f>VLOOKUP(O561,Cleaned_StoreTable!$A:$F,3,FALSE())</f>
        <v>West</v>
      </c>
      <c r="R561" s="4" t="str">
        <f>VLOOKUP(O561,Cleaned_StoreTable!$A:$F,5,FALSE())</f>
        <v>Flagship</v>
      </c>
      <c r="S561" s="4">
        <f>Cleaned_SalesTable!F561</f>
        <v>1</v>
      </c>
      <c r="T561" s="9">
        <f>Cleaned_SalesTable!G561</f>
        <v>499.59</v>
      </c>
      <c r="U561" s="8">
        <f>Cleaned_SalesTable!H561</f>
        <v>0.03</v>
      </c>
      <c r="V561" s="4" t="str">
        <f>Cleaned_SalesTable!I561</f>
        <v>COD</v>
      </c>
      <c r="W561" s="9">
        <f>Cleaned_SalesTable!J561</f>
        <v>484.60230000000001</v>
      </c>
      <c r="X561" s="9">
        <f t="shared" si="50"/>
        <v>438.25</v>
      </c>
      <c r="Y561" s="9">
        <f t="shared" si="51"/>
        <v>46.35</v>
      </c>
      <c r="Z561" s="10">
        <f t="shared" si="52"/>
        <v>9.5600000000000004E-2</v>
      </c>
      <c r="AA561" s="4" t="str">
        <f t="shared" si="53"/>
        <v>Standard</v>
      </c>
    </row>
    <row r="562" spans="1:27" ht="15" customHeight="1" x14ac:dyDescent="0.3">
      <c r="A562" s="4" t="str">
        <f>Cleaned_SalesTable!A562</f>
        <v>SALE560</v>
      </c>
      <c r="B562" s="26">
        <f>Cleaned_SalesTable!B562</f>
        <v>45326</v>
      </c>
      <c r="C562" s="4" t="str">
        <f t="shared" si="48"/>
        <v>Feb-2024</v>
      </c>
      <c r="D562" s="24">
        <f t="shared" si="49"/>
        <v>2024</v>
      </c>
      <c r="E562" s="4" t="str">
        <f>Cleaned_SalesTable!C562</f>
        <v>CUST1188</v>
      </c>
      <c r="F562" s="4" t="str">
        <f>VLOOKUP(E562,Cleaned_CustomerTable!$A:$H,2,FALSE())</f>
        <v>Kimberly Brooks</v>
      </c>
      <c r="G562" s="24">
        <f>VLOOKUP(E562,Cleaned_CustomerTable!$A:$H,3,FALSE())</f>
        <v>42</v>
      </c>
      <c r="H562" s="4" t="str">
        <f>VLOOKUP(E562,Cleaned_CustomerTable!$A:$H,8,FALSE())</f>
        <v>Silver</v>
      </c>
      <c r="I562" s="4" t="str">
        <f>VLOOKUP(E562,Cleaned_CustomerTable!$A:$H,6,FALSE())</f>
        <v>New Mexico</v>
      </c>
      <c r="J562" s="4" t="str">
        <f>Cleaned_SalesTable!D562</f>
        <v>PROD30</v>
      </c>
      <c r="K562" s="4" t="str">
        <f>VLOOKUP(J562,Cleaned_ProductTable!$A:$F,2,FALSE())</f>
        <v>Stainless Steel Cutlery Set</v>
      </c>
      <c r="L562" s="4" t="str">
        <f>VLOOKUP(J562,Cleaned_ProductTable!$A:$F,3,FALSE())</f>
        <v>Home</v>
      </c>
      <c r="M562" s="4" t="str">
        <f>VLOOKUP(J562,Cleaned_ProductTable!$A:$F,4,FALSE())</f>
        <v>Stevens, Fernandez and Martin</v>
      </c>
      <c r="N562" s="4">
        <f>VLOOKUP(J562,Cleaned_ProductTable!$A:$F,5,FALSE())</f>
        <v>19.52</v>
      </c>
      <c r="O562" s="4" t="str">
        <f>Cleaned_SalesTable!E562</f>
        <v>STORE8</v>
      </c>
      <c r="P562" s="4" t="str">
        <f>VLOOKUP(O562,Cleaned_StoreTable!$A:$F,2,FALSE())</f>
        <v>Bean, Jones and Park</v>
      </c>
      <c r="Q562" s="4" t="str">
        <f>VLOOKUP(O562,Cleaned_StoreTable!$A:$F,3,FALSE())</f>
        <v>West</v>
      </c>
      <c r="R562" s="4" t="str">
        <f>VLOOKUP(O562,Cleaned_StoreTable!$A:$F,5,FALSE())</f>
        <v>Online</v>
      </c>
      <c r="S562" s="4">
        <f>Cleaned_SalesTable!F562</f>
        <v>3</v>
      </c>
      <c r="T562" s="9">
        <f>Cleaned_SalesTable!G562</f>
        <v>330.04</v>
      </c>
      <c r="U562" s="8">
        <f>Cleaned_SalesTable!H562</f>
        <v>0.2</v>
      </c>
      <c r="V562" s="4" t="str">
        <f>Cleaned_SalesTable!I562</f>
        <v>Credit Card</v>
      </c>
      <c r="W562" s="9">
        <f>Cleaned_SalesTable!J562</f>
        <v>792.096</v>
      </c>
      <c r="X562" s="9">
        <f t="shared" si="50"/>
        <v>58.56</v>
      </c>
      <c r="Y562" s="9">
        <f t="shared" si="51"/>
        <v>733.54</v>
      </c>
      <c r="Z562" s="10">
        <f t="shared" si="52"/>
        <v>0.92610000000000003</v>
      </c>
      <c r="AA562" s="4" t="str">
        <f t="shared" si="53"/>
        <v>Standard</v>
      </c>
    </row>
    <row r="563" spans="1:27" ht="15" customHeight="1" x14ac:dyDescent="0.3">
      <c r="A563" s="4" t="str">
        <f>Cleaned_SalesTable!A563</f>
        <v>SALE561</v>
      </c>
      <c r="B563" s="26">
        <f>Cleaned_SalesTable!B563</f>
        <v>45459</v>
      </c>
      <c r="C563" s="4" t="str">
        <f t="shared" si="48"/>
        <v>Jun-2024</v>
      </c>
      <c r="D563" s="24">
        <f t="shared" si="49"/>
        <v>2024</v>
      </c>
      <c r="E563" s="4" t="str">
        <f>Cleaned_SalesTable!C563</f>
        <v>CUST1182</v>
      </c>
      <c r="F563" s="4" t="str">
        <f>VLOOKUP(E563,Cleaned_CustomerTable!$A:$H,2,FALSE())</f>
        <v>Melissa Hamilton</v>
      </c>
      <c r="G563" s="24">
        <f>VLOOKUP(E563,Cleaned_CustomerTable!$A:$H,3,FALSE())</f>
        <v>23</v>
      </c>
      <c r="H563" s="4" t="str">
        <f>VLOOKUP(E563,Cleaned_CustomerTable!$A:$H,8,FALSE())</f>
        <v>Silver</v>
      </c>
      <c r="I563" s="4" t="str">
        <f>VLOOKUP(E563,Cleaned_CustomerTable!$A:$H,6,FALSE())</f>
        <v>Oklahoma</v>
      </c>
      <c r="J563" s="4" t="str">
        <f>Cleaned_SalesTable!D563</f>
        <v>PROD11</v>
      </c>
      <c r="K563" s="4" t="str">
        <f>VLOOKUP(J563,Cleaned_ProductTable!$A:$F,2,FALSE())</f>
        <v>HD Smart TV Stick</v>
      </c>
      <c r="L563" s="4" t="str">
        <f>VLOOKUP(J563,Cleaned_ProductTable!$A:$F,3,FALSE())</f>
        <v>Electronics</v>
      </c>
      <c r="M563" s="4" t="str">
        <f>VLOOKUP(J563,Cleaned_ProductTable!$A:$F,4,FALSE())</f>
        <v>Gibson, Hobbs and Weaver</v>
      </c>
      <c r="N563" s="4">
        <f>VLOOKUP(J563,Cleaned_ProductTable!$A:$F,5,FALSE())</f>
        <v>449.4</v>
      </c>
      <c r="O563" s="4" t="str">
        <f>Cleaned_SalesTable!E563</f>
        <v>STORE17</v>
      </c>
      <c r="P563" s="4" t="str">
        <f>VLOOKUP(O563,Cleaned_StoreTable!$A:$F,2,FALSE())</f>
        <v>Holloway Ltd</v>
      </c>
      <c r="Q563" s="4" t="str">
        <f>VLOOKUP(O563,Cleaned_StoreTable!$A:$F,3,FALSE())</f>
        <v>North</v>
      </c>
      <c r="R563" s="4" t="str">
        <f>VLOOKUP(O563,Cleaned_StoreTable!$A:$F,5,FALSE())</f>
        <v>Flagship</v>
      </c>
      <c r="S563" s="4">
        <f>Cleaned_SalesTable!F563</f>
        <v>2</v>
      </c>
      <c r="T563" s="9">
        <f>Cleaned_SalesTable!G563</f>
        <v>813.01</v>
      </c>
      <c r="U563" s="8">
        <f>Cleaned_SalesTable!H563</f>
        <v>0.06</v>
      </c>
      <c r="V563" s="4" t="str">
        <f>Cleaned_SalesTable!I563</f>
        <v>PayPal</v>
      </c>
      <c r="W563" s="9">
        <f>Cleaned_SalesTable!J563</f>
        <v>1528.4588000000001</v>
      </c>
      <c r="X563" s="9">
        <f t="shared" si="50"/>
        <v>898.8</v>
      </c>
      <c r="Y563" s="9">
        <f t="shared" si="51"/>
        <v>629.66</v>
      </c>
      <c r="Z563" s="10">
        <f t="shared" si="52"/>
        <v>0.41199999999999998</v>
      </c>
      <c r="AA563" s="4" t="str">
        <f t="shared" si="53"/>
        <v>High Value</v>
      </c>
    </row>
    <row r="564" spans="1:27" ht="15" customHeight="1" x14ac:dyDescent="0.3">
      <c r="A564" s="4" t="str">
        <f>Cleaned_SalesTable!A564</f>
        <v>SALE562</v>
      </c>
      <c r="B564" s="26">
        <f>Cleaned_SalesTable!B564</f>
        <v>45715</v>
      </c>
      <c r="C564" s="4" t="str">
        <f t="shared" si="48"/>
        <v>Feb-2025</v>
      </c>
      <c r="D564" s="24">
        <f t="shared" si="49"/>
        <v>2025</v>
      </c>
      <c r="E564" s="4" t="str">
        <f>Cleaned_SalesTable!C564</f>
        <v>CUST1026</v>
      </c>
      <c r="F564" s="4" t="str">
        <f>VLOOKUP(E564,Cleaned_CustomerTable!$A:$H,2,FALSE())</f>
        <v>Amber Carlson</v>
      </c>
      <c r="G564" s="24">
        <f>VLOOKUP(E564,Cleaned_CustomerTable!$A:$H,3,FALSE())</f>
        <v>18</v>
      </c>
      <c r="H564" s="4" t="str">
        <f>VLOOKUP(E564,Cleaned_CustomerTable!$A:$H,8,FALSE())</f>
        <v>Gold</v>
      </c>
      <c r="I564" s="4" t="str">
        <f>VLOOKUP(E564,Cleaned_CustomerTable!$A:$H,6,FALSE())</f>
        <v>Missouri</v>
      </c>
      <c r="J564" s="4" t="str">
        <f>Cleaned_SalesTable!D564</f>
        <v>PROD1</v>
      </c>
      <c r="K564" s="4" t="str">
        <f>VLOOKUP(J564,Cleaned_ProductTable!$A:$F,2,FALSE())</f>
        <v>Men's Graphic T-Shirt</v>
      </c>
      <c r="L564" s="4" t="str">
        <f>VLOOKUP(J564,Cleaned_ProductTable!$A:$F,3,FALSE())</f>
        <v>Clothing</v>
      </c>
      <c r="M564" s="4" t="str">
        <f>VLOOKUP(J564,Cleaned_ProductTable!$A:$F,4,FALSE())</f>
        <v>Terry-Moore</v>
      </c>
      <c r="N564" s="4">
        <f>VLOOKUP(J564,Cleaned_ProductTable!$A:$F,5,FALSE())</f>
        <v>342.56</v>
      </c>
      <c r="O564" s="4" t="str">
        <f>Cleaned_SalesTable!E564</f>
        <v>STORE2</v>
      </c>
      <c r="P564" s="4" t="str">
        <f>VLOOKUP(O564,Cleaned_StoreTable!$A:$F,2,FALSE())</f>
        <v>Black-Horn</v>
      </c>
      <c r="Q564" s="4" t="str">
        <f>VLOOKUP(O564,Cleaned_StoreTable!$A:$F,3,FALSE())</f>
        <v>South</v>
      </c>
      <c r="R564" s="4" t="str">
        <f>VLOOKUP(O564,Cleaned_StoreTable!$A:$F,5,FALSE())</f>
        <v>Outlet</v>
      </c>
      <c r="S564" s="4">
        <f>Cleaned_SalesTable!F564</f>
        <v>4</v>
      </c>
      <c r="T564" s="9">
        <f>Cleaned_SalesTable!G564</f>
        <v>204.8</v>
      </c>
      <c r="U564" s="8">
        <f>Cleaned_SalesTable!H564</f>
        <v>0.03</v>
      </c>
      <c r="V564" s="4" t="str">
        <f>Cleaned_SalesTable!I564</f>
        <v>PayPal</v>
      </c>
      <c r="W564" s="9">
        <f>Cleaned_SalesTable!J564</f>
        <v>794.62400000000002</v>
      </c>
      <c r="X564" s="9">
        <f t="shared" si="50"/>
        <v>1370.24</v>
      </c>
      <c r="Y564" s="9">
        <f t="shared" si="51"/>
        <v>-575.62</v>
      </c>
      <c r="Z564" s="10">
        <f t="shared" si="52"/>
        <v>-0.72440000000000004</v>
      </c>
      <c r="AA564" s="4" t="str">
        <f t="shared" si="53"/>
        <v>Standard</v>
      </c>
    </row>
    <row r="565" spans="1:27" ht="15" customHeight="1" x14ac:dyDescent="0.3">
      <c r="A565" s="4" t="str">
        <f>Cleaned_SalesTable!A565</f>
        <v>SALE563</v>
      </c>
      <c r="B565" s="26">
        <f>Cleaned_SalesTable!B565</f>
        <v>45223</v>
      </c>
      <c r="C565" s="4" t="str">
        <f t="shared" si="48"/>
        <v>Oct-2023</v>
      </c>
      <c r="D565" s="24">
        <f t="shared" si="49"/>
        <v>2023</v>
      </c>
      <c r="E565" s="4" t="str">
        <f>Cleaned_SalesTable!C565</f>
        <v>CUST1011</v>
      </c>
      <c r="F565" s="4" t="str">
        <f>VLOOKUP(E565,Cleaned_CustomerTable!$A:$H,2,FALSE())</f>
        <v>Brian Lopez</v>
      </c>
      <c r="G565" s="24">
        <f>VLOOKUP(E565,Cleaned_CustomerTable!$A:$H,3,FALSE())</f>
        <v>28</v>
      </c>
      <c r="H565" s="4" t="str">
        <f>VLOOKUP(E565,Cleaned_CustomerTable!$A:$H,8,FALSE())</f>
        <v>Gold</v>
      </c>
      <c r="I565" s="4" t="str">
        <f>VLOOKUP(E565,Cleaned_CustomerTable!$A:$H,6,FALSE())</f>
        <v>New York</v>
      </c>
      <c r="J565" s="4" t="str">
        <f>Cleaned_SalesTable!D565</f>
        <v>PROD3</v>
      </c>
      <c r="K565" s="4" t="str">
        <f>VLOOKUP(J565,Cleaned_ProductTable!$A:$F,2,FALSE())</f>
        <v>Men's Running Jacket</v>
      </c>
      <c r="L565" s="4" t="str">
        <f>VLOOKUP(J565,Cleaned_ProductTable!$A:$F,3,FALSE())</f>
        <v>Clothing</v>
      </c>
      <c r="M565" s="4" t="str">
        <f>VLOOKUP(J565,Cleaned_ProductTable!$A:$F,4,FALSE())</f>
        <v>Pineda Ltd</v>
      </c>
      <c r="N565" s="4">
        <f>VLOOKUP(J565,Cleaned_ProductTable!$A:$F,5,FALSE())</f>
        <v>364.67</v>
      </c>
      <c r="O565" s="4" t="str">
        <f>Cleaned_SalesTable!E565</f>
        <v>STORE3</v>
      </c>
      <c r="P565" s="4" t="str">
        <f>VLOOKUP(O565,Cleaned_StoreTable!$A:$F,2,FALSE())</f>
        <v>Johnson-Wright</v>
      </c>
      <c r="Q565" s="4" t="str">
        <f>VLOOKUP(O565,Cleaned_StoreTable!$A:$F,3,FALSE())</f>
        <v>North</v>
      </c>
      <c r="R565" s="4" t="str">
        <f>VLOOKUP(O565,Cleaned_StoreTable!$A:$F,5,FALSE())</f>
        <v>Outlet</v>
      </c>
      <c r="S565" s="4">
        <f>Cleaned_SalesTable!F565</f>
        <v>3</v>
      </c>
      <c r="T565" s="9">
        <f>Cleaned_SalesTable!G565</f>
        <v>728.32</v>
      </c>
      <c r="U565" s="8">
        <f>Cleaned_SalesTable!H565</f>
        <v>0.01</v>
      </c>
      <c r="V565" s="4" t="str">
        <f>Cleaned_SalesTable!I565</f>
        <v>Credit Card</v>
      </c>
      <c r="W565" s="9">
        <f>Cleaned_SalesTable!J565</f>
        <v>2163.1104</v>
      </c>
      <c r="X565" s="9">
        <f t="shared" si="50"/>
        <v>1094.01</v>
      </c>
      <c r="Y565" s="9">
        <f t="shared" si="51"/>
        <v>1069.0999999999999</v>
      </c>
      <c r="Z565" s="10">
        <f t="shared" si="52"/>
        <v>0.49419999999999997</v>
      </c>
      <c r="AA565" s="4" t="str">
        <f t="shared" si="53"/>
        <v>High Value</v>
      </c>
    </row>
    <row r="566" spans="1:27" ht="15" customHeight="1" x14ac:dyDescent="0.3">
      <c r="A566" s="4" t="str">
        <f>Cleaned_SalesTable!A566</f>
        <v>SALE564</v>
      </c>
      <c r="B566" s="26">
        <f>Cleaned_SalesTable!B566</f>
        <v>45507</v>
      </c>
      <c r="C566" s="4" t="str">
        <f t="shared" si="48"/>
        <v>Aug-2024</v>
      </c>
      <c r="D566" s="24">
        <f t="shared" si="49"/>
        <v>2024</v>
      </c>
      <c r="E566" s="4" t="str">
        <f>Cleaned_SalesTable!C566</f>
        <v>CUST1452</v>
      </c>
      <c r="F566" s="4" t="str">
        <f>VLOOKUP(E566,Cleaned_CustomerTable!$A:$H,2,FALSE())</f>
        <v>Jeffery Wolf</v>
      </c>
      <c r="G566" s="24">
        <f>VLOOKUP(E566,Cleaned_CustomerTable!$A:$H,3,FALSE())</f>
        <v>60</v>
      </c>
      <c r="H566" s="4" t="str">
        <f>VLOOKUP(E566,Cleaned_CustomerTable!$A:$H,8,FALSE())</f>
        <v>Bronze</v>
      </c>
      <c r="I566" s="4" t="str">
        <f>VLOOKUP(E566,Cleaned_CustomerTable!$A:$H,6,FALSE())</f>
        <v>Mississippi</v>
      </c>
      <c r="J566" s="4" t="str">
        <f>Cleaned_SalesTable!D566</f>
        <v>PROD59</v>
      </c>
      <c r="K566" s="4" t="str">
        <f>VLOOKUP(J566,Cleaned_ProductTable!$A:$F,2,FALSE())</f>
        <v>Men's Hair Styling Gel</v>
      </c>
      <c r="L566" s="4" t="str">
        <f>VLOOKUP(J566,Cleaned_ProductTable!$A:$F,3,FALSE())</f>
        <v>Beauty</v>
      </c>
      <c r="M566" s="4" t="str">
        <f>VLOOKUP(J566,Cleaned_ProductTable!$A:$F,4,FALSE())</f>
        <v>Cline-Mccarthy</v>
      </c>
      <c r="N566" s="4">
        <f>VLOOKUP(J566,Cleaned_ProductTable!$A:$F,5,FALSE())</f>
        <v>17.309999999999999</v>
      </c>
      <c r="O566" s="4" t="str">
        <f>Cleaned_SalesTable!E566</f>
        <v>STORE7</v>
      </c>
      <c r="P566" s="4" t="str">
        <f>VLOOKUP(O566,Cleaned_StoreTable!$A:$F,2,FALSE())</f>
        <v>Martinez-Mullins</v>
      </c>
      <c r="Q566" s="4" t="str">
        <f>VLOOKUP(O566,Cleaned_StoreTable!$A:$F,3,FALSE())</f>
        <v>South</v>
      </c>
      <c r="R566" s="4" t="str">
        <f>VLOOKUP(O566,Cleaned_StoreTable!$A:$F,5,FALSE())</f>
        <v>Online</v>
      </c>
      <c r="S566" s="4">
        <f>Cleaned_SalesTable!F566</f>
        <v>3</v>
      </c>
      <c r="T566" s="9">
        <f>Cleaned_SalesTable!G566</f>
        <v>836.4</v>
      </c>
      <c r="U566" s="8">
        <f>Cleaned_SalesTable!H566</f>
        <v>0</v>
      </c>
      <c r="V566" s="4" t="str">
        <f>Cleaned_SalesTable!I566</f>
        <v>Credit Card</v>
      </c>
      <c r="W566" s="9">
        <f>Cleaned_SalesTable!J566</f>
        <v>2509.1999999999998</v>
      </c>
      <c r="X566" s="9">
        <f t="shared" si="50"/>
        <v>51.93</v>
      </c>
      <c r="Y566" s="9">
        <f t="shared" si="51"/>
        <v>2457.27</v>
      </c>
      <c r="Z566" s="10">
        <f t="shared" si="52"/>
        <v>0.97929999999999995</v>
      </c>
      <c r="AA566" s="4" t="str">
        <f t="shared" si="53"/>
        <v>High Value</v>
      </c>
    </row>
    <row r="567" spans="1:27" ht="15" customHeight="1" x14ac:dyDescent="0.3">
      <c r="A567" s="4" t="str">
        <f>Cleaned_SalesTable!A567</f>
        <v>SALE565</v>
      </c>
      <c r="B567" s="26">
        <f>Cleaned_SalesTable!B567</f>
        <v>45843</v>
      </c>
      <c r="C567" s="4" t="str">
        <f t="shared" si="48"/>
        <v>Jul-2025</v>
      </c>
      <c r="D567" s="24">
        <f t="shared" si="49"/>
        <v>2025</v>
      </c>
      <c r="E567" s="4" t="str">
        <f>Cleaned_SalesTable!C567</f>
        <v>CUST1149</v>
      </c>
      <c r="F567" s="4" t="str">
        <f>VLOOKUP(E567,Cleaned_CustomerTable!$A:$H,2,FALSE())</f>
        <v>Denise Griffin</v>
      </c>
      <c r="G567" s="24">
        <f>VLOOKUP(E567,Cleaned_CustomerTable!$A:$H,3,FALSE())</f>
        <v>33</v>
      </c>
      <c r="H567" s="4" t="str">
        <f>VLOOKUP(E567,Cleaned_CustomerTable!$A:$H,8,FALSE())</f>
        <v>Platinum</v>
      </c>
      <c r="I567" s="4" t="str">
        <f>VLOOKUP(E567,Cleaned_CustomerTable!$A:$H,6,FALSE())</f>
        <v>Florida</v>
      </c>
      <c r="J567" s="4" t="str">
        <f>Cleaned_SalesTable!D567</f>
        <v>PROD90</v>
      </c>
      <c r="K567" s="4" t="str">
        <f>VLOOKUP(J567,Cleaned_ProductTable!$A:$F,2,FALSE())</f>
        <v>Gaming Mouse Pad XL</v>
      </c>
      <c r="L567" s="4" t="str">
        <f>VLOOKUP(J567,Cleaned_ProductTable!$A:$F,3,FALSE())</f>
        <v>Electronics</v>
      </c>
      <c r="M567" s="4" t="str">
        <f>VLOOKUP(J567,Cleaned_ProductTable!$A:$F,4,FALSE())</f>
        <v>Sharp, Taylor and Rodriguez</v>
      </c>
      <c r="N567" s="4">
        <f>VLOOKUP(J567,Cleaned_ProductTable!$A:$F,5,FALSE())</f>
        <v>340.14</v>
      </c>
      <c r="O567" s="4" t="str">
        <f>Cleaned_SalesTable!E567</f>
        <v>STORE12</v>
      </c>
      <c r="P567" s="4" t="str">
        <f>VLOOKUP(O567,Cleaned_StoreTable!$A:$F,2,FALSE())</f>
        <v>Thomas, Bridges and Harris</v>
      </c>
      <c r="Q567" s="4" t="str">
        <f>VLOOKUP(O567,Cleaned_StoreTable!$A:$F,3,FALSE())</f>
        <v>North</v>
      </c>
      <c r="R567" s="4" t="str">
        <f>VLOOKUP(O567,Cleaned_StoreTable!$A:$F,5,FALSE())</f>
        <v>Online</v>
      </c>
      <c r="S567" s="4">
        <f>Cleaned_SalesTable!F567</f>
        <v>1</v>
      </c>
      <c r="T567" s="9">
        <f>Cleaned_SalesTable!G567</f>
        <v>780.16</v>
      </c>
      <c r="U567" s="8">
        <f>Cleaned_SalesTable!H567</f>
        <v>0.02</v>
      </c>
      <c r="V567" s="4" t="str">
        <f>Cleaned_SalesTable!I567</f>
        <v>COD</v>
      </c>
      <c r="W567" s="9">
        <f>Cleaned_SalesTable!J567</f>
        <v>764.55679999999995</v>
      </c>
      <c r="X567" s="9">
        <f t="shared" si="50"/>
        <v>340.14</v>
      </c>
      <c r="Y567" s="9">
        <f t="shared" si="51"/>
        <v>424.42</v>
      </c>
      <c r="Z567" s="10">
        <f t="shared" si="52"/>
        <v>0.55510000000000004</v>
      </c>
      <c r="AA567" s="4" t="str">
        <f t="shared" si="53"/>
        <v>Standard</v>
      </c>
    </row>
    <row r="568" spans="1:27" ht="15" customHeight="1" x14ac:dyDescent="0.3">
      <c r="A568" s="4" t="str">
        <f>Cleaned_SalesTable!A568</f>
        <v>SALE566</v>
      </c>
      <c r="B568" s="26">
        <f>Cleaned_SalesTable!B568</f>
        <v>45804</v>
      </c>
      <c r="C568" s="4" t="str">
        <f t="shared" si="48"/>
        <v>May-2025</v>
      </c>
      <c r="D568" s="24">
        <f t="shared" si="49"/>
        <v>2025</v>
      </c>
      <c r="E568" s="4" t="str">
        <f>Cleaned_SalesTable!C568</f>
        <v>CUST1470</v>
      </c>
      <c r="F568" s="4" t="str">
        <f>VLOOKUP(E568,Cleaned_CustomerTable!$A:$H,2,FALSE())</f>
        <v>Manuel Fisher</v>
      </c>
      <c r="G568" s="24">
        <f>VLOOKUP(E568,Cleaned_CustomerTable!$A:$H,3,FALSE())</f>
        <v>21</v>
      </c>
      <c r="H568" s="4" t="str">
        <f>VLOOKUP(E568,Cleaned_CustomerTable!$A:$H,8,FALSE())</f>
        <v>Gold</v>
      </c>
      <c r="I568" s="4" t="str">
        <f>VLOOKUP(E568,Cleaned_CustomerTable!$A:$H,6,FALSE())</f>
        <v>New Hampshire</v>
      </c>
      <c r="J568" s="4" t="str">
        <f>Cleaned_SalesTable!D568</f>
        <v>PROD46</v>
      </c>
      <c r="K568" s="4" t="str">
        <f>VLOOKUP(J568,Cleaned_ProductTable!$A:$F,2,FALSE())</f>
        <v>Men's Winter Jacket</v>
      </c>
      <c r="L568" s="4" t="str">
        <f>VLOOKUP(J568,Cleaned_ProductTable!$A:$F,3,FALSE())</f>
        <v>Clothing</v>
      </c>
      <c r="M568" s="4" t="str">
        <f>VLOOKUP(J568,Cleaned_ProductTable!$A:$F,4,FALSE())</f>
        <v>Kelly, Smith and Perez</v>
      </c>
      <c r="N568" s="4">
        <f>VLOOKUP(J568,Cleaned_ProductTable!$A:$F,5,FALSE())</f>
        <v>167.34</v>
      </c>
      <c r="O568" s="4" t="str">
        <f>Cleaned_SalesTable!E568</f>
        <v>STORE13</v>
      </c>
      <c r="P568" s="4" t="str">
        <f>VLOOKUP(O568,Cleaned_StoreTable!$A:$F,2,FALSE())</f>
        <v>Gardner, Humphrey and Contreras</v>
      </c>
      <c r="Q568" s="4" t="str">
        <f>VLOOKUP(O568,Cleaned_StoreTable!$A:$F,3,FALSE())</f>
        <v>East</v>
      </c>
      <c r="R568" s="4" t="str">
        <f>VLOOKUP(O568,Cleaned_StoreTable!$A:$F,5,FALSE())</f>
        <v>Flagship</v>
      </c>
      <c r="S568" s="4">
        <f>Cleaned_SalesTable!F568</f>
        <v>4</v>
      </c>
      <c r="T568" s="9">
        <f>Cleaned_SalesTable!G568</f>
        <v>354.12</v>
      </c>
      <c r="U568" s="8">
        <f>Cleaned_SalesTable!H568</f>
        <v>0.06</v>
      </c>
      <c r="V568" s="4" t="str">
        <f>Cleaned_SalesTable!I568</f>
        <v>PayPal</v>
      </c>
      <c r="W568" s="9">
        <f>Cleaned_SalesTable!J568</f>
        <v>1331.4911999999999</v>
      </c>
      <c r="X568" s="9">
        <f t="shared" si="50"/>
        <v>669.36</v>
      </c>
      <c r="Y568" s="9">
        <f t="shared" si="51"/>
        <v>662.13</v>
      </c>
      <c r="Z568" s="10">
        <f t="shared" si="52"/>
        <v>0.49730000000000002</v>
      </c>
      <c r="AA568" s="4" t="str">
        <f t="shared" si="53"/>
        <v>High Value</v>
      </c>
    </row>
    <row r="569" spans="1:27" ht="15" customHeight="1" x14ac:dyDescent="0.3">
      <c r="A569" s="4" t="str">
        <f>Cleaned_SalesTable!A569</f>
        <v>SALE567</v>
      </c>
      <c r="B569" s="26">
        <f>Cleaned_SalesTable!B569</f>
        <v>45602</v>
      </c>
      <c r="C569" s="4" t="str">
        <f t="shared" si="48"/>
        <v>Nov-2024</v>
      </c>
      <c r="D569" s="24">
        <f t="shared" si="49"/>
        <v>2024</v>
      </c>
      <c r="E569" s="4" t="str">
        <f>Cleaned_SalesTable!C569</f>
        <v>CUST1452</v>
      </c>
      <c r="F569" s="4" t="str">
        <f>VLOOKUP(E569,Cleaned_CustomerTable!$A:$H,2,FALSE())</f>
        <v>Jeffery Wolf</v>
      </c>
      <c r="G569" s="24">
        <f>VLOOKUP(E569,Cleaned_CustomerTable!$A:$H,3,FALSE())</f>
        <v>60</v>
      </c>
      <c r="H569" s="4" t="str">
        <f>VLOOKUP(E569,Cleaned_CustomerTable!$A:$H,8,FALSE())</f>
        <v>Bronze</v>
      </c>
      <c r="I569" s="4" t="str">
        <f>VLOOKUP(E569,Cleaned_CustomerTable!$A:$H,6,FALSE())</f>
        <v>Mississippi</v>
      </c>
      <c r="J569" s="4" t="str">
        <f>Cleaned_SalesTable!D569</f>
        <v>PROD63</v>
      </c>
      <c r="K569" s="4" t="str">
        <f>VLOOKUP(J569,Cleaned_ProductTable!$A:$F,2,FALSE())</f>
        <v>Organic Sunscreen Lotion</v>
      </c>
      <c r="L569" s="4" t="str">
        <f>VLOOKUP(J569,Cleaned_ProductTable!$A:$F,3,FALSE())</f>
        <v>Beauty</v>
      </c>
      <c r="M569" s="4" t="str">
        <f>VLOOKUP(J569,Cleaned_ProductTable!$A:$F,4,FALSE())</f>
        <v>Anderson-Riley</v>
      </c>
      <c r="N569" s="4">
        <f>VLOOKUP(J569,Cleaned_ProductTable!$A:$F,5,FALSE())</f>
        <v>266.86</v>
      </c>
      <c r="O569" s="4" t="str">
        <f>Cleaned_SalesTable!E569</f>
        <v>STORE2</v>
      </c>
      <c r="P569" s="4" t="str">
        <f>VLOOKUP(O569,Cleaned_StoreTable!$A:$F,2,FALSE())</f>
        <v>Black-Horn</v>
      </c>
      <c r="Q569" s="4" t="str">
        <f>VLOOKUP(O569,Cleaned_StoreTable!$A:$F,3,FALSE())</f>
        <v>South</v>
      </c>
      <c r="R569" s="4" t="str">
        <f>VLOOKUP(O569,Cleaned_StoreTable!$A:$F,5,FALSE())</f>
        <v>Outlet</v>
      </c>
      <c r="S569" s="4">
        <f>Cleaned_SalesTable!F569</f>
        <v>4</v>
      </c>
      <c r="T569" s="9">
        <f>Cleaned_SalesTable!G569</f>
        <v>282.48</v>
      </c>
      <c r="U569" s="8">
        <f>Cleaned_SalesTable!H569</f>
        <v>0.11</v>
      </c>
      <c r="V569" s="4" t="str">
        <f>Cleaned_SalesTable!I569</f>
        <v>PayPal</v>
      </c>
      <c r="W569" s="9">
        <f>Cleaned_SalesTable!J569</f>
        <v>1005.6288</v>
      </c>
      <c r="X569" s="9">
        <f t="shared" si="50"/>
        <v>1067.44</v>
      </c>
      <c r="Y569" s="9">
        <f t="shared" si="51"/>
        <v>-61.81</v>
      </c>
      <c r="Z569" s="10">
        <f t="shared" si="52"/>
        <v>-6.1499999999999999E-2</v>
      </c>
      <c r="AA569" s="4" t="str">
        <f t="shared" si="53"/>
        <v>Standard</v>
      </c>
    </row>
    <row r="570" spans="1:27" ht="15" customHeight="1" x14ac:dyDescent="0.3">
      <c r="A570" s="4" t="str">
        <f>Cleaned_SalesTable!A570</f>
        <v>SALE568</v>
      </c>
      <c r="B570" s="26">
        <f>Cleaned_SalesTable!B570</f>
        <v>45446</v>
      </c>
      <c r="C570" s="4" t="str">
        <f t="shared" si="48"/>
        <v>Jun-2024</v>
      </c>
      <c r="D570" s="24">
        <f t="shared" si="49"/>
        <v>2024</v>
      </c>
      <c r="E570" s="4" t="str">
        <f>Cleaned_SalesTable!C570</f>
        <v>CUST1328</v>
      </c>
      <c r="F570" s="4" t="str">
        <f>VLOOKUP(E570,Cleaned_CustomerTable!$A:$H,2,FALSE())</f>
        <v>Mario Harvey Jr.</v>
      </c>
      <c r="G570" s="24">
        <f>VLOOKUP(E570,Cleaned_CustomerTable!$A:$H,3,FALSE())</f>
        <v>46</v>
      </c>
      <c r="H570" s="4" t="str">
        <f>VLOOKUP(E570,Cleaned_CustomerTable!$A:$H,8,FALSE())</f>
        <v>Platinum</v>
      </c>
      <c r="I570" s="4" t="str">
        <f>VLOOKUP(E570,Cleaned_CustomerTable!$A:$H,6,FALSE())</f>
        <v>Minnesota</v>
      </c>
      <c r="J570" s="4" t="str">
        <f>Cleaned_SalesTable!D570</f>
        <v>PROD20</v>
      </c>
      <c r="K570" s="4" t="str">
        <f>VLOOKUP(J570,Cleaned_ProductTable!$A:$F,2,FALSE())</f>
        <v>Outdoor Sports Water Bottle</v>
      </c>
      <c r="L570" s="4" t="str">
        <f>VLOOKUP(J570,Cleaned_ProductTable!$A:$F,3,FALSE())</f>
        <v>Sports</v>
      </c>
      <c r="M570" s="4" t="str">
        <f>VLOOKUP(J570,Cleaned_ProductTable!$A:$F,4,FALSE())</f>
        <v>Soto-Ellis</v>
      </c>
      <c r="N570" s="4">
        <f>VLOOKUP(J570,Cleaned_ProductTable!$A:$F,5,FALSE())</f>
        <v>131.51</v>
      </c>
      <c r="O570" s="4" t="str">
        <f>Cleaned_SalesTable!E570</f>
        <v>STORE6</v>
      </c>
      <c r="P570" s="4" t="str">
        <f>VLOOKUP(O570,Cleaned_StoreTable!$A:$F,2,FALSE())</f>
        <v>Benson-Elliott</v>
      </c>
      <c r="Q570" s="4" t="str">
        <f>VLOOKUP(O570,Cleaned_StoreTable!$A:$F,3,FALSE())</f>
        <v>East</v>
      </c>
      <c r="R570" s="4" t="str">
        <f>VLOOKUP(O570,Cleaned_StoreTable!$A:$F,5,FALSE())</f>
        <v>Online</v>
      </c>
      <c r="S570" s="4">
        <f>Cleaned_SalesTable!F570</f>
        <v>2</v>
      </c>
      <c r="T570" s="9">
        <f>Cleaned_SalesTable!G570</f>
        <v>740.68</v>
      </c>
      <c r="U570" s="8">
        <f>Cleaned_SalesTable!H570</f>
        <v>0.02</v>
      </c>
      <c r="V570" s="4" t="str">
        <f>Cleaned_SalesTable!I570</f>
        <v>PayPal</v>
      </c>
      <c r="W570" s="9">
        <f>Cleaned_SalesTable!J570</f>
        <v>1451.7328</v>
      </c>
      <c r="X570" s="9">
        <f t="shared" si="50"/>
        <v>263.02</v>
      </c>
      <c r="Y570" s="9">
        <f t="shared" si="51"/>
        <v>1188.71</v>
      </c>
      <c r="Z570" s="10">
        <f t="shared" si="52"/>
        <v>0.81879999999999997</v>
      </c>
      <c r="AA570" s="4" t="str">
        <f t="shared" si="53"/>
        <v>High Value</v>
      </c>
    </row>
    <row r="571" spans="1:27" ht="15" customHeight="1" x14ac:dyDescent="0.3">
      <c r="A571" s="4" t="str">
        <f>Cleaned_SalesTable!A571</f>
        <v>SALE569</v>
      </c>
      <c r="B571" s="26">
        <f>Cleaned_SalesTable!B571</f>
        <v>45384</v>
      </c>
      <c r="C571" s="4" t="str">
        <f t="shared" si="48"/>
        <v>Apr-2024</v>
      </c>
      <c r="D571" s="24">
        <f t="shared" si="49"/>
        <v>2024</v>
      </c>
      <c r="E571" s="4" t="str">
        <f>Cleaned_SalesTable!C571</f>
        <v>CUST1105</v>
      </c>
      <c r="F571" s="4" t="str">
        <f>VLOOKUP(E571,Cleaned_CustomerTable!$A:$H,2,FALSE())</f>
        <v>Lance Baker</v>
      </c>
      <c r="G571" s="24">
        <f>VLOOKUP(E571,Cleaned_CustomerTable!$A:$H,3,FALSE())</f>
        <v>50</v>
      </c>
      <c r="H571" s="4" t="str">
        <f>VLOOKUP(E571,Cleaned_CustomerTable!$A:$H,8,FALSE())</f>
        <v>Gold</v>
      </c>
      <c r="I571" s="4" t="str">
        <f>VLOOKUP(E571,Cleaned_CustomerTable!$A:$H,6,FALSE())</f>
        <v>Florida</v>
      </c>
      <c r="J571" s="4" t="str">
        <f>Cleaned_SalesTable!D571</f>
        <v>PROD56</v>
      </c>
      <c r="K571" s="4" t="str">
        <f>VLOOKUP(J571,Cleaned_ProductTable!$A:$F,2,FALSE())</f>
        <v>Premium Blanket Throw</v>
      </c>
      <c r="L571" s="4" t="str">
        <f>VLOOKUP(J571,Cleaned_ProductTable!$A:$F,3,FALSE())</f>
        <v>Home</v>
      </c>
      <c r="M571" s="4" t="str">
        <f>VLOOKUP(J571,Cleaned_ProductTable!$A:$F,4,FALSE())</f>
        <v>Hernandez, Kennedy and Porter</v>
      </c>
      <c r="N571" s="4">
        <f>VLOOKUP(J571,Cleaned_ProductTable!$A:$F,5,FALSE())</f>
        <v>461.47</v>
      </c>
      <c r="O571" s="4" t="str">
        <f>Cleaned_SalesTable!E571</f>
        <v>STORE9</v>
      </c>
      <c r="P571" s="4" t="str">
        <f>VLOOKUP(O571,Cleaned_StoreTable!$A:$F,2,FALSE())</f>
        <v>Moore, Padilla and Butler</v>
      </c>
      <c r="Q571" s="4" t="str">
        <f>VLOOKUP(O571,Cleaned_StoreTable!$A:$F,3,FALSE())</f>
        <v>South</v>
      </c>
      <c r="R571" s="4" t="str">
        <f>VLOOKUP(O571,Cleaned_StoreTable!$A:$F,5,FALSE())</f>
        <v>Flagship</v>
      </c>
      <c r="S571" s="4">
        <f>Cleaned_SalesTable!F571</f>
        <v>3</v>
      </c>
      <c r="T571" s="9">
        <f>Cleaned_SalesTable!G571</f>
        <v>600.58000000000004</v>
      </c>
      <c r="U571" s="8">
        <f>Cleaned_SalesTable!H571</f>
        <v>0.28999999999999998</v>
      </c>
      <c r="V571" s="4" t="str">
        <f>Cleaned_SalesTable!I571</f>
        <v>COD</v>
      </c>
      <c r="W571" s="9">
        <f>Cleaned_SalesTable!J571</f>
        <v>1279.2354</v>
      </c>
      <c r="X571" s="9">
        <f t="shared" si="50"/>
        <v>1384.41</v>
      </c>
      <c r="Y571" s="9">
        <f t="shared" si="51"/>
        <v>-105.17</v>
      </c>
      <c r="Z571" s="10">
        <f t="shared" si="52"/>
        <v>-8.2199999999999995E-2</v>
      </c>
      <c r="AA571" s="4" t="str">
        <f t="shared" si="53"/>
        <v>High Value</v>
      </c>
    </row>
    <row r="572" spans="1:27" ht="15" customHeight="1" x14ac:dyDescent="0.3">
      <c r="A572" s="4" t="str">
        <f>Cleaned_SalesTable!A572</f>
        <v>SALE570</v>
      </c>
      <c r="B572" s="26">
        <f>Cleaned_SalesTable!B572</f>
        <v>45348</v>
      </c>
      <c r="C572" s="4" t="str">
        <f t="shared" si="48"/>
        <v>Feb-2024</v>
      </c>
      <c r="D572" s="24">
        <f t="shared" si="49"/>
        <v>2024</v>
      </c>
      <c r="E572" s="4" t="str">
        <f>Cleaned_SalesTable!C572</f>
        <v>CUST1461</v>
      </c>
      <c r="F572" s="4" t="str">
        <f>VLOOKUP(E572,Cleaned_CustomerTable!$A:$H,2,FALSE())</f>
        <v>Paul Cox</v>
      </c>
      <c r="G572" s="24">
        <f>VLOOKUP(E572,Cleaned_CustomerTable!$A:$H,3,FALSE())</f>
        <v>60</v>
      </c>
      <c r="H572" s="4" t="str">
        <f>VLOOKUP(E572,Cleaned_CustomerTable!$A:$H,8,FALSE())</f>
        <v>Silver</v>
      </c>
      <c r="I572" s="4" t="str">
        <f>VLOOKUP(E572,Cleaned_CustomerTable!$A:$H,6,FALSE())</f>
        <v>Kansas</v>
      </c>
      <c r="J572" s="4" t="str">
        <f>Cleaned_SalesTable!D572</f>
        <v>PROD65</v>
      </c>
      <c r="K572" s="4" t="str">
        <f>VLOOKUP(J572,Cleaned_ProductTable!$A:$F,2,FALSE())</f>
        <v>Adjustable Dumbbells 20kg</v>
      </c>
      <c r="L572" s="4" t="str">
        <f>VLOOKUP(J572,Cleaned_ProductTable!$A:$F,3,FALSE())</f>
        <v>Sports</v>
      </c>
      <c r="M572" s="4" t="str">
        <f>VLOOKUP(J572,Cleaned_ProductTable!$A:$F,4,FALSE())</f>
        <v>Montgomery, Benton and Miller</v>
      </c>
      <c r="N572" s="4">
        <f>VLOOKUP(J572,Cleaned_ProductTable!$A:$F,5,FALSE())</f>
        <v>240.63</v>
      </c>
      <c r="O572" s="4" t="str">
        <f>Cleaned_SalesTable!E572</f>
        <v>STORE3</v>
      </c>
      <c r="P572" s="4" t="str">
        <f>VLOOKUP(O572,Cleaned_StoreTable!$A:$F,2,FALSE())</f>
        <v>Johnson-Wright</v>
      </c>
      <c r="Q572" s="4" t="str">
        <f>VLOOKUP(O572,Cleaned_StoreTable!$A:$F,3,FALSE())</f>
        <v>North</v>
      </c>
      <c r="R572" s="4" t="str">
        <f>VLOOKUP(O572,Cleaned_StoreTable!$A:$F,5,FALSE())</f>
        <v>Outlet</v>
      </c>
      <c r="S572" s="4">
        <f>Cleaned_SalesTable!F572</f>
        <v>3</v>
      </c>
      <c r="T572" s="9">
        <f>Cleaned_SalesTable!G572</f>
        <v>345.58</v>
      </c>
      <c r="U572" s="8">
        <f>Cleaned_SalesTable!H572</f>
        <v>0.22</v>
      </c>
      <c r="V572" s="4" t="str">
        <f>Cleaned_SalesTable!I572</f>
        <v>Credit Card</v>
      </c>
      <c r="W572" s="9">
        <f>Cleaned_SalesTable!J572</f>
        <v>808.65719999999999</v>
      </c>
      <c r="X572" s="9">
        <f t="shared" si="50"/>
        <v>721.89</v>
      </c>
      <c r="Y572" s="9">
        <f t="shared" si="51"/>
        <v>86.77</v>
      </c>
      <c r="Z572" s="10">
        <f t="shared" si="52"/>
        <v>0.10730000000000001</v>
      </c>
      <c r="AA572" s="4" t="str">
        <f t="shared" si="53"/>
        <v>Standard</v>
      </c>
    </row>
    <row r="573" spans="1:27" ht="15" customHeight="1" x14ac:dyDescent="0.3">
      <c r="A573" s="4" t="str">
        <f>Cleaned_SalesTable!A573</f>
        <v>SALE571</v>
      </c>
      <c r="B573" s="26">
        <f>Cleaned_SalesTable!B573</f>
        <v>45688</v>
      </c>
      <c r="C573" s="4" t="str">
        <f t="shared" si="48"/>
        <v>Jan-2025</v>
      </c>
      <c r="D573" s="24">
        <f t="shared" si="49"/>
        <v>2025</v>
      </c>
      <c r="E573" s="4" t="str">
        <f>Cleaned_SalesTable!C573</f>
        <v>CUST1284</v>
      </c>
      <c r="F573" s="4" t="str">
        <f>VLOOKUP(E573,Cleaned_CustomerTable!$A:$H,2,FALSE())</f>
        <v>Hunter Sutton</v>
      </c>
      <c r="G573" s="24">
        <f>VLOOKUP(E573,Cleaned_CustomerTable!$A:$H,3,FALSE())</f>
        <v>54</v>
      </c>
      <c r="H573" s="4" t="str">
        <f>VLOOKUP(E573,Cleaned_CustomerTable!$A:$H,8,FALSE())</f>
        <v>Gold</v>
      </c>
      <c r="I573" s="4" t="str">
        <f>VLOOKUP(E573,Cleaned_CustomerTable!$A:$H,6,FALSE())</f>
        <v>Connecticut</v>
      </c>
      <c r="J573" s="4" t="str">
        <f>Cleaned_SalesTable!D573</f>
        <v>PROD18</v>
      </c>
      <c r="K573" s="4" t="str">
        <f>VLOOKUP(J573,Cleaned_ProductTable!$A:$F,2,FALSE())</f>
        <v>Women's Denim Jeans</v>
      </c>
      <c r="L573" s="4" t="str">
        <f>VLOOKUP(J573,Cleaned_ProductTable!$A:$F,3,FALSE())</f>
        <v>Clothing</v>
      </c>
      <c r="M573" s="4" t="str">
        <f>VLOOKUP(J573,Cleaned_ProductTable!$A:$F,4,FALSE())</f>
        <v>Guerra-Hendrix</v>
      </c>
      <c r="N573" s="4">
        <f>VLOOKUP(J573,Cleaned_ProductTable!$A:$F,5,FALSE())</f>
        <v>265.73</v>
      </c>
      <c r="O573" s="4" t="str">
        <f>Cleaned_SalesTable!E573</f>
        <v>STORE11</v>
      </c>
      <c r="P573" s="4" t="str">
        <f>VLOOKUP(O573,Cleaned_StoreTable!$A:$F,2,FALSE())</f>
        <v>Aguirre-Keller</v>
      </c>
      <c r="Q573" s="4" t="str">
        <f>VLOOKUP(O573,Cleaned_StoreTable!$A:$F,3,FALSE())</f>
        <v>South</v>
      </c>
      <c r="R573" s="4" t="str">
        <f>VLOOKUP(O573,Cleaned_StoreTable!$A:$F,5,FALSE())</f>
        <v>Online</v>
      </c>
      <c r="S573" s="4">
        <f>Cleaned_SalesTable!F573</f>
        <v>1</v>
      </c>
      <c r="T573" s="9">
        <f>Cleaned_SalesTable!G573</f>
        <v>974.52</v>
      </c>
      <c r="U573" s="8">
        <f>Cleaned_SalesTable!H573</f>
        <v>0.01</v>
      </c>
      <c r="V573" s="4" t="str">
        <f>Cleaned_SalesTable!I573</f>
        <v>PayPal</v>
      </c>
      <c r="W573" s="9">
        <f>Cleaned_SalesTable!J573</f>
        <v>964.77480000000003</v>
      </c>
      <c r="X573" s="9">
        <f t="shared" si="50"/>
        <v>265.73</v>
      </c>
      <c r="Y573" s="9">
        <f t="shared" si="51"/>
        <v>699.04</v>
      </c>
      <c r="Z573" s="10">
        <f t="shared" si="52"/>
        <v>0.72460000000000002</v>
      </c>
      <c r="AA573" s="4" t="str">
        <f t="shared" si="53"/>
        <v>Standard</v>
      </c>
    </row>
    <row r="574" spans="1:27" ht="15" customHeight="1" x14ac:dyDescent="0.3">
      <c r="A574" s="4" t="str">
        <f>Cleaned_SalesTable!A574</f>
        <v>SALE572</v>
      </c>
      <c r="B574" s="26">
        <f>Cleaned_SalesTable!B574</f>
        <v>45249</v>
      </c>
      <c r="C574" s="4" t="str">
        <f t="shared" si="48"/>
        <v>Nov-2023</v>
      </c>
      <c r="D574" s="24">
        <f t="shared" si="49"/>
        <v>2023</v>
      </c>
      <c r="E574" s="4" t="str">
        <f>Cleaned_SalesTable!C574</f>
        <v>CUST1040</v>
      </c>
      <c r="F574" s="4" t="str">
        <f>VLOOKUP(E574,Cleaned_CustomerTable!$A:$H,2,FALSE())</f>
        <v>Eric Vega</v>
      </c>
      <c r="G574" s="24">
        <f>VLOOKUP(E574,Cleaned_CustomerTable!$A:$H,3,FALSE())</f>
        <v>50</v>
      </c>
      <c r="H574" s="4" t="str">
        <f>VLOOKUP(E574,Cleaned_CustomerTable!$A:$H,8,FALSE())</f>
        <v>Gold</v>
      </c>
      <c r="I574" s="4" t="str">
        <f>VLOOKUP(E574,Cleaned_CustomerTable!$A:$H,6,FALSE())</f>
        <v>Kansas</v>
      </c>
      <c r="J574" s="4" t="str">
        <f>Cleaned_SalesTable!D574</f>
        <v>PROD17</v>
      </c>
      <c r="K574" s="4" t="str">
        <f>VLOOKUP(J574,Cleaned_ProductTable!$A:$F,2,FALSE())</f>
        <v>Soccer Training Cone Set</v>
      </c>
      <c r="L574" s="4" t="str">
        <f>VLOOKUP(J574,Cleaned_ProductTable!$A:$F,3,FALSE())</f>
        <v>Sports</v>
      </c>
      <c r="M574" s="4" t="str">
        <f>VLOOKUP(J574,Cleaned_ProductTable!$A:$F,4,FALSE())</f>
        <v>Ford, Murphy and Wilson</v>
      </c>
      <c r="N574" s="4">
        <f>VLOOKUP(J574,Cleaned_ProductTable!$A:$F,5,FALSE())</f>
        <v>144.53</v>
      </c>
      <c r="O574" s="4" t="str">
        <f>Cleaned_SalesTable!E574</f>
        <v>STORE1</v>
      </c>
      <c r="P574" s="4" t="str">
        <f>VLOOKUP(O574,Cleaned_StoreTable!$A:$F,2,FALSE())</f>
        <v>Martinez, Adkins and Johnson</v>
      </c>
      <c r="Q574" s="4" t="str">
        <f>VLOOKUP(O574,Cleaned_StoreTable!$A:$F,3,FALSE())</f>
        <v>North</v>
      </c>
      <c r="R574" s="4" t="str">
        <f>VLOOKUP(O574,Cleaned_StoreTable!$A:$F,5,FALSE())</f>
        <v>Flagship</v>
      </c>
      <c r="S574" s="4">
        <f>Cleaned_SalesTable!F574</f>
        <v>3</v>
      </c>
      <c r="T574" s="9">
        <f>Cleaned_SalesTable!G574</f>
        <v>282.33</v>
      </c>
      <c r="U574" s="8">
        <f>Cleaned_SalesTable!H574</f>
        <v>7.0000000000000007E-2</v>
      </c>
      <c r="V574" s="4" t="str">
        <f>Cleaned_SalesTable!I574</f>
        <v>Credit Card</v>
      </c>
      <c r="W574" s="9">
        <f>Cleaned_SalesTable!J574</f>
        <v>787.70069999999998</v>
      </c>
      <c r="X574" s="9">
        <f t="shared" si="50"/>
        <v>433.59</v>
      </c>
      <c r="Y574" s="9">
        <f t="shared" si="51"/>
        <v>354.11</v>
      </c>
      <c r="Z574" s="10">
        <f t="shared" si="52"/>
        <v>0.44950000000000001</v>
      </c>
      <c r="AA574" s="4" t="str">
        <f t="shared" si="53"/>
        <v>Standard</v>
      </c>
    </row>
    <row r="575" spans="1:27" ht="15" customHeight="1" x14ac:dyDescent="0.3">
      <c r="A575" s="4" t="str">
        <f>Cleaned_SalesTable!A575</f>
        <v>SALE573</v>
      </c>
      <c r="B575" s="26">
        <f>Cleaned_SalesTable!B575</f>
        <v>45726</v>
      </c>
      <c r="C575" s="4" t="str">
        <f t="shared" si="48"/>
        <v>Mar-2025</v>
      </c>
      <c r="D575" s="24">
        <f t="shared" si="49"/>
        <v>2025</v>
      </c>
      <c r="E575" s="4" t="str">
        <f>Cleaned_SalesTable!C575</f>
        <v>CUST1382</v>
      </c>
      <c r="F575" s="4" t="str">
        <f>VLOOKUP(E575,Cleaned_CustomerTable!$A:$H,2,FALSE())</f>
        <v>Martha Brown</v>
      </c>
      <c r="G575" s="24">
        <f>VLOOKUP(E575,Cleaned_CustomerTable!$A:$H,3,FALSE())</f>
        <v>20</v>
      </c>
      <c r="H575" s="4" t="str">
        <f>VLOOKUP(E575,Cleaned_CustomerTable!$A:$H,8,FALSE())</f>
        <v>Gold</v>
      </c>
      <c r="I575" s="4" t="str">
        <f>VLOOKUP(E575,Cleaned_CustomerTable!$A:$H,6,FALSE())</f>
        <v>California</v>
      </c>
      <c r="J575" s="4" t="str">
        <f>Cleaned_SalesTable!D575</f>
        <v>PROD76</v>
      </c>
      <c r="K575" s="4" t="str">
        <f>VLOOKUP(J575,Cleaned_ProductTable!$A:$F,2,FALSE())</f>
        <v>Wireless Mouse</v>
      </c>
      <c r="L575" s="4" t="str">
        <f>VLOOKUP(J575,Cleaned_ProductTable!$A:$F,3,FALSE())</f>
        <v>Electronics</v>
      </c>
      <c r="M575" s="4" t="str">
        <f>VLOOKUP(J575,Cleaned_ProductTable!$A:$F,4,FALSE())</f>
        <v>Larson Ltd</v>
      </c>
      <c r="N575" s="4">
        <f>VLOOKUP(J575,Cleaned_ProductTable!$A:$F,5,FALSE())</f>
        <v>392.89</v>
      </c>
      <c r="O575" s="4" t="str">
        <f>Cleaned_SalesTable!E575</f>
        <v>STORE19</v>
      </c>
      <c r="P575" s="4" t="str">
        <f>VLOOKUP(O575,Cleaned_StoreTable!$A:$F,2,FALSE())</f>
        <v>Mann-Austin</v>
      </c>
      <c r="Q575" s="4" t="str">
        <f>VLOOKUP(O575,Cleaned_StoreTable!$A:$F,3,FALSE())</f>
        <v>East</v>
      </c>
      <c r="R575" s="4" t="str">
        <f>VLOOKUP(O575,Cleaned_StoreTable!$A:$F,5,FALSE())</f>
        <v>Online</v>
      </c>
      <c r="S575" s="4">
        <f>Cleaned_SalesTable!F575</f>
        <v>4</v>
      </c>
      <c r="T575" s="9">
        <f>Cleaned_SalesTable!G575</f>
        <v>158.46</v>
      </c>
      <c r="U575" s="8">
        <f>Cleaned_SalesTable!H575</f>
        <v>0.09</v>
      </c>
      <c r="V575" s="4" t="str">
        <f>Cleaned_SalesTable!I575</f>
        <v>PayPal</v>
      </c>
      <c r="W575" s="9">
        <f>Cleaned_SalesTable!J575</f>
        <v>576.7944</v>
      </c>
      <c r="X575" s="9">
        <f t="shared" si="50"/>
        <v>1571.56</v>
      </c>
      <c r="Y575" s="9">
        <f t="shared" si="51"/>
        <v>-994.77</v>
      </c>
      <c r="Z575" s="10">
        <f t="shared" si="52"/>
        <v>-1.7246999999999999</v>
      </c>
      <c r="AA575" s="4" t="str">
        <f t="shared" si="53"/>
        <v>Standard</v>
      </c>
    </row>
    <row r="576" spans="1:27" ht="15" customHeight="1" x14ac:dyDescent="0.3">
      <c r="A576" s="4" t="str">
        <f>Cleaned_SalesTable!A576</f>
        <v>SALE574</v>
      </c>
      <c r="B576" s="26">
        <f>Cleaned_SalesTable!B576</f>
        <v>45283</v>
      </c>
      <c r="C576" s="4" t="str">
        <f t="shared" si="48"/>
        <v>Dec-2023</v>
      </c>
      <c r="D576" s="24">
        <f t="shared" si="49"/>
        <v>2023</v>
      </c>
      <c r="E576" s="4" t="str">
        <f>Cleaned_SalesTable!C576</f>
        <v>CUST1343</v>
      </c>
      <c r="F576" s="4" t="str">
        <f>VLOOKUP(E576,Cleaned_CustomerTable!$A:$H,2,FALSE())</f>
        <v>Ryan Moore</v>
      </c>
      <c r="G576" s="24">
        <f>VLOOKUP(E576,Cleaned_CustomerTable!$A:$H,3,FALSE())</f>
        <v>38</v>
      </c>
      <c r="H576" s="4" t="str">
        <f>VLOOKUP(E576,Cleaned_CustomerTable!$A:$H,8,FALSE())</f>
        <v>Bronze</v>
      </c>
      <c r="I576" s="4" t="str">
        <f>VLOOKUP(E576,Cleaned_CustomerTable!$A:$H,6,FALSE())</f>
        <v>Virginia</v>
      </c>
      <c r="J576" s="4" t="str">
        <f>Cleaned_SalesTable!D576</f>
        <v>PROD55</v>
      </c>
      <c r="K576" s="4" t="str">
        <f>VLOOKUP(J576,Cleaned_ProductTable!$A:$F,2,FALSE())</f>
        <v>Ceramic Plant Pot</v>
      </c>
      <c r="L576" s="4" t="str">
        <f>VLOOKUP(J576,Cleaned_ProductTable!$A:$F,3,FALSE())</f>
        <v>Home</v>
      </c>
      <c r="M576" s="4" t="str">
        <f>VLOOKUP(J576,Cleaned_ProductTable!$A:$F,4,FALSE())</f>
        <v>Hatfield, Baird and Torres</v>
      </c>
      <c r="N576" s="4">
        <f>VLOOKUP(J576,Cleaned_ProductTable!$A:$F,5,FALSE())</f>
        <v>81.75</v>
      </c>
      <c r="O576" s="4" t="str">
        <f>Cleaned_SalesTable!E576</f>
        <v>STORE7</v>
      </c>
      <c r="P576" s="4" t="str">
        <f>VLOOKUP(O576,Cleaned_StoreTable!$A:$F,2,FALSE())</f>
        <v>Martinez-Mullins</v>
      </c>
      <c r="Q576" s="4" t="str">
        <f>VLOOKUP(O576,Cleaned_StoreTable!$A:$F,3,FALSE())</f>
        <v>South</v>
      </c>
      <c r="R576" s="4" t="str">
        <f>VLOOKUP(O576,Cleaned_StoreTable!$A:$F,5,FALSE())</f>
        <v>Online</v>
      </c>
      <c r="S576" s="4">
        <f>Cleaned_SalesTable!F576</f>
        <v>2</v>
      </c>
      <c r="T576" s="9">
        <f>Cleaned_SalesTable!G576</f>
        <v>778.56</v>
      </c>
      <c r="U576" s="8">
        <f>Cleaned_SalesTable!H576</f>
        <v>0.11</v>
      </c>
      <c r="V576" s="4" t="str">
        <f>Cleaned_SalesTable!I576</f>
        <v>COD</v>
      </c>
      <c r="W576" s="9">
        <f>Cleaned_SalesTable!J576</f>
        <v>1385.8368</v>
      </c>
      <c r="X576" s="9">
        <f t="shared" si="50"/>
        <v>163.5</v>
      </c>
      <c r="Y576" s="9">
        <f t="shared" si="51"/>
        <v>1222.3399999999999</v>
      </c>
      <c r="Z576" s="10">
        <f t="shared" si="52"/>
        <v>0.88200000000000001</v>
      </c>
      <c r="AA576" s="4" t="str">
        <f t="shared" si="53"/>
        <v>High Value</v>
      </c>
    </row>
    <row r="577" spans="1:27" ht="15" customHeight="1" x14ac:dyDescent="0.3">
      <c r="A577" s="4" t="str">
        <f>Cleaned_SalesTable!A577</f>
        <v>SALE575</v>
      </c>
      <c r="B577" s="26">
        <f>Cleaned_SalesTable!B577</f>
        <v>45353</v>
      </c>
      <c r="C577" s="4" t="str">
        <f t="shared" si="48"/>
        <v>Mar-2024</v>
      </c>
      <c r="D577" s="24">
        <f t="shared" si="49"/>
        <v>2024</v>
      </c>
      <c r="E577" s="4" t="str">
        <f>Cleaned_SalesTable!C577</f>
        <v>CUST1237</v>
      </c>
      <c r="F577" s="4" t="str">
        <f>VLOOKUP(E577,Cleaned_CustomerTable!$A:$H,2,FALSE())</f>
        <v>Wesley Short</v>
      </c>
      <c r="G577" s="24">
        <f>VLOOKUP(E577,Cleaned_CustomerTable!$A:$H,3,FALSE())</f>
        <v>41</v>
      </c>
      <c r="H577" s="4" t="str">
        <f>VLOOKUP(E577,Cleaned_CustomerTable!$A:$H,8,FALSE())</f>
        <v>Gold</v>
      </c>
      <c r="I577" s="4" t="str">
        <f>VLOOKUP(E577,Cleaned_CustomerTable!$A:$H,6,FALSE())</f>
        <v>Montana</v>
      </c>
      <c r="J577" s="4" t="str">
        <f>Cleaned_SalesTable!D577</f>
        <v>PROD50</v>
      </c>
      <c r="K577" s="4" t="str">
        <f>VLOOKUP(J577,Cleaned_ProductTable!$A:$F,2,FALSE())</f>
        <v>Boxing Hand Wraps</v>
      </c>
      <c r="L577" s="4" t="str">
        <f>VLOOKUP(J577,Cleaned_ProductTable!$A:$F,3,FALSE())</f>
        <v>Sports</v>
      </c>
      <c r="M577" s="4" t="str">
        <f>VLOOKUP(J577,Cleaned_ProductTable!$A:$F,4,FALSE())</f>
        <v>Smith-King</v>
      </c>
      <c r="N577" s="4">
        <f>VLOOKUP(J577,Cleaned_ProductTable!$A:$F,5,FALSE())</f>
        <v>190.29</v>
      </c>
      <c r="O577" s="4" t="str">
        <f>Cleaned_SalesTable!E577</f>
        <v>STORE19</v>
      </c>
      <c r="P577" s="4" t="str">
        <f>VLOOKUP(O577,Cleaned_StoreTable!$A:$F,2,FALSE())</f>
        <v>Mann-Austin</v>
      </c>
      <c r="Q577" s="4" t="str">
        <f>VLOOKUP(O577,Cleaned_StoreTable!$A:$F,3,FALSE())</f>
        <v>East</v>
      </c>
      <c r="R577" s="4" t="str">
        <f>VLOOKUP(O577,Cleaned_StoreTable!$A:$F,5,FALSE())</f>
        <v>Online</v>
      </c>
      <c r="S577" s="4">
        <f>Cleaned_SalesTable!F577</f>
        <v>4</v>
      </c>
      <c r="T577" s="9">
        <f>Cleaned_SalesTable!G577</f>
        <v>280.16000000000003</v>
      </c>
      <c r="U577" s="8">
        <f>Cleaned_SalesTable!H577</f>
        <v>0.18</v>
      </c>
      <c r="V577" s="4" t="str">
        <f>Cleaned_SalesTable!I577</f>
        <v>COD</v>
      </c>
      <c r="W577" s="9">
        <f>Cleaned_SalesTable!J577</f>
        <v>918.9248</v>
      </c>
      <c r="X577" s="9">
        <f t="shared" si="50"/>
        <v>761.16</v>
      </c>
      <c r="Y577" s="9">
        <f t="shared" si="51"/>
        <v>157.76</v>
      </c>
      <c r="Z577" s="10">
        <f t="shared" si="52"/>
        <v>0.17169999999999999</v>
      </c>
      <c r="AA577" s="4" t="str">
        <f t="shared" si="53"/>
        <v>Standard</v>
      </c>
    </row>
    <row r="578" spans="1:27" ht="15" customHeight="1" x14ac:dyDescent="0.3">
      <c r="A578" s="4" t="str">
        <f>Cleaned_SalesTable!A578</f>
        <v>SALE576</v>
      </c>
      <c r="B578" s="26">
        <f>Cleaned_SalesTable!B578</f>
        <v>45592</v>
      </c>
      <c r="C578" s="4" t="str">
        <f t="shared" ref="C578:C641" si="54">TEXT(B578,"mmm-yyyy")</f>
        <v>Oct-2024</v>
      </c>
      <c r="D578" s="24">
        <f t="shared" ref="D578:D641" si="55">YEAR(B578)</f>
        <v>2024</v>
      </c>
      <c r="E578" s="4" t="str">
        <f>Cleaned_SalesTable!C578</f>
        <v>CUST1287</v>
      </c>
      <c r="F578" s="4" t="str">
        <f>VLOOKUP(E578,Cleaned_CustomerTable!$A:$H,2,FALSE())</f>
        <v>Cynthia Roberts</v>
      </c>
      <c r="G578" s="24">
        <f>VLOOKUP(E578,Cleaned_CustomerTable!$A:$H,3,FALSE())</f>
        <v>22</v>
      </c>
      <c r="H578" s="4" t="str">
        <f>VLOOKUP(E578,Cleaned_CustomerTable!$A:$H,8,FALSE())</f>
        <v>Gold</v>
      </c>
      <c r="I578" s="4" t="str">
        <f>VLOOKUP(E578,Cleaned_CustomerTable!$A:$H,6,FALSE())</f>
        <v>Vermont</v>
      </c>
      <c r="J578" s="4" t="str">
        <f>Cleaned_SalesTable!D578</f>
        <v>PROD71</v>
      </c>
      <c r="K578" s="4" t="str">
        <f>VLOOKUP(J578,Cleaned_ProductTable!$A:$F,2,FALSE())</f>
        <v>Hair Repair Oil Treatment</v>
      </c>
      <c r="L578" s="4" t="str">
        <f>VLOOKUP(J578,Cleaned_ProductTable!$A:$F,3,FALSE())</f>
        <v>Beauty</v>
      </c>
      <c r="M578" s="4" t="str">
        <f>VLOOKUP(J578,Cleaned_ProductTable!$A:$F,4,FALSE())</f>
        <v>Hopkins Ltd</v>
      </c>
      <c r="N578" s="4">
        <f>VLOOKUP(J578,Cleaned_ProductTable!$A:$F,5,FALSE())</f>
        <v>214.32</v>
      </c>
      <c r="O578" s="4" t="str">
        <f>Cleaned_SalesTable!E578</f>
        <v>STORE13</v>
      </c>
      <c r="P578" s="4" t="str">
        <f>VLOOKUP(O578,Cleaned_StoreTable!$A:$F,2,FALSE())</f>
        <v>Gardner, Humphrey and Contreras</v>
      </c>
      <c r="Q578" s="4" t="str">
        <f>VLOOKUP(O578,Cleaned_StoreTable!$A:$F,3,FALSE())</f>
        <v>East</v>
      </c>
      <c r="R578" s="4" t="str">
        <f>VLOOKUP(O578,Cleaned_StoreTable!$A:$F,5,FALSE())</f>
        <v>Flagship</v>
      </c>
      <c r="S578" s="4">
        <f>Cleaned_SalesTable!F578</f>
        <v>2</v>
      </c>
      <c r="T578" s="9">
        <f>Cleaned_SalesTable!G578</f>
        <v>649.54999999999995</v>
      </c>
      <c r="U578" s="8">
        <f>Cleaned_SalesTable!H578</f>
        <v>0.28999999999999998</v>
      </c>
      <c r="V578" s="4" t="str">
        <f>Cleaned_SalesTable!I578</f>
        <v>PayPal</v>
      </c>
      <c r="W578" s="9">
        <f>Cleaned_SalesTable!J578</f>
        <v>922.36099999999999</v>
      </c>
      <c r="X578" s="9">
        <f t="shared" ref="X578:X641" si="56">ROUND(N578*S578,2)</f>
        <v>428.64</v>
      </c>
      <c r="Y578" s="9">
        <f t="shared" ref="Y578:Y641" si="57">ROUND(W578-X578,2)</f>
        <v>493.72</v>
      </c>
      <c r="Z578" s="10">
        <f t="shared" ref="Z578:Z641" si="58">IFERROR(ROUND(Y578/W578,4),0)</f>
        <v>0.5353</v>
      </c>
      <c r="AA578" s="4" t="str">
        <f t="shared" ref="AA578:AA641" si="59">IF(W578&gt;=AVERAGE($W$2:$W$2001),"High Value","Standard")</f>
        <v>Standard</v>
      </c>
    </row>
    <row r="579" spans="1:27" ht="15" customHeight="1" x14ac:dyDescent="0.3">
      <c r="A579" s="4" t="str">
        <f>Cleaned_SalesTable!A579</f>
        <v>SALE577</v>
      </c>
      <c r="B579" s="26">
        <f>Cleaned_SalesTable!B579</f>
        <v>45360</v>
      </c>
      <c r="C579" s="4" t="str">
        <f t="shared" si="54"/>
        <v>Mar-2024</v>
      </c>
      <c r="D579" s="24">
        <f t="shared" si="55"/>
        <v>2024</v>
      </c>
      <c r="E579" s="4" t="str">
        <f>Cleaned_SalesTable!C579</f>
        <v>CUST1007</v>
      </c>
      <c r="F579" s="4" t="str">
        <f>VLOOKUP(E579,Cleaned_CustomerTable!$A:$H,2,FALSE())</f>
        <v>Daniel Boyd</v>
      </c>
      <c r="G579" s="24">
        <f>VLOOKUP(E579,Cleaned_CustomerTable!$A:$H,3,FALSE())</f>
        <v>29</v>
      </c>
      <c r="H579" s="4" t="str">
        <f>VLOOKUP(E579,Cleaned_CustomerTable!$A:$H,8,FALSE())</f>
        <v>Bronze</v>
      </c>
      <c r="I579" s="4" t="str">
        <f>VLOOKUP(E579,Cleaned_CustomerTable!$A:$H,6,FALSE())</f>
        <v>West Virginia</v>
      </c>
      <c r="J579" s="4" t="str">
        <f>Cleaned_SalesTable!D579</f>
        <v>PROD88</v>
      </c>
      <c r="K579" s="4" t="str">
        <f>VLOOKUP(J579,Cleaned_ProductTable!$A:$F,2,FALSE())</f>
        <v>Sports Wrist Sweatbands</v>
      </c>
      <c r="L579" s="4" t="str">
        <f>VLOOKUP(J579,Cleaned_ProductTable!$A:$F,3,FALSE())</f>
        <v>Sports</v>
      </c>
      <c r="M579" s="4" t="str">
        <f>VLOOKUP(J579,Cleaned_ProductTable!$A:$F,4,FALSE())</f>
        <v>Olsen-Daniels</v>
      </c>
      <c r="N579" s="4">
        <f>VLOOKUP(J579,Cleaned_ProductTable!$A:$F,5,FALSE())</f>
        <v>131.24</v>
      </c>
      <c r="O579" s="4" t="str">
        <f>Cleaned_SalesTable!E579</f>
        <v>STORE2</v>
      </c>
      <c r="P579" s="4" t="str">
        <f>VLOOKUP(O579,Cleaned_StoreTable!$A:$F,2,FALSE())</f>
        <v>Black-Horn</v>
      </c>
      <c r="Q579" s="4" t="str">
        <f>VLOOKUP(O579,Cleaned_StoreTable!$A:$F,3,FALSE())</f>
        <v>South</v>
      </c>
      <c r="R579" s="4" t="str">
        <f>VLOOKUP(O579,Cleaned_StoreTable!$A:$F,5,FALSE())</f>
        <v>Outlet</v>
      </c>
      <c r="S579" s="4">
        <f>Cleaned_SalesTable!F579</f>
        <v>2</v>
      </c>
      <c r="T579" s="9">
        <f>Cleaned_SalesTable!G579</f>
        <v>994.32</v>
      </c>
      <c r="U579" s="8">
        <f>Cleaned_SalesTable!H579</f>
        <v>0.27</v>
      </c>
      <c r="V579" s="4" t="str">
        <f>Cleaned_SalesTable!I579</f>
        <v>PayPal</v>
      </c>
      <c r="W579" s="9">
        <f>Cleaned_SalesTable!J579</f>
        <v>1451.7072000000001</v>
      </c>
      <c r="X579" s="9">
        <f t="shared" si="56"/>
        <v>262.48</v>
      </c>
      <c r="Y579" s="9">
        <f t="shared" si="57"/>
        <v>1189.23</v>
      </c>
      <c r="Z579" s="10">
        <f t="shared" si="58"/>
        <v>0.81920000000000004</v>
      </c>
      <c r="AA579" s="4" t="str">
        <f t="shared" si="59"/>
        <v>High Value</v>
      </c>
    </row>
    <row r="580" spans="1:27" ht="15" customHeight="1" x14ac:dyDescent="0.3">
      <c r="A580" s="4" t="str">
        <f>Cleaned_SalesTable!A580</f>
        <v>SALE578</v>
      </c>
      <c r="B580" s="26">
        <f>Cleaned_SalesTable!B580</f>
        <v>45649</v>
      </c>
      <c r="C580" s="4" t="str">
        <f t="shared" si="54"/>
        <v>Dec-2024</v>
      </c>
      <c r="D580" s="24">
        <f t="shared" si="55"/>
        <v>2024</v>
      </c>
      <c r="E580" s="4" t="str">
        <f>Cleaned_SalesTable!C580</f>
        <v>CUST1223</v>
      </c>
      <c r="F580" s="4" t="str">
        <f>VLOOKUP(E580,Cleaned_CustomerTable!$A:$H,2,FALSE())</f>
        <v>Robert Harris</v>
      </c>
      <c r="G580" s="24">
        <f>VLOOKUP(E580,Cleaned_CustomerTable!$A:$H,3,FALSE())</f>
        <v>50</v>
      </c>
      <c r="H580" s="4" t="str">
        <f>VLOOKUP(E580,Cleaned_CustomerTable!$A:$H,8,FALSE())</f>
        <v>Platinum</v>
      </c>
      <c r="I580" s="4" t="str">
        <f>VLOOKUP(E580,Cleaned_CustomerTable!$A:$H,6,FALSE())</f>
        <v>Iowa</v>
      </c>
      <c r="J580" s="4" t="str">
        <f>Cleaned_SalesTable!D580</f>
        <v>PROD81</v>
      </c>
      <c r="K580" s="4" t="str">
        <f>VLOOKUP(J580,Cleaned_ProductTable!$A:$F,2,FALSE())</f>
        <v>Badminton Racket Set</v>
      </c>
      <c r="L580" s="4" t="str">
        <f>VLOOKUP(J580,Cleaned_ProductTable!$A:$F,3,FALSE())</f>
        <v>Sports</v>
      </c>
      <c r="M580" s="4" t="str">
        <f>VLOOKUP(J580,Cleaned_ProductTable!$A:$F,4,FALSE())</f>
        <v>Robinson-Brown</v>
      </c>
      <c r="N580" s="4">
        <f>VLOOKUP(J580,Cleaned_ProductTable!$A:$F,5,FALSE())</f>
        <v>285.54000000000002</v>
      </c>
      <c r="O580" s="4" t="str">
        <f>Cleaned_SalesTable!E580</f>
        <v>STORE12</v>
      </c>
      <c r="P580" s="4" t="str">
        <f>VLOOKUP(O580,Cleaned_StoreTable!$A:$F,2,FALSE())</f>
        <v>Thomas, Bridges and Harris</v>
      </c>
      <c r="Q580" s="4" t="str">
        <f>VLOOKUP(O580,Cleaned_StoreTable!$A:$F,3,FALSE())</f>
        <v>North</v>
      </c>
      <c r="R580" s="4" t="str">
        <f>VLOOKUP(O580,Cleaned_StoreTable!$A:$F,5,FALSE())</f>
        <v>Online</v>
      </c>
      <c r="S580" s="4">
        <f>Cleaned_SalesTable!F580</f>
        <v>1</v>
      </c>
      <c r="T580" s="9">
        <f>Cleaned_SalesTable!G580</f>
        <v>64.94</v>
      </c>
      <c r="U580" s="8">
        <f>Cleaned_SalesTable!H580</f>
        <v>0.21</v>
      </c>
      <c r="V580" s="4" t="str">
        <f>Cleaned_SalesTable!I580</f>
        <v>PayPal</v>
      </c>
      <c r="W580" s="9">
        <f>Cleaned_SalesTable!J580</f>
        <v>51.302599999999998</v>
      </c>
      <c r="X580" s="9">
        <f t="shared" si="56"/>
        <v>285.54000000000002</v>
      </c>
      <c r="Y580" s="9">
        <f t="shared" si="57"/>
        <v>-234.24</v>
      </c>
      <c r="Z580" s="10">
        <f t="shared" si="58"/>
        <v>-4.5659000000000001</v>
      </c>
      <c r="AA580" s="4" t="str">
        <f t="shared" si="59"/>
        <v>Standard</v>
      </c>
    </row>
    <row r="581" spans="1:27" ht="15" customHeight="1" x14ac:dyDescent="0.3">
      <c r="A581" s="4" t="str">
        <f>Cleaned_SalesTable!A581</f>
        <v>SALE579</v>
      </c>
      <c r="B581" s="26">
        <f>Cleaned_SalesTable!B581</f>
        <v>45709</v>
      </c>
      <c r="C581" s="4" t="str">
        <f t="shared" si="54"/>
        <v>Feb-2025</v>
      </c>
      <c r="D581" s="24">
        <f t="shared" si="55"/>
        <v>2025</v>
      </c>
      <c r="E581" s="4" t="str">
        <f>Cleaned_SalesTable!C581</f>
        <v>CUST1136</v>
      </c>
      <c r="F581" s="4" t="str">
        <f>VLOOKUP(E581,Cleaned_CustomerTable!$A:$H,2,FALSE())</f>
        <v>Patrick Coleman</v>
      </c>
      <c r="G581" s="24">
        <f>VLOOKUP(E581,Cleaned_CustomerTable!$A:$H,3,FALSE())</f>
        <v>29</v>
      </c>
      <c r="H581" s="4" t="str">
        <f>VLOOKUP(E581,Cleaned_CustomerTable!$A:$H,8,FALSE())</f>
        <v>Silver</v>
      </c>
      <c r="I581" s="4" t="str">
        <f>VLOOKUP(E581,Cleaned_CustomerTable!$A:$H,6,FALSE())</f>
        <v>Nebraska</v>
      </c>
      <c r="J581" s="4" t="str">
        <f>Cleaned_SalesTable!D581</f>
        <v>PROD39</v>
      </c>
      <c r="K581" s="4" t="str">
        <f>VLOOKUP(J581,Cleaned_ProductTable!$A:$F,2,FALSE())</f>
        <v>Portable Power Bank</v>
      </c>
      <c r="L581" s="4" t="str">
        <f>VLOOKUP(J581,Cleaned_ProductTable!$A:$F,3,FALSE())</f>
        <v>Electronics</v>
      </c>
      <c r="M581" s="4" t="str">
        <f>VLOOKUP(J581,Cleaned_ProductTable!$A:$F,4,FALSE())</f>
        <v>Cummings and Sons</v>
      </c>
      <c r="N581" s="4">
        <f>VLOOKUP(J581,Cleaned_ProductTable!$A:$F,5,FALSE())</f>
        <v>326.06</v>
      </c>
      <c r="O581" s="4" t="str">
        <f>Cleaned_SalesTable!E581</f>
        <v>STORE7</v>
      </c>
      <c r="P581" s="4" t="str">
        <f>VLOOKUP(O581,Cleaned_StoreTable!$A:$F,2,FALSE())</f>
        <v>Martinez-Mullins</v>
      </c>
      <c r="Q581" s="4" t="str">
        <f>VLOOKUP(O581,Cleaned_StoreTable!$A:$F,3,FALSE())</f>
        <v>South</v>
      </c>
      <c r="R581" s="4" t="str">
        <f>VLOOKUP(O581,Cleaned_StoreTable!$A:$F,5,FALSE())</f>
        <v>Online</v>
      </c>
      <c r="S581" s="4">
        <f>Cleaned_SalesTable!F581</f>
        <v>2</v>
      </c>
      <c r="T581" s="9">
        <f>Cleaned_SalesTable!G581</f>
        <v>507.66</v>
      </c>
      <c r="U581" s="8">
        <f>Cleaned_SalesTable!H581</f>
        <v>0</v>
      </c>
      <c r="V581" s="4" t="str">
        <f>Cleaned_SalesTable!I581</f>
        <v>COD</v>
      </c>
      <c r="W581" s="9">
        <f>Cleaned_SalesTable!J581</f>
        <v>1015.32</v>
      </c>
      <c r="X581" s="9">
        <f t="shared" si="56"/>
        <v>652.12</v>
      </c>
      <c r="Y581" s="9">
        <f t="shared" si="57"/>
        <v>363.2</v>
      </c>
      <c r="Z581" s="10">
        <f t="shared" si="58"/>
        <v>0.35770000000000002</v>
      </c>
      <c r="AA581" s="4" t="str">
        <f t="shared" si="59"/>
        <v>Standard</v>
      </c>
    </row>
    <row r="582" spans="1:27" ht="15" customHeight="1" x14ac:dyDescent="0.3">
      <c r="A582" s="4" t="str">
        <f>Cleaned_SalesTable!A582</f>
        <v>SALE580</v>
      </c>
      <c r="B582" s="26">
        <f>Cleaned_SalesTable!B582</f>
        <v>45273</v>
      </c>
      <c r="C582" s="4" t="str">
        <f t="shared" si="54"/>
        <v>Dec-2023</v>
      </c>
      <c r="D582" s="24">
        <f t="shared" si="55"/>
        <v>2023</v>
      </c>
      <c r="E582" s="4" t="str">
        <f>Cleaned_SalesTable!C582</f>
        <v>CUST1242</v>
      </c>
      <c r="F582" s="4" t="str">
        <f>VLOOKUP(E582,Cleaned_CustomerTable!$A:$H,2,FALSE())</f>
        <v>William Jackson</v>
      </c>
      <c r="G582" s="24">
        <f>VLOOKUP(E582,Cleaned_CustomerTable!$A:$H,3,FALSE())</f>
        <v>58</v>
      </c>
      <c r="H582" s="4" t="str">
        <f>VLOOKUP(E582,Cleaned_CustomerTable!$A:$H,8,FALSE())</f>
        <v>Silver</v>
      </c>
      <c r="I582" s="4" t="str">
        <f>VLOOKUP(E582,Cleaned_CustomerTable!$A:$H,6,FALSE())</f>
        <v>Connecticut</v>
      </c>
      <c r="J582" s="4" t="str">
        <f>Cleaned_SalesTable!D582</f>
        <v>PROD81</v>
      </c>
      <c r="K582" s="4" t="str">
        <f>VLOOKUP(J582,Cleaned_ProductTable!$A:$F,2,FALSE())</f>
        <v>Badminton Racket Set</v>
      </c>
      <c r="L582" s="4" t="str">
        <f>VLOOKUP(J582,Cleaned_ProductTable!$A:$F,3,FALSE())</f>
        <v>Sports</v>
      </c>
      <c r="M582" s="4" t="str">
        <f>VLOOKUP(J582,Cleaned_ProductTable!$A:$F,4,FALSE())</f>
        <v>Robinson-Brown</v>
      </c>
      <c r="N582" s="4">
        <f>VLOOKUP(J582,Cleaned_ProductTable!$A:$F,5,FALSE())</f>
        <v>285.54000000000002</v>
      </c>
      <c r="O582" s="4" t="str">
        <f>Cleaned_SalesTable!E582</f>
        <v>STORE4</v>
      </c>
      <c r="P582" s="4" t="str">
        <f>VLOOKUP(O582,Cleaned_StoreTable!$A:$F,2,FALSE())</f>
        <v>Alexander Group</v>
      </c>
      <c r="Q582" s="4" t="str">
        <f>VLOOKUP(O582,Cleaned_StoreTable!$A:$F,3,FALSE())</f>
        <v>South</v>
      </c>
      <c r="R582" s="4" t="str">
        <f>VLOOKUP(O582,Cleaned_StoreTable!$A:$F,5,FALSE())</f>
        <v>Online</v>
      </c>
      <c r="S582" s="4">
        <f>Cleaned_SalesTable!F582</f>
        <v>4</v>
      </c>
      <c r="T582" s="9">
        <f>Cleaned_SalesTable!G582</f>
        <v>968.27</v>
      </c>
      <c r="U582" s="8">
        <f>Cleaned_SalesTable!H582</f>
        <v>0.03</v>
      </c>
      <c r="V582" s="4" t="str">
        <f>Cleaned_SalesTable!I582</f>
        <v>PayPal</v>
      </c>
      <c r="W582" s="9">
        <f>Cleaned_SalesTable!J582</f>
        <v>3756.8876</v>
      </c>
      <c r="X582" s="9">
        <f t="shared" si="56"/>
        <v>1142.1600000000001</v>
      </c>
      <c r="Y582" s="9">
        <f t="shared" si="57"/>
        <v>2614.73</v>
      </c>
      <c r="Z582" s="10">
        <f t="shared" si="58"/>
        <v>0.69599999999999995</v>
      </c>
      <c r="AA582" s="4" t="str">
        <f t="shared" si="59"/>
        <v>High Value</v>
      </c>
    </row>
    <row r="583" spans="1:27" ht="15" customHeight="1" x14ac:dyDescent="0.3">
      <c r="A583" s="4" t="str">
        <f>Cleaned_SalesTable!A583</f>
        <v>SALE581</v>
      </c>
      <c r="B583" s="26">
        <f>Cleaned_SalesTable!B583</f>
        <v>45250</v>
      </c>
      <c r="C583" s="4" t="str">
        <f t="shared" si="54"/>
        <v>Nov-2023</v>
      </c>
      <c r="D583" s="24">
        <f t="shared" si="55"/>
        <v>2023</v>
      </c>
      <c r="E583" s="4" t="str">
        <f>Cleaned_SalesTable!C583</f>
        <v>CUST1017</v>
      </c>
      <c r="F583" s="4" t="str">
        <f>VLOOKUP(E583,Cleaned_CustomerTable!$A:$H,2,FALSE())</f>
        <v>Adam Cruz</v>
      </c>
      <c r="G583" s="24">
        <f>VLOOKUP(E583,Cleaned_CustomerTable!$A:$H,3,FALSE())</f>
        <v>60</v>
      </c>
      <c r="H583" s="4" t="str">
        <f>VLOOKUP(E583,Cleaned_CustomerTable!$A:$H,8,FALSE())</f>
        <v>Platinum</v>
      </c>
      <c r="I583" s="4" t="str">
        <f>VLOOKUP(E583,Cleaned_CustomerTable!$A:$H,6,FALSE())</f>
        <v>Georgia</v>
      </c>
      <c r="J583" s="4" t="str">
        <f>Cleaned_SalesTable!D583</f>
        <v>PROD88</v>
      </c>
      <c r="K583" s="4" t="str">
        <f>VLOOKUP(J583,Cleaned_ProductTable!$A:$F,2,FALSE())</f>
        <v>Sports Wrist Sweatbands</v>
      </c>
      <c r="L583" s="4" t="str">
        <f>VLOOKUP(J583,Cleaned_ProductTable!$A:$F,3,FALSE())</f>
        <v>Sports</v>
      </c>
      <c r="M583" s="4" t="str">
        <f>VLOOKUP(J583,Cleaned_ProductTable!$A:$F,4,FALSE())</f>
        <v>Olsen-Daniels</v>
      </c>
      <c r="N583" s="4">
        <f>VLOOKUP(J583,Cleaned_ProductTable!$A:$F,5,FALSE())</f>
        <v>131.24</v>
      </c>
      <c r="O583" s="4" t="str">
        <f>Cleaned_SalesTable!E583</f>
        <v>STORE5</v>
      </c>
      <c r="P583" s="4" t="str">
        <f>VLOOKUP(O583,Cleaned_StoreTable!$A:$F,2,FALSE())</f>
        <v>Gray Ltd</v>
      </c>
      <c r="Q583" s="4" t="str">
        <f>VLOOKUP(O583,Cleaned_StoreTable!$A:$F,3,FALSE())</f>
        <v>North</v>
      </c>
      <c r="R583" s="4" t="str">
        <f>VLOOKUP(O583,Cleaned_StoreTable!$A:$F,5,FALSE())</f>
        <v>Outlet</v>
      </c>
      <c r="S583" s="4">
        <f>Cleaned_SalesTable!F583</f>
        <v>4</v>
      </c>
      <c r="T583" s="9">
        <f>Cleaned_SalesTable!G583</f>
        <v>510.33</v>
      </c>
      <c r="U583" s="8">
        <f>Cleaned_SalesTable!H583</f>
        <v>0.2</v>
      </c>
      <c r="V583" s="4" t="str">
        <f>Cleaned_SalesTable!I583</f>
        <v>PayPal</v>
      </c>
      <c r="W583" s="9">
        <f>Cleaned_SalesTable!J583</f>
        <v>1633.056</v>
      </c>
      <c r="X583" s="9">
        <f t="shared" si="56"/>
        <v>524.96</v>
      </c>
      <c r="Y583" s="9">
        <f t="shared" si="57"/>
        <v>1108.0999999999999</v>
      </c>
      <c r="Z583" s="10">
        <f t="shared" si="58"/>
        <v>0.67849999999999999</v>
      </c>
      <c r="AA583" s="4" t="str">
        <f t="shared" si="59"/>
        <v>High Value</v>
      </c>
    </row>
    <row r="584" spans="1:27" ht="15" customHeight="1" x14ac:dyDescent="0.3">
      <c r="A584" s="4" t="str">
        <f>Cleaned_SalesTable!A584</f>
        <v>SALE582</v>
      </c>
      <c r="B584" s="26">
        <f>Cleaned_SalesTable!B584</f>
        <v>45539</v>
      </c>
      <c r="C584" s="4" t="str">
        <f t="shared" si="54"/>
        <v>Sep-2024</v>
      </c>
      <c r="D584" s="24">
        <f t="shared" si="55"/>
        <v>2024</v>
      </c>
      <c r="E584" s="4" t="str">
        <f>Cleaned_SalesTable!C584</f>
        <v>CUST1011</v>
      </c>
      <c r="F584" s="4" t="str">
        <f>VLOOKUP(E584,Cleaned_CustomerTable!$A:$H,2,FALSE())</f>
        <v>Brian Lopez</v>
      </c>
      <c r="G584" s="24">
        <f>VLOOKUP(E584,Cleaned_CustomerTable!$A:$H,3,FALSE())</f>
        <v>28</v>
      </c>
      <c r="H584" s="4" t="str">
        <f>VLOOKUP(E584,Cleaned_CustomerTable!$A:$H,8,FALSE())</f>
        <v>Gold</v>
      </c>
      <c r="I584" s="4" t="str">
        <f>VLOOKUP(E584,Cleaned_CustomerTable!$A:$H,6,FALSE())</f>
        <v>New York</v>
      </c>
      <c r="J584" s="4" t="str">
        <f>Cleaned_SalesTable!D584</f>
        <v>PROD44</v>
      </c>
      <c r="K584" s="4" t="str">
        <f>VLOOKUP(J584,Cleaned_ProductTable!$A:$F,2,FALSE())</f>
        <v>Adjustable Jump Rope</v>
      </c>
      <c r="L584" s="4" t="str">
        <f>VLOOKUP(J584,Cleaned_ProductTable!$A:$F,3,FALSE())</f>
        <v>Sports</v>
      </c>
      <c r="M584" s="4" t="str">
        <f>VLOOKUP(J584,Cleaned_ProductTable!$A:$F,4,FALSE())</f>
        <v>Cox Inc</v>
      </c>
      <c r="N584" s="4">
        <f>VLOOKUP(J584,Cleaned_ProductTable!$A:$F,5,FALSE())</f>
        <v>167.12</v>
      </c>
      <c r="O584" s="4" t="str">
        <f>Cleaned_SalesTable!E584</f>
        <v>STORE19</v>
      </c>
      <c r="P584" s="4" t="str">
        <f>VLOOKUP(O584,Cleaned_StoreTable!$A:$F,2,FALSE())</f>
        <v>Mann-Austin</v>
      </c>
      <c r="Q584" s="4" t="str">
        <f>VLOOKUP(O584,Cleaned_StoreTable!$A:$F,3,FALSE())</f>
        <v>East</v>
      </c>
      <c r="R584" s="4" t="str">
        <f>VLOOKUP(O584,Cleaned_StoreTable!$A:$F,5,FALSE())</f>
        <v>Online</v>
      </c>
      <c r="S584" s="4">
        <f>Cleaned_SalesTable!F584</f>
        <v>2</v>
      </c>
      <c r="T584" s="9">
        <f>Cleaned_SalesTable!G584</f>
        <v>156.72999999999999</v>
      </c>
      <c r="U584" s="8">
        <f>Cleaned_SalesTable!H584</f>
        <v>0.18</v>
      </c>
      <c r="V584" s="4" t="str">
        <f>Cleaned_SalesTable!I584</f>
        <v>COD</v>
      </c>
      <c r="W584" s="9">
        <f>Cleaned_SalesTable!J584</f>
        <v>257.03719999999998</v>
      </c>
      <c r="X584" s="9">
        <f t="shared" si="56"/>
        <v>334.24</v>
      </c>
      <c r="Y584" s="9">
        <f t="shared" si="57"/>
        <v>-77.2</v>
      </c>
      <c r="Z584" s="10">
        <f t="shared" si="58"/>
        <v>-0.30030000000000001</v>
      </c>
      <c r="AA584" s="4" t="str">
        <f t="shared" si="59"/>
        <v>Standard</v>
      </c>
    </row>
    <row r="585" spans="1:27" ht="15" customHeight="1" x14ac:dyDescent="0.3">
      <c r="A585" s="4" t="str">
        <f>Cleaned_SalesTable!A585</f>
        <v>SALE583</v>
      </c>
      <c r="B585" s="26">
        <f>Cleaned_SalesTable!B585</f>
        <v>45810</v>
      </c>
      <c r="C585" s="4" t="str">
        <f t="shared" si="54"/>
        <v>Jun-2025</v>
      </c>
      <c r="D585" s="24">
        <f t="shared" si="55"/>
        <v>2025</v>
      </c>
      <c r="E585" s="4" t="str">
        <f>Cleaned_SalesTable!C585</f>
        <v>CUST1142</v>
      </c>
      <c r="F585" s="4" t="str">
        <f>VLOOKUP(E585,Cleaned_CustomerTable!$A:$H,2,FALSE())</f>
        <v>Maria Ramirez</v>
      </c>
      <c r="G585" s="24">
        <f>VLOOKUP(E585,Cleaned_CustomerTable!$A:$H,3,FALSE())</f>
        <v>37</v>
      </c>
      <c r="H585" s="4" t="str">
        <f>VLOOKUP(E585,Cleaned_CustomerTable!$A:$H,8,FALSE())</f>
        <v>Bronze</v>
      </c>
      <c r="I585" s="4" t="str">
        <f>VLOOKUP(E585,Cleaned_CustomerTable!$A:$H,6,FALSE())</f>
        <v>Montana</v>
      </c>
      <c r="J585" s="4" t="str">
        <f>Cleaned_SalesTable!D585</f>
        <v>PROD99</v>
      </c>
      <c r="K585" s="4" t="str">
        <f>VLOOKUP(J585,Cleaned_ProductTable!$A:$F,2,FALSE())</f>
        <v>Stainless Steel Cookware Set</v>
      </c>
      <c r="L585" s="4" t="str">
        <f>VLOOKUP(J585,Cleaned_ProductTable!$A:$F,3,FALSE())</f>
        <v>Home</v>
      </c>
      <c r="M585" s="4" t="str">
        <f>VLOOKUP(J585,Cleaned_ProductTable!$A:$F,4,FALSE())</f>
        <v>Campbell Ltd</v>
      </c>
      <c r="N585" s="4">
        <f>VLOOKUP(J585,Cleaned_ProductTable!$A:$F,5,FALSE())</f>
        <v>201.41</v>
      </c>
      <c r="O585" s="4" t="str">
        <f>Cleaned_SalesTable!E585</f>
        <v>STORE10</v>
      </c>
      <c r="P585" s="4" t="str">
        <f>VLOOKUP(O585,Cleaned_StoreTable!$A:$F,2,FALSE())</f>
        <v>Hill, Wagner and Ballard</v>
      </c>
      <c r="Q585" s="4" t="str">
        <f>VLOOKUP(O585,Cleaned_StoreTable!$A:$F,3,FALSE())</f>
        <v>East</v>
      </c>
      <c r="R585" s="4" t="str">
        <f>VLOOKUP(O585,Cleaned_StoreTable!$A:$F,5,FALSE())</f>
        <v>Online</v>
      </c>
      <c r="S585" s="4">
        <f>Cleaned_SalesTable!F585</f>
        <v>3</v>
      </c>
      <c r="T585" s="9">
        <f>Cleaned_SalesTable!G585</f>
        <v>53.83</v>
      </c>
      <c r="U585" s="8">
        <f>Cleaned_SalesTable!H585</f>
        <v>0.24</v>
      </c>
      <c r="V585" s="4" t="str">
        <f>Cleaned_SalesTable!I585</f>
        <v>Credit Card</v>
      </c>
      <c r="W585" s="9">
        <f>Cleaned_SalesTable!J585</f>
        <v>122.7324</v>
      </c>
      <c r="X585" s="9">
        <f t="shared" si="56"/>
        <v>604.23</v>
      </c>
      <c r="Y585" s="9">
        <f t="shared" si="57"/>
        <v>-481.5</v>
      </c>
      <c r="Z585" s="10">
        <f t="shared" si="58"/>
        <v>-3.9232</v>
      </c>
      <c r="AA585" s="4" t="str">
        <f t="shared" si="59"/>
        <v>Standard</v>
      </c>
    </row>
    <row r="586" spans="1:27" ht="15" customHeight="1" x14ac:dyDescent="0.3">
      <c r="A586" s="4" t="str">
        <f>Cleaned_SalesTable!A586</f>
        <v>SALE584</v>
      </c>
      <c r="B586" s="26">
        <f>Cleaned_SalesTable!B586</f>
        <v>45350</v>
      </c>
      <c r="C586" s="4" t="str">
        <f t="shared" si="54"/>
        <v>Feb-2024</v>
      </c>
      <c r="D586" s="24">
        <f t="shared" si="55"/>
        <v>2024</v>
      </c>
      <c r="E586" s="4" t="str">
        <f>Cleaned_SalesTable!C586</f>
        <v>CUST1377</v>
      </c>
      <c r="F586" s="4" t="str">
        <f>VLOOKUP(E586,Cleaned_CustomerTable!$A:$H,2,FALSE())</f>
        <v>Charles Conley</v>
      </c>
      <c r="G586" s="24">
        <f>VLOOKUP(E586,Cleaned_CustomerTable!$A:$H,3,FALSE())</f>
        <v>39</v>
      </c>
      <c r="H586" s="4" t="str">
        <f>VLOOKUP(E586,Cleaned_CustomerTable!$A:$H,8,FALSE())</f>
        <v>Gold</v>
      </c>
      <c r="I586" s="4" t="str">
        <f>VLOOKUP(E586,Cleaned_CustomerTable!$A:$H,6,FALSE())</f>
        <v>Maine</v>
      </c>
      <c r="J586" s="4" t="str">
        <f>Cleaned_SalesTable!D586</f>
        <v>PROD78</v>
      </c>
      <c r="K586" s="4" t="str">
        <f>VLOOKUP(J586,Cleaned_ProductTable!$A:$F,2,FALSE())</f>
        <v>Essential Oil Diffuser</v>
      </c>
      <c r="L586" s="4" t="str">
        <f>VLOOKUP(J586,Cleaned_ProductTable!$A:$F,3,FALSE())</f>
        <v>Home</v>
      </c>
      <c r="M586" s="4" t="str">
        <f>VLOOKUP(J586,Cleaned_ProductTable!$A:$F,4,FALSE())</f>
        <v>Hernandez Inc</v>
      </c>
      <c r="N586" s="4">
        <f>VLOOKUP(J586,Cleaned_ProductTable!$A:$F,5,FALSE())</f>
        <v>325.26</v>
      </c>
      <c r="O586" s="4" t="str">
        <f>Cleaned_SalesTable!E586</f>
        <v>STORE4</v>
      </c>
      <c r="P586" s="4" t="str">
        <f>VLOOKUP(O586,Cleaned_StoreTable!$A:$F,2,FALSE())</f>
        <v>Alexander Group</v>
      </c>
      <c r="Q586" s="4" t="str">
        <f>VLOOKUP(O586,Cleaned_StoreTable!$A:$F,3,FALSE())</f>
        <v>South</v>
      </c>
      <c r="R586" s="4" t="str">
        <f>VLOOKUP(O586,Cleaned_StoreTable!$A:$F,5,FALSE())</f>
        <v>Online</v>
      </c>
      <c r="S586" s="4">
        <f>Cleaned_SalesTable!F586</f>
        <v>1</v>
      </c>
      <c r="T586" s="9">
        <f>Cleaned_SalesTable!G586</f>
        <v>34.71</v>
      </c>
      <c r="U586" s="8">
        <f>Cleaned_SalesTable!H586</f>
        <v>0.1</v>
      </c>
      <c r="V586" s="4" t="str">
        <f>Cleaned_SalesTable!I586</f>
        <v>COD</v>
      </c>
      <c r="W586" s="9">
        <f>Cleaned_SalesTable!J586</f>
        <v>31.239000000000001</v>
      </c>
      <c r="X586" s="9">
        <f t="shared" si="56"/>
        <v>325.26</v>
      </c>
      <c r="Y586" s="9">
        <f t="shared" si="57"/>
        <v>-294.02</v>
      </c>
      <c r="Z586" s="10">
        <f t="shared" si="58"/>
        <v>-9.4120000000000008</v>
      </c>
      <c r="AA586" s="4" t="str">
        <f t="shared" si="59"/>
        <v>Standard</v>
      </c>
    </row>
    <row r="587" spans="1:27" ht="15" customHeight="1" x14ac:dyDescent="0.3">
      <c r="A587" s="4" t="str">
        <f>Cleaned_SalesTable!A587</f>
        <v>SALE585</v>
      </c>
      <c r="B587" s="26">
        <f>Cleaned_SalesTable!B587</f>
        <v>45633</v>
      </c>
      <c r="C587" s="4" t="str">
        <f t="shared" si="54"/>
        <v>Dec-2024</v>
      </c>
      <c r="D587" s="24">
        <f t="shared" si="55"/>
        <v>2024</v>
      </c>
      <c r="E587" s="4" t="str">
        <f>Cleaned_SalesTable!C587</f>
        <v>CUST1229</v>
      </c>
      <c r="F587" s="4" t="str">
        <f>VLOOKUP(E587,Cleaned_CustomerTable!$A:$H,2,FALSE())</f>
        <v>Tanner Thompson</v>
      </c>
      <c r="G587" s="24">
        <f>VLOOKUP(E587,Cleaned_CustomerTable!$A:$H,3,FALSE())</f>
        <v>32</v>
      </c>
      <c r="H587" s="4" t="str">
        <f>VLOOKUP(E587,Cleaned_CustomerTable!$A:$H,8,FALSE())</f>
        <v>Bronze</v>
      </c>
      <c r="I587" s="4" t="str">
        <f>VLOOKUP(E587,Cleaned_CustomerTable!$A:$H,6,FALSE())</f>
        <v>Maryland</v>
      </c>
      <c r="J587" s="4" t="str">
        <f>Cleaned_SalesTable!D587</f>
        <v>PROD77</v>
      </c>
      <c r="K587" s="4" t="str">
        <f>VLOOKUP(J587,Cleaned_ProductTable!$A:$F,2,FALSE())</f>
        <v>WiFi Mesh Router</v>
      </c>
      <c r="L587" s="4" t="str">
        <f>VLOOKUP(J587,Cleaned_ProductTable!$A:$F,3,FALSE())</f>
        <v>Electronics</v>
      </c>
      <c r="M587" s="4" t="str">
        <f>VLOOKUP(J587,Cleaned_ProductTable!$A:$F,4,FALSE())</f>
        <v>White, Reeves and Woods</v>
      </c>
      <c r="N587" s="4">
        <f>VLOOKUP(J587,Cleaned_ProductTable!$A:$F,5,FALSE())</f>
        <v>480.9</v>
      </c>
      <c r="O587" s="4" t="str">
        <f>Cleaned_SalesTable!E587</f>
        <v>STORE1</v>
      </c>
      <c r="P587" s="4" t="str">
        <f>VLOOKUP(O587,Cleaned_StoreTable!$A:$F,2,FALSE())</f>
        <v>Martinez, Adkins and Johnson</v>
      </c>
      <c r="Q587" s="4" t="str">
        <f>VLOOKUP(O587,Cleaned_StoreTable!$A:$F,3,FALSE())</f>
        <v>North</v>
      </c>
      <c r="R587" s="4" t="str">
        <f>VLOOKUP(O587,Cleaned_StoreTable!$A:$F,5,FALSE())</f>
        <v>Flagship</v>
      </c>
      <c r="S587" s="4">
        <f>Cleaned_SalesTable!F587</f>
        <v>2</v>
      </c>
      <c r="T587" s="9">
        <f>Cleaned_SalesTable!G587</f>
        <v>829.15</v>
      </c>
      <c r="U587" s="8">
        <f>Cleaned_SalesTable!H587</f>
        <v>0.11</v>
      </c>
      <c r="V587" s="4" t="str">
        <f>Cleaned_SalesTable!I587</f>
        <v>PayPal</v>
      </c>
      <c r="W587" s="9">
        <f>Cleaned_SalesTable!J587</f>
        <v>1475.8869999999999</v>
      </c>
      <c r="X587" s="9">
        <f t="shared" si="56"/>
        <v>961.8</v>
      </c>
      <c r="Y587" s="9">
        <f t="shared" si="57"/>
        <v>514.09</v>
      </c>
      <c r="Z587" s="10">
        <f t="shared" si="58"/>
        <v>0.3483</v>
      </c>
      <c r="AA587" s="4" t="str">
        <f t="shared" si="59"/>
        <v>High Value</v>
      </c>
    </row>
    <row r="588" spans="1:27" ht="15" customHeight="1" x14ac:dyDescent="0.3">
      <c r="A588" s="4" t="str">
        <f>Cleaned_SalesTable!A588</f>
        <v>SALE586</v>
      </c>
      <c r="B588" s="26">
        <f>Cleaned_SalesTable!B588</f>
        <v>45798</v>
      </c>
      <c r="C588" s="4" t="str">
        <f t="shared" si="54"/>
        <v>May-2025</v>
      </c>
      <c r="D588" s="24">
        <f t="shared" si="55"/>
        <v>2025</v>
      </c>
      <c r="E588" s="4" t="str">
        <f>Cleaned_SalesTable!C588</f>
        <v>CUST1264</v>
      </c>
      <c r="F588" s="4" t="str">
        <f>VLOOKUP(E588,Cleaned_CustomerTable!$A:$H,2,FALSE())</f>
        <v>Matthew Payne</v>
      </c>
      <c r="G588" s="24">
        <f>VLOOKUP(E588,Cleaned_CustomerTable!$A:$H,3,FALSE())</f>
        <v>25</v>
      </c>
      <c r="H588" s="4" t="str">
        <f>VLOOKUP(E588,Cleaned_CustomerTable!$A:$H,8,FALSE())</f>
        <v>Gold</v>
      </c>
      <c r="I588" s="4" t="str">
        <f>VLOOKUP(E588,Cleaned_CustomerTable!$A:$H,6,FALSE())</f>
        <v>Wyoming</v>
      </c>
      <c r="J588" s="4" t="str">
        <f>Cleaned_SalesTable!D588</f>
        <v>PROD98</v>
      </c>
      <c r="K588" s="4" t="str">
        <f>VLOOKUP(J588,Cleaned_ProductTable!$A:$F,2,FALSE())</f>
        <v>Portable Bluetooth Speaker</v>
      </c>
      <c r="L588" s="4" t="str">
        <f>VLOOKUP(J588,Cleaned_ProductTable!$A:$F,3,FALSE())</f>
        <v>Electronics</v>
      </c>
      <c r="M588" s="4" t="str">
        <f>VLOOKUP(J588,Cleaned_ProductTable!$A:$F,4,FALSE())</f>
        <v>Flores-King</v>
      </c>
      <c r="N588" s="4">
        <f>VLOOKUP(J588,Cleaned_ProductTable!$A:$F,5,FALSE())</f>
        <v>431.67</v>
      </c>
      <c r="O588" s="4" t="str">
        <f>Cleaned_SalesTable!E588</f>
        <v>STORE3</v>
      </c>
      <c r="P588" s="4" t="str">
        <f>VLOOKUP(O588,Cleaned_StoreTable!$A:$F,2,FALSE())</f>
        <v>Johnson-Wright</v>
      </c>
      <c r="Q588" s="4" t="str">
        <f>VLOOKUP(O588,Cleaned_StoreTable!$A:$F,3,FALSE())</f>
        <v>North</v>
      </c>
      <c r="R588" s="4" t="str">
        <f>VLOOKUP(O588,Cleaned_StoreTable!$A:$F,5,FALSE())</f>
        <v>Outlet</v>
      </c>
      <c r="S588" s="4">
        <f>Cleaned_SalesTable!F588</f>
        <v>2</v>
      </c>
      <c r="T588" s="9">
        <f>Cleaned_SalesTable!G588</f>
        <v>481.86</v>
      </c>
      <c r="U588" s="8">
        <f>Cleaned_SalesTable!H588</f>
        <v>0.1</v>
      </c>
      <c r="V588" s="4" t="str">
        <f>Cleaned_SalesTable!I588</f>
        <v>COD</v>
      </c>
      <c r="W588" s="9">
        <f>Cleaned_SalesTable!J588</f>
        <v>867.34799999999996</v>
      </c>
      <c r="X588" s="9">
        <f t="shared" si="56"/>
        <v>863.34</v>
      </c>
      <c r="Y588" s="9">
        <f t="shared" si="57"/>
        <v>4.01</v>
      </c>
      <c r="Z588" s="10">
        <f t="shared" si="58"/>
        <v>4.5999999999999999E-3</v>
      </c>
      <c r="AA588" s="4" t="str">
        <f t="shared" si="59"/>
        <v>Standard</v>
      </c>
    </row>
    <row r="589" spans="1:27" ht="15" customHeight="1" x14ac:dyDescent="0.3">
      <c r="A589" s="4" t="str">
        <f>Cleaned_SalesTable!A589</f>
        <v>SALE587</v>
      </c>
      <c r="B589" s="26">
        <f>Cleaned_SalesTable!B589</f>
        <v>45354</v>
      </c>
      <c r="C589" s="4" t="str">
        <f t="shared" si="54"/>
        <v>Mar-2024</v>
      </c>
      <c r="D589" s="24">
        <f t="shared" si="55"/>
        <v>2024</v>
      </c>
      <c r="E589" s="4" t="str">
        <f>Cleaned_SalesTable!C589</f>
        <v>CUST1147</v>
      </c>
      <c r="F589" s="4" t="str">
        <f>VLOOKUP(E589,Cleaned_CustomerTable!$A:$H,2,FALSE())</f>
        <v>Rhonda Young</v>
      </c>
      <c r="G589" s="24">
        <f>VLOOKUP(E589,Cleaned_CustomerTable!$A:$H,3,FALSE())</f>
        <v>49</v>
      </c>
      <c r="H589" s="4" t="str">
        <f>VLOOKUP(E589,Cleaned_CustomerTable!$A:$H,8,FALSE())</f>
        <v>Platinum</v>
      </c>
      <c r="I589" s="4" t="str">
        <f>VLOOKUP(E589,Cleaned_CustomerTable!$A:$H,6,FALSE())</f>
        <v>Alaska</v>
      </c>
      <c r="J589" s="4" t="str">
        <f>Cleaned_SalesTable!D589</f>
        <v>PROD52</v>
      </c>
      <c r="K589" s="4" t="str">
        <f>VLOOKUP(J589,Cleaned_ProductTable!$A:$F,2,FALSE())</f>
        <v>Rugby Ball</v>
      </c>
      <c r="L589" s="4" t="str">
        <f>VLOOKUP(J589,Cleaned_ProductTable!$A:$F,3,FALSE())</f>
        <v>Sports</v>
      </c>
      <c r="M589" s="4" t="str">
        <f>VLOOKUP(J589,Cleaned_ProductTable!$A:$F,4,FALSE())</f>
        <v>Harris Inc</v>
      </c>
      <c r="N589" s="4">
        <f>VLOOKUP(J589,Cleaned_ProductTable!$A:$F,5,FALSE())</f>
        <v>212.26</v>
      </c>
      <c r="O589" s="4" t="str">
        <f>Cleaned_SalesTable!E589</f>
        <v>STORE7</v>
      </c>
      <c r="P589" s="4" t="str">
        <f>VLOOKUP(O589,Cleaned_StoreTable!$A:$F,2,FALSE())</f>
        <v>Martinez-Mullins</v>
      </c>
      <c r="Q589" s="4" t="str">
        <f>VLOOKUP(O589,Cleaned_StoreTable!$A:$F,3,FALSE())</f>
        <v>South</v>
      </c>
      <c r="R589" s="4" t="str">
        <f>VLOOKUP(O589,Cleaned_StoreTable!$A:$F,5,FALSE())</f>
        <v>Online</v>
      </c>
      <c r="S589" s="4">
        <f>Cleaned_SalesTable!F589</f>
        <v>4</v>
      </c>
      <c r="T589" s="9">
        <f>Cleaned_SalesTable!G589</f>
        <v>915.17</v>
      </c>
      <c r="U589" s="8">
        <f>Cleaned_SalesTable!H589</f>
        <v>0.19</v>
      </c>
      <c r="V589" s="4" t="str">
        <f>Cleaned_SalesTable!I589</f>
        <v>COD</v>
      </c>
      <c r="W589" s="9">
        <f>Cleaned_SalesTable!J589</f>
        <v>2965.1507999999999</v>
      </c>
      <c r="X589" s="9">
        <f t="shared" si="56"/>
        <v>849.04</v>
      </c>
      <c r="Y589" s="9">
        <f t="shared" si="57"/>
        <v>2116.11</v>
      </c>
      <c r="Z589" s="10">
        <f t="shared" si="58"/>
        <v>0.7137</v>
      </c>
      <c r="AA589" s="4" t="str">
        <f t="shared" si="59"/>
        <v>High Value</v>
      </c>
    </row>
    <row r="590" spans="1:27" ht="15" customHeight="1" x14ac:dyDescent="0.3">
      <c r="A590" s="4" t="str">
        <f>Cleaned_SalesTable!A590</f>
        <v>SALE588</v>
      </c>
      <c r="B590" s="26">
        <f>Cleaned_SalesTable!B590</f>
        <v>45357</v>
      </c>
      <c r="C590" s="4" t="str">
        <f t="shared" si="54"/>
        <v>Mar-2024</v>
      </c>
      <c r="D590" s="24">
        <f t="shared" si="55"/>
        <v>2024</v>
      </c>
      <c r="E590" s="4" t="str">
        <f>Cleaned_SalesTable!C590</f>
        <v>CUST1214</v>
      </c>
      <c r="F590" s="4" t="str">
        <f>VLOOKUP(E590,Cleaned_CustomerTable!$A:$H,2,FALSE())</f>
        <v>Eric Todd</v>
      </c>
      <c r="G590" s="24">
        <f>VLOOKUP(E590,Cleaned_CustomerTable!$A:$H,3,FALSE())</f>
        <v>61</v>
      </c>
      <c r="H590" s="4" t="str">
        <f>VLOOKUP(E590,Cleaned_CustomerTable!$A:$H,8,FALSE())</f>
        <v>Gold</v>
      </c>
      <c r="I590" s="4" t="str">
        <f>VLOOKUP(E590,Cleaned_CustomerTable!$A:$H,6,FALSE())</f>
        <v>Montana</v>
      </c>
      <c r="J590" s="4" t="str">
        <f>Cleaned_SalesTable!D590</f>
        <v>PROD71</v>
      </c>
      <c r="K590" s="4" t="str">
        <f>VLOOKUP(J590,Cleaned_ProductTable!$A:$F,2,FALSE())</f>
        <v>Hair Repair Oil Treatment</v>
      </c>
      <c r="L590" s="4" t="str">
        <f>VLOOKUP(J590,Cleaned_ProductTable!$A:$F,3,FALSE())</f>
        <v>Beauty</v>
      </c>
      <c r="M590" s="4" t="str">
        <f>VLOOKUP(J590,Cleaned_ProductTable!$A:$F,4,FALSE())</f>
        <v>Hopkins Ltd</v>
      </c>
      <c r="N590" s="4">
        <f>VLOOKUP(J590,Cleaned_ProductTable!$A:$F,5,FALSE())</f>
        <v>214.32</v>
      </c>
      <c r="O590" s="4" t="str">
        <f>Cleaned_SalesTable!E590</f>
        <v>STORE18</v>
      </c>
      <c r="P590" s="4" t="str">
        <f>VLOOKUP(O590,Cleaned_StoreTable!$A:$F,2,FALSE())</f>
        <v>Guerrero-Schmitt</v>
      </c>
      <c r="Q590" s="4" t="str">
        <f>VLOOKUP(O590,Cleaned_StoreTable!$A:$F,3,FALSE())</f>
        <v>East</v>
      </c>
      <c r="R590" s="4" t="str">
        <f>VLOOKUP(O590,Cleaned_StoreTable!$A:$F,5,FALSE())</f>
        <v>Flagship</v>
      </c>
      <c r="S590" s="4">
        <f>Cleaned_SalesTable!F590</f>
        <v>1</v>
      </c>
      <c r="T590" s="9">
        <f>Cleaned_SalesTable!G590</f>
        <v>250.95</v>
      </c>
      <c r="U590" s="8">
        <f>Cleaned_SalesTable!H590</f>
        <v>0.03</v>
      </c>
      <c r="V590" s="4" t="str">
        <f>Cleaned_SalesTable!I590</f>
        <v>PayPal</v>
      </c>
      <c r="W590" s="9">
        <f>Cleaned_SalesTable!J590</f>
        <v>243.42150000000001</v>
      </c>
      <c r="X590" s="9">
        <f t="shared" si="56"/>
        <v>214.32</v>
      </c>
      <c r="Y590" s="9">
        <f t="shared" si="57"/>
        <v>29.1</v>
      </c>
      <c r="Z590" s="10">
        <f t="shared" si="58"/>
        <v>0.1195</v>
      </c>
      <c r="AA590" s="4" t="str">
        <f t="shared" si="59"/>
        <v>Standard</v>
      </c>
    </row>
    <row r="591" spans="1:27" ht="15" customHeight="1" x14ac:dyDescent="0.3">
      <c r="A591" s="4" t="str">
        <f>Cleaned_SalesTable!A591</f>
        <v>SALE589</v>
      </c>
      <c r="B591" s="26">
        <f>Cleaned_SalesTable!B591</f>
        <v>45257</v>
      </c>
      <c r="C591" s="4" t="str">
        <f t="shared" si="54"/>
        <v>Nov-2023</v>
      </c>
      <c r="D591" s="24">
        <f t="shared" si="55"/>
        <v>2023</v>
      </c>
      <c r="E591" s="4" t="str">
        <f>Cleaned_SalesTable!C591</f>
        <v>CUST1325</v>
      </c>
      <c r="F591" s="4" t="str">
        <f>VLOOKUP(E591,Cleaned_CustomerTable!$A:$H,2,FALSE())</f>
        <v>Andrew Smith</v>
      </c>
      <c r="G591" s="24">
        <f>VLOOKUP(E591,Cleaned_CustomerTable!$A:$H,3,FALSE())</f>
        <v>60</v>
      </c>
      <c r="H591" s="4" t="str">
        <f>VLOOKUP(E591,Cleaned_CustomerTable!$A:$H,8,FALSE())</f>
        <v>Bronze</v>
      </c>
      <c r="I591" s="4" t="str">
        <f>VLOOKUP(E591,Cleaned_CustomerTable!$A:$H,6,FALSE())</f>
        <v>Wisconsin</v>
      </c>
      <c r="J591" s="4" t="str">
        <f>Cleaned_SalesTable!D591</f>
        <v>PROD96</v>
      </c>
      <c r="K591" s="4" t="str">
        <f>VLOOKUP(J591,Cleaned_ProductTable!$A:$F,2,FALSE())</f>
        <v>Women's Formal Blazer</v>
      </c>
      <c r="L591" s="4" t="str">
        <f>VLOOKUP(J591,Cleaned_ProductTable!$A:$F,3,FALSE())</f>
        <v>Clothing</v>
      </c>
      <c r="M591" s="4" t="str">
        <f>VLOOKUP(J591,Cleaned_ProductTable!$A:$F,4,FALSE())</f>
        <v>Phillips and Sons</v>
      </c>
      <c r="N591" s="4">
        <f>VLOOKUP(J591,Cleaned_ProductTable!$A:$F,5,FALSE())</f>
        <v>358.47</v>
      </c>
      <c r="O591" s="4" t="str">
        <f>Cleaned_SalesTable!E591</f>
        <v>STORE5</v>
      </c>
      <c r="P591" s="4" t="str">
        <f>VLOOKUP(O591,Cleaned_StoreTable!$A:$F,2,FALSE())</f>
        <v>Gray Ltd</v>
      </c>
      <c r="Q591" s="4" t="str">
        <f>VLOOKUP(O591,Cleaned_StoreTable!$A:$F,3,FALSE())</f>
        <v>North</v>
      </c>
      <c r="R591" s="4" t="str">
        <f>VLOOKUP(O591,Cleaned_StoreTable!$A:$F,5,FALSE())</f>
        <v>Outlet</v>
      </c>
      <c r="S591" s="4">
        <f>Cleaned_SalesTable!F591</f>
        <v>3</v>
      </c>
      <c r="T591" s="9">
        <f>Cleaned_SalesTable!G591</f>
        <v>882.84</v>
      </c>
      <c r="U591" s="8">
        <f>Cleaned_SalesTable!H591</f>
        <v>0.1</v>
      </c>
      <c r="V591" s="4" t="str">
        <f>Cleaned_SalesTable!I591</f>
        <v>Credit Card</v>
      </c>
      <c r="W591" s="9">
        <f>Cleaned_SalesTable!J591</f>
        <v>2383.6680000000001</v>
      </c>
      <c r="X591" s="9">
        <f t="shared" si="56"/>
        <v>1075.4100000000001</v>
      </c>
      <c r="Y591" s="9">
        <f t="shared" si="57"/>
        <v>1308.26</v>
      </c>
      <c r="Z591" s="10">
        <f t="shared" si="58"/>
        <v>0.54879999999999995</v>
      </c>
      <c r="AA591" s="4" t="str">
        <f t="shared" si="59"/>
        <v>High Value</v>
      </c>
    </row>
    <row r="592" spans="1:27" ht="15" customHeight="1" x14ac:dyDescent="0.3">
      <c r="A592" s="4" t="str">
        <f>Cleaned_SalesTable!A592</f>
        <v>SALE590</v>
      </c>
      <c r="B592" s="26">
        <f>Cleaned_SalesTable!B592</f>
        <v>45702</v>
      </c>
      <c r="C592" s="4" t="str">
        <f t="shared" si="54"/>
        <v>Feb-2025</v>
      </c>
      <c r="D592" s="24">
        <f t="shared" si="55"/>
        <v>2025</v>
      </c>
      <c r="E592" s="4" t="str">
        <f>Cleaned_SalesTable!C592</f>
        <v>CUST1138</v>
      </c>
      <c r="F592" s="4" t="str">
        <f>VLOOKUP(E592,Cleaned_CustomerTable!$A:$H,2,FALSE())</f>
        <v>Sean Roth</v>
      </c>
      <c r="G592" s="24">
        <f>VLOOKUP(E592,Cleaned_CustomerTable!$A:$H,3,FALSE())</f>
        <v>43</v>
      </c>
      <c r="H592" s="4" t="str">
        <f>VLOOKUP(E592,Cleaned_CustomerTable!$A:$H,8,FALSE())</f>
        <v>Gold</v>
      </c>
      <c r="I592" s="4" t="str">
        <f>VLOOKUP(E592,Cleaned_CustomerTable!$A:$H,6,FALSE())</f>
        <v>Virginia</v>
      </c>
      <c r="J592" s="4" t="str">
        <f>Cleaned_SalesTable!D592</f>
        <v>PROD19</v>
      </c>
      <c r="K592" s="4" t="str">
        <f>VLOOKUP(J592,Cleaned_ProductTable!$A:$F,2,FALSE())</f>
        <v>Knee Support Brace</v>
      </c>
      <c r="L592" s="4" t="str">
        <f>VLOOKUP(J592,Cleaned_ProductTable!$A:$F,3,FALSE())</f>
        <v>Sports</v>
      </c>
      <c r="M592" s="4" t="str">
        <f>VLOOKUP(J592,Cleaned_ProductTable!$A:$F,4,FALSE())</f>
        <v>May-Reese</v>
      </c>
      <c r="N592" s="4">
        <f>VLOOKUP(J592,Cleaned_ProductTable!$A:$F,5,FALSE())</f>
        <v>21.34</v>
      </c>
      <c r="O592" s="4" t="str">
        <f>Cleaned_SalesTable!E592</f>
        <v>STORE18</v>
      </c>
      <c r="P592" s="4" t="str">
        <f>VLOOKUP(O592,Cleaned_StoreTable!$A:$F,2,FALSE())</f>
        <v>Guerrero-Schmitt</v>
      </c>
      <c r="Q592" s="4" t="str">
        <f>VLOOKUP(O592,Cleaned_StoreTable!$A:$F,3,FALSE())</f>
        <v>East</v>
      </c>
      <c r="R592" s="4" t="str">
        <f>VLOOKUP(O592,Cleaned_StoreTable!$A:$F,5,FALSE())</f>
        <v>Flagship</v>
      </c>
      <c r="S592" s="4">
        <f>Cleaned_SalesTable!F592</f>
        <v>4</v>
      </c>
      <c r="T592" s="9">
        <f>Cleaned_SalesTable!G592</f>
        <v>573.37</v>
      </c>
      <c r="U592" s="8">
        <f>Cleaned_SalesTable!H592</f>
        <v>0.04</v>
      </c>
      <c r="V592" s="4" t="str">
        <f>Cleaned_SalesTable!I592</f>
        <v>COD</v>
      </c>
      <c r="W592" s="9">
        <f>Cleaned_SalesTable!J592</f>
        <v>2201.7408</v>
      </c>
      <c r="X592" s="9">
        <f t="shared" si="56"/>
        <v>85.36</v>
      </c>
      <c r="Y592" s="9">
        <f t="shared" si="57"/>
        <v>2116.38</v>
      </c>
      <c r="Z592" s="10">
        <f t="shared" si="58"/>
        <v>0.96120000000000005</v>
      </c>
      <c r="AA592" s="4" t="str">
        <f t="shared" si="59"/>
        <v>High Value</v>
      </c>
    </row>
    <row r="593" spans="1:27" ht="15" customHeight="1" x14ac:dyDescent="0.3">
      <c r="A593" s="4" t="str">
        <f>Cleaned_SalesTable!A593</f>
        <v>SALE591</v>
      </c>
      <c r="B593" s="26">
        <f>Cleaned_SalesTable!B593</f>
        <v>45318</v>
      </c>
      <c r="C593" s="4" t="str">
        <f t="shared" si="54"/>
        <v>Jan-2024</v>
      </c>
      <c r="D593" s="24">
        <f t="shared" si="55"/>
        <v>2024</v>
      </c>
      <c r="E593" s="4" t="str">
        <f>Cleaned_SalesTable!C593</f>
        <v>CUST1058</v>
      </c>
      <c r="F593" s="4" t="str">
        <f>VLOOKUP(E593,Cleaned_CustomerTable!$A:$H,2,FALSE())</f>
        <v>Cheryl Copeland</v>
      </c>
      <c r="G593" s="24">
        <f>VLOOKUP(E593,Cleaned_CustomerTable!$A:$H,3,FALSE())</f>
        <v>51</v>
      </c>
      <c r="H593" s="4" t="str">
        <f>VLOOKUP(E593,Cleaned_CustomerTable!$A:$H,8,FALSE())</f>
        <v>Platinum</v>
      </c>
      <c r="I593" s="4" t="str">
        <f>VLOOKUP(E593,Cleaned_CustomerTable!$A:$H,6,FALSE())</f>
        <v>Maryland</v>
      </c>
      <c r="J593" s="4" t="str">
        <f>Cleaned_SalesTable!D593</f>
        <v>PROD32</v>
      </c>
      <c r="K593" s="4" t="str">
        <f>VLOOKUP(J593,Cleaned_ProductTable!$A:$F,2,FALSE())</f>
        <v>Vitamin C Face Serum</v>
      </c>
      <c r="L593" s="4" t="str">
        <f>VLOOKUP(J593,Cleaned_ProductTable!$A:$F,3,FALSE())</f>
        <v>Beauty</v>
      </c>
      <c r="M593" s="4" t="str">
        <f>VLOOKUP(J593,Cleaned_ProductTable!$A:$F,4,FALSE())</f>
        <v>Griffin Ltd</v>
      </c>
      <c r="N593" s="4">
        <f>VLOOKUP(J593,Cleaned_ProductTable!$A:$F,5,FALSE())</f>
        <v>283.83</v>
      </c>
      <c r="O593" s="4" t="str">
        <f>Cleaned_SalesTable!E593</f>
        <v>STORE12</v>
      </c>
      <c r="P593" s="4" t="str">
        <f>VLOOKUP(O593,Cleaned_StoreTable!$A:$F,2,FALSE())</f>
        <v>Thomas, Bridges and Harris</v>
      </c>
      <c r="Q593" s="4" t="str">
        <f>VLOOKUP(O593,Cleaned_StoreTable!$A:$F,3,FALSE())</f>
        <v>North</v>
      </c>
      <c r="R593" s="4" t="str">
        <f>VLOOKUP(O593,Cleaned_StoreTable!$A:$F,5,FALSE())</f>
        <v>Online</v>
      </c>
      <c r="S593" s="4">
        <f>Cleaned_SalesTable!F593</f>
        <v>3</v>
      </c>
      <c r="T593" s="9">
        <f>Cleaned_SalesTable!G593</f>
        <v>622.72</v>
      </c>
      <c r="U593" s="8">
        <f>Cleaned_SalesTable!H593</f>
        <v>0.04</v>
      </c>
      <c r="V593" s="4" t="str">
        <f>Cleaned_SalesTable!I593</f>
        <v>Credit Card</v>
      </c>
      <c r="W593" s="9">
        <f>Cleaned_SalesTable!J593</f>
        <v>1793.4336000000001</v>
      </c>
      <c r="X593" s="9">
        <f t="shared" si="56"/>
        <v>851.49</v>
      </c>
      <c r="Y593" s="9">
        <f t="shared" si="57"/>
        <v>941.94</v>
      </c>
      <c r="Z593" s="10">
        <f t="shared" si="58"/>
        <v>0.5252</v>
      </c>
      <c r="AA593" s="4" t="str">
        <f t="shared" si="59"/>
        <v>High Value</v>
      </c>
    </row>
    <row r="594" spans="1:27" ht="15" customHeight="1" x14ac:dyDescent="0.3">
      <c r="A594" s="4" t="str">
        <f>Cleaned_SalesTable!A594</f>
        <v>SALE592</v>
      </c>
      <c r="B594" s="26">
        <f>Cleaned_SalesTable!B594</f>
        <v>45943</v>
      </c>
      <c r="C594" s="4" t="str">
        <f t="shared" si="54"/>
        <v>Oct-2025</v>
      </c>
      <c r="D594" s="24">
        <f t="shared" si="55"/>
        <v>2025</v>
      </c>
      <c r="E594" s="4" t="str">
        <f>Cleaned_SalesTable!C594</f>
        <v>CUST1388</v>
      </c>
      <c r="F594" s="4" t="str">
        <f>VLOOKUP(E594,Cleaned_CustomerTable!$A:$H,2,FALSE())</f>
        <v>Timothy Valenzuela</v>
      </c>
      <c r="G594" s="24">
        <f>VLOOKUP(E594,Cleaned_CustomerTable!$A:$H,3,FALSE())</f>
        <v>53</v>
      </c>
      <c r="H594" s="4" t="str">
        <f>VLOOKUP(E594,Cleaned_CustomerTable!$A:$H,8,FALSE())</f>
        <v>Platinum</v>
      </c>
      <c r="I594" s="4" t="str">
        <f>VLOOKUP(E594,Cleaned_CustomerTable!$A:$H,6,FALSE())</f>
        <v>Missouri</v>
      </c>
      <c r="J594" s="4" t="str">
        <f>Cleaned_SalesTable!D594</f>
        <v>PROD92</v>
      </c>
      <c r="K594" s="4" t="str">
        <f>VLOOKUP(J594,Cleaned_ProductTable!$A:$F,2,FALSE())</f>
        <v>Microwave Oven</v>
      </c>
      <c r="L594" s="4" t="str">
        <f>VLOOKUP(J594,Cleaned_ProductTable!$A:$F,3,FALSE())</f>
        <v>Home</v>
      </c>
      <c r="M594" s="4" t="str">
        <f>VLOOKUP(J594,Cleaned_ProductTable!$A:$F,4,FALSE())</f>
        <v>Green, Powell and Palmer</v>
      </c>
      <c r="N594" s="4">
        <f>VLOOKUP(J594,Cleaned_ProductTable!$A:$F,5,FALSE())</f>
        <v>447.43</v>
      </c>
      <c r="O594" s="4" t="str">
        <f>Cleaned_SalesTable!E594</f>
        <v>STORE17</v>
      </c>
      <c r="P594" s="4" t="str">
        <f>VLOOKUP(O594,Cleaned_StoreTable!$A:$F,2,FALSE())</f>
        <v>Holloway Ltd</v>
      </c>
      <c r="Q594" s="4" t="str">
        <f>VLOOKUP(O594,Cleaned_StoreTable!$A:$F,3,FALSE())</f>
        <v>North</v>
      </c>
      <c r="R594" s="4" t="str">
        <f>VLOOKUP(O594,Cleaned_StoreTable!$A:$F,5,FALSE())</f>
        <v>Flagship</v>
      </c>
      <c r="S594" s="4">
        <f>Cleaned_SalesTable!F594</f>
        <v>3</v>
      </c>
      <c r="T594" s="9">
        <f>Cleaned_SalesTable!G594</f>
        <v>259.74</v>
      </c>
      <c r="U594" s="8">
        <f>Cleaned_SalesTable!H594</f>
        <v>0.24</v>
      </c>
      <c r="V594" s="4" t="str">
        <f>Cleaned_SalesTable!I594</f>
        <v>Credit Card</v>
      </c>
      <c r="W594" s="9">
        <f>Cleaned_SalesTable!J594</f>
        <v>592.20719999999994</v>
      </c>
      <c r="X594" s="9">
        <f t="shared" si="56"/>
        <v>1342.29</v>
      </c>
      <c r="Y594" s="9">
        <f t="shared" si="57"/>
        <v>-750.08</v>
      </c>
      <c r="Z594" s="10">
        <f t="shared" si="58"/>
        <v>-1.2665999999999999</v>
      </c>
      <c r="AA594" s="4" t="str">
        <f t="shared" si="59"/>
        <v>Standard</v>
      </c>
    </row>
    <row r="595" spans="1:27" ht="15" customHeight="1" x14ac:dyDescent="0.3">
      <c r="A595" s="4" t="str">
        <f>Cleaned_SalesTable!A595</f>
        <v>SALE593</v>
      </c>
      <c r="B595" s="26">
        <f>Cleaned_SalesTable!B595</f>
        <v>45769</v>
      </c>
      <c r="C595" s="4" t="str">
        <f t="shared" si="54"/>
        <v>Apr-2025</v>
      </c>
      <c r="D595" s="24">
        <f t="shared" si="55"/>
        <v>2025</v>
      </c>
      <c r="E595" s="4" t="str">
        <f>Cleaned_SalesTable!C595</f>
        <v>CUST1054</v>
      </c>
      <c r="F595" s="4" t="str">
        <f>VLOOKUP(E595,Cleaned_CustomerTable!$A:$H,2,FALSE())</f>
        <v>Katherine Dorsey</v>
      </c>
      <c r="G595" s="24">
        <f>VLOOKUP(E595,Cleaned_CustomerTable!$A:$H,3,FALSE())</f>
        <v>24</v>
      </c>
      <c r="H595" s="4" t="str">
        <f>VLOOKUP(E595,Cleaned_CustomerTable!$A:$H,8,FALSE())</f>
        <v>Platinum</v>
      </c>
      <c r="I595" s="4" t="str">
        <f>VLOOKUP(E595,Cleaned_CustomerTable!$A:$H,6,FALSE())</f>
        <v>Oklahoma</v>
      </c>
      <c r="J595" s="4" t="str">
        <f>Cleaned_SalesTable!D595</f>
        <v>PROD28</v>
      </c>
      <c r="K595" s="4" t="str">
        <f>VLOOKUP(J595,Cleaned_ProductTable!$A:$F,2,FALSE())</f>
        <v>Sports Stopwatch Timer</v>
      </c>
      <c r="L595" s="4" t="str">
        <f>VLOOKUP(J595,Cleaned_ProductTable!$A:$F,3,FALSE())</f>
        <v>Sports</v>
      </c>
      <c r="M595" s="4" t="str">
        <f>VLOOKUP(J595,Cleaned_ProductTable!$A:$F,4,FALSE())</f>
        <v>Burns-Hansen</v>
      </c>
      <c r="N595" s="4">
        <f>VLOOKUP(J595,Cleaned_ProductTable!$A:$F,5,FALSE())</f>
        <v>38.76</v>
      </c>
      <c r="O595" s="4" t="str">
        <f>Cleaned_SalesTable!E595</f>
        <v>STORE13</v>
      </c>
      <c r="P595" s="4" t="str">
        <f>VLOOKUP(O595,Cleaned_StoreTable!$A:$F,2,FALSE())</f>
        <v>Gardner, Humphrey and Contreras</v>
      </c>
      <c r="Q595" s="4" t="str">
        <f>VLOOKUP(O595,Cleaned_StoreTable!$A:$F,3,FALSE())</f>
        <v>East</v>
      </c>
      <c r="R595" s="4" t="str">
        <f>VLOOKUP(O595,Cleaned_StoreTable!$A:$F,5,FALSE())</f>
        <v>Flagship</v>
      </c>
      <c r="S595" s="4">
        <f>Cleaned_SalesTable!F595</f>
        <v>4</v>
      </c>
      <c r="T595" s="9">
        <f>Cleaned_SalesTable!G595</f>
        <v>951.09</v>
      </c>
      <c r="U595" s="8">
        <f>Cleaned_SalesTable!H595</f>
        <v>0.14000000000000001</v>
      </c>
      <c r="V595" s="4" t="str">
        <f>Cleaned_SalesTable!I595</f>
        <v>COD</v>
      </c>
      <c r="W595" s="9">
        <f>Cleaned_SalesTable!J595</f>
        <v>3271.7496000000001</v>
      </c>
      <c r="X595" s="9">
        <f t="shared" si="56"/>
        <v>155.04</v>
      </c>
      <c r="Y595" s="9">
        <f t="shared" si="57"/>
        <v>3116.71</v>
      </c>
      <c r="Z595" s="10">
        <f t="shared" si="58"/>
        <v>0.9526</v>
      </c>
      <c r="AA595" s="4" t="str">
        <f t="shared" si="59"/>
        <v>High Value</v>
      </c>
    </row>
    <row r="596" spans="1:27" ht="15" customHeight="1" x14ac:dyDescent="0.3">
      <c r="A596" s="4" t="str">
        <f>Cleaned_SalesTable!A596</f>
        <v>SALE594</v>
      </c>
      <c r="B596" s="26">
        <f>Cleaned_SalesTable!B596</f>
        <v>45765</v>
      </c>
      <c r="C596" s="4" t="str">
        <f t="shared" si="54"/>
        <v>Apr-2025</v>
      </c>
      <c r="D596" s="24">
        <f t="shared" si="55"/>
        <v>2025</v>
      </c>
      <c r="E596" s="4" t="str">
        <f>Cleaned_SalesTable!C596</f>
        <v>CUST1199</v>
      </c>
      <c r="F596" s="4" t="str">
        <f>VLOOKUP(E596,Cleaned_CustomerTable!$A:$H,2,FALSE())</f>
        <v>Carmen Price</v>
      </c>
      <c r="G596" s="24">
        <f>VLOOKUP(E596,Cleaned_CustomerTable!$A:$H,3,FALSE())</f>
        <v>46</v>
      </c>
      <c r="H596" s="4" t="str">
        <f>VLOOKUP(E596,Cleaned_CustomerTable!$A:$H,8,FALSE())</f>
        <v>Bronze</v>
      </c>
      <c r="I596" s="4" t="str">
        <f>VLOOKUP(E596,Cleaned_CustomerTable!$A:$H,6,FALSE())</f>
        <v>Tennessee</v>
      </c>
      <c r="J596" s="4" t="str">
        <f>Cleaned_SalesTable!D596</f>
        <v>PROD99</v>
      </c>
      <c r="K596" s="4" t="str">
        <f>VLOOKUP(J596,Cleaned_ProductTable!$A:$F,2,FALSE())</f>
        <v>Stainless Steel Cookware Set</v>
      </c>
      <c r="L596" s="4" t="str">
        <f>VLOOKUP(J596,Cleaned_ProductTable!$A:$F,3,FALSE())</f>
        <v>Home</v>
      </c>
      <c r="M596" s="4" t="str">
        <f>VLOOKUP(J596,Cleaned_ProductTable!$A:$F,4,FALSE())</f>
        <v>Campbell Ltd</v>
      </c>
      <c r="N596" s="4">
        <f>VLOOKUP(J596,Cleaned_ProductTable!$A:$F,5,FALSE())</f>
        <v>201.41</v>
      </c>
      <c r="O596" s="4" t="str">
        <f>Cleaned_SalesTable!E596</f>
        <v>STORE2</v>
      </c>
      <c r="P596" s="4" t="str">
        <f>VLOOKUP(O596,Cleaned_StoreTable!$A:$F,2,FALSE())</f>
        <v>Black-Horn</v>
      </c>
      <c r="Q596" s="4" t="str">
        <f>VLOOKUP(O596,Cleaned_StoreTable!$A:$F,3,FALSE())</f>
        <v>South</v>
      </c>
      <c r="R596" s="4" t="str">
        <f>VLOOKUP(O596,Cleaned_StoreTable!$A:$F,5,FALSE())</f>
        <v>Outlet</v>
      </c>
      <c r="S596" s="4">
        <f>Cleaned_SalesTable!F596</f>
        <v>1</v>
      </c>
      <c r="T596" s="9">
        <f>Cleaned_SalesTable!G596</f>
        <v>71.709999999999994</v>
      </c>
      <c r="U596" s="8">
        <f>Cleaned_SalesTable!H596</f>
        <v>0.23</v>
      </c>
      <c r="V596" s="4" t="str">
        <f>Cleaned_SalesTable!I596</f>
        <v>COD</v>
      </c>
      <c r="W596" s="9">
        <f>Cleaned_SalesTable!J596</f>
        <v>55.216700000000003</v>
      </c>
      <c r="X596" s="9">
        <f t="shared" si="56"/>
        <v>201.41</v>
      </c>
      <c r="Y596" s="9">
        <f t="shared" si="57"/>
        <v>-146.19</v>
      </c>
      <c r="Z596" s="10">
        <f t="shared" si="58"/>
        <v>-2.6476000000000002</v>
      </c>
      <c r="AA596" s="4" t="str">
        <f t="shared" si="59"/>
        <v>Standard</v>
      </c>
    </row>
    <row r="597" spans="1:27" ht="15" customHeight="1" x14ac:dyDescent="0.3">
      <c r="A597" s="4" t="str">
        <f>Cleaned_SalesTable!A597</f>
        <v>SALE595</v>
      </c>
      <c r="B597" s="26">
        <f>Cleaned_SalesTable!B597</f>
        <v>45891</v>
      </c>
      <c r="C597" s="4" t="str">
        <f t="shared" si="54"/>
        <v>Aug-2025</v>
      </c>
      <c r="D597" s="24">
        <f t="shared" si="55"/>
        <v>2025</v>
      </c>
      <c r="E597" s="4" t="str">
        <f>Cleaned_SalesTable!C597</f>
        <v>CUST1173</v>
      </c>
      <c r="F597" s="4" t="str">
        <f>VLOOKUP(E597,Cleaned_CustomerTable!$A:$H,2,FALSE())</f>
        <v>Teresa Stokes</v>
      </c>
      <c r="G597" s="24">
        <f>VLOOKUP(E597,Cleaned_CustomerTable!$A:$H,3,FALSE())</f>
        <v>41</v>
      </c>
      <c r="H597" s="4" t="str">
        <f>VLOOKUP(E597,Cleaned_CustomerTable!$A:$H,8,FALSE())</f>
        <v>Platinum</v>
      </c>
      <c r="I597" s="4" t="str">
        <f>VLOOKUP(E597,Cleaned_CustomerTable!$A:$H,6,FALSE())</f>
        <v>Iowa</v>
      </c>
      <c r="J597" s="4" t="str">
        <f>Cleaned_SalesTable!D597</f>
        <v>PROD20</v>
      </c>
      <c r="K597" s="4" t="str">
        <f>VLOOKUP(J597,Cleaned_ProductTable!$A:$F,2,FALSE())</f>
        <v>Outdoor Sports Water Bottle</v>
      </c>
      <c r="L597" s="4" t="str">
        <f>VLOOKUP(J597,Cleaned_ProductTable!$A:$F,3,FALSE())</f>
        <v>Sports</v>
      </c>
      <c r="M597" s="4" t="str">
        <f>VLOOKUP(J597,Cleaned_ProductTable!$A:$F,4,FALSE())</f>
        <v>Soto-Ellis</v>
      </c>
      <c r="N597" s="4">
        <f>VLOOKUP(J597,Cleaned_ProductTable!$A:$F,5,FALSE())</f>
        <v>131.51</v>
      </c>
      <c r="O597" s="4" t="str">
        <f>Cleaned_SalesTable!E597</f>
        <v>STORE7</v>
      </c>
      <c r="P597" s="4" t="str">
        <f>VLOOKUP(O597,Cleaned_StoreTable!$A:$F,2,FALSE())</f>
        <v>Martinez-Mullins</v>
      </c>
      <c r="Q597" s="4" t="str">
        <f>VLOOKUP(O597,Cleaned_StoreTable!$A:$F,3,FALSE())</f>
        <v>South</v>
      </c>
      <c r="R597" s="4" t="str">
        <f>VLOOKUP(O597,Cleaned_StoreTable!$A:$F,5,FALSE())</f>
        <v>Online</v>
      </c>
      <c r="S597" s="4">
        <f>Cleaned_SalesTable!F597</f>
        <v>4</v>
      </c>
      <c r="T597" s="9">
        <f>Cleaned_SalesTable!G597</f>
        <v>894.93</v>
      </c>
      <c r="U597" s="8">
        <f>Cleaned_SalesTable!H597</f>
        <v>0.05</v>
      </c>
      <c r="V597" s="4" t="str">
        <f>Cleaned_SalesTable!I597</f>
        <v>COD</v>
      </c>
      <c r="W597" s="9">
        <f>Cleaned_SalesTable!J597</f>
        <v>3400.7339999999999</v>
      </c>
      <c r="X597" s="9">
        <f t="shared" si="56"/>
        <v>526.04</v>
      </c>
      <c r="Y597" s="9">
        <f t="shared" si="57"/>
        <v>2874.69</v>
      </c>
      <c r="Z597" s="10">
        <f t="shared" si="58"/>
        <v>0.84530000000000005</v>
      </c>
      <c r="AA597" s="4" t="str">
        <f t="shared" si="59"/>
        <v>High Value</v>
      </c>
    </row>
    <row r="598" spans="1:27" ht="15" customHeight="1" x14ac:dyDescent="0.3">
      <c r="A598" s="4" t="str">
        <f>Cleaned_SalesTable!A598</f>
        <v>SALE596</v>
      </c>
      <c r="B598" s="26">
        <f>Cleaned_SalesTable!B598</f>
        <v>45842</v>
      </c>
      <c r="C598" s="4" t="str">
        <f t="shared" si="54"/>
        <v>Jul-2025</v>
      </c>
      <c r="D598" s="24">
        <f t="shared" si="55"/>
        <v>2025</v>
      </c>
      <c r="E598" s="4" t="str">
        <f>Cleaned_SalesTable!C598</f>
        <v>CUST1202</v>
      </c>
      <c r="F598" s="4" t="str">
        <f>VLOOKUP(E598,Cleaned_CustomerTable!$A:$H,2,FALSE())</f>
        <v>Christina Garcia</v>
      </c>
      <c r="G598" s="24">
        <f>VLOOKUP(E598,Cleaned_CustomerTable!$A:$H,3,FALSE())</f>
        <v>37</v>
      </c>
      <c r="H598" s="4" t="str">
        <f>VLOOKUP(E598,Cleaned_CustomerTable!$A:$H,8,FALSE())</f>
        <v>Platinum</v>
      </c>
      <c r="I598" s="4" t="str">
        <f>VLOOKUP(E598,Cleaned_CustomerTable!$A:$H,6,FALSE())</f>
        <v>Kansas</v>
      </c>
      <c r="J598" s="4" t="str">
        <f>Cleaned_SalesTable!D598</f>
        <v>PROD78</v>
      </c>
      <c r="K598" s="4" t="str">
        <f>VLOOKUP(J598,Cleaned_ProductTable!$A:$F,2,FALSE())</f>
        <v>Essential Oil Diffuser</v>
      </c>
      <c r="L598" s="4" t="str">
        <f>VLOOKUP(J598,Cleaned_ProductTable!$A:$F,3,FALSE())</f>
        <v>Home</v>
      </c>
      <c r="M598" s="4" t="str">
        <f>VLOOKUP(J598,Cleaned_ProductTable!$A:$F,4,FALSE())</f>
        <v>Hernandez Inc</v>
      </c>
      <c r="N598" s="4">
        <f>VLOOKUP(J598,Cleaned_ProductTable!$A:$F,5,FALSE())</f>
        <v>325.26</v>
      </c>
      <c r="O598" s="4" t="str">
        <f>Cleaned_SalesTable!E598</f>
        <v>STORE8</v>
      </c>
      <c r="P598" s="4" t="str">
        <f>VLOOKUP(O598,Cleaned_StoreTable!$A:$F,2,FALSE())</f>
        <v>Bean, Jones and Park</v>
      </c>
      <c r="Q598" s="4" t="str">
        <f>VLOOKUP(O598,Cleaned_StoreTable!$A:$F,3,FALSE())</f>
        <v>West</v>
      </c>
      <c r="R598" s="4" t="str">
        <f>VLOOKUP(O598,Cleaned_StoreTable!$A:$F,5,FALSE())</f>
        <v>Online</v>
      </c>
      <c r="S598" s="4">
        <f>Cleaned_SalesTable!F598</f>
        <v>4</v>
      </c>
      <c r="T598" s="9">
        <f>Cleaned_SalesTable!G598</f>
        <v>870.18</v>
      </c>
      <c r="U598" s="8">
        <f>Cleaned_SalesTable!H598</f>
        <v>0.13</v>
      </c>
      <c r="V598" s="4" t="str">
        <f>Cleaned_SalesTable!I598</f>
        <v>COD</v>
      </c>
      <c r="W598" s="9">
        <f>Cleaned_SalesTable!J598</f>
        <v>3028.2264</v>
      </c>
      <c r="X598" s="9">
        <f t="shared" si="56"/>
        <v>1301.04</v>
      </c>
      <c r="Y598" s="9">
        <f t="shared" si="57"/>
        <v>1727.19</v>
      </c>
      <c r="Z598" s="10">
        <f t="shared" si="58"/>
        <v>0.57040000000000002</v>
      </c>
      <c r="AA598" s="4" t="str">
        <f t="shared" si="59"/>
        <v>High Value</v>
      </c>
    </row>
    <row r="599" spans="1:27" ht="15" customHeight="1" x14ac:dyDescent="0.3">
      <c r="A599" s="4" t="str">
        <f>Cleaned_SalesTable!A599</f>
        <v>SALE597</v>
      </c>
      <c r="B599" s="26">
        <f>Cleaned_SalesTable!B599</f>
        <v>45382</v>
      </c>
      <c r="C599" s="4" t="str">
        <f t="shared" si="54"/>
        <v>Mar-2024</v>
      </c>
      <c r="D599" s="24">
        <f t="shared" si="55"/>
        <v>2024</v>
      </c>
      <c r="E599" s="4" t="str">
        <f>Cleaned_SalesTable!C599</f>
        <v>CUST1278</v>
      </c>
      <c r="F599" s="4" t="str">
        <f>VLOOKUP(E599,Cleaned_CustomerTable!$A:$H,2,FALSE())</f>
        <v>Stephen Fowler</v>
      </c>
      <c r="G599" s="24">
        <f>VLOOKUP(E599,Cleaned_CustomerTable!$A:$H,3,FALSE())</f>
        <v>42</v>
      </c>
      <c r="H599" s="4" t="str">
        <f>VLOOKUP(E599,Cleaned_CustomerTable!$A:$H,8,FALSE())</f>
        <v>Platinum</v>
      </c>
      <c r="I599" s="4" t="str">
        <f>VLOOKUP(E599,Cleaned_CustomerTable!$A:$H,6,FALSE())</f>
        <v>Rhode Island</v>
      </c>
      <c r="J599" s="4" t="str">
        <f>Cleaned_SalesTable!D599</f>
        <v>PROD64</v>
      </c>
      <c r="K599" s="4" t="str">
        <f>VLOOKUP(J599,Cleaned_ProductTable!$A:$F,2,FALSE())</f>
        <v>Matte Lipstick Set</v>
      </c>
      <c r="L599" s="4" t="str">
        <f>VLOOKUP(J599,Cleaned_ProductTable!$A:$F,3,FALSE())</f>
        <v>Beauty</v>
      </c>
      <c r="M599" s="4" t="str">
        <f>VLOOKUP(J599,Cleaned_ProductTable!$A:$F,4,FALSE())</f>
        <v>Zhang Inc</v>
      </c>
      <c r="N599" s="4">
        <f>VLOOKUP(J599,Cleaned_ProductTable!$A:$F,5,FALSE())</f>
        <v>299.11</v>
      </c>
      <c r="O599" s="4" t="str">
        <f>Cleaned_SalesTable!E599</f>
        <v>STORE2</v>
      </c>
      <c r="P599" s="4" t="str">
        <f>VLOOKUP(O599,Cleaned_StoreTable!$A:$F,2,FALSE())</f>
        <v>Black-Horn</v>
      </c>
      <c r="Q599" s="4" t="str">
        <f>VLOOKUP(O599,Cleaned_StoreTable!$A:$F,3,FALSE())</f>
        <v>South</v>
      </c>
      <c r="R599" s="4" t="str">
        <f>VLOOKUP(O599,Cleaned_StoreTable!$A:$F,5,FALSE())</f>
        <v>Outlet</v>
      </c>
      <c r="S599" s="4">
        <f>Cleaned_SalesTable!F599</f>
        <v>2</v>
      </c>
      <c r="T599" s="9">
        <f>Cleaned_SalesTable!G599</f>
        <v>552.72</v>
      </c>
      <c r="U599" s="8">
        <f>Cleaned_SalesTable!H599</f>
        <v>0.06</v>
      </c>
      <c r="V599" s="4" t="str">
        <f>Cleaned_SalesTable!I599</f>
        <v>PayPal</v>
      </c>
      <c r="W599" s="9">
        <f>Cleaned_SalesTable!J599</f>
        <v>1039.1135999999999</v>
      </c>
      <c r="X599" s="9">
        <f t="shared" si="56"/>
        <v>598.22</v>
      </c>
      <c r="Y599" s="9">
        <f t="shared" si="57"/>
        <v>440.89</v>
      </c>
      <c r="Z599" s="10">
        <f t="shared" si="58"/>
        <v>0.42430000000000001</v>
      </c>
      <c r="AA599" s="4" t="str">
        <f t="shared" si="59"/>
        <v>Standard</v>
      </c>
    </row>
    <row r="600" spans="1:27" ht="15" customHeight="1" x14ac:dyDescent="0.3">
      <c r="A600" s="4" t="str">
        <f>Cleaned_SalesTable!A600</f>
        <v>SALE598</v>
      </c>
      <c r="B600" s="26">
        <f>Cleaned_SalesTable!B600</f>
        <v>45236</v>
      </c>
      <c r="C600" s="4" t="str">
        <f t="shared" si="54"/>
        <v>Nov-2023</v>
      </c>
      <c r="D600" s="24">
        <f t="shared" si="55"/>
        <v>2023</v>
      </c>
      <c r="E600" s="4" t="str">
        <f>Cleaned_SalesTable!C600</f>
        <v>CUST1246</v>
      </c>
      <c r="F600" s="4" t="str">
        <f>VLOOKUP(E600,Cleaned_CustomerTable!$A:$H,2,FALSE())</f>
        <v>Mary Russell</v>
      </c>
      <c r="G600" s="24">
        <f>VLOOKUP(E600,Cleaned_CustomerTable!$A:$H,3,FALSE())</f>
        <v>58</v>
      </c>
      <c r="H600" s="4" t="str">
        <f>VLOOKUP(E600,Cleaned_CustomerTable!$A:$H,8,FALSE())</f>
        <v>Bronze</v>
      </c>
      <c r="I600" s="4" t="str">
        <f>VLOOKUP(E600,Cleaned_CustomerTable!$A:$H,6,FALSE())</f>
        <v>Arkansas</v>
      </c>
      <c r="J600" s="4" t="str">
        <f>Cleaned_SalesTable!D600</f>
        <v>PROD39</v>
      </c>
      <c r="K600" s="4" t="str">
        <f>VLOOKUP(J600,Cleaned_ProductTable!$A:$F,2,FALSE())</f>
        <v>Portable Power Bank</v>
      </c>
      <c r="L600" s="4" t="str">
        <f>VLOOKUP(J600,Cleaned_ProductTable!$A:$F,3,FALSE())</f>
        <v>Electronics</v>
      </c>
      <c r="M600" s="4" t="str">
        <f>VLOOKUP(J600,Cleaned_ProductTable!$A:$F,4,FALSE())</f>
        <v>Cummings and Sons</v>
      </c>
      <c r="N600" s="4">
        <f>VLOOKUP(J600,Cleaned_ProductTable!$A:$F,5,FALSE())</f>
        <v>326.06</v>
      </c>
      <c r="O600" s="4" t="str">
        <f>Cleaned_SalesTable!E600</f>
        <v>STORE8</v>
      </c>
      <c r="P600" s="4" t="str">
        <f>VLOOKUP(O600,Cleaned_StoreTable!$A:$F,2,FALSE())</f>
        <v>Bean, Jones and Park</v>
      </c>
      <c r="Q600" s="4" t="str">
        <f>VLOOKUP(O600,Cleaned_StoreTable!$A:$F,3,FALSE())</f>
        <v>West</v>
      </c>
      <c r="R600" s="4" t="str">
        <f>VLOOKUP(O600,Cleaned_StoreTable!$A:$F,5,FALSE())</f>
        <v>Online</v>
      </c>
      <c r="S600" s="4">
        <f>Cleaned_SalesTable!F600</f>
        <v>3</v>
      </c>
      <c r="T600" s="9">
        <f>Cleaned_SalesTable!G600</f>
        <v>700.43</v>
      </c>
      <c r="U600" s="8">
        <f>Cleaned_SalesTable!H600</f>
        <v>0.01</v>
      </c>
      <c r="V600" s="4" t="str">
        <f>Cleaned_SalesTable!I600</f>
        <v>COD</v>
      </c>
      <c r="W600" s="9">
        <f>Cleaned_SalesTable!J600</f>
        <v>2080.2770999999998</v>
      </c>
      <c r="X600" s="9">
        <f t="shared" si="56"/>
        <v>978.18</v>
      </c>
      <c r="Y600" s="9">
        <f t="shared" si="57"/>
        <v>1102.0999999999999</v>
      </c>
      <c r="Z600" s="10">
        <f t="shared" si="58"/>
        <v>0.52980000000000005</v>
      </c>
      <c r="AA600" s="4" t="str">
        <f t="shared" si="59"/>
        <v>High Value</v>
      </c>
    </row>
    <row r="601" spans="1:27" ht="15" customHeight="1" x14ac:dyDescent="0.3">
      <c r="A601" s="4" t="str">
        <f>Cleaned_SalesTable!A601</f>
        <v>SALE599</v>
      </c>
      <c r="B601" s="26">
        <f>Cleaned_SalesTable!B601</f>
        <v>45806</v>
      </c>
      <c r="C601" s="4" t="str">
        <f t="shared" si="54"/>
        <v>May-2025</v>
      </c>
      <c r="D601" s="24">
        <f t="shared" si="55"/>
        <v>2025</v>
      </c>
      <c r="E601" s="4" t="str">
        <f>Cleaned_SalesTable!C601</f>
        <v>CUST1339</v>
      </c>
      <c r="F601" s="4" t="str">
        <f>VLOOKUP(E601,Cleaned_CustomerTable!$A:$H,2,FALSE())</f>
        <v>Mrs. Susan Buckley</v>
      </c>
      <c r="G601" s="24">
        <f>VLOOKUP(E601,Cleaned_CustomerTable!$A:$H,3,FALSE())</f>
        <v>52</v>
      </c>
      <c r="H601" s="4" t="str">
        <f>VLOOKUP(E601,Cleaned_CustomerTable!$A:$H,8,FALSE())</f>
        <v>Platinum</v>
      </c>
      <c r="I601" s="4" t="str">
        <f>VLOOKUP(E601,Cleaned_CustomerTable!$A:$H,6,FALSE())</f>
        <v>Arizona</v>
      </c>
      <c r="J601" s="4" t="str">
        <f>Cleaned_SalesTable!D601</f>
        <v>PROD9</v>
      </c>
      <c r="K601" s="4" t="str">
        <f>VLOOKUP(J601,Cleaned_ProductTable!$A:$F,2,FALSE())</f>
        <v>Adjustable Dumbbell Set</v>
      </c>
      <c r="L601" s="4" t="str">
        <f>VLOOKUP(J601,Cleaned_ProductTable!$A:$F,3,FALSE())</f>
        <v>Sports</v>
      </c>
      <c r="M601" s="4" t="str">
        <f>VLOOKUP(J601,Cleaned_ProductTable!$A:$F,4,FALSE())</f>
        <v>Hill PLC</v>
      </c>
      <c r="N601" s="4">
        <f>VLOOKUP(J601,Cleaned_ProductTable!$A:$F,5,FALSE())</f>
        <v>495.72</v>
      </c>
      <c r="O601" s="4" t="str">
        <f>Cleaned_SalesTable!E601</f>
        <v>STORE2</v>
      </c>
      <c r="P601" s="4" t="str">
        <f>VLOOKUP(O601,Cleaned_StoreTable!$A:$F,2,FALSE())</f>
        <v>Black-Horn</v>
      </c>
      <c r="Q601" s="4" t="str">
        <f>VLOOKUP(O601,Cleaned_StoreTable!$A:$F,3,FALSE())</f>
        <v>South</v>
      </c>
      <c r="R601" s="4" t="str">
        <f>VLOOKUP(O601,Cleaned_StoreTable!$A:$F,5,FALSE())</f>
        <v>Outlet</v>
      </c>
      <c r="S601" s="4">
        <f>Cleaned_SalesTable!F601</f>
        <v>2</v>
      </c>
      <c r="T601" s="9">
        <f>Cleaned_SalesTable!G601</f>
        <v>823.03</v>
      </c>
      <c r="U601" s="8">
        <f>Cleaned_SalesTable!H601</f>
        <v>0.18</v>
      </c>
      <c r="V601" s="4" t="str">
        <f>Cleaned_SalesTable!I601</f>
        <v>PayPal</v>
      </c>
      <c r="W601" s="9">
        <f>Cleaned_SalesTable!J601</f>
        <v>1349.7692</v>
      </c>
      <c r="X601" s="9">
        <f t="shared" si="56"/>
        <v>991.44</v>
      </c>
      <c r="Y601" s="9">
        <f t="shared" si="57"/>
        <v>358.33</v>
      </c>
      <c r="Z601" s="10">
        <f t="shared" si="58"/>
        <v>0.26550000000000001</v>
      </c>
      <c r="AA601" s="4" t="str">
        <f t="shared" si="59"/>
        <v>High Value</v>
      </c>
    </row>
    <row r="602" spans="1:27" ht="15" customHeight="1" x14ac:dyDescent="0.3">
      <c r="A602" s="4" t="str">
        <f>Cleaned_SalesTable!A602</f>
        <v>SALE600</v>
      </c>
      <c r="B602" s="26">
        <f>Cleaned_SalesTable!B602</f>
        <v>45401</v>
      </c>
      <c r="C602" s="4" t="str">
        <f t="shared" si="54"/>
        <v>Apr-2024</v>
      </c>
      <c r="D602" s="24">
        <f t="shared" si="55"/>
        <v>2024</v>
      </c>
      <c r="E602" s="4" t="str">
        <f>Cleaned_SalesTable!C602</f>
        <v>CUST1255</v>
      </c>
      <c r="F602" s="4" t="str">
        <f>VLOOKUP(E602,Cleaned_CustomerTable!$A:$H,2,FALSE())</f>
        <v>Damon Perez</v>
      </c>
      <c r="G602" s="24">
        <f>VLOOKUP(E602,Cleaned_CustomerTable!$A:$H,3,FALSE())</f>
        <v>21</v>
      </c>
      <c r="H602" s="4" t="str">
        <f>VLOOKUP(E602,Cleaned_CustomerTable!$A:$H,8,FALSE())</f>
        <v>Gold</v>
      </c>
      <c r="I602" s="4" t="str">
        <f>VLOOKUP(E602,Cleaned_CustomerTable!$A:$H,6,FALSE())</f>
        <v>Ohio</v>
      </c>
      <c r="J602" s="4" t="str">
        <f>Cleaned_SalesTable!D602</f>
        <v>PROD92</v>
      </c>
      <c r="K602" s="4" t="str">
        <f>VLOOKUP(J602,Cleaned_ProductTable!$A:$F,2,FALSE())</f>
        <v>Microwave Oven</v>
      </c>
      <c r="L602" s="4" t="str">
        <f>VLOOKUP(J602,Cleaned_ProductTable!$A:$F,3,FALSE())</f>
        <v>Home</v>
      </c>
      <c r="M602" s="4" t="str">
        <f>VLOOKUP(J602,Cleaned_ProductTable!$A:$F,4,FALSE())</f>
        <v>Green, Powell and Palmer</v>
      </c>
      <c r="N602" s="4">
        <f>VLOOKUP(J602,Cleaned_ProductTable!$A:$F,5,FALSE())</f>
        <v>447.43</v>
      </c>
      <c r="O602" s="4" t="str">
        <f>Cleaned_SalesTable!E602</f>
        <v>STORE6</v>
      </c>
      <c r="P602" s="4" t="str">
        <f>VLOOKUP(O602,Cleaned_StoreTable!$A:$F,2,FALSE())</f>
        <v>Benson-Elliott</v>
      </c>
      <c r="Q602" s="4" t="str">
        <f>VLOOKUP(O602,Cleaned_StoreTable!$A:$F,3,FALSE())</f>
        <v>East</v>
      </c>
      <c r="R602" s="4" t="str">
        <f>VLOOKUP(O602,Cleaned_StoreTable!$A:$F,5,FALSE())</f>
        <v>Online</v>
      </c>
      <c r="S602" s="4">
        <f>Cleaned_SalesTable!F602</f>
        <v>1</v>
      </c>
      <c r="T602" s="9">
        <f>Cleaned_SalesTable!G602</f>
        <v>117.37</v>
      </c>
      <c r="U602" s="8">
        <f>Cleaned_SalesTable!H602</f>
        <v>0.21</v>
      </c>
      <c r="V602" s="4" t="str">
        <f>Cleaned_SalesTable!I602</f>
        <v>Credit Card</v>
      </c>
      <c r="W602" s="9">
        <f>Cleaned_SalesTable!J602</f>
        <v>92.722300000000004</v>
      </c>
      <c r="X602" s="9">
        <f t="shared" si="56"/>
        <v>447.43</v>
      </c>
      <c r="Y602" s="9">
        <f t="shared" si="57"/>
        <v>-354.71</v>
      </c>
      <c r="Z602" s="10">
        <f t="shared" si="58"/>
        <v>-3.8254999999999999</v>
      </c>
      <c r="AA602" s="4" t="str">
        <f t="shared" si="59"/>
        <v>Standard</v>
      </c>
    </row>
    <row r="603" spans="1:27" ht="15" customHeight="1" x14ac:dyDescent="0.3">
      <c r="A603" s="4" t="str">
        <f>Cleaned_SalesTable!A603</f>
        <v>SALE601</v>
      </c>
      <c r="B603" s="26">
        <f>Cleaned_SalesTable!B603</f>
        <v>45716</v>
      </c>
      <c r="C603" s="4" t="str">
        <f t="shared" si="54"/>
        <v>Feb-2025</v>
      </c>
      <c r="D603" s="24">
        <f t="shared" si="55"/>
        <v>2025</v>
      </c>
      <c r="E603" s="4" t="str">
        <f>Cleaned_SalesTable!C603</f>
        <v>CUST1104</v>
      </c>
      <c r="F603" s="4" t="str">
        <f>VLOOKUP(E603,Cleaned_CustomerTable!$A:$H,2,FALSE())</f>
        <v>Christopher Lester</v>
      </c>
      <c r="G603" s="24">
        <f>VLOOKUP(E603,Cleaned_CustomerTable!$A:$H,3,FALSE())</f>
        <v>64</v>
      </c>
      <c r="H603" s="4" t="str">
        <f>VLOOKUP(E603,Cleaned_CustomerTable!$A:$H,8,FALSE())</f>
        <v>Silver</v>
      </c>
      <c r="I603" s="4" t="str">
        <f>VLOOKUP(E603,Cleaned_CustomerTable!$A:$H,6,FALSE())</f>
        <v>Georgia</v>
      </c>
      <c r="J603" s="4" t="str">
        <f>Cleaned_SalesTable!D603</f>
        <v>PROD56</v>
      </c>
      <c r="K603" s="4" t="str">
        <f>VLOOKUP(J603,Cleaned_ProductTable!$A:$F,2,FALSE())</f>
        <v>Premium Blanket Throw</v>
      </c>
      <c r="L603" s="4" t="str">
        <f>VLOOKUP(J603,Cleaned_ProductTable!$A:$F,3,FALSE())</f>
        <v>Home</v>
      </c>
      <c r="M603" s="4" t="str">
        <f>VLOOKUP(J603,Cleaned_ProductTable!$A:$F,4,FALSE())</f>
        <v>Hernandez, Kennedy and Porter</v>
      </c>
      <c r="N603" s="4">
        <f>VLOOKUP(J603,Cleaned_ProductTable!$A:$F,5,FALSE())</f>
        <v>461.47</v>
      </c>
      <c r="O603" s="4" t="str">
        <f>Cleaned_SalesTable!E603</f>
        <v>STORE1</v>
      </c>
      <c r="P603" s="4" t="str">
        <f>VLOOKUP(O603,Cleaned_StoreTable!$A:$F,2,FALSE())</f>
        <v>Martinez, Adkins and Johnson</v>
      </c>
      <c r="Q603" s="4" t="str">
        <f>VLOOKUP(O603,Cleaned_StoreTable!$A:$F,3,FALSE())</f>
        <v>North</v>
      </c>
      <c r="R603" s="4" t="str">
        <f>VLOOKUP(O603,Cleaned_StoreTable!$A:$F,5,FALSE())</f>
        <v>Flagship</v>
      </c>
      <c r="S603" s="4">
        <f>Cleaned_SalesTable!F603</f>
        <v>4</v>
      </c>
      <c r="T603" s="9">
        <f>Cleaned_SalesTable!G603</f>
        <v>165.37</v>
      </c>
      <c r="U603" s="8">
        <f>Cleaned_SalesTable!H603</f>
        <v>0.28999999999999998</v>
      </c>
      <c r="V603" s="4" t="str">
        <f>Cleaned_SalesTable!I603</f>
        <v>Credit Card</v>
      </c>
      <c r="W603" s="9">
        <f>Cleaned_SalesTable!J603</f>
        <v>469.6508</v>
      </c>
      <c r="X603" s="9">
        <f t="shared" si="56"/>
        <v>1845.88</v>
      </c>
      <c r="Y603" s="9">
        <f t="shared" si="57"/>
        <v>-1376.23</v>
      </c>
      <c r="Z603" s="10">
        <f t="shared" si="58"/>
        <v>-2.9302999999999999</v>
      </c>
      <c r="AA603" s="4" t="str">
        <f t="shared" si="59"/>
        <v>Standard</v>
      </c>
    </row>
    <row r="604" spans="1:27" ht="15" customHeight="1" x14ac:dyDescent="0.3">
      <c r="A604" s="4" t="str">
        <f>Cleaned_SalesTable!A604</f>
        <v>SALE602</v>
      </c>
      <c r="B604" s="26">
        <f>Cleaned_SalesTable!B604</f>
        <v>45718</v>
      </c>
      <c r="C604" s="4" t="str">
        <f t="shared" si="54"/>
        <v>Mar-2025</v>
      </c>
      <c r="D604" s="24">
        <f t="shared" si="55"/>
        <v>2025</v>
      </c>
      <c r="E604" s="4" t="str">
        <f>Cleaned_SalesTable!C604</f>
        <v>CUST1378</v>
      </c>
      <c r="F604" s="4" t="str">
        <f>VLOOKUP(E604,Cleaned_CustomerTable!$A:$H,2,FALSE())</f>
        <v>Frank Stewart</v>
      </c>
      <c r="G604" s="24">
        <f>VLOOKUP(E604,Cleaned_CustomerTable!$A:$H,3,FALSE())</f>
        <v>44</v>
      </c>
      <c r="H604" s="4" t="str">
        <f>VLOOKUP(E604,Cleaned_CustomerTable!$A:$H,8,FALSE())</f>
        <v>Bronze</v>
      </c>
      <c r="I604" s="4" t="str">
        <f>VLOOKUP(E604,Cleaned_CustomerTable!$A:$H,6,FALSE())</f>
        <v>Delaware</v>
      </c>
      <c r="J604" s="4" t="str">
        <f>Cleaned_SalesTable!D604</f>
        <v>PROD6</v>
      </c>
      <c r="K604" s="4" t="str">
        <f>VLOOKUP(J604,Cleaned_ProductTable!$A:$F,2,FALSE())</f>
        <v>Herbal Face Moisturizer</v>
      </c>
      <c r="L604" s="4" t="str">
        <f>VLOOKUP(J604,Cleaned_ProductTable!$A:$F,3,FALSE())</f>
        <v>Beauty</v>
      </c>
      <c r="M604" s="4" t="str">
        <f>VLOOKUP(J604,Cleaned_ProductTable!$A:$F,4,FALSE())</f>
        <v>Davidson PLC</v>
      </c>
      <c r="N604" s="4">
        <f>VLOOKUP(J604,Cleaned_ProductTable!$A:$F,5,FALSE())</f>
        <v>312.8</v>
      </c>
      <c r="O604" s="4" t="str">
        <f>Cleaned_SalesTable!E604</f>
        <v>STORE10</v>
      </c>
      <c r="P604" s="4" t="str">
        <f>VLOOKUP(O604,Cleaned_StoreTable!$A:$F,2,FALSE())</f>
        <v>Hill, Wagner and Ballard</v>
      </c>
      <c r="Q604" s="4" t="str">
        <f>VLOOKUP(O604,Cleaned_StoreTable!$A:$F,3,FALSE())</f>
        <v>East</v>
      </c>
      <c r="R604" s="4" t="str">
        <f>VLOOKUP(O604,Cleaned_StoreTable!$A:$F,5,FALSE())</f>
        <v>Online</v>
      </c>
      <c r="S604" s="4">
        <f>Cleaned_SalesTable!F604</f>
        <v>3</v>
      </c>
      <c r="T604" s="9">
        <f>Cleaned_SalesTable!G604</f>
        <v>483.06</v>
      </c>
      <c r="U604" s="8">
        <f>Cleaned_SalesTable!H604</f>
        <v>0.05</v>
      </c>
      <c r="V604" s="4" t="str">
        <f>Cleaned_SalesTable!I604</f>
        <v>Credit Card</v>
      </c>
      <c r="W604" s="9">
        <f>Cleaned_SalesTable!J604</f>
        <v>1376.721</v>
      </c>
      <c r="X604" s="9">
        <f t="shared" si="56"/>
        <v>938.4</v>
      </c>
      <c r="Y604" s="9">
        <f t="shared" si="57"/>
        <v>438.32</v>
      </c>
      <c r="Z604" s="10">
        <f t="shared" si="58"/>
        <v>0.31840000000000002</v>
      </c>
      <c r="AA604" s="4" t="str">
        <f t="shared" si="59"/>
        <v>High Value</v>
      </c>
    </row>
    <row r="605" spans="1:27" ht="15" customHeight="1" x14ac:dyDescent="0.3">
      <c r="A605" s="4" t="str">
        <f>Cleaned_SalesTable!A605</f>
        <v>SALE603</v>
      </c>
      <c r="B605" s="26">
        <f>Cleaned_SalesTable!B605</f>
        <v>45379</v>
      </c>
      <c r="C605" s="4" t="str">
        <f t="shared" si="54"/>
        <v>Mar-2024</v>
      </c>
      <c r="D605" s="24">
        <f t="shared" si="55"/>
        <v>2024</v>
      </c>
      <c r="E605" s="4" t="str">
        <f>Cleaned_SalesTable!C605</f>
        <v>CUST1293</v>
      </c>
      <c r="F605" s="4" t="str">
        <f>VLOOKUP(E605,Cleaned_CustomerTable!$A:$H,2,FALSE())</f>
        <v>Gloria Taylor</v>
      </c>
      <c r="G605" s="24">
        <f>VLOOKUP(E605,Cleaned_CustomerTable!$A:$H,3,FALSE())</f>
        <v>56</v>
      </c>
      <c r="H605" s="4" t="str">
        <f>VLOOKUP(E605,Cleaned_CustomerTable!$A:$H,8,FALSE())</f>
        <v>Platinum</v>
      </c>
      <c r="I605" s="4" t="str">
        <f>VLOOKUP(E605,Cleaned_CustomerTable!$A:$H,6,FALSE())</f>
        <v>Louisiana</v>
      </c>
      <c r="J605" s="4" t="str">
        <f>Cleaned_SalesTable!D605</f>
        <v>PROD81</v>
      </c>
      <c r="K605" s="4" t="str">
        <f>VLOOKUP(J605,Cleaned_ProductTable!$A:$F,2,FALSE())</f>
        <v>Badminton Racket Set</v>
      </c>
      <c r="L605" s="4" t="str">
        <f>VLOOKUP(J605,Cleaned_ProductTable!$A:$F,3,FALSE())</f>
        <v>Sports</v>
      </c>
      <c r="M605" s="4" t="str">
        <f>VLOOKUP(J605,Cleaned_ProductTable!$A:$F,4,FALSE())</f>
        <v>Robinson-Brown</v>
      </c>
      <c r="N605" s="4">
        <f>VLOOKUP(J605,Cleaned_ProductTable!$A:$F,5,FALSE())</f>
        <v>285.54000000000002</v>
      </c>
      <c r="O605" s="4" t="str">
        <f>Cleaned_SalesTable!E605</f>
        <v>STORE7</v>
      </c>
      <c r="P605" s="4" t="str">
        <f>VLOOKUP(O605,Cleaned_StoreTable!$A:$F,2,FALSE())</f>
        <v>Martinez-Mullins</v>
      </c>
      <c r="Q605" s="4" t="str">
        <f>VLOOKUP(O605,Cleaned_StoreTable!$A:$F,3,FALSE())</f>
        <v>South</v>
      </c>
      <c r="R605" s="4" t="str">
        <f>VLOOKUP(O605,Cleaned_StoreTable!$A:$F,5,FALSE())</f>
        <v>Online</v>
      </c>
      <c r="S605" s="4">
        <f>Cleaned_SalesTable!F605</f>
        <v>4</v>
      </c>
      <c r="T605" s="9">
        <f>Cleaned_SalesTable!G605</f>
        <v>262.05</v>
      </c>
      <c r="U605" s="8">
        <f>Cleaned_SalesTable!H605</f>
        <v>0.24</v>
      </c>
      <c r="V605" s="4" t="str">
        <f>Cleaned_SalesTable!I605</f>
        <v>PayPal</v>
      </c>
      <c r="W605" s="9">
        <f>Cleaned_SalesTable!J605</f>
        <v>796.63199999999995</v>
      </c>
      <c r="X605" s="9">
        <f t="shared" si="56"/>
        <v>1142.1600000000001</v>
      </c>
      <c r="Y605" s="9">
        <f t="shared" si="57"/>
        <v>-345.53</v>
      </c>
      <c r="Z605" s="10">
        <f t="shared" si="58"/>
        <v>-0.43369999999999997</v>
      </c>
      <c r="AA605" s="4" t="str">
        <f t="shared" si="59"/>
        <v>Standard</v>
      </c>
    </row>
    <row r="606" spans="1:27" ht="15" customHeight="1" x14ac:dyDescent="0.3">
      <c r="A606" s="4" t="str">
        <f>Cleaned_SalesTable!A606</f>
        <v>SALE604</v>
      </c>
      <c r="B606" s="26">
        <f>Cleaned_SalesTable!B606</f>
        <v>45635</v>
      </c>
      <c r="C606" s="4" t="str">
        <f t="shared" si="54"/>
        <v>Dec-2024</v>
      </c>
      <c r="D606" s="24">
        <f t="shared" si="55"/>
        <v>2024</v>
      </c>
      <c r="E606" s="4" t="str">
        <f>Cleaned_SalesTable!C606</f>
        <v>CUST1463</v>
      </c>
      <c r="F606" s="4" t="str">
        <f>VLOOKUP(E606,Cleaned_CustomerTable!$A:$H,2,FALSE())</f>
        <v>Samantha Lee</v>
      </c>
      <c r="G606" s="24">
        <f>VLOOKUP(E606,Cleaned_CustomerTable!$A:$H,3,FALSE())</f>
        <v>36</v>
      </c>
      <c r="H606" s="4" t="str">
        <f>VLOOKUP(E606,Cleaned_CustomerTable!$A:$H,8,FALSE())</f>
        <v>Bronze</v>
      </c>
      <c r="I606" s="4" t="str">
        <f>VLOOKUP(E606,Cleaned_CustomerTable!$A:$H,6,FALSE())</f>
        <v>Connecticut</v>
      </c>
      <c r="J606" s="4" t="str">
        <f>Cleaned_SalesTable!D606</f>
        <v>PROD14</v>
      </c>
      <c r="K606" s="4" t="str">
        <f>VLOOKUP(J606,Cleaned_ProductTable!$A:$F,2,FALSE())</f>
        <v>Decorative Wall Mirror</v>
      </c>
      <c r="L606" s="4" t="str">
        <f>VLOOKUP(J606,Cleaned_ProductTable!$A:$F,3,FALSE())</f>
        <v>Home</v>
      </c>
      <c r="M606" s="4" t="str">
        <f>VLOOKUP(J606,Cleaned_ProductTable!$A:$F,4,FALSE())</f>
        <v>Luna, Anderson and Bowman</v>
      </c>
      <c r="N606" s="4">
        <f>VLOOKUP(J606,Cleaned_ProductTable!$A:$F,5,FALSE())</f>
        <v>48.01</v>
      </c>
      <c r="O606" s="4" t="str">
        <f>Cleaned_SalesTable!E606</f>
        <v>STORE14</v>
      </c>
      <c r="P606" s="4" t="str">
        <f>VLOOKUP(O606,Cleaned_StoreTable!$A:$F,2,FALSE())</f>
        <v>Mcdonald Inc</v>
      </c>
      <c r="Q606" s="4" t="str">
        <f>VLOOKUP(O606,Cleaned_StoreTable!$A:$F,3,FALSE())</f>
        <v>South</v>
      </c>
      <c r="R606" s="4" t="str">
        <f>VLOOKUP(O606,Cleaned_StoreTable!$A:$F,5,FALSE())</f>
        <v>Outlet</v>
      </c>
      <c r="S606" s="4">
        <f>Cleaned_SalesTable!F606</f>
        <v>3</v>
      </c>
      <c r="T606" s="9">
        <f>Cleaned_SalesTable!G606</f>
        <v>970.89</v>
      </c>
      <c r="U606" s="8">
        <f>Cleaned_SalesTable!H606</f>
        <v>0.11</v>
      </c>
      <c r="V606" s="4" t="str">
        <f>Cleaned_SalesTable!I606</f>
        <v>COD</v>
      </c>
      <c r="W606" s="9">
        <f>Cleaned_SalesTable!J606</f>
        <v>2592.2763</v>
      </c>
      <c r="X606" s="9">
        <f t="shared" si="56"/>
        <v>144.03</v>
      </c>
      <c r="Y606" s="9">
        <f t="shared" si="57"/>
        <v>2448.25</v>
      </c>
      <c r="Z606" s="10">
        <f t="shared" si="58"/>
        <v>0.94440000000000002</v>
      </c>
      <c r="AA606" s="4" t="str">
        <f t="shared" si="59"/>
        <v>High Value</v>
      </c>
    </row>
    <row r="607" spans="1:27" ht="15" customHeight="1" x14ac:dyDescent="0.3">
      <c r="A607" s="4" t="str">
        <f>Cleaned_SalesTable!A607</f>
        <v>SALE605</v>
      </c>
      <c r="B607" s="26">
        <f>Cleaned_SalesTable!B607</f>
        <v>45222</v>
      </c>
      <c r="C607" s="4" t="str">
        <f t="shared" si="54"/>
        <v>Oct-2023</v>
      </c>
      <c r="D607" s="24">
        <f t="shared" si="55"/>
        <v>2023</v>
      </c>
      <c r="E607" s="4" t="str">
        <f>Cleaned_SalesTable!C607</f>
        <v>CUST1216</v>
      </c>
      <c r="F607" s="4" t="str">
        <f>VLOOKUP(E607,Cleaned_CustomerTable!$A:$H,2,FALSE())</f>
        <v>Kathryn Garcia</v>
      </c>
      <c r="G607" s="24">
        <f>VLOOKUP(E607,Cleaned_CustomerTable!$A:$H,3,FALSE())</f>
        <v>44</v>
      </c>
      <c r="H607" s="4" t="str">
        <f>VLOOKUP(E607,Cleaned_CustomerTable!$A:$H,8,FALSE())</f>
        <v>Platinum</v>
      </c>
      <c r="I607" s="4" t="str">
        <f>VLOOKUP(E607,Cleaned_CustomerTable!$A:$H,6,FALSE())</f>
        <v>California</v>
      </c>
      <c r="J607" s="4" t="str">
        <f>Cleaned_SalesTable!D607</f>
        <v>PROD72</v>
      </c>
      <c r="K607" s="4" t="str">
        <f>VLOOKUP(J607,Cleaned_ProductTable!$A:$F,2,FALSE())</f>
        <v>Professional Jump Rope</v>
      </c>
      <c r="L607" s="4" t="str">
        <f>VLOOKUP(J607,Cleaned_ProductTable!$A:$F,3,FALSE())</f>
        <v>Sports</v>
      </c>
      <c r="M607" s="4" t="str">
        <f>VLOOKUP(J607,Cleaned_ProductTable!$A:$F,4,FALSE())</f>
        <v>Davis PLC</v>
      </c>
      <c r="N607" s="4">
        <f>VLOOKUP(J607,Cleaned_ProductTable!$A:$F,5,FALSE())</f>
        <v>477.61</v>
      </c>
      <c r="O607" s="4" t="str">
        <f>Cleaned_SalesTable!E607</f>
        <v>STORE0</v>
      </c>
      <c r="P607" s="4" t="str">
        <f>VLOOKUP(O607,Cleaned_StoreTable!$A:$F,2,FALSE())</f>
        <v>Rivera-Warner</v>
      </c>
      <c r="Q607" s="4" t="str">
        <f>VLOOKUP(O607,Cleaned_StoreTable!$A:$F,3,FALSE())</f>
        <v>East</v>
      </c>
      <c r="R607" s="4" t="str">
        <f>VLOOKUP(O607,Cleaned_StoreTable!$A:$F,5,FALSE())</f>
        <v>Flagship</v>
      </c>
      <c r="S607" s="4">
        <f>Cleaned_SalesTable!F607</f>
        <v>1</v>
      </c>
      <c r="T607" s="9">
        <f>Cleaned_SalesTable!G607</f>
        <v>61.11</v>
      </c>
      <c r="U607" s="8">
        <f>Cleaned_SalesTable!H607</f>
        <v>0.1</v>
      </c>
      <c r="V607" s="4" t="str">
        <f>Cleaned_SalesTable!I607</f>
        <v>PayPal</v>
      </c>
      <c r="W607" s="9">
        <f>Cleaned_SalesTable!J607</f>
        <v>54.999000000000002</v>
      </c>
      <c r="X607" s="9">
        <f t="shared" si="56"/>
        <v>477.61</v>
      </c>
      <c r="Y607" s="9">
        <f t="shared" si="57"/>
        <v>-422.61</v>
      </c>
      <c r="Z607" s="10">
        <f t="shared" si="58"/>
        <v>-7.6840000000000002</v>
      </c>
      <c r="AA607" s="4" t="str">
        <f t="shared" si="59"/>
        <v>Standard</v>
      </c>
    </row>
    <row r="608" spans="1:27" ht="15" customHeight="1" x14ac:dyDescent="0.3">
      <c r="A608" s="4" t="str">
        <f>Cleaned_SalesTable!A608</f>
        <v>SALE606</v>
      </c>
      <c r="B608" s="26">
        <f>Cleaned_SalesTable!B608</f>
        <v>45555</v>
      </c>
      <c r="C608" s="4" t="str">
        <f t="shared" si="54"/>
        <v>Sep-2024</v>
      </c>
      <c r="D608" s="24">
        <f t="shared" si="55"/>
        <v>2024</v>
      </c>
      <c r="E608" s="4" t="str">
        <f>Cleaned_SalesTable!C608</f>
        <v>CUST1029</v>
      </c>
      <c r="F608" s="4" t="str">
        <f>VLOOKUP(E608,Cleaned_CustomerTable!$A:$H,2,FALSE())</f>
        <v>David Arnold</v>
      </c>
      <c r="G608" s="24">
        <f>VLOOKUP(E608,Cleaned_CustomerTable!$A:$H,3,FALSE())</f>
        <v>54</v>
      </c>
      <c r="H608" s="4" t="str">
        <f>VLOOKUP(E608,Cleaned_CustomerTable!$A:$H,8,FALSE())</f>
        <v>Silver</v>
      </c>
      <c r="I608" s="4" t="str">
        <f>VLOOKUP(E608,Cleaned_CustomerTable!$A:$H,6,FALSE())</f>
        <v>California</v>
      </c>
      <c r="J608" s="4" t="str">
        <f>Cleaned_SalesTable!D608</f>
        <v>PROD27</v>
      </c>
      <c r="K608" s="4" t="str">
        <f>VLOOKUP(J608,Cleaned_ProductTable!$A:$F,2,FALSE())</f>
        <v>Decorative Floor Vase</v>
      </c>
      <c r="L608" s="4" t="str">
        <f>VLOOKUP(J608,Cleaned_ProductTable!$A:$F,3,FALSE())</f>
        <v>Home</v>
      </c>
      <c r="M608" s="4" t="str">
        <f>VLOOKUP(J608,Cleaned_ProductTable!$A:$F,4,FALSE())</f>
        <v>Khan, Jones and Paul</v>
      </c>
      <c r="N608" s="4">
        <f>VLOOKUP(J608,Cleaned_ProductTable!$A:$F,5,FALSE())</f>
        <v>234.81</v>
      </c>
      <c r="O608" s="4" t="str">
        <f>Cleaned_SalesTable!E608</f>
        <v>STORE8</v>
      </c>
      <c r="P608" s="4" t="str">
        <f>VLOOKUP(O608,Cleaned_StoreTable!$A:$F,2,FALSE())</f>
        <v>Bean, Jones and Park</v>
      </c>
      <c r="Q608" s="4" t="str">
        <f>VLOOKUP(O608,Cleaned_StoreTable!$A:$F,3,FALSE())</f>
        <v>West</v>
      </c>
      <c r="R608" s="4" t="str">
        <f>VLOOKUP(O608,Cleaned_StoreTable!$A:$F,5,FALSE())</f>
        <v>Online</v>
      </c>
      <c r="S608" s="4">
        <f>Cleaned_SalesTable!F608</f>
        <v>3</v>
      </c>
      <c r="T608" s="9">
        <f>Cleaned_SalesTable!G608</f>
        <v>827.88</v>
      </c>
      <c r="U608" s="8">
        <f>Cleaned_SalesTable!H608</f>
        <v>0.19</v>
      </c>
      <c r="V608" s="4" t="str">
        <f>Cleaned_SalesTable!I608</f>
        <v>PayPal</v>
      </c>
      <c r="W608" s="9">
        <f>Cleaned_SalesTable!J608</f>
        <v>2011.7483999999999</v>
      </c>
      <c r="X608" s="9">
        <f t="shared" si="56"/>
        <v>704.43</v>
      </c>
      <c r="Y608" s="9">
        <f t="shared" si="57"/>
        <v>1307.32</v>
      </c>
      <c r="Z608" s="10">
        <f t="shared" si="58"/>
        <v>0.64980000000000004</v>
      </c>
      <c r="AA608" s="4" t="str">
        <f t="shared" si="59"/>
        <v>High Value</v>
      </c>
    </row>
    <row r="609" spans="1:27" ht="15" customHeight="1" x14ac:dyDescent="0.3">
      <c r="A609" s="4" t="str">
        <f>Cleaned_SalesTable!A609</f>
        <v>SALE607</v>
      </c>
      <c r="B609" s="26">
        <f>Cleaned_SalesTable!B609</f>
        <v>45583</v>
      </c>
      <c r="C609" s="4" t="str">
        <f t="shared" si="54"/>
        <v>Oct-2024</v>
      </c>
      <c r="D609" s="24">
        <f t="shared" si="55"/>
        <v>2024</v>
      </c>
      <c r="E609" s="4" t="str">
        <f>Cleaned_SalesTable!C609</f>
        <v>CUST1430</v>
      </c>
      <c r="F609" s="4" t="str">
        <f>VLOOKUP(E609,Cleaned_CustomerTable!$A:$H,2,FALSE())</f>
        <v>Kimberly Roberts</v>
      </c>
      <c r="G609" s="24">
        <f>VLOOKUP(E609,Cleaned_CustomerTable!$A:$H,3,FALSE())</f>
        <v>36</v>
      </c>
      <c r="H609" s="4" t="str">
        <f>VLOOKUP(E609,Cleaned_CustomerTable!$A:$H,8,FALSE())</f>
        <v>Gold</v>
      </c>
      <c r="I609" s="4" t="str">
        <f>VLOOKUP(E609,Cleaned_CustomerTable!$A:$H,6,FALSE())</f>
        <v>New Jersey</v>
      </c>
      <c r="J609" s="4" t="str">
        <f>Cleaned_SalesTable!D609</f>
        <v>PROD87</v>
      </c>
      <c r="K609" s="4" t="str">
        <f>VLOOKUP(J609,Cleaned_ProductTable!$A:$F,2,FALSE())</f>
        <v>LED Bedside Lamp</v>
      </c>
      <c r="L609" s="4" t="str">
        <f>VLOOKUP(J609,Cleaned_ProductTable!$A:$F,3,FALSE())</f>
        <v>Home</v>
      </c>
      <c r="M609" s="4" t="str">
        <f>VLOOKUP(J609,Cleaned_ProductTable!$A:$F,4,FALSE())</f>
        <v>Aguilar, Horton and Lewis</v>
      </c>
      <c r="N609" s="4">
        <f>VLOOKUP(J609,Cleaned_ProductTable!$A:$F,5,FALSE())</f>
        <v>371.38</v>
      </c>
      <c r="O609" s="4" t="str">
        <f>Cleaned_SalesTable!E609</f>
        <v>STORE13</v>
      </c>
      <c r="P609" s="4" t="str">
        <f>VLOOKUP(O609,Cleaned_StoreTable!$A:$F,2,FALSE())</f>
        <v>Gardner, Humphrey and Contreras</v>
      </c>
      <c r="Q609" s="4" t="str">
        <f>VLOOKUP(O609,Cleaned_StoreTable!$A:$F,3,FALSE())</f>
        <v>East</v>
      </c>
      <c r="R609" s="4" t="str">
        <f>VLOOKUP(O609,Cleaned_StoreTable!$A:$F,5,FALSE())</f>
        <v>Flagship</v>
      </c>
      <c r="S609" s="4">
        <f>Cleaned_SalesTable!F609</f>
        <v>3</v>
      </c>
      <c r="T609" s="9">
        <f>Cleaned_SalesTable!G609</f>
        <v>926.85</v>
      </c>
      <c r="U609" s="8">
        <f>Cleaned_SalesTable!H609</f>
        <v>0.18</v>
      </c>
      <c r="V609" s="4" t="str">
        <f>Cleaned_SalesTable!I609</f>
        <v>COD</v>
      </c>
      <c r="W609" s="9">
        <f>Cleaned_SalesTable!J609</f>
        <v>2280.0509999999999</v>
      </c>
      <c r="X609" s="9">
        <f t="shared" si="56"/>
        <v>1114.1400000000001</v>
      </c>
      <c r="Y609" s="9">
        <f t="shared" si="57"/>
        <v>1165.9100000000001</v>
      </c>
      <c r="Z609" s="10">
        <f t="shared" si="58"/>
        <v>0.51139999999999997</v>
      </c>
      <c r="AA609" s="4" t="str">
        <f t="shared" si="59"/>
        <v>High Value</v>
      </c>
    </row>
    <row r="610" spans="1:27" ht="15" customHeight="1" x14ac:dyDescent="0.3">
      <c r="A610" s="4" t="str">
        <f>Cleaned_SalesTable!A610</f>
        <v>SALE608</v>
      </c>
      <c r="B610" s="26">
        <f>Cleaned_SalesTable!B610</f>
        <v>45662</v>
      </c>
      <c r="C610" s="4" t="str">
        <f t="shared" si="54"/>
        <v>Jan-2025</v>
      </c>
      <c r="D610" s="24">
        <f t="shared" si="55"/>
        <v>2025</v>
      </c>
      <c r="E610" s="4" t="str">
        <f>Cleaned_SalesTable!C610</f>
        <v>CUST1317</v>
      </c>
      <c r="F610" s="4" t="str">
        <f>VLOOKUP(E610,Cleaned_CustomerTable!$A:$H,2,FALSE())</f>
        <v>Tiffany Williams</v>
      </c>
      <c r="G610" s="24">
        <f>VLOOKUP(E610,Cleaned_CustomerTable!$A:$H,3,FALSE())</f>
        <v>64</v>
      </c>
      <c r="H610" s="4" t="str">
        <f>VLOOKUP(E610,Cleaned_CustomerTable!$A:$H,8,FALSE())</f>
        <v>Gold</v>
      </c>
      <c r="I610" s="4" t="str">
        <f>VLOOKUP(E610,Cleaned_CustomerTable!$A:$H,6,FALSE())</f>
        <v>New Hampshire</v>
      </c>
      <c r="J610" s="4" t="str">
        <f>Cleaned_SalesTable!D610</f>
        <v>PROD10</v>
      </c>
      <c r="K610" s="4" t="str">
        <f>VLOOKUP(J610,Cleaned_ProductTable!$A:$F,2,FALSE())</f>
        <v>Ceramic Kitchen Bowl Set</v>
      </c>
      <c r="L610" s="4" t="str">
        <f>VLOOKUP(J610,Cleaned_ProductTable!$A:$F,3,FALSE())</f>
        <v>Home</v>
      </c>
      <c r="M610" s="4" t="str">
        <f>VLOOKUP(J610,Cleaned_ProductTable!$A:$F,4,FALSE())</f>
        <v>Hamilton Group</v>
      </c>
      <c r="N610" s="4">
        <f>VLOOKUP(J610,Cleaned_ProductTable!$A:$F,5,FALSE())</f>
        <v>298.86</v>
      </c>
      <c r="O610" s="4" t="str">
        <f>Cleaned_SalesTable!E610</f>
        <v>STORE14</v>
      </c>
      <c r="P610" s="4" t="str">
        <f>VLOOKUP(O610,Cleaned_StoreTable!$A:$F,2,FALSE())</f>
        <v>Mcdonald Inc</v>
      </c>
      <c r="Q610" s="4" t="str">
        <f>VLOOKUP(O610,Cleaned_StoreTable!$A:$F,3,FALSE())</f>
        <v>South</v>
      </c>
      <c r="R610" s="4" t="str">
        <f>VLOOKUP(O610,Cleaned_StoreTable!$A:$F,5,FALSE())</f>
        <v>Outlet</v>
      </c>
      <c r="S610" s="4">
        <f>Cleaned_SalesTable!F610</f>
        <v>1</v>
      </c>
      <c r="T610" s="9">
        <f>Cleaned_SalesTable!G610</f>
        <v>874.59</v>
      </c>
      <c r="U610" s="8">
        <f>Cleaned_SalesTable!H610</f>
        <v>0.28999999999999998</v>
      </c>
      <c r="V610" s="4" t="str">
        <f>Cleaned_SalesTable!I610</f>
        <v>PayPal</v>
      </c>
      <c r="W610" s="9">
        <f>Cleaned_SalesTable!J610</f>
        <v>620.95889999999997</v>
      </c>
      <c r="X610" s="9">
        <f t="shared" si="56"/>
        <v>298.86</v>
      </c>
      <c r="Y610" s="9">
        <f t="shared" si="57"/>
        <v>322.10000000000002</v>
      </c>
      <c r="Z610" s="10">
        <f t="shared" si="58"/>
        <v>0.51870000000000005</v>
      </c>
      <c r="AA610" s="4" t="str">
        <f t="shared" si="59"/>
        <v>Standard</v>
      </c>
    </row>
    <row r="611" spans="1:27" ht="15" customHeight="1" x14ac:dyDescent="0.3">
      <c r="A611" s="4" t="str">
        <f>Cleaned_SalesTable!A611</f>
        <v>SALE609</v>
      </c>
      <c r="B611" s="26">
        <f>Cleaned_SalesTable!B611</f>
        <v>45921</v>
      </c>
      <c r="C611" s="4" t="str">
        <f t="shared" si="54"/>
        <v>Sep-2025</v>
      </c>
      <c r="D611" s="24">
        <f t="shared" si="55"/>
        <v>2025</v>
      </c>
      <c r="E611" s="4" t="str">
        <f>Cleaned_SalesTable!C611</f>
        <v>CUST1470</v>
      </c>
      <c r="F611" s="4" t="str">
        <f>VLOOKUP(E611,Cleaned_CustomerTable!$A:$H,2,FALSE())</f>
        <v>Manuel Fisher</v>
      </c>
      <c r="G611" s="24">
        <f>VLOOKUP(E611,Cleaned_CustomerTable!$A:$H,3,FALSE())</f>
        <v>21</v>
      </c>
      <c r="H611" s="4" t="str">
        <f>VLOOKUP(E611,Cleaned_CustomerTable!$A:$H,8,FALSE())</f>
        <v>Gold</v>
      </c>
      <c r="I611" s="4" t="str">
        <f>VLOOKUP(E611,Cleaned_CustomerTable!$A:$H,6,FALSE())</f>
        <v>New Hampshire</v>
      </c>
      <c r="J611" s="4" t="str">
        <f>Cleaned_SalesTable!D611</f>
        <v>PROD15</v>
      </c>
      <c r="K611" s="4" t="str">
        <f>VLOOKUP(J611,Cleaned_ProductTable!$A:$F,2,FALSE())</f>
        <v>4K Home Projector</v>
      </c>
      <c r="L611" s="4" t="str">
        <f>VLOOKUP(J611,Cleaned_ProductTable!$A:$F,3,FALSE())</f>
        <v>Electronics</v>
      </c>
      <c r="M611" s="4" t="str">
        <f>VLOOKUP(J611,Cleaned_ProductTable!$A:$F,4,FALSE())</f>
        <v>Thomas LLC</v>
      </c>
      <c r="N611" s="4">
        <f>VLOOKUP(J611,Cleaned_ProductTable!$A:$F,5,FALSE())</f>
        <v>465.34</v>
      </c>
      <c r="O611" s="4" t="str">
        <f>Cleaned_SalesTable!E611</f>
        <v>STORE1</v>
      </c>
      <c r="P611" s="4" t="str">
        <f>VLOOKUP(O611,Cleaned_StoreTable!$A:$F,2,FALSE())</f>
        <v>Martinez, Adkins and Johnson</v>
      </c>
      <c r="Q611" s="4" t="str">
        <f>VLOOKUP(O611,Cleaned_StoreTable!$A:$F,3,FALSE())</f>
        <v>North</v>
      </c>
      <c r="R611" s="4" t="str">
        <f>VLOOKUP(O611,Cleaned_StoreTable!$A:$F,5,FALSE())</f>
        <v>Flagship</v>
      </c>
      <c r="S611" s="4">
        <f>Cleaned_SalesTable!F611</f>
        <v>4</v>
      </c>
      <c r="T611" s="9">
        <f>Cleaned_SalesTable!G611</f>
        <v>479.11</v>
      </c>
      <c r="U611" s="8">
        <f>Cleaned_SalesTable!H611</f>
        <v>0.24</v>
      </c>
      <c r="V611" s="4" t="str">
        <f>Cleaned_SalesTable!I611</f>
        <v>PayPal</v>
      </c>
      <c r="W611" s="9">
        <f>Cleaned_SalesTable!J611</f>
        <v>1456.4944</v>
      </c>
      <c r="X611" s="9">
        <f t="shared" si="56"/>
        <v>1861.36</v>
      </c>
      <c r="Y611" s="9">
        <f t="shared" si="57"/>
        <v>-404.87</v>
      </c>
      <c r="Z611" s="10">
        <f t="shared" si="58"/>
        <v>-0.27800000000000002</v>
      </c>
      <c r="AA611" s="4" t="str">
        <f t="shared" si="59"/>
        <v>High Value</v>
      </c>
    </row>
    <row r="612" spans="1:27" ht="15" customHeight="1" x14ac:dyDescent="0.3">
      <c r="A612" s="4" t="str">
        <f>Cleaned_SalesTable!A612</f>
        <v>SALE610</v>
      </c>
      <c r="B612" s="26">
        <f>Cleaned_SalesTable!B612</f>
        <v>45490</v>
      </c>
      <c r="C612" s="4" t="str">
        <f t="shared" si="54"/>
        <v>Jul-2024</v>
      </c>
      <c r="D612" s="24">
        <f t="shared" si="55"/>
        <v>2024</v>
      </c>
      <c r="E612" s="4" t="str">
        <f>Cleaned_SalesTable!C612</f>
        <v>CUST1213</v>
      </c>
      <c r="F612" s="4" t="str">
        <f>VLOOKUP(E612,Cleaned_CustomerTable!$A:$H,2,FALSE())</f>
        <v>Stuart Johnson</v>
      </c>
      <c r="G612" s="24">
        <f>VLOOKUP(E612,Cleaned_CustomerTable!$A:$H,3,FALSE())</f>
        <v>42</v>
      </c>
      <c r="H612" s="4" t="str">
        <f>VLOOKUP(E612,Cleaned_CustomerTable!$A:$H,8,FALSE())</f>
        <v>Platinum</v>
      </c>
      <c r="I612" s="4" t="str">
        <f>VLOOKUP(E612,Cleaned_CustomerTable!$A:$H,6,FALSE())</f>
        <v>North Dakota</v>
      </c>
      <c r="J612" s="4" t="str">
        <f>Cleaned_SalesTable!D612</f>
        <v>PROD32</v>
      </c>
      <c r="K612" s="4" t="str">
        <f>VLOOKUP(J612,Cleaned_ProductTable!$A:$F,2,FALSE())</f>
        <v>Vitamin C Face Serum</v>
      </c>
      <c r="L612" s="4" t="str">
        <f>VLOOKUP(J612,Cleaned_ProductTable!$A:$F,3,FALSE())</f>
        <v>Beauty</v>
      </c>
      <c r="M612" s="4" t="str">
        <f>VLOOKUP(J612,Cleaned_ProductTable!$A:$F,4,FALSE())</f>
        <v>Griffin Ltd</v>
      </c>
      <c r="N612" s="4">
        <f>VLOOKUP(J612,Cleaned_ProductTable!$A:$F,5,FALSE())</f>
        <v>283.83</v>
      </c>
      <c r="O612" s="4" t="str">
        <f>Cleaned_SalesTable!E612</f>
        <v>STORE17</v>
      </c>
      <c r="P612" s="4" t="str">
        <f>VLOOKUP(O612,Cleaned_StoreTable!$A:$F,2,FALSE())</f>
        <v>Holloway Ltd</v>
      </c>
      <c r="Q612" s="4" t="str">
        <f>VLOOKUP(O612,Cleaned_StoreTable!$A:$F,3,FALSE())</f>
        <v>North</v>
      </c>
      <c r="R612" s="4" t="str">
        <f>VLOOKUP(O612,Cleaned_StoreTable!$A:$F,5,FALSE())</f>
        <v>Flagship</v>
      </c>
      <c r="S612" s="4">
        <f>Cleaned_SalesTable!F612</f>
        <v>3</v>
      </c>
      <c r="T612" s="9">
        <f>Cleaned_SalesTable!G612</f>
        <v>182.91</v>
      </c>
      <c r="U612" s="8">
        <f>Cleaned_SalesTable!H612</f>
        <v>0.28999999999999998</v>
      </c>
      <c r="V612" s="4" t="str">
        <f>Cleaned_SalesTable!I612</f>
        <v>Credit Card</v>
      </c>
      <c r="W612" s="9">
        <f>Cleaned_SalesTable!J612</f>
        <v>389.59829999999999</v>
      </c>
      <c r="X612" s="9">
        <f t="shared" si="56"/>
        <v>851.49</v>
      </c>
      <c r="Y612" s="9">
        <f t="shared" si="57"/>
        <v>-461.89</v>
      </c>
      <c r="Z612" s="10">
        <f t="shared" si="58"/>
        <v>-1.1856</v>
      </c>
      <c r="AA612" s="4" t="str">
        <f t="shared" si="59"/>
        <v>Standard</v>
      </c>
    </row>
    <row r="613" spans="1:27" ht="15" customHeight="1" x14ac:dyDescent="0.3">
      <c r="A613" s="4" t="str">
        <f>Cleaned_SalesTable!A613</f>
        <v>SALE611</v>
      </c>
      <c r="B613" s="26">
        <f>Cleaned_SalesTable!B613</f>
        <v>45652</v>
      </c>
      <c r="C613" s="4" t="str">
        <f t="shared" si="54"/>
        <v>Dec-2024</v>
      </c>
      <c r="D613" s="24">
        <f t="shared" si="55"/>
        <v>2024</v>
      </c>
      <c r="E613" s="4" t="str">
        <f>Cleaned_SalesTable!C613</f>
        <v>CUST1272</v>
      </c>
      <c r="F613" s="4" t="str">
        <f>VLOOKUP(E613,Cleaned_CustomerTable!$A:$H,2,FALSE())</f>
        <v>Adam Rowland</v>
      </c>
      <c r="G613" s="24">
        <f>VLOOKUP(E613,Cleaned_CustomerTable!$A:$H,3,FALSE())</f>
        <v>48</v>
      </c>
      <c r="H613" s="4" t="str">
        <f>VLOOKUP(E613,Cleaned_CustomerTable!$A:$H,8,FALSE())</f>
        <v>Gold</v>
      </c>
      <c r="I613" s="4" t="str">
        <f>VLOOKUP(E613,Cleaned_CustomerTable!$A:$H,6,FALSE())</f>
        <v>California</v>
      </c>
      <c r="J613" s="4" t="str">
        <f>Cleaned_SalesTable!D613</f>
        <v>PROD34</v>
      </c>
      <c r="K613" s="4" t="str">
        <f>VLOOKUP(J613,Cleaned_ProductTable!$A:$F,2,FALSE())</f>
        <v>Gaming Mechanical Keyboard</v>
      </c>
      <c r="L613" s="4" t="str">
        <f>VLOOKUP(J613,Cleaned_ProductTable!$A:$F,3,FALSE())</f>
        <v>Electronics</v>
      </c>
      <c r="M613" s="4" t="str">
        <f>VLOOKUP(J613,Cleaned_ProductTable!$A:$F,4,FALSE())</f>
        <v>Lucero LLC</v>
      </c>
      <c r="N613" s="4">
        <f>VLOOKUP(J613,Cleaned_ProductTable!$A:$F,5,FALSE())</f>
        <v>419.28</v>
      </c>
      <c r="O613" s="4" t="str">
        <f>Cleaned_SalesTable!E613</f>
        <v>STORE5</v>
      </c>
      <c r="P613" s="4" t="str">
        <f>VLOOKUP(O613,Cleaned_StoreTable!$A:$F,2,FALSE())</f>
        <v>Gray Ltd</v>
      </c>
      <c r="Q613" s="4" t="str">
        <f>VLOOKUP(O613,Cleaned_StoreTable!$A:$F,3,FALSE())</f>
        <v>North</v>
      </c>
      <c r="R613" s="4" t="str">
        <f>VLOOKUP(O613,Cleaned_StoreTable!$A:$F,5,FALSE())</f>
        <v>Outlet</v>
      </c>
      <c r="S613" s="4">
        <f>Cleaned_SalesTable!F613</f>
        <v>4</v>
      </c>
      <c r="T613" s="9">
        <f>Cleaned_SalesTable!G613</f>
        <v>745.51</v>
      </c>
      <c r="U613" s="8">
        <f>Cleaned_SalesTable!H613</f>
        <v>0.05</v>
      </c>
      <c r="V613" s="4" t="str">
        <f>Cleaned_SalesTable!I613</f>
        <v>Credit Card</v>
      </c>
      <c r="W613" s="9">
        <f>Cleaned_SalesTable!J613</f>
        <v>2832.9380000000001</v>
      </c>
      <c r="X613" s="9">
        <f t="shared" si="56"/>
        <v>1677.12</v>
      </c>
      <c r="Y613" s="9">
        <f t="shared" si="57"/>
        <v>1155.82</v>
      </c>
      <c r="Z613" s="10">
        <f t="shared" si="58"/>
        <v>0.40799999999999997</v>
      </c>
      <c r="AA613" s="4" t="str">
        <f t="shared" si="59"/>
        <v>High Value</v>
      </c>
    </row>
    <row r="614" spans="1:27" ht="15" customHeight="1" x14ac:dyDescent="0.3">
      <c r="A614" s="4" t="str">
        <f>Cleaned_SalesTable!A614</f>
        <v>SALE612</v>
      </c>
      <c r="B614" s="26">
        <f>Cleaned_SalesTable!B614</f>
        <v>45598</v>
      </c>
      <c r="C614" s="4" t="str">
        <f t="shared" si="54"/>
        <v>Nov-2024</v>
      </c>
      <c r="D614" s="24">
        <f t="shared" si="55"/>
        <v>2024</v>
      </c>
      <c r="E614" s="4" t="str">
        <f>Cleaned_SalesTable!C614</f>
        <v>CUST1481</v>
      </c>
      <c r="F614" s="4" t="str">
        <f>VLOOKUP(E614,Cleaned_CustomerTable!$A:$H,2,FALSE())</f>
        <v>Bryan Tran</v>
      </c>
      <c r="G614" s="24">
        <f>VLOOKUP(E614,Cleaned_CustomerTable!$A:$H,3,FALSE())</f>
        <v>21</v>
      </c>
      <c r="H614" s="4" t="str">
        <f>VLOOKUP(E614,Cleaned_CustomerTable!$A:$H,8,FALSE())</f>
        <v>Gold</v>
      </c>
      <c r="I614" s="4" t="str">
        <f>VLOOKUP(E614,Cleaned_CustomerTable!$A:$H,6,FALSE())</f>
        <v>Georgia</v>
      </c>
      <c r="J614" s="4" t="str">
        <f>Cleaned_SalesTable!D614</f>
        <v>PROD88</v>
      </c>
      <c r="K614" s="4" t="str">
        <f>VLOOKUP(J614,Cleaned_ProductTable!$A:$F,2,FALSE())</f>
        <v>Sports Wrist Sweatbands</v>
      </c>
      <c r="L614" s="4" t="str">
        <f>VLOOKUP(J614,Cleaned_ProductTable!$A:$F,3,FALSE())</f>
        <v>Sports</v>
      </c>
      <c r="M614" s="4" t="str">
        <f>VLOOKUP(J614,Cleaned_ProductTable!$A:$F,4,FALSE())</f>
        <v>Olsen-Daniels</v>
      </c>
      <c r="N614" s="4">
        <f>VLOOKUP(J614,Cleaned_ProductTable!$A:$F,5,FALSE())</f>
        <v>131.24</v>
      </c>
      <c r="O614" s="4" t="str">
        <f>Cleaned_SalesTable!E614</f>
        <v>STORE15</v>
      </c>
      <c r="P614" s="4" t="str">
        <f>VLOOKUP(O614,Cleaned_StoreTable!$A:$F,2,FALSE())</f>
        <v>Shelton PLC</v>
      </c>
      <c r="Q614" s="4" t="str">
        <f>VLOOKUP(O614,Cleaned_StoreTable!$A:$F,3,FALSE())</f>
        <v>North</v>
      </c>
      <c r="R614" s="4" t="str">
        <f>VLOOKUP(O614,Cleaned_StoreTable!$A:$F,5,FALSE())</f>
        <v>Flagship</v>
      </c>
      <c r="S614" s="4">
        <f>Cleaned_SalesTable!F614</f>
        <v>3</v>
      </c>
      <c r="T614" s="9">
        <f>Cleaned_SalesTable!G614</f>
        <v>920.61</v>
      </c>
      <c r="U614" s="8">
        <f>Cleaned_SalesTable!H614</f>
        <v>0.04</v>
      </c>
      <c r="V614" s="4" t="str">
        <f>Cleaned_SalesTable!I614</f>
        <v>Credit Card</v>
      </c>
      <c r="W614" s="9">
        <f>Cleaned_SalesTable!J614</f>
        <v>2651.3568</v>
      </c>
      <c r="X614" s="9">
        <f t="shared" si="56"/>
        <v>393.72</v>
      </c>
      <c r="Y614" s="9">
        <f t="shared" si="57"/>
        <v>2257.64</v>
      </c>
      <c r="Z614" s="10">
        <f t="shared" si="58"/>
        <v>0.85150000000000003</v>
      </c>
      <c r="AA614" s="4" t="str">
        <f t="shared" si="59"/>
        <v>High Value</v>
      </c>
    </row>
    <row r="615" spans="1:27" ht="15" customHeight="1" x14ac:dyDescent="0.3">
      <c r="A615" s="4" t="str">
        <f>Cleaned_SalesTable!A615</f>
        <v>SALE613</v>
      </c>
      <c r="B615" s="26">
        <f>Cleaned_SalesTable!B615</f>
        <v>45772</v>
      </c>
      <c r="C615" s="4" t="str">
        <f t="shared" si="54"/>
        <v>Apr-2025</v>
      </c>
      <c r="D615" s="24">
        <f t="shared" si="55"/>
        <v>2025</v>
      </c>
      <c r="E615" s="4" t="str">
        <f>Cleaned_SalesTable!C615</f>
        <v>CUST1425</v>
      </c>
      <c r="F615" s="4" t="str">
        <f>VLOOKUP(E615,Cleaned_CustomerTable!$A:$H,2,FALSE())</f>
        <v>Bryce Hawkins</v>
      </c>
      <c r="G615" s="24">
        <f>VLOOKUP(E615,Cleaned_CustomerTable!$A:$H,3,FALSE())</f>
        <v>40</v>
      </c>
      <c r="H615" s="4" t="str">
        <f>VLOOKUP(E615,Cleaned_CustomerTable!$A:$H,8,FALSE())</f>
        <v>Bronze</v>
      </c>
      <c r="I615" s="4" t="str">
        <f>VLOOKUP(E615,Cleaned_CustomerTable!$A:$H,6,FALSE())</f>
        <v>Utah</v>
      </c>
      <c r="J615" s="4" t="str">
        <f>Cleaned_SalesTable!D615</f>
        <v>PROD75</v>
      </c>
      <c r="K615" s="4" t="str">
        <f>VLOOKUP(J615,Cleaned_ProductTable!$A:$F,2,FALSE())</f>
        <v>Women's Ankle Boots</v>
      </c>
      <c r="L615" s="4" t="str">
        <f>VLOOKUP(J615,Cleaned_ProductTable!$A:$F,3,FALSE())</f>
        <v>Clothing</v>
      </c>
      <c r="M615" s="4" t="str">
        <f>VLOOKUP(J615,Cleaned_ProductTable!$A:$F,4,FALSE())</f>
        <v>Poole PLC</v>
      </c>
      <c r="N615" s="4">
        <f>VLOOKUP(J615,Cleaned_ProductTable!$A:$F,5,FALSE())</f>
        <v>158.13999999999999</v>
      </c>
      <c r="O615" s="4" t="str">
        <f>Cleaned_SalesTable!E615</f>
        <v>STORE10</v>
      </c>
      <c r="P615" s="4" t="str">
        <f>VLOOKUP(O615,Cleaned_StoreTable!$A:$F,2,FALSE())</f>
        <v>Hill, Wagner and Ballard</v>
      </c>
      <c r="Q615" s="4" t="str">
        <f>VLOOKUP(O615,Cleaned_StoreTable!$A:$F,3,FALSE())</f>
        <v>East</v>
      </c>
      <c r="R615" s="4" t="str">
        <f>VLOOKUP(O615,Cleaned_StoreTable!$A:$F,5,FALSE())</f>
        <v>Online</v>
      </c>
      <c r="S615" s="4">
        <f>Cleaned_SalesTable!F615</f>
        <v>4</v>
      </c>
      <c r="T615" s="9">
        <f>Cleaned_SalesTable!G615</f>
        <v>659.03</v>
      </c>
      <c r="U615" s="8">
        <f>Cleaned_SalesTable!H615</f>
        <v>0.15</v>
      </c>
      <c r="V615" s="4" t="str">
        <f>Cleaned_SalesTable!I615</f>
        <v>Credit Card</v>
      </c>
      <c r="W615" s="9">
        <f>Cleaned_SalesTable!J615</f>
        <v>2240.7020000000002</v>
      </c>
      <c r="X615" s="9">
        <f t="shared" si="56"/>
        <v>632.55999999999995</v>
      </c>
      <c r="Y615" s="9">
        <f t="shared" si="57"/>
        <v>1608.14</v>
      </c>
      <c r="Z615" s="10">
        <f t="shared" si="58"/>
        <v>0.7177</v>
      </c>
      <c r="AA615" s="4" t="str">
        <f t="shared" si="59"/>
        <v>High Value</v>
      </c>
    </row>
    <row r="616" spans="1:27" ht="15" customHeight="1" x14ac:dyDescent="0.3">
      <c r="A616" s="4" t="str">
        <f>Cleaned_SalesTable!A616</f>
        <v>SALE614</v>
      </c>
      <c r="B616" s="26">
        <f>Cleaned_SalesTable!B616</f>
        <v>45338</v>
      </c>
      <c r="C616" s="4" t="str">
        <f t="shared" si="54"/>
        <v>Feb-2024</v>
      </c>
      <c r="D616" s="24">
        <f t="shared" si="55"/>
        <v>2024</v>
      </c>
      <c r="E616" s="4" t="str">
        <f>Cleaned_SalesTable!C616</f>
        <v>CUST1491</v>
      </c>
      <c r="F616" s="4" t="str">
        <f>VLOOKUP(E616,Cleaned_CustomerTable!$A:$H,2,FALSE())</f>
        <v>Kaitlin Brown</v>
      </c>
      <c r="G616" s="24">
        <f>VLOOKUP(E616,Cleaned_CustomerTable!$A:$H,3,FALSE())</f>
        <v>52</v>
      </c>
      <c r="H616" s="4" t="str">
        <f>VLOOKUP(E616,Cleaned_CustomerTable!$A:$H,8,FALSE())</f>
        <v>Gold</v>
      </c>
      <c r="I616" s="4" t="str">
        <f>VLOOKUP(E616,Cleaned_CustomerTable!$A:$H,6,FALSE())</f>
        <v>South Dakota</v>
      </c>
      <c r="J616" s="4" t="str">
        <f>Cleaned_SalesTable!D616</f>
        <v>PROD9</v>
      </c>
      <c r="K616" s="4" t="str">
        <f>VLOOKUP(J616,Cleaned_ProductTable!$A:$F,2,FALSE())</f>
        <v>Adjustable Dumbbell Set</v>
      </c>
      <c r="L616" s="4" t="str">
        <f>VLOOKUP(J616,Cleaned_ProductTable!$A:$F,3,FALSE())</f>
        <v>Sports</v>
      </c>
      <c r="M616" s="4" t="str">
        <f>VLOOKUP(J616,Cleaned_ProductTable!$A:$F,4,FALSE())</f>
        <v>Hill PLC</v>
      </c>
      <c r="N616" s="4">
        <f>VLOOKUP(J616,Cleaned_ProductTable!$A:$F,5,FALSE())</f>
        <v>495.72</v>
      </c>
      <c r="O616" s="4" t="str">
        <f>Cleaned_SalesTable!E616</f>
        <v>STORE2</v>
      </c>
      <c r="P616" s="4" t="str">
        <f>VLOOKUP(O616,Cleaned_StoreTable!$A:$F,2,FALSE())</f>
        <v>Black-Horn</v>
      </c>
      <c r="Q616" s="4" t="str">
        <f>VLOOKUP(O616,Cleaned_StoreTable!$A:$F,3,FALSE())</f>
        <v>South</v>
      </c>
      <c r="R616" s="4" t="str">
        <f>VLOOKUP(O616,Cleaned_StoreTable!$A:$F,5,FALSE())</f>
        <v>Outlet</v>
      </c>
      <c r="S616" s="4">
        <f>Cleaned_SalesTable!F616</f>
        <v>1</v>
      </c>
      <c r="T616" s="9">
        <f>Cleaned_SalesTable!G616</f>
        <v>312.91000000000003</v>
      </c>
      <c r="U616" s="8">
        <f>Cleaned_SalesTable!H616</f>
        <v>0.12</v>
      </c>
      <c r="V616" s="4" t="str">
        <f>Cleaned_SalesTable!I616</f>
        <v>PayPal</v>
      </c>
      <c r="W616" s="9">
        <f>Cleaned_SalesTable!J616</f>
        <v>275.36079999999998</v>
      </c>
      <c r="X616" s="9">
        <f t="shared" si="56"/>
        <v>495.72</v>
      </c>
      <c r="Y616" s="9">
        <f t="shared" si="57"/>
        <v>-220.36</v>
      </c>
      <c r="Z616" s="10">
        <f t="shared" si="58"/>
        <v>-0.80030000000000001</v>
      </c>
      <c r="AA616" s="4" t="str">
        <f t="shared" si="59"/>
        <v>Standard</v>
      </c>
    </row>
    <row r="617" spans="1:27" ht="15" customHeight="1" x14ac:dyDescent="0.3">
      <c r="A617" s="4" t="str">
        <f>Cleaned_SalesTable!A617</f>
        <v>SALE615</v>
      </c>
      <c r="B617" s="26">
        <f>Cleaned_SalesTable!B617</f>
        <v>45524</v>
      </c>
      <c r="C617" s="4" t="str">
        <f t="shared" si="54"/>
        <v>Aug-2024</v>
      </c>
      <c r="D617" s="24">
        <f t="shared" si="55"/>
        <v>2024</v>
      </c>
      <c r="E617" s="4" t="str">
        <f>Cleaned_SalesTable!C617</f>
        <v>CUST1228</v>
      </c>
      <c r="F617" s="4" t="str">
        <f>VLOOKUP(E617,Cleaned_CustomerTable!$A:$H,2,FALSE())</f>
        <v>Casey Flores</v>
      </c>
      <c r="G617" s="24">
        <f>VLOOKUP(E617,Cleaned_CustomerTable!$A:$H,3,FALSE())</f>
        <v>52</v>
      </c>
      <c r="H617" s="4" t="str">
        <f>VLOOKUP(E617,Cleaned_CustomerTable!$A:$H,8,FALSE())</f>
        <v>Gold</v>
      </c>
      <c r="I617" s="4" t="str">
        <f>VLOOKUP(E617,Cleaned_CustomerTable!$A:$H,6,FALSE())</f>
        <v>Utah</v>
      </c>
      <c r="J617" s="4" t="str">
        <f>Cleaned_SalesTable!D617</f>
        <v>PROD12</v>
      </c>
      <c r="K617" s="4" t="str">
        <f>VLOOKUP(J617,Cleaned_ProductTable!$A:$F,2,FALSE())</f>
        <v>Hair Strengthening Shampoo</v>
      </c>
      <c r="L617" s="4" t="str">
        <f>VLOOKUP(J617,Cleaned_ProductTable!$A:$F,3,FALSE())</f>
        <v>Beauty</v>
      </c>
      <c r="M617" s="4" t="str">
        <f>VLOOKUP(J617,Cleaned_ProductTable!$A:$F,4,FALSE())</f>
        <v>Rice LLC</v>
      </c>
      <c r="N617" s="4">
        <f>VLOOKUP(J617,Cleaned_ProductTable!$A:$F,5,FALSE())</f>
        <v>115.82</v>
      </c>
      <c r="O617" s="4" t="str">
        <f>Cleaned_SalesTable!E617</f>
        <v>STORE18</v>
      </c>
      <c r="P617" s="4" t="str">
        <f>VLOOKUP(O617,Cleaned_StoreTable!$A:$F,2,FALSE())</f>
        <v>Guerrero-Schmitt</v>
      </c>
      <c r="Q617" s="4" t="str">
        <f>VLOOKUP(O617,Cleaned_StoreTable!$A:$F,3,FALSE())</f>
        <v>East</v>
      </c>
      <c r="R617" s="4" t="str">
        <f>VLOOKUP(O617,Cleaned_StoreTable!$A:$F,5,FALSE())</f>
        <v>Flagship</v>
      </c>
      <c r="S617" s="4">
        <f>Cleaned_SalesTable!F617</f>
        <v>4</v>
      </c>
      <c r="T617" s="9">
        <f>Cleaned_SalesTable!G617</f>
        <v>705.64</v>
      </c>
      <c r="U617" s="8">
        <f>Cleaned_SalesTable!H617</f>
        <v>0.11</v>
      </c>
      <c r="V617" s="4" t="str">
        <f>Cleaned_SalesTable!I617</f>
        <v>PayPal</v>
      </c>
      <c r="W617" s="9">
        <f>Cleaned_SalesTable!J617</f>
        <v>2512.0783999999999</v>
      </c>
      <c r="X617" s="9">
        <f t="shared" si="56"/>
        <v>463.28</v>
      </c>
      <c r="Y617" s="9">
        <f t="shared" si="57"/>
        <v>2048.8000000000002</v>
      </c>
      <c r="Z617" s="10">
        <f t="shared" si="58"/>
        <v>0.81559999999999999</v>
      </c>
      <c r="AA617" s="4" t="str">
        <f t="shared" si="59"/>
        <v>High Value</v>
      </c>
    </row>
    <row r="618" spans="1:27" ht="15" customHeight="1" x14ac:dyDescent="0.3">
      <c r="A618" s="4" t="str">
        <f>Cleaned_SalesTable!A618</f>
        <v>SALE616</v>
      </c>
      <c r="B618" s="26">
        <f>Cleaned_SalesTable!B618</f>
        <v>45497</v>
      </c>
      <c r="C618" s="4" t="str">
        <f t="shared" si="54"/>
        <v>Jul-2024</v>
      </c>
      <c r="D618" s="24">
        <f t="shared" si="55"/>
        <v>2024</v>
      </c>
      <c r="E618" s="4" t="str">
        <f>Cleaned_SalesTable!C618</f>
        <v>CUST1144</v>
      </c>
      <c r="F618" s="4" t="str">
        <f>VLOOKUP(E618,Cleaned_CustomerTable!$A:$H,2,FALSE())</f>
        <v>Justin Cross</v>
      </c>
      <c r="G618" s="24">
        <f>VLOOKUP(E618,Cleaned_CustomerTable!$A:$H,3,FALSE())</f>
        <v>62</v>
      </c>
      <c r="H618" s="4" t="str">
        <f>VLOOKUP(E618,Cleaned_CustomerTable!$A:$H,8,FALSE())</f>
        <v>Bronze</v>
      </c>
      <c r="I618" s="4" t="str">
        <f>VLOOKUP(E618,Cleaned_CustomerTable!$A:$H,6,FALSE())</f>
        <v>Nevada</v>
      </c>
      <c r="J618" s="4" t="str">
        <f>Cleaned_SalesTable!D618</f>
        <v>PROD9</v>
      </c>
      <c r="K618" s="4" t="str">
        <f>VLOOKUP(J618,Cleaned_ProductTable!$A:$F,2,FALSE())</f>
        <v>Adjustable Dumbbell Set</v>
      </c>
      <c r="L618" s="4" t="str">
        <f>VLOOKUP(J618,Cleaned_ProductTable!$A:$F,3,FALSE())</f>
        <v>Sports</v>
      </c>
      <c r="M618" s="4" t="str">
        <f>VLOOKUP(J618,Cleaned_ProductTable!$A:$F,4,FALSE())</f>
        <v>Hill PLC</v>
      </c>
      <c r="N618" s="4">
        <f>VLOOKUP(J618,Cleaned_ProductTable!$A:$F,5,FALSE())</f>
        <v>495.72</v>
      </c>
      <c r="O618" s="4" t="str">
        <f>Cleaned_SalesTable!E618</f>
        <v>STORE10</v>
      </c>
      <c r="P618" s="4" t="str">
        <f>VLOOKUP(O618,Cleaned_StoreTable!$A:$F,2,FALSE())</f>
        <v>Hill, Wagner and Ballard</v>
      </c>
      <c r="Q618" s="4" t="str">
        <f>VLOOKUP(O618,Cleaned_StoreTable!$A:$F,3,FALSE())</f>
        <v>East</v>
      </c>
      <c r="R618" s="4" t="str">
        <f>VLOOKUP(O618,Cleaned_StoreTable!$A:$F,5,FALSE())</f>
        <v>Online</v>
      </c>
      <c r="S618" s="4">
        <f>Cleaned_SalesTable!F618</f>
        <v>4</v>
      </c>
      <c r="T618" s="9">
        <f>Cleaned_SalesTable!G618</f>
        <v>386.41</v>
      </c>
      <c r="U618" s="8">
        <f>Cleaned_SalesTable!H618</f>
        <v>0.13</v>
      </c>
      <c r="V618" s="4" t="str">
        <f>Cleaned_SalesTable!I618</f>
        <v>COD</v>
      </c>
      <c r="W618" s="9">
        <f>Cleaned_SalesTable!J618</f>
        <v>1344.7067999999999</v>
      </c>
      <c r="X618" s="9">
        <f t="shared" si="56"/>
        <v>1982.88</v>
      </c>
      <c r="Y618" s="9">
        <f t="shared" si="57"/>
        <v>-638.16999999999996</v>
      </c>
      <c r="Z618" s="10">
        <f t="shared" si="58"/>
        <v>-0.47460000000000002</v>
      </c>
      <c r="AA618" s="4" t="str">
        <f t="shared" si="59"/>
        <v>High Value</v>
      </c>
    </row>
    <row r="619" spans="1:27" ht="15" customHeight="1" x14ac:dyDescent="0.3">
      <c r="A619" s="4" t="str">
        <f>Cleaned_SalesTable!A619</f>
        <v>SALE617</v>
      </c>
      <c r="B619" s="26">
        <f>Cleaned_SalesTable!B619</f>
        <v>45534</v>
      </c>
      <c r="C619" s="4" t="str">
        <f t="shared" si="54"/>
        <v>Aug-2024</v>
      </c>
      <c r="D619" s="24">
        <f t="shared" si="55"/>
        <v>2024</v>
      </c>
      <c r="E619" s="4" t="str">
        <f>Cleaned_SalesTable!C619</f>
        <v>CUST1029</v>
      </c>
      <c r="F619" s="4" t="str">
        <f>VLOOKUP(E619,Cleaned_CustomerTable!$A:$H,2,FALSE())</f>
        <v>David Arnold</v>
      </c>
      <c r="G619" s="24">
        <f>VLOOKUP(E619,Cleaned_CustomerTable!$A:$H,3,FALSE())</f>
        <v>54</v>
      </c>
      <c r="H619" s="4" t="str">
        <f>VLOOKUP(E619,Cleaned_CustomerTable!$A:$H,8,FALSE())</f>
        <v>Silver</v>
      </c>
      <c r="I619" s="4" t="str">
        <f>VLOOKUP(E619,Cleaned_CustomerTable!$A:$H,6,FALSE())</f>
        <v>California</v>
      </c>
      <c r="J619" s="4" t="str">
        <f>Cleaned_SalesTable!D619</f>
        <v>PROD94</v>
      </c>
      <c r="K619" s="4" t="str">
        <f>VLOOKUP(J619,Cleaned_ProductTable!$A:$F,2,FALSE())</f>
        <v>Vitamin E Body Lotion</v>
      </c>
      <c r="L619" s="4" t="str">
        <f>VLOOKUP(J619,Cleaned_ProductTable!$A:$F,3,FALSE())</f>
        <v>Beauty</v>
      </c>
      <c r="M619" s="4" t="str">
        <f>VLOOKUP(J619,Cleaned_ProductTable!$A:$F,4,FALSE())</f>
        <v>Hoffman-Williams</v>
      </c>
      <c r="N619" s="4">
        <f>VLOOKUP(J619,Cleaned_ProductTable!$A:$F,5,FALSE())</f>
        <v>358.47</v>
      </c>
      <c r="O619" s="4" t="str">
        <f>Cleaned_SalesTable!E619</f>
        <v>STORE11</v>
      </c>
      <c r="P619" s="4" t="str">
        <f>VLOOKUP(O619,Cleaned_StoreTable!$A:$F,2,FALSE())</f>
        <v>Aguirre-Keller</v>
      </c>
      <c r="Q619" s="4" t="str">
        <f>VLOOKUP(O619,Cleaned_StoreTable!$A:$F,3,FALSE())</f>
        <v>South</v>
      </c>
      <c r="R619" s="4" t="str">
        <f>VLOOKUP(O619,Cleaned_StoreTable!$A:$F,5,FALSE())</f>
        <v>Online</v>
      </c>
      <c r="S619" s="4">
        <f>Cleaned_SalesTable!F619</f>
        <v>3</v>
      </c>
      <c r="T619" s="9">
        <f>Cleaned_SalesTable!G619</f>
        <v>265.89</v>
      </c>
      <c r="U619" s="8">
        <f>Cleaned_SalesTable!H619</f>
        <v>0.08</v>
      </c>
      <c r="V619" s="4" t="str">
        <f>Cleaned_SalesTable!I619</f>
        <v>COD</v>
      </c>
      <c r="W619" s="9">
        <f>Cleaned_SalesTable!J619</f>
        <v>733.85640000000001</v>
      </c>
      <c r="X619" s="9">
        <f t="shared" si="56"/>
        <v>1075.4100000000001</v>
      </c>
      <c r="Y619" s="9">
        <f t="shared" si="57"/>
        <v>-341.55</v>
      </c>
      <c r="Z619" s="10">
        <f t="shared" si="58"/>
        <v>-0.46539999999999998</v>
      </c>
      <c r="AA619" s="4" t="str">
        <f t="shared" si="59"/>
        <v>Standard</v>
      </c>
    </row>
    <row r="620" spans="1:27" ht="15" customHeight="1" x14ac:dyDescent="0.3">
      <c r="A620" s="4" t="str">
        <f>Cleaned_SalesTable!A620</f>
        <v>SALE618</v>
      </c>
      <c r="B620" s="26">
        <f>Cleaned_SalesTable!B620</f>
        <v>45925</v>
      </c>
      <c r="C620" s="4" t="str">
        <f t="shared" si="54"/>
        <v>Sep-2025</v>
      </c>
      <c r="D620" s="24">
        <f t="shared" si="55"/>
        <v>2025</v>
      </c>
      <c r="E620" s="4" t="str">
        <f>Cleaned_SalesTable!C620</f>
        <v>CUST1075</v>
      </c>
      <c r="F620" s="4" t="str">
        <f>VLOOKUP(E620,Cleaned_CustomerTable!$A:$H,2,FALSE())</f>
        <v>Rhonda Morales</v>
      </c>
      <c r="G620" s="24">
        <f>VLOOKUP(E620,Cleaned_CustomerTable!$A:$H,3,FALSE())</f>
        <v>61</v>
      </c>
      <c r="H620" s="4" t="str">
        <f>VLOOKUP(E620,Cleaned_CustomerTable!$A:$H,8,FALSE())</f>
        <v>Gold</v>
      </c>
      <c r="I620" s="4" t="str">
        <f>VLOOKUP(E620,Cleaned_CustomerTable!$A:$H,6,FALSE())</f>
        <v>California</v>
      </c>
      <c r="J620" s="4" t="str">
        <f>Cleaned_SalesTable!D620</f>
        <v>PROD30</v>
      </c>
      <c r="K620" s="4" t="str">
        <f>VLOOKUP(J620,Cleaned_ProductTable!$A:$F,2,FALSE())</f>
        <v>Stainless Steel Cutlery Set</v>
      </c>
      <c r="L620" s="4" t="str">
        <f>VLOOKUP(J620,Cleaned_ProductTable!$A:$F,3,FALSE())</f>
        <v>Home</v>
      </c>
      <c r="M620" s="4" t="str">
        <f>VLOOKUP(J620,Cleaned_ProductTable!$A:$F,4,FALSE())</f>
        <v>Stevens, Fernandez and Martin</v>
      </c>
      <c r="N620" s="4">
        <f>VLOOKUP(J620,Cleaned_ProductTable!$A:$F,5,FALSE())</f>
        <v>19.52</v>
      </c>
      <c r="O620" s="4" t="str">
        <f>Cleaned_SalesTable!E620</f>
        <v>STORE16</v>
      </c>
      <c r="P620" s="4" t="str">
        <f>VLOOKUP(O620,Cleaned_StoreTable!$A:$F,2,FALSE())</f>
        <v>Frederick-Wright</v>
      </c>
      <c r="Q620" s="4" t="str">
        <f>VLOOKUP(O620,Cleaned_StoreTable!$A:$F,3,FALSE())</f>
        <v>West</v>
      </c>
      <c r="R620" s="4" t="str">
        <f>VLOOKUP(O620,Cleaned_StoreTable!$A:$F,5,FALSE())</f>
        <v>Flagship</v>
      </c>
      <c r="S620" s="4">
        <f>Cleaned_SalesTable!F620</f>
        <v>1</v>
      </c>
      <c r="T620" s="9">
        <f>Cleaned_SalesTable!G620</f>
        <v>703.16</v>
      </c>
      <c r="U620" s="8">
        <f>Cleaned_SalesTable!H620</f>
        <v>0.28999999999999998</v>
      </c>
      <c r="V620" s="4" t="str">
        <f>Cleaned_SalesTable!I620</f>
        <v>Credit Card</v>
      </c>
      <c r="W620" s="9">
        <f>Cleaned_SalesTable!J620</f>
        <v>499.24360000000001</v>
      </c>
      <c r="X620" s="9">
        <f t="shared" si="56"/>
        <v>19.52</v>
      </c>
      <c r="Y620" s="9">
        <f t="shared" si="57"/>
        <v>479.72</v>
      </c>
      <c r="Z620" s="10">
        <f t="shared" si="58"/>
        <v>0.96089999999999998</v>
      </c>
      <c r="AA620" s="4" t="str">
        <f t="shared" si="59"/>
        <v>Standard</v>
      </c>
    </row>
    <row r="621" spans="1:27" ht="15" customHeight="1" x14ac:dyDescent="0.3">
      <c r="A621" s="4" t="str">
        <f>Cleaned_SalesTable!A621</f>
        <v>SALE619</v>
      </c>
      <c r="B621" s="26">
        <f>Cleaned_SalesTable!B621</f>
        <v>45765</v>
      </c>
      <c r="C621" s="4" t="str">
        <f t="shared" si="54"/>
        <v>Apr-2025</v>
      </c>
      <c r="D621" s="24">
        <f t="shared" si="55"/>
        <v>2025</v>
      </c>
      <c r="E621" s="4" t="str">
        <f>Cleaned_SalesTable!C621</f>
        <v>CUST1471</v>
      </c>
      <c r="F621" s="4" t="str">
        <f>VLOOKUP(E621,Cleaned_CustomerTable!$A:$H,2,FALSE())</f>
        <v>Debra Mccullough</v>
      </c>
      <c r="G621" s="24">
        <f>VLOOKUP(E621,Cleaned_CustomerTable!$A:$H,3,FALSE())</f>
        <v>42</v>
      </c>
      <c r="H621" s="4" t="str">
        <f>VLOOKUP(E621,Cleaned_CustomerTable!$A:$H,8,FALSE())</f>
        <v>Platinum</v>
      </c>
      <c r="I621" s="4" t="str">
        <f>VLOOKUP(E621,Cleaned_CustomerTable!$A:$H,6,FALSE())</f>
        <v>Montana</v>
      </c>
      <c r="J621" s="4" t="str">
        <f>Cleaned_SalesTable!D621</f>
        <v>PROD97</v>
      </c>
      <c r="K621" s="4" t="str">
        <f>VLOOKUP(J621,Cleaned_ProductTable!$A:$F,2,FALSE())</f>
        <v>Cricket Bat</v>
      </c>
      <c r="L621" s="4" t="str">
        <f>VLOOKUP(J621,Cleaned_ProductTable!$A:$F,3,FALSE())</f>
        <v>Sports</v>
      </c>
      <c r="M621" s="4" t="str">
        <f>VLOOKUP(J621,Cleaned_ProductTable!$A:$F,4,FALSE())</f>
        <v>Khan LLC</v>
      </c>
      <c r="N621" s="4">
        <f>VLOOKUP(J621,Cleaned_ProductTable!$A:$F,5,FALSE())</f>
        <v>245.98</v>
      </c>
      <c r="O621" s="4" t="str">
        <f>Cleaned_SalesTable!E621</f>
        <v>STORE13</v>
      </c>
      <c r="P621" s="4" t="str">
        <f>VLOOKUP(O621,Cleaned_StoreTable!$A:$F,2,FALSE())</f>
        <v>Gardner, Humphrey and Contreras</v>
      </c>
      <c r="Q621" s="4" t="str">
        <f>VLOOKUP(O621,Cleaned_StoreTable!$A:$F,3,FALSE())</f>
        <v>East</v>
      </c>
      <c r="R621" s="4" t="str">
        <f>VLOOKUP(O621,Cleaned_StoreTable!$A:$F,5,FALSE())</f>
        <v>Flagship</v>
      </c>
      <c r="S621" s="4">
        <f>Cleaned_SalesTable!F621</f>
        <v>2</v>
      </c>
      <c r="T621" s="9">
        <f>Cleaned_SalesTable!G621</f>
        <v>394.5</v>
      </c>
      <c r="U621" s="8">
        <f>Cleaned_SalesTable!H621</f>
        <v>0.28999999999999998</v>
      </c>
      <c r="V621" s="4" t="str">
        <f>Cleaned_SalesTable!I621</f>
        <v>COD</v>
      </c>
      <c r="W621" s="9">
        <f>Cleaned_SalesTable!J621</f>
        <v>560.19000000000005</v>
      </c>
      <c r="X621" s="9">
        <f t="shared" si="56"/>
        <v>491.96</v>
      </c>
      <c r="Y621" s="9">
        <f t="shared" si="57"/>
        <v>68.23</v>
      </c>
      <c r="Z621" s="10">
        <f t="shared" si="58"/>
        <v>0.12180000000000001</v>
      </c>
      <c r="AA621" s="4" t="str">
        <f t="shared" si="59"/>
        <v>Standard</v>
      </c>
    </row>
    <row r="622" spans="1:27" ht="15" customHeight="1" x14ac:dyDescent="0.3">
      <c r="A622" s="4" t="str">
        <f>Cleaned_SalesTable!A622</f>
        <v>SALE620</v>
      </c>
      <c r="B622" s="26">
        <f>Cleaned_SalesTable!B622</f>
        <v>45882</v>
      </c>
      <c r="C622" s="4" t="str">
        <f t="shared" si="54"/>
        <v>Aug-2025</v>
      </c>
      <c r="D622" s="24">
        <f t="shared" si="55"/>
        <v>2025</v>
      </c>
      <c r="E622" s="4" t="str">
        <f>Cleaned_SalesTable!C622</f>
        <v>CUST1117</v>
      </c>
      <c r="F622" s="4" t="str">
        <f>VLOOKUP(E622,Cleaned_CustomerTable!$A:$H,2,FALSE())</f>
        <v>Colleen Mccarthy</v>
      </c>
      <c r="G622" s="24">
        <f>VLOOKUP(E622,Cleaned_CustomerTable!$A:$H,3,FALSE())</f>
        <v>21</v>
      </c>
      <c r="H622" s="4" t="str">
        <f>VLOOKUP(E622,Cleaned_CustomerTable!$A:$H,8,FALSE())</f>
        <v>Platinum</v>
      </c>
      <c r="I622" s="4" t="str">
        <f>VLOOKUP(E622,Cleaned_CustomerTable!$A:$H,6,FALSE())</f>
        <v>Washington</v>
      </c>
      <c r="J622" s="4" t="str">
        <f>Cleaned_SalesTable!D622</f>
        <v>PROD97</v>
      </c>
      <c r="K622" s="4" t="str">
        <f>VLOOKUP(J622,Cleaned_ProductTable!$A:$F,2,FALSE())</f>
        <v>Cricket Bat</v>
      </c>
      <c r="L622" s="4" t="str">
        <f>VLOOKUP(J622,Cleaned_ProductTable!$A:$F,3,FALSE())</f>
        <v>Sports</v>
      </c>
      <c r="M622" s="4" t="str">
        <f>VLOOKUP(J622,Cleaned_ProductTable!$A:$F,4,FALSE())</f>
        <v>Khan LLC</v>
      </c>
      <c r="N622" s="4">
        <f>VLOOKUP(J622,Cleaned_ProductTable!$A:$F,5,FALSE())</f>
        <v>245.98</v>
      </c>
      <c r="O622" s="4" t="str">
        <f>Cleaned_SalesTable!E622</f>
        <v>STORE7</v>
      </c>
      <c r="P622" s="4" t="str">
        <f>VLOOKUP(O622,Cleaned_StoreTable!$A:$F,2,FALSE())</f>
        <v>Martinez-Mullins</v>
      </c>
      <c r="Q622" s="4" t="str">
        <f>VLOOKUP(O622,Cleaned_StoreTable!$A:$F,3,FALSE())</f>
        <v>South</v>
      </c>
      <c r="R622" s="4" t="str">
        <f>VLOOKUP(O622,Cleaned_StoreTable!$A:$F,5,FALSE())</f>
        <v>Online</v>
      </c>
      <c r="S622" s="4">
        <f>Cleaned_SalesTable!F622</f>
        <v>3</v>
      </c>
      <c r="T622" s="9">
        <f>Cleaned_SalesTable!G622</f>
        <v>411.25</v>
      </c>
      <c r="U622" s="8">
        <f>Cleaned_SalesTable!H622</f>
        <v>0.05</v>
      </c>
      <c r="V622" s="4" t="str">
        <f>Cleaned_SalesTable!I622</f>
        <v>Credit Card</v>
      </c>
      <c r="W622" s="9">
        <f>Cleaned_SalesTable!J622</f>
        <v>1172.0625</v>
      </c>
      <c r="X622" s="9">
        <f t="shared" si="56"/>
        <v>737.94</v>
      </c>
      <c r="Y622" s="9">
        <f t="shared" si="57"/>
        <v>434.12</v>
      </c>
      <c r="Z622" s="10">
        <f t="shared" si="58"/>
        <v>0.37040000000000001</v>
      </c>
      <c r="AA622" s="4" t="str">
        <f t="shared" si="59"/>
        <v>High Value</v>
      </c>
    </row>
    <row r="623" spans="1:27" ht="15" customHeight="1" x14ac:dyDescent="0.3">
      <c r="A623" s="4" t="str">
        <f>Cleaned_SalesTable!A623</f>
        <v>SALE621</v>
      </c>
      <c r="B623" s="26">
        <f>Cleaned_SalesTable!B623</f>
        <v>45923</v>
      </c>
      <c r="C623" s="4" t="str">
        <f t="shared" si="54"/>
        <v>Sep-2025</v>
      </c>
      <c r="D623" s="24">
        <f t="shared" si="55"/>
        <v>2025</v>
      </c>
      <c r="E623" s="4" t="str">
        <f>Cleaned_SalesTable!C623</f>
        <v>CUST1353</v>
      </c>
      <c r="F623" s="4" t="str">
        <f>VLOOKUP(E623,Cleaned_CustomerTable!$A:$H,2,FALSE())</f>
        <v>Laura Green</v>
      </c>
      <c r="G623" s="24">
        <f>VLOOKUP(E623,Cleaned_CustomerTable!$A:$H,3,FALSE())</f>
        <v>56</v>
      </c>
      <c r="H623" s="4" t="str">
        <f>VLOOKUP(E623,Cleaned_CustomerTable!$A:$H,8,FALSE())</f>
        <v>Platinum</v>
      </c>
      <c r="I623" s="4" t="str">
        <f>VLOOKUP(E623,Cleaned_CustomerTable!$A:$H,6,FALSE())</f>
        <v>Oregon</v>
      </c>
      <c r="J623" s="4" t="str">
        <f>Cleaned_SalesTable!D623</f>
        <v>PROD48</v>
      </c>
      <c r="K623" s="4" t="str">
        <f>VLOOKUP(J623,Cleaned_ProductTable!$A:$F,2,FALSE())</f>
        <v>Car Dashboard Phone Holder</v>
      </c>
      <c r="L623" s="4" t="str">
        <f>VLOOKUP(J623,Cleaned_ProductTable!$A:$F,3,FALSE())</f>
        <v>Electronics</v>
      </c>
      <c r="M623" s="4" t="str">
        <f>VLOOKUP(J623,Cleaned_ProductTable!$A:$F,4,FALSE())</f>
        <v>Byrd, Stewart and Valdez</v>
      </c>
      <c r="N623" s="4">
        <f>VLOOKUP(J623,Cleaned_ProductTable!$A:$F,5,FALSE())</f>
        <v>177.98</v>
      </c>
      <c r="O623" s="4" t="str">
        <f>Cleaned_SalesTable!E623</f>
        <v>STORE2</v>
      </c>
      <c r="P623" s="4" t="str">
        <f>VLOOKUP(O623,Cleaned_StoreTable!$A:$F,2,FALSE())</f>
        <v>Black-Horn</v>
      </c>
      <c r="Q623" s="4" t="str">
        <f>VLOOKUP(O623,Cleaned_StoreTable!$A:$F,3,FALSE())</f>
        <v>South</v>
      </c>
      <c r="R623" s="4" t="str">
        <f>VLOOKUP(O623,Cleaned_StoreTable!$A:$F,5,FALSE())</f>
        <v>Outlet</v>
      </c>
      <c r="S623" s="4">
        <f>Cleaned_SalesTable!F623</f>
        <v>4</v>
      </c>
      <c r="T623" s="9">
        <f>Cleaned_SalesTable!G623</f>
        <v>395.45</v>
      </c>
      <c r="U623" s="8">
        <f>Cleaned_SalesTable!H623</f>
        <v>0.01</v>
      </c>
      <c r="V623" s="4" t="str">
        <f>Cleaned_SalesTable!I623</f>
        <v>Credit Card</v>
      </c>
      <c r="W623" s="9">
        <f>Cleaned_SalesTable!J623</f>
        <v>1565.982</v>
      </c>
      <c r="X623" s="9">
        <f t="shared" si="56"/>
        <v>711.92</v>
      </c>
      <c r="Y623" s="9">
        <f t="shared" si="57"/>
        <v>854.06</v>
      </c>
      <c r="Z623" s="10">
        <f t="shared" si="58"/>
        <v>0.5454</v>
      </c>
      <c r="AA623" s="4" t="str">
        <f t="shared" si="59"/>
        <v>High Value</v>
      </c>
    </row>
    <row r="624" spans="1:27" ht="15" customHeight="1" x14ac:dyDescent="0.3">
      <c r="A624" s="4" t="str">
        <f>Cleaned_SalesTable!A624</f>
        <v>SALE622</v>
      </c>
      <c r="B624" s="26">
        <f>Cleaned_SalesTable!B624</f>
        <v>45421</v>
      </c>
      <c r="C624" s="4" t="str">
        <f t="shared" si="54"/>
        <v>May-2024</v>
      </c>
      <c r="D624" s="24">
        <f t="shared" si="55"/>
        <v>2024</v>
      </c>
      <c r="E624" s="4" t="str">
        <f>Cleaned_SalesTable!C624</f>
        <v>CUST1036</v>
      </c>
      <c r="F624" s="4" t="str">
        <f>VLOOKUP(E624,Cleaned_CustomerTable!$A:$H,2,FALSE())</f>
        <v>Thomas Phillips</v>
      </c>
      <c r="G624" s="24">
        <f>VLOOKUP(E624,Cleaned_CustomerTable!$A:$H,3,FALSE())</f>
        <v>20</v>
      </c>
      <c r="H624" s="4" t="str">
        <f>VLOOKUP(E624,Cleaned_CustomerTable!$A:$H,8,FALSE())</f>
        <v>Gold</v>
      </c>
      <c r="I624" s="4" t="str">
        <f>VLOOKUP(E624,Cleaned_CustomerTable!$A:$H,6,FALSE())</f>
        <v>Georgia</v>
      </c>
      <c r="J624" s="4" t="str">
        <f>Cleaned_SalesTable!D624</f>
        <v>PROD90</v>
      </c>
      <c r="K624" s="4" t="str">
        <f>VLOOKUP(J624,Cleaned_ProductTable!$A:$F,2,FALSE())</f>
        <v>Gaming Mouse Pad XL</v>
      </c>
      <c r="L624" s="4" t="str">
        <f>VLOOKUP(J624,Cleaned_ProductTable!$A:$F,3,FALSE())</f>
        <v>Electronics</v>
      </c>
      <c r="M624" s="4" t="str">
        <f>VLOOKUP(J624,Cleaned_ProductTable!$A:$F,4,FALSE())</f>
        <v>Sharp, Taylor and Rodriguez</v>
      </c>
      <c r="N624" s="4">
        <f>VLOOKUP(J624,Cleaned_ProductTable!$A:$F,5,FALSE())</f>
        <v>340.14</v>
      </c>
      <c r="O624" s="4" t="str">
        <f>Cleaned_SalesTable!E624</f>
        <v>STORE5</v>
      </c>
      <c r="P624" s="4" t="str">
        <f>VLOOKUP(O624,Cleaned_StoreTable!$A:$F,2,FALSE())</f>
        <v>Gray Ltd</v>
      </c>
      <c r="Q624" s="4" t="str">
        <f>VLOOKUP(O624,Cleaned_StoreTable!$A:$F,3,FALSE())</f>
        <v>North</v>
      </c>
      <c r="R624" s="4" t="str">
        <f>VLOOKUP(O624,Cleaned_StoreTable!$A:$F,5,FALSE())</f>
        <v>Outlet</v>
      </c>
      <c r="S624" s="4">
        <f>Cleaned_SalesTable!F624</f>
        <v>2</v>
      </c>
      <c r="T624" s="9">
        <f>Cleaned_SalesTable!G624</f>
        <v>678.98</v>
      </c>
      <c r="U624" s="8">
        <f>Cleaned_SalesTable!H624</f>
        <v>0.23</v>
      </c>
      <c r="V624" s="4" t="str">
        <f>Cleaned_SalesTable!I624</f>
        <v>Credit Card</v>
      </c>
      <c r="W624" s="9">
        <f>Cleaned_SalesTable!J624</f>
        <v>1045.6292000000001</v>
      </c>
      <c r="X624" s="9">
        <f t="shared" si="56"/>
        <v>680.28</v>
      </c>
      <c r="Y624" s="9">
        <f t="shared" si="57"/>
        <v>365.35</v>
      </c>
      <c r="Z624" s="10">
        <f t="shared" si="58"/>
        <v>0.34939999999999999</v>
      </c>
      <c r="AA624" s="4" t="str">
        <f t="shared" si="59"/>
        <v>Standard</v>
      </c>
    </row>
    <row r="625" spans="1:27" ht="15" customHeight="1" x14ac:dyDescent="0.3">
      <c r="A625" s="4" t="str">
        <f>Cleaned_SalesTable!A625</f>
        <v>SALE623</v>
      </c>
      <c r="B625" s="26">
        <f>Cleaned_SalesTable!B625</f>
        <v>45608</v>
      </c>
      <c r="C625" s="4" t="str">
        <f t="shared" si="54"/>
        <v>Nov-2024</v>
      </c>
      <c r="D625" s="24">
        <f t="shared" si="55"/>
        <v>2024</v>
      </c>
      <c r="E625" s="4" t="str">
        <f>Cleaned_SalesTable!C625</f>
        <v>CUST1072</v>
      </c>
      <c r="F625" s="4" t="str">
        <f>VLOOKUP(E625,Cleaned_CustomerTable!$A:$H,2,FALSE())</f>
        <v>Tonya Burch</v>
      </c>
      <c r="G625" s="24">
        <f>VLOOKUP(E625,Cleaned_CustomerTable!$A:$H,3,FALSE())</f>
        <v>39</v>
      </c>
      <c r="H625" s="4" t="str">
        <f>VLOOKUP(E625,Cleaned_CustomerTable!$A:$H,8,FALSE())</f>
        <v>Gold</v>
      </c>
      <c r="I625" s="4" t="str">
        <f>VLOOKUP(E625,Cleaned_CustomerTable!$A:$H,6,FALSE())</f>
        <v>Iowa</v>
      </c>
      <c r="J625" s="4" t="str">
        <f>Cleaned_SalesTable!D625</f>
        <v>PROD27</v>
      </c>
      <c r="K625" s="4" t="str">
        <f>VLOOKUP(J625,Cleaned_ProductTable!$A:$F,2,FALSE())</f>
        <v>Decorative Floor Vase</v>
      </c>
      <c r="L625" s="4" t="str">
        <f>VLOOKUP(J625,Cleaned_ProductTable!$A:$F,3,FALSE())</f>
        <v>Home</v>
      </c>
      <c r="M625" s="4" t="str">
        <f>VLOOKUP(J625,Cleaned_ProductTable!$A:$F,4,FALSE())</f>
        <v>Khan, Jones and Paul</v>
      </c>
      <c r="N625" s="4">
        <f>VLOOKUP(J625,Cleaned_ProductTable!$A:$F,5,FALSE())</f>
        <v>234.81</v>
      </c>
      <c r="O625" s="4" t="str">
        <f>Cleaned_SalesTable!E625</f>
        <v>STORE14</v>
      </c>
      <c r="P625" s="4" t="str">
        <f>VLOOKUP(O625,Cleaned_StoreTable!$A:$F,2,FALSE())</f>
        <v>Mcdonald Inc</v>
      </c>
      <c r="Q625" s="4" t="str">
        <f>VLOOKUP(O625,Cleaned_StoreTable!$A:$F,3,FALSE())</f>
        <v>South</v>
      </c>
      <c r="R625" s="4" t="str">
        <f>VLOOKUP(O625,Cleaned_StoreTable!$A:$F,5,FALSE())</f>
        <v>Outlet</v>
      </c>
      <c r="S625" s="4">
        <f>Cleaned_SalesTable!F625</f>
        <v>4</v>
      </c>
      <c r="T625" s="9">
        <f>Cleaned_SalesTable!G625</f>
        <v>757.71</v>
      </c>
      <c r="U625" s="8">
        <f>Cleaned_SalesTable!H625</f>
        <v>0.26</v>
      </c>
      <c r="V625" s="4" t="str">
        <f>Cleaned_SalesTable!I625</f>
        <v>COD</v>
      </c>
      <c r="W625" s="9">
        <f>Cleaned_SalesTable!J625</f>
        <v>2242.8216000000002</v>
      </c>
      <c r="X625" s="9">
        <f t="shared" si="56"/>
        <v>939.24</v>
      </c>
      <c r="Y625" s="9">
        <f t="shared" si="57"/>
        <v>1303.58</v>
      </c>
      <c r="Z625" s="10">
        <f t="shared" si="58"/>
        <v>0.58120000000000005</v>
      </c>
      <c r="AA625" s="4" t="str">
        <f t="shared" si="59"/>
        <v>High Value</v>
      </c>
    </row>
    <row r="626" spans="1:27" ht="15" customHeight="1" x14ac:dyDescent="0.3">
      <c r="A626" s="4" t="str">
        <f>Cleaned_SalesTable!A626</f>
        <v>SALE624</v>
      </c>
      <c r="B626" s="26">
        <f>Cleaned_SalesTable!B626</f>
        <v>45644</v>
      </c>
      <c r="C626" s="4" t="str">
        <f t="shared" si="54"/>
        <v>Dec-2024</v>
      </c>
      <c r="D626" s="24">
        <f t="shared" si="55"/>
        <v>2024</v>
      </c>
      <c r="E626" s="4" t="str">
        <f>Cleaned_SalesTable!C626</f>
        <v>CUST1059</v>
      </c>
      <c r="F626" s="4" t="str">
        <f>VLOOKUP(E626,Cleaned_CustomerTable!$A:$H,2,FALSE())</f>
        <v>Alyssa Vargas</v>
      </c>
      <c r="G626" s="24">
        <f>VLOOKUP(E626,Cleaned_CustomerTable!$A:$H,3,FALSE())</f>
        <v>53</v>
      </c>
      <c r="H626" s="4" t="str">
        <f>VLOOKUP(E626,Cleaned_CustomerTable!$A:$H,8,FALSE())</f>
        <v>Platinum</v>
      </c>
      <c r="I626" s="4" t="str">
        <f>VLOOKUP(E626,Cleaned_CustomerTable!$A:$H,6,FALSE())</f>
        <v>Montana</v>
      </c>
      <c r="J626" s="4" t="str">
        <f>Cleaned_SalesTable!D626</f>
        <v>PROD94</v>
      </c>
      <c r="K626" s="4" t="str">
        <f>VLOOKUP(J626,Cleaned_ProductTable!$A:$F,2,FALSE())</f>
        <v>Vitamin E Body Lotion</v>
      </c>
      <c r="L626" s="4" t="str">
        <f>VLOOKUP(J626,Cleaned_ProductTable!$A:$F,3,FALSE())</f>
        <v>Beauty</v>
      </c>
      <c r="M626" s="4" t="str">
        <f>VLOOKUP(J626,Cleaned_ProductTable!$A:$F,4,FALSE())</f>
        <v>Hoffman-Williams</v>
      </c>
      <c r="N626" s="4">
        <f>VLOOKUP(J626,Cleaned_ProductTable!$A:$F,5,FALSE())</f>
        <v>358.47</v>
      </c>
      <c r="O626" s="4" t="str">
        <f>Cleaned_SalesTable!E626</f>
        <v>STORE4</v>
      </c>
      <c r="P626" s="4" t="str">
        <f>VLOOKUP(O626,Cleaned_StoreTable!$A:$F,2,FALSE())</f>
        <v>Alexander Group</v>
      </c>
      <c r="Q626" s="4" t="str">
        <f>VLOOKUP(O626,Cleaned_StoreTable!$A:$F,3,FALSE())</f>
        <v>South</v>
      </c>
      <c r="R626" s="4" t="str">
        <f>VLOOKUP(O626,Cleaned_StoreTable!$A:$F,5,FALSE())</f>
        <v>Online</v>
      </c>
      <c r="S626" s="4">
        <f>Cleaned_SalesTable!F626</f>
        <v>1</v>
      </c>
      <c r="T626" s="9">
        <f>Cleaned_SalesTable!G626</f>
        <v>647.86</v>
      </c>
      <c r="U626" s="8">
        <f>Cleaned_SalesTable!H626</f>
        <v>0.05</v>
      </c>
      <c r="V626" s="4" t="str">
        <f>Cleaned_SalesTable!I626</f>
        <v>COD</v>
      </c>
      <c r="W626" s="9">
        <f>Cleaned_SalesTable!J626</f>
        <v>615.46699999999998</v>
      </c>
      <c r="X626" s="9">
        <f t="shared" si="56"/>
        <v>358.47</v>
      </c>
      <c r="Y626" s="9">
        <f t="shared" si="57"/>
        <v>257</v>
      </c>
      <c r="Z626" s="10">
        <f t="shared" si="58"/>
        <v>0.41760000000000003</v>
      </c>
      <c r="AA626" s="4" t="str">
        <f t="shared" si="59"/>
        <v>Standard</v>
      </c>
    </row>
    <row r="627" spans="1:27" ht="15" customHeight="1" x14ac:dyDescent="0.3">
      <c r="A627" s="4" t="str">
        <f>Cleaned_SalesTable!A627</f>
        <v>SALE625</v>
      </c>
      <c r="B627" s="26">
        <f>Cleaned_SalesTable!B627</f>
        <v>45517</v>
      </c>
      <c r="C627" s="4" t="str">
        <f t="shared" si="54"/>
        <v>Aug-2024</v>
      </c>
      <c r="D627" s="24">
        <f t="shared" si="55"/>
        <v>2024</v>
      </c>
      <c r="E627" s="4" t="str">
        <f>Cleaned_SalesTable!C627</f>
        <v>CUST1135</v>
      </c>
      <c r="F627" s="4" t="str">
        <f>VLOOKUP(E627,Cleaned_CustomerTable!$A:$H,2,FALSE())</f>
        <v>Matthew Hanna</v>
      </c>
      <c r="G627" s="24">
        <f>VLOOKUP(E627,Cleaned_CustomerTable!$A:$H,3,FALSE())</f>
        <v>33</v>
      </c>
      <c r="H627" s="4" t="str">
        <f>VLOOKUP(E627,Cleaned_CustomerTable!$A:$H,8,FALSE())</f>
        <v>Platinum</v>
      </c>
      <c r="I627" s="4" t="str">
        <f>VLOOKUP(E627,Cleaned_CustomerTable!$A:$H,6,FALSE())</f>
        <v>Michigan</v>
      </c>
      <c r="J627" s="4" t="str">
        <f>Cleaned_SalesTable!D627</f>
        <v>PROD12</v>
      </c>
      <c r="K627" s="4" t="str">
        <f>VLOOKUP(J627,Cleaned_ProductTable!$A:$F,2,FALSE())</f>
        <v>Hair Strengthening Shampoo</v>
      </c>
      <c r="L627" s="4" t="str">
        <f>VLOOKUP(J627,Cleaned_ProductTable!$A:$F,3,FALSE())</f>
        <v>Beauty</v>
      </c>
      <c r="M627" s="4" t="str">
        <f>VLOOKUP(J627,Cleaned_ProductTable!$A:$F,4,FALSE())</f>
        <v>Rice LLC</v>
      </c>
      <c r="N627" s="4">
        <f>VLOOKUP(J627,Cleaned_ProductTable!$A:$F,5,FALSE())</f>
        <v>115.82</v>
      </c>
      <c r="O627" s="4" t="str">
        <f>Cleaned_SalesTable!E627</f>
        <v>STORE6</v>
      </c>
      <c r="P627" s="4" t="str">
        <f>VLOOKUP(O627,Cleaned_StoreTable!$A:$F,2,FALSE())</f>
        <v>Benson-Elliott</v>
      </c>
      <c r="Q627" s="4" t="str">
        <f>VLOOKUP(O627,Cleaned_StoreTable!$A:$F,3,FALSE())</f>
        <v>East</v>
      </c>
      <c r="R627" s="4" t="str">
        <f>VLOOKUP(O627,Cleaned_StoreTable!$A:$F,5,FALSE())</f>
        <v>Online</v>
      </c>
      <c r="S627" s="4">
        <f>Cleaned_SalesTable!F627</f>
        <v>2</v>
      </c>
      <c r="T627" s="9">
        <f>Cleaned_SalesTable!G627</f>
        <v>179.64</v>
      </c>
      <c r="U627" s="8">
        <f>Cleaned_SalesTable!H627</f>
        <v>0.1</v>
      </c>
      <c r="V627" s="4" t="str">
        <f>Cleaned_SalesTable!I627</f>
        <v>PayPal</v>
      </c>
      <c r="W627" s="9">
        <f>Cleaned_SalesTable!J627</f>
        <v>323.35199999999998</v>
      </c>
      <c r="X627" s="9">
        <f t="shared" si="56"/>
        <v>231.64</v>
      </c>
      <c r="Y627" s="9">
        <f t="shared" si="57"/>
        <v>91.71</v>
      </c>
      <c r="Z627" s="10">
        <f t="shared" si="58"/>
        <v>0.28360000000000002</v>
      </c>
      <c r="AA627" s="4" t="str">
        <f t="shared" si="59"/>
        <v>Standard</v>
      </c>
    </row>
    <row r="628" spans="1:27" ht="15" customHeight="1" x14ac:dyDescent="0.3">
      <c r="A628" s="4" t="str">
        <f>Cleaned_SalesTable!A628</f>
        <v>SALE626</v>
      </c>
      <c r="B628" s="26">
        <f>Cleaned_SalesTable!B628</f>
        <v>45545</v>
      </c>
      <c r="C628" s="4" t="str">
        <f t="shared" si="54"/>
        <v>Sep-2024</v>
      </c>
      <c r="D628" s="24">
        <f t="shared" si="55"/>
        <v>2024</v>
      </c>
      <c r="E628" s="4" t="str">
        <f>Cleaned_SalesTable!C628</f>
        <v>CUST1396</v>
      </c>
      <c r="F628" s="4" t="str">
        <f>VLOOKUP(E628,Cleaned_CustomerTable!$A:$H,2,FALSE())</f>
        <v>Alexander Byrd</v>
      </c>
      <c r="G628" s="24">
        <f>VLOOKUP(E628,Cleaned_CustomerTable!$A:$H,3,FALSE())</f>
        <v>25</v>
      </c>
      <c r="H628" s="4" t="str">
        <f>VLOOKUP(E628,Cleaned_CustomerTable!$A:$H,8,FALSE())</f>
        <v>Silver</v>
      </c>
      <c r="I628" s="4" t="str">
        <f>VLOOKUP(E628,Cleaned_CustomerTable!$A:$H,6,FALSE())</f>
        <v>New York</v>
      </c>
      <c r="J628" s="4" t="str">
        <f>Cleaned_SalesTable!D628</f>
        <v>PROD62</v>
      </c>
      <c r="K628" s="4" t="str">
        <f>VLOOKUP(J628,Cleaned_ProductTable!$A:$F,2,FALSE())</f>
        <v>Laptop Cooling Pad</v>
      </c>
      <c r="L628" s="4" t="str">
        <f>VLOOKUP(J628,Cleaned_ProductTable!$A:$F,3,FALSE())</f>
        <v>Electronics</v>
      </c>
      <c r="M628" s="4" t="str">
        <f>VLOOKUP(J628,Cleaned_ProductTable!$A:$F,4,FALSE())</f>
        <v>Murray, Gould and Ware</v>
      </c>
      <c r="N628" s="4">
        <f>VLOOKUP(J628,Cleaned_ProductTable!$A:$F,5,FALSE())</f>
        <v>86.42</v>
      </c>
      <c r="O628" s="4" t="str">
        <f>Cleaned_SalesTable!E628</f>
        <v>STORE4</v>
      </c>
      <c r="P628" s="4" t="str">
        <f>VLOOKUP(O628,Cleaned_StoreTable!$A:$F,2,FALSE())</f>
        <v>Alexander Group</v>
      </c>
      <c r="Q628" s="4" t="str">
        <f>VLOOKUP(O628,Cleaned_StoreTable!$A:$F,3,FALSE())</f>
        <v>South</v>
      </c>
      <c r="R628" s="4" t="str">
        <f>VLOOKUP(O628,Cleaned_StoreTable!$A:$F,5,FALSE())</f>
        <v>Online</v>
      </c>
      <c r="S628" s="4">
        <f>Cleaned_SalesTable!F628</f>
        <v>3</v>
      </c>
      <c r="T628" s="9">
        <f>Cleaned_SalesTable!G628</f>
        <v>392.65</v>
      </c>
      <c r="U628" s="8">
        <f>Cleaned_SalesTable!H628</f>
        <v>0.17</v>
      </c>
      <c r="V628" s="4" t="str">
        <f>Cleaned_SalesTable!I628</f>
        <v>PayPal</v>
      </c>
      <c r="W628" s="9">
        <f>Cleaned_SalesTable!J628</f>
        <v>977.69849999999997</v>
      </c>
      <c r="X628" s="9">
        <f t="shared" si="56"/>
        <v>259.26</v>
      </c>
      <c r="Y628" s="9">
        <f t="shared" si="57"/>
        <v>718.44</v>
      </c>
      <c r="Z628" s="10">
        <f t="shared" si="58"/>
        <v>0.73480000000000001</v>
      </c>
      <c r="AA628" s="4" t="str">
        <f t="shared" si="59"/>
        <v>Standard</v>
      </c>
    </row>
    <row r="629" spans="1:27" ht="15" customHeight="1" x14ac:dyDescent="0.3">
      <c r="A629" s="4" t="str">
        <f>Cleaned_SalesTable!A629</f>
        <v>SALE627</v>
      </c>
      <c r="B629" s="26">
        <f>Cleaned_SalesTable!B629</f>
        <v>45547</v>
      </c>
      <c r="C629" s="4" t="str">
        <f t="shared" si="54"/>
        <v>Sep-2024</v>
      </c>
      <c r="D629" s="24">
        <f t="shared" si="55"/>
        <v>2024</v>
      </c>
      <c r="E629" s="4" t="str">
        <f>Cleaned_SalesTable!C629</f>
        <v>CUST1176</v>
      </c>
      <c r="F629" s="4" t="str">
        <f>VLOOKUP(E629,Cleaned_CustomerTable!$A:$H,2,FALSE())</f>
        <v>John Bradford</v>
      </c>
      <c r="G629" s="24">
        <f>VLOOKUP(E629,Cleaned_CustomerTable!$A:$H,3,FALSE())</f>
        <v>48</v>
      </c>
      <c r="H629" s="4" t="str">
        <f>VLOOKUP(E629,Cleaned_CustomerTable!$A:$H,8,FALSE())</f>
        <v>Silver</v>
      </c>
      <c r="I629" s="4" t="str">
        <f>VLOOKUP(E629,Cleaned_CustomerTable!$A:$H,6,FALSE())</f>
        <v>Vermont</v>
      </c>
      <c r="J629" s="4" t="str">
        <f>Cleaned_SalesTable!D629</f>
        <v>PROD91</v>
      </c>
      <c r="K629" s="4" t="str">
        <f>VLOOKUP(J629,Cleaned_ProductTable!$A:$F,2,FALSE())</f>
        <v>Women's High Heels</v>
      </c>
      <c r="L629" s="4" t="str">
        <f>VLOOKUP(J629,Cleaned_ProductTable!$A:$F,3,FALSE())</f>
        <v>Clothing</v>
      </c>
      <c r="M629" s="4" t="str">
        <f>VLOOKUP(J629,Cleaned_ProductTable!$A:$F,4,FALSE())</f>
        <v>Smith-Charles</v>
      </c>
      <c r="N629" s="4">
        <f>VLOOKUP(J629,Cleaned_ProductTable!$A:$F,5,FALSE())</f>
        <v>438.25</v>
      </c>
      <c r="O629" s="4" t="str">
        <f>Cleaned_SalesTable!E629</f>
        <v>STORE16</v>
      </c>
      <c r="P629" s="4" t="str">
        <f>VLOOKUP(O629,Cleaned_StoreTable!$A:$F,2,FALSE())</f>
        <v>Frederick-Wright</v>
      </c>
      <c r="Q629" s="4" t="str">
        <f>VLOOKUP(O629,Cleaned_StoreTable!$A:$F,3,FALSE())</f>
        <v>West</v>
      </c>
      <c r="R629" s="4" t="str">
        <f>VLOOKUP(O629,Cleaned_StoreTable!$A:$F,5,FALSE())</f>
        <v>Flagship</v>
      </c>
      <c r="S629" s="4">
        <f>Cleaned_SalesTable!F629</f>
        <v>4</v>
      </c>
      <c r="T629" s="9">
        <f>Cleaned_SalesTable!G629</f>
        <v>969.55</v>
      </c>
      <c r="U629" s="8">
        <f>Cleaned_SalesTable!H629</f>
        <v>0.09</v>
      </c>
      <c r="V629" s="4" t="str">
        <f>Cleaned_SalesTable!I629</f>
        <v>COD</v>
      </c>
      <c r="W629" s="9">
        <f>Cleaned_SalesTable!J629</f>
        <v>3529.1619999999998</v>
      </c>
      <c r="X629" s="9">
        <f t="shared" si="56"/>
        <v>1753</v>
      </c>
      <c r="Y629" s="9">
        <f t="shared" si="57"/>
        <v>1776.16</v>
      </c>
      <c r="Z629" s="10">
        <f t="shared" si="58"/>
        <v>0.50329999999999997</v>
      </c>
      <c r="AA629" s="4" t="str">
        <f t="shared" si="59"/>
        <v>High Value</v>
      </c>
    </row>
    <row r="630" spans="1:27" ht="15" customHeight="1" x14ac:dyDescent="0.3">
      <c r="A630" s="4" t="str">
        <f>Cleaned_SalesTable!A630</f>
        <v>SALE628</v>
      </c>
      <c r="B630" s="26">
        <f>Cleaned_SalesTable!B630</f>
        <v>45433</v>
      </c>
      <c r="C630" s="4" t="str">
        <f t="shared" si="54"/>
        <v>May-2024</v>
      </c>
      <c r="D630" s="24">
        <f t="shared" si="55"/>
        <v>2024</v>
      </c>
      <c r="E630" s="4" t="str">
        <f>Cleaned_SalesTable!C630</f>
        <v>CUST1462</v>
      </c>
      <c r="F630" s="4" t="str">
        <f>VLOOKUP(E630,Cleaned_CustomerTable!$A:$H,2,FALSE())</f>
        <v>Beth Martin</v>
      </c>
      <c r="G630" s="24">
        <f>VLOOKUP(E630,Cleaned_CustomerTable!$A:$H,3,FALSE())</f>
        <v>34</v>
      </c>
      <c r="H630" s="4" t="str">
        <f>VLOOKUP(E630,Cleaned_CustomerTable!$A:$H,8,FALSE())</f>
        <v>Silver</v>
      </c>
      <c r="I630" s="4" t="str">
        <f>VLOOKUP(E630,Cleaned_CustomerTable!$A:$H,6,FALSE())</f>
        <v>West Virginia</v>
      </c>
      <c r="J630" s="4" t="str">
        <f>Cleaned_SalesTable!D630</f>
        <v>PROD74</v>
      </c>
      <c r="K630" s="4" t="str">
        <f>VLOOKUP(J630,Cleaned_ProductTable!$A:$F,2,FALSE())</f>
        <v>Bluetooth Car Audio System</v>
      </c>
      <c r="L630" s="4" t="str">
        <f>VLOOKUP(J630,Cleaned_ProductTable!$A:$F,3,FALSE())</f>
        <v>Electronics</v>
      </c>
      <c r="M630" s="4" t="str">
        <f>VLOOKUP(J630,Cleaned_ProductTable!$A:$F,4,FALSE())</f>
        <v>Bruce-Bowen</v>
      </c>
      <c r="N630" s="4">
        <f>VLOOKUP(J630,Cleaned_ProductTable!$A:$F,5,FALSE())</f>
        <v>403.71</v>
      </c>
      <c r="O630" s="4" t="str">
        <f>Cleaned_SalesTable!E630</f>
        <v>STORE12</v>
      </c>
      <c r="P630" s="4" t="str">
        <f>VLOOKUP(O630,Cleaned_StoreTable!$A:$F,2,FALSE())</f>
        <v>Thomas, Bridges and Harris</v>
      </c>
      <c r="Q630" s="4" t="str">
        <f>VLOOKUP(O630,Cleaned_StoreTable!$A:$F,3,FALSE())</f>
        <v>North</v>
      </c>
      <c r="R630" s="4" t="str">
        <f>VLOOKUP(O630,Cleaned_StoreTable!$A:$F,5,FALSE())</f>
        <v>Online</v>
      </c>
      <c r="S630" s="4">
        <f>Cleaned_SalesTable!F630</f>
        <v>3</v>
      </c>
      <c r="T630" s="9">
        <f>Cleaned_SalesTable!G630</f>
        <v>322.94</v>
      </c>
      <c r="U630" s="8">
        <f>Cleaned_SalesTable!H630</f>
        <v>0.01</v>
      </c>
      <c r="V630" s="4" t="str">
        <f>Cleaned_SalesTable!I630</f>
        <v>Credit Card</v>
      </c>
      <c r="W630" s="9">
        <f>Cleaned_SalesTable!J630</f>
        <v>959.1318</v>
      </c>
      <c r="X630" s="9">
        <f t="shared" si="56"/>
        <v>1211.1300000000001</v>
      </c>
      <c r="Y630" s="9">
        <f t="shared" si="57"/>
        <v>-252</v>
      </c>
      <c r="Z630" s="10">
        <f t="shared" si="58"/>
        <v>-0.26269999999999999</v>
      </c>
      <c r="AA630" s="4" t="str">
        <f t="shared" si="59"/>
        <v>Standard</v>
      </c>
    </row>
    <row r="631" spans="1:27" ht="15" customHeight="1" x14ac:dyDescent="0.3">
      <c r="A631" s="4" t="str">
        <f>Cleaned_SalesTable!A631</f>
        <v>SALE629</v>
      </c>
      <c r="B631" s="26">
        <f>Cleaned_SalesTable!B631</f>
        <v>45792</v>
      </c>
      <c r="C631" s="4" t="str">
        <f t="shared" si="54"/>
        <v>May-2025</v>
      </c>
      <c r="D631" s="24">
        <f t="shared" si="55"/>
        <v>2025</v>
      </c>
      <c r="E631" s="4" t="str">
        <f>Cleaned_SalesTable!C631</f>
        <v>CUST1362</v>
      </c>
      <c r="F631" s="4" t="str">
        <f>VLOOKUP(E631,Cleaned_CustomerTable!$A:$H,2,FALSE())</f>
        <v>Joshua Smith Dvm</v>
      </c>
      <c r="G631" s="24">
        <f>VLOOKUP(E631,Cleaned_CustomerTable!$A:$H,3,FALSE())</f>
        <v>60</v>
      </c>
      <c r="H631" s="4" t="str">
        <f>VLOOKUP(E631,Cleaned_CustomerTable!$A:$H,8,FALSE())</f>
        <v>Gold</v>
      </c>
      <c r="I631" s="4" t="str">
        <f>VLOOKUP(E631,Cleaned_CustomerTable!$A:$H,6,FALSE())</f>
        <v>Alaska</v>
      </c>
      <c r="J631" s="4" t="str">
        <f>Cleaned_SalesTable!D631</f>
        <v>PROD83</v>
      </c>
      <c r="K631" s="4" t="str">
        <f>VLOOKUP(J631,Cleaned_ProductTable!$A:$F,2,FALSE())</f>
        <v>Hydrating Face Cleanser</v>
      </c>
      <c r="L631" s="4" t="str">
        <f>VLOOKUP(J631,Cleaned_ProductTable!$A:$F,3,FALSE())</f>
        <v>Beauty</v>
      </c>
      <c r="M631" s="4" t="str">
        <f>VLOOKUP(J631,Cleaned_ProductTable!$A:$F,4,FALSE())</f>
        <v>Butler Group</v>
      </c>
      <c r="N631" s="4">
        <f>VLOOKUP(J631,Cleaned_ProductTable!$A:$F,5,FALSE())</f>
        <v>250.42</v>
      </c>
      <c r="O631" s="4" t="str">
        <f>Cleaned_SalesTable!E631</f>
        <v>STORE0</v>
      </c>
      <c r="P631" s="4" t="str">
        <f>VLOOKUP(O631,Cleaned_StoreTable!$A:$F,2,FALSE())</f>
        <v>Rivera-Warner</v>
      </c>
      <c r="Q631" s="4" t="str">
        <f>VLOOKUP(O631,Cleaned_StoreTable!$A:$F,3,FALSE())</f>
        <v>East</v>
      </c>
      <c r="R631" s="4" t="str">
        <f>VLOOKUP(O631,Cleaned_StoreTable!$A:$F,5,FALSE())</f>
        <v>Flagship</v>
      </c>
      <c r="S631" s="4">
        <f>Cleaned_SalesTable!F631</f>
        <v>1</v>
      </c>
      <c r="T631" s="9">
        <f>Cleaned_SalesTable!G631</f>
        <v>92.83</v>
      </c>
      <c r="U631" s="8">
        <f>Cleaned_SalesTable!H631</f>
        <v>0.26</v>
      </c>
      <c r="V631" s="4" t="str">
        <f>Cleaned_SalesTable!I631</f>
        <v>PayPal</v>
      </c>
      <c r="W631" s="9">
        <f>Cleaned_SalesTable!J631</f>
        <v>68.694199999999995</v>
      </c>
      <c r="X631" s="9">
        <f t="shared" si="56"/>
        <v>250.42</v>
      </c>
      <c r="Y631" s="9">
        <f t="shared" si="57"/>
        <v>-181.73</v>
      </c>
      <c r="Z631" s="10">
        <f t="shared" si="58"/>
        <v>-2.6455000000000002</v>
      </c>
      <c r="AA631" s="4" t="str">
        <f t="shared" si="59"/>
        <v>Standard</v>
      </c>
    </row>
    <row r="632" spans="1:27" ht="15" customHeight="1" x14ac:dyDescent="0.3">
      <c r="A632" s="4" t="str">
        <f>Cleaned_SalesTable!A632</f>
        <v>SALE630</v>
      </c>
      <c r="B632" s="26">
        <f>Cleaned_SalesTable!B632</f>
        <v>45804</v>
      </c>
      <c r="C632" s="4" t="str">
        <f t="shared" si="54"/>
        <v>May-2025</v>
      </c>
      <c r="D632" s="24">
        <f t="shared" si="55"/>
        <v>2025</v>
      </c>
      <c r="E632" s="4" t="str">
        <f>Cleaned_SalesTable!C632</f>
        <v>CUST1420</v>
      </c>
      <c r="F632" s="4" t="str">
        <f>VLOOKUP(E632,Cleaned_CustomerTable!$A:$H,2,FALSE())</f>
        <v>Dr. Tamara White Md</v>
      </c>
      <c r="G632" s="24">
        <f>VLOOKUP(E632,Cleaned_CustomerTable!$A:$H,3,FALSE())</f>
        <v>60</v>
      </c>
      <c r="H632" s="4" t="str">
        <f>VLOOKUP(E632,Cleaned_CustomerTable!$A:$H,8,FALSE())</f>
        <v>Bronze</v>
      </c>
      <c r="I632" s="4" t="str">
        <f>VLOOKUP(E632,Cleaned_CustomerTable!$A:$H,6,FALSE())</f>
        <v>North Carolina</v>
      </c>
      <c r="J632" s="4" t="str">
        <f>Cleaned_SalesTable!D632</f>
        <v>PROD8</v>
      </c>
      <c r="K632" s="4" t="str">
        <f>VLOOKUP(J632,Cleaned_ProductTable!$A:$F,2,FALSE())</f>
        <v>Wireless Bluetooth Earbuds</v>
      </c>
      <c r="L632" s="4" t="str">
        <f>VLOOKUP(J632,Cleaned_ProductTable!$A:$F,3,FALSE())</f>
        <v>Electronics</v>
      </c>
      <c r="M632" s="4" t="str">
        <f>VLOOKUP(J632,Cleaned_ProductTable!$A:$F,4,FALSE())</f>
        <v>Perez-Johnston</v>
      </c>
      <c r="N632" s="4">
        <f>VLOOKUP(J632,Cleaned_ProductTable!$A:$F,5,FALSE())</f>
        <v>439.07</v>
      </c>
      <c r="O632" s="4" t="str">
        <f>Cleaned_SalesTable!E632</f>
        <v>STORE3</v>
      </c>
      <c r="P632" s="4" t="str">
        <f>VLOOKUP(O632,Cleaned_StoreTable!$A:$F,2,FALSE())</f>
        <v>Johnson-Wright</v>
      </c>
      <c r="Q632" s="4" t="str">
        <f>VLOOKUP(O632,Cleaned_StoreTable!$A:$F,3,FALSE())</f>
        <v>North</v>
      </c>
      <c r="R632" s="4" t="str">
        <f>VLOOKUP(O632,Cleaned_StoreTable!$A:$F,5,FALSE())</f>
        <v>Outlet</v>
      </c>
      <c r="S632" s="4">
        <f>Cleaned_SalesTable!F632</f>
        <v>4</v>
      </c>
      <c r="T632" s="9">
        <f>Cleaned_SalesTable!G632</f>
        <v>432.29</v>
      </c>
      <c r="U632" s="8">
        <f>Cleaned_SalesTable!H632</f>
        <v>0.16</v>
      </c>
      <c r="V632" s="4" t="str">
        <f>Cleaned_SalesTable!I632</f>
        <v>COD</v>
      </c>
      <c r="W632" s="9">
        <f>Cleaned_SalesTable!J632</f>
        <v>1452.4944</v>
      </c>
      <c r="X632" s="9">
        <f t="shared" si="56"/>
        <v>1756.28</v>
      </c>
      <c r="Y632" s="9">
        <f t="shared" si="57"/>
        <v>-303.79000000000002</v>
      </c>
      <c r="Z632" s="10">
        <f t="shared" si="58"/>
        <v>-0.2092</v>
      </c>
      <c r="AA632" s="4" t="str">
        <f t="shared" si="59"/>
        <v>High Value</v>
      </c>
    </row>
    <row r="633" spans="1:27" ht="15" customHeight="1" x14ac:dyDescent="0.3">
      <c r="A633" s="4" t="str">
        <f>Cleaned_SalesTable!A633</f>
        <v>SALE631</v>
      </c>
      <c r="B633" s="26">
        <f>Cleaned_SalesTable!B633</f>
        <v>45311</v>
      </c>
      <c r="C633" s="4" t="str">
        <f t="shared" si="54"/>
        <v>Jan-2024</v>
      </c>
      <c r="D633" s="24">
        <f t="shared" si="55"/>
        <v>2024</v>
      </c>
      <c r="E633" s="4" t="str">
        <f>Cleaned_SalesTable!C633</f>
        <v>CUST1080</v>
      </c>
      <c r="F633" s="4" t="str">
        <f>VLOOKUP(E633,Cleaned_CustomerTable!$A:$H,2,FALSE())</f>
        <v>Jennifer Garcia</v>
      </c>
      <c r="G633" s="24">
        <f>VLOOKUP(E633,Cleaned_CustomerTable!$A:$H,3,FALSE())</f>
        <v>61</v>
      </c>
      <c r="H633" s="4" t="str">
        <f>VLOOKUP(E633,Cleaned_CustomerTable!$A:$H,8,FALSE())</f>
        <v>Bronze</v>
      </c>
      <c r="I633" s="4" t="str">
        <f>VLOOKUP(E633,Cleaned_CustomerTable!$A:$H,6,FALSE())</f>
        <v>New Mexico</v>
      </c>
      <c r="J633" s="4" t="str">
        <f>Cleaned_SalesTable!D633</f>
        <v>PROD39</v>
      </c>
      <c r="K633" s="4" t="str">
        <f>VLOOKUP(J633,Cleaned_ProductTable!$A:$F,2,FALSE())</f>
        <v>Portable Power Bank</v>
      </c>
      <c r="L633" s="4" t="str">
        <f>VLOOKUP(J633,Cleaned_ProductTable!$A:$F,3,FALSE())</f>
        <v>Electronics</v>
      </c>
      <c r="M633" s="4" t="str">
        <f>VLOOKUP(J633,Cleaned_ProductTable!$A:$F,4,FALSE())</f>
        <v>Cummings and Sons</v>
      </c>
      <c r="N633" s="4">
        <f>VLOOKUP(J633,Cleaned_ProductTable!$A:$F,5,FALSE())</f>
        <v>326.06</v>
      </c>
      <c r="O633" s="4" t="str">
        <f>Cleaned_SalesTable!E633</f>
        <v>STORE13</v>
      </c>
      <c r="P633" s="4" t="str">
        <f>VLOOKUP(O633,Cleaned_StoreTable!$A:$F,2,FALSE())</f>
        <v>Gardner, Humphrey and Contreras</v>
      </c>
      <c r="Q633" s="4" t="str">
        <f>VLOOKUP(O633,Cleaned_StoreTable!$A:$F,3,FALSE())</f>
        <v>East</v>
      </c>
      <c r="R633" s="4" t="str">
        <f>VLOOKUP(O633,Cleaned_StoreTable!$A:$F,5,FALSE())</f>
        <v>Flagship</v>
      </c>
      <c r="S633" s="4">
        <f>Cleaned_SalesTable!F633</f>
        <v>2</v>
      </c>
      <c r="T633" s="9">
        <f>Cleaned_SalesTable!G633</f>
        <v>925.78</v>
      </c>
      <c r="U633" s="8">
        <f>Cleaned_SalesTable!H633</f>
        <v>0.14000000000000001</v>
      </c>
      <c r="V633" s="4" t="str">
        <f>Cleaned_SalesTable!I633</f>
        <v>COD</v>
      </c>
      <c r="W633" s="9">
        <f>Cleaned_SalesTable!J633</f>
        <v>1592.3416</v>
      </c>
      <c r="X633" s="9">
        <f t="shared" si="56"/>
        <v>652.12</v>
      </c>
      <c r="Y633" s="9">
        <f t="shared" si="57"/>
        <v>940.22</v>
      </c>
      <c r="Z633" s="10">
        <f t="shared" si="58"/>
        <v>0.59050000000000002</v>
      </c>
      <c r="AA633" s="4" t="str">
        <f t="shared" si="59"/>
        <v>High Value</v>
      </c>
    </row>
    <row r="634" spans="1:27" ht="15" customHeight="1" x14ac:dyDescent="0.3">
      <c r="A634" s="4" t="str">
        <f>Cleaned_SalesTable!A634</f>
        <v>SALE632</v>
      </c>
      <c r="B634" s="26">
        <f>Cleaned_SalesTable!B634</f>
        <v>45605</v>
      </c>
      <c r="C634" s="4" t="str">
        <f t="shared" si="54"/>
        <v>Nov-2024</v>
      </c>
      <c r="D634" s="24">
        <f t="shared" si="55"/>
        <v>2024</v>
      </c>
      <c r="E634" s="4" t="str">
        <f>Cleaned_SalesTable!C634</f>
        <v>CUST1477</v>
      </c>
      <c r="F634" s="4" t="str">
        <f>VLOOKUP(E634,Cleaned_CustomerTable!$A:$H,2,FALSE())</f>
        <v>Andrea Harris</v>
      </c>
      <c r="G634" s="24">
        <f>VLOOKUP(E634,Cleaned_CustomerTable!$A:$H,3,FALSE())</f>
        <v>41</v>
      </c>
      <c r="H634" s="4" t="str">
        <f>VLOOKUP(E634,Cleaned_CustomerTable!$A:$H,8,FALSE())</f>
        <v>Platinum</v>
      </c>
      <c r="I634" s="4" t="str">
        <f>VLOOKUP(E634,Cleaned_CustomerTable!$A:$H,6,FALSE())</f>
        <v>Kansas</v>
      </c>
      <c r="J634" s="4" t="str">
        <f>Cleaned_SalesTable!D634</f>
        <v>PROD25</v>
      </c>
      <c r="K634" s="4" t="str">
        <f>VLOOKUP(J634,Cleaned_ProductTable!$A:$F,2,FALSE())</f>
        <v>Women's Scarf Set</v>
      </c>
      <c r="L634" s="4" t="str">
        <f>VLOOKUP(J634,Cleaned_ProductTable!$A:$F,3,FALSE())</f>
        <v>Clothing</v>
      </c>
      <c r="M634" s="4" t="str">
        <f>VLOOKUP(J634,Cleaned_ProductTable!$A:$F,4,FALSE())</f>
        <v>Brown and Sons</v>
      </c>
      <c r="N634" s="4">
        <f>VLOOKUP(J634,Cleaned_ProductTable!$A:$F,5,FALSE())</f>
        <v>174.02</v>
      </c>
      <c r="O634" s="4" t="str">
        <f>Cleaned_SalesTable!E634</f>
        <v>STORE11</v>
      </c>
      <c r="P634" s="4" t="str">
        <f>VLOOKUP(O634,Cleaned_StoreTable!$A:$F,2,FALSE())</f>
        <v>Aguirre-Keller</v>
      </c>
      <c r="Q634" s="4" t="str">
        <f>VLOOKUP(O634,Cleaned_StoreTable!$A:$F,3,FALSE())</f>
        <v>South</v>
      </c>
      <c r="R634" s="4" t="str">
        <f>VLOOKUP(O634,Cleaned_StoreTable!$A:$F,5,FALSE())</f>
        <v>Online</v>
      </c>
      <c r="S634" s="4">
        <f>Cleaned_SalesTable!F634</f>
        <v>2</v>
      </c>
      <c r="T634" s="9">
        <f>Cleaned_SalesTable!G634</f>
        <v>151.47</v>
      </c>
      <c r="U634" s="8">
        <f>Cleaned_SalesTable!H634</f>
        <v>0.21</v>
      </c>
      <c r="V634" s="4" t="str">
        <f>Cleaned_SalesTable!I634</f>
        <v>PayPal</v>
      </c>
      <c r="W634" s="9">
        <f>Cleaned_SalesTable!J634</f>
        <v>239.32259999999999</v>
      </c>
      <c r="X634" s="9">
        <f t="shared" si="56"/>
        <v>348.04</v>
      </c>
      <c r="Y634" s="9">
        <f t="shared" si="57"/>
        <v>-108.72</v>
      </c>
      <c r="Z634" s="10">
        <f t="shared" si="58"/>
        <v>-0.45429999999999998</v>
      </c>
      <c r="AA634" s="4" t="str">
        <f t="shared" si="59"/>
        <v>Standard</v>
      </c>
    </row>
    <row r="635" spans="1:27" ht="15" customHeight="1" x14ac:dyDescent="0.3">
      <c r="A635" s="4" t="str">
        <f>Cleaned_SalesTable!A635</f>
        <v>SALE633</v>
      </c>
      <c r="B635" s="26">
        <f>Cleaned_SalesTable!B635</f>
        <v>45338</v>
      </c>
      <c r="C635" s="4" t="str">
        <f t="shared" si="54"/>
        <v>Feb-2024</v>
      </c>
      <c r="D635" s="24">
        <f t="shared" si="55"/>
        <v>2024</v>
      </c>
      <c r="E635" s="4" t="str">
        <f>Cleaned_SalesTable!C635</f>
        <v>CUST1449</v>
      </c>
      <c r="F635" s="4" t="str">
        <f>VLOOKUP(E635,Cleaned_CustomerTable!$A:$H,2,FALSE())</f>
        <v>William Cortez</v>
      </c>
      <c r="G635" s="24">
        <f>VLOOKUP(E635,Cleaned_CustomerTable!$A:$H,3,FALSE())</f>
        <v>29</v>
      </c>
      <c r="H635" s="4" t="str">
        <f>VLOOKUP(E635,Cleaned_CustomerTable!$A:$H,8,FALSE())</f>
        <v>Bronze</v>
      </c>
      <c r="I635" s="4" t="str">
        <f>VLOOKUP(E635,Cleaned_CustomerTable!$A:$H,6,FALSE())</f>
        <v>Ohio</v>
      </c>
      <c r="J635" s="4" t="str">
        <f>Cleaned_SalesTable!D635</f>
        <v>PROD83</v>
      </c>
      <c r="K635" s="4" t="str">
        <f>VLOOKUP(J635,Cleaned_ProductTable!$A:$F,2,FALSE())</f>
        <v>Hydrating Face Cleanser</v>
      </c>
      <c r="L635" s="4" t="str">
        <f>VLOOKUP(J635,Cleaned_ProductTable!$A:$F,3,FALSE())</f>
        <v>Beauty</v>
      </c>
      <c r="M635" s="4" t="str">
        <f>VLOOKUP(J635,Cleaned_ProductTable!$A:$F,4,FALSE())</f>
        <v>Butler Group</v>
      </c>
      <c r="N635" s="4">
        <f>VLOOKUP(J635,Cleaned_ProductTable!$A:$F,5,FALSE())</f>
        <v>250.42</v>
      </c>
      <c r="O635" s="4" t="str">
        <f>Cleaned_SalesTable!E635</f>
        <v>STORE10</v>
      </c>
      <c r="P635" s="4" t="str">
        <f>VLOOKUP(O635,Cleaned_StoreTable!$A:$F,2,FALSE())</f>
        <v>Hill, Wagner and Ballard</v>
      </c>
      <c r="Q635" s="4" t="str">
        <f>VLOOKUP(O635,Cleaned_StoreTable!$A:$F,3,FALSE())</f>
        <v>East</v>
      </c>
      <c r="R635" s="4" t="str">
        <f>VLOOKUP(O635,Cleaned_StoreTable!$A:$F,5,FALSE())</f>
        <v>Online</v>
      </c>
      <c r="S635" s="4">
        <f>Cleaned_SalesTable!F635</f>
        <v>1</v>
      </c>
      <c r="T635" s="9">
        <f>Cleaned_SalesTable!G635</f>
        <v>343.05</v>
      </c>
      <c r="U635" s="8">
        <f>Cleaned_SalesTable!H635</f>
        <v>0.28000000000000003</v>
      </c>
      <c r="V635" s="4" t="str">
        <f>Cleaned_SalesTable!I635</f>
        <v>PayPal</v>
      </c>
      <c r="W635" s="9">
        <f>Cleaned_SalesTable!J635</f>
        <v>246.99600000000001</v>
      </c>
      <c r="X635" s="9">
        <f t="shared" si="56"/>
        <v>250.42</v>
      </c>
      <c r="Y635" s="9">
        <f t="shared" si="57"/>
        <v>-3.42</v>
      </c>
      <c r="Z635" s="10">
        <f t="shared" si="58"/>
        <v>-1.38E-2</v>
      </c>
      <c r="AA635" s="4" t="str">
        <f t="shared" si="59"/>
        <v>Standard</v>
      </c>
    </row>
    <row r="636" spans="1:27" ht="15" customHeight="1" x14ac:dyDescent="0.3">
      <c r="A636" s="4" t="str">
        <f>Cleaned_SalesTable!A636</f>
        <v>SALE634</v>
      </c>
      <c r="B636" s="26">
        <f>Cleaned_SalesTable!B636</f>
        <v>45642</v>
      </c>
      <c r="C636" s="4" t="str">
        <f t="shared" si="54"/>
        <v>Dec-2024</v>
      </c>
      <c r="D636" s="24">
        <f t="shared" si="55"/>
        <v>2024</v>
      </c>
      <c r="E636" s="4" t="str">
        <f>Cleaned_SalesTable!C636</f>
        <v>CUST1066</v>
      </c>
      <c r="F636" s="4" t="str">
        <f>VLOOKUP(E636,Cleaned_CustomerTable!$A:$H,2,FALSE())</f>
        <v>Cody Diaz</v>
      </c>
      <c r="G636" s="24">
        <f>VLOOKUP(E636,Cleaned_CustomerTable!$A:$H,3,FALSE())</f>
        <v>27</v>
      </c>
      <c r="H636" s="4" t="str">
        <f>VLOOKUP(E636,Cleaned_CustomerTable!$A:$H,8,FALSE())</f>
        <v>Silver</v>
      </c>
      <c r="I636" s="4" t="str">
        <f>VLOOKUP(E636,Cleaned_CustomerTable!$A:$H,6,FALSE())</f>
        <v>New Hampshire</v>
      </c>
      <c r="J636" s="4" t="str">
        <f>Cleaned_SalesTable!D636</f>
        <v>PROD17</v>
      </c>
      <c r="K636" s="4" t="str">
        <f>VLOOKUP(J636,Cleaned_ProductTable!$A:$F,2,FALSE())</f>
        <v>Soccer Training Cone Set</v>
      </c>
      <c r="L636" s="4" t="str">
        <f>VLOOKUP(J636,Cleaned_ProductTable!$A:$F,3,FALSE())</f>
        <v>Sports</v>
      </c>
      <c r="M636" s="4" t="str">
        <f>VLOOKUP(J636,Cleaned_ProductTable!$A:$F,4,FALSE())</f>
        <v>Ford, Murphy and Wilson</v>
      </c>
      <c r="N636" s="4">
        <f>VLOOKUP(J636,Cleaned_ProductTable!$A:$F,5,FALSE())</f>
        <v>144.53</v>
      </c>
      <c r="O636" s="4" t="str">
        <f>Cleaned_SalesTable!E636</f>
        <v>STORE4</v>
      </c>
      <c r="P636" s="4" t="str">
        <f>VLOOKUP(O636,Cleaned_StoreTable!$A:$F,2,FALSE())</f>
        <v>Alexander Group</v>
      </c>
      <c r="Q636" s="4" t="str">
        <f>VLOOKUP(O636,Cleaned_StoreTable!$A:$F,3,FALSE())</f>
        <v>South</v>
      </c>
      <c r="R636" s="4" t="str">
        <f>VLOOKUP(O636,Cleaned_StoreTable!$A:$F,5,FALSE())</f>
        <v>Online</v>
      </c>
      <c r="S636" s="4">
        <f>Cleaned_SalesTable!F636</f>
        <v>1</v>
      </c>
      <c r="T636" s="9">
        <f>Cleaned_SalesTable!G636</f>
        <v>373.06</v>
      </c>
      <c r="U636" s="8">
        <f>Cleaned_SalesTable!H636</f>
        <v>0.11</v>
      </c>
      <c r="V636" s="4" t="str">
        <f>Cleaned_SalesTable!I636</f>
        <v>PayPal</v>
      </c>
      <c r="W636" s="9">
        <f>Cleaned_SalesTable!J636</f>
        <v>332.02339999999998</v>
      </c>
      <c r="X636" s="9">
        <f t="shared" si="56"/>
        <v>144.53</v>
      </c>
      <c r="Y636" s="9">
        <f t="shared" si="57"/>
        <v>187.49</v>
      </c>
      <c r="Z636" s="10">
        <f t="shared" si="58"/>
        <v>0.56469999999999998</v>
      </c>
      <c r="AA636" s="4" t="str">
        <f t="shared" si="59"/>
        <v>Standard</v>
      </c>
    </row>
    <row r="637" spans="1:27" ht="15" customHeight="1" x14ac:dyDescent="0.3">
      <c r="A637" s="4" t="str">
        <f>Cleaned_SalesTable!A637</f>
        <v>SALE635</v>
      </c>
      <c r="B637" s="26">
        <f>Cleaned_SalesTable!B637</f>
        <v>45693</v>
      </c>
      <c r="C637" s="4" t="str">
        <f t="shared" si="54"/>
        <v>Feb-2025</v>
      </c>
      <c r="D637" s="24">
        <f t="shared" si="55"/>
        <v>2025</v>
      </c>
      <c r="E637" s="4" t="str">
        <f>Cleaned_SalesTable!C637</f>
        <v>CUST1411</v>
      </c>
      <c r="F637" s="4" t="str">
        <f>VLOOKUP(E637,Cleaned_CustomerTable!$A:$H,2,FALSE())</f>
        <v>Katrina Perez</v>
      </c>
      <c r="G637" s="24">
        <f>VLOOKUP(E637,Cleaned_CustomerTable!$A:$H,3,FALSE())</f>
        <v>63</v>
      </c>
      <c r="H637" s="4" t="str">
        <f>VLOOKUP(E637,Cleaned_CustomerTable!$A:$H,8,FALSE())</f>
        <v>Silver</v>
      </c>
      <c r="I637" s="4" t="str">
        <f>VLOOKUP(E637,Cleaned_CustomerTable!$A:$H,6,FALSE())</f>
        <v>Ohio</v>
      </c>
      <c r="J637" s="4" t="str">
        <f>Cleaned_SalesTable!D637</f>
        <v>PROD18</v>
      </c>
      <c r="K637" s="4" t="str">
        <f>VLOOKUP(J637,Cleaned_ProductTable!$A:$F,2,FALSE())</f>
        <v>Women's Denim Jeans</v>
      </c>
      <c r="L637" s="4" t="str">
        <f>VLOOKUP(J637,Cleaned_ProductTable!$A:$F,3,FALSE())</f>
        <v>Clothing</v>
      </c>
      <c r="M637" s="4" t="str">
        <f>VLOOKUP(J637,Cleaned_ProductTable!$A:$F,4,FALSE())</f>
        <v>Guerra-Hendrix</v>
      </c>
      <c r="N637" s="4">
        <f>VLOOKUP(J637,Cleaned_ProductTable!$A:$F,5,FALSE())</f>
        <v>265.73</v>
      </c>
      <c r="O637" s="4" t="str">
        <f>Cleaned_SalesTable!E637</f>
        <v>STORE15</v>
      </c>
      <c r="P637" s="4" t="str">
        <f>VLOOKUP(O637,Cleaned_StoreTable!$A:$F,2,FALSE())</f>
        <v>Shelton PLC</v>
      </c>
      <c r="Q637" s="4" t="str">
        <f>VLOOKUP(O637,Cleaned_StoreTable!$A:$F,3,FALSE())</f>
        <v>North</v>
      </c>
      <c r="R637" s="4" t="str">
        <f>VLOOKUP(O637,Cleaned_StoreTable!$A:$F,5,FALSE())</f>
        <v>Flagship</v>
      </c>
      <c r="S637" s="4">
        <f>Cleaned_SalesTable!F637</f>
        <v>1</v>
      </c>
      <c r="T637" s="9">
        <f>Cleaned_SalesTable!G637</f>
        <v>124.98</v>
      </c>
      <c r="U637" s="8">
        <f>Cleaned_SalesTable!H637</f>
        <v>7.0000000000000007E-2</v>
      </c>
      <c r="V637" s="4" t="str">
        <f>Cleaned_SalesTable!I637</f>
        <v>COD</v>
      </c>
      <c r="W637" s="9">
        <f>Cleaned_SalesTable!J637</f>
        <v>116.23139999999999</v>
      </c>
      <c r="X637" s="9">
        <f t="shared" si="56"/>
        <v>265.73</v>
      </c>
      <c r="Y637" s="9">
        <f t="shared" si="57"/>
        <v>-149.5</v>
      </c>
      <c r="Z637" s="10">
        <f t="shared" si="58"/>
        <v>-1.2862</v>
      </c>
      <c r="AA637" s="4" t="str">
        <f t="shared" si="59"/>
        <v>Standard</v>
      </c>
    </row>
    <row r="638" spans="1:27" ht="15" customHeight="1" x14ac:dyDescent="0.3">
      <c r="A638" s="4" t="str">
        <f>Cleaned_SalesTable!A638</f>
        <v>SALE636</v>
      </c>
      <c r="B638" s="26">
        <f>Cleaned_SalesTable!B638</f>
        <v>45763</v>
      </c>
      <c r="C638" s="4" t="str">
        <f t="shared" si="54"/>
        <v>Apr-2025</v>
      </c>
      <c r="D638" s="24">
        <f t="shared" si="55"/>
        <v>2025</v>
      </c>
      <c r="E638" s="4" t="str">
        <f>Cleaned_SalesTable!C638</f>
        <v>CUST1272</v>
      </c>
      <c r="F638" s="4" t="str">
        <f>VLOOKUP(E638,Cleaned_CustomerTable!$A:$H,2,FALSE())</f>
        <v>Adam Rowland</v>
      </c>
      <c r="G638" s="24">
        <f>VLOOKUP(E638,Cleaned_CustomerTable!$A:$H,3,FALSE())</f>
        <v>48</v>
      </c>
      <c r="H638" s="4" t="str">
        <f>VLOOKUP(E638,Cleaned_CustomerTable!$A:$H,8,FALSE())</f>
        <v>Gold</v>
      </c>
      <c r="I638" s="4" t="str">
        <f>VLOOKUP(E638,Cleaned_CustomerTable!$A:$H,6,FALSE())</f>
        <v>California</v>
      </c>
      <c r="J638" s="4" t="str">
        <f>Cleaned_SalesTable!D638</f>
        <v>PROD73</v>
      </c>
      <c r="K638" s="4" t="str">
        <f>VLOOKUP(J638,Cleaned_ProductTable!$A:$F,2,FALSE())</f>
        <v>Shin Guards – Adult</v>
      </c>
      <c r="L638" s="4" t="str">
        <f>VLOOKUP(J638,Cleaned_ProductTable!$A:$F,3,FALSE())</f>
        <v>Sports</v>
      </c>
      <c r="M638" s="4" t="str">
        <f>VLOOKUP(J638,Cleaned_ProductTable!$A:$F,4,FALSE())</f>
        <v>French Ltd</v>
      </c>
      <c r="N638" s="4">
        <f>VLOOKUP(J638,Cleaned_ProductTable!$A:$F,5,FALSE())</f>
        <v>107.06</v>
      </c>
      <c r="O638" s="4" t="str">
        <f>Cleaned_SalesTable!E638</f>
        <v>STORE19</v>
      </c>
      <c r="P638" s="4" t="str">
        <f>VLOOKUP(O638,Cleaned_StoreTable!$A:$F,2,FALSE())</f>
        <v>Mann-Austin</v>
      </c>
      <c r="Q638" s="4" t="str">
        <f>VLOOKUP(O638,Cleaned_StoreTable!$A:$F,3,FALSE())</f>
        <v>East</v>
      </c>
      <c r="R638" s="4" t="str">
        <f>VLOOKUP(O638,Cleaned_StoreTable!$A:$F,5,FALSE())</f>
        <v>Online</v>
      </c>
      <c r="S638" s="4">
        <f>Cleaned_SalesTable!F638</f>
        <v>4</v>
      </c>
      <c r="T638" s="9">
        <f>Cleaned_SalesTable!G638</f>
        <v>221.49</v>
      </c>
      <c r="U638" s="8">
        <f>Cleaned_SalesTable!H638</f>
        <v>0.26</v>
      </c>
      <c r="V638" s="4" t="str">
        <f>Cleaned_SalesTable!I638</f>
        <v>PayPal</v>
      </c>
      <c r="W638" s="9">
        <f>Cleaned_SalesTable!J638</f>
        <v>655.61040000000003</v>
      </c>
      <c r="X638" s="9">
        <f t="shared" si="56"/>
        <v>428.24</v>
      </c>
      <c r="Y638" s="9">
        <f t="shared" si="57"/>
        <v>227.37</v>
      </c>
      <c r="Z638" s="10">
        <f t="shared" si="58"/>
        <v>0.3468</v>
      </c>
      <c r="AA638" s="4" t="str">
        <f t="shared" si="59"/>
        <v>Standard</v>
      </c>
    </row>
    <row r="639" spans="1:27" ht="15" customHeight="1" x14ac:dyDescent="0.3">
      <c r="A639" s="4" t="str">
        <f>Cleaned_SalesTable!A639</f>
        <v>SALE637</v>
      </c>
      <c r="B639" s="26">
        <f>Cleaned_SalesTable!B639</f>
        <v>45572</v>
      </c>
      <c r="C639" s="4" t="str">
        <f t="shared" si="54"/>
        <v>Oct-2024</v>
      </c>
      <c r="D639" s="24">
        <f t="shared" si="55"/>
        <v>2024</v>
      </c>
      <c r="E639" s="4" t="str">
        <f>Cleaned_SalesTable!C639</f>
        <v>CUST1170</v>
      </c>
      <c r="F639" s="4" t="str">
        <f>VLOOKUP(E639,Cleaned_CustomerTable!$A:$H,2,FALSE())</f>
        <v>Christopher Garcia Dds</v>
      </c>
      <c r="G639" s="24">
        <f>VLOOKUP(E639,Cleaned_CustomerTable!$A:$H,3,FALSE())</f>
        <v>18</v>
      </c>
      <c r="H639" s="4" t="str">
        <f>VLOOKUP(E639,Cleaned_CustomerTable!$A:$H,8,FALSE())</f>
        <v>Gold</v>
      </c>
      <c r="I639" s="4" t="str">
        <f>VLOOKUP(E639,Cleaned_CustomerTable!$A:$H,6,FALSE())</f>
        <v>Missouri</v>
      </c>
      <c r="J639" s="4" t="str">
        <f>Cleaned_SalesTable!D639</f>
        <v>PROD23</v>
      </c>
      <c r="K639" s="4" t="str">
        <f>VLOOKUP(J639,Cleaned_ProductTable!$A:$F,2,FALSE())</f>
        <v>Men's Formal Shirt</v>
      </c>
      <c r="L639" s="4" t="str">
        <f>VLOOKUP(J639,Cleaned_ProductTable!$A:$F,3,FALSE())</f>
        <v>Clothing</v>
      </c>
      <c r="M639" s="4" t="str">
        <f>VLOOKUP(J639,Cleaned_ProductTable!$A:$F,4,FALSE())</f>
        <v>Moon, Mora and Santos</v>
      </c>
      <c r="N639" s="4">
        <f>VLOOKUP(J639,Cleaned_ProductTable!$A:$F,5,FALSE())</f>
        <v>265.73</v>
      </c>
      <c r="O639" s="4" t="str">
        <f>Cleaned_SalesTable!E639</f>
        <v>STORE15</v>
      </c>
      <c r="P639" s="4" t="str">
        <f>VLOOKUP(O639,Cleaned_StoreTable!$A:$F,2,FALSE())</f>
        <v>Shelton PLC</v>
      </c>
      <c r="Q639" s="4" t="str">
        <f>VLOOKUP(O639,Cleaned_StoreTable!$A:$F,3,FALSE())</f>
        <v>North</v>
      </c>
      <c r="R639" s="4" t="str">
        <f>VLOOKUP(O639,Cleaned_StoreTable!$A:$F,5,FALSE())</f>
        <v>Flagship</v>
      </c>
      <c r="S639" s="4">
        <f>Cleaned_SalesTable!F639</f>
        <v>1</v>
      </c>
      <c r="T639" s="9">
        <f>Cleaned_SalesTable!G639</f>
        <v>563.32000000000005</v>
      </c>
      <c r="U639" s="8">
        <f>Cleaned_SalesTable!H639</f>
        <v>0.01</v>
      </c>
      <c r="V639" s="4" t="str">
        <f>Cleaned_SalesTable!I639</f>
        <v>PayPal</v>
      </c>
      <c r="W639" s="9">
        <f>Cleaned_SalesTable!J639</f>
        <v>557.68679999999995</v>
      </c>
      <c r="X639" s="9">
        <f t="shared" si="56"/>
        <v>265.73</v>
      </c>
      <c r="Y639" s="9">
        <f t="shared" si="57"/>
        <v>291.95999999999998</v>
      </c>
      <c r="Z639" s="10">
        <f t="shared" si="58"/>
        <v>0.52349999999999997</v>
      </c>
      <c r="AA639" s="4" t="str">
        <f t="shared" si="59"/>
        <v>Standard</v>
      </c>
    </row>
    <row r="640" spans="1:27" ht="15" customHeight="1" x14ac:dyDescent="0.3">
      <c r="A640" s="4" t="str">
        <f>Cleaned_SalesTable!A640</f>
        <v>SALE638</v>
      </c>
      <c r="B640" s="26">
        <f>Cleaned_SalesTable!B640</f>
        <v>45338</v>
      </c>
      <c r="C640" s="4" t="str">
        <f t="shared" si="54"/>
        <v>Feb-2024</v>
      </c>
      <c r="D640" s="24">
        <f t="shared" si="55"/>
        <v>2024</v>
      </c>
      <c r="E640" s="4" t="str">
        <f>Cleaned_SalesTable!C640</f>
        <v>CUST1390</v>
      </c>
      <c r="F640" s="4" t="str">
        <f>VLOOKUP(E640,Cleaned_CustomerTable!$A:$H,2,FALSE())</f>
        <v>Daniel Bell</v>
      </c>
      <c r="G640" s="24">
        <f>VLOOKUP(E640,Cleaned_CustomerTable!$A:$H,3,FALSE())</f>
        <v>56</v>
      </c>
      <c r="H640" s="4" t="str">
        <f>VLOOKUP(E640,Cleaned_CustomerTable!$A:$H,8,FALSE())</f>
        <v>Silver</v>
      </c>
      <c r="I640" s="4" t="str">
        <f>VLOOKUP(E640,Cleaned_CustomerTable!$A:$H,6,FALSE())</f>
        <v>Arkansas</v>
      </c>
      <c r="J640" s="4" t="str">
        <f>Cleaned_SalesTable!D640</f>
        <v>PROD11</v>
      </c>
      <c r="K640" s="4" t="str">
        <f>VLOOKUP(J640,Cleaned_ProductTable!$A:$F,2,FALSE())</f>
        <v>HD Smart TV Stick</v>
      </c>
      <c r="L640" s="4" t="str">
        <f>VLOOKUP(J640,Cleaned_ProductTable!$A:$F,3,FALSE())</f>
        <v>Electronics</v>
      </c>
      <c r="M640" s="4" t="str">
        <f>VLOOKUP(J640,Cleaned_ProductTable!$A:$F,4,FALSE())</f>
        <v>Gibson, Hobbs and Weaver</v>
      </c>
      <c r="N640" s="4">
        <f>VLOOKUP(J640,Cleaned_ProductTable!$A:$F,5,FALSE())</f>
        <v>449.4</v>
      </c>
      <c r="O640" s="4" t="str">
        <f>Cleaned_SalesTable!E640</f>
        <v>STORE0</v>
      </c>
      <c r="P640" s="4" t="str">
        <f>VLOOKUP(O640,Cleaned_StoreTable!$A:$F,2,FALSE())</f>
        <v>Rivera-Warner</v>
      </c>
      <c r="Q640" s="4" t="str">
        <f>VLOOKUP(O640,Cleaned_StoreTable!$A:$F,3,FALSE())</f>
        <v>East</v>
      </c>
      <c r="R640" s="4" t="str">
        <f>VLOOKUP(O640,Cleaned_StoreTable!$A:$F,5,FALSE())</f>
        <v>Flagship</v>
      </c>
      <c r="S640" s="4">
        <f>Cleaned_SalesTable!F640</f>
        <v>1</v>
      </c>
      <c r="T640" s="9">
        <f>Cleaned_SalesTable!G640</f>
        <v>362.93</v>
      </c>
      <c r="U640" s="8">
        <f>Cleaned_SalesTable!H640</f>
        <v>0.27</v>
      </c>
      <c r="V640" s="4" t="str">
        <f>Cleaned_SalesTable!I640</f>
        <v>Credit Card</v>
      </c>
      <c r="W640" s="9">
        <f>Cleaned_SalesTable!J640</f>
        <v>264.93889999999999</v>
      </c>
      <c r="X640" s="9">
        <f t="shared" si="56"/>
        <v>449.4</v>
      </c>
      <c r="Y640" s="9">
        <f t="shared" si="57"/>
        <v>-184.46</v>
      </c>
      <c r="Z640" s="10">
        <f t="shared" si="58"/>
        <v>-0.69620000000000004</v>
      </c>
      <c r="AA640" s="4" t="str">
        <f t="shared" si="59"/>
        <v>Standard</v>
      </c>
    </row>
    <row r="641" spans="1:27" ht="15" customHeight="1" x14ac:dyDescent="0.3">
      <c r="A641" s="4" t="str">
        <f>Cleaned_SalesTable!A641</f>
        <v>SALE639</v>
      </c>
      <c r="B641" s="26">
        <f>Cleaned_SalesTable!B641</f>
        <v>45373</v>
      </c>
      <c r="C641" s="4" t="str">
        <f t="shared" si="54"/>
        <v>Mar-2024</v>
      </c>
      <c r="D641" s="24">
        <f t="shared" si="55"/>
        <v>2024</v>
      </c>
      <c r="E641" s="4" t="str">
        <f>Cleaned_SalesTable!C641</f>
        <v>CUST1336</v>
      </c>
      <c r="F641" s="4" t="str">
        <f>VLOOKUP(E641,Cleaned_CustomerTable!$A:$H,2,FALSE())</f>
        <v>John Jones</v>
      </c>
      <c r="G641" s="24">
        <f>VLOOKUP(E641,Cleaned_CustomerTable!$A:$H,3,FALSE())</f>
        <v>58</v>
      </c>
      <c r="H641" s="4" t="str">
        <f>VLOOKUP(E641,Cleaned_CustomerTable!$A:$H,8,FALSE())</f>
        <v>Silver</v>
      </c>
      <c r="I641" s="4" t="str">
        <f>VLOOKUP(E641,Cleaned_CustomerTable!$A:$H,6,FALSE())</f>
        <v>Oregon</v>
      </c>
      <c r="J641" s="4" t="str">
        <f>Cleaned_SalesTable!D641</f>
        <v>PROD11</v>
      </c>
      <c r="K641" s="4" t="str">
        <f>VLOOKUP(J641,Cleaned_ProductTable!$A:$F,2,FALSE())</f>
        <v>HD Smart TV Stick</v>
      </c>
      <c r="L641" s="4" t="str">
        <f>VLOOKUP(J641,Cleaned_ProductTable!$A:$F,3,FALSE())</f>
        <v>Electronics</v>
      </c>
      <c r="M641" s="4" t="str">
        <f>VLOOKUP(J641,Cleaned_ProductTable!$A:$F,4,FALSE())</f>
        <v>Gibson, Hobbs and Weaver</v>
      </c>
      <c r="N641" s="4">
        <f>VLOOKUP(J641,Cleaned_ProductTable!$A:$F,5,FALSE())</f>
        <v>449.4</v>
      </c>
      <c r="O641" s="4" t="str">
        <f>Cleaned_SalesTable!E641</f>
        <v>STORE15</v>
      </c>
      <c r="P641" s="4" t="str">
        <f>VLOOKUP(O641,Cleaned_StoreTable!$A:$F,2,FALSE())</f>
        <v>Shelton PLC</v>
      </c>
      <c r="Q641" s="4" t="str">
        <f>VLOOKUP(O641,Cleaned_StoreTable!$A:$F,3,FALSE())</f>
        <v>North</v>
      </c>
      <c r="R641" s="4" t="str">
        <f>VLOOKUP(O641,Cleaned_StoreTable!$A:$F,5,FALSE())</f>
        <v>Flagship</v>
      </c>
      <c r="S641" s="4">
        <f>Cleaned_SalesTable!F641</f>
        <v>4</v>
      </c>
      <c r="T641" s="9">
        <f>Cleaned_SalesTable!G641</f>
        <v>369.22</v>
      </c>
      <c r="U641" s="8">
        <f>Cleaned_SalesTable!H641</f>
        <v>0.18</v>
      </c>
      <c r="V641" s="4" t="str">
        <f>Cleaned_SalesTable!I641</f>
        <v>COD</v>
      </c>
      <c r="W641" s="9">
        <f>Cleaned_SalesTable!J641</f>
        <v>1211.0416</v>
      </c>
      <c r="X641" s="9">
        <f t="shared" si="56"/>
        <v>1797.6</v>
      </c>
      <c r="Y641" s="9">
        <f t="shared" si="57"/>
        <v>-586.55999999999995</v>
      </c>
      <c r="Z641" s="10">
        <f t="shared" si="58"/>
        <v>-0.48430000000000001</v>
      </c>
      <c r="AA641" s="4" t="str">
        <f t="shared" si="59"/>
        <v>High Value</v>
      </c>
    </row>
    <row r="642" spans="1:27" ht="15" customHeight="1" x14ac:dyDescent="0.3">
      <c r="A642" s="4" t="str">
        <f>Cleaned_SalesTable!A642</f>
        <v>SALE640</v>
      </c>
      <c r="B642" s="26">
        <f>Cleaned_SalesTable!B642</f>
        <v>45590</v>
      </c>
      <c r="C642" s="4" t="str">
        <f t="shared" ref="C642:C705" si="60">TEXT(B642,"mmm-yyyy")</f>
        <v>Oct-2024</v>
      </c>
      <c r="D642" s="24">
        <f t="shared" ref="D642:D705" si="61">YEAR(B642)</f>
        <v>2024</v>
      </c>
      <c r="E642" s="4" t="str">
        <f>Cleaned_SalesTable!C642</f>
        <v>CUST1410</v>
      </c>
      <c r="F642" s="4" t="str">
        <f>VLOOKUP(E642,Cleaned_CustomerTable!$A:$H,2,FALSE())</f>
        <v>Jackie Thompson</v>
      </c>
      <c r="G642" s="24">
        <f>VLOOKUP(E642,Cleaned_CustomerTable!$A:$H,3,FALSE())</f>
        <v>48</v>
      </c>
      <c r="H642" s="4" t="str">
        <f>VLOOKUP(E642,Cleaned_CustomerTable!$A:$H,8,FALSE())</f>
        <v>Bronze</v>
      </c>
      <c r="I642" s="4" t="str">
        <f>VLOOKUP(E642,Cleaned_CustomerTable!$A:$H,6,FALSE())</f>
        <v>New Jersey</v>
      </c>
      <c r="J642" s="4" t="str">
        <f>Cleaned_SalesTable!D642</f>
        <v>PROD96</v>
      </c>
      <c r="K642" s="4" t="str">
        <f>VLOOKUP(J642,Cleaned_ProductTable!$A:$F,2,FALSE())</f>
        <v>Women's Formal Blazer</v>
      </c>
      <c r="L642" s="4" t="str">
        <f>VLOOKUP(J642,Cleaned_ProductTable!$A:$F,3,FALSE())</f>
        <v>Clothing</v>
      </c>
      <c r="M642" s="4" t="str">
        <f>VLOOKUP(J642,Cleaned_ProductTable!$A:$F,4,FALSE())</f>
        <v>Phillips and Sons</v>
      </c>
      <c r="N642" s="4">
        <f>VLOOKUP(J642,Cleaned_ProductTable!$A:$F,5,FALSE())</f>
        <v>358.47</v>
      </c>
      <c r="O642" s="4" t="str">
        <f>Cleaned_SalesTable!E642</f>
        <v>STORE14</v>
      </c>
      <c r="P642" s="4" t="str">
        <f>VLOOKUP(O642,Cleaned_StoreTable!$A:$F,2,FALSE())</f>
        <v>Mcdonald Inc</v>
      </c>
      <c r="Q642" s="4" t="str">
        <f>VLOOKUP(O642,Cleaned_StoreTable!$A:$F,3,FALSE())</f>
        <v>South</v>
      </c>
      <c r="R642" s="4" t="str">
        <f>VLOOKUP(O642,Cleaned_StoreTable!$A:$F,5,FALSE())</f>
        <v>Outlet</v>
      </c>
      <c r="S642" s="4">
        <f>Cleaned_SalesTable!F642</f>
        <v>3</v>
      </c>
      <c r="T642" s="9">
        <f>Cleaned_SalesTable!G642</f>
        <v>950.83</v>
      </c>
      <c r="U642" s="8">
        <f>Cleaned_SalesTable!H642</f>
        <v>0.06</v>
      </c>
      <c r="V642" s="4" t="str">
        <f>Cleaned_SalesTable!I642</f>
        <v>PayPal</v>
      </c>
      <c r="W642" s="9">
        <f>Cleaned_SalesTable!J642</f>
        <v>2681.3406</v>
      </c>
      <c r="X642" s="9">
        <f t="shared" ref="X642:X705" si="62">ROUND(N642*S642,2)</f>
        <v>1075.4100000000001</v>
      </c>
      <c r="Y642" s="9">
        <f t="shared" ref="Y642:Y705" si="63">ROUND(W642-X642,2)</f>
        <v>1605.93</v>
      </c>
      <c r="Z642" s="10">
        <f t="shared" ref="Z642:Z705" si="64">IFERROR(ROUND(Y642/W642,4),0)</f>
        <v>0.59889999999999999</v>
      </c>
      <c r="AA642" s="4" t="str">
        <f t="shared" ref="AA642:AA705" si="65">IF(W642&gt;=AVERAGE($W$2:$W$2001),"High Value","Standard")</f>
        <v>High Value</v>
      </c>
    </row>
    <row r="643" spans="1:27" ht="15" customHeight="1" x14ac:dyDescent="0.3">
      <c r="A643" s="4" t="str">
        <f>Cleaned_SalesTable!A643</f>
        <v>SALE641</v>
      </c>
      <c r="B643" s="26">
        <f>Cleaned_SalesTable!B643</f>
        <v>45365</v>
      </c>
      <c r="C643" s="4" t="str">
        <f t="shared" si="60"/>
        <v>Mar-2024</v>
      </c>
      <c r="D643" s="24">
        <f t="shared" si="61"/>
        <v>2024</v>
      </c>
      <c r="E643" s="4" t="str">
        <f>Cleaned_SalesTable!C643</f>
        <v>CUST1143</v>
      </c>
      <c r="F643" s="4" t="str">
        <f>VLOOKUP(E643,Cleaned_CustomerTable!$A:$H,2,FALSE())</f>
        <v>Carlos Skinner</v>
      </c>
      <c r="G643" s="24">
        <f>VLOOKUP(E643,Cleaned_CustomerTable!$A:$H,3,FALSE())</f>
        <v>46</v>
      </c>
      <c r="H643" s="4" t="str">
        <f>VLOOKUP(E643,Cleaned_CustomerTable!$A:$H,8,FALSE())</f>
        <v>Bronze</v>
      </c>
      <c r="I643" s="4" t="str">
        <f>VLOOKUP(E643,Cleaned_CustomerTable!$A:$H,6,FALSE())</f>
        <v>Alabama</v>
      </c>
      <c r="J643" s="4" t="str">
        <f>Cleaned_SalesTable!D643</f>
        <v>PROD37</v>
      </c>
      <c r="K643" s="4" t="str">
        <f>VLOOKUP(J643,Cleaned_ProductTable!$A:$F,2,FALSE())</f>
        <v>Men's Casual Sneakers</v>
      </c>
      <c r="L643" s="4" t="str">
        <f>VLOOKUP(J643,Cleaned_ProductTable!$A:$F,3,FALSE())</f>
        <v>Clothing</v>
      </c>
      <c r="M643" s="4" t="str">
        <f>VLOOKUP(J643,Cleaned_ProductTable!$A:$F,4,FALSE())</f>
        <v>Hogan-Lee</v>
      </c>
      <c r="N643" s="4">
        <f>VLOOKUP(J643,Cleaned_ProductTable!$A:$F,5,FALSE())</f>
        <v>353.47</v>
      </c>
      <c r="O643" s="4" t="str">
        <f>Cleaned_SalesTable!E643</f>
        <v>STORE13</v>
      </c>
      <c r="P643" s="4" t="str">
        <f>VLOOKUP(O643,Cleaned_StoreTable!$A:$F,2,FALSE())</f>
        <v>Gardner, Humphrey and Contreras</v>
      </c>
      <c r="Q643" s="4" t="str">
        <f>VLOOKUP(O643,Cleaned_StoreTable!$A:$F,3,FALSE())</f>
        <v>East</v>
      </c>
      <c r="R643" s="4" t="str">
        <f>VLOOKUP(O643,Cleaned_StoreTable!$A:$F,5,FALSE())</f>
        <v>Flagship</v>
      </c>
      <c r="S643" s="4">
        <f>Cleaned_SalesTable!F643</f>
        <v>3</v>
      </c>
      <c r="T643" s="9">
        <f>Cleaned_SalesTable!G643</f>
        <v>338.79</v>
      </c>
      <c r="U643" s="8">
        <f>Cleaned_SalesTable!H643</f>
        <v>0.01</v>
      </c>
      <c r="V643" s="4" t="str">
        <f>Cleaned_SalesTable!I643</f>
        <v>Credit Card</v>
      </c>
      <c r="W643" s="9">
        <f>Cleaned_SalesTable!J643</f>
        <v>1006.2063000000001</v>
      </c>
      <c r="X643" s="9">
        <f t="shared" si="62"/>
        <v>1060.4100000000001</v>
      </c>
      <c r="Y643" s="9">
        <f t="shared" si="63"/>
        <v>-54.2</v>
      </c>
      <c r="Z643" s="10">
        <f t="shared" si="64"/>
        <v>-5.3900000000000003E-2</v>
      </c>
      <c r="AA643" s="4" t="str">
        <f t="shared" si="65"/>
        <v>Standard</v>
      </c>
    </row>
    <row r="644" spans="1:27" ht="15" customHeight="1" x14ac:dyDescent="0.3">
      <c r="A644" s="4" t="str">
        <f>Cleaned_SalesTable!A644</f>
        <v>SALE642</v>
      </c>
      <c r="B644" s="26">
        <f>Cleaned_SalesTable!B644</f>
        <v>45711</v>
      </c>
      <c r="C644" s="4" t="str">
        <f t="shared" si="60"/>
        <v>Feb-2025</v>
      </c>
      <c r="D644" s="24">
        <f t="shared" si="61"/>
        <v>2025</v>
      </c>
      <c r="E644" s="4" t="str">
        <f>Cleaned_SalesTable!C644</f>
        <v>CUST1146</v>
      </c>
      <c r="F644" s="4" t="str">
        <f>VLOOKUP(E644,Cleaned_CustomerTable!$A:$H,2,FALSE())</f>
        <v>Edward Rivera</v>
      </c>
      <c r="G644" s="24">
        <f>VLOOKUP(E644,Cleaned_CustomerTable!$A:$H,3,FALSE())</f>
        <v>32</v>
      </c>
      <c r="H644" s="4" t="str">
        <f>VLOOKUP(E644,Cleaned_CustomerTable!$A:$H,8,FALSE())</f>
        <v>Gold</v>
      </c>
      <c r="I644" s="4" t="str">
        <f>VLOOKUP(E644,Cleaned_CustomerTable!$A:$H,6,FALSE())</f>
        <v>South Carolina</v>
      </c>
      <c r="J644" s="4" t="str">
        <f>Cleaned_SalesTable!D644</f>
        <v>PROD90</v>
      </c>
      <c r="K644" s="4" t="str">
        <f>VLOOKUP(J644,Cleaned_ProductTable!$A:$F,2,FALSE())</f>
        <v>Gaming Mouse Pad XL</v>
      </c>
      <c r="L644" s="4" t="str">
        <f>VLOOKUP(J644,Cleaned_ProductTable!$A:$F,3,FALSE())</f>
        <v>Electronics</v>
      </c>
      <c r="M644" s="4" t="str">
        <f>VLOOKUP(J644,Cleaned_ProductTable!$A:$F,4,FALSE())</f>
        <v>Sharp, Taylor and Rodriguez</v>
      </c>
      <c r="N644" s="4">
        <f>VLOOKUP(J644,Cleaned_ProductTable!$A:$F,5,FALSE())</f>
        <v>340.14</v>
      </c>
      <c r="O644" s="4" t="str">
        <f>Cleaned_SalesTable!E644</f>
        <v>STORE1</v>
      </c>
      <c r="P644" s="4" t="str">
        <f>VLOOKUP(O644,Cleaned_StoreTable!$A:$F,2,FALSE())</f>
        <v>Martinez, Adkins and Johnson</v>
      </c>
      <c r="Q644" s="4" t="str">
        <f>VLOOKUP(O644,Cleaned_StoreTable!$A:$F,3,FALSE())</f>
        <v>North</v>
      </c>
      <c r="R644" s="4" t="str">
        <f>VLOOKUP(O644,Cleaned_StoreTable!$A:$F,5,FALSE())</f>
        <v>Flagship</v>
      </c>
      <c r="S644" s="4">
        <f>Cleaned_SalesTable!F644</f>
        <v>3</v>
      </c>
      <c r="T644" s="9">
        <f>Cleaned_SalesTable!G644</f>
        <v>853.32</v>
      </c>
      <c r="U644" s="8">
        <f>Cleaned_SalesTable!H644</f>
        <v>7.0000000000000007E-2</v>
      </c>
      <c r="V644" s="4" t="str">
        <f>Cleaned_SalesTable!I644</f>
        <v>COD</v>
      </c>
      <c r="W644" s="9">
        <f>Cleaned_SalesTable!J644</f>
        <v>2380.7628</v>
      </c>
      <c r="X644" s="9">
        <f t="shared" si="62"/>
        <v>1020.42</v>
      </c>
      <c r="Y644" s="9">
        <f t="shared" si="63"/>
        <v>1360.34</v>
      </c>
      <c r="Z644" s="10">
        <f t="shared" si="64"/>
        <v>0.57140000000000002</v>
      </c>
      <c r="AA644" s="4" t="str">
        <f t="shared" si="65"/>
        <v>High Value</v>
      </c>
    </row>
    <row r="645" spans="1:27" ht="15" customHeight="1" x14ac:dyDescent="0.3">
      <c r="A645" s="4" t="str">
        <f>Cleaned_SalesTable!A645</f>
        <v>SALE643</v>
      </c>
      <c r="B645" s="26">
        <f>Cleaned_SalesTable!B645</f>
        <v>45586</v>
      </c>
      <c r="C645" s="4" t="str">
        <f t="shared" si="60"/>
        <v>Oct-2024</v>
      </c>
      <c r="D645" s="24">
        <f t="shared" si="61"/>
        <v>2024</v>
      </c>
      <c r="E645" s="4" t="str">
        <f>Cleaned_SalesTable!C645</f>
        <v>CUST1149</v>
      </c>
      <c r="F645" s="4" t="str">
        <f>VLOOKUP(E645,Cleaned_CustomerTable!$A:$H,2,FALSE())</f>
        <v>Denise Griffin</v>
      </c>
      <c r="G645" s="24">
        <f>VLOOKUP(E645,Cleaned_CustomerTable!$A:$H,3,FALSE())</f>
        <v>33</v>
      </c>
      <c r="H645" s="4" t="str">
        <f>VLOOKUP(E645,Cleaned_CustomerTable!$A:$H,8,FALSE())</f>
        <v>Platinum</v>
      </c>
      <c r="I645" s="4" t="str">
        <f>VLOOKUP(E645,Cleaned_CustomerTable!$A:$H,6,FALSE())</f>
        <v>Florida</v>
      </c>
      <c r="J645" s="4" t="str">
        <f>Cleaned_SalesTable!D645</f>
        <v>PROD76</v>
      </c>
      <c r="K645" s="4" t="str">
        <f>VLOOKUP(J645,Cleaned_ProductTable!$A:$F,2,FALSE())</f>
        <v>Wireless Mouse</v>
      </c>
      <c r="L645" s="4" t="str">
        <f>VLOOKUP(J645,Cleaned_ProductTable!$A:$F,3,FALSE())</f>
        <v>Electronics</v>
      </c>
      <c r="M645" s="4" t="str">
        <f>VLOOKUP(J645,Cleaned_ProductTable!$A:$F,4,FALSE())</f>
        <v>Larson Ltd</v>
      </c>
      <c r="N645" s="4">
        <f>VLOOKUP(J645,Cleaned_ProductTable!$A:$F,5,FALSE())</f>
        <v>392.89</v>
      </c>
      <c r="O645" s="4" t="str">
        <f>Cleaned_SalesTable!E645</f>
        <v>STORE6</v>
      </c>
      <c r="P645" s="4" t="str">
        <f>VLOOKUP(O645,Cleaned_StoreTable!$A:$F,2,FALSE())</f>
        <v>Benson-Elliott</v>
      </c>
      <c r="Q645" s="4" t="str">
        <f>VLOOKUP(O645,Cleaned_StoreTable!$A:$F,3,FALSE())</f>
        <v>East</v>
      </c>
      <c r="R645" s="4" t="str">
        <f>VLOOKUP(O645,Cleaned_StoreTable!$A:$F,5,FALSE())</f>
        <v>Online</v>
      </c>
      <c r="S645" s="4">
        <f>Cleaned_SalesTable!F645</f>
        <v>3</v>
      </c>
      <c r="T645" s="9">
        <f>Cleaned_SalesTable!G645</f>
        <v>89.78</v>
      </c>
      <c r="U645" s="8">
        <f>Cleaned_SalesTable!H645</f>
        <v>0.2</v>
      </c>
      <c r="V645" s="4" t="str">
        <f>Cleaned_SalesTable!I645</f>
        <v>COD</v>
      </c>
      <c r="W645" s="9">
        <f>Cleaned_SalesTable!J645</f>
        <v>215.47200000000001</v>
      </c>
      <c r="X645" s="9">
        <f t="shared" si="62"/>
        <v>1178.67</v>
      </c>
      <c r="Y645" s="9">
        <f t="shared" si="63"/>
        <v>-963.2</v>
      </c>
      <c r="Z645" s="10">
        <f t="shared" si="64"/>
        <v>-4.4702000000000002</v>
      </c>
      <c r="AA645" s="4" t="str">
        <f t="shared" si="65"/>
        <v>Standard</v>
      </c>
    </row>
    <row r="646" spans="1:27" ht="15" customHeight="1" x14ac:dyDescent="0.3">
      <c r="A646" s="4" t="str">
        <f>Cleaned_SalesTable!A646</f>
        <v>SALE644</v>
      </c>
      <c r="B646" s="26">
        <f>Cleaned_SalesTable!B646</f>
        <v>45334</v>
      </c>
      <c r="C646" s="4" t="str">
        <f t="shared" si="60"/>
        <v>Feb-2024</v>
      </c>
      <c r="D646" s="24">
        <f t="shared" si="61"/>
        <v>2024</v>
      </c>
      <c r="E646" s="4" t="str">
        <f>Cleaned_SalesTable!C646</f>
        <v>CUST1191</v>
      </c>
      <c r="F646" s="4" t="str">
        <f>VLOOKUP(E646,Cleaned_CustomerTable!$A:$H,2,FALSE())</f>
        <v>Todd Poole</v>
      </c>
      <c r="G646" s="24">
        <f>VLOOKUP(E646,Cleaned_CustomerTable!$A:$H,3,FALSE())</f>
        <v>29</v>
      </c>
      <c r="H646" s="4" t="str">
        <f>VLOOKUP(E646,Cleaned_CustomerTable!$A:$H,8,FALSE())</f>
        <v>Bronze</v>
      </c>
      <c r="I646" s="4" t="str">
        <f>VLOOKUP(E646,Cleaned_CustomerTable!$A:$H,6,FALSE())</f>
        <v>Ohio</v>
      </c>
      <c r="J646" s="4" t="str">
        <f>Cleaned_SalesTable!D646</f>
        <v>PROD55</v>
      </c>
      <c r="K646" s="4" t="str">
        <f>VLOOKUP(J646,Cleaned_ProductTable!$A:$F,2,FALSE())</f>
        <v>Ceramic Plant Pot</v>
      </c>
      <c r="L646" s="4" t="str">
        <f>VLOOKUP(J646,Cleaned_ProductTable!$A:$F,3,FALSE())</f>
        <v>Home</v>
      </c>
      <c r="M646" s="4" t="str">
        <f>VLOOKUP(J646,Cleaned_ProductTable!$A:$F,4,FALSE())</f>
        <v>Hatfield, Baird and Torres</v>
      </c>
      <c r="N646" s="4">
        <f>VLOOKUP(J646,Cleaned_ProductTable!$A:$F,5,FALSE())</f>
        <v>81.75</v>
      </c>
      <c r="O646" s="4" t="str">
        <f>Cleaned_SalesTable!E646</f>
        <v>STORE1</v>
      </c>
      <c r="P646" s="4" t="str">
        <f>VLOOKUP(O646,Cleaned_StoreTable!$A:$F,2,FALSE())</f>
        <v>Martinez, Adkins and Johnson</v>
      </c>
      <c r="Q646" s="4" t="str">
        <f>VLOOKUP(O646,Cleaned_StoreTable!$A:$F,3,FALSE())</f>
        <v>North</v>
      </c>
      <c r="R646" s="4" t="str">
        <f>VLOOKUP(O646,Cleaned_StoreTable!$A:$F,5,FALSE())</f>
        <v>Flagship</v>
      </c>
      <c r="S646" s="4">
        <f>Cleaned_SalesTable!F646</f>
        <v>1</v>
      </c>
      <c r="T646" s="9">
        <f>Cleaned_SalesTable!G646</f>
        <v>172.04</v>
      </c>
      <c r="U646" s="8">
        <f>Cleaned_SalesTable!H646</f>
        <v>0.04</v>
      </c>
      <c r="V646" s="4" t="str">
        <f>Cleaned_SalesTable!I646</f>
        <v>PayPal</v>
      </c>
      <c r="W646" s="9">
        <f>Cleaned_SalesTable!J646</f>
        <v>165.1584</v>
      </c>
      <c r="X646" s="9">
        <f t="shared" si="62"/>
        <v>81.75</v>
      </c>
      <c r="Y646" s="9">
        <f t="shared" si="63"/>
        <v>83.41</v>
      </c>
      <c r="Z646" s="10">
        <f t="shared" si="64"/>
        <v>0.505</v>
      </c>
      <c r="AA646" s="4" t="str">
        <f t="shared" si="65"/>
        <v>Standard</v>
      </c>
    </row>
    <row r="647" spans="1:27" ht="15" customHeight="1" x14ac:dyDescent="0.3">
      <c r="A647" s="4" t="str">
        <f>Cleaned_SalesTable!A647</f>
        <v>SALE645</v>
      </c>
      <c r="B647" s="26">
        <f>Cleaned_SalesTable!B647</f>
        <v>45333</v>
      </c>
      <c r="C647" s="4" t="str">
        <f t="shared" si="60"/>
        <v>Feb-2024</v>
      </c>
      <c r="D647" s="24">
        <f t="shared" si="61"/>
        <v>2024</v>
      </c>
      <c r="E647" s="4" t="str">
        <f>Cleaned_SalesTable!C647</f>
        <v>CUST1467</v>
      </c>
      <c r="F647" s="4" t="str">
        <f>VLOOKUP(E647,Cleaned_CustomerTable!$A:$H,2,FALSE())</f>
        <v>Michael Foley</v>
      </c>
      <c r="G647" s="24">
        <f>VLOOKUP(E647,Cleaned_CustomerTable!$A:$H,3,FALSE())</f>
        <v>63</v>
      </c>
      <c r="H647" s="4" t="str">
        <f>VLOOKUP(E647,Cleaned_CustomerTable!$A:$H,8,FALSE())</f>
        <v>Gold</v>
      </c>
      <c r="I647" s="4" t="str">
        <f>VLOOKUP(E647,Cleaned_CustomerTable!$A:$H,6,FALSE())</f>
        <v>Vermont</v>
      </c>
      <c r="J647" s="4" t="str">
        <f>Cleaned_SalesTable!D647</f>
        <v>PROD54</v>
      </c>
      <c r="K647" s="4" t="str">
        <f>VLOOKUP(J647,Cleaned_ProductTable!$A:$F,2,FALSE())</f>
        <v>Sports Stopwatch Pro</v>
      </c>
      <c r="L647" s="4" t="str">
        <f>VLOOKUP(J647,Cleaned_ProductTable!$A:$F,3,FALSE())</f>
        <v>Sports</v>
      </c>
      <c r="M647" s="4" t="str">
        <f>VLOOKUP(J647,Cleaned_ProductTable!$A:$F,4,FALSE())</f>
        <v>Thompson-French</v>
      </c>
      <c r="N647" s="4">
        <f>VLOOKUP(J647,Cleaned_ProductTable!$A:$F,5,FALSE())</f>
        <v>434.84</v>
      </c>
      <c r="O647" s="4" t="str">
        <f>Cleaned_SalesTable!E647</f>
        <v>STORE1</v>
      </c>
      <c r="P647" s="4" t="str">
        <f>VLOOKUP(O647,Cleaned_StoreTable!$A:$F,2,FALSE())</f>
        <v>Martinez, Adkins and Johnson</v>
      </c>
      <c r="Q647" s="4" t="str">
        <f>VLOOKUP(O647,Cleaned_StoreTable!$A:$F,3,FALSE())</f>
        <v>North</v>
      </c>
      <c r="R647" s="4" t="str">
        <f>VLOOKUP(O647,Cleaned_StoreTable!$A:$F,5,FALSE())</f>
        <v>Flagship</v>
      </c>
      <c r="S647" s="4">
        <f>Cleaned_SalesTable!F647</f>
        <v>1</v>
      </c>
      <c r="T647" s="9">
        <f>Cleaned_SalesTable!G647</f>
        <v>389.2</v>
      </c>
      <c r="U647" s="8">
        <f>Cleaned_SalesTable!H647</f>
        <v>0.05</v>
      </c>
      <c r="V647" s="4" t="str">
        <f>Cleaned_SalesTable!I647</f>
        <v>Credit Card</v>
      </c>
      <c r="W647" s="9">
        <f>Cleaned_SalesTable!J647</f>
        <v>369.74</v>
      </c>
      <c r="X647" s="9">
        <f t="shared" si="62"/>
        <v>434.84</v>
      </c>
      <c r="Y647" s="9">
        <f t="shared" si="63"/>
        <v>-65.099999999999994</v>
      </c>
      <c r="Z647" s="10">
        <f t="shared" si="64"/>
        <v>-0.17610000000000001</v>
      </c>
      <c r="AA647" s="4" t="str">
        <f t="shared" si="65"/>
        <v>Standard</v>
      </c>
    </row>
    <row r="648" spans="1:27" ht="15" customHeight="1" x14ac:dyDescent="0.3">
      <c r="A648" s="4" t="str">
        <f>Cleaned_SalesTable!A648</f>
        <v>SALE646</v>
      </c>
      <c r="B648" s="26">
        <f>Cleaned_SalesTable!B648</f>
        <v>45778</v>
      </c>
      <c r="C648" s="4" t="str">
        <f t="shared" si="60"/>
        <v>May-2025</v>
      </c>
      <c r="D648" s="24">
        <f t="shared" si="61"/>
        <v>2025</v>
      </c>
      <c r="E648" s="4" t="str">
        <f>Cleaned_SalesTable!C648</f>
        <v>CUST1461</v>
      </c>
      <c r="F648" s="4" t="str">
        <f>VLOOKUP(E648,Cleaned_CustomerTable!$A:$H,2,FALSE())</f>
        <v>Paul Cox</v>
      </c>
      <c r="G648" s="24">
        <f>VLOOKUP(E648,Cleaned_CustomerTable!$A:$H,3,FALSE())</f>
        <v>60</v>
      </c>
      <c r="H648" s="4" t="str">
        <f>VLOOKUP(E648,Cleaned_CustomerTable!$A:$H,8,FALSE())</f>
        <v>Silver</v>
      </c>
      <c r="I648" s="4" t="str">
        <f>VLOOKUP(E648,Cleaned_CustomerTable!$A:$H,6,FALSE())</f>
        <v>Kansas</v>
      </c>
      <c r="J648" s="4" t="str">
        <f>Cleaned_SalesTable!D648</f>
        <v>PROD77</v>
      </c>
      <c r="K648" s="4" t="str">
        <f>VLOOKUP(J648,Cleaned_ProductTable!$A:$F,2,FALSE())</f>
        <v>WiFi Mesh Router</v>
      </c>
      <c r="L648" s="4" t="str">
        <f>VLOOKUP(J648,Cleaned_ProductTable!$A:$F,3,FALSE())</f>
        <v>Electronics</v>
      </c>
      <c r="M648" s="4" t="str">
        <f>VLOOKUP(J648,Cleaned_ProductTable!$A:$F,4,FALSE())</f>
        <v>White, Reeves and Woods</v>
      </c>
      <c r="N648" s="4">
        <f>VLOOKUP(J648,Cleaned_ProductTable!$A:$F,5,FALSE())</f>
        <v>480.9</v>
      </c>
      <c r="O648" s="4" t="str">
        <f>Cleaned_SalesTable!E648</f>
        <v>STORE13</v>
      </c>
      <c r="P648" s="4" t="str">
        <f>VLOOKUP(O648,Cleaned_StoreTable!$A:$F,2,FALSE())</f>
        <v>Gardner, Humphrey and Contreras</v>
      </c>
      <c r="Q648" s="4" t="str">
        <f>VLOOKUP(O648,Cleaned_StoreTable!$A:$F,3,FALSE())</f>
        <v>East</v>
      </c>
      <c r="R648" s="4" t="str">
        <f>VLOOKUP(O648,Cleaned_StoreTable!$A:$F,5,FALSE())</f>
        <v>Flagship</v>
      </c>
      <c r="S648" s="4">
        <f>Cleaned_SalesTable!F648</f>
        <v>3</v>
      </c>
      <c r="T648" s="9">
        <f>Cleaned_SalesTable!G648</f>
        <v>865.96</v>
      </c>
      <c r="U648" s="8">
        <f>Cleaned_SalesTable!H648</f>
        <v>0.12</v>
      </c>
      <c r="V648" s="4" t="str">
        <f>Cleaned_SalesTable!I648</f>
        <v>PayPal</v>
      </c>
      <c r="W648" s="9">
        <f>Cleaned_SalesTable!J648</f>
        <v>2286.1343999999999</v>
      </c>
      <c r="X648" s="9">
        <f t="shared" si="62"/>
        <v>1442.7</v>
      </c>
      <c r="Y648" s="9">
        <f t="shared" si="63"/>
        <v>843.43</v>
      </c>
      <c r="Z648" s="10">
        <f t="shared" si="64"/>
        <v>0.36890000000000001</v>
      </c>
      <c r="AA648" s="4" t="str">
        <f t="shared" si="65"/>
        <v>High Value</v>
      </c>
    </row>
    <row r="649" spans="1:27" ht="15" customHeight="1" x14ac:dyDescent="0.3">
      <c r="A649" s="4" t="str">
        <f>Cleaned_SalesTable!A649</f>
        <v>SALE647</v>
      </c>
      <c r="B649" s="26">
        <f>Cleaned_SalesTable!B649</f>
        <v>45592</v>
      </c>
      <c r="C649" s="4" t="str">
        <f t="shared" si="60"/>
        <v>Oct-2024</v>
      </c>
      <c r="D649" s="24">
        <f t="shared" si="61"/>
        <v>2024</v>
      </c>
      <c r="E649" s="4" t="str">
        <f>Cleaned_SalesTable!C649</f>
        <v>CUST1169</v>
      </c>
      <c r="F649" s="4" t="str">
        <f>VLOOKUP(E649,Cleaned_CustomerTable!$A:$H,2,FALSE())</f>
        <v>Steve Mclaughlin</v>
      </c>
      <c r="G649" s="24">
        <f>VLOOKUP(E649,Cleaned_CustomerTable!$A:$H,3,FALSE())</f>
        <v>64</v>
      </c>
      <c r="H649" s="4" t="str">
        <f>VLOOKUP(E649,Cleaned_CustomerTable!$A:$H,8,FALSE())</f>
        <v>Bronze</v>
      </c>
      <c r="I649" s="4" t="str">
        <f>VLOOKUP(E649,Cleaned_CustomerTable!$A:$H,6,FALSE())</f>
        <v>New Hampshire</v>
      </c>
      <c r="J649" s="4" t="str">
        <f>Cleaned_SalesTable!D649</f>
        <v>PROD19</v>
      </c>
      <c r="K649" s="4" t="str">
        <f>VLOOKUP(J649,Cleaned_ProductTable!$A:$F,2,FALSE())</f>
        <v>Knee Support Brace</v>
      </c>
      <c r="L649" s="4" t="str">
        <f>VLOOKUP(J649,Cleaned_ProductTable!$A:$F,3,FALSE())</f>
        <v>Sports</v>
      </c>
      <c r="M649" s="4" t="str">
        <f>VLOOKUP(J649,Cleaned_ProductTable!$A:$F,4,FALSE())</f>
        <v>May-Reese</v>
      </c>
      <c r="N649" s="4">
        <f>VLOOKUP(J649,Cleaned_ProductTable!$A:$F,5,FALSE())</f>
        <v>21.34</v>
      </c>
      <c r="O649" s="4" t="str">
        <f>Cleaned_SalesTable!E649</f>
        <v>STORE1</v>
      </c>
      <c r="P649" s="4" t="str">
        <f>VLOOKUP(O649,Cleaned_StoreTable!$A:$F,2,FALSE())</f>
        <v>Martinez, Adkins and Johnson</v>
      </c>
      <c r="Q649" s="4" t="str">
        <f>VLOOKUP(O649,Cleaned_StoreTable!$A:$F,3,FALSE())</f>
        <v>North</v>
      </c>
      <c r="R649" s="4" t="str">
        <f>VLOOKUP(O649,Cleaned_StoreTable!$A:$F,5,FALSE())</f>
        <v>Flagship</v>
      </c>
      <c r="S649" s="4">
        <f>Cleaned_SalesTable!F649</f>
        <v>3</v>
      </c>
      <c r="T649" s="9">
        <f>Cleaned_SalesTable!G649</f>
        <v>79.95</v>
      </c>
      <c r="U649" s="8">
        <f>Cleaned_SalesTable!H649</f>
        <v>0.2</v>
      </c>
      <c r="V649" s="4" t="str">
        <f>Cleaned_SalesTable!I649</f>
        <v>COD</v>
      </c>
      <c r="W649" s="9">
        <f>Cleaned_SalesTable!J649</f>
        <v>191.88</v>
      </c>
      <c r="X649" s="9">
        <f t="shared" si="62"/>
        <v>64.02</v>
      </c>
      <c r="Y649" s="9">
        <f t="shared" si="63"/>
        <v>127.86</v>
      </c>
      <c r="Z649" s="10">
        <f t="shared" si="64"/>
        <v>0.66639999999999999</v>
      </c>
      <c r="AA649" s="4" t="str">
        <f t="shared" si="65"/>
        <v>Standard</v>
      </c>
    </row>
    <row r="650" spans="1:27" ht="15" customHeight="1" x14ac:dyDescent="0.3">
      <c r="A650" s="4" t="str">
        <f>Cleaned_SalesTable!A650</f>
        <v>SALE648</v>
      </c>
      <c r="B650" s="26">
        <f>Cleaned_SalesTable!B650</f>
        <v>45259</v>
      </c>
      <c r="C650" s="4" t="str">
        <f t="shared" si="60"/>
        <v>Nov-2023</v>
      </c>
      <c r="D650" s="24">
        <f t="shared" si="61"/>
        <v>2023</v>
      </c>
      <c r="E650" s="4" t="str">
        <f>Cleaned_SalesTable!C650</f>
        <v>CUST1381</v>
      </c>
      <c r="F650" s="4" t="str">
        <f>VLOOKUP(E650,Cleaned_CustomerTable!$A:$H,2,FALSE())</f>
        <v>Erika Padilla</v>
      </c>
      <c r="G650" s="24">
        <f>VLOOKUP(E650,Cleaned_CustomerTable!$A:$H,3,FALSE())</f>
        <v>50</v>
      </c>
      <c r="H650" s="4" t="str">
        <f>VLOOKUP(E650,Cleaned_CustomerTable!$A:$H,8,FALSE())</f>
        <v>Silver</v>
      </c>
      <c r="I650" s="4" t="str">
        <f>VLOOKUP(E650,Cleaned_CustomerTable!$A:$H,6,FALSE())</f>
        <v>Alabama</v>
      </c>
      <c r="J650" s="4" t="str">
        <f>Cleaned_SalesTable!D650</f>
        <v>PROD26</v>
      </c>
      <c r="K650" s="4" t="str">
        <f>VLOOKUP(J650,Cleaned_ProductTable!$A:$F,2,FALSE())</f>
        <v>Wireless Bluetooth Speaker</v>
      </c>
      <c r="L650" s="4" t="str">
        <f>VLOOKUP(J650,Cleaned_ProductTable!$A:$F,3,FALSE())</f>
        <v>Electronics</v>
      </c>
      <c r="M650" s="4" t="str">
        <f>VLOOKUP(J650,Cleaned_ProductTable!$A:$F,4,FALSE())</f>
        <v>Reed-Schmidt</v>
      </c>
      <c r="N650" s="4">
        <f>VLOOKUP(J650,Cleaned_ProductTable!$A:$F,5,FALSE())</f>
        <v>322.41000000000003</v>
      </c>
      <c r="O650" s="4" t="str">
        <f>Cleaned_SalesTable!E650</f>
        <v>STORE7</v>
      </c>
      <c r="P650" s="4" t="str">
        <f>VLOOKUP(O650,Cleaned_StoreTable!$A:$F,2,FALSE())</f>
        <v>Martinez-Mullins</v>
      </c>
      <c r="Q650" s="4" t="str">
        <f>VLOOKUP(O650,Cleaned_StoreTable!$A:$F,3,FALSE())</f>
        <v>South</v>
      </c>
      <c r="R650" s="4" t="str">
        <f>VLOOKUP(O650,Cleaned_StoreTable!$A:$F,5,FALSE())</f>
        <v>Online</v>
      </c>
      <c r="S650" s="4">
        <f>Cleaned_SalesTable!F650</f>
        <v>1</v>
      </c>
      <c r="T650" s="9">
        <f>Cleaned_SalesTable!G650</f>
        <v>566.5</v>
      </c>
      <c r="U650" s="8">
        <f>Cleaned_SalesTable!H650</f>
        <v>0.25</v>
      </c>
      <c r="V650" s="4" t="str">
        <f>Cleaned_SalesTable!I650</f>
        <v>COD</v>
      </c>
      <c r="W650" s="9">
        <f>Cleaned_SalesTable!J650</f>
        <v>424.875</v>
      </c>
      <c r="X650" s="9">
        <f t="shared" si="62"/>
        <v>322.41000000000003</v>
      </c>
      <c r="Y650" s="9">
        <f t="shared" si="63"/>
        <v>102.47</v>
      </c>
      <c r="Z650" s="10">
        <f t="shared" si="64"/>
        <v>0.2412</v>
      </c>
      <c r="AA650" s="4" t="str">
        <f t="shared" si="65"/>
        <v>Standard</v>
      </c>
    </row>
    <row r="651" spans="1:27" ht="15" customHeight="1" x14ac:dyDescent="0.3">
      <c r="A651" s="4" t="str">
        <f>Cleaned_SalesTable!A651</f>
        <v>SALE649</v>
      </c>
      <c r="B651" s="26">
        <f>Cleaned_SalesTable!B651</f>
        <v>45801</v>
      </c>
      <c r="C651" s="4" t="str">
        <f t="shared" si="60"/>
        <v>May-2025</v>
      </c>
      <c r="D651" s="24">
        <f t="shared" si="61"/>
        <v>2025</v>
      </c>
      <c r="E651" s="4" t="str">
        <f>Cleaned_SalesTable!C651</f>
        <v>CUST1402</v>
      </c>
      <c r="F651" s="4" t="str">
        <f>VLOOKUP(E651,Cleaned_CustomerTable!$A:$H,2,FALSE())</f>
        <v>Cassandra Perez</v>
      </c>
      <c r="G651" s="24">
        <f>VLOOKUP(E651,Cleaned_CustomerTable!$A:$H,3,FALSE())</f>
        <v>31</v>
      </c>
      <c r="H651" s="4" t="str">
        <f>VLOOKUP(E651,Cleaned_CustomerTable!$A:$H,8,FALSE())</f>
        <v>Bronze</v>
      </c>
      <c r="I651" s="4" t="str">
        <f>VLOOKUP(E651,Cleaned_CustomerTable!$A:$H,6,FALSE())</f>
        <v>Mississippi</v>
      </c>
      <c r="J651" s="4" t="str">
        <f>Cleaned_SalesTable!D651</f>
        <v>PROD21</v>
      </c>
      <c r="K651" s="4" t="str">
        <f>VLOOKUP(J651,Cleaned_ProductTable!$A:$F,2,FALSE())</f>
        <v>Multi-Purpose Storage Box</v>
      </c>
      <c r="L651" s="4" t="str">
        <f>VLOOKUP(J651,Cleaned_ProductTable!$A:$F,3,FALSE())</f>
        <v>Home</v>
      </c>
      <c r="M651" s="4" t="str">
        <f>VLOOKUP(J651,Cleaned_ProductTable!$A:$F,4,FALSE())</f>
        <v>Gardner-Montes</v>
      </c>
      <c r="N651" s="4">
        <f>VLOOKUP(J651,Cleaned_ProductTable!$A:$F,5,FALSE())</f>
        <v>123.46</v>
      </c>
      <c r="O651" s="4" t="str">
        <f>Cleaned_SalesTable!E651</f>
        <v>STORE0</v>
      </c>
      <c r="P651" s="4" t="str">
        <f>VLOOKUP(O651,Cleaned_StoreTable!$A:$F,2,FALSE())</f>
        <v>Rivera-Warner</v>
      </c>
      <c r="Q651" s="4" t="str">
        <f>VLOOKUP(O651,Cleaned_StoreTable!$A:$F,3,FALSE())</f>
        <v>East</v>
      </c>
      <c r="R651" s="4" t="str">
        <f>VLOOKUP(O651,Cleaned_StoreTable!$A:$F,5,FALSE())</f>
        <v>Flagship</v>
      </c>
      <c r="S651" s="4">
        <f>Cleaned_SalesTable!F651</f>
        <v>2</v>
      </c>
      <c r="T651" s="9">
        <f>Cleaned_SalesTable!G651</f>
        <v>347.95</v>
      </c>
      <c r="U651" s="8">
        <f>Cleaned_SalesTable!H651</f>
        <v>0.13</v>
      </c>
      <c r="V651" s="4" t="str">
        <f>Cleaned_SalesTable!I651</f>
        <v>COD</v>
      </c>
      <c r="W651" s="9">
        <f>Cleaned_SalesTable!J651</f>
        <v>605.43299999999999</v>
      </c>
      <c r="X651" s="9">
        <f t="shared" si="62"/>
        <v>246.92</v>
      </c>
      <c r="Y651" s="9">
        <f t="shared" si="63"/>
        <v>358.51</v>
      </c>
      <c r="Z651" s="10">
        <f t="shared" si="64"/>
        <v>0.59219999999999995</v>
      </c>
      <c r="AA651" s="4" t="str">
        <f t="shared" si="65"/>
        <v>Standard</v>
      </c>
    </row>
    <row r="652" spans="1:27" ht="15" customHeight="1" x14ac:dyDescent="0.3">
      <c r="A652" s="4" t="str">
        <f>Cleaned_SalesTable!A652</f>
        <v>SALE650</v>
      </c>
      <c r="B652" s="26">
        <f>Cleaned_SalesTable!B652</f>
        <v>45347</v>
      </c>
      <c r="C652" s="4" t="str">
        <f t="shared" si="60"/>
        <v>Feb-2024</v>
      </c>
      <c r="D652" s="24">
        <f t="shared" si="61"/>
        <v>2024</v>
      </c>
      <c r="E652" s="4" t="str">
        <f>Cleaned_SalesTable!C652</f>
        <v>CUST1209</v>
      </c>
      <c r="F652" s="4" t="str">
        <f>VLOOKUP(E652,Cleaned_CustomerTable!$A:$H,2,FALSE())</f>
        <v>Joan Johnson</v>
      </c>
      <c r="G652" s="24">
        <f>VLOOKUP(E652,Cleaned_CustomerTable!$A:$H,3,FALSE())</f>
        <v>50</v>
      </c>
      <c r="H652" s="4" t="str">
        <f>VLOOKUP(E652,Cleaned_CustomerTable!$A:$H,8,FALSE())</f>
        <v>Platinum</v>
      </c>
      <c r="I652" s="4" t="str">
        <f>VLOOKUP(E652,Cleaned_CustomerTable!$A:$H,6,FALSE())</f>
        <v>Maine</v>
      </c>
      <c r="J652" s="4" t="str">
        <f>Cleaned_SalesTable!D652</f>
        <v>PROD58</v>
      </c>
      <c r="K652" s="4" t="str">
        <f>VLOOKUP(J652,Cleaned_ProductTable!$A:$F,2,FALSE())</f>
        <v>Womens Cotton Scarf</v>
      </c>
      <c r="L652" s="4" t="str">
        <f>VLOOKUP(J652,Cleaned_ProductTable!$A:$F,3,FALSE())</f>
        <v>Clothing</v>
      </c>
      <c r="M652" s="4" t="str">
        <f>VLOOKUP(J652,Cleaned_ProductTable!$A:$F,4,FALSE())</f>
        <v>Shepherd-Gould</v>
      </c>
      <c r="N652" s="4">
        <f>VLOOKUP(J652,Cleaned_ProductTable!$A:$F,5,FALSE())</f>
        <v>113.83</v>
      </c>
      <c r="O652" s="4" t="str">
        <f>Cleaned_SalesTable!E652</f>
        <v>STORE3</v>
      </c>
      <c r="P652" s="4" t="str">
        <f>VLOOKUP(O652,Cleaned_StoreTable!$A:$F,2,FALSE())</f>
        <v>Johnson-Wright</v>
      </c>
      <c r="Q652" s="4" t="str">
        <f>VLOOKUP(O652,Cleaned_StoreTable!$A:$F,3,FALSE())</f>
        <v>North</v>
      </c>
      <c r="R652" s="4" t="str">
        <f>VLOOKUP(O652,Cleaned_StoreTable!$A:$F,5,FALSE())</f>
        <v>Outlet</v>
      </c>
      <c r="S652" s="4">
        <f>Cleaned_SalesTable!F652</f>
        <v>2</v>
      </c>
      <c r="T652" s="9">
        <f>Cleaned_SalesTable!G652</f>
        <v>250.83</v>
      </c>
      <c r="U652" s="8">
        <f>Cleaned_SalesTable!H652</f>
        <v>0.15</v>
      </c>
      <c r="V652" s="4" t="str">
        <f>Cleaned_SalesTable!I652</f>
        <v>PayPal</v>
      </c>
      <c r="W652" s="9">
        <f>Cleaned_SalesTable!J652</f>
        <v>426.411</v>
      </c>
      <c r="X652" s="9">
        <f t="shared" si="62"/>
        <v>227.66</v>
      </c>
      <c r="Y652" s="9">
        <f t="shared" si="63"/>
        <v>198.75</v>
      </c>
      <c r="Z652" s="10">
        <f t="shared" si="64"/>
        <v>0.46610000000000001</v>
      </c>
      <c r="AA652" s="4" t="str">
        <f t="shared" si="65"/>
        <v>Standard</v>
      </c>
    </row>
    <row r="653" spans="1:27" ht="15" customHeight="1" x14ac:dyDescent="0.3">
      <c r="A653" s="4" t="str">
        <f>Cleaned_SalesTable!A653</f>
        <v>SALE651</v>
      </c>
      <c r="B653" s="26">
        <f>Cleaned_SalesTable!B653</f>
        <v>45721</v>
      </c>
      <c r="C653" s="4" t="str">
        <f t="shared" si="60"/>
        <v>Mar-2025</v>
      </c>
      <c r="D653" s="24">
        <f t="shared" si="61"/>
        <v>2025</v>
      </c>
      <c r="E653" s="4" t="str">
        <f>Cleaned_SalesTable!C653</f>
        <v>CUST1149</v>
      </c>
      <c r="F653" s="4" t="str">
        <f>VLOOKUP(E653,Cleaned_CustomerTable!$A:$H,2,FALSE())</f>
        <v>Denise Griffin</v>
      </c>
      <c r="G653" s="24">
        <f>VLOOKUP(E653,Cleaned_CustomerTable!$A:$H,3,FALSE())</f>
        <v>33</v>
      </c>
      <c r="H653" s="4" t="str">
        <f>VLOOKUP(E653,Cleaned_CustomerTable!$A:$H,8,FALSE())</f>
        <v>Platinum</v>
      </c>
      <c r="I653" s="4" t="str">
        <f>VLOOKUP(E653,Cleaned_CustomerTable!$A:$H,6,FALSE())</f>
        <v>Florida</v>
      </c>
      <c r="J653" s="4" t="str">
        <f>Cleaned_SalesTable!D653</f>
        <v>PROD71</v>
      </c>
      <c r="K653" s="4" t="str">
        <f>VLOOKUP(J653,Cleaned_ProductTable!$A:$F,2,FALSE())</f>
        <v>Hair Repair Oil Treatment</v>
      </c>
      <c r="L653" s="4" t="str">
        <f>VLOOKUP(J653,Cleaned_ProductTable!$A:$F,3,FALSE())</f>
        <v>Beauty</v>
      </c>
      <c r="M653" s="4" t="str">
        <f>VLOOKUP(J653,Cleaned_ProductTable!$A:$F,4,FALSE())</f>
        <v>Hopkins Ltd</v>
      </c>
      <c r="N653" s="4">
        <f>VLOOKUP(J653,Cleaned_ProductTable!$A:$F,5,FALSE())</f>
        <v>214.32</v>
      </c>
      <c r="O653" s="4" t="str">
        <f>Cleaned_SalesTable!E653</f>
        <v>STORE1</v>
      </c>
      <c r="P653" s="4" t="str">
        <f>VLOOKUP(O653,Cleaned_StoreTable!$A:$F,2,FALSE())</f>
        <v>Martinez, Adkins and Johnson</v>
      </c>
      <c r="Q653" s="4" t="str">
        <f>VLOOKUP(O653,Cleaned_StoreTable!$A:$F,3,FALSE())</f>
        <v>North</v>
      </c>
      <c r="R653" s="4" t="str">
        <f>VLOOKUP(O653,Cleaned_StoreTable!$A:$F,5,FALSE())</f>
        <v>Flagship</v>
      </c>
      <c r="S653" s="4">
        <f>Cleaned_SalesTable!F653</f>
        <v>1</v>
      </c>
      <c r="T653" s="9">
        <f>Cleaned_SalesTable!G653</f>
        <v>888.05</v>
      </c>
      <c r="U653" s="8">
        <f>Cleaned_SalesTable!H653</f>
        <v>0.2</v>
      </c>
      <c r="V653" s="4" t="str">
        <f>Cleaned_SalesTable!I653</f>
        <v>PayPal</v>
      </c>
      <c r="W653" s="9">
        <f>Cleaned_SalesTable!J653</f>
        <v>710.44</v>
      </c>
      <c r="X653" s="9">
        <f t="shared" si="62"/>
        <v>214.32</v>
      </c>
      <c r="Y653" s="9">
        <f t="shared" si="63"/>
        <v>496.12</v>
      </c>
      <c r="Z653" s="10">
        <f t="shared" si="64"/>
        <v>0.69830000000000003</v>
      </c>
      <c r="AA653" s="4" t="str">
        <f t="shared" si="65"/>
        <v>Standard</v>
      </c>
    </row>
    <row r="654" spans="1:27" ht="15" customHeight="1" x14ac:dyDescent="0.3">
      <c r="A654" s="4" t="str">
        <f>Cleaned_SalesTable!A654</f>
        <v>SALE652</v>
      </c>
      <c r="B654" s="26">
        <f>Cleaned_SalesTable!B654</f>
        <v>45531</v>
      </c>
      <c r="C654" s="4" t="str">
        <f t="shared" si="60"/>
        <v>Aug-2024</v>
      </c>
      <c r="D654" s="24">
        <f t="shared" si="61"/>
        <v>2024</v>
      </c>
      <c r="E654" s="4" t="str">
        <f>Cleaned_SalesTable!C654</f>
        <v>CUST1006</v>
      </c>
      <c r="F654" s="4" t="str">
        <f>VLOOKUP(E654,Cleaned_CustomerTable!$A:$H,2,FALSE())</f>
        <v>Amber Jackson</v>
      </c>
      <c r="G654" s="24">
        <f>VLOOKUP(E654,Cleaned_CustomerTable!$A:$H,3,FALSE())</f>
        <v>29</v>
      </c>
      <c r="H654" s="4" t="str">
        <f>VLOOKUP(E654,Cleaned_CustomerTable!$A:$H,8,FALSE())</f>
        <v>Platinum</v>
      </c>
      <c r="I654" s="4" t="str">
        <f>VLOOKUP(E654,Cleaned_CustomerTable!$A:$H,6,FALSE())</f>
        <v>South Dakota</v>
      </c>
      <c r="J654" s="4" t="str">
        <f>Cleaned_SalesTable!D654</f>
        <v>PROD39</v>
      </c>
      <c r="K654" s="4" t="str">
        <f>VLOOKUP(J654,Cleaned_ProductTable!$A:$F,2,FALSE())</f>
        <v>Portable Power Bank</v>
      </c>
      <c r="L654" s="4" t="str">
        <f>VLOOKUP(J654,Cleaned_ProductTable!$A:$F,3,FALSE())</f>
        <v>Electronics</v>
      </c>
      <c r="M654" s="4" t="str">
        <f>VLOOKUP(J654,Cleaned_ProductTable!$A:$F,4,FALSE())</f>
        <v>Cummings and Sons</v>
      </c>
      <c r="N654" s="4">
        <f>VLOOKUP(J654,Cleaned_ProductTable!$A:$F,5,FALSE())</f>
        <v>326.06</v>
      </c>
      <c r="O654" s="4" t="str">
        <f>Cleaned_SalesTable!E654</f>
        <v>STORE18</v>
      </c>
      <c r="P654" s="4" t="str">
        <f>VLOOKUP(O654,Cleaned_StoreTable!$A:$F,2,FALSE())</f>
        <v>Guerrero-Schmitt</v>
      </c>
      <c r="Q654" s="4" t="str">
        <f>VLOOKUP(O654,Cleaned_StoreTable!$A:$F,3,FALSE())</f>
        <v>East</v>
      </c>
      <c r="R654" s="4" t="str">
        <f>VLOOKUP(O654,Cleaned_StoreTable!$A:$F,5,FALSE())</f>
        <v>Flagship</v>
      </c>
      <c r="S654" s="4">
        <f>Cleaned_SalesTable!F654</f>
        <v>2</v>
      </c>
      <c r="T654" s="9">
        <f>Cleaned_SalesTable!G654</f>
        <v>673.02</v>
      </c>
      <c r="U654" s="8">
        <f>Cleaned_SalesTable!H654</f>
        <v>0.11</v>
      </c>
      <c r="V654" s="4" t="str">
        <f>Cleaned_SalesTable!I654</f>
        <v>PayPal</v>
      </c>
      <c r="W654" s="9">
        <f>Cleaned_SalesTable!J654</f>
        <v>1197.9756</v>
      </c>
      <c r="X654" s="9">
        <f t="shared" si="62"/>
        <v>652.12</v>
      </c>
      <c r="Y654" s="9">
        <f t="shared" si="63"/>
        <v>545.86</v>
      </c>
      <c r="Z654" s="10">
        <f t="shared" si="64"/>
        <v>0.45569999999999999</v>
      </c>
      <c r="AA654" s="4" t="str">
        <f t="shared" si="65"/>
        <v>High Value</v>
      </c>
    </row>
    <row r="655" spans="1:27" ht="15" customHeight="1" x14ac:dyDescent="0.3">
      <c r="A655" s="4" t="str">
        <f>Cleaned_SalesTable!A655</f>
        <v>SALE653</v>
      </c>
      <c r="B655" s="26">
        <f>Cleaned_SalesTable!B655</f>
        <v>45332</v>
      </c>
      <c r="C655" s="4" t="str">
        <f t="shared" si="60"/>
        <v>Feb-2024</v>
      </c>
      <c r="D655" s="24">
        <f t="shared" si="61"/>
        <v>2024</v>
      </c>
      <c r="E655" s="4" t="str">
        <f>Cleaned_SalesTable!C655</f>
        <v>CUST1440</v>
      </c>
      <c r="F655" s="4" t="str">
        <f>VLOOKUP(E655,Cleaned_CustomerTable!$A:$H,2,FALSE())</f>
        <v>Tammy Trevino</v>
      </c>
      <c r="G655" s="24">
        <f>VLOOKUP(E655,Cleaned_CustomerTable!$A:$H,3,FALSE())</f>
        <v>60</v>
      </c>
      <c r="H655" s="4" t="str">
        <f>VLOOKUP(E655,Cleaned_CustomerTable!$A:$H,8,FALSE())</f>
        <v>Silver</v>
      </c>
      <c r="I655" s="4" t="str">
        <f>VLOOKUP(E655,Cleaned_CustomerTable!$A:$H,6,FALSE())</f>
        <v>North Dakota</v>
      </c>
      <c r="J655" s="4" t="str">
        <f>Cleaned_SalesTable!D655</f>
        <v>PROD64</v>
      </c>
      <c r="K655" s="4" t="str">
        <f>VLOOKUP(J655,Cleaned_ProductTable!$A:$F,2,FALSE())</f>
        <v>Matte Lipstick Set</v>
      </c>
      <c r="L655" s="4" t="str">
        <f>VLOOKUP(J655,Cleaned_ProductTable!$A:$F,3,FALSE())</f>
        <v>Beauty</v>
      </c>
      <c r="M655" s="4" t="str">
        <f>VLOOKUP(J655,Cleaned_ProductTable!$A:$F,4,FALSE())</f>
        <v>Zhang Inc</v>
      </c>
      <c r="N655" s="4">
        <f>VLOOKUP(J655,Cleaned_ProductTable!$A:$F,5,FALSE())</f>
        <v>299.11</v>
      </c>
      <c r="O655" s="4" t="str">
        <f>Cleaned_SalesTable!E655</f>
        <v>STORE3</v>
      </c>
      <c r="P655" s="4" t="str">
        <f>VLOOKUP(O655,Cleaned_StoreTable!$A:$F,2,FALSE())</f>
        <v>Johnson-Wright</v>
      </c>
      <c r="Q655" s="4" t="str">
        <f>VLOOKUP(O655,Cleaned_StoreTable!$A:$F,3,FALSE())</f>
        <v>North</v>
      </c>
      <c r="R655" s="4" t="str">
        <f>VLOOKUP(O655,Cleaned_StoreTable!$A:$F,5,FALSE())</f>
        <v>Outlet</v>
      </c>
      <c r="S655" s="4">
        <f>Cleaned_SalesTable!F655</f>
        <v>2</v>
      </c>
      <c r="T655" s="9">
        <f>Cleaned_SalesTable!G655</f>
        <v>492.62</v>
      </c>
      <c r="U655" s="8">
        <f>Cleaned_SalesTable!H655</f>
        <v>0.26</v>
      </c>
      <c r="V655" s="4" t="str">
        <f>Cleaned_SalesTable!I655</f>
        <v>COD</v>
      </c>
      <c r="W655" s="9">
        <f>Cleaned_SalesTable!J655</f>
        <v>729.07759999999996</v>
      </c>
      <c r="X655" s="9">
        <f t="shared" si="62"/>
        <v>598.22</v>
      </c>
      <c r="Y655" s="9">
        <f t="shared" si="63"/>
        <v>130.86000000000001</v>
      </c>
      <c r="Z655" s="10">
        <f t="shared" si="64"/>
        <v>0.17949999999999999</v>
      </c>
      <c r="AA655" s="4" t="str">
        <f t="shared" si="65"/>
        <v>Standard</v>
      </c>
    </row>
    <row r="656" spans="1:27" ht="15" customHeight="1" x14ac:dyDescent="0.3">
      <c r="A656" s="4" t="str">
        <f>Cleaned_SalesTable!A656</f>
        <v>SALE654</v>
      </c>
      <c r="B656" s="26">
        <f>Cleaned_SalesTable!B656</f>
        <v>45344</v>
      </c>
      <c r="C656" s="4" t="str">
        <f t="shared" si="60"/>
        <v>Feb-2024</v>
      </c>
      <c r="D656" s="24">
        <f t="shared" si="61"/>
        <v>2024</v>
      </c>
      <c r="E656" s="4" t="str">
        <f>Cleaned_SalesTable!C656</f>
        <v>CUST1376</v>
      </c>
      <c r="F656" s="4" t="str">
        <f>VLOOKUP(E656,Cleaned_CustomerTable!$A:$H,2,FALSE())</f>
        <v>Michele Burke</v>
      </c>
      <c r="G656" s="24">
        <f>VLOOKUP(E656,Cleaned_CustomerTable!$A:$H,3,FALSE())</f>
        <v>30</v>
      </c>
      <c r="H656" s="4" t="str">
        <f>VLOOKUP(E656,Cleaned_CustomerTable!$A:$H,8,FALSE())</f>
        <v>Bronze</v>
      </c>
      <c r="I656" s="4" t="str">
        <f>VLOOKUP(E656,Cleaned_CustomerTable!$A:$H,6,FALSE())</f>
        <v>Connecticut</v>
      </c>
      <c r="J656" s="4" t="str">
        <f>Cleaned_SalesTable!D656</f>
        <v>PROD85</v>
      </c>
      <c r="K656" s="4" t="str">
        <f>VLOOKUP(J656,Cleaned_ProductTable!$A:$F,2,FALSE())</f>
        <v>Women's Beanie Hat</v>
      </c>
      <c r="L656" s="4" t="str">
        <f>VLOOKUP(J656,Cleaned_ProductTable!$A:$F,3,FALSE())</f>
        <v>Clothing</v>
      </c>
      <c r="M656" s="4" t="str">
        <f>VLOOKUP(J656,Cleaned_ProductTable!$A:$F,4,FALSE())</f>
        <v>Richardson-Carrillo</v>
      </c>
      <c r="N656" s="4">
        <f>VLOOKUP(J656,Cleaned_ProductTable!$A:$F,5,FALSE())</f>
        <v>119.57</v>
      </c>
      <c r="O656" s="4" t="str">
        <f>Cleaned_SalesTable!E656</f>
        <v>STORE3</v>
      </c>
      <c r="P656" s="4" t="str">
        <f>VLOOKUP(O656,Cleaned_StoreTable!$A:$F,2,FALSE())</f>
        <v>Johnson-Wright</v>
      </c>
      <c r="Q656" s="4" t="str">
        <f>VLOOKUP(O656,Cleaned_StoreTable!$A:$F,3,FALSE())</f>
        <v>North</v>
      </c>
      <c r="R656" s="4" t="str">
        <f>VLOOKUP(O656,Cleaned_StoreTable!$A:$F,5,FALSE())</f>
        <v>Outlet</v>
      </c>
      <c r="S656" s="4">
        <f>Cleaned_SalesTable!F656</f>
        <v>4</v>
      </c>
      <c r="T656" s="9">
        <f>Cleaned_SalesTable!G656</f>
        <v>986.93</v>
      </c>
      <c r="U656" s="8">
        <f>Cleaned_SalesTable!H656</f>
        <v>0.01</v>
      </c>
      <c r="V656" s="4" t="str">
        <f>Cleaned_SalesTable!I656</f>
        <v>Credit Card</v>
      </c>
      <c r="W656" s="9">
        <f>Cleaned_SalesTable!J656</f>
        <v>3908.2428</v>
      </c>
      <c r="X656" s="9">
        <f t="shared" si="62"/>
        <v>478.28</v>
      </c>
      <c r="Y656" s="9">
        <f t="shared" si="63"/>
        <v>3429.96</v>
      </c>
      <c r="Z656" s="10">
        <f t="shared" si="64"/>
        <v>0.87760000000000005</v>
      </c>
      <c r="AA656" s="4" t="str">
        <f t="shared" si="65"/>
        <v>High Value</v>
      </c>
    </row>
    <row r="657" spans="1:27" ht="15" customHeight="1" x14ac:dyDescent="0.3">
      <c r="A657" s="4" t="str">
        <f>Cleaned_SalesTable!A657</f>
        <v>SALE655</v>
      </c>
      <c r="B657" s="26">
        <f>Cleaned_SalesTable!B657</f>
        <v>45388</v>
      </c>
      <c r="C657" s="4" t="str">
        <f t="shared" si="60"/>
        <v>Apr-2024</v>
      </c>
      <c r="D657" s="24">
        <f t="shared" si="61"/>
        <v>2024</v>
      </c>
      <c r="E657" s="4" t="str">
        <f>Cleaned_SalesTable!C657</f>
        <v>CUST1479</v>
      </c>
      <c r="F657" s="4" t="str">
        <f>VLOOKUP(E657,Cleaned_CustomerTable!$A:$H,2,FALSE())</f>
        <v>Dylan Gutierrez</v>
      </c>
      <c r="G657" s="24">
        <f>VLOOKUP(E657,Cleaned_CustomerTable!$A:$H,3,FALSE())</f>
        <v>40</v>
      </c>
      <c r="H657" s="4" t="str">
        <f>VLOOKUP(E657,Cleaned_CustomerTable!$A:$H,8,FALSE())</f>
        <v>Bronze</v>
      </c>
      <c r="I657" s="4" t="str">
        <f>VLOOKUP(E657,Cleaned_CustomerTable!$A:$H,6,FALSE())</f>
        <v>West Virginia</v>
      </c>
      <c r="J657" s="4" t="str">
        <f>Cleaned_SalesTable!D657</f>
        <v>PROD22</v>
      </c>
      <c r="K657" s="4" t="str">
        <f>VLOOKUP(J657,Cleaned_ProductTable!$A:$F,2,FALSE())</f>
        <v>Carbon Fiber Tennis Racket</v>
      </c>
      <c r="L657" s="4" t="str">
        <f>VLOOKUP(J657,Cleaned_ProductTable!$A:$F,3,FALSE())</f>
        <v>Sports</v>
      </c>
      <c r="M657" s="4" t="str">
        <f>VLOOKUP(J657,Cleaned_ProductTable!$A:$F,4,FALSE())</f>
        <v>Flores, Pineda and Rodriguez</v>
      </c>
      <c r="N657" s="4">
        <f>VLOOKUP(J657,Cleaned_ProductTable!$A:$F,5,FALSE())</f>
        <v>484.62</v>
      </c>
      <c r="O657" s="4" t="str">
        <f>Cleaned_SalesTable!E657</f>
        <v>STORE12</v>
      </c>
      <c r="P657" s="4" t="str">
        <f>VLOOKUP(O657,Cleaned_StoreTable!$A:$F,2,FALSE())</f>
        <v>Thomas, Bridges and Harris</v>
      </c>
      <c r="Q657" s="4" t="str">
        <f>VLOOKUP(O657,Cleaned_StoreTable!$A:$F,3,FALSE())</f>
        <v>North</v>
      </c>
      <c r="R657" s="4" t="str">
        <f>VLOOKUP(O657,Cleaned_StoreTable!$A:$F,5,FALSE())</f>
        <v>Online</v>
      </c>
      <c r="S657" s="4">
        <f>Cleaned_SalesTable!F657</f>
        <v>4</v>
      </c>
      <c r="T657" s="9">
        <f>Cleaned_SalesTable!G657</f>
        <v>411.68</v>
      </c>
      <c r="U657" s="8">
        <f>Cleaned_SalesTable!H657</f>
        <v>0.06</v>
      </c>
      <c r="V657" s="4" t="str">
        <f>Cleaned_SalesTable!I657</f>
        <v>PayPal</v>
      </c>
      <c r="W657" s="9">
        <f>Cleaned_SalesTable!J657</f>
        <v>1547.9168</v>
      </c>
      <c r="X657" s="9">
        <f t="shared" si="62"/>
        <v>1938.48</v>
      </c>
      <c r="Y657" s="9">
        <f t="shared" si="63"/>
        <v>-390.56</v>
      </c>
      <c r="Z657" s="10">
        <f t="shared" si="64"/>
        <v>-0.25230000000000002</v>
      </c>
      <c r="AA657" s="4" t="str">
        <f t="shared" si="65"/>
        <v>High Value</v>
      </c>
    </row>
    <row r="658" spans="1:27" ht="15" customHeight="1" x14ac:dyDescent="0.3">
      <c r="A658" s="4" t="str">
        <f>Cleaned_SalesTable!A658</f>
        <v>SALE656</v>
      </c>
      <c r="B658" s="26">
        <f>Cleaned_SalesTable!B658</f>
        <v>45397</v>
      </c>
      <c r="C658" s="4" t="str">
        <f t="shared" si="60"/>
        <v>Apr-2024</v>
      </c>
      <c r="D658" s="24">
        <f t="shared" si="61"/>
        <v>2024</v>
      </c>
      <c r="E658" s="4" t="str">
        <f>Cleaned_SalesTable!C658</f>
        <v>CUST1219</v>
      </c>
      <c r="F658" s="4" t="str">
        <f>VLOOKUP(E658,Cleaned_CustomerTable!$A:$H,2,FALSE())</f>
        <v>Jordan Wells</v>
      </c>
      <c r="G658" s="24">
        <f>VLOOKUP(E658,Cleaned_CustomerTable!$A:$H,3,FALSE())</f>
        <v>47</v>
      </c>
      <c r="H658" s="4" t="str">
        <f>VLOOKUP(E658,Cleaned_CustomerTable!$A:$H,8,FALSE())</f>
        <v>Gold</v>
      </c>
      <c r="I658" s="4" t="str">
        <f>VLOOKUP(E658,Cleaned_CustomerTable!$A:$H,6,FALSE())</f>
        <v>New Jersey</v>
      </c>
      <c r="J658" s="4" t="str">
        <f>Cleaned_SalesTable!D658</f>
        <v>PROD36</v>
      </c>
      <c r="K658" s="4" t="str">
        <f>VLOOKUP(J658,Cleaned_ProductTable!$A:$F,2,FALSE())</f>
        <v>Women's Summer Dress</v>
      </c>
      <c r="L658" s="4" t="str">
        <f>VLOOKUP(J658,Cleaned_ProductTable!$A:$F,3,FALSE())</f>
        <v>Clothing</v>
      </c>
      <c r="M658" s="4" t="str">
        <f>VLOOKUP(J658,Cleaned_ProductTable!$A:$F,4,FALSE())</f>
        <v>Smith-Mills</v>
      </c>
      <c r="N658" s="4">
        <f>VLOOKUP(J658,Cleaned_ProductTable!$A:$F,5,FALSE())</f>
        <v>223.43</v>
      </c>
      <c r="O658" s="4" t="str">
        <f>Cleaned_SalesTable!E658</f>
        <v>STORE17</v>
      </c>
      <c r="P658" s="4" t="str">
        <f>VLOOKUP(O658,Cleaned_StoreTable!$A:$F,2,FALSE())</f>
        <v>Holloway Ltd</v>
      </c>
      <c r="Q658" s="4" t="str">
        <f>VLOOKUP(O658,Cleaned_StoreTable!$A:$F,3,FALSE())</f>
        <v>North</v>
      </c>
      <c r="R658" s="4" t="str">
        <f>VLOOKUP(O658,Cleaned_StoreTable!$A:$F,5,FALSE())</f>
        <v>Flagship</v>
      </c>
      <c r="S658" s="4">
        <f>Cleaned_SalesTable!F658</f>
        <v>2</v>
      </c>
      <c r="T658" s="9">
        <f>Cleaned_SalesTable!G658</f>
        <v>637.55999999999995</v>
      </c>
      <c r="U658" s="8">
        <f>Cleaned_SalesTable!H658</f>
        <v>0.05</v>
      </c>
      <c r="V658" s="4" t="str">
        <f>Cleaned_SalesTable!I658</f>
        <v>COD</v>
      </c>
      <c r="W658" s="9">
        <f>Cleaned_SalesTable!J658</f>
        <v>1211.364</v>
      </c>
      <c r="X658" s="9">
        <f t="shared" si="62"/>
        <v>446.86</v>
      </c>
      <c r="Y658" s="9">
        <f t="shared" si="63"/>
        <v>764.5</v>
      </c>
      <c r="Z658" s="10">
        <f t="shared" si="64"/>
        <v>0.63109999999999999</v>
      </c>
      <c r="AA658" s="4" t="str">
        <f t="shared" si="65"/>
        <v>High Value</v>
      </c>
    </row>
    <row r="659" spans="1:27" ht="15" customHeight="1" x14ac:dyDescent="0.3">
      <c r="A659" s="4" t="str">
        <f>Cleaned_SalesTable!A659</f>
        <v>SALE657</v>
      </c>
      <c r="B659" s="26">
        <f>Cleaned_SalesTable!B659</f>
        <v>45633</v>
      </c>
      <c r="C659" s="4" t="str">
        <f t="shared" si="60"/>
        <v>Dec-2024</v>
      </c>
      <c r="D659" s="24">
        <f t="shared" si="61"/>
        <v>2024</v>
      </c>
      <c r="E659" s="4" t="str">
        <f>Cleaned_SalesTable!C659</f>
        <v>CUST1014</v>
      </c>
      <c r="F659" s="4" t="str">
        <f>VLOOKUP(E659,Cleaned_CustomerTable!$A:$H,2,FALSE())</f>
        <v>Ashley Cohen</v>
      </c>
      <c r="G659" s="24">
        <f>VLOOKUP(E659,Cleaned_CustomerTable!$A:$H,3,FALSE())</f>
        <v>53</v>
      </c>
      <c r="H659" s="4" t="str">
        <f>VLOOKUP(E659,Cleaned_CustomerTable!$A:$H,8,FALSE())</f>
        <v>Silver</v>
      </c>
      <c r="I659" s="4" t="str">
        <f>VLOOKUP(E659,Cleaned_CustomerTable!$A:$H,6,FALSE())</f>
        <v>Nebraska</v>
      </c>
      <c r="J659" s="4" t="str">
        <f>Cleaned_SalesTable!D659</f>
        <v>PROD13</v>
      </c>
      <c r="K659" s="4" t="str">
        <f>VLOOKUP(J659,Cleaned_ProductTable!$A:$F,2,FALSE())</f>
        <v>USB-C Fast Charger</v>
      </c>
      <c r="L659" s="4" t="str">
        <f>VLOOKUP(J659,Cleaned_ProductTable!$A:$F,3,FALSE())</f>
        <v>Electronics</v>
      </c>
      <c r="M659" s="4" t="str">
        <f>VLOOKUP(J659,Cleaned_ProductTable!$A:$F,4,FALSE())</f>
        <v>Dawson-Perkins</v>
      </c>
      <c r="N659" s="4">
        <f>VLOOKUP(J659,Cleaned_ProductTable!$A:$F,5,FALSE())</f>
        <v>242.23</v>
      </c>
      <c r="O659" s="4" t="str">
        <f>Cleaned_SalesTable!E659</f>
        <v>STORE3</v>
      </c>
      <c r="P659" s="4" t="str">
        <f>VLOOKUP(O659,Cleaned_StoreTable!$A:$F,2,FALSE())</f>
        <v>Johnson-Wright</v>
      </c>
      <c r="Q659" s="4" t="str">
        <f>VLOOKUP(O659,Cleaned_StoreTable!$A:$F,3,FALSE())</f>
        <v>North</v>
      </c>
      <c r="R659" s="4" t="str">
        <f>VLOOKUP(O659,Cleaned_StoreTable!$A:$F,5,FALSE())</f>
        <v>Outlet</v>
      </c>
      <c r="S659" s="4">
        <f>Cleaned_SalesTable!F659</f>
        <v>3</v>
      </c>
      <c r="T659" s="9">
        <f>Cleaned_SalesTable!G659</f>
        <v>706.87</v>
      </c>
      <c r="U659" s="8">
        <f>Cleaned_SalesTable!H659</f>
        <v>0.27</v>
      </c>
      <c r="V659" s="4" t="str">
        <f>Cleaned_SalesTable!I659</f>
        <v>Credit Card</v>
      </c>
      <c r="W659" s="9">
        <f>Cleaned_SalesTable!J659</f>
        <v>1548.0453</v>
      </c>
      <c r="X659" s="9">
        <f t="shared" si="62"/>
        <v>726.69</v>
      </c>
      <c r="Y659" s="9">
        <f t="shared" si="63"/>
        <v>821.36</v>
      </c>
      <c r="Z659" s="10">
        <f t="shared" si="64"/>
        <v>0.53059999999999996</v>
      </c>
      <c r="AA659" s="4" t="str">
        <f t="shared" si="65"/>
        <v>High Value</v>
      </c>
    </row>
    <row r="660" spans="1:27" ht="15" customHeight="1" x14ac:dyDescent="0.3">
      <c r="A660" s="4" t="str">
        <f>Cleaned_SalesTable!A660</f>
        <v>SALE658</v>
      </c>
      <c r="B660" s="26">
        <f>Cleaned_SalesTable!B660</f>
        <v>45629</v>
      </c>
      <c r="C660" s="4" t="str">
        <f t="shared" si="60"/>
        <v>Dec-2024</v>
      </c>
      <c r="D660" s="24">
        <f t="shared" si="61"/>
        <v>2024</v>
      </c>
      <c r="E660" s="4" t="str">
        <f>Cleaned_SalesTable!C660</f>
        <v>CUST1055</v>
      </c>
      <c r="F660" s="4" t="str">
        <f>VLOOKUP(E660,Cleaned_CustomerTable!$A:$H,2,FALSE())</f>
        <v>Wayne Mcpherson</v>
      </c>
      <c r="G660" s="24">
        <f>VLOOKUP(E660,Cleaned_CustomerTable!$A:$H,3,FALSE())</f>
        <v>56</v>
      </c>
      <c r="H660" s="4" t="str">
        <f>VLOOKUP(E660,Cleaned_CustomerTable!$A:$H,8,FALSE())</f>
        <v>Bronze</v>
      </c>
      <c r="I660" s="4" t="str">
        <f>VLOOKUP(E660,Cleaned_CustomerTable!$A:$H,6,FALSE())</f>
        <v>Minnesota</v>
      </c>
      <c r="J660" s="4" t="str">
        <f>Cleaned_SalesTable!D660</f>
        <v>PROD15</v>
      </c>
      <c r="K660" s="4" t="str">
        <f>VLOOKUP(J660,Cleaned_ProductTable!$A:$F,2,FALSE())</f>
        <v>4K Home Projector</v>
      </c>
      <c r="L660" s="4" t="str">
        <f>VLOOKUP(J660,Cleaned_ProductTable!$A:$F,3,FALSE())</f>
        <v>Electronics</v>
      </c>
      <c r="M660" s="4" t="str">
        <f>VLOOKUP(J660,Cleaned_ProductTable!$A:$F,4,FALSE())</f>
        <v>Thomas LLC</v>
      </c>
      <c r="N660" s="4">
        <f>VLOOKUP(J660,Cleaned_ProductTable!$A:$F,5,FALSE())</f>
        <v>465.34</v>
      </c>
      <c r="O660" s="4" t="str">
        <f>Cleaned_SalesTable!E660</f>
        <v>STORE6</v>
      </c>
      <c r="P660" s="4" t="str">
        <f>VLOOKUP(O660,Cleaned_StoreTable!$A:$F,2,FALSE())</f>
        <v>Benson-Elliott</v>
      </c>
      <c r="Q660" s="4" t="str">
        <f>VLOOKUP(O660,Cleaned_StoreTable!$A:$F,3,FALSE())</f>
        <v>East</v>
      </c>
      <c r="R660" s="4" t="str">
        <f>VLOOKUP(O660,Cleaned_StoreTable!$A:$F,5,FALSE())</f>
        <v>Online</v>
      </c>
      <c r="S660" s="4">
        <f>Cleaned_SalesTable!F660</f>
        <v>2</v>
      </c>
      <c r="T660" s="9">
        <f>Cleaned_SalesTable!G660</f>
        <v>884.48</v>
      </c>
      <c r="U660" s="8">
        <f>Cleaned_SalesTable!H660</f>
        <v>0</v>
      </c>
      <c r="V660" s="4" t="str">
        <f>Cleaned_SalesTable!I660</f>
        <v>COD</v>
      </c>
      <c r="W660" s="9">
        <f>Cleaned_SalesTable!J660</f>
        <v>1768.96</v>
      </c>
      <c r="X660" s="9">
        <f t="shared" si="62"/>
        <v>930.68</v>
      </c>
      <c r="Y660" s="9">
        <f t="shared" si="63"/>
        <v>838.28</v>
      </c>
      <c r="Z660" s="10">
        <f t="shared" si="64"/>
        <v>0.47389999999999999</v>
      </c>
      <c r="AA660" s="4" t="str">
        <f t="shared" si="65"/>
        <v>High Value</v>
      </c>
    </row>
    <row r="661" spans="1:27" ht="15" customHeight="1" x14ac:dyDescent="0.3">
      <c r="A661" s="4" t="str">
        <f>Cleaned_SalesTable!A661</f>
        <v>SALE659</v>
      </c>
      <c r="B661" s="26">
        <f>Cleaned_SalesTable!B661</f>
        <v>45291</v>
      </c>
      <c r="C661" s="4" t="str">
        <f t="shared" si="60"/>
        <v>Dec-2023</v>
      </c>
      <c r="D661" s="24">
        <f t="shared" si="61"/>
        <v>2023</v>
      </c>
      <c r="E661" s="4" t="str">
        <f>Cleaned_SalesTable!C661</f>
        <v>CUST1047</v>
      </c>
      <c r="F661" s="4" t="str">
        <f>VLOOKUP(E661,Cleaned_CustomerTable!$A:$H,2,FALSE())</f>
        <v>Gina Knight</v>
      </c>
      <c r="G661" s="24">
        <f>VLOOKUP(E661,Cleaned_CustomerTable!$A:$H,3,FALSE())</f>
        <v>54</v>
      </c>
      <c r="H661" s="4" t="str">
        <f>VLOOKUP(E661,Cleaned_CustomerTable!$A:$H,8,FALSE())</f>
        <v>Silver</v>
      </c>
      <c r="I661" s="4" t="str">
        <f>VLOOKUP(E661,Cleaned_CustomerTable!$A:$H,6,FALSE())</f>
        <v>Nevada</v>
      </c>
      <c r="J661" s="4" t="str">
        <f>Cleaned_SalesTable!D661</f>
        <v>PROD92</v>
      </c>
      <c r="K661" s="4" t="str">
        <f>VLOOKUP(J661,Cleaned_ProductTable!$A:$F,2,FALSE())</f>
        <v>Microwave Oven</v>
      </c>
      <c r="L661" s="4" t="str">
        <f>VLOOKUP(J661,Cleaned_ProductTable!$A:$F,3,FALSE())</f>
        <v>Home</v>
      </c>
      <c r="M661" s="4" t="str">
        <f>VLOOKUP(J661,Cleaned_ProductTable!$A:$F,4,FALSE())</f>
        <v>Green, Powell and Palmer</v>
      </c>
      <c r="N661" s="4">
        <f>VLOOKUP(J661,Cleaned_ProductTable!$A:$F,5,FALSE())</f>
        <v>447.43</v>
      </c>
      <c r="O661" s="4" t="str">
        <f>Cleaned_SalesTable!E661</f>
        <v>STORE4</v>
      </c>
      <c r="P661" s="4" t="str">
        <f>VLOOKUP(O661,Cleaned_StoreTable!$A:$F,2,FALSE())</f>
        <v>Alexander Group</v>
      </c>
      <c r="Q661" s="4" t="str">
        <f>VLOOKUP(O661,Cleaned_StoreTable!$A:$F,3,FALSE())</f>
        <v>South</v>
      </c>
      <c r="R661" s="4" t="str">
        <f>VLOOKUP(O661,Cleaned_StoreTable!$A:$F,5,FALSE())</f>
        <v>Online</v>
      </c>
      <c r="S661" s="4">
        <f>Cleaned_SalesTable!F661</f>
        <v>3</v>
      </c>
      <c r="T661" s="9">
        <f>Cleaned_SalesTable!G661</f>
        <v>718.23</v>
      </c>
      <c r="U661" s="8">
        <f>Cleaned_SalesTable!H661</f>
        <v>0.19</v>
      </c>
      <c r="V661" s="4" t="str">
        <f>Cleaned_SalesTable!I661</f>
        <v>PayPal</v>
      </c>
      <c r="W661" s="9">
        <f>Cleaned_SalesTable!J661</f>
        <v>1745.2989</v>
      </c>
      <c r="X661" s="9">
        <f t="shared" si="62"/>
        <v>1342.29</v>
      </c>
      <c r="Y661" s="9">
        <f t="shared" si="63"/>
        <v>403.01</v>
      </c>
      <c r="Z661" s="10">
        <f t="shared" si="64"/>
        <v>0.23089999999999999</v>
      </c>
      <c r="AA661" s="4" t="str">
        <f t="shared" si="65"/>
        <v>High Value</v>
      </c>
    </row>
    <row r="662" spans="1:27" ht="15" customHeight="1" x14ac:dyDescent="0.3">
      <c r="A662" s="4" t="str">
        <f>Cleaned_SalesTable!A662</f>
        <v>SALE660</v>
      </c>
      <c r="B662" s="26">
        <f>Cleaned_SalesTable!B662</f>
        <v>45914</v>
      </c>
      <c r="C662" s="4" t="str">
        <f t="shared" si="60"/>
        <v>Sep-2025</v>
      </c>
      <c r="D662" s="24">
        <f t="shared" si="61"/>
        <v>2025</v>
      </c>
      <c r="E662" s="4" t="str">
        <f>Cleaned_SalesTable!C662</f>
        <v>CUST1180</v>
      </c>
      <c r="F662" s="4" t="str">
        <f>VLOOKUP(E662,Cleaned_CustomerTable!$A:$H,2,FALSE())</f>
        <v>Wesley Thompson</v>
      </c>
      <c r="G662" s="24">
        <f>VLOOKUP(E662,Cleaned_CustomerTable!$A:$H,3,FALSE())</f>
        <v>38</v>
      </c>
      <c r="H662" s="4" t="str">
        <f>VLOOKUP(E662,Cleaned_CustomerTable!$A:$H,8,FALSE())</f>
        <v>Bronze</v>
      </c>
      <c r="I662" s="4" t="str">
        <f>VLOOKUP(E662,Cleaned_CustomerTable!$A:$H,6,FALSE())</f>
        <v>Maine</v>
      </c>
      <c r="J662" s="4" t="str">
        <f>Cleaned_SalesTable!D662</f>
        <v>PROD90</v>
      </c>
      <c r="K662" s="4" t="str">
        <f>VLOOKUP(J662,Cleaned_ProductTable!$A:$F,2,FALSE())</f>
        <v>Gaming Mouse Pad XL</v>
      </c>
      <c r="L662" s="4" t="str">
        <f>VLOOKUP(J662,Cleaned_ProductTable!$A:$F,3,FALSE())</f>
        <v>Electronics</v>
      </c>
      <c r="M662" s="4" t="str">
        <f>VLOOKUP(J662,Cleaned_ProductTable!$A:$F,4,FALSE())</f>
        <v>Sharp, Taylor and Rodriguez</v>
      </c>
      <c r="N662" s="4">
        <f>VLOOKUP(J662,Cleaned_ProductTable!$A:$F,5,FALSE())</f>
        <v>340.14</v>
      </c>
      <c r="O662" s="4" t="str">
        <f>Cleaned_SalesTable!E662</f>
        <v>STORE18</v>
      </c>
      <c r="P662" s="4" t="str">
        <f>VLOOKUP(O662,Cleaned_StoreTable!$A:$F,2,FALSE())</f>
        <v>Guerrero-Schmitt</v>
      </c>
      <c r="Q662" s="4" t="str">
        <f>VLOOKUP(O662,Cleaned_StoreTable!$A:$F,3,FALSE())</f>
        <v>East</v>
      </c>
      <c r="R662" s="4" t="str">
        <f>VLOOKUP(O662,Cleaned_StoreTable!$A:$F,5,FALSE())</f>
        <v>Flagship</v>
      </c>
      <c r="S662" s="4">
        <f>Cleaned_SalesTable!F662</f>
        <v>3</v>
      </c>
      <c r="T662" s="9">
        <f>Cleaned_SalesTable!G662</f>
        <v>107.44</v>
      </c>
      <c r="U662" s="8">
        <f>Cleaned_SalesTable!H662</f>
        <v>0.27</v>
      </c>
      <c r="V662" s="4" t="str">
        <f>Cleaned_SalesTable!I662</f>
        <v>PayPal</v>
      </c>
      <c r="W662" s="9">
        <f>Cleaned_SalesTable!J662</f>
        <v>235.2936</v>
      </c>
      <c r="X662" s="9">
        <f t="shared" si="62"/>
        <v>1020.42</v>
      </c>
      <c r="Y662" s="9">
        <f t="shared" si="63"/>
        <v>-785.13</v>
      </c>
      <c r="Z662" s="10">
        <f t="shared" si="64"/>
        <v>-3.3368000000000002</v>
      </c>
      <c r="AA662" s="4" t="str">
        <f t="shared" si="65"/>
        <v>Standard</v>
      </c>
    </row>
    <row r="663" spans="1:27" ht="15" customHeight="1" x14ac:dyDescent="0.3">
      <c r="A663" s="4" t="str">
        <f>Cleaned_SalesTable!A663</f>
        <v>SALE661</v>
      </c>
      <c r="B663" s="26">
        <f>Cleaned_SalesTable!B663</f>
        <v>45673</v>
      </c>
      <c r="C663" s="4" t="str">
        <f t="shared" si="60"/>
        <v>Jan-2025</v>
      </c>
      <c r="D663" s="24">
        <f t="shared" si="61"/>
        <v>2025</v>
      </c>
      <c r="E663" s="4" t="str">
        <f>Cleaned_SalesTable!C663</f>
        <v>CUST1056</v>
      </c>
      <c r="F663" s="4" t="str">
        <f>VLOOKUP(E663,Cleaned_CustomerTable!$A:$H,2,FALSE())</f>
        <v>Christopher Sutton</v>
      </c>
      <c r="G663" s="24">
        <f>VLOOKUP(E663,Cleaned_CustomerTable!$A:$H,3,FALSE())</f>
        <v>49</v>
      </c>
      <c r="H663" s="4" t="str">
        <f>VLOOKUP(E663,Cleaned_CustomerTable!$A:$H,8,FALSE())</f>
        <v>Gold</v>
      </c>
      <c r="I663" s="4" t="str">
        <f>VLOOKUP(E663,Cleaned_CustomerTable!$A:$H,6,FALSE())</f>
        <v>Pennsylvania</v>
      </c>
      <c r="J663" s="4" t="str">
        <f>Cleaned_SalesTable!D663</f>
        <v>PROD46</v>
      </c>
      <c r="K663" s="4" t="str">
        <f>VLOOKUP(J663,Cleaned_ProductTable!$A:$F,2,FALSE())</f>
        <v>Men's Winter Jacket</v>
      </c>
      <c r="L663" s="4" t="str">
        <f>VLOOKUP(J663,Cleaned_ProductTable!$A:$F,3,FALSE())</f>
        <v>Clothing</v>
      </c>
      <c r="M663" s="4" t="str">
        <f>VLOOKUP(J663,Cleaned_ProductTable!$A:$F,4,FALSE())</f>
        <v>Kelly, Smith and Perez</v>
      </c>
      <c r="N663" s="4">
        <f>VLOOKUP(J663,Cleaned_ProductTable!$A:$F,5,FALSE())</f>
        <v>167.34</v>
      </c>
      <c r="O663" s="4" t="str">
        <f>Cleaned_SalesTable!E663</f>
        <v>STORE3</v>
      </c>
      <c r="P663" s="4" t="str">
        <f>VLOOKUP(O663,Cleaned_StoreTable!$A:$F,2,FALSE())</f>
        <v>Johnson-Wright</v>
      </c>
      <c r="Q663" s="4" t="str">
        <f>VLOOKUP(O663,Cleaned_StoreTable!$A:$F,3,FALSE())</f>
        <v>North</v>
      </c>
      <c r="R663" s="4" t="str">
        <f>VLOOKUP(O663,Cleaned_StoreTable!$A:$F,5,FALSE())</f>
        <v>Outlet</v>
      </c>
      <c r="S663" s="4">
        <f>Cleaned_SalesTable!F663</f>
        <v>4</v>
      </c>
      <c r="T663" s="9">
        <f>Cleaned_SalesTable!G663</f>
        <v>608.97</v>
      </c>
      <c r="U663" s="8">
        <f>Cleaned_SalesTable!H663</f>
        <v>0.14000000000000001</v>
      </c>
      <c r="V663" s="4" t="str">
        <f>Cleaned_SalesTable!I663</f>
        <v>COD</v>
      </c>
      <c r="W663" s="9">
        <f>Cleaned_SalesTable!J663</f>
        <v>2094.8568</v>
      </c>
      <c r="X663" s="9">
        <f t="shared" si="62"/>
        <v>669.36</v>
      </c>
      <c r="Y663" s="9">
        <f t="shared" si="63"/>
        <v>1425.5</v>
      </c>
      <c r="Z663" s="10">
        <f t="shared" si="64"/>
        <v>0.68049999999999999</v>
      </c>
      <c r="AA663" s="4" t="str">
        <f t="shared" si="65"/>
        <v>High Value</v>
      </c>
    </row>
    <row r="664" spans="1:27" ht="15" customHeight="1" x14ac:dyDescent="0.3">
      <c r="A664" s="4" t="str">
        <f>Cleaned_SalesTable!A664</f>
        <v>SALE662</v>
      </c>
      <c r="B664" s="26">
        <f>Cleaned_SalesTable!B664</f>
        <v>45689</v>
      </c>
      <c r="C664" s="4" t="str">
        <f t="shared" si="60"/>
        <v>Feb-2025</v>
      </c>
      <c r="D664" s="24">
        <f t="shared" si="61"/>
        <v>2025</v>
      </c>
      <c r="E664" s="4" t="str">
        <f>Cleaned_SalesTable!C664</f>
        <v>CUST1354</v>
      </c>
      <c r="F664" s="4" t="str">
        <f>VLOOKUP(E664,Cleaned_CustomerTable!$A:$H,2,FALSE())</f>
        <v>Ryan Torres</v>
      </c>
      <c r="G664" s="24">
        <f>VLOOKUP(E664,Cleaned_CustomerTable!$A:$H,3,FALSE())</f>
        <v>38</v>
      </c>
      <c r="H664" s="4" t="str">
        <f>VLOOKUP(E664,Cleaned_CustomerTable!$A:$H,8,FALSE())</f>
        <v>Silver</v>
      </c>
      <c r="I664" s="4" t="str">
        <f>VLOOKUP(E664,Cleaned_CustomerTable!$A:$H,6,FALSE())</f>
        <v>Connecticut</v>
      </c>
      <c r="J664" s="4" t="str">
        <f>Cleaned_SalesTable!D664</f>
        <v>PROD61</v>
      </c>
      <c r="K664" s="4" t="str">
        <f>VLOOKUP(J664,Cleaned_ProductTable!$A:$F,2,FALSE())</f>
        <v>Tennis Ball 3-Pack</v>
      </c>
      <c r="L664" s="4" t="str">
        <f>VLOOKUP(J664,Cleaned_ProductTable!$A:$F,3,FALSE())</f>
        <v>Sports</v>
      </c>
      <c r="M664" s="4" t="str">
        <f>VLOOKUP(J664,Cleaned_ProductTable!$A:$F,4,FALSE())</f>
        <v>Lopez LLC</v>
      </c>
      <c r="N664" s="4">
        <f>VLOOKUP(J664,Cleaned_ProductTable!$A:$F,5,FALSE())</f>
        <v>103.45</v>
      </c>
      <c r="O664" s="4" t="str">
        <f>Cleaned_SalesTable!E664</f>
        <v>STORE6</v>
      </c>
      <c r="P664" s="4" t="str">
        <f>VLOOKUP(O664,Cleaned_StoreTable!$A:$F,2,FALSE())</f>
        <v>Benson-Elliott</v>
      </c>
      <c r="Q664" s="4" t="str">
        <f>VLOOKUP(O664,Cleaned_StoreTable!$A:$F,3,FALSE())</f>
        <v>East</v>
      </c>
      <c r="R664" s="4" t="str">
        <f>VLOOKUP(O664,Cleaned_StoreTable!$A:$F,5,FALSE())</f>
        <v>Online</v>
      </c>
      <c r="S664" s="4">
        <f>Cleaned_SalesTable!F664</f>
        <v>3</v>
      </c>
      <c r="T664" s="9">
        <f>Cleaned_SalesTable!G664</f>
        <v>260.45999999999998</v>
      </c>
      <c r="U664" s="8">
        <f>Cleaned_SalesTable!H664</f>
        <v>0.09</v>
      </c>
      <c r="V664" s="4" t="str">
        <f>Cleaned_SalesTable!I664</f>
        <v>Credit Card</v>
      </c>
      <c r="W664" s="9">
        <f>Cleaned_SalesTable!J664</f>
        <v>711.05579999999998</v>
      </c>
      <c r="X664" s="9">
        <f t="shared" si="62"/>
        <v>310.35000000000002</v>
      </c>
      <c r="Y664" s="9">
        <f t="shared" si="63"/>
        <v>400.71</v>
      </c>
      <c r="Z664" s="10">
        <f t="shared" si="64"/>
        <v>0.5635</v>
      </c>
      <c r="AA664" s="4" t="str">
        <f t="shared" si="65"/>
        <v>Standard</v>
      </c>
    </row>
    <row r="665" spans="1:27" ht="15" customHeight="1" x14ac:dyDescent="0.3">
      <c r="A665" s="4" t="str">
        <f>Cleaned_SalesTable!A665</f>
        <v>SALE663</v>
      </c>
      <c r="B665" s="26">
        <f>Cleaned_SalesTable!B665</f>
        <v>45646</v>
      </c>
      <c r="C665" s="4" t="str">
        <f t="shared" si="60"/>
        <v>Dec-2024</v>
      </c>
      <c r="D665" s="24">
        <f t="shared" si="61"/>
        <v>2024</v>
      </c>
      <c r="E665" s="4" t="str">
        <f>Cleaned_SalesTable!C665</f>
        <v>CUST1123</v>
      </c>
      <c r="F665" s="4" t="str">
        <f>VLOOKUP(E665,Cleaned_CustomerTable!$A:$H,2,FALSE())</f>
        <v>Erin Hopkins</v>
      </c>
      <c r="G665" s="24">
        <f>VLOOKUP(E665,Cleaned_CustomerTable!$A:$H,3,FALSE())</f>
        <v>40</v>
      </c>
      <c r="H665" s="4" t="str">
        <f>VLOOKUP(E665,Cleaned_CustomerTable!$A:$H,8,FALSE())</f>
        <v>Silver</v>
      </c>
      <c r="I665" s="4" t="str">
        <f>VLOOKUP(E665,Cleaned_CustomerTable!$A:$H,6,FALSE())</f>
        <v>Iowa</v>
      </c>
      <c r="J665" s="4" t="str">
        <f>Cleaned_SalesTable!D665</f>
        <v>PROD22</v>
      </c>
      <c r="K665" s="4" t="str">
        <f>VLOOKUP(J665,Cleaned_ProductTable!$A:$F,2,FALSE())</f>
        <v>Carbon Fiber Tennis Racket</v>
      </c>
      <c r="L665" s="4" t="str">
        <f>VLOOKUP(J665,Cleaned_ProductTable!$A:$F,3,FALSE())</f>
        <v>Sports</v>
      </c>
      <c r="M665" s="4" t="str">
        <f>VLOOKUP(J665,Cleaned_ProductTable!$A:$F,4,FALSE())</f>
        <v>Flores, Pineda and Rodriguez</v>
      </c>
      <c r="N665" s="4">
        <f>VLOOKUP(J665,Cleaned_ProductTable!$A:$F,5,FALSE())</f>
        <v>484.62</v>
      </c>
      <c r="O665" s="4" t="str">
        <f>Cleaned_SalesTable!E665</f>
        <v>STORE6</v>
      </c>
      <c r="P665" s="4" t="str">
        <f>VLOOKUP(O665,Cleaned_StoreTable!$A:$F,2,FALSE())</f>
        <v>Benson-Elliott</v>
      </c>
      <c r="Q665" s="4" t="str">
        <f>VLOOKUP(O665,Cleaned_StoreTable!$A:$F,3,FALSE())</f>
        <v>East</v>
      </c>
      <c r="R665" s="4" t="str">
        <f>VLOOKUP(O665,Cleaned_StoreTable!$A:$F,5,FALSE())</f>
        <v>Online</v>
      </c>
      <c r="S665" s="4">
        <f>Cleaned_SalesTable!F665</f>
        <v>1</v>
      </c>
      <c r="T665" s="9">
        <f>Cleaned_SalesTable!G665</f>
        <v>747.03</v>
      </c>
      <c r="U665" s="8">
        <f>Cleaned_SalesTable!H665</f>
        <v>0.01</v>
      </c>
      <c r="V665" s="4" t="str">
        <f>Cleaned_SalesTable!I665</f>
        <v>Credit Card</v>
      </c>
      <c r="W665" s="9">
        <f>Cleaned_SalesTable!J665</f>
        <v>739.55970000000002</v>
      </c>
      <c r="X665" s="9">
        <f t="shared" si="62"/>
        <v>484.62</v>
      </c>
      <c r="Y665" s="9">
        <f t="shared" si="63"/>
        <v>254.94</v>
      </c>
      <c r="Z665" s="10">
        <f t="shared" si="64"/>
        <v>0.34470000000000001</v>
      </c>
      <c r="AA665" s="4" t="str">
        <f t="shared" si="65"/>
        <v>Standard</v>
      </c>
    </row>
    <row r="666" spans="1:27" ht="15" customHeight="1" x14ac:dyDescent="0.3">
      <c r="A666" s="4" t="str">
        <f>Cleaned_SalesTable!A666</f>
        <v>SALE664</v>
      </c>
      <c r="B666" s="26">
        <f>Cleaned_SalesTable!B666</f>
        <v>45475</v>
      </c>
      <c r="C666" s="4" t="str">
        <f t="shared" si="60"/>
        <v>Jul-2024</v>
      </c>
      <c r="D666" s="24">
        <f t="shared" si="61"/>
        <v>2024</v>
      </c>
      <c r="E666" s="4" t="str">
        <f>Cleaned_SalesTable!C666</f>
        <v>CUST1404</v>
      </c>
      <c r="F666" s="4" t="str">
        <f>VLOOKUP(E666,Cleaned_CustomerTable!$A:$H,2,FALSE())</f>
        <v>David Ross</v>
      </c>
      <c r="G666" s="24">
        <f>VLOOKUP(E666,Cleaned_CustomerTable!$A:$H,3,FALSE())</f>
        <v>22</v>
      </c>
      <c r="H666" s="4" t="str">
        <f>VLOOKUP(E666,Cleaned_CustomerTable!$A:$H,8,FALSE())</f>
        <v>Silver</v>
      </c>
      <c r="I666" s="4" t="str">
        <f>VLOOKUP(E666,Cleaned_CustomerTable!$A:$H,6,FALSE())</f>
        <v>Arkansas</v>
      </c>
      <c r="J666" s="4" t="str">
        <f>Cleaned_SalesTable!D666</f>
        <v>PROD16</v>
      </c>
      <c r="K666" s="4" t="str">
        <f>VLOOKUP(J666,Cleaned_ProductTable!$A:$F,2,FALSE())</f>
        <v>Beard Grooming Kit</v>
      </c>
      <c r="L666" s="4" t="str">
        <f>VLOOKUP(J666,Cleaned_ProductTable!$A:$F,3,FALSE())</f>
        <v>Beauty</v>
      </c>
      <c r="M666" s="4" t="str">
        <f>VLOOKUP(J666,Cleaned_ProductTable!$A:$F,4,FALSE())</f>
        <v>Erickson-Green</v>
      </c>
      <c r="N666" s="4">
        <f>VLOOKUP(J666,Cleaned_ProductTable!$A:$F,5,FALSE())</f>
        <v>337.42</v>
      </c>
      <c r="O666" s="4" t="str">
        <f>Cleaned_SalesTable!E666</f>
        <v>STORE8</v>
      </c>
      <c r="P666" s="4" t="str">
        <f>VLOOKUP(O666,Cleaned_StoreTable!$A:$F,2,FALSE())</f>
        <v>Bean, Jones and Park</v>
      </c>
      <c r="Q666" s="4" t="str">
        <f>VLOOKUP(O666,Cleaned_StoreTable!$A:$F,3,FALSE())</f>
        <v>West</v>
      </c>
      <c r="R666" s="4" t="str">
        <f>VLOOKUP(O666,Cleaned_StoreTable!$A:$F,5,FALSE())</f>
        <v>Online</v>
      </c>
      <c r="S666" s="4">
        <f>Cleaned_SalesTable!F666</f>
        <v>4</v>
      </c>
      <c r="T666" s="9">
        <f>Cleaned_SalesTable!G666</f>
        <v>700.88</v>
      </c>
      <c r="U666" s="8">
        <f>Cleaned_SalesTable!H666</f>
        <v>0.23</v>
      </c>
      <c r="V666" s="4" t="str">
        <f>Cleaned_SalesTable!I666</f>
        <v>PayPal</v>
      </c>
      <c r="W666" s="9">
        <f>Cleaned_SalesTable!J666</f>
        <v>2158.7103999999999</v>
      </c>
      <c r="X666" s="9">
        <f t="shared" si="62"/>
        <v>1349.68</v>
      </c>
      <c r="Y666" s="9">
        <f t="shared" si="63"/>
        <v>809.03</v>
      </c>
      <c r="Z666" s="10">
        <f t="shared" si="64"/>
        <v>0.37480000000000002</v>
      </c>
      <c r="AA666" s="4" t="str">
        <f t="shared" si="65"/>
        <v>High Value</v>
      </c>
    </row>
    <row r="667" spans="1:27" ht="15" customHeight="1" x14ac:dyDescent="0.3">
      <c r="A667" s="4" t="str">
        <f>Cleaned_SalesTable!A667</f>
        <v>SALE665</v>
      </c>
      <c r="B667" s="26">
        <f>Cleaned_SalesTable!B667</f>
        <v>45781</v>
      </c>
      <c r="C667" s="4" t="str">
        <f t="shared" si="60"/>
        <v>May-2025</v>
      </c>
      <c r="D667" s="24">
        <f t="shared" si="61"/>
        <v>2025</v>
      </c>
      <c r="E667" s="4" t="str">
        <f>Cleaned_SalesTable!C667</f>
        <v>CUST1048</v>
      </c>
      <c r="F667" s="4" t="str">
        <f>VLOOKUP(E667,Cleaned_CustomerTable!$A:$H,2,FALSE())</f>
        <v>April Mullins</v>
      </c>
      <c r="G667" s="24">
        <f>VLOOKUP(E667,Cleaned_CustomerTable!$A:$H,3,FALSE())</f>
        <v>54</v>
      </c>
      <c r="H667" s="4" t="str">
        <f>VLOOKUP(E667,Cleaned_CustomerTable!$A:$H,8,FALSE())</f>
        <v>Platinum</v>
      </c>
      <c r="I667" s="4" t="str">
        <f>VLOOKUP(E667,Cleaned_CustomerTable!$A:$H,6,FALSE())</f>
        <v>North Carolina</v>
      </c>
      <c r="J667" s="4" t="str">
        <f>Cleaned_SalesTable!D667</f>
        <v>PROD95</v>
      </c>
      <c r="K667" s="4" t="str">
        <f>VLOOKUP(J667,Cleaned_ProductTable!$A:$F,2,FALSE())</f>
        <v>Sports Stopwatch Basic</v>
      </c>
      <c r="L667" s="4" t="str">
        <f>VLOOKUP(J667,Cleaned_ProductTable!$A:$F,3,FALSE())</f>
        <v>Sports</v>
      </c>
      <c r="M667" s="4" t="str">
        <f>VLOOKUP(J667,Cleaned_ProductTable!$A:$F,4,FALSE())</f>
        <v>Wilson Group</v>
      </c>
      <c r="N667" s="4">
        <f>VLOOKUP(J667,Cleaned_ProductTable!$A:$F,5,FALSE())</f>
        <v>60.65</v>
      </c>
      <c r="O667" s="4" t="str">
        <f>Cleaned_SalesTable!E667</f>
        <v>STORE14</v>
      </c>
      <c r="P667" s="4" t="str">
        <f>VLOOKUP(O667,Cleaned_StoreTable!$A:$F,2,FALSE())</f>
        <v>Mcdonald Inc</v>
      </c>
      <c r="Q667" s="4" t="str">
        <f>VLOOKUP(O667,Cleaned_StoreTable!$A:$F,3,FALSE())</f>
        <v>South</v>
      </c>
      <c r="R667" s="4" t="str">
        <f>VLOOKUP(O667,Cleaned_StoreTable!$A:$F,5,FALSE())</f>
        <v>Outlet</v>
      </c>
      <c r="S667" s="4">
        <f>Cleaned_SalesTable!F667</f>
        <v>4</v>
      </c>
      <c r="T667" s="9">
        <f>Cleaned_SalesTable!G667</f>
        <v>20.09</v>
      </c>
      <c r="U667" s="8">
        <f>Cleaned_SalesTable!H667</f>
        <v>0.16</v>
      </c>
      <c r="V667" s="4" t="str">
        <f>Cleaned_SalesTable!I667</f>
        <v>PayPal</v>
      </c>
      <c r="W667" s="9">
        <f>Cleaned_SalesTable!J667</f>
        <v>67.502399999999994</v>
      </c>
      <c r="X667" s="9">
        <f t="shared" si="62"/>
        <v>242.6</v>
      </c>
      <c r="Y667" s="9">
        <f t="shared" si="63"/>
        <v>-175.1</v>
      </c>
      <c r="Z667" s="10">
        <f t="shared" si="64"/>
        <v>-2.5939999999999999</v>
      </c>
      <c r="AA667" s="4" t="str">
        <f t="shared" si="65"/>
        <v>Standard</v>
      </c>
    </row>
    <row r="668" spans="1:27" ht="15" customHeight="1" x14ac:dyDescent="0.3">
      <c r="A668" s="4" t="str">
        <f>Cleaned_SalesTable!A668</f>
        <v>SALE666</v>
      </c>
      <c r="B668" s="26">
        <f>Cleaned_SalesTable!B668</f>
        <v>45654</v>
      </c>
      <c r="C668" s="4" t="str">
        <f t="shared" si="60"/>
        <v>Dec-2024</v>
      </c>
      <c r="D668" s="24">
        <f t="shared" si="61"/>
        <v>2024</v>
      </c>
      <c r="E668" s="4" t="str">
        <f>Cleaned_SalesTable!C668</f>
        <v>CUST1062</v>
      </c>
      <c r="F668" s="4" t="str">
        <f>VLOOKUP(E668,Cleaned_CustomerTable!$A:$H,2,FALSE())</f>
        <v>James Bean</v>
      </c>
      <c r="G668" s="24">
        <f>VLOOKUP(E668,Cleaned_CustomerTable!$A:$H,3,FALSE())</f>
        <v>50</v>
      </c>
      <c r="H668" s="4" t="str">
        <f>VLOOKUP(E668,Cleaned_CustomerTable!$A:$H,8,FALSE())</f>
        <v>Bronze</v>
      </c>
      <c r="I668" s="4" t="str">
        <f>VLOOKUP(E668,Cleaned_CustomerTable!$A:$H,6,FALSE())</f>
        <v>New Mexico</v>
      </c>
      <c r="J668" s="4" t="str">
        <f>Cleaned_SalesTable!D668</f>
        <v>PROD37</v>
      </c>
      <c r="K668" s="4" t="str">
        <f>VLOOKUP(J668,Cleaned_ProductTable!$A:$F,2,FALSE())</f>
        <v>Men's Casual Sneakers</v>
      </c>
      <c r="L668" s="4" t="str">
        <f>VLOOKUP(J668,Cleaned_ProductTable!$A:$F,3,FALSE())</f>
        <v>Clothing</v>
      </c>
      <c r="M668" s="4" t="str">
        <f>VLOOKUP(J668,Cleaned_ProductTable!$A:$F,4,FALSE())</f>
        <v>Hogan-Lee</v>
      </c>
      <c r="N668" s="4">
        <f>VLOOKUP(J668,Cleaned_ProductTable!$A:$F,5,FALSE())</f>
        <v>353.47</v>
      </c>
      <c r="O668" s="4" t="str">
        <f>Cleaned_SalesTable!E668</f>
        <v>STORE11</v>
      </c>
      <c r="P668" s="4" t="str">
        <f>VLOOKUP(O668,Cleaned_StoreTable!$A:$F,2,FALSE())</f>
        <v>Aguirre-Keller</v>
      </c>
      <c r="Q668" s="4" t="str">
        <f>VLOOKUP(O668,Cleaned_StoreTable!$A:$F,3,FALSE())</f>
        <v>South</v>
      </c>
      <c r="R668" s="4" t="str">
        <f>VLOOKUP(O668,Cleaned_StoreTable!$A:$F,5,FALSE())</f>
        <v>Online</v>
      </c>
      <c r="S668" s="4">
        <f>Cleaned_SalesTable!F668</f>
        <v>3</v>
      </c>
      <c r="T668" s="9">
        <f>Cleaned_SalesTable!G668</f>
        <v>917.64</v>
      </c>
      <c r="U668" s="8">
        <f>Cleaned_SalesTable!H668</f>
        <v>0.24</v>
      </c>
      <c r="V668" s="4" t="str">
        <f>Cleaned_SalesTable!I668</f>
        <v>PayPal</v>
      </c>
      <c r="W668" s="9">
        <f>Cleaned_SalesTable!J668</f>
        <v>2092.2192</v>
      </c>
      <c r="X668" s="9">
        <f t="shared" si="62"/>
        <v>1060.4100000000001</v>
      </c>
      <c r="Y668" s="9">
        <f t="shared" si="63"/>
        <v>1031.81</v>
      </c>
      <c r="Z668" s="10">
        <f t="shared" si="64"/>
        <v>0.49320000000000003</v>
      </c>
      <c r="AA668" s="4" t="str">
        <f t="shared" si="65"/>
        <v>High Value</v>
      </c>
    </row>
    <row r="669" spans="1:27" ht="15" customHeight="1" x14ac:dyDescent="0.3">
      <c r="A669" s="4" t="str">
        <f>Cleaned_SalesTable!A669</f>
        <v>SALE667</v>
      </c>
      <c r="B669" s="26">
        <f>Cleaned_SalesTable!B669</f>
        <v>45594</v>
      </c>
      <c r="C669" s="4" t="str">
        <f t="shared" si="60"/>
        <v>Oct-2024</v>
      </c>
      <c r="D669" s="24">
        <f t="shared" si="61"/>
        <v>2024</v>
      </c>
      <c r="E669" s="4" t="str">
        <f>Cleaned_SalesTable!C669</f>
        <v>CUST1051</v>
      </c>
      <c r="F669" s="4" t="str">
        <f>VLOOKUP(E669,Cleaned_CustomerTable!$A:$H,2,FALSE())</f>
        <v>Sarah Rodgers</v>
      </c>
      <c r="G669" s="24">
        <f>VLOOKUP(E669,Cleaned_CustomerTable!$A:$H,3,FALSE())</f>
        <v>23</v>
      </c>
      <c r="H669" s="4" t="str">
        <f>VLOOKUP(E669,Cleaned_CustomerTable!$A:$H,8,FALSE())</f>
        <v>Gold</v>
      </c>
      <c r="I669" s="4" t="str">
        <f>VLOOKUP(E669,Cleaned_CustomerTable!$A:$H,6,FALSE())</f>
        <v>West Virginia</v>
      </c>
      <c r="J669" s="4" t="str">
        <f>Cleaned_SalesTable!D669</f>
        <v>PROD21</v>
      </c>
      <c r="K669" s="4" t="str">
        <f>VLOOKUP(J669,Cleaned_ProductTable!$A:$F,2,FALSE())</f>
        <v>Multi-Purpose Storage Box</v>
      </c>
      <c r="L669" s="4" t="str">
        <f>VLOOKUP(J669,Cleaned_ProductTable!$A:$F,3,FALSE())</f>
        <v>Home</v>
      </c>
      <c r="M669" s="4" t="str">
        <f>VLOOKUP(J669,Cleaned_ProductTable!$A:$F,4,FALSE())</f>
        <v>Gardner-Montes</v>
      </c>
      <c r="N669" s="4">
        <f>VLOOKUP(J669,Cleaned_ProductTable!$A:$F,5,FALSE())</f>
        <v>123.46</v>
      </c>
      <c r="O669" s="4" t="str">
        <f>Cleaned_SalesTable!E669</f>
        <v>STORE0</v>
      </c>
      <c r="P669" s="4" t="str">
        <f>VLOOKUP(O669,Cleaned_StoreTable!$A:$F,2,FALSE())</f>
        <v>Rivera-Warner</v>
      </c>
      <c r="Q669" s="4" t="str">
        <f>VLOOKUP(O669,Cleaned_StoreTable!$A:$F,3,FALSE())</f>
        <v>East</v>
      </c>
      <c r="R669" s="4" t="str">
        <f>VLOOKUP(O669,Cleaned_StoreTable!$A:$F,5,FALSE())</f>
        <v>Flagship</v>
      </c>
      <c r="S669" s="4">
        <f>Cleaned_SalesTable!F669</f>
        <v>1</v>
      </c>
      <c r="T669" s="9">
        <f>Cleaned_SalesTable!G669</f>
        <v>242.08</v>
      </c>
      <c r="U669" s="8">
        <f>Cleaned_SalesTable!H669</f>
        <v>0.18</v>
      </c>
      <c r="V669" s="4" t="str">
        <f>Cleaned_SalesTable!I669</f>
        <v>PayPal</v>
      </c>
      <c r="W669" s="9">
        <f>Cleaned_SalesTable!J669</f>
        <v>198.50559999999999</v>
      </c>
      <c r="X669" s="9">
        <f t="shared" si="62"/>
        <v>123.46</v>
      </c>
      <c r="Y669" s="9">
        <f t="shared" si="63"/>
        <v>75.05</v>
      </c>
      <c r="Z669" s="10">
        <f t="shared" si="64"/>
        <v>0.37809999999999999</v>
      </c>
      <c r="AA669" s="4" t="str">
        <f t="shared" si="65"/>
        <v>Standard</v>
      </c>
    </row>
    <row r="670" spans="1:27" ht="15" customHeight="1" x14ac:dyDescent="0.3">
      <c r="A670" s="4" t="str">
        <f>Cleaned_SalesTable!A670</f>
        <v>SALE668</v>
      </c>
      <c r="B670" s="26">
        <f>Cleaned_SalesTable!B670</f>
        <v>45581</v>
      </c>
      <c r="C670" s="4" t="str">
        <f t="shared" si="60"/>
        <v>Oct-2024</v>
      </c>
      <c r="D670" s="24">
        <f t="shared" si="61"/>
        <v>2024</v>
      </c>
      <c r="E670" s="4" t="str">
        <f>Cleaned_SalesTable!C670</f>
        <v>CUST1057</v>
      </c>
      <c r="F670" s="4" t="str">
        <f>VLOOKUP(E670,Cleaned_CustomerTable!$A:$H,2,FALSE())</f>
        <v>Jay Patel</v>
      </c>
      <c r="G670" s="24">
        <f>VLOOKUP(E670,Cleaned_CustomerTable!$A:$H,3,FALSE())</f>
        <v>43</v>
      </c>
      <c r="H670" s="4" t="str">
        <f>VLOOKUP(E670,Cleaned_CustomerTable!$A:$H,8,FALSE())</f>
        <v>Platinum</v>
      </c>
      <c r="I670" s="4" t="str">
        <f>VLOOKUP(E670,Cleaned_CustomerTable!$A:$H,6,FALSE())</f>
        <v>Rhode Island</v>
      </c>
      <c r="J670" s="4" t="str">
        <f>Cleaned_SalesTable!D670</f>
        <v>PROD63</v>
      </c>
      <c r="K670" s="4" t="str">
        <f>VLOOKUP(J670,Cleaned_ProductTable!$A:$F,2,FALSE())</f>
        <v>Organic Sunscreen Lotion</v>
      </c>
      <c r="L670" s="4" t="str">
        <f>VLOOKUP(J670,Cleaned_ProductTable!$A:$F,3,FALSE())</f>
        <v>Beauty</v>
      </c>
      <c r="M670" s="4" t="str">
        <f>VLOOKUP(J670,Cleaned_ProductTable!$A:$F,4,FALSE())</f>
        <v>Anderson-Riley</v>
      </c>
      <c r="N670" s="4">
        <f>VLOOKUP(J670,Cleaned_ProductTable!$A:$F,5,FALSE())</f>
        <v>266.86</v>
      </c>
      <c r="O670" s="4" t="str">
        <f>Cleaned_SalesTable!E670</f>
        <v>STORE7</v>
      </c>
      <c r="P670" s="4" t="str">
        <f>VLOOKUP(O670,Cleaned_StoreTable!$A:$F,2,FALSE())</f>
        <v>Martinez-Mullins</v>
      </c>
      <c r="Q670" s="4" t="str">
        <f>VLOOKUP(O670,Cleaned_StoreTable!$A:$F,3,FALSE())</f>
        <v>South</v>
      </c>
      <c r="R670" s="4" t="str">
        <f>VLOOKUP(O670,Cleaned_StoreTable!$A:$F,5,FALSE())</f>
        <v>Online</v>
      </c>
      <c r="S670" s="4">
        <f>Cleaned_SalesTable!F670</f>
        <v>1</v>
      </c>
      <c r="T670" s="9">
        <f>Cleaned_SalesTable!G670</f>
        <v>536.67999999999995</v>
      </c>
      <c r="U670" s="8">
        <f>Cleaned_SalesTable!H670</f>
        <v>0.27</v>
      </c>
      <c r="V670" s="4" t="str">
        <f>Cleaned_SalesTable!I670</f>
        <v>Credit Card</v>
      </c>
      <c r="W670" s="9">
        <f>Cleaned_SalesTable!J670</f>
        <v>391.77640000000002</v>
      </c>
      <c r="X670" s="9">
        <f t="shared" si="62"/>
        <v>266.86</v>
      </c>
      <c r="Y670" s="9">
        <f t="shared" si="63"/>
        <v>124.92</v>
      </c>
      <c r="Z670" s="10">
        <f t="shared" si="64"/>
        <v>0.31890000000000002</v>
      </c>
      <c r="AA670" s="4" t="str">
        <f t="shared" si="65"/>
        <v>Standard</v>
      </c>
    </row>
    <row r="671" spans="1:27" ht="15" customHeight="1" x14ac:dyDescent="0.3">
      <c r="A671" s="4" t="str">
        <f>Cleaned_SalesTable!A671</f>
        <v>SALE669</v>
      </c>
      <c r="B671" s="26">
        <f>Cleaned_SalesTable!B671</f>
        <v>45748</v>
      </c>
      <c r="C671" s="4" t="str">
        <f t="shared" si="60"/>
        <v>Apr-2025</v>
      </c>
      <c r="D671" s="24">
        <f t="shared" si="61"/>
        <v>2025</v>
      </c>
      <c r="E671" s="4" t="str">
        <f>Cleaned_SalesTable!C671</f>
        <v>CUST1094</v>
      </c>
      <c r="F671" s="4" t="str">
        <f>VLOOKUP(E671,Cleaned_CustomerTable!$A:$H,2,FALSE())</f>
        <v>David Patterson</v>
      </c>
      <c r="G671" s="24">
        <f>VLOOKUP(E671,Cleaned_CustomerTable!$A:$H,3,FALSE())</f>
        <v>43</v>
      </c>
      <c r="H671" s="4" t="str">
        <f>VLOOKUP(E671,Cleaned_CustomerTable!$A:$H,8,FALSE())</f>
        <v>Gold</v>
      </c>
      <c r="I671" s="4" t="str">
        <f>VLOOKUP(E671,Cleaned_CustomerTable!$A:$H,6,FALSE())</f>
        <v>Nevada</v>
      </c>
      <c r="J671" s="4" t="str">
        <f>Cleaned_SalesTable!D671</f>
        <v>PROD29</v>
      </c>
      <c r="K671" s="4" t="str">
        <f>VLOOKUP(J671,Cleaned_ProductTable!$A:$F,2,FALSE())</f>
        <v>Fabric Sofa Throw Blanket</v>
      </c>
      <c r="L671" s="4" t="str">
        <f>VLOOKUP(J671,Cleaned_ProductTable!$A:$F,3,FALSE())</f>
        <v>Home</v>
      </c>
      <c r="M671" s="4" t="str">
        <f>VLOOKUP(J671,Cleaned_ProductTable!$A:$F,4,FALSE())</f>
        <v>Hoffman Group</v>
      </c>
      <c r="N671" s="4">
        <f>VLOOKUP(J671,Cleaned_ProductTable!$A:$F,5,FALSE())</f>
        <v>218.48</v>
      </c>
      <c r="O671" s="4" t="str">
        <f>Cleaned_SalesTable!E671</f>
        <v>STORE4</v>
      </c>
      <c r="P671" s="4" t="str">
        <f>VLOOKUP(O671,Cleaned_StoreTable!$A:$F,2,FALSE())</f>
        <v>Alexander Group</v>
      </c>
      <c r="Q671" s="4" t="str">
        <f>VLOOKUP(O671,Cleaned_StoreTable!$A:$F,3,FALSE())</f>
        <v>South</v>
      </c>
      <c r="R671" s="4" t="str">
        <f>VLOOKUP(O671,Cleaned_StoreTable!$A:$F,5,FALSE())</f>
        <v>Online</v>
      </c>
      <c r="S671" s="4">
        <f>Cleaned_SalesTable!F671</f>
        <v>2</v>
      </c>
      <c r="T671" s="9">
        <f>Cleaned_SalesTable!G671</f>
        <v>145.18</v>
      </c>
      <c r="U671" s="8">
        <f>Cleaned_SalesTable!H671</f>
        <v>0.26</v>
      </c>
      <c r="V671" s="4" t="str">
        <f>Cleaned_SalesTable!I671</f>
        <v>PayPal</v>
      </c>
      <c r="W671" s="9">
        <f>Cleaned_SalesTable!J671</f>
        <v>214.8664</v>
      </c>
      <c r="X671" s="9">
        <f t="shared" si="62"/>
        <v>436.96</v>
      </c>
      <c r="Y671" s="9">
        <f t="shared" si="63"/>
        <v>-222.09</v>
      </c>
      <c r="Z671" s="10">
        <f t="shared" si="64"/>
        <v>-1.0336000000000001</v>
      </c>
      <c r="AA671" s="4" t="str">
        <f t="shared" si="65"/>
        <v>Standard</v>
      </c>
    </row>
    <row r="672" spans="1:27" ht="15" customHeight="1" x14ac:dyDescent="0.3">
      <c r="A672" s="4" t="str">
        <f>Cleaned_SalesTable!A672</f>
        <v>SALE670</v>
      </c>
      <c r="B672" s="26">
        <f>Cleaned_SalesTable!B672</f>
        <v>45369</v>
      </c>
      <c r="C672" s="4" t="str">
        <f t="shared" si="60"/>
        <v>Mar-2024</v>
      </c>
      <c r="D672" s="24">
        <f t="shared" si="61"/>
        <v>2024</v>
      </c>
      <c r="E672" s="4" t="str">
        <f>Cleaned_SalesTable!C672</f>
        <v>CUST1221</v>
      </c>
      <c r="F672" s="4" t="str">
        <f>VLOOKUP(E672,Cleaned_CustomerTable!$A:$H,2,FALSE())</f>
        <v>Lisa Young</v>
      </c>
      <c r="G672" s="24">
        <f>VLOOKUP(E672,Cleaned_CustomerTable!$A:$H,3,FALSE())</f>
        <v>38</v>
      </c>
      <c r="H672" s="4" t="str">
        <f>VLOOKUP(E672,Cleaned_CustomerTable!$A:$H,8,FALSE())</f>
        <v>Platinum</v>
      </c>
      <c r="I672" s="4" t="str">
        <f>VLOOKUP(E672,Cleaned_CustomerTable!$A:$H,6,FALSE())</f>
        <v>Georgia</v>
      </c>
      <c r="J672" s="4" t="str">
        <f>Cleaned_SalesTable!D672</f>
        <v>PROD67</v>
      </c>
      <c r="K672" s="4" t="str">
        <f>VLOOKUP(J672,Cleaned_ProductTable!$A:$F,2,FALSE())</f>
        <v>Smart LED Light Strip</v>
      </c>
      <c r="L672" s="4" t="str">
        <f>VLOOKUP(J672,Cleaned_ProductTable!$A:$F,3,FALSE())</f>
        <v>Electronics</v>
      </c>
      <c r="M672" s="4" t="str">
        <f>VLOOKUP(J672,Cleaned_ProductTable!$A:$F,4,FALSE())</f>
        <v>Flores-Davis</v>
      </c>
      <c r="N672" s="4">
        <f>VLOOKUP(J672,Cleaned_ProductTable!$A:$F,5,FALSE())</f>
        <v>349.17</v>
      </c>
      <c r="O672" s="4" t="str">
        <f>Cleaned_SalesTable!E672</f>
        <v>STORE4</v>
      </c>
      <c r="P672" s="4" t="str">
        <f>VLOOKUP(O672,Cleaned_StoreTable!$A:$F,2,FALSE())</f>
        <v>Alexander Group</v>
      </c>
      <c r="Q672" s="4" t="str">
        <f>VLOOKUP(O672,Cleaned_StoreTable!$A:$F,3,FALSE())</f>
        <v>South</v>
      </c>
      <c r="R672" s="4" t="str">
        <f>VLOOKUP(O672,Cleaned_StoreTable!$A:$F,5,FALSE())</f>
        <v>Online</v>
      </c>
      <c r="S672" s="4">
        <f>Cleaned_SalesTable!F672</f>
        <v>2</v>
      </c>
      <c r="T672" s="9">
        <f>Cleaned_SalesTable!G672</f>
        <v>132.77000000000001</v>
      </c>
      <c r="U672" s="8">
        <f>Cleaned_SalesTable!H672</f>
        <v>0.13</v>
      </c>
      <c r="V672" s="4" t="str">
        <f>Cleaned_SalesTable!I672</f>
        <v>COD</v>
      </c>
      <c r="W672" s="9">
        <f>Cleaned_SalesTable!J672</f>
        <v>231.0198</v>
      </c>
      <c r="X672" s="9">
        <f t="shared" si="62"/>
        <v>698.34</v>
      </c>
      <c r="Y672" s="9">
        <f t="shared" si="63"/>
        <v>-467.32</v>
      </c>
      <c r="Z672" s="10">
        <f t="shared" si="64"/>
        <v>-2.0228999999999999</v>
      </c>
      <c r="AA672" s="4" t="str">
        <f t="shared" si="65"/>
        <v>Standard</v>
      </c>
    </row>
    <row r="673" spans="1:27" ht="15" customHeight="1" x14ac:dyDescent="0.3">
      <c r="A673" s="4" t="str">
        <f>Cleaned_SalesTable!A673</f>
        <v>SALE671</v>
      </c>
      <c r="B673" s="26">
        <f>Cleaned_SalesTable!B673</f>
        <v>45701</v>
      </c>
      <c r="C673" s="4" t="str">
        <f t="shared" si="60"/>
        <v>Feb-2025</v>
      </c>
      <c r="D673" s="24">
        <f t="shared" si="61"/>
        <v>2025</v>
      </c>
      <c r="E673" s="4" t="str">
        <f>Cleaned_SalesTable!C673</f>
        <v>CUST1013</v>
      </c>
      <c r="F673" s="4" t="str">
        <f>VLOOKUP(E673,Cleaned_CustomerTable!$A:$H,2,FALSE())</f>
        <v>Nathan Hernandez</v>
      </c>
      <c r="G673" s="24">
        <f>VLOOKUP(E673,Cleaned_CustomerTable!$A:$H,3,FALSE())</f>
        <v>32</v>
      </c>
      <c r="H673" s="4" t="str">
        <f>VLOOKUP(E673,Cleaned_CustomerTable!$A:$H,8,FALSE())</f>
        <v>Silver</v>
      </c>
      <c r="I673" s="4" t="str">
        <f>VLOOKUP(E673,Cleaned_CustomerTable!$A:$H,6,FALSE())</f>
        <v>Montana</v>
      </c>
      <c r="J673" s="4" t="str">
        <f>Cleaned_SalesTable!D673</f>
        <v>PROD41</v>
      </c>
      <c r="K673" s="4" t="str">
        <f>VLOOKUP(J673,Cleaned_ProductTable!$A:$F,2,FALSE())</f>
        <v>Yoga Exercise Mat</v>
      </c>
      <c r="L673" s="4" t="str">
        <f>VLOOKUP(J673,Cleaned_ProductTable!$A:$F,3,FALSE())</f>
        <v>Sports</v>
      </c>
      <c r="M673" s="4" t="str">
        <f>VLOOKUP(J673,Cleaned_ProductTable!$A:$F,4,FALSE())</f>
        <v>Carroll, Long and Mendoza</v>
      </c>
      <c r="N673" s="4">
        <f>VLOOKUP(J673,Cleaned_ProductTable!$A:$F,5,FALSE())</f>
        <v>313.26</v>
      </c>
      <c r="O673" s="4" t="str">
        <f>Cleaned_SalesTable!E673</f>
        <v>STORE9</v>
      </c>
      <c r="P673" s="4" t="str">
        <f>VLOOKUP(O673,Cleaned_StoreTable!$A:$F,2,FALSE())</f>
        <v>Moore, Padilla and Butler</v>
      </c>
      <c r="Q673" s="4" t="str">
        <f>VLOOKUP(O673,Cleaned_StoreTable!$A:$F,3,FALSE())</f>
        <v>South</v>
      </c>
      <c r="R673" s="4" t="str">
        <f>VLOOKUP(O673,Cleaned_StoreTable!$A:$F,5,FALSE())</f>
        <v>Flagship</v>
      </c>
      <c r="S673" s="4">
        <f>Cleaned_SalesTable!F673</f>
        <v>4</v>
      </c>
      <c r="T673" s="9">
        <f>Cleaned_SalesTable!G673</f>
        <v>682.11</v>
      </c>
      <c r="U673" s="8">
        <f>Cleaned_SalesTable!H673</f>
        <v>0.14000000000000001</v>
      </c>
      <c r="V673" s="4" t="str">
        <f>Cleaned_SalesTable!I673</f>
        <v>Credit Card</v>
      </c>
      <c r="W673" s="9">
        <f>Cleaned_SalesTable!J673</f>
        <v>2346.4584</v>
      </c>
      <c r="X673" s="9">
        <f t="shared" si="62"/>
        <v>1253.04</v>
      </c>
      <c r="Y673" s="9">
        <f t="shared" si="63"/>
        <v>1093.42</v>
      </c>
      <c r="Z673" s="10">
        <f t="shared" si="64"/>
        <v>0.46600000000000003</v>
      </c>
      <c r="AA673" s="4" t="str">
        <f t="shared" si="65"/>
        <v>High Value</v>
      </c>
    </row>
    <row r="674" spans="1:27" ht="15" customHeight="1" x14ac:dyDescent="0.3">
      <c r="A674" s="4" t="str">
        <f>Cleaned_SalesTable!A674</f>
        <v>SALE672</v>
      </c>
      <c r="B674" s="26">
        <f>Cleaned_SalesTable!B674</f>
        <v>45510</v>
      </c>
      <c r="C674" s="4" t="str">
        <f t="shared" si="60"/>
        <v>Aug-2024</v>
      </c>
      <c r="D674" s="24">
        <f t="shared" si="61"/>
        <v>2024</v>
      </c>
      <c r="E674" s="4" t="str">
        <f>Cleaned_SalesTable!C674</f>
        <v>CUST1486</v>
      </c>
      <c r="F674" s="4" t="str">
        <f>VLOOKUP(E674,Cleaned_CustomerTable!$A:$H,2,FALSE())</f>
        <v>Eric Lee</v>
      </c>
      <c r="G674" s="24">
        <f>VLOOKUP(E674,Cleaned_CustomerTable!$A:$H,3,FALSE())</f>
        <v>22</v>
      </c>
      <c r="H674" s="4" t="str">
        <f>VLOOKUP(E674,Cleaned_CustomerTable!$A:$H,8,FALSE())</f>
        <v>Bronze</v>
      </c>
      <c r="I674" s="4" t="str">
        <f>VLOOKUP(E674,Cleaned_CustomerTable!$A:$H,6,FALSE())</f>
        <v>Vermont</v>
      </c>
      <c r="J674" s="4" t="str">
        <f>Cleaned_SalesTable!D674</f>
        <v>PROD40</v>
      </c>
      <c r="K674" s="4" t="str">
        <f>VLOOKUP(J674,Cleaned_ProductTable!$A:$F,2,FALSE())</f>
        <v>Noise-Canceling Headphones</v>
      </c>
      <c r="L674" s="4" t="str">
        <f>VLOOKUP(J674,Cleaned_ProductTable!$A:$F,3,FALSE())</f>
        <v>Electronics</v>
      </c>
      <c r="M674" s="4" t="str">
        <f>VLOOKUP(J674,Cleaned_ProductTable!$A:$F,4,FALSE())</f>
        <v>Taylor-Hart</v>
      </c>
      <c r="N674" s="4">
        <f>VLOOKUP(J674,Cleaned_ProductTable!$A:$F,5,FALSE())</f>
        <v>38.520000000000003</v>
      </c>
      <c r="O674" s="4" t="str">
        <f>Cleaned_SalesTable!E674</f>
        <v>STORE17</v>
      </c>
      <c r="P674" s="4" t="str">
        <f>VLOOKUP(O674,Cleaned_StoreTable!$A:$F,2,FALSE())</f>
        <v>Holloway Ltd</v>
      </c>
      <c r="Q674" s="4" t="str">
        <f>VLOOKUP(O674,Cleaned_StoreTable!$A:$F,3,FALSE())</f>
        <v>North</v>
      </c>
      <c r="R674" s="4" t="str">
        <f>VLOOKUP(O674,Cleaned_StoreTable!$A:$F,5,FALSE())</f>
        <v>Flagship</v>
      </c>
      <c r="S674" s="4">
        <f>Cleaned_SalesTable!F674</f>
        <v>4</v>
      </c>
      <c r="T674" s="9">
        <f>Cleaned_SalesTable!G674</f>
        <v>502.95</v>
      </c>
      <c r="U674" s="8">
        <f>Cleaned_SalesTable!H674</f>
        <v>0.14000000000000001</v>
      </c>
      <c r="V674" s="4" t="str">
        <f>Cleaned_SalesTable!I674</f>
        <v>COD</v>
      </c>
      <c r="W674" s="9">
        <f>Cleaned_SalesTable!J674</f>
        <v>1730.1479999999999</v>
      </c>
      <c r="X674" s="9">
        <f t="shared" si="62"/>
        <v>154.08000000000001</v>
      </c>
      <c r="Y674" s="9">
        <f t="shared" si="63"/>
        <v>1576.07</v>
      </c>
      <c r="Z674" s="10">
        <f t="shared" si="64"/>
        <v>0.91090000000000004</v>
      </c>
      <c r="AA674" s="4" t="str">
        <f t="shared" si="65"/>
        <v>High Value</v>
      </c>
    </row>
    <row r="675" spans="1:27" ht="15" customHeight="1" x14ac:dyDescent="0.3">
      <c r="A675" s="4" t="str">
        <f>Cleaned_SalesTable!A675</f>
        <v>SALE673</v>
      </c>
      <c r="B675" s="26">
        <f>Cleaned_SalesTable!B675</f>
        <v>45538</v>
      </c>
      <c r="C675" s="4" t="str">
        <f t="shared" si="60"/>
        <v>Sep-2024</v>
      </c>
      <c r="D675" s="24">
        <f t="shared" si="61"/>
        <v>2024</v>
      </c>
      <c r="E675" s="4" t="str">
        <f>Cleaned_SalesTable!C675</f>
        <v>CUST1234</v>
      </c>
      <c r="F675" s="4" t="str">
        <f>VLOOKUP(E675,Cleaned_CustomerTable!$A:$H,2,FALSE())</f>
        <v>Nathaniel Hill</v>
      </c>
      <c r="G675" s="24">
        <f>VLOOKUP(E675,Cleaned_CustomerTable!$A:$H,3,FALSE())</f>
        <v>43</v>
      </c>
      <c r="H675" s="4" t="str">
        <f>VLOOKUP(E675,Cleaned_CustomerTable!$A:$H,8,FALSE())</f>
        <v>Gold</v>
      </c>
      <c r="I675" s="4" t="str">
        <f>VLOOKUP(E675,Cleaned_CustomerTable!$A:$H,6,FALSE())</f>
        <v>Kansas</v>
      </c>
      <c r="J675" s="4" t="str">
        <f>Cleaned_SalesTable!D675</f>
        <v>PROD37</v>
      </c>
      <c r="K675" s="4" t="str">
        <f>VLOOKUP(J675,Cleaned_ProductTable!$A:$F,2,FALSE())</f>
        <v>Men's Casual Sneakers</v>
      </c>
      <c r="L675" s="4" t="str">
        <f>VLOOKUP(J675,Cleaned_ProductTable!$A:$F,3,FALSE())</f>
        <v>Clothing</v>
      </c>
      <c r="M675" s="4" t="str">
        <f>VLOOKUP(J675,Cleaned_ProductTable!$A:$F,4,FALSE())</f>
        <v>Hogan-Lee</v>
      </c>
      <c r="N675" s="4">
        <f>VLOOKUP(J675,Cleaned_ProductTable!$A:$F,5,FALSE())</f>
        <v>353.47</v>
      </c>
      <c r="O675" s="4" t="str">
        <f>Cleaned_SalesTable!E675</f>
        <v>STORE16</v>
      </c>
      <c r="P675" s="4" t="str">
        <f>VLOOKUP(O675,Cleaned_StoreTable!$A:$F,2,FALSE())</f>
        <v>Frederick-Wright</v>
      </c>
      <c r="Q675" s="4" t="str">
        <f>VLOOKUP(O675,Cleaned_StoreTable!$A:$F,3,FALSE())</f>
        <v>West</v>
      </c>
      <c r="R675" s="4" t="str">
        <f>VLOOKUP(O675,Cleaned_StoreTable!$A:$F,5,FALSE())</f>
        <v>Flagship</v>
      </c>
      <c r="S675" s="4">
        <f>Cleaned_SalesTable!F675</f>
        <v>2</v>
      </c>
      <c r="T675" s="9">
        <f>Cleaned_SalesTable!G675</f>
        <v>472.08</v>
      </c>
      <c r="U675" s="8">
        <f>Cleaned_SalesTable!H675</f>
        <v>7.0000000000000007E-2</v>
      </c>
      <c r="V675" s="4" t="str">
        <f>Cleaned_SalesTable!I675</f>
        <v>Credit Card</v>
      </c>
      <c r="W675" s="9">
        <f>Cleaned_SalesTable!J675</f>
        <v>878.06880000000001</v>
      </c>
      <c r="X675" s="9">
        <f t="shared" si="62"/>
        <v>706.94</v>
      </c>
      <c r="Y675" s="9">
        <f t="shared" si="63"/>
        <v>171.13</v>
      </c>
      <c r="Z675" s="10">
        <f t="shared" si="64"/>
        <v>0.19489999999999999</v>
      </c>
      <c r="AA675" s="4" t="str">
        <f t="shared" si="65"/>
        <v>Standard</v>
      </c>
    </row>
    <row r="676" spans="1:27" ht="15" customHeight="1" x14ac:dyDescent="0.3">
      <c r="A676" s="4" t="str">
        <f>Cleaned_SalesTable!A676</f>
        <v>SALE674</v>
      </c>
      <c r="B676" s="26">
        <f>Cleaned_SalesTable!B676</f>
        <v>45665</v>
      </c>
      <c r="C676" s="4" t="str">
        <f t="shared" si="60"/>
        <v>Jan-2025</v>
      </c>
      <c r="D676" s="24">
        <f t="shared" si="61"/>
        <v>2025</v>
      </c>
      <c r="E676" s="4" t="str">
        <f>Cleaned_SalesTable!C676</f>
        <v>CUST1473</v>
      </c>
      <c r="F676" s="4" t="str">
        <f>VLOOKUP(E676,Cleaned_CustomerTable!$A:$H,2,FALSE())</f>
        <v>Laura Mathews</v>
      </c>
      <c r="G676" s="24">
        <f>VLOOKUP(E676,Cleaned_CustomerTable!$A:$H,3,FALSE())</f>
        <v>53</v>
      </c>
      <c r="H676" s="4" t="str">
        <f>VLOOKUP(E676,Cleaned_CustomerTable!$A:$H,8,FALSE())</f>
        <v>Bronze</v>
      </c>
      <c r="I676" s="4" t="str">
        <f>VLOOKUP(E676,Cleaned_CustomerTable!$A:$H,6,FALSE())</f>
        <v>Wisconsin</v>
      </c>
      <c r="J676" s="4" t="str">
        <f>Cleaned_SalesTable!D676</f>
        <v>PROD57</v>
      </c>
      <c r="K676" s="4" t="str">
        <f>VLOOKUP(J676,Cleaned_ProductTable!$A:$F,2,FALSE())</f>
        <v>Foam Roller</v>
      </c>
      <c r="L676" s="4" t="str">
        <f>VLOOKUP(J676,Cleaned_ProductTable!$A:$F,3,FALSE())</f>
        <v>Sports</v>
      </c>
      <c r="M676" s="4" t="str">
        <f>VLOOKUP(J676,Cleaned_ProductTable!$A:$F,4,FALSE())</f>
        <v>Atkinson, Camacho and Oliver</v>
      </c>
      <c r="N676" s="4">
        <f>VLOOKUP(J676,Cleaned_ProductTable!$A:$F,5,FALSE())</f>
        <v>30.62</v>
      </c>
      <c r="O676" s="4" t="str">
        <f>Cleaned_SalesTable!E676</f>
        <v>STORE17</v>
      </c>
      <c r="P676" s="4" t="str">
        <f>VLOOKUP(O676,Cleaned_StoreTable!$A:$F,2,FALSE())</f>
        <v>Holloway Ltd</v>
      </c>
      <c r="Q676" s="4" t="str">
        <f>VLOOKUP(O676,Cleaned_StoreTable!$A:$F,3,FALSE())</f>
        <v>North</v>
      </c>
      <c r="R676" s="4" t="str">
        <f>VLOOKUP(O676,Cleaned_StoreTable!$A:$F,5,FALSE())</f>
        <v>Flagship</v>
      </c>
      <c r="S676" s="4">
        <f>Cleaned_SalesTable!F676</f>
        <v>2</v>
      </c>
      <c r="T676" s="9">
        <f>Cleaned_SalesTable!G676</f>
        <v>218.11</v>
      </c>
      <c r="U676" s="8">
        <f>Cleaned_SalesTable!H676</f>
        <v>0.02</v>
      </c>
      <c r="V676" s="4" t="str">
        <f>Cleaned_SalesTable!I676</f>
        <v>COD</v>
      </c>
      <c r="W676" s="9">
        <f>Cleaned_SalesTable!J676</f>
        <v>427.49560000000002</v>
      </c>
      <c r="X676" s="9">
        <f t="shared" si="62"/>
        <v>61.24</v>
      </c>
      <c r="Y676" s="9">
        <f t="shared" si="63"/>
        <v>366.26</v>
      </c>
      <c r="Z676" s="10">
        <f t="shared" si="64"/>
        <v>0.85680000000000001</v>
      </c>
      <c r="AA676" s="4" t="str">
        <f t="shared" si="65"/>
        <v>Standard</v>
      </c>
    </row>
    <row r="677" spans="1:27" ht="15" customHeight="1" x14ac:dyDescent="0.3">
      <c r="A677" s="4" t="str">
        <f>Cleaned_SalesTable!A677</f>
        <v>SALE675</v>
      </c>
      <c r="B677" s="26">
        <f>Cleaned_SalesTable!B677</f>
        <v>45859</v>
      </c>
      <c r="C677" s="4" t="str">
        <f t="shared" si="60"/>
        <v>Jul-2025</v>
      </c>
      <c r="D677" s="24">
        <f t="shared" si="61"/>
        <v>2025</v>
      </c>
      <c r="E677" s="4" t="str">
        <f>Cleaned_SalesTable!C677</f>
        <v>CUST1057</v>
      </c>
      <c r="F677" s="4" t="str">
        <f>VLOOKUP(E677,Cleaned_CustomerTable!$A:$H,2,FALSE())</f>
        <v>Jay Patel</v>
      </c>
      <c r="G677" s="24">
        <f>VLOOKUP(E677,Cleaned_CustomerTable!$A:$H,3,FALSE())</f>
        <v>43</v>
      </c>
      <c r="H677" s="4" t="str">
        <f>VLOOKUP(E677,Cleaned_CustomerTable!$A:$H,8,FALSE())</f>
        <v>Platinum</v>
      </c>
      <c r="I677" s="4" t="str">
        <f>VLOOKUP(E677,Cleaned_CustomerTable!$A:$H,6,FALSE())</f>
        <v>Rhode Island</v>
      </c>
      <c r="J677" s="4" t="str">
        <f>Cleaned_SalesTable!D677</f>
        <v>PROD1</v>
      </c>
      <c r="K677" s="4" t="str">
        <f>VLOOKUP(J677,Cleaned_ProductTable!$A:$F,2,FALSE())</f>
        <v>Men's Graphic T-Shirt</v>
      </c>
      <c r="L677" s="4" t="str">
        <f>VLOOKUP(J677,Cleaned_ProductTable!$A:$F,3,FALSE())</f>
        <v>Clothing</v>
      </c>
      <c r="M677" s="4" t="str">
        <f>VLOOKUP(J677,Cleaned_ProductTable!$A:$F,4,FALSE())</f>
        <v>Terry-Moore</v>
      </c>
      <c r="N677" s="4">
        <f>VLOOKUP(J677,Cleaned_ProductTable!$A:$F,5,FALSE())</f>
        <v>342.56</v>
      </c>
      <c r="O677" s="4" t="str">
        <f>Cleaned_SalesTable!E677</f>
        <v>STORE6</v>
      </c>
      <c r="P677" s="4" t="str">
        <f>VLOOKUP(O677,Cleaned_StoreTable!$A:$F,2,FALSE())</f>
        <v>Benson-Elliott</v>
      </c>
      <c r="Q677" s="4" t="str">
        <f>VLOOKUP(O677,Cleaned_StoreTable!$A:$F,3,FALSE())</f>
        <v>East</v>
      </c>
      <c r="R677" s="4" t="str">
        <f>VLOOKUP(O677,Cleaned_StoreTable!$A:$F,5,FALSE())</f>
        <v>Online</v>
      </c>
      <c r="S677" s="4">
        <f>Cleaned_SalesTable!F677</f>
        <v>4</v>
      </c>
      <c r="T677" s="9">
        <f>Cleaned_SalesTable!G677</f>
        <v>845.58</v>
      </c>
      <c r="U677" s="8">
        <f>Cleaned_SalesTable!H677</f>
        <v>0.06</v>
      </c>
      <c r="V677" s="4" t="str">
        <f>Cleaned_SalesTable!I677</f>
        <v>PayPal</v>
      </c>
      <c r="W677" s="9">
        <f>Cleaned_SalesTable!J677</f>
        <v>3179.3807999999999</v>
      </c>
      <c r="X677" s="9">
        <f t="shared" si="62"/>
        <v>1370.24</v>
      </c>
      <c r="Y677" s="9">
        <f t="shared" si="63"/>
        <v>1809.14</v>
      </c>
      <c r="Z677" s="10">
        <f t="shared" si="64"/>
        <v>0.56899999999999995</v>
      </c>
      <c r="AA677" s="4" t="str">
        <f t="shared" si="65"/>
        <v>High Value</v>
      </c>
    </row>
    <row r="678" spans="1:27" ht="15" customHeight="1" x14ac:dyDescent="0.3">
      <c r="A678" s="4" t="str">
        <f>Cleaned_SalesTable!A678</f>
        <v>SALE676</v>
      </c>
      <c r="B678" s="26">
        <f>Cleaned_SalesTable!B678</f>
        <v>45255</v>
      </c>
      <c r="C678" s="4" t="str">
        <f t="shared" si="60"/>
        <v>Nov-2023</v>
      </c>
      <c r="D678" s="24">
        <f t="shared" si="61"/>
        <v>2023</v>
      </c>
      <c r="E678" s="4" t="str">
        <f>Cleaned_SalesTable!C678</f>
        <v>CUST1128</v>
      </c>
      <c r="F678" s="4" t="str">
        <f>VLOOKUP(E678,Cleaned_CustomerTable!$A:$H,2,FALSE())</f>
        <v>Susan Mcdonald</v>
      </c>
      <c r="G678" s="24">
        <f>VLOOKUP(E678,Cleaned_CustomerTable!$A:$H,3,FALSE())</f>
        <v>45</v>
      </c>
      <c r="H678" s="4" t="str">
        <f>VLOOKUP(E678,Cleaned_CustomerTable!$A:$H,8,FALSE())</f>
        <v>Silver</v>
      </c>
      <c r="I678" s="4" t="str">
        <f>VLOOKUP(E678,Cleaned_CustomerTable!$A:$H,6,FALSE())</f>
        <v>Arkansas</v>
      </c>
      <c r="J678" s="4" t="str">
        <f>Cleaned_SalesTable!D678</f>
        <v>PROD80</v>
      </c>
      <c r="K678" s="4" t="str">
        <f>VLOOKUP(J678,Cleaned_ProductTable!$A:$F,2,FALSE())</f>
        <v>Wall-Mounted Spice Rack</v>
      </c>
      <c r="L678" s="4" t="str">
        <f>VLOOKUP(J678,Cleaned_ProductTable!$A:$F,3,FALSE())</f>
        <v>Home</v>
      </c>
      <c r="M678" s="4" t="str">
        <f>VLOOKUP(J678,Cleaned_ProductTable!$A:$F,4,FALSE())</f>
        <v>Allison Ltd</v>
      </c>
      <c r="N678" s="4">
        <f>VLOOKUP(J678,Cleaned_ProductTable!$A:$F,5,FALSE())</f>
        <v>143.43</v>
      </c>
      <c r="O678" s="4" t="str">
        <f>Cleaned_SalesTable!E678</f>
        <v>STORE2</v>
      </c>
      <c r="P678" s="4" t="str">
        <f>VLOOKUP(O678,Cleaned_StoreTable!$A:$F,2,FALSE())</f>
        <v>Black-Horn</v>
      </c>
      <c r="Q678" s="4" t="str">
        <f>VLOOKUP(O678,Cleaned_StoreTable!$A:$F,3,FALSE())</f>
        <v>South</v>
      </c>
      <c r="R678" s="4" t="str">
        <f>VLOOKUP(O678,Cleaned_StoreTable!$A:$F,5,FALSE())</f>
        <v>Outlet</v>
      </c>
      <c r="S678" s="4">
        <f>Cleaned_SalesTable!F678</f>
        <v>2</v>
      </c>
      <c r="T678" s="9">
        <f>Cleaned_SalesTable!G678</f>
        <v>111.28</v>
      </c>
      <c r="U678" s="8">
        <f>Cleaned_SalesTable!H678</f>
        <v>0.14000000000000001</v>
      </c>
      <c r="V678" s="4" t="str">
        <f>Cleaned_SalesTable!I678</f>
        <v>Credit Card</v>
      </c>
      <c r="W678" s="9">
        <f>Cleaned_SalesTable!J678</f>
        <v>191.4016</v>
      </c>
      <c r="X678" s="9">
        <f t="shared" si="62"/>
        <v>286.86</v>
      </c>
      <c r="Y678" s="9">
        <f t="shared" si="63"/>
        <v>-95.46</v>
      </c>
      <c r="Z678" s="10">
        <f t="shared" si="64"/>
        <v>-0.49869999999999998</v>
      </c>
      <c r="AA678" s="4" t="str">
        <f t="shared" si="65"/>
        <v>Standard</v>
      </c>
    </row>
    <row r="679" spans="1:27" ht="15" customHeight="1" x14ac:dyDescent="0.3">
      <c r="A679" s="4" t="str">
        <f>Cleaned_SalesTable!A679</f>
        <v>SALE677</v>
      </c>
      <c r="B679" s="26">
        <f>Cleaned_SalesTable!B679</f>
        <v>45842</v>
      </c>
      <c r="C679" s="4" t="str">
        <f t="shared" si="60"/>
        <v>Jul-2025</v>
      </c>
      <c r="D679" s="24">
        <f t="shared" si="61"/>
        <v>2025</v>
      </c>
      <c r="E679" s="4" t="str">
        <f>Cleaned_SalesTable!C679</f>
        <v>CUST1177</v>
      </c>
      <c r="F679" s="4" t="str">
        <f>VLOOKUP(E679,Cleaned_CustomerTable!$A:$H,2,FALSE())</f>
        <v>Curtis Lam</v>
      </c>
      <c r="G679" s="24">
        <f>VLOOKUP(E679,Cleaned_CustomerTable!$A:$H,3,FALSE())</f>
        <v>55</v>
      </c>
      <c r="H679" s="4" t="str">
        <f>VLOOKUP(E679,Cleaned_CustomerTable!$A:$H,8,FALSE())</f>
        <v>Platinum</v>
      </c>
      <c r="I679" s="4" t="str">
        <f>VLOOKUP(E679,Cleaned_CustomerTable!$A:$H,6,FALSE())</f>
        <v>Kentucky</v>
      </c>
      <c r="J679" s="4" t="str">
        <f>Cleaned_SalesTable!D679</f>
        <v>PROD59</v>
      </c>
      <c r="K679" s="4" t="str">
        <f>VLOOKUP(J679,Cleaned_ProductTable!$A:$F,2,FALSE())</f>
        <v>Men's Hair Styling Gel</v>
      </c>
      <c r="L679" s="4" t="str">
        <f>VLOOKUP(J679,Cleaned_ProductTable!$A:$F,3,FALSE())</f>
        <v>Beauty</v>
      </c>
      <c r="M679" s="4" t="str">
        <f>VLOOKUP(J679,Cleaned_ProductTable!$A:$F,4,FALSE())</f>
        <v>Cline-Mccarthy</v>
      </c>
      <c r="N679" s="4">
        <f>VLOOKUP(J679,Cleaned_ProductTable!$A:$F,5,FALSE())</f>
        <v>17.309999999999999</v>
      </c>
      <c r="O679" s="4" t="str">
        <f>Cleaned_SalesTable!E679</f>
        <v>STORE14</v>
      </c>
      <c r="P679" s="4" t="str">
        <f>VLOOKUP(O679,Cleaned_StoreTable!$A:$F,2,FALSE())</f>
        <v>Mcdonald Inc</v>
      </c>
      <c r="Q679" s="4" t="str">
        <f>VLOOKUP(O679,Cleaned_StoreTable!$A:$F,3,FALSE())</f>
        <v>South</v>
      </c>
      <c r="R679" s="4" t="str">
        <f>VLOOKUP(O679,Cleaned_StoreTable!$A:$F,5,FALSE())</f>
        <v>Outlet</v>
      </c>
      <c r="S679" s="4">
        <f>Cleaned_SalesTable!F679</f>
        <v>2</v>
      </c>
      <c r="T679" s="9">
        <f>Cleaned_SalesTable!G679</f>
        <v>37.21</v>
      </c>
      <c r="U679" s="8">
        <f>Cleaned_SalesTable!H679</f>
        <v>0.19</v>
      </c>
      <c r="V679" s="4" t="str">
        <f>Cleaned_SalesTable!I679</f>
        <v>Credit Card</v>
      </c>
      <c r="W679" s="9">
        <f>Cleaned_SalesTable!J679</f>
        <v>60.280200000000001</v>
      </c>
      <c r="X679" s="9">
        <f t="shared" si="62"/>
        <v>34.619999999999997</v>
      </c>
      <c r="Y679" s="9">
        <f t="shared" si="63"/>
        <v>25.66</v>
      </c>
      <c r="Z679" s="10">
        <f t="shared" si="64"/>
        <v>0.42570000000000002</v>
      </c>
      <c r="AA679" s="4" t="str">
        <f t="shared" si="65"/>
        <v>Standard</v>
      </c>
    </row>
    <row r="680" spans="1:27" ht="15" customHeight="1" x14ac:dyDescent="0.3">
      <c r="A680" s="4" t="str">
        <f>Cleaned_SalesTable!A680</f>
        <v>SALE678</v>
      </c>
      <c r="B680" s="26">
        <f>Cleaned_SalesTable!B680</f>
        <v>45220</v>
      </c>
      <c r="C680" s="4" t="str">
        <f t="shared" si="60"/>
        <v>Oct-2023</v>
      </c>
      <c r="D680" s="24">
        <f t="shared" si="61"/>
        <v>2023</v>
      </c>
      <c r="E680" s="4" t="str">
        <f>Cleaned_SalesTable!C680</f>
        <v>CUST1417</v>
      </c>
      <c r="F680" s="4" t="str">
        <f>VLOOKUP(E680,Cleaned_CustomerTable!$A:$H,2,FALSE())</f>
        <v>Karen King</v>
      </c>
      <c r="G680" s="24">
        <f>VLOOKUP(E680,Cleaned_CustomerTable!$A:$H,3,FALSE())</f>
        <v>64</v>
      </c>
      <c r="H680" s="4" t="str">
        <f>VLOOKUP(E680,Cleaned_CustomerTable!$A:$H,8,FALSE())</f>
        <v>Bronze</v>
      </c>
      <c r="I680" s="4" t="str">
        <f>VLOOKUP(E680,Cleaned_CustomerTable!$A:$H,6,FALSE())</f>
        <v>North Carolina</v>
      </c>
      <c r="J680" s="4" t="str">
        <f>Cleaned_SalesTable!D680</f>
        <v>PROD62</v>
      </c>
      <c r="K680" s="4" t="str">
        <f>VLOOKUP(J680,Cleaned_ProductTable!$A:$F,2,FALSE())</f>
        <v>Laptop Cooling Pad</v>
      </c>
      <c r="L680" s="4" t="str">
        <f>VLOOKUP(J680,Cleaned_ProductTable!$A:$F,3,FALSE())</f>
        <v>Electronics</v>
      </c>
      <c r="M680" s="4" t="str">
        <f>VLOOKUP(J680,Cleaned_ProductTable!$A:$F,4,FALSE())</f>
        <v>Murray, Gould and Ware</v>
      </c>
      <c r="N680" s="4">
        <f>VLOOKUP(J680,Cleaned_ProductTable!$A:$F,5,FALSE())</f>
        <v>86.42</v>
      </c>
      <c r="O680" s="4" t="str">
        <f>Cleaned_SalesTable!E680</f>
        <v>STORE13</v>
      </c>
      <c r="P680" s="4" t="str">
        <f>VLOOKUP(O680,Cleaned_StoreTable!$A:$F,2,FALSE())</f>
        <v>Gardner, Humphrey and Contreras</v>
      </c>
      <c r="Q680" s="4" t="str">
        <f>VLOOKUP(O680,Cleaned_StoreTable!$A:$F,3,FALSE())</f>
        <v>East</v>
      </c>
      <c r="R680" s="4" t="str">
        <f>VLOOKUP(O680,Cleaned_StoreTable!$A:$F,5,FALSE())</f>
        <v>Flagship</v>
      </c>
      <c r="S680" s="4">
        <f>Cleaned_SalesTable!F680</f>
        <v>1</v>
      </c>
      <c r="T680" s="9">
        <f>Cleaned_SalesTable!G680</f>
        <v>331.73</v>
      </c>
      <c r="U680" s="8">
        <f>Cleaned_SalesTable!H680</f>
        <v>0.04</v>
      </c>
      <c r="V680" s="4" t="str">
        <f>Cleaned_SalesTable!I680</f>
        <v>Credit Card</v>
      </c>
      <c r="W680" s="9">
        <f>Cleaned_SalesTable!J680</f>
        <v>318.46080000000001</v>
      </c>
      <c r="X680" s="9">
        <f t="shared" si="62"/>
        <v>86.42</v>
      </c>
      <c r="Y680" s="9">
        <f t="shared" si="63"/>
        <v>232.04</v>
      </c>
      <c r="Z680" s="10">
        <f t="shared" si="64"/>
        <v>0.72860000000000003</v>
      </c>
      <c r="AA680" s="4" t="str">
        <f t="shared" si="65"/>
        <v>Standard</v>
      </c>
    </row>
    <row r="681" spans="1:27" ht="15" customHeight="1" x14ac:dyDescent="0.3">
      <c r="A681" s="4" t="str">
        <f>Cleaned_SalesTable!A681</f>
        <v>SALE679</v>
      </c>
      <c r="B681" s="26">
        <f>Cleaned_SalesTable!B681</f>
        <v>45273</v>
      </c>
      <c r="C681" s="4" t="str">
        <f t="shared" si="60"/>
        <v>Dec-2023</v>
      </c>
      <c r="D681" s="24">
        <f t="shared" si="61"/>
        <v>2023</v>
      </c>
      <c r="E681" s="4" t="str">
        <f>Cleaned_SalesTable!C681</f>
        <v>CUST1364</v>
      </c>
      <c r="F681" s="4" t="str">
        <f>VLOOKUP(E681,Cleaned_CustomerTable!$A:$H,2,FALSE())</f>
        <v>Chloe Aguilar</v>
      </c>
      <c r="G681" s="24">
        <f>VLOOKUP(E681,Cleaned_CustomerTable!$A:$H,3,FALSE())</f>
        <v>58</v>
      </c>
      <c r="H681" s="4" t="str">
        <f>VLOOKUP(E681,Cleaned_CustomerTable!$A:$H,8,FALSE())</f>
        <v>Bronze</v>
      </c>
      <c r="I681" s="4" t="str">
        <f>VLOOKUP(E681,Cleaned_CustomerTable!$A:$H,6,FALSE())</f>
        <v>Arizona</v>
      </c>
      <c r="J681" s="4" t="str">
        <f>Cleaned_SalesTable!D681</f>
        <v>PROD70</v>
      </c>
      <c r="K681" s="4" t="str">
        <f>VLOOKUP(J681,Cleaned_ProductTable!$A:$F,2,FALSE())</f>
        <v>Kitchen Storage Rack</v>
      </c>
      <c r="L681" s="4" t="str">
        <f>VLOOKUP(J681,Cleaned_ProductTable!$A:$F,3,FALSE())</f>
        <v>Home</v>
      </c>
      <c r="M681" s="4" t="str">
        <f>VLOOKUP(J681,Cleaned_ProductTable!$A:$F,4,FALSE())</f>
        <v>Duran Group</v>
      </c>
      <c r="N681" s="4">
        <f>VLOOKUP(J681,Cleaned_ProductTable!$A:$F,5,FALSE())</f>
        <v>138.05000000000001</v>
      </c>
      <c r="O681" s="4" t="str">
        <f>Cleaned_SalesTable!E681</f>
        <v>STORE12</v>
      </c>
      <c r="P681" s="4" t="str">
        <f>VLOOKUP(O681,Cleaned_StoreTable!$A:$F,2,FALSE())</f>
        <v>Thomas, Bridges and Harris</v>
      </c>
      <c r="Q681" s="4" t="str">
        <f>VLOOKUP(O681,Cleaned_StoreTable!$A:$F,3,FALSE())</f>
        <v>North</v>
      </c>
      <c r="R681" s="4" t="str">
        <f>VLOOKUP(O681,Cleaned_StoreTable!$A:$F,5,FALSE())</f>
        <v>Online</v>
      </c>
      <c r="S681" s="4">
        <f>Cleaned_SalesTable!F681</f>
        <v>3</v>
      </c>
      <c r="T681" s="9">
        <f>Cleaned_SalesTable!G681</f>
        <v>306.70999999999998</v>
      </c>
      <c r="U681" s="8">
        <f>Cleaned_SalesTable!H681</f>
        <v>0.09</v>
      </c>
      <c r="V681" s="4" t="str">
        <f>Cleaned_SalesTable!I681</f>
        <v>PayPal</v>
      </c>
      <c r="W681" s="9">
        <f>Cleaned_SalesTable!J681</f>
        <v>837.31830000000002</v>
      </c>
      <c r="X681" s="9">
        <f t="shared" si="62"/>
        <v>414.15</v>
      </c>
      <c r="Y681" s="9">
        <f t="shared" si="63"/>
        <v>423.17</v>
      </c>
      <c r="Z681" s="10">
        <f t="shared" si="64"/>
        <v>0.50539999999999996</v>
      </c>
      <c r="AA681" s="4" t="str">
        <f t="shared" si="65"/>
        <v>Standard</v>
      </c>
    </row>
    <row r="682" spans="1:27" ht="15" customHeight="1" x14ac:dyDescent="0.3">
      <c r="A682" s="4" t="str">
        <f>Cleaned_SalesTable!A682</f>
        <v>SALE680</v>
      </c>
      <c r="B682" s="26">
        <f>Cleaned_SalesTable!B682</f>
        <v>45456</v>
      </c>
      <c r="C682" s="4" t="str">
        <f t="shared" si="60"/>
        <v>Jun-2024</v>
      </c>
      <c r="D682" s="24">
        <f t="shared" si="61"/>
        <v>2024</v>
      </c>
      <c r="E682" s="4" t="str">
        <f>Cleaned_SalesTable!C682</f>
        <v>CUST1270</v>
      </c>
      <c r="F682" s="4" t="str">
        <f>VLOOKUP(E682,Cleaned_CustomerTable!$A:$H,2,FALSE())</f>
        <v>Brian Garcia</v>
      </c>
      <c r="G682" s="24">
        <f>VLOOKUP(E682,Cleaned_CustomerTable!$A:$H,3,FALSE())</f>
        <v>31</v>
      </c>
      <c r="H682" s="4" t="str">
        <f>VLOOKUP(E682,Cleaned_CustomerTable!$A:$H,8,FALSE())</f>
        <v>Gold</v>
      </c>
      <c r="I682" s="4" t="str">
        <f>VLOOKUP(E682,Cleaned_CustomerTable!$A:$H,6,FALSE())</f>
        <v>Louisiana</v>
      </c>
      <c r="J682" s="4" t="str">
        <f>Cleaned_SalesTable!D682</f>
        <v>PROD25</v>
      </c>
      <c r="K682" s="4" t="str">
        <f>VLOOKUP(J682,Cleaned_ProductTable!$A:$F,2,FALSE())</f>
        <v>Women's Scarf Set</v>
      </c>
      <c r="L682" s="4" t="str">
        <f>VLOOKUP(J682,Cleaned_ProductTable!$A:$F,3,FALSE())</f>
        <v>Clothing</v>
      </c>
      <c r="M682" s="4" t="str">
        <f>VLOOKUP(J682,Cleaned_ProductTable!$A:$F,4,FALSE())</f>
        <v>Brown and Sons</v>
      </c>
      <c r="N682" s="4">
        <f>VLOOKUP(J682,Cleaned_ProductTable!$A:$F,5,FALSE())</f>
        <v>174.02</v>
      </c>
      <c r="O682" s="4" t="str">
        <f>Cleaned_SalesTable!E682</f>
        <v>STORE6</v>
      </c>
      <c r="P682" s="4" t="str">
        <f>VLOOKUP(O682,Cleaned_StoreTable!$A:$F,2,FALSE())</f>
        <v>Benson-Elliott</v>
      </c>
      <c r="Q682" s="4" t="str">
        <f>VLOOKUP(O682,Cleaned_StoreTable!$A:$F,3,FALSE())</f>
        <v>East</v>
      </c>
      <c r="R682" s="4" t="str">
        <f>VLOOKUP(O682,Cleaned_StoreTable!$A:$F,5,FALSE())</f>
        <v>Online</v>
      </c>
      <c r="S682" s="4">
        <f>Cleaned_SalesTable!F682</f>
        <v>4</v>
      </c>
      <c r="T682" s="9">
        <f>Cleaned_SalesTable!G682</f>
        <v>484.92</v>
      </c>
      <c r="U682" s="8">
        <f>Cleaned_SalesTable!H682</f>
        <v>0.28000000000000003</v>
      </c>
      <c r="V682" s="4" t="str">
        <f>Cleaned_SalesTable!I682</f>
        <v>PayPal</v>
      </c>
      <c r="W682" s="9">
        <f>Cleaned_SalesTable!J682</f>
        <v>1396.5696</v>
      </c>
      <c r="X682" s="9">
        <f t="shared" si="62"/>
        <v>696.08</v>
      </c>
      <c r="Y682" s="9">
        <f t="shared" si="63"/>
        <v>700.49</v>
      </c>
      <c r="Z682" s="10">
        <f t="shared" si="64"/>
        <v>0.50160000000000005</v>
      </c>
      <c r="AA682" s="4" t="str">
        <f t="shared" si="65"/>
        <v>High Value</v>
      </c>
    </row>
    <row r="683" spans="1:27" ht="15" customHeight="1" x14ac:dyDescent="0.3">
      <c r="A683" s="4" t="str">
        <f>Cleaned_SalesTable!A683</f>
        <v>SALE681</v>
      </c>
      <c r="B683" s="26">
        <f>Cleaned_SalesTable!B683</f>
        <v>45292</v>
      </c>
      <c r="C683" s="4" t="str">
        <f t="shared" si="60"/>
        <v>Jan-2024</v>
      </c>
      <c r="D683" s="24">
        <f t="shared" si="61"/>
        <v>2024</v>
      </c>
      <c r="E683" s="4" t="str">
        <f>Cleaned_SalesTable!C683</f>
        <v>CUST1043</v>
      </c>
      <c r="F683" s="4" t="str">
        <f>VLOOKUP(E683,Cleaned_CustomerTable!$A:$H,2,FALSE())</f>
        <v>Joseph Snow</v>
      </c>
      <c r="G683" s="24">
        <f>VLOOKUP(E683,Cleaned_CustomerTable!$A:$H,3,FALSE())</f>
        <v>45</v>
      </c>
      <c r="H683" s="4" t="str">
        <f>VLOOKUP(E683,Cleaned_CustomerTable!$A:$H,8,FALSE())</f>
        <v>Gold</v>
      </c>
      <c r="I683" s="4" t="str">
        <f>VLOOKUP(E683,Cleaned_CustomerTable!$A:$H,6,FALSE())</f>
        <v>Vermont</v>
      </c>
      <c r="J683" s="4" t="str">
        <f>Cleaned_SalesTable!D683</f>
        <v>PROD50</v>
      </c>
      <c r="K683" s="4" t="str">
        <f>VLOOKUP(J683,Cleaned_ProductTable!$A:$F,2,FALSE())</f>
        <v>Boxing Hand Wraps</v>
      </c>
      <c r="L683" s="4" t="str">
        <f>VLOOKUP(J683,Cleaned_ProductTable!$A:$F,3,FALSE())</f>
        <v>Sports</v>
      </c>
      <c r="M683" s="4" t="str">
        <f>VLOOKUP(J683,Cleaned_ProductTable!$A:$F,4,FALSE())</f>
        <v>Smith-King</v>
      </c>
      <c r="N683" s="4">
        <f>VLOOKUP(J683,Cleaned_ProductTable!$A:$F,5,FALSE())</f>
        <v>190.29</v>
      </c>
      <c r="O683" s="4" t="str">
        <f>Cleaned_SalesTable!E683</f>
        <v>STORE5</v>
      </c>
      <c r="P683" s="4" t="str">
        <f>VLOOKUP(O683,Cleaned_StoreTable!$A:$F,2,FALSE())</f>
        <v>Gray Ltd</v>
      </c>
      <c r="Q683" s="4" t="str">
        <f>VLOOKUP(O683,Cleaned_StoreTable!$A:$F,3,FALSE())</f>
        <v>North</v>
      </c>
      <c r="R683" s="4" t="str">
        <f>VLOOKUP(O683,Cleaned_StoreTable!$A:$F,5,FALSE())</f>
        <v>Outlet</v>
      </c>
      <c r="S683" s="4">
        <f>Cleaned_SalesTable!F683</f>
        <v>2</v>
      </c>
      <c r="T683" s="9">
        <f>Cleaned_SalesTable!G683</f>
        <v>42.04</v>
      </c>
      <c r="U683" s="8">
        <f>Cleaned_SalesTable!H683</f>
        <v>7.0000000000000007E-2</v>
      </c>
      <c r="V683" s="4" t="str">
        <f>Cleaned_SalesTable!I683</f>
        <v>Credit Card</v>
      </c>
      <c r="W683" s="9">
        <f>Cleaned_SalesTable!J683</f>
        <v>78.194400000000002</v>
      </c>
      <c r="X683" s="9">
        <f t="shared" si="62"/>
        <v>380.58</v>
      </c>
      <c r="Y683" s="9">
        <f t="shared" si="63"/>
        <v>-302.39</v>
      </c>
      <c r="Z683" s="10">
        <f t="shared" si="64"/>
        <v>-3.8672</v>
      </c>
      <c r="AA683" s="4" t="str">
        <f t="shared" si="65"/>
        <v>Standard</v>
      </c>
    </row>
    <row r="684" spans="1:27" ht="15" customHeight="1" x14ac:dyDescent="0.3">
      <c r="A684" s="4" t="str">
        <f>Cleaned_SalesTable!A684</f>
        <v>SALE682</v>
      </c>
      <c r="B684" s="26">
        <f>Cleaned_SalesTable!B684</f>
        <v>45278</v>
      </c>
      <c r="C684" s="4" t="str">
        <f t="shared" si="60"/>
        <v>Dec-2023</v>
      </c>
      <c r="D684" s="24">
        <f t="shared" si="61"/>
        <v>2023</v>
      </c>
      <c r="E684" s="4" t="str">
        <f>Cleaned_SalesTable!C684</f>
        <v>CUST1281</v>
      </c>
      <c r="F684" s="4" t="str">
        <f>VLOOKUP(E684,Cleaned_CustomerTable!$A:$H,2,FALSE())</f>
        <v>Brittany Watson</v>
      </c>
      <c r="G684" s="24">
        <f>VLOOKUP(E684,Cleaned_CustomerTable!$A:$H,3,FALSE())</f>
        <v>59</v>
      </c>
      <c r="H684" s="4" t="str">
        <f>VLOOKUP(E684,Cleaned_CustomerTable!$A:$H,8,FALSE())</f>
        <v>Platinum</v>
      </c>
      <c r="I684" s="4" t="str">
        <f>VLOOKUP(E684,Cleaned_CustomerTable!$A:$H,6,FALSE())</f>
        <v>Connecticut</v>
      </c>
      <c r="J684" s="4" t="str">
        <f>Cleaned_SalesTable!D684</f>
        <v>PROD55</v>
      </c>
      <c r="K684" s="4" t="str">
        <f>VLOOKUP(J684,Cleaned_ProductTable!$A:$F,2,FALSE())</f>
        <v>Ceramic Plant Pot</v>
      </c>
      <c r="L684" s="4" t="str">
        <f>VLOOKUP(J684,Cleaned_ProductTable!$A:$F,3,FALSE())</f>
        <v>Home</v>
      </c>
      <c r="M684" s="4" t="str">
        <f>VLOOKUP(J684,Cleaned_ProductTable!$A:$F,4,FALSE())</f>
        <v>Hatfield, Baird and Torres</v>
      </c>
      <c r="N684" s="4">
        <f>VLOOKUP(J684,Cleaned_ProductTable!$A:$F,5,FALSE())</f>
        <v>81.75</v>
      </c>
      <c r="O684" s="4" t="str">
        <f>Cleaned_SalesTable!E684</f>
        <v>STORE6</v>
      </c>
      <c r="P684" s="4" t="str">
        <f>VLOOKUP(O684,Cleaned_StoreTable!$A:$F,2,FALSE())</f>
        <v>Benson-Elliott</v>
      </c>
      <c r="Q684" s="4" t="str">
        <f>VLOOKUP(O684,Cleaned_StoreTable!$A:$F,3,FALSE())</f>
        <v>East</v>
      </c>
      <c r="R684" s="4" t="str">
        <f>VLOOKUP(O684,Cleaned_StoreTable!$A:$F,5,FALSE())</f>
        <v>Online</v>
      </c>
      <c r="S684" s="4">
        <f>Cleaned_SalesTable!F684</f>
        <v>3</v>
      </c>
      <c r="T684" s="9">
        <f>Cleaned_SalesTable!G684</f>
        <v>599.48</v>
      </c>
      <c r="U684" s="8">
        <f>Cleaned_SalesTable!H684</f>
        <v>0.22</v>
      </c>
      <c r="V684" s="4" t="str">
        <f>Cleaned_SalesTable!I684</f>
        <v>PayPal</v>
      </c>
      <c r="W684" s="9">
        <f>Cleaned_SalesTable!J684</f>
        <v>1402.7832000000001</v>
      </c>
      <c r="X684" s="9">
        <f t="shared" si="62"/>
        <v>245.25</v>
      </c>
      <c r="Y684" s="9">
        <f t="shared" si="63"/>
        <v>1157.53</v>
      </c>
      <c r="Z684" s="10">
        <f t="shared" si="64"/>
        <v>0.82520000000000004</v>
      </c>
      <c r="AA684" s="4" t="str">
        <f t="shared" si="65"/>
        <v>High Value</v>
      </c>
    </row>
    <row r="685" spans="1:27" ht="15" customHeight="1" x14ac:dyDescent="0.3">
      <c r="A685" s="4" t="str">
        <f>Cleaned_SalesTable!A685</f>
        <v>SALE683</v>
      </c>
      <c r="B685" s="26">
        <f>Cleaned_SalesTable!B685</f>
        <v>45232</v>
      </c>
      <c r="C685" s="4" t="str">
        <f t="shared" si="60"/>
        <v>Nov-2023</v>
      </c>
      <c r="D685" s="24">
        <f t="shared" si="61"/>
        <v>2023</v>
      </c>
      <c r="E685" s="4" t="str">
        <f>Cleaned_SalesTable!C685</f>
        <v>CUST1357</v>
      </c>
      <c r="F685" s="4" t="str">
        <f>VLOOKUP(E685,Cleaned_CustomerTable!$A:$H,2,FALSE())</f>
        <v>Manuel Castillo</v>
      </c>
      <c r="G685" s="24">
        <f>VLOOKUP(E685,Cleaned_CustomerTable!$A:$H,3,FALSE())</f>
        <v>41</v>
      </c>
      <c r="H685" s="4" t="str">
        <f>VLOOKUP(E685,Cleaned_CustomerTable!$A:$H,8,FALSE())</f>
        <v>Gold</v>
      </c>
      <c r="I685" s="4" t="str">
        <f>VLOOKUP(E685,Cleaned_CustomerTable!$A:$H,6,FALSE())</f>
        <v>Tennessee</v>
      </c>
      <c r="J685" s="4" t="str">
        <f>Cleaned_SalesTable!D685</f>
        <v>PROD17</v>
      </c>
      <c r="K685" s="4" t="str">
        <f>VLOOKUP(J685,Cleaned_ProductTable!$A:$F,2,FALSE())</f>
        <v>Soccer Training Cone Set</v>
      </c>
      <c r="L685" s="4" t="str">
        <f>VLOOKUP(J685,Cleaned_ProductTable!$A:$F,3,FALSE())</f>
        <v>Sports</v>
      </c>
      <c r="M685" s="4" t="str">
        <f>VLOOKUP(J685,Cleaned_ProductTable!$A:$F,4,FALSE())</f>
        <v>Ford, Murphy and Wilson</v>
      </c>
      <c r="N685" s="4">
        <f>VLOOKUP(J685,Cleaned_ProductTable!$A:$F,5,FALSE())</f>
        <v>144.53</v>
      </c>
      <c r="O685" s="4" t="str">
        <f>Cleaned_SalesTable!E685</f>
        <v>STORE1</v>
      </c>
      <c r="P685" s="4" t="str">
        <f>VLOOKUP(O685,Cleaned_StoreTable!$A:$F,2,FALSE())</f>
        <v>Martinez, Adkins and Johnson</v>
      </c>
      <c r="Q685" s="4" t="str">
        <f>VLOOKUP(O685,Cleaned_StoreTable!$A:$F,3,FALSE())</f>
        <v>North</v>
      </c>
      <c r="R685" s="4" t="str">
        <f>VLOOKUP(O685,Cleaned_StoreTable!$A:$F,5,FALSE())</f>
        <v>Flagship</v>
      </c>
      <c r="S685" s="4">
        <f>Cleaned_SalesTable!F685</f>
        <v>3</v>
      </c>
      <c r="T685" s="9">
        <f>Cleaned_SalesTable!G685</f>
        <v>401.42</v>
      </c>
      <c r="U685" s="8">
        <f>Cleaned_SalesTable!H685</f>
        <v>0.01</v>
      </c>
      <c r="V685" s="4" t="str">
        <f>Cleaned_SalesTable!I685</f>
        <v>COD</v>
      </c>
      <c r="W685" s="9">
        <f>Cleaned_SalesTable!J685</f>
        <v>1192.2174</v>
      </c>
      <c r="X685" s="9">
        <f t="shared" si="62"/>
        <v>433.59</v>
      </c>
      <c r="Y685" s="9">
        <f t="shared" si="63"/>
        <v>758.63</v>
      </c>
      <c r="Z685" s="10">
        <f t="shared" si="64"/>
        <v>0.63629999999999998</v>
      </c>
      <c r="AA685" s="4" t="str">
        <f t="shared" si="65"/>
        <v>High Value</v>
      </c>
    </row>
    <row r="686" spans="1:27" ht="15" customHeight="1" x14ac:dyDescent="0.3">
      <c r="A686" s="4" t="str">
        <f>Cleaned_SalesTable!A686</f>
        <v>SALE684</v>
      </c>
      <c r="B686" s="26">
        <f>Cleaned_SalesTable!B686</f>
        <v>45907</v>
      </c>
      <c r="C686" s="4" t="str">
        <f t="shared" si="60"/>
        <v>Sep-2025</v>
      </c>
      <c r="D686" s="24">
        <f t="shared" si="61"/>
        <v>2025</v>
      </c>
      <c r="E686" s="4" t="str">
        <f>Cleaned_SalesTable!C686</f>
        <v>CUST1192</v>
      </c>
      <c r="F686" s="4" t="str">
        <f>VLOOKUP(E686,Cleaned_CustomerTable!$A:$H,2,FALSE())</f>
        <v>Jacob Wood</v>
      </c>
      <c r="G686" s="24">
        <f>VLOOKUP(E686,Cleaned_CustomerTable!$A:$H,3,FALSE())</f>
        <v>26</v>
      </c>
      <c r="H686" s="4" t="str">
        <f>VLOOKUP(E686,Cleaned_CustomerTable!$A:$H,8,FALSE())</f>
        <v>Gold</v>
      </c>
      <c r="I686" s="4" t="str">
        <f>VLOOKUP(E686,Cleaned_CustomerTable!$A:$H,6,FALSE())</f>
        <v>Idaho</v>
      </c>
      <c r="J686" s="4" t="str">
        <f>Cleaned_SalesTable!D686</f>
        <v>PROD46</v>
      </c>
      <c r="K686" s="4" t="str">
        <f>VLOOKUP(J686,Cleaned_ProductTable!$A:$F,2,FALSE())</f>
        <v>Men's Winter Jacket</v>
      </c>
      <c r="L686" s="4" t="str">
        <f>VLOOKUP(J686,Cleaned_ProductTable!$A:$F,3,FALSE())</f>
        <v>Clothing</v>
      </c>
      <c r="M686" s="4" t="str">
        <f>VLOOKUP(J686,Cleaned_ProductTable!$A:$F,4,FALSE())</f>
        <v>Kelly, Smith and Perez</v>
      </c>
      <c r="N686" s="4">
        <f>VLOOKUP(J686,Cleaned_ProductTable!$A:$F,5,FALSE())</f>
        <v>167.34</v>
      </c>
      <c r="O686" s="4" t="str">
        <f>Cleaned_SalesTable!E686</f>
        <v>STORE8</v>
      </c>
      <c r="P686" s="4" t="str">
        <f>VLOOKUP(O686,Cleaned_StoreTable!$A:$F,2,FALSE())</f>
        <v>Bean, Jones and Park</v>
      </c>
      <c r="Q686" s="4" t="str">
        <f>VLOOKUP(O686,Cleaned_StoreTable!$A:$F,3,FALSE())</f>
        <v>West</v>
      </c>
      <c r="R686" s="4" t="str">
        <f>VLOOKUP(O686,Cleaned_StoreTable!$A:$F,5,FALSE())</f>
        <v>Online</v>
      </c>
      <c r="S686" s="4">
        <f>Cleaned_SalesTable!F686</f>
        <v>4</v>
      </c>
      <c r="T686" s="9">
        <f>Cleaned_SalesTable!G686</f>
        <v>442.54</v>
      </c>
      <c r="U686" s="8">
        <f>Cleaned_SalesTable!H686</f>
        <v>0.06</v>
      </c>
      <c r="V686" s="4" t="str">
        <f>Cleaned_SalesTable!I686</f>
        <v>Credit Card</v>
      </c>
      <c r="W686" s="9">
        <f>Cleaned_SalesTable!J686</f>
        <v>1663.9503999999999</v>
      </c>
      <c r="X686" s="9">
        <f t="shared" si="62"/>
        <v>669.36</v>
      </c>
      <c r="Y686" s="9">
        <f t="shared" si="63"/>
        <v>994.59</v>
      </c>
      <c r="Z686" s="10">
        <f t="shared" si="64"/>
        <v>0.59770000000000001</v>
      </c>
      <c r="AA686" s="4" t="str">
        <f t="shared" si="65"/>
        <v>High Value</v>
      </c>
    </row>
    <row r="687" spans="1:27" ht="15" customHeight="1" x14ac:dyDescent="0.3">
      <c r="A687" s="4" t="str">
        <f>Cleaned_SalesTable!A687</f>
        <v>SALE685</v>
      </c>
      <c r="B687" s="26">
        <f>Cleaned_SalesTable!B687</f>
        <v>45270</v>
      </c>
      <c r="C687" s="4" t="str">
        <f t="shared" si="60"/>
        <v>Dec-2023</v>
      </c>
      <c r="D687" s="24">
        <f t="shared" si="61"/>
        <v>2023</v>
      </c>
      <c r="E687" s="4" t="str">
        <f>Cleaned_SalesTable!C687</f>
        <v>CUST1456</v>
      </c>
      <c r="F687" s="4" t="str">
        <f>VLOOKUP(E687,Cleaned_CustomerTable!$A:$H,2,FALSE())</f>
        <v>Julie Powell</v>
      </c>
      <c r="G687" s="24">
        <f>VLOOKUP(E687,Cleaned_CustomerTable!$A:$H,3,FALSE())</f>
        <v>59</v>
      </c>
      <c r="H687" s="4" t="str">
        <f>VLOOKUP(E687,Cleaned_CustomerTable!$A:$H,8,FALSE())</f>
        <v>Gold</v>
      </c>
      <c r="I687" s="4" t="str">
        <f>VLOOKUP(E687,Cleaned_CustomerTable!$A:$H,6,FALSE())</f>
        <v>Arkansas</v>
      </c>
      <c r="J687" s="4" t="str">
        <f>Cleaned_SalesTable!D687</f>
        <v>PROD88</v>
      </c>
      <c r="K687" s="4" t="str">
        <f>VLOOKUP(J687,Cleaned_ProductTable!$A:$F,2,FALSE())</f>
        <v>Sports Wrist Sweatbands</v>
      </c>
      <c r="L687" s="4" t="str">
        <f>VLOOKUP(J687,Cleaned_ProductTable!$A:$F,3,FALSE())</f>
        <v>Sports</v>
      </c>
      <c r="M687" s="4" t="str">
        <f>VLOOKUP(J687,Cleaned_ProductTable!$A:$F,4,FALSE())</f>
        <v>Olsen-Daniels</v>
      </c>
      <c r="N687" s="4">
        <f>VLOOKUP(J687,Cleaned_ProductTable!$A:$F,5,FALSE())</f>
        <v>131.24</v>
      </c>
      <c r="O687" s="4" t="str">
        <f>Cleaned_SalesTable!E687</f>
        <v>STORE13</v>
      </c>
      <c r="P687" s="4" t="str">
        <f>VLOOKUP(O687,Cleaned_StoreTable!$A:$F,2,FALSE())</f>
        <v>Gardner, Humphrey and Contreras</v>
      </c>
      <c r="Q687" s="4" t="str">
        <f>VLOOKUP(O687,Cleaned_StoreTable!$A:$F,3,FALSE())</f>
        <v>East</v>
      </c>
      <c r="R687" s="4" t="str">
        <f>VLOOKUP(O687,Cleaned_StoreTable!$A:$F,5,FALSE())</f>
        <v>Flagship</v>
      </c>
      <c r="S687" s="4">
        <f>Cleaned_SalesTable!F687</f>
        <v>4</v>
      </c>
      <c r="T687" s="9">
        <f>Cleaned_SalesTable!G687</f>
        <v>451.41</v>
      </c>
      <c r="U687" s="8">
        <f>Cleaned_SalesTable!H687</f>
        <v>0.06</v>
      </c>
      <c r="V687" s="4" t="str">
        <f>Cleaned_SalesTable!I687</f>
        <v>PayPal</v>
      </c>
      <c r="W687" s="9">
        <f>Cleaned_SalesTable!J687</f>
        <v>1697.3016</v>
      </c>
      <c r="X687" s="9">
        <f t="shared" si="62"/>
        <v>524.96</v>
      </c>
      <c r="Y687" s="9">
        <f t="shared" si="63"/>
        <v>1172.3399999999999</v>
      </c>
      <c r="Z687" s="10">
        <f t="shared" si="64"/>
        <v>0.69069999999999998</v>
      </c>
      <c r="AA687" s="4" t="str">
        <f t="shared" si="65"/>
        <v>High Value</v>
      </c>
    </row>
    <row r="688" spans="1:27" ht="15" customHeight="1" x14ac:dyDescent="0.3">
      <c r="A688" s="4" t="str">
        <f>Cleaned_SalesTable!A688</f>
        <v>SALE686</v>
      </c>
      <c r="B688" s="26">
        <f>Cleaned_SalesTable!B688</f>
        <v>45942</v>
      </c>
      <c r="C688" s="4" t="str">
        <f t="shared" si="60"/>
        <v>Oct-2025</v>
      </c>
      <c r="D688" s="24">
        <f t="shared" si="61"/>
        <v>2025</v>
      </c>
      <c r="E688" s="4" t="str">
        <f>Cleaned_SalesTable!C688</f>
        <v>CUST1265</v>
      </c>
      <c r="F688" s="4" t="str">
        <f>VLOOKUP(E688,Cleaned_CustomerTable!$A:$H,2,FALSE())</f>
        <v>Tracy Kelly</v>
      </c>
      <c r="G688" s="24">
        <f>VLOOKUP(E688,Cleaned_CustomerTable!$A:$H,3,FALSE())</f>
        <v>38</v>
      </c>
      <c r="H688" s="4" t="str">
        <f>VLOOKUP(E688,Cleaned_CustomerTable!$A:$H,8,FALSE())</f>
        <v>Silver</v>
      </c>
      <c r="I688" s="4" t="str">
        <f>VLOOKUP(E688,Cleaned_CustomerTable!$A:$H,6,FALSE())</f>
        <v>Tennessee</v>
      </c>
      <c r="J688" s="4" t="str">
        <f>Cleaned_SalesTable!D688</f>
        <v>PROD91</v>
      </c>
      <c r="K688" s="4" t="str">
        <f>VLOOKUP(J688,Cleaned_ProductTable!$A:$F,2,FALSE())</f>
        <v>Women's High Heels</v>
      </c>
      <c r="L688" s="4" t="str">
        <f>VLOOKUP(J688,Cleaned_ProductTable!$A:$F,3,FALSE())</f>
        <v>Clothing</v>
      </c>
      <c r="M688" s="4" t="str">
        <f>VLOOKUP(J688,Cleaned_ProductTable!$A:$F,4,FALSE())</f>
        <v>Smith-Charles</v>
      </c>
      <c r="N688" s="4">
        <f>VLOOKUP(J688,Cleaned_ProductTable!$A:$F,5,FALSE())</f>
        <v>438.25</v>
      </c>
      <c r="O688" s="4" t="str">
        <f>Cleaned_SalesTable!E688</f>
        <v>STORE9</v>
      </c>
      <c r="P688" s="4" t="str">
        <f>VLOOKUP(O688,Cleaned_StoreTable!$A:$F,2,FALSE())</f>
        <v>Moore, Padilla and Butler</v>
      </c>
      <c r="Q688" s="4" t="str">
        <f>VLOOKUP(O688,Cleaned_StoreTable!$A:$F,3,FALSE())</f>
        <v>South</v>
      </c>
      <c r="R688" s="4" t="str">
        <f>VLOOKUP(O688,Cleaned_StoreTable!$A:$F,5,FALSE())</f>
        <v>Flagship</v>
      </c>
      <c r="S688" s="4">
        <f>Cleaned_SalesTable!F688</f>
        <v>4</v>
      </c>
      <c r="T688" s="9">
        <f>Cleaned_SalesTable!G688</f>
        <v>547.21</v>
      </c>
      <c r="U688" s="8">
        <f>Cleaned_SalesTable!H688</f>
        <v>0.25</v>
      </c>
      <c r="V688" s="4" t="str">
        <f>Cleaned_SalesTable!I688</f>
        <v>Credit Card</v>
      </c>
      <c r="W688" s="9">
        <f>Cleaned_SalesTable!J688</f>
        <v>1641.63</v>
      </c>
      <c r="X688" s="9">
        <f t="shared" si="62"/>
        <v>1753</v>
      </c>
      <c r="Y688" s="9">
        <f t="shared" si="63"/>
        <v>-111.37</v>
      </c>
      <c r="Z688" s="10">
        <f t="shared" si="64"/>
        <v>-6.7799999999999999E-2</v>
      </c>
      <c r="AA688" s="4" t="str">
        <f t="shared" si="65"/>
        <v>High Value</v>
      </c>
    </row>
    <row r="689" spans="1:27" ht="15" customHeight="1" x14ac:dyDescent="0.3">
      <c r="A689" s="4" t="str">
        <f>Cleaned_SalesTable!A689</f>
        <v>SALE687</v>
      </c>
      <c r="B689" s="26">
        <f>Cleaned_SalesTable!B689</f>
        <v>45750</v>
      </c>
      <c r="C689" s="4" t="str">
        <f t="shared" si="60"/>
        <v>Apr-2025</v>
      </c>
      <c r="D689" s="24">
        <f t="shared" si="61"/>
        <v>2025</v>
      </c>
      <c r="E689" s="4" t="str">
        <f>Cleaned_SalesTable!C689</f>
        <v>CUST1203</v>
      </c>
      <c r="F689" s="4" t="str">
        <f>VLOOKUP(E689,Cleaned_CustomerTable!$A:$H,2,FALSE())</f>
        <v>Sarah Brady</v>
      </c>
      <c r="G689" s="24">
        <f>VLOOKUP(E689,Cleaned_CustomerTable!$A:$H,3,FALSE())</f>
        <v>47</v>
      </c>
      <c r="H689" s="4" t="str">
        <f>VLOOKUP(E689,Cleaned_CustomerTable!$A:$H,8,FALSE())</f>
        <v>Platinum</v>
      </c>
      <c r="I689" s="4" t="str">
        <f>VLOOKUP(E689,Cleaned_CustomerTable!$A:$H,6,FALSE())</f>
        <v>Iowa</v>
      </c>
      <c r="J689" s="4" t="str">
        <f>Cleaned_SalesTable!D689</f>
        <v>PROD87</v>
      </c>
      <c r="K689" s="4" t="str">
        <f>VLOOKUP(J689,Cleaned_ProductTable!$A:$F,2,FALSE())</f>
        <v>LED Bedside Lamp</v>
      </c>
      <c r="L689" s="4" t="str">
        <f>VLOOKUP(J689,Cleaned_ProductTable!$A:$F,3,FALSE())</f>
        <v>Home</v>
      </c>
      <c r="M689" s="4" t="str">
        <f>VLOOKUP(J689,Cleaned_ProductTable!$A:$F,4,FALSE())</f>
        <v>Aguilar, Horton and Lewis</v>
      </c>
      <c r="N689" s="4">
        <f>VLOOKUP(J689,Cleaned_ProductTable!$A:$F,5,FALSE())</f>
        <v>371.38</v>
      </c>
      <c r="O689" s="4" t="str">
        <f>Cleaned_SalesTable!E689</f>
        <v>STORE4</v>
      </c>
      <c r="P689" s="4" t="str">
        <f>VLOOKUP(O689,Cleaned_StoreTable!$A:$F,2,FALSE())</f>
        <v>Alexander Group</v>
      </c>
      <c r="Q689" s="4" t="str">
        <f>VLOOKUP(O689,Cleaned_StoreTable!$A:$F,3,FALSE())</f>
        <v>South</v>
      </c>
      <c r="R689" s="4" t="str">
        <f>VLOOKUP(O689,Cleaned_StoreTable!$A:$F,5,FALSE())</f>
        <v>Online</v>
      </c>
      <c r="S689" s="4">
        <f>Cleaned_SalesTable!F689</f>
        <v>1</v>
      </c>
      <c r="T689" s="9">
        <f>Cleaned_SalesTable!G689</f>
        <v>979.28</v>
      </c>
      <c r="U689" s="8">
        <f>Cleaned_SalesTable!H689</f>
        <v>0.2</v>
      </c>
      <c r="V689" s="4" t="str">
        <f>Cleaned_SalesTable!I689</f>
        <v>PayPal</v>
      </c>
      <c r="W689" s="9">
        <f>Cleaned_SalesTable!J689</f>
        <v>783.42399999999998</v>
      </c>
      <c r="X689" s="9">
        <f t="shared" si="62"/>
        <v>371.38</v>
      </c>
      <c r="Y689" s="9">
        <f t="shared" si="63"/>
        <v>412.04</v>
      </c>
      <c r="Z689" s="10">
        <f t="shared" si="64"/>
        <v>0.52590000000000003</v>
      </c>
      <c r="AA689" s="4" t="str">
        <f t="shared" si="65"/>
        <v>Standard</v>
      </c>
    </row>
    <row r="690" spans="1:27" ht="15" customHeight="1" x14ac:dyDescent="0.3">
      <c r="A690" s="4" t="str">
        <f>Cleaned_SalesTable!A690</f>
        <v>SALE688</v>
      </c>
      <c r="B690" s="26">
        <f>Cleaned_SalesTable!B690</f>
        <v>45300</v>
      </c>
      <c r="C690" s="4" t="str">
        <f t="shared" si="60"/>
        <v>Jan-2024</v>
      </c>
      <c r="D690" s="24">
        <f t="shared" si="61"/>
        <v>2024</v>
      </c>
      <c r="E690" s="4" t="str">
        <f>Cleaned_SalesTable!C690</f>
        <v>CUST1464</v>
      </c>
      <c r="F690" s="4" t="str">
        <f>VLOOKUP(E690,Cleaned_CustomerTable!$A:$H,2,FALSE())</f>
        <v>David Pierce</v>
      </c>
      <c r="G690" s="24">
        <f>VLOOKUP(E690,Cleaned_CustomerTable!$A:$H,3,FALSE())</f>
        <v>45</v>
      </c>
      <c r="H690" s="4" t="str">
        <f>VLOOKUP(E690,Cleaned_CustomerTable!$A:$H,8,FALSE())</f>
        <v>Platinum</v>
      </c>
      <c r="I690" s="4" t="str">
        <f>VLOOKUP(E690,Cleaned_CustomerTable!$A:$H,6,FALSE())</f>
        <v>Washington</v>
      </c>
      <c r="J690" s="4" t="str">
        <f>Cleaned_SalesTable!D690</f>
        <v>PROD56</v>
      </c>
      <c r="K690" s="4" t="str">
        <f>VLOOKUP(J690,Cleaned_ProductTable!$A:$F,2,FALSE())</f>
        <v>Premium Blanket Throw</v>
      </c>
      <c r="L690" s="4" t="str">
        <f>VLOOKUP(J690,Cleaned_ProductTable!$A:$F,3,FALSE())</f>
        <v>Home</v>
      </c>
      <c r="M690" s="4" t="str">
        <f>VLOOKUP(J690,Cleaned_ProductTable!$A:$F,4,FALSE())</f>
        <v>Hernandez, Kennedy and Porter</v>
      </c>
      <c r="N690" s="4">
        <f>VLOOKUP(J690,Cleaned_ProductTable!$A:$F,5,FALSE())</f>
        <v>461.47</v>
      </c>
      <c r="O690" s="4" t="str">
        <f>Cleaned_SalesTable!E690</f>
        <v>STORE7</v>
      </c>
      <c r="P690" s="4" t="str">
        <f>VLOOKUP(O690,Cleaned_StoreTable!$A:$F,2,FALSE())</f>
        <v>Martinez-Mullins</v>
      </c>
      <c r="Q690" s="4" t="str">
        <f>VLOOKUP(O690,Cleaned_StoreTable!$A:$F,3,FALSE())</f>
        <v>South</v>
      </c>
      <c r="R690" s="4" t="str">
        <f>VLOOKUP(O690,Cleaned_StoreTable!$A:$F,5,FALSE())</f>
        <v>Online</v>
      </c>
      <c r="S690" s="4">
        <f>Cleaned_SalesTable!F690</f>
        <v>4</v>
      </c>
      <c r="T690" s="9">
        <f>Cleaned_SalesTable!G690</f>
        <v>263.58999999999997</v>
      </c>
      <c r="U690" s="8">
        <f>Cleaned_SalesTable!H690</f>
        <v>0.04</v>
      </c>
      <c r="V690" s="4" t="str">
        <f>Cleaned_SalesTable!I690</f>
        <v>Credit Card</v>
      </c>
      <c r="W690" s="9">
        <f>Cleaned_SalesTable!J690</f>
        <v>1012.1856</v>
      </c>
      <c r="X690" s="9">
        <f t="shared" si="62"/>
        <v>1845.88</v>
      </c>
      <c r="Y690" s="9">
        <f t="shared" si="63"/>
        <v>-833.69</v>
      </c>
      <c r="Z690" s="10">
        <f t="shared" si="64"/>
        <v>-0.82369999999999999</v>
      </c>
      <c r="AA690" s="4" t="str">
        <f t="shared" si="65"/>
        <v>Standard</v>
      </c>
    </row>
    <row r="691" spans="1:27" ht="15" customHeight="1" x14ac:dyDescent="0.3">
      <c r="A691" s="4" t="str">
        <f>Cleaned_SalesTable!A691</f>
        <v>SALE689</v>
      </c>
      <c r="B691" s="26">
        <f>Cleaned_SalesTable!B691</f>
        <v>45876</v>
      </c>
      <c r="C691" s="4" t="str">
        <f t="shared" si="60"/>
        <v>Aug-2025</v>
      </c>
      <c r="D691" s="24">
        <f t="shared" si="61"/>
        <v>2025</v>
      </c>
      <c r="E691" s="4" t="str">
        <f>Cleaned_SalesTable!C691</f>
        <v>CUST1002</v>
      </c>
      <c r="F691" s="4" t="str">
        <f>VLOOKUP(E691,Cleaned_CustomerTable!$A:$H,2,FALSE())</f>
        <v>Dr. Benjamin Price</v>
      </c>
      <c r="G691" s="24">
        <f>VLOOKUP(E691,Cleaned_CustomerTable!$A:$H,3,FALSE())</f>
        <v>29</v>
      </c>
      <c r="H691" s="4" t="str">
        <f>VLOOKUP(E691,Cleaned_CustomerTable!$A:$H,8,FALSE())</f>
        <v>Platinum</v>
      </c>
      <c r="I691" s="4" t="str">
        <f>VLOOKUP(E691,Cleaned_CustomerTable!$A:$H,6,FALSE())</f>
        <v>Alabama</v>
      </c>
      <c r="J691" s="4" t="str">
        <f>Cleaned_SalesTable!D691</f>
        <v>PROD54</v>
      </c>
      <c r="K691" s="4" t="str">
        <f>VLOOKUP(J691,Cleaned_ProductTable!$A:$F,2,FALSE())</f>
        <v>Sports Stopwatch Pro</v>
      </c>
      <c r="L691" s="4" t="str">
        <f>VLOOKUP(J691,Cleaned_ProductTable!$A:$F,3,FALSE())</f>
        <v>Sports</v>
      </c>
      <c r="M691" s="4" t="str">
        <f>VLOOKUP(J691,Cleaned_ProductTable!$A:$F,4,FALSE())</f>
        <v>Thompson-French</v>
      </c>
      <c r="N691" s="4">
        <f>VLOOKUP(J691,Cleaned_ProductTable!$A:$F,5,FALSE())</f>
        <v>434.84</v>
      </c>
      <c r="O691" s="4" t="str">
        <f>Cleaned_SalesTable!E691</f>
        <v>STORE5</v>
      </c>
      <c r="P691" s="4" t="str">
        <f>VLOOKUP(O691,Cleaned_StoreTable!$A:$F,2,FALSE())</f>
        <v>Gray Ltd</v>
      </c>
      <c r="Q691" s="4" t="str">
        <f>VLOOKUP(O691,Cleaned_StoreTable!$A:$F,3,FALSE())</f>
        <v>North</v>
      </c>
      <c r="R691" s="4" t="str">
        <f>VLOOKUP(O691,Cleaned_StoreTable!$A:$F,5,FALSE())</f>
        <v>Outlet</v>
      </c>
      <c r="S691" s="4">
        <f>Cleaned_SalesTable!F691</f>
        <v>1</v>
      </c>
      <c r="T691" s="9">
        <f>Cleaned_SalesTable!G691</f>
        <v>692.75</v>
      </c>
      <c r="U691" s="8">
        <f>Cleaned_SalesTable!H691</f>
        <v>0.11</v>
      </c>
      <c r="V691" s="4" t="str">
        <f>Cleaned_SalesTable!I691</f>
        <v>COD</v>
      </c>
      <c r="W691" s="9">
        <f>Cleaned_SalesTable!J691</f>
        <v>616.54750000000001</v>
      </c>
      <c r="X691" s="9">
        <f t="shared" si="62"/>
        <v>434.84</v>
      </c>
      <c r="Y691" s="9">
        <f t="shared" si="63"/>
        <v>181.71</v>
      </c>
      <c r="Z691" s="10">
        <f t="shared" si="64"/>
        <v>0.29470000000000002</v>
      </c>
      <c r="AA691" s="4" t="str">
        <f t="shared" si="65"/>
        <v>Standard</v>
      </c>
    </row>
    <row r="692" spans="1:27" ht="15" customHeight="1" x14ac:dyDescent="0.3">
      <c r="A692" s="4" t="str">
        <f>Cleaned_SalesTable!A692</f>
        <v>SALE690</v>
      </c>
      <c r="B692" s="26">
        <f>Cleaned_SalesTable!B692</f>
        <v>45301</v>
      </c>
      <c r="C692" s="4" t="str">
        <f t="shared" si="60"/>
        <v>Jan-2024</v>
      </c>
      <c r="D692" s="24">
        <f t="shared" si="61"/>
        <v>2024</v>
      </c>
      <c r="E692" s="4" t="str">
        <f>Cleaned_SalesTable!C692</f>
        <v>CUST1163</v>
      </c>
      <c r="F692" s="4" t="str">
        <f>VLOOKUP(E692,Cleaned_CustomerTable!$A:$H,2,FALSE())</f>
        <v>Joseph Jones</v>
      </c>
      <c r="G692" s="24">
        <f>VLOOKUP(E692,Cleaned_CustomerTable!$A:$H,3,FALSE())</f>
        <v>21</v>
      </c>
      <c r="H692" s="4" t="str">
        <f>VLOOKUP(E692,Cleaned_CustomerTable!$A:$H,8,FALSE())</f>
        <v>Bronze</v>
      </c>
      <c r="I692" s="4" t="str">
        <f>VLOOKUP(E692,Cleaned_CustomerTable!$A:$H,6,FALSE())</f>
        <v>Illinois</v>
      </c>
      <c r="J692" s="4" t="str">
        <f>Cleaned_SalesTable!D692</f>
        <v>PROD63</v>
      </c>
      <c r="K692" s="4" t="str">
        <f>VLOOKUP(J692,Cleaned_ProductTable!$A:$F,2,FALSE())</f>
        <v>Organic Sunscreen Lotion</v>
      </c>
      <c r="L692" s="4" t="str">
        <f>VLOOKUP(J692,Cleaned_ProductTable!$A:$F,3,FALSE())</f>
        <v>Beauty</v>
      </c>
      <c r="M692" s="4" t="str">
        <f>VLOOKUP(J692,Cleaned_ProductTable!$A:$F,4,FALSE())</f>
        <v>Anderson-Riley</v>
      </c>
      <c r="N692" s="4">
        <f>VLOOKUP(J692,Cleaned_ProductTable!$A:$F,5,FALSE())</f>
        <v>266.86</v>
      </c>
      <c r="O692" s="4" t="str">
        <f>Cleaned_SalesTable!E692</f>
        <v>STORE3</v>
      </c>
      <c r="P692" s="4" t="str">
        <f>VLOOKUP(O692,Cleaned_StoreTable!$A:$F,2,FALSE())</f>
        <v>Johnson-Wright</v>
      </c>
      <c r="Q692" s="4" t="str">
        <f>VLOOKUP(O692,Cleaned_StoreTable!$A:$F,3,FALSE())</f>
        <v>North</v>
      </c>
      <c r="R692" s="4" t="str">
        <f>VLOOKUP(O692,Cleaned_StoreTable!$A:$F,5,FALSE())</f>
        <v>Outlet</v>
      </c>
      <c r="S692" s="4">
        <f>Cleaned_SalesTable!F692</f>
        <v>3</v>
      </c>
      <c r="T692" s="9">
        <f>Cleaned_SalesTable!G692</f>
        <v>142.83000000000001</v>
      </c>
      <c r="U692" s="8">
        <f>Cleaned_SalesTable!H692</f>
        <v>0.01</v>
      </c>
      <c r="V692" s="4" t="str">
        <f>Cleaned_SalesTable!I692</f>
        <v>Credit Card</v>
      </c>
      <c r="W692" s="9">
        <f>Cleaned_SalesTable!J692</f>
        <v>424.20510000000002</v>
      </c>
      <c r="X692" s="9">
        <f t="shared" si="62"/>
        <v>800.58</v>
      </c>
      <c r="Y692" s="9">
        <f t="shared" si="63"/>
        <v>-376.37</v>
      </c>
      <c r="Z692" s="10">
        <f t="shared" si="64"/>
        <v>-0.88719999999999999</v>
      </c>
      <c r="AA692" s="4" t="str">
        <f t="shared" si="65"/>
        <v>Standard</v>
      </c>
    </row>
    <row r="693" spans="1:27" ht="15" customHeight="1" x14ac:dyDescent="0.3">
      <c r="A693" s="4" t="str">
        <f>Cleaned_SalesTable!A693</f>
        <v>SALE691</v>
      </c>
      <c r="B693" s="26">
        <f>Cleaned_SalesTable!B693</f>
        <v>45857</v>
      </c>
      <c r="C693" s="4" t="str">
        <f t="shared" si="60"/>
        <v>Jul-2025</v>
      </c>
      <c r="D693" s="24">
        <f t="shared" si="61"/>
        <v>2025</v>
      </c>
      <c r="E693" s="4" t="str">
        <f>Cleaned_SalesTable!C693</f>
        <v>CUST1124</v>
      </c>
      <c r="F693" s="4" t="str">
        <f>VLOOKUP(E693,Cleaned_CustomerTable!$A:$H,2,FALSE())</f>
        <v>Donald Lee</v>
      </c>
      <c r="G693" s="24">
        <f>VLOOKUP(E693,Cleaned_CustomerTable!$A:$H,3,FALSE())</f>
        <v>26</v>
      </c>
      <c r="H693" s="4" t="str">
        <f>VLOOKUP(E693,Cleaned_CustomerTable!$A:$H,8,FALSE())</f>
        <v>Bronze</v>
      </c>
      <c r="I693" s="4" t="str">
        <f>VLOOKUP(E693,Cleaned_CustomerTable!$A:$H,6,FALSE())</f>
        <v>Illinois</v>
      </c>
      <c r="J693" s="4" t="str">
        <f>Cleaned_SalesTable!D693</f>
        <v>PROD22</v>
      </c>
      <c r="K693" s="4" t="str">
        <f>VLOOKUP(J693,Cleaned_ProductTable!$A:$F,2,FALSE())</f>
        <v>Carbon Fiber Tennis Racket</v>
      </c>
      <c r="L693" s="4" t="str">
        <f>VLOOKUP(J693,Cleaned_ProductTable!$A:$F,3,FALSE())</f>
        <v>Sports</v>
      </c>
      <c r="M693" s="4" t="str">
        <f>VLOOKUP(J693,Cleaned_ProductTable!$A:$F,4,FALSE())</f>
        <v>Flores, Pineda and Rodriguez</v>
      </c>
      <c r="N693" s="4">
        <f>VLOOKUP(J693,Cleaned_ProductTable!$A:$F,5,FALSE())</f>
        <v>484.62</v>
      </c>
      <c r="O693" s="4" t="str">
        <f>Cleaned_SalesTable!E693</f>
        <v>STORE2</v>
      </c>
      <c r="P693" s="4" t="str">
        <f>VLOOKUP(O693,Cleaned_StoreTable!$A:$F,2,FALSE())</f>
        <v>Black-Horn</v>
      </c>
      <c r="Q693" s="4" t="str">
        <f>VLOOKUP(O693,Cleaned_StoreTable!$A:$F,3,FALSE())</f>
        <v>South</v>
      </c>
      <c r="R693" s="4" t="str">
        <f>VLOOKUP(O693,Cleaned_StoreTable!$A:$F,5,FALSE())</f>
        <v>Outlet</v>
      </c>
      <c r="S693" s="4">
        <f>Cleaned_SalesTable!F693</f>
        <v>2</v>
      </c>
      <c r="T693" s="9">
        <f>Cleaned_SalesTable!G693</f>
        <v>419.25</v>
      </c>
      <c r="U693" s="8">
        <f>Cleaned_SalesTable!H693</f>
        <v>0.17</v>
      </c>
      <c r="V693" s="4" t="str">
        <f>Cleaned_SalesTable!I693</f>
        <v>PayPal</v>
      </c>
      <c r="W693" s="9">
        <f>Cleaned_SalesTable!J693</f>
        <v>695.95500000000004</v>
      </c>
      <c r="X693" s="9">
        <f t="shared" si="62"/>
        <v>969.24</v>
      </c>
      <c r="Y693" s="9">
        <f t="shared" si="63"/>
        <v>-273.29000000000002</v>
      </c>
      <c r="Z693" s="10">
        <f t="shared" si="64"/>
        <v>-0.39269999999999999</v>
      </c>
      <c r="AA693" s="4" t="str">
        <f t="shared" si="65"/>
        <v>Standard</v>
      </c>
    </row>
    <row r="694" spans="1:27" ht="15" customHeight="1" x14ac:dyDescent="0.3">
      <c r="A694" s="4" t="str">
        <f>Cleaned_SalesTable!A694</f>
        <v>SALE692</v>
      </c>
      <c r="B694" s="26">
        <f>Cleaned_SalesTable!B694</f>
        <v>45650</v>
      </c>
      <c r="C694" s="4" t="str">
        <f t="shared" si="60"/>
        <v>Dec-2024</v>
      </c>
      <c r="D694" s="24">
        <f t="shared" si="61"/>
        <v>2024</v>
      </c>
      <c r="E694" s="4" t="str">
        <f>Cleaned_SalesTable!C694</f>
        <v>CUST1240</v>
      </c>
      <c r="F694" s="4" t="str">
        <f>VLOOKUP(E694,Cleaned_CustomerTable!$A:$H,2,FALSE())</f>
        <v>William Hull</v>
      </c>
      <c r="G694" s="24">
        <f>VLOOKUP(E694,Cleaned_CustomerTable!$A:$H,3,FALSE())</f>
        <v>59</v>
      </c>
      <c r="H694" s="4" t="str">
        <f>VLOOKUP(E694,Cleaned_CustomerTable!$A:$H,8,FALSE())</f>
        <v>Platinum</v>
      </c>
      <c r="I694" s="4" t="str">
        <f>VLOOKUP(E694,Cleaned_CustomerTable!$A:$H,6,FALSE())</f>
        <v>Michigan</v>
      </c>
      <c r="J694" s="4" t="str">
        <f>Cleaned_SalesTable!D694</f>
        <v>PROD26</v>
      </c>
      <c r="K694" s="4" t="str">
        <f>VLOOKUP(J694,Cleaned_ProductTable!$A:$F,2,FALSE())</f>
        <v>Wireless Bluetooth Speaker</v>
      </c>
      <c r="L694" s="4" t="str">
        <f>VLOOKUP(J694,Cleaned_ProductTable!$A:$F,3,FALSE())</f>
        <v>Electronics</v>
      </c>
      <c r="M694" s="4" t="str">
        <f>VLOOKUP(J694,Cleaned_ProductTable!$A:$F,4,FALSE())</f>
        <v>Reed-Schmidt</v>
      </c>
      <c r="N694" s="4">
        <f>VLOOKUP(J694,Cleaned_ProductTable!$A:$F,5,FALSE())</f>
        <v>322.41000000000003</v>
      </c>
      <c r="O694" s="4" t="str">
        <f>Cleaned_SalesTable!E694</f>
        <v>STORE19</v>
      </c>
      <c r="P694" s="4" t="str">
        <f>VLOOKUP(O694,Cleaned_StoreTable!$A:$F,2,FALSE())</f>
        <v>Mann-Austin</v>
      </c>
      <c r="Q694" s="4" t="str">
        <f>VLOOKUP(O694,Cleaned_StoreTable!$A:$F,3,FALSE())</f>
        <v>East</v>
      </c>
      <c r="R694" s="4" t="str">
        <f>VLOOKUP(O694,Cleaned_StoreTable!$A:$F,5,FALSE())</f>
        <v>Online</v>
      </c>
      <c r="S694" s="4">
        <f>Cleaned_SalesTable!F694</f>
        <v>2</v>
      </c>
      <c r="T694" s="9">
        <f>Cleaned_SalesTable!G694</f>
        <v>800.84</v>
      </c>
      <c r="U694" s="8">
        <f>Cleaned_SalesTable!H694</f>
        <v>0.27</v>
      </c>
      <c r="V694" s="4" t="str">
        <f>Cleaned_SalesTable!I694</f>
        <v>COD</v>
      </c>
      <c r="W694" s="9">
        <f>Cleaned_SalesTable!J694</f>
        <v>1169.2264</v>
      </c>
      <c r="X694" s="9">
        <f t="shared" si="62"/>
        <v>644.82000000000005</v>
      </c>
      <c r="Y694" s="9">
        <f t="shared" si="63"/>
        <v>524.41</v>
      </c>
      <c r="Z694" s="10">
        <f t="shared" si="64"/>
        <v>0.44850000000000001</v>
      </c>
      <c r="AA694" s="4" t="str">
        <f t="shared" si="65"/>
        <v>High Value</v>
      </c>
    </row>
    <row r="695" spans="1:27" ht="15" customHeight="1" x14ac:dyDescent="0.3">
      <c r="A695" s="4" t="str">
        <f>Cleaned_SalesTable!A695</f>
        <v>SALE693</v>
      </c>
      <c r="B695" s="26">
        <f>Cleaned_SalesTable!B695</f>
        <v>45520</v>
      </c>
      <c r="C695" s="4" t="str">
        <f t="shared" si="60"/>
        <v>Aug-2024</v>
      </c>
      <c r="D695" s="24">
        <f t="shared" si="61"/>
        <v>2024</v>
      </c>
      <c r="E695" s="4" t="str">
        <f>Cleaned_SalesTable!C695</f>
        <v>CUST1001</v>
      </c>
      <c r="F695" s="4" t="str">
        <f>VLOOKUP(E695,Cleaned_CustomerTable!$A:$H,2,FALSE())</f>
        <v>Eugene Nelson</v>
      </c>
      <c r="G695" s="24">
        <f>VLOOKUP(E695,Cleaned_CustomerTable!$A:$H,3,FALSE())</f>
        <v>26</v>
      </c>
      <c r="H695" s="4" t="str">
        <f>VLOOKUP(E695,Cleaned_CustomerTable!$A:$H,8,FALSE())</f>
        <v>Platinum</v>
      </c>
      <c r="I695" s="4" t="str">
        <f>VLOOKUP(E695,Cleaned_CustomerTable!$A:$H,6,FALSE())</f>
        <v>North Dakota</v>
      </c>
      <c r="J695" s="4" t="str">
        <f>Cleaned_SalesTable!D695</f>
        <v>PROD48</v>
      </c>
      <c r="K695" s="4" t="str">
        <f>VLOOKUP(J695,Cleaned_ProductTable!$A:$F,2,FALSE())</f>
        <v>Car Dashboard Phone Holder</v>
      </c>
      <c r="L695" s="4" t="str">
        <f>VLOOKUP(J695,Cleaned_ProductTable!$A:$F,3,FALSE())</f>
        <v>Electronics</v>
      </c>
      <c r="M695" s="4" t="str">
        <f>VLOOKUP(J695,Cleaned_ProductTable!$A:$F,4,FALSE())</f>
        <v>Byrd, Stewart and Valdez</v>
      </c>
      <c r="N695" s="4">
        <f>VLOOKUP(J695,Cleaned_ProductTable!$A:$F,5,FALSE())</f>
        <v>177.98</v>
      </c>
      <c r="O695" s="4" t="str">
        <f>Cleaned_SalesTable!E695</f>
        <v>STORE2</v>
      </c>
      <c r="P695" s="4" t="str">
        <f>VLOOKUP(O695,Cleaned_StoreTable!$A:$F,2,FALSE())</f>
        <v>Black-Horn</v>
      </c>
      <c r="Q695" s="4" t="str">
        <f>VLOOKUP(O695,Cleaned_StoreTable!$A:$F,3,FALSE())</f>
        <v>South</v>
      </c>
      <c r="R695" s="4" t="str">
        <f>VLOOKUP(O695,Cleaned_StoreTable!$A:$F,5,FALSE())</f>
        <v>Outlet</v>
      </c>
      <c r="S695" s="4">
        <f>Cleaned_SalesTable!F695</f>
        <v>1</v>
      </c>
      <c r="T695" s="9">
        <f>Cleaned_SalesTable!G695</f>
        <v>301.24</v>
      </c>
      <c r="U695" s="8">
        <f>Cleaned_SalesTable!H695</f>
        <v>0.11</v>
      </c>
      <c r="V695" s="4" t="str">
        <f>Cleaned_SalesTable!I695</f>
        <v>PayPal</v>
      </c>
      <c r="W695" s="9">
        <f>Cleaned_SalesTable!J695</f>
        <v>268.10359999999997</v>
      </c>
      <c r="X695" s="9">
        <f t="shared" si="62"/>
        <v>177.98</v>
      </c>
      <c r="Y695" s="9">
        <f t="shared" si="63"/>
        <v>90.12</v>
      </c>
      <c r="Z695" s="10">
        <f t="shared" si="64"/>
        <v>0.33610000000000001</v>
      </c>
      <c r="AA695" s="4" t="str">
        <f t="shared" si="65"/>
        <v>Standard</v>
      </c>
    </row>
    <row r="696" spans="1:27" ht="15" customHeight="1" x14ac:dyDescent="0.3">
      <c r="A696" s="4" t="str">
        <f>Cleaned_SalesTable!A696</f>
        <v>SALE694</v>
      </c>
      <c r="B696" s="26">
        <f>Cleaned_SalesTable!B696</f>
        <v>45497</v>
      </c>
      <c r="C696" s="4" t="str">
        <f t="shared" si="60"/>
        <v>Jul-2024</v>
      </c>
      <c r="D696" s="24">
        <f t="shared" si="61"/>
        <v>2024</v>
      </c>
      <c r="E696" s="4" t="str">
        <f>Cleaned_SalesTable!C696</f>
        <v>CUST1288</v>
      </c>
      <c r="F696" s="4" t="str">
        <f>VLOOKUP(E696,Cleaned_CustomerTable!$A:$H,2,FALSE())</f>
        <v>Misty Ferguson</v>
      </c>
      <c r="G696" s="24">
        <f>VLOOKUP(E696,Cleaned_CustomerTable!$A:$H,3,FALSE())</f>
        <v>58</v>
      </c>
      <c r="H696" s="4" t="str">
        <f>VLOOKUP(E696,Cleaned_CustomerTable!$A:$H,8,FALSE())</f>
        <v>Gold</v>
      </c>
      <c r="I696" s="4" t="str">
        <f>VLOOKUP(E696,Cleaned_CustomerTable!$A:$H,6,FALSE())</f>
        <v>Connecticut</v>
      </c>
      <c r="J696" s="4" t="str">
        <f>Cleaned_SalesTable!D696</f>
        <v>PROD85</v>
      </c>
      <c r="K696" s="4" t="str">
        <f>VLOOKUP(J696,Cleaned_ProductTable!$A:$F,2,FALSE())</f>
        <v>Women's Beanie Hat</v>
      </c>
      <c r="L696" s="4" t="str">
        <f>VLOOKUP(J696,Cleaned_ProductTable!$A:$F,3,FALSE())</f>
        <v>Clothing</v>
      </c>
      <c r="M696" s="4" t="str">
        <f>VLOOKUP(J696,Cleaned_ProductTable!$A:$F,4,FALSE())</f>
        <v>Richardson-Carrillo</v>
      </c>
      <c r="N696" s="4">
        <f>VLOOKUP(J696,Cleaned_ProductTable!$A:$F,5,FALSE())</f>
        <v>119.57</v>
      </c>
      <c r="O696" s="4" t="str">
        <f>Cleaned_SalesTable!E696</f>
        <v>STORE5</v>
      </c>
      <c r="P696" s="4" t="str">
        <f>VLOOKUP(O696,Cleaned_StoreTable!$A:$F,2,FALSE())</f>
        <v>Gray Ltd</v>
      </c>
      <c r="Q696" s="4" t="str">
        <f>VLOOKUP(O696,Cleaned_StoreTable!$A:$F,3,FALSE())</f>
        <v>North</v>
      </c>
      <c r="R696" s="4" t="str">
        <f>VLOOKUP(O696,Cleaned_StoreTable!$A:$F,5,FALSE())</f>
        <v>Outlet</v>
      </c>
      <c r="S696" s="4">
        <f>Cleaned_SalesTable!F696</f>
        <v>2</v>
      </c>
      <c r="T696" s="9">
        <f>Cleaned_SalesTable!G696</f>
        <v>701.49</v>
      </c>
      <c r="U696" s="8">
        <f>Cleaned_SalesTable!H696</f>
        <v>0.09</v>
      </c>
      <c r="V696" s="4" t="str">
        <f>Cleaned_SalesTable!I696</f>
        <v>PayPal</v>
      </c>
      <c r="W696" s="9">
        <f>Cleaned_SalesTable!J696</f>
        <v>1276.7118</v>
      </c>
      <c r="X696" s="9">
        <f t="shared" si="62"/>
        <v>239.14</v>
      </c>
      <c r="Y696" s="9">
        <f t="shared" si="63"/>
        <v>1037.57</v>
      </c>
      <c r="Z696" s="10">
        <f t="shared" si="64"/>
        <v>0.81269999999999998</v>
      </c>
      <c r="AA696" s="4" t="str">
        <f t="shared" si="65"/>
        <v>High Value</v>
      </c>
    </row>
    <row r="697" spans="1:27" ht="15" customHeight="1" x14ac:dyDescent="0.3">
      <c r="A697" s="4" t="str">
        <f>Cleaned_SalesTable!A697</f>
        <v>SALE695</v>
      </c>
      <c r="B697" s="26">
        <f>Cleaned_SalesTable!B697</f>
        <v>45615</v>
      </c>
      <c r="C697" s="4" t="str">
        <f t="shared" si="60"/>
        <v>Nov-2024</v>
      </c>
      <c r="D697" s="24">
        <f t="shared" si="61"/>
        <v>2024</v>
      </c>
      <c r="E697" s="4" t="str">
        <f>Cleaned_SalesTable!C697</f>
        <v>CUST1351</v>
      </c>
      <c r="F697" s="4" t="str">
        <f>VLOOKUP(E697,Cleaned_CustomerTable!$A:$H,2,FALSE())</f>
        <v>Jeffrey Mccarthy</v>
      </c>
      <c r="G697" s="24">
        <f>VLOOKUP(E697,Cleaned_CustomerTable!$A:$H,3,FALSE())</f>
        <v>25</v>
      </c>
      <c r="H697" s="4" t="str">
        <f>VLOOKUP(E697,Cleaned_CustomerTable!$A:$H,8,FALSE())</f>
        <v>Bronze</v>
      </c>
      <c r="I697" s="4" t="str">
        <f>VLOOKUP(E697,Cleaned_CustomerTable!$A:$H,6,FALSE())</f>
        <v>Nebraska</v>
      </c>
      <c r="J697" s="4" t="str">
        <f>Cleaned_SalesTable!D697</f>
        <v>PROD26</v>
      </c>
      <c r="K697" s="4" t="str">
        <f>VLOOKUP(J697,Cleaned_ProductTable!$A:$F,2,FALSE())</f>
        <v>Wireless Bluetooth Speaker</v>
      </c>
      <c r="L697" s="4" t="str">
        <f>VLOOKUP(J697,Cleaned_ProductTable!$A:$F,3,FALSE())</f>
        <v>Electronics</v>
      </c>
      <c r="M697" s="4" t="str">
        <f>VLOOKUP(J697,Cleaned_ProductTable!$A:$F,4,FALSE())</f>
        <v>Reed-Schmidt</v>
      </c>
      <c r="N697" s="4">
        <f>VLOOKUP(J697,Cleaned_ProductTable!$A:$F,5,FALSE())</f>
        <v>322.41000000000003</v>
      </c>
      <c r="O697" s="4" t="str">
        <f>Cleaned_SalesTable!E697</f>
        <v>STORE10</v>
      </c>
      <c r="P697" s="4" t="str">
        <f>VLOOKUP(O697,Cleaned_StoreTable!$A:$F,2,FALSE())</f>
        <v>Hill, Wagner and Ballard</v>
      </c>
      <c r="Q697" s="4" t="str">
        <f>VLOOKUP(O697,Cleaned_StoreTable!$A:$F,3,FALSE())</f>
        <v>East</v>
      </c>
      <c r="R697" s="4" t="str">
        <f>VLOOKUP(O697,Cleaned_StoreTable!$A:$F,5,FALSE())</f>
        <v>Online</v>
      </c>
      <c r="S697" s="4">
        <f>Cleaned_SalesTable!F697</f>
        <v>4</v>
      </c>
      <c r="T697" s="9">
        <f>Cleaned_SalesTable!G697</f>
        <v>413.48</v>
      </c>
      <c r="U697" s="8">
        <f>Cleaned_SalesTable!H697</f>
        <v>0.02</v>
      </c>
      <c r="V697" s="4" t="str">
        <f>Cleaned_SalesTable!I697</f>
        <v>PayPal</v>
      </c>
      <c r="W697" s="9">
        <f>Cleaned_SalesTable!J697</f>
        <v>1620.8416</v>
      </c>
      <c r="X697" s="9">
        <f t="shared" si="62"/>
        <v>1289.6400000000001</v>
      </c>
      <c r="Y697" s="9">
        <f t="shared" si="63"/>
        <v>331.2</v>
      </c>
      <c r="Z697" s="10">
        <f t="shared" si="64"/>
        <v>0.20430000000000001</v>
      </c>
      <c r="AA697" s="4" t="str">
        <f t="shared" si="65"/>
        <v>High Value</v>
      </c>
    </row>
    <row r="698" spans="1:27" ht="15" customHeight="1" x14ac:dyDescent="0.3">
      <c r="A698" s="4" t="str">
        <f>Cleaned_SalesTable!A698</f>
        <v>SALE696</v>
      </c>
      <c r="B698" s="26">
        <f>Cleaned_SalesTable!B698</f>
        <v>45365</v>
      </c>
      <c r="C698" s="4" t="str">
        <f t="shared" si="60"/>
        <v>Mar-2024</v>
      </c>
      <c r="D698" s="24">
        <f t="shared" si="61"/>
        <v>2024</v>
      </c>
      <c r="E698" s="4" t="str">
        <f>Cleaned_SalesTable!C698</f>
        <v>CUST1197</v>
      </c>
      <c r="F698" s="4" t="str">
        <f>VLOOKUP(E698,Cleaned_CustomerTable!$A:$H,2,FALSE())</f>
        <v>Andrea Jacobs</v>
      </c>
      <c r="G698" s="24">
        <f>VLOOKUP(E698,Cleaned_CustomerTable!$A:$H,3,FALSE())</f>
        <v>45</v>
      </c>
      <c r="H698" s="4" t="str">
        <f>VLOOKUP(E698,Cleaned_CustomerTable!$A:$H,8,FALSE())</f>
        <v>Platinum</v>
      </c>
      <c r="I698" s="4" t="str">
        <f>VLOOKUP(E698,Cleaned_CustomerTable!$A:$H,6,FALSE())</f>
        <v>Minnesota</v>
      </c>
      <c r="J698" s="4" t="str">
        <f>Cleaned_SalesTable!D698</f>
        <v>PROD8</v>
      </c>
      <c r="K698" s="4" t="str">
        <f>VLOOKUP(J698,Cleaned_ProductTable!$A:$F,2,FALSE())</f>
        <v>Wireless Bluetooth Earbuds</v>
      </c>
      <c r="L698" s="4" t="str">
        <f>VLOOKUP(J698,Cleaned_ProductTable!$A:$F,3,FALSE())</f>
        <v>Electronics</v>
      </c>
      <c r="M698" s="4" t="str">
        <f>VLOOKUP(J698,Cleaned_ProductTable!$A:$F,4,FALSE())</f>
        <v>Perez-Johnston</v>
      </c>
      <c r="N698" s="4">
        <f>VLOOKUP(J698,Cleaned_ProductTable!$A:$F,5,FALSE())</f>
        <v>439.07</v>
      </c>
      <c r="O698" s="4" t="str">
        <f>Cleaned_SalesTable!E698</f>
        <v>STORE1</v>
      </c>
      <c r="P698" s="4" t="str">
        <f>VLOOKUP(O698,Cleaned_StoreTable!$A:$F,2,FALSE())</f>
        <v>Martinez, Adkins and Johnson</v>
      </c>
      <c r="Q698" s="4" t="str">
        <f>VLOOKUP(O698,Cleaned_StoreTable!$A:$F,3,FALSE())</f>
        <v>North</v>
      </c>
      <c r="R698" s="4" t="str">
        <f>VLOOKUP(O698,Cleaned_StoreTable!$A:$F,5,FALSE())</f>
        <v>Flagship</v>
      </c>
      <c r="S698" s="4">
        <f>Cleaned_SalesTable!F698</f>
        <v>4</v>
      </c>
      <c r="T698" s="9">
        <f>Cleaned_SalesTable!G698</f>
        <v>167.83</v>
      </c>
      <c r="U698" s="8">
        <f>Cleaned_SalesTable!H698</f>
        <v>0.15</v>
      </c>
      <c r="V698" s="4" t="str">
        <f>Cleaned_SalesTable!I698</f>
        <v>Credit Card</v>
      </c>
      <c r="W698" s="9">
        <f>Cleaned_SalesTable!J698</f>
        <v>570.62199999999996</v>
      </c>
      <c r="X698" s="9">
        <f t="shared" si="62"/>
        <v>1756.28</v>
      </c>
      <c r="Y698" s="9">
        <f t="shared" si="63"/>
        <v>-1185.6600000000001</v>
      </c>
      <c r="Z698" s="10">
        <f t="shared" si="64"/>
        <v>-2.0777999999999999</v>
      </c>
      <c r="AA698" s="4" t="str">
        <f t="shared" si="65"/>
        <v>Standard</v>
      </c>
    </row>
    <row r="699" spans="1:27" ht="15" customHeight="1" x14ac:dyDescent="0.3">
      <c r="A699" s="4" t="str">
        <f>Cleaned_SalesTable!A699</f>
        <v>SALE697</v>
      </c>
      <c r="B699" s="26">
        <f>Cleaned_SalesTable!B699</f>
        <v>45832</v>
      </c>
      <c r="C699" s="4" t="str">
        <f t="shared" si="60"/>
        <v>Jun-2025</v>
      </c>
      <c r="D699" s="24">
        <f t="shared" si="61"/>
        <v>2025</v>
      </c>
      <c r="E699" s="4" t="str">
        <f>Cleaned_SalesTable!C699</f>
        <v>CUST1139</v>
      </c>
      <c r="F699" s="4" t="str">
        <f>VLOOKUP(E699,Cleaned_CustomerTable!$A:$H,2,FALSE())</f>
        <v>Brian Holder</v>
      </c>
      <c r="G699" s="24">
        <f>VLOOKUP(E699,Cleaned_CustomerTable!$A:$H,3,FALSE())</f>
        <v>32</v>
      </c>
      <c r="H699" s="4" t="str">
        <f>VLOOKUP(E699,Cleaned_CustomerTable!$A:$H,8,FALSE())</f>
        <v>Bronze</v>
      </c>
      <c r="I699" s="4" t="str">
        <f>VLOOKUP(E699,Cleaned_CustomerTable!$A:$H,6,FALSE())</f>
        <v>Utah</v>
      </c>
      <c r="J699" s="4" t="str">
        <f>Cleaned_SalesTable!D699</f>
        <v>PROD15</v>
      </c>
      <c r="K699" s="4" t="str">
        <f>VLOOKUP(J699,Cleaned_ProductTable!$A:$F,2,FALSE())</f>
        <v>4K Home Projector</v>
      </c>
      <c r="L699" s="4" t="str">
        <f>VLOOKUP(J699,Cleaned_ProductTable!$A:$F,3,FALSE())</f>
        <v>Electronics</v>
      </c>
      <c r="M699" s="4" t="str">
        <f>VLOOKUP(J699,Cleaned_ProductTable!$A:$F,4,FALSE())</f>
        <v>Thomas LLC</v>
      </c>
      <c r="N699" s="4">
        <f>VLOOKUP(J699,Cleaned_ProductTable!$A:$F,5,FALSE())</f>
        <v>465.34</v>
      </c>
      <c r="O699" s="4" t="str">
        <f>Cleaned_SalesTable!E699</f>
        <v>STORE18</v>
      </c>
      <c r="P699" s="4" t="str">
        <f>VLOOKUP(O699,Cleaned_StoreTable!$A:$F,2,FALSE())</f>
        <v>Guerrero-Schmitt</v>
      </c>
      <c r="Q699" s="4" t="str">
        <f>VLOOKUP(O699,Cleaned_StoreTable!$A:$F,3,FALSE())</f>
        <v>East</v>
      </c>
      <c r="R699" s="4" t="str">
        <f>VLOOKUP(O699,Cleaned_StoreTable!$A:$F,5,FALSE())</f>
        <v>Flagship</v>
      </c>
      <c r="S699" s="4">
        <f>Cleaned_SalesTable!F699</f>
        <v>2</v>
      </c>
      <c r="T699" s="9">
        <f>Cleaned_SalesTable!G699</f>
        <v>669.12</v>
      </c>
      <c r="U699" s="8">
        <f>Cleaned_SalesTable!H699</f>
        <v>0.22</v>
      </c>
      <c r="V699" s="4" t="str">
        <f>Cleaned_SalesTable!I699</f>
        <v>Credit Card</v>
      </c>
      <c r="W699" s="9">
        <f>Cleaned_SalesTable!J699</f>
        <v>1043.8271999999999</v>
      </c>
      <c r="X699" s="9">
        <f t="shared" si="62"/>
        <v>930.68</v>
      </c>
      <c r="Y699" s="9">
        <f t="shared" si="63"/>
        <v>113.15</v>
      </c>
      <c r="Z699" s="10">
        <f t="shared" si="64"/>
        <v>0.1084</v>
      </c>
      <c r="AA699" s="4" t="str">
        <f t="shared" si="65"/>
        <v>Standard</v>
      </c>
    </row>
    <row r="700" spans="1:27" ht="15" customHeight="1" x14ac:dyDescent="0.3">
      <c r="A700" s="4" t="str">
        <f>Cleaned_SalesTable!A700</f>
        <v>SALE698</v>
      </c>
      <c r="B700" s="26">
        <f>Cleaned_SalesTable!B700</f>
        <v>45530</v>
      </c>
      <c r="C700" s="4" t="str">
        <f t="shared" si="60"/>
        <v>Aug-2024</v>
      </c>
      <c r="D700" s="24">
        <f t="shared" si="61"/>
        <v>2024</v>
      </c>
      <c r="E700" s="4" t="str">
        <f>Cleaned_SalesTable!C700</f>
        <v>CUST1039</v>
      </c>
      <c r="F700" s="4" t="str">
        <f>VLOOKUP(E700,Cleaned_CustomerTable!$A:$H,2,FALSE())</f>
        <v>Tonya Reynolds</v>
      </c>
      <c r="G700" s="24">
        <f>VLOOKUP(E700,Cleaned_CustomerTable!$A:$H,3,FALSE())</f>
        <v>55</v>
      </c>
      <c r="H700" s="4" t="str">
        <f>VLOOKUP(E700,Cleaned_CustomerTable!$A:$H,8,FALSE())</f>
        <v>Gold</v>
      </c>
      <c r="I700" s="4" t="str">
        <f>VLOOKUP(E700,Cleaned_CustomerTable!$A:$H,6,FALSE())</f>
        <v>Michigan</v>
      </c>
      <c r="J700" s="4" t="str">
        <f>Cleaned_SalesTable!D700</f>
        <v>PROD37</v>
      </c>
      <c r="K700" s="4" t="str">
        <f>VLOOKUP(J700,Cleaned_ProductTable!$A:$F,2,FALSE())</f>
        <v>Men's Casual Sneakers</v>
      </c>
      <c r="L700" s="4" t="str">
        <f>VLOOKUP(J700,Cleaned_ProductTable!$A:$F,3,FALSE())</f>
        <v>Clothing</v>
      </c>
      <c r="M700" s="4" t="str">
        <f>VLOOKUP(J700,Cleaned_ProductTable!$A:$F,4,FALSE())</f>
        <v>Hogan-Lee</v>
      </c>
      <c r="N700" s="4">
        <f>VLOOKUP(J700,Cleaned_ProductTable!$A:$F,5,FALSE())</f>
        <v>353.47</v>
      </c>
      <c r="O700" s="4" t="str">
        <f>Cleaned_SalesTable!E700</f>
        <v>STORE7</v>
      </c>
      <c r="P700" s="4" t="str">
        <f>VLOOKUP(O700,Cleaned_StoreTable!$A:$F,2,FALSE())</f>
        <v>Martinez-Mullins</v>
      </c>
      <c r="Q700" s="4" t="str">
        <f>VLOOKUP(O700,Cleaned_StoreTable!$A:$F,3,FALSE())</f>
        <v>South</v>
      </c>
      <c r="R700" s="4" t="str">
        <f>VLOOKUP(O700,Cleaned_StoreTable!$A:$F,5,FALSE())</f>
        <v>Online</v>
      </c>
      <c r="S700" s="4">
        <f>Cleaned_SalesTable!F700</f>
        <v>3</v>
      </c>
      <c r="T700" s="9">
        <f>Cleaned_SalesTable!G700</f>
        <v>346.77</v>
      </c>
      <c r="U700" s="8">
        <f>Cleaned_SalesTable!H700</f>
        <v>0.18</v>
      </c>
      <c r="V700" s="4" t="str">
        <f>Cleaned_SalesTable!I700</f>
        <v>PayPal</v>
      </c>
      <c r="W700" s="9">
        <f>Cleaned_SalesTable!J700</f>
        <v>853.05420000000004</v>
      </c>
      <c r="X700" s="9">
        <f t="shared" si="62"/>
        <v>1060.4100000000001</v>
      </c>
      <c r="Y700" s="9">
        <f t="shared" si="63"/>
        <v>-207.36</v>
      </c>
      <c r="Z700" s="10">
        <f t="shared" si="64"/>
        <v>-0.24310000000000001</v>
      </c>
      <c r="AA700" s="4" t="str">
        <f t="shared" si="65"/>
        <v>Standard</v>
      </c>
    </row>
    <row r="701" spans="1:27" ht="15" customHeight="1" x14ac:dyDescent="0.3">
      <c r="A701" s="4" t="str">
        <f>Cleaned_SalesTable!A701</f>
        <v>SALE699</v>
      </c>
      <c r="B701" s="26">
        <f>Cleaned_SalesTable!B701</f>
        <v>45939</v>
      </c>
      <c r="C701" s="4" t="str">
        <f t="shared" si="60"/>
        <v>Oct-2025</v>
      </c>
      <c r="D701" s="24">
        <f t="shared" si="61"/>
        <v>2025</v>
      </c>
      <c r="E701" s="4" t="str">
        <f>Cleaned_SalesTable!C701</f>
        <v>CUST1059</v>
      </c>
      <c r="F701" s="4" t="str">
        <f>VLOOKUP(E701,Cleaned_CustomerTable!$A:$H,2,FALSE())</f>
        <v>Alyssa Vargas</v>
      </c>
      <c r="G701" s="24">
        <f>VLOOKUP(E701,Cleaned_CustomerTable!$A:$H,3,FALSE())</f>
        <v>53</v>
      </c>
      <c r="H701" s="4" t="str">
        <f>VLOOKUP(E701,Cleaned_CustomerTable!$A:$H,8,FALSE())</f>
        <v>Platinum</v>
      </c>
      <c r="I701" s="4" t="str">
        <f>VLOOKUP(E701,Cleaned_CustomerTable!$A:$H,6,FALSE())</f>
        <v>Montana</v>
      </c>
      <c r="J701" s="4" t="str">
        <f>Cleaned_SalesTable!D701</f>
        <v>PROD23</v>
      </c>
      <c r="K701" s="4" t="str">
        <f>VLOOKUP(J701,Cleaned_ProductTable!$A:$F,2,FALSE())</f>
        <v>Men's Formal Shirt</v>
      </c>
      <c r="L701" s="4" t="str">
        <f>VLOOKUP(J701,Cleaned_ProductTable!$A:$F,3,FALSE())</f>
        <v>Clothing</v>
      </c>
      <c r="M701" s="4" t="str">
        <f>VLOOKUP(J701,Cleaned_ProductTable!$A:$F,4,FALSE())</f>
        <v>Moon, Mora and Santos</v>
      </c>
      <c r="N701" s="4">
        <f>VLOOKUP(J701,Cleaned_ProductTable!$A:$F,5,FALSE())</f>
        <v>265.73</v>
      </c>
      <c r="O701" s="4" t="str">
        <f>Cleaned_SalesTable!E701</f>
        <v>STORE19</v>
      </c>
      <c r="P701" s="4" t="str">
        <f>VLOOKUP(O701,Cleaned_StoreTable!$A:$F,2,FALSE())</f>
        <v>Mann-Austin</v>
      </c>
      <c r="Q701" s="4" t="str">
        <f>VLOOKUP(O701,Cleaned_StoreTable!$A:$F,3,FALSE())</f>
        <v>East</v>
      </c>
      <c r="R701" s="4" t="str">
        <f>VLOOKUP(O701,Cleaned_StoreTable!$A:$F,5,FALSE())</f>
        <v>Online</v>
      </c>
      <c r="S701" s="4">
        <f>Cleaned_SalesTable!F701</f>
        <v>3</v>
      </c>
      <c r="T701" s="9">
        <f>Cleaned_SalesTable!G701</f>
        <v>648.33000000000004</v>
      </c>
      <c r="U701" s="8">
        <f>Cleaned_SalesTable!H701</f>
        <v>0.2</v>
      </c>
      <c r="V701" s="4" t="str">
        <f>Cleaned_SalesTable!I701</f>
        <v>COD</v>
      </c>
      <c r="W701" s="9">
        <f>Cleaned_SalesTable!J701</f>
        <v>1555.992</v>
      </c>
      <c r="X701" s="9">
        <f t="shared" si="62"/>
        <v>797.19</v>
      </c>
      <c r="Y701" s="9">
        <f t="shared" si="63"/>
        <v>758.8</v>
      </c>
      <c r="Z701" s="10">
        <f t="shared" si="64"/>
        <v>0.48770000000000002</v>
      </c>
      <c r="AA701" s="4" t="str">
        <f t="shared" si="65"/>
        <v>High Value</v>
      </c>
    </row>
    <row r="702" spans="1:27" ht="15" customHeight="1" x14ac:dyDescent="0.3">
      <c r="A702" s="4" t="str">
        <f>Cleaned_SalesTable!A702</f>
        <v>SALE700</v>
      </c>
      <c r="B702" s="26">
        <f>Cleaned_SalesTable!B702</f>
        <v>45401</v>
      </c>
      <c r="C702" s="4" t="str">
        <f t="shared" si="60"/>
        <v>Apr-2024</v>
      </c>
      <c r="D702" s="24">
        <f t="shared" si="61"/>
        <v>2024</v>
      </c>
      <c r="E702" s="4" t="str">
        <f>Cleaned_SalesTable!C702</f>
        <v>CUST1285</v>
      </c>
      <c r="F702" s="4" t="str">
        <f>VLOOKUP(E702,Cleaned_CustomerTable!$A:$H,2,FALSE())</f>
        <v>Donna Guerra</v>
      </c>
      <c r="G702" s="24">
        <f>VLOOKUP(E702,Cleaned_CustomerTable!$A:$H,3,FALSE())</f>
        <v>46</v>
      </c>
      <c r="H702" s="4" t="str">
        <f>VLOOKUP(E702,Cleaned_CustomerTable!$A:$H,8,FALSE())</f>
        <v>Silver</v>
      </c>
      <c r="I702" s="4" t="str">
        <f>VLOOKUP(E702,Cleaned_CustomerTable!$A:$H,6,FALSE())</f>
        <v>Massachusetts</v>
      </c>
      <c r="J702" s="4" t="str">
        <f>Cleaned_SalesTable!D702</f>
        <v>PROD6</v>
      </c>
      <c r="K702" s="4" t="str">
        <f>VLOOKUP(J702,Cleaned_ProductTable!$A:$F,2,FALSE())</f>
        <v>Herbal Face Moisturizer</v>
      </c>
      <c r="L702" s="4" t="str">
        <f>VLOOKUP(J702,Cleaned_ProductTable!$A:$F,3,FALSE())</f>
        <v>Beauty</v>
      </c>
      <c r="M702" s="4" t="str">
        <f>VLOOKUP(J702,Cleaned_ProductTable!$A:$F,4,FALSE())</f>
        <v>Davidson PLC</v>
      </c>
      <c r="N702" s="4">
        <f>VLOOKUP(J702,Cleaned_ProductTable!$A:$F,5,FALSE())</f>
        <v>312.8</v>
      </c>
      <c r="O702" s="4" t="str">
        <f>Cleaned_SalesTable!E702</f>
        <v>STORE2</v>
      </c>
      <c r="P702" s="4" t="str">
        <f>VLOOKUP(O702,Cleaned_StoreTable!$A:$F,2,FALSE())</f>
        <v>Black-Horn</v>
      </c>
      <c r="Q702" s="4" t="str">
        <f>VLOOKUP(O702,Cleaned_StoreTable!$A:$F,3,FALSE())</f>
        <v>South</v>
      </c>
      <c r="R702" s="4" t="str">
        <f>VLOOKUP(O702,Cleaned_StoreTable!$A:$F,5,FALSE())</f>
        <v>Outlet</v>
      </c>
      <c r="S702" s="4">
        <f>Cleaned_SalesTable!F702</f>
        <v>4</v>
      </c>
      <c r="T702" s="9">
        <f>Cleaned_SalesTable!G702</f>
        <v>254.94</v>
      </c>
      <c r="U702" s="8">
        <f>Cleaned_SalesTable!H702</f>
        <v>0.06</v>
      </c>
      <c r="V702" s="4" t="str">
        <f>Cleaned_SalesTable!I702</f>
        <v>PayPal</v>
      </c>
      <c r="W702" s="9">
        <f>Cleaned_SalesTable!J702</f>
        <v>958.57439999999997</v>
      </c>
      <c r="X702" s="9">
        <f t="shared" si="62"/>
        <v>1251.2</v>
      </c>
      <c r="Y702" s="9">
        <f t="shared" si="63"/>
        <v>-292.63</v>
      </c>
      <c r="Z702" s="10">
        <f t="shared" si="64"/>
        <v>-0.30530000000000002</v>
      </c>
      <c r="AA702" s="4" t="str">
        <f t="shared" si="65"/>
        <v>Standard</v>
      </c>
    </row>
    <row r="703" spans="1:27" ht="15" customHeight="1" x14ac:dyDescent="0.3">
      <c r="A703" s="4" t="str">
        <f>Cleaned_SalesTable!A703</f>
        <v>SALE701</v>
      </c>
      <c r="B703" s="26">
        <f>Cleaned_SalesTable!B703</f>
        <v>45420</v>
      </c>
      <c r="C703" s="4" t="str">
        <f t="shared" si="60"/>
        <v>May-2024</v>
      </c>
      <c r="D703" s="24">
        <f t="shared" si="61"/>
        <v>2024</v>
      </c>
      <c r="E703" s="4" t="str">
        <f>Cleaned_SalesTable!C703</f>
        <v>CUST1338</v>
      </c>
      <c r="F703" s="4" t="str">
        <f>VLOOKUP(E703,Cleaned_CustomerTable!$A:$H,2,FALSE())</f>
        <v>Jasmine Snyder</v>
      </c>
      <c r="G703" s="24">
        <f>VLOOKUP(E703,Cleaned_CustomerTable!$A:$H,3,FALSE())</f>
        <v>46</v>
      </c>
      <c r="H703" s="4" t="str">
        <f>VLOOKUP(E703,Cleaned_CustomerTable!$A:$H,8,FALSE())</f>
        <v>Silver</v>
      </c>
      <c r="I703" s="4" t="str">
        <f>VLOOKUP(E703,Cleaned_CustomerTable!$A:$H,6,FALSE())</f>
        <v>Connecticut</v>
      </c>
      <c r="J703" s="4" t="str">
        <f>Cleaned_SalesTable!D703</f>
        <v>PROD81</v>
      </c>
      <c r="K703" s="4" t="str">
        <f>VLOOKUP(J703,Cleaned_ProductTable!$A:$F,2,FALSE())</f>
        <v>Badminton Racket Set</v>
      </c>
      <c r="L703" s="4" t="str">
        <f>VLOOKUP(J703,Cleaned_ProductTable!$A:$F,3,FALSE())</f>
        <v>Sports</v>
      </c>
      <c r="M703" s="4" t="str">
        <f>VLOOKUP(J703,Cleaned_ProductTable!$A:$F,4,FALSE())</f>
        <v>Robinson-Brown</v>
      </c>
      <c r="N703" s="4">
        <f>VLOOKUP(J703,Cleaned_ProductTable!$A:$F,5,FALSE())</f>
        <v>285.54000000000002</v>
      </c>
      <c r="O703" s="4" t="str">
        <f>Cleaned_SalesTable!E703</f>
        <v>STORE4</v>
      </c>
      <c r="P703" s="4" t="str">
        <f>VLOOKUP(O703,Cleaned_StoreTable!$A:$F,2,FALSE())</f>
        <v>Alexander Group</v>
      </c>
      <c r="Q703" s="4" t="str">
        <f>VLOOKUP(O703,Cleaned_StoreTable!$A:$F,3,FALSE())</f>
        <v>South</v>
      </c>
      <c r="R703" s="4" t="str">
        <f>VLOOKUP(O703,Cleaned_StoreTable!$A:$F,5,FALSE())</f>
        <v>Online</v>
      </c>
      <c r="S703" s="4">
        <f>Cleaned_SalesTable!F703</f>
        <v>1</v>
      </c>
      <c r="T703" s="9">
        <f>Cleaned_SalesTable!G703</f>
        <v>445.5</v>
      </c>
      <c r="U703" s="8">
        <f>Cleaned_SalesTable!H703</f>
        <v>0.28000000000000003</v>
      </c>
      <c r="V703" s="4" t="str">
        <f>Cleaned_SalesTable!I703</f>
        <v>Credit Card</v>
      </c>
      <c r="W703" s="9">
        <f>Cleaned_SalesTable!J703</f>
        <v>320.76</v>
      </c>
      <c r="X703" s="9">
        <f t="shared" si="62"/>
        <v>285.54000000000002</v>
      </c>
      <c r="Y703" s="9">
        <f t="shared" si="63"/>
        <v>35.22</v>
      </c>
      <c r="Z703" s="10">
        <f t="shared" si="64"/>
        <v>0.10979999999999999</v>
      </c>
      <c r="AA703" s="4" t="str">
        <f t="shared" si="65"/>
        <v>Standard</v>
      </c>
    </row>
    <row r="704" spans="1:27" ht="15" customHeight="1" x14ac:dyDescent="0.3">
      <c r="A704" s="4" t="str">
        <f>Cleaned_SalesTable!A704</f>
        <v>SALE702</v>
      </c>
      <c r="B704" s="26">
        <f>Cleaned_SalesTable!B704</f>
        <v>45459</v>
      </c>
      <c r="C704" s="4" t="str">
        <f t="shared" si="60"/>
        <v>Jun-2024</v>
      </c>
      <c r="D704" s="24">
        <f t="shared" si="61"/>
        <v>2024</v>
      </c>
      <c r="E704" s="4" t="str">
        <f>Cleaned_SalesTable!C704</f>
        <v>CUST1221</v>
      </c>
      <c r="F704" s="4" t="str">
        <f>VLOOKUP(E704,Cleaned_CustomerTable!$A:$H,2,FALSE())</f>
        <v>Lisa Young</v>
      </c>
      <c r="G704" s="24">
        <f>VLOOKUP(E704,Cleaned_CustomerTable!$A:$H,3,FALSE())</f>
        <v>38</v>
      </c>
      <c r="H704" s="4" t="str">
        <f>VLOOKUP(E704,Cleaned_CustomerTable!$A:$H,8,FALSE())</f>
        <v>Platinum</v>
      </c>
      <c r="I704" s="4" t="str">
        <f>VLOOKUP(E704,Cleaned_CustomerTable!$A:$H,6,FALSE())</f>
        <v>Georgia</v>
      </c>
      <c r="J704" s="4" t="str">
        <f>Cleaned_SalesTable!D704</f>
        <v>PROD90</v>
      </c>
      <c r="K704" s="4" t="str">
        <f>VLOOKUP(J704,Cleaned_ProductTable!$A:$F,2,FALSE())</f>
        <v>Gaming Mouse Pad XL</v>
      </c>
      <c r="L704" s="4" t="str">
        <f>VLOOKUP(J704,Cleaned_ProductTable!$A:$F,3,FALSE())</f>
        <v>Electronics</v>
      </c>
      <c r="M704" s="4" t="str">
        <f>VLOOKUP(J704,Cleaned_ProductTable!$A:$F,4,FALSE())</f>
        <v>Sharp, Taylor and Rodriguez</v>
      </c>
      <c r="N704" s="4">
        <f>VLOOKUP(J704,Cleaned_ProductTable!$A:$F,5,FALSE())</f>
        <v>340.14</v>
      </c>
      <c r="O704" s="4" t="str">
        <f>Cleaned_SalesTable!E704</f>
        <v>STORE4</v>
      </c>
      <c r="P704" s="4" t="str">
        <f>VLOOKUP(O704,Cleaned_StoreTable!$A:$F,2,FALSE())</f>
        <v>Alexander Group</v>
      </c>
      <c r="Q704" s="4" t="str">
        <f>VLOOKUP(O704,Cleaned_StoreTable!$A:$F,3,FALSE())</f>
        <v>South</v>
      </c>
      <c r="R704" s="4" t="str">
        <f>VLOOKUP(O704,Cleaned_StoreTable!$A:$F,5,FALSE())</f>
        <v>Online</v>
      </c>
      <c r="S704" s="4">
        <f>Cleaned_SalesTable!F704</f>
        <v>1</v>
      </c>
      <c r="T704" s="9">
        <f>Cleaned_SalesTable!G704</f>
        <v>900.94</v>
      </c>
      <c r="U704" s="8">
        <f>Cleaned_SalesTable!H704</f>
        <v>0.1</v>
      </c>
      <c r="V704" s="4" t="str">
        <f>Cleaned_SalesTable!I704</f>
        <v>Credit Card</v>
      </c>
      <c r="W704" s="9">
        <f>Cleaned_SalesTable!J704</f>
        <v>810.846</v>
      </c>
      <c r="X704" s="9">
        <f t="shared" si="62"/>
        <v>340.14</v>
      </c>
      <c r="Y704" s="9">
        <f t="shared" si="63"/>
        <v>470.71</v>
      </c>
      <c r="Z704" s="10">
        <f t="shared" si="64"/>
        <v>0.58050000000000002</v>
      </c>
      <c r="AA704" s="4" t="str">
        <f t="shared" si="65"/>
        <v>Standard</v>
      </c>
    </row>
    <row r="705" spans="1:27" ht="15" customHeight="1" x14ac:dyDescent="0.3">
      <c r="A705" s="4" t="str">
        <f>Cleaned_SalesTable!A705</f>
        <v>SALE703</v>
      </c>
      <c r="B705" s="26">
        <f>Cleaned_SalesTable!B705</f>
        <v>45429</v>
      </c>
      <c r="C705" s="4" t="str">
        <f t="shared" si="60"/>
        <v>May-2024</v>
      </c>
      <c r="D705" s="24">
        <f t="shared" si="61"/>
        <v>2024</v>
      </c>
      <c r="E705" s="4" t="str">
        <f>Cleaned_SalesTable!C705</f>
        <v>CUST1196</v>
      </c>
      <c r="F705" s="4" t="str">
        <f>VLOOKUP(E705,Cleaned_CustomerTable!$A:$H,2,FALSE())</f>
        <v>Megan Greer</v>
      </c>
      <c r="G705" s="24">
        <f>VLOOKUP(E705,Cleaned_CustomerTable!$A:$H,3,FALSE())</f>
        <v>18</v>
      </c>
      <c r="H705" s="4" t="str">
        <f>VLOOKUP(E705,Cleaned_CustomerTable!$A:$H,8,FALSE())</f>
        <v>Platinum</v>
      </c>
      <c r="I705" s="4" t="str">
        <f>VLOOKUP(E705,Cleaned_CustomerTable!$A:$H,6,FALSE())</f>
        <v>Alaska</v>
      </c>
      <c r="J705" s="4" t="str">
        <f>Cleaned_SalesTable!D705</f>
        <v>PROD15</v>
      </c>
      <c r="K705" s="4" t="str">
        <f>VLOOKUP(J705,Cleaned_ProductTable!$A:$F,2,FALSE())</f>
        <v>4K Home Projector</v>
      </c>
      <c r="L705" s="4" t="str">
        <f>VLOOKUP(J705,Cleaned_ProductTable!$A:$F,3,FALSE())</f>
        <v>Electronics</v>
      </c>
      <c r="M705" s="4" t="str">
        <f>VLOOKUP(J705,Cleaned_ProductTable!$A:$F,4,FALSE())</f>
        <v>Thomas LLC</v>
      </c>
      <c r="N705" s="4">
        <f>VLOOKUP(J705,Cleaned_ProductTable!$A:$F,5,FALSE())</f>
        <v>465.34</v>
      </c>
      <c r="O705" s="4" t="str">
        <f>Cleaned_SalesTable!E705</f>
        <v>STORE16</v>
      </c>
      <c r="P705" s="4" t="str">
        <f>VLOOKUP(O705,Cleaned_StoreTable!$A:$F,2,FALSE())</f>
        <v>Frederick-Wright</v>
      </c>
      <c r="Q705" s="4" t="str">
        <f>VLOOKUP(O705,Cleaned_StoreTable!$A:$F,3,FALSE())</f>
        <v>West</v>
      </c>
      <c r="R705" s="4" t="str">
        <f>VLOOKUP(O705,Cleaned_StoreTable!$A:$F,5,FALSE())</f>
        <v>Flagship</v>
      </c>
      <c r="S705" s="4">
        <f>Cleaned_SalesTable!F705</f>
        <v>3</v>
      </c>
      <c r="T705" s="9">
        <f>Cleaned_SalesTable!G705</f>
        <v>262.69</v>
      </c>
      <c r="U705" s="8">
        <f>Cleaned_SalesTable!H705</f>
        <v>0.04</v>
      </c>
      <c r="V705" s="4" t="str">
        <f>Cleaned_SalesTable!I705</f>
        <v>PayPal</v>
      </c>
      <c r="W705" s="9">
        <f>Cleaned_SalesTable!J705</f>
        <v>756.54719999999998</v>
      </c>
      <c r="X705" s="9">
        <f t="shared" si="62"/>
        <v>1396.02</v>
      </c>
      <c r="Y705" s="9">
        <f t="shared" si="63"/>
        <v>-639.47</v>
      </c>
      <c r="Z705" s="10">
        <f t="shared" si="64"/>
        <v>-0.84519999999999995</v>
      </c>
      <c r="AA705" s="4" t="str">
        <f t="shared" si="65"/>
        <v>Standard</v>
      </c>
    </row>
    <row r="706" spans="1:27" ht="15" customHeight="1" x14ac:dyDescent="0.3">
      <c r="A706" s="4" t="str">
        <f>Cleaned_SalesTable!A706</f>
        <v>SALE704</v>
      </c>
      <c r="B706" s="26">
        <f>Cleaned_SalesTable!B706</f>
        <v>45386</v>
      </c>
      <c r="C706" s="4" t="str">
        <f t="shared" ref="C706:C769" si="66">TEXT(B706,"mmm-yyyy")</f>
        <v>Apr-2024</v>
      </c>
      <c r="D706" s="24">
        <f t="shared" ref="D706:D769" si="67">YEAR(B706)</f>
        <v>2024</v>
      </c>
      <c r="E706" s="4" t="str">
        <f>Cleaned_SalesTable!C706</f>
        <v>CUST1482</v>
      </c>
      <c r="F706" s="4" t="str">
        <f>VLOOKUP(E706,Cleaned_CustomerTable!$A:$H,2,FALSE())</f>
        <v>Sheri Joyce</v>
      </c>
      <c r="G706" s="24">
        <f>VLOOKUP(E706,Cleaned_CustomerTable!$A:$H,3,FALSE())</f>
        <v>26</v>
      </c>
      <c r="H706" s="4" t="str">
        <f>VLOOKUP(E706,Cleaned_CustomerTable!$A:$H,8,FALSE())</f>
        <v>Platinum</v>
      </c>
      <c r="I706" s="4" t="str">
        <f>VLOOKUP(E706,Cleaned_CustomerTable!$A:$H,6,FALSE())</f>
        <v>Kentucky</v>
      </c>
      <c r="J706" s="4" t="str">
        <f>Cleaned_SalesTable!D706</f>
        <v>PROD68</v>
      </c>
      <c r="K706" s="4" t="str">
        <f>VLOOKUP(J706,Cleaned_ProductTable!$A:$F,2,FALSE())</f>
        <v>Wooden Nightstand</v>
      </c>
      <c r="L706" s="4" t="str">
        <f>VLOOKUP(J706,Cleaned_ProductTable!$A:$F,3,FALSE())</f>
        <v>Home</v>
      </c>
      <c r="M706" s="4" t="str">
        <f>VLOOKUP(J706,Cleaned_ProductTable!$A:$F,4,FALSE())</f>
        <v>Wolfe, Ross and Hester</v>
      </c>
      <c r="N706" s="4">
        <f>VLOOKUP(J706,Cleaned_ProductTable!$A:$F,5,FALSE())</f>
        <v>243.7</v>
      </c>
      <c r="O706" s="4" t="str">
        <f>Cleaned_SalesTable!E706</f>
        <v>STORE2</v>
      </c>
      <c r="P706" s="4" t="str">
        <f>VLOOKUP(O706,Cleaned_StoreTable!$A:$F,2,FALSE())</f>
        <v>Black-Horn</v>
      </c>
      <c r="Q706" s="4" t="str">
        <f>VLOOKUP(O706,Cleaned_StoreTable!$A:$F,3,FALSE())</f>
        <v>South</v>
      </c>
      <c r="R706" s="4" t="str">
        <f>VLOOKUP(O706,Cleaned_StoreTable!$A:$F,5,FALSE())</f>
        <v>Outlet</v>
      </c>
      <c r="S706" s="4">
        <f>Cleaned_SalesTable!F706</f>
        <v>3</v>
      </c>
      <c r="T706" s="9">
        <f>Cleaned_SalesTable!G706</f>
        <v>212.72</v>
      </c>
      <c r="U706" s="8">
        <f>Cleaned_SalesTable!H706</f>
        <v>0.22</v>
      </c>
      <c r="V706" s="4" t="str">
        <f>Cleaned_SalesTable!I706</f>
        <v>PayPal</v>
      </c>
      <c r="W706" s="9">
        <f>Cleaned_SalesTable!J706</f>
        <v>497.76479999999998</v>
      </c>
      <c r="X706" s="9">
        <f t="shared" ref="X706:X769" si="68">ROUND(N706*S706,2)</f>
        <v>731.1</v>
      </c>
      <c r="Y706" s="9">
        <f t="shared" ref="Y706:Y769" si="69">ROUND(W706-X706,2)</f>
        <v>-233.34</v>
      </c>
      <c r="Z706" s="10">
        <f t="shared" ref="Z706:Z769" si="70">IFERROR(ROUND(Y706/W706,4),0)</f>
        <v>-0.46879999999999999</v>
      </c>
      <c r="AA706" s="4" t="str">
        <f t="shared" ref="AA706:AA769" si="71">IF(W706&gt;=AVERAGE($W$2:$W$2001),"High Value","Standard")</f>
        <v>Standard</v>
      </c>
    </row>
    <row r="707" spans="1:27" ht="15" customHeight="1" x14ac:dyDescent="0.3">
      <c r="A707" s="4" t="str">
        <f>Cleaned_SalesTable!A707</f>
        <v>SALE705</v>
      </c>
      <c r="B707" s="26">
        <f>Cleaned_SalesTable!B707</f>
        <v>45803</v>
      </c>
      <c r="C707" s="4" t="str">
        <f t="shared" si="66"/>
        <v>May-2025</v>
      </c>
      <c r="D707" s="24">
        <f t="shared" si="67"/>
        <v>2025</v>
      </c>
      <c r="E707" s="4" t="str">
        <f>Cleaned_SalesTable!C707</f>
        <v>CUST1151</v>
      </c>
      <c r="F707" s="4" t="str">
        <f>VLOOKUP(E707,Cleaned_CustomerTable!$A:$H,2,FALSE())</f>
        <v>Michael Davies</v>
      </c>
      <c r="G707" s="24">
        <f>VLOOKUP(E707,Cleaned_CustomerTable!$A:$H,3,FALSE())</f>
        <v>25</v>
      </c>
      <c r="H707" s="4" t="str">
        <f>VLOOKUP(E707,Cleaned_CustomerTable!$A:$H,8,FALSE())</f>
        <v>Gold</v>
      </c>
      <c r="I707" s="4" t="str">
        <f>VLOOKUP(E707,Cleaned_CustomerTable!$A:$H,6,FALSE())</f>
        <v>Oregon</v>
      </c>
      <c r="J707" s="4" t="str">
        <f>Cleaned_SalesTable!D707</f>
        <v>PROD24</v>
      </c>
      <c r="K707" s="4" t="str">
        <f>VLOOKUP(J707,Cleaned_ProductTable!$A:$F,2,FALSE())</f>
        <v>Foldable Camping Chair</v>
      </c>
      <c r="L707" s="4" t="str">
        <f>VLOOKUP(J707,Cleaned_ProductTable!$A:$F,3,FALSE())</f>
        <v>Sports</v>
      </c>
      <c r="M707" s="4" t="str">
        <f>VLOOKUP(J707,Cleaned_ProductTable!$A:$F,4,FALSE())</f>
        <v>Cook Ltd</v>
      </c>
      <c r="N707" s="4">
        <f>VLOOKUP(J707,Cleaned_ProductTable!$A:$F,5,FALSE())</f>
        <v>166.06</v>
      </c>
      <c r="O707" s="4" t="str">
        <f>Cleaned_SalesTable!E707</f>
        <v>STORE18</v>
      </c>
      <c r="P707" s="4" t="str">
        <f>VLOOKUP(O707,Cleaned_StoreTable!$A:$F,2,FALSE())</f>
        <v>Guerrero-Schmitt</v>
      </c>
      <c r="Q707" s="4" t="str">
        <f>VLOOKUP(O707,Cleaned_StoreTable!$A:$F,3,FALSE())</f>
        <v>East</v>
      </c>
      <c r="R707" s="4" t="str">
        <f>VLOOKUP(O707,Cleaned_StoreTable!$A:$F,5,FALSE())</f>
        <v>Flagship</v>
      </c>
      <c r="S707" s="4">
        <f>Cleaned_SalesTable!F707</f>
        <v>4</v>
      </c>
      <c r="T707" s="9">
        <f>Cleaned_SalesTable!G707</f>
        <v>757.9</v>
      </c>
      <c r="U707" s="8">
        <f>Cleaned_SalesTable!H707</f>
        <v>0.22</v>
      </c>
      <c r="V707" s="4" t="str">
        <f>Cleaned_SalesTable!I707</f>
        <v>PayPal</v>
      </c>
      <c r="W707" s="9">
        <f>Cleaned_SalesTable!J707</f>
        <v>2364.6480000000001</v>
      </c>
      <c r="X707" s="9">
        <f t="shared" si="68"/>
        <v>664.24</v>
      </c>
      <c r="Y707" s="9">
        <f t="shared" si="69"/>
        <v>1700.41</v>
      </c>
      <c r="Z707" s="10">
        <f t="shared" si="70"/>
        <v>0.71909999999999996</v>
      </c>
      <c r="AA707" s="4" t="str">
        <f t="shared" si="71"/>
        <v>High Value</v>
      </c>
    </row>
    <row r="708" spans="1:27" ht="15" customHeight="1" x14ac:dyDescent="0.3">
      <c r="A708" s="4" t="str">
        <f>Cleaned_SalesTable!A708</f>
        <v>SALE706</v>
      </c>
      <c r="B708" s="26">
        <f>Cleaned_SalesTable!B708</f>
        <v>45346</v>
      </c>
      <c r="C708" s="4" t="str">
        <f t="shared" si="66"/>
        <v>Feb-2024</v>
      </c>
      <c r="D708" s="24">
        <f t="shared" si="67"/>
        <v>2024</v>
      </c>
      <c r="E708" s="4" t="str">
        <f>Cleaned_SalesTable!C708</f>
        <v>CUST1017</v>
      </c>
      <c r="F708" s="4" t="str">
        <f>VLOOKUP(E708,Cleaned_CustomerTable!$A:$H,2,FALSE())</f>
        <v>Adam Cruz</v>
      </c>
      <c r="G708" s="24">
        <f>VLOOKUP(E708,Cleaned_CustomerTable!$A:$H,3,FALSE())</f>
        <v>60</v>
      </c>
      <c r="H708" s="4" t="str">
        <f>VLOOKUP(E708,Cleaned_CustomerTable!$A:$H,8,FALSE())</f>
        <v>Platinum</v>
      </c>
      <c r="I708" s="4" t="str">
        <f>VLOOKUP(E708,Cleaned_CustomerTable!$A:$H,6,FALSE())</f>
        <v>Georgia</v>
      </c>
      <c r="J708" s="4" t="str">
        <f>Cleaned_SalesTable!D708</f>
        <v>PROD80</v>
      </c>
      <c r="K708" s="4" t="str">
        <f>VLOOKUP(J708,Cleaned_ProductTable!$A:$F,2,FALSE())</f>
        <v>Wall-Mounted Spice Rack</v>
      </c>
      <c r="L708" s="4" t="str">
        <f>VLOOKUP(J708,Cleaned_ProductTable!$A:$F,3,FALSE())</f>
        <v>Home</v>
      </c>
      <c r="M708" s="4" t="str">
        <f>VLOOKUP(J708,Cleaned_ProductTable!$A:$F,4,FALSE())</f>
        <v>Allison Ltd</v>
      </c>
      <c r="N708" s="4">
        <f>VLOOKUP(J708,Cleaned_ProductTable!$A:$F,5,FALSE())</f>
        <v>143.43</v>
      </c>
      <c r="O708" s="4" t="str">
        <f>Cleaned_SalesTable!E708</f>
        <v>STORE17</v>
      </c>
      <c r="P708" s="4" t="str">
        <f>VLOOKUP(O708,Cleaned_StoreTable!$A:$F,2,FALSE())</f>
        <v>Holloway Ltd</v>
      </c>
      <c r="Q708" s="4" t="str">
        <f>VLOOKUP(O708,Cleaned_StoreTable!$A:$F,3,FALSE())</f>
        <v>North</v>
      </c>
      <c r="R708" s="4" t="str">
        <f>VLOOKUP(O708,Cleaned_StoreTable!$A:$F,5,FALSE())</f>
        <v>Flagship</v>
      </c>
      <c r="S708" s="4">
        <f>Cleaned_SalesTable!F708</f>
        <v>1</v>
      </c>
      <c r="T708" s="9">
        <f>Cleaned_SalesTable!G708</f>
        <v>846.04</v>
      </c>
      <c r="U708" s="8">
        <f>Cleaned_SalesTable!H708</f>
        <v>0.08</v>
      </c>
      <c r="V708" s="4" t="str">
        <f>Cleaned_SalesTable!I708</f>
        <v>PayPal</v>
      </c>
      <c r="W708" s="9">
        <f>Cleaned_SalesTable!J708</f>
        <v>778.35680000000002</v>
      </c>
      <c r="X708" s="9">
        <f t="shared" si="68"/>
        <v>143.43</v>
      </c>
      <c r="Y708" s="9">
        <f t="shared" si="69"/>
        <v>634.92999999999995</v>
      </c>
      <c r="Z708" s="10">
        <f t="shared" si="70"/>
        <v>0.81569999999999998</v>
      </c>
      <c r="AA708" s="4" t="str">
        <f t="shared" si="71"/>
        <v>Standard</v>
      </c>
    </row>
    <row r="709" spans="1:27" ht="15" customHeight="1" x14ac:dyDescent="0.3">
      <c r="A709" s="4" t="str">
        <f>Cleaned_SalesTable!A709</f>
        <v>SALE707</v>
      </c>
      <c r="B709" s="26">
        <f>Cleaned_SalesTable!B709</f>
        <v>45267</v>
      </c>
      <c r="C709" s="4" t="str">
        <f t="shared" si="66"/>
        <v>Dec-2023</v>
      </c>
      <c r="D709" s="24">
        <f t="shared" si="67"/>
        <v>2023</v>
      </c>
      <c r="E709" s="4" t="str">
        <f>Cleaned_SalesTable!C709</f>
        <v>CUST1159</v>
      </c>
      <c r="F709" s="4" t="str">
        <f>VLOOKUP(E709,Cleaned_CustomerTable!$A:$H,2,FALSE())</f>
        <v>Brian Choi</v>
      </c>
      <c r="G709" s="24">
        <f>VLOOKUP(E709,Cleaned_CustomerTable!$A:$H,3,FALSE())</f>
        <v>46</v>
      </c>
      <c r="H709" s="4" t="str">
        <f>VLOOKUP(E709,Cleaned_CustomerTable!$A:$H,8,FALSE())</f>
        <v>Gold</v>
      </c>
      <c r="I709" s="4" t="str">
        <f>VLOOKUP(E709,Cleaned_CustomerTable!$A:$H,6,FALSE())</f>
        <v>New Jersey</v>
      </c>
      <c r="J709" s="4" t="str">
        <f>Cleaned_SalesTable!D709</f>
        <v>PROD38</v>
      </c>
      <c r="K709" s="4" t="str">
        <f>VLOOKUP(J709,Cleaned_ProductTable!$A:$F,2,FALSE())</f>
        <v>Sports Water Hydration Pack</v>
      </c>
      <c r="L709" s="4" t="str">
        <f>VLOOKUP(J709,Cleaned_ProductTable!$A:$F,3,FALSE())</f>
        <v>Sports</v>
      </c>
      <c r="M709" s="4" t="str">
        <f>VLOOKUP(J709,Cleaned_ProductTable!$A:$F,4,FALSE())</f>
        <v>Sims-Smith</v>
      </c>
      <c r="N709" s="4">
        <f>VLOOKUP(J709,Cleaned_ProductTable!$A:$F,5,FALSE())</f>
        <v>135.61000000000001</v>
      </c>
      <c r="O709" s="4" t="str">
        <f>Cleaned_SalesTable!E709</f>
        <v>STORE7</v>
      </c>
      <c r="P709" s="4" t="str">
        <f>VLOOKUP(O709,Cleaned_StoreTable!$A:$F,2,FALSE())</f>
        <v>Martinez-Mullins</v>
      </c>
      <c r="Q709" s="4" t="str">
        <f>VLOOKUP(O709,Cleaned_StoreTable!$A:$F,3,FALSE())</f>
        <v>South</v>
      </c>
      <c r="R709" s="4" t="str">
        <f>VLOOKUP(O709,Cleaned_StoreTable!$A:$F,5,FALSE())</f>
        <v>Online</v>
      </c>
      <c r="S709" s="4">
        <f>Cleaned_SalesTable!F709</f>
        <v>3</v>
      </c>
      <c r="T709" s="9">
        <f>Cleaned_SalesTable!G709</f>
        <v>179.7</v>
      </c>
      <c r="U709" s="8">
        <f>Cleaned_SalesTable!H709</f>
        <v>0.17</v>
      </c>
      <c r="V709" s="4" t="str">
        <f>Cleaned_SalesTable!I709</f>
        <v>COD</v>
      </c>
      <c r="W709" s="9">
        <f>Cleaned_SalesTable!J709</f>
        <v>447.45299999999997</v>
      </c>
      <c r="X709" s="9">
        <f t="shared" si="68"/>
        <v>406.83</v>
      </c>
      <c r="Y709" s="9">
        <f t="shared" si="69"/>
        <v>40.619999999999997</v>
      </c>
      <c r="Z709" s="10">
        <f t="shared" si="70"/>
        <v>9.0800000000000006E-2</v>
      </c>
      <c r="AA709" s="4" t="str">
        <f t="shared" si="71"/>
        <v>Standard</v>
      </c>
    </row>
    <row r="710" spans="1:27" ht="15" customHeight="1" x14ac:dyDescent="0.3">
      <c r="A710" s="4" t="str">
        <f>Cleaned_SalesTable!A710</f>
        <v>SALE708</v>
      </c>
      <c r="B710" s="26">
        <f>Cleaned_SalesTable!B710</f>
        <v>45572</v>
      </c>
      <c r="C710" s="4" t="str">
        <f t="shared" si="66"/>
        <v>Oct-2024</v>
      </c>
      <c r="D710" s="24">
        <f t="shared" si="67"/>
        <v>2024</v>
      </c>
      <c r="E710" s="4" t="str">
        <f>Cleaned_SalesTable!C710</f>
        <v>CUST1446</v>
      </c>
      <c r="F710" s="4" t="str">
        <f>VLOOKUP(E710,Cleaned_CustomerTable!$A:$H,2,FALSE())</f>
        <v>Shannon Turner</v>
      </c>
      <c r="G710" s="24">
        <f>VLOOKUP(E710,Cleaned_CustomerTable!$A:$H,3,FALSE())</f>
        <v>35</v>
      </c>
      <c r="H710" s="4" t="str">
        <f>VLOOKUP(E710,Cleaned_CustomerTable!$A:$H,8,FALSE())</f>
        <v>Silver</v>
      </c>
      <c r="I710" s="4" t="str">
        <f>VLOOKUP(E710,Cleaned_CustomerTable!$A:$H,6,FALSE())</f>
        <v>Oklahoma</v>
      </c>
      <c r="J710" s="4" t="str">
        <f>Cleaned_SalesTable!D710</f>
        <v>PROD31</v>
      </c>
      <c r="K710" s="4" t="str">
        <f>VLOOKUP(J710,Cleaned_ProductTable!$A:$F,2,FALSE())</f>
        <v>Basketball</v>
      </c>
      <c r="L710" s="4" t="str">
        <f>VLOOKUP(J710,Cleaned_ProductTable!$A:$F,3,FALSE())</f>
        <v>Sports</v>
      </c>
      <c r="M710" s="4" t="str">
        <f>VLOOKUP(J710,Cleaned_ProductTable!$A:$F,4,FALSE())</f>
        <v>Nolan-Snow</v>
      </c>
      <c r="N710" s="4">
        <f>VLOOKUP(J710,Cleaned_ProductTable!$A:$F,5,FALSE())</f>
        <v>204.39</v>
      </c>
      <c r="O710" s="4" t="str">
        <f>Cleaned_SalesTable!E710</f>
        <v>STORE4</v>
      </c>
      <c r="P710" s="4" t="str">
        <f>VLOOKUP(O710,Cleaned_StoreTable!$A:$F,2,FALSE())</f>
        <v>Alexander Group</v>
      </c>
      <c r="Q710" s="4" t="str">
        <f>VLOOKUP(O710,Cleaned_StoreTable!$A:$F,3,FALSE())</f>
        <v>South</v>
      </c>
      <c r="R710" s="4" t="str">
        <f>VLOOKUP(O710,Cleaned_StoreTable!$A:$F,5,FALSE())</f>
        <v>Online</v>
      </c>
      <c r="S710" s="4">
        <f>Cleaned_SalesTable!F710</f>
        <v>4</v>
      </c>
      <c r="T710" s="9">
        <f>Cleaned_SalesTable!G710</f>
        <v>681.08</v>
      </c>
      <c r="U710" s="8">
        <f>Cleaned_SalesTable!H710</f>
        <v>0</v>
      </c>
      <c r="V710" s="4" t="str">
        <f>Cleaned_SalesTable!I710</f>
        <v>PayPal</v>
      </c>
      <c r="W710" s="9">
        <f>Cleaned_SalesTable!J710</f>
        <v>2724.32</v>
      </c>
      <c r="X710" s="9">
        <f t="shared" si="68"/>
        <v>817.56</v>
      </c>
      <c r="Y710" s="9">
        <f t="shared" si="69"/>
        <v>1906.76</v>
      </c>
      <c r="Z710" s="10">
        <f t="shared" si="70"/>
        <v>0.69989999999999997</v>
      </c>
      <c r="AA710" s="4" t="str">
        <f t="shared" si="71"/>
        <v>High Value</v>
      </c>
    </row>
    <row r="711" spans="1:27" ht="15" customHeight="1" x14ac:dyDescent="0.3">
      <c r="A711" s="4" t="str">
        <f>Cleaned_SalesTable!A711</f>
        <v>SALE709</v>
      </c>
      <c r="B711" s="26">
        <f>Cleaned_SalesTable!B711</f>
        <v>45252</v>
      </c>
      <c r="C711" s="4" t="str">
        <f t="shared" si="66"/>
        <v>Nov-2023</v>
      </c>
      <c r="D711" s="24">
        <f t="shared" si="67"/>
        <v>2023</v>
      </c>
      <c r="E711" s="4" t="str">
        <f>Cleaned_SalesTable!C711</f>
        <v>CUST1403</v>
      </c>
      <c r="F711" s="4" t="str">
        <f>VLOOKUP(E711,Cleaned_CustomerTable!$A:$H,2,FALSE())</f>
        <v>Justin Ingram</v>
      </c>
      <c r="G711" s="24">
        <f>VLOOKUP(E711,Cleaned_CustomerTable!$A:$H,3,FALSE())</f>
        <v>34</v>
      </c>
      <c r="H711" s="4" t="str">
        <f>VLOOKUP(E711,Cleaned_CustomerTable!$A:$H,8,FALSE())</f>
        <v>Bronze</v>
      </c>
      <c r="I711" s="4" t="str">
        <f>VLOOKUP(E711,Cleaned_CustomerTable!$A:$H,6,FALSE())</f>
        <v>Louisiana</v>
      </c>
      <c r="J711" s="4" t="str">
        <f>Cleaned_SalesTable!D711</f>
        <v>PROD4</v>
      </c>
      <c r="K711" s="4" t="str">
        <f>VLOOKUP(J711,Cleaned_ProductTable!$A:$F,2,FALSE())</f>
        <v>Women's Yoga Pants</v>
      </c>
      <c r="L711" s="4" t="str">
        <f>VLOOKUP(J711,Cleaned_ProductTable!$A:$F,3,FALSE())</f>
        <v>Clothing</v>
      </c>
      <c r="M711" s="4" t="str">
        <f>VLOOKUP(J711,Cleaned_ProductTable!$A:$F,4,FALSE())</f>
        <v>Gonzales-Davis</v>
      </c>
      <c r="N711" s="4">
        <f>VLOOKUP(J711,Cleaned_ProductTable!$A:$F,5,FALSE())</f>
        <v>306.45999999999998</v>
      </c>
      <c r="O711" s="4" t="str">
        <f>Cleaned_SalesTable!E711</f>
        <v>STORE7</v>
      </c>
      <c r="P711" s="4" t="str">
        <f>VLOOKUP(O711,Cleaned_StoreTable!$A:$F,2,FALSE())</f>
        <v>Martinez-Mullins</v>
      </c>
      <c r="Q711" s="4" t="str">
        <f>VLOOKUP(O711,Cleaned_StoreTable!$A:$F,3,FALSE())</f>
        <v>South</v>
      </c>
      <c r="R711" s="4" t="str">
        <f>VLOOKUP(O711,Cleaned_StoreTable!$A:$F,5,FALSE())</f>
        <v>Online</v>
      </c>
      <c r="S711" s="4">
        <f>Cleaned_SalesTable!F711</f>
        <v>4</v>
      </c>
      <c r="T711" s="9">
        <f>Cleaned_SalesTable!G711</f>
        <v>723.44</v>
      </c>
      <c r="U711" s="8">
        <f>Cleaned_SalesTable!H711</f>
        <v>0.14000000000000001</v>
      </c>
      <c r="V711" s="4" t="str">
        <f>Cleaned_SalesTable!I711</f>
        <v>PayPal</v>
      </c>
      <c r="W711" s="9">
        <f>Cleaned_SalesTable!J711</f>
        <v>2488.6336000000001</v>
      </c>
      <c r="X711" s="9">
        <f t="shared" si="68"/>
        <v>1225.8399999999999</v>
      </c>
      <c r="Y711" s="9">
        <f t="shared" si="69"/>
        <v>1262.79</v>
      </c>
      <c r="Z711" s="10">
        <f t="shared" si="70"/>
        <v>0.50739999999999996</v>
      </c>
      <c r="AA711" s="4" t="str">
        <f t="shared" si="71"/>
        <v>High Value</v>
      </c>
    </row>
    <row r="712" spans="1:27" ht="15" customHeight="1" x14ac:dyDescent="0.3">
      <c r="A712" s="4" t="str">
        <f>Cleaned_SalesTable!A712</f>
        <v>SALE710</v>
      </c>
      <c r="B712" s="26">
        <f>Cleaned_SalesTable!B712</f>
        <v>45939</v>
      </c>
      <c r="C712" s="4" t="str">
        <f t="shared" si="66"/>
        <v>Oct-2025</v>
      </c>
      <c r="D712" s="24">
        <f t="shared" si="67"/>
        <v>2025</v>
      </c>
      <c r="E712" s="4" t="str">
        <f>Cleaned_SalesTable!C712</f>
        <v>CUST1126</v>
      </c>
      <c r="F712" s="4" t="str">
        <f>VLOOKUP(E712,Cleaned_CustomerTable!$A:$H,2,FALSE())</f>
        <v>James Wolfe</v>
      </c>
      <c r="G712" s="24">
        <f>VLOOKUP(E712,Cleaned_CustomerTable!$A:$H,3,FALSE())</f>
        <v>62</v>
      </c>
      <c r="H712" s="4" t="str">
        <f>VLOOKUP(E712,Cleaned_CustomerTable!$A:$H,8,FALSE())</f>
        <v>Gold</v>
      </c>
      <c r="I712" s="4" t="str">
        <f>VLOOKUP(E712,Cleaned_CustomerTable!$A:$H,6,FALSE())</f>
        <v>Arizona</v>
      </c>
      <c r="J712" s="4" t="str">
        <f>Cleaned_SalesTable!D712</f>
        <v>PROD31</v>
      </c>
      <c r="K712" s="4" t="str">
        <f>VLOOKUP(J712,Cleaned_ProductTable!$A:$F,2,FALSE())</f>
        <v>Basketball</v>
      </c>
      <c r="L712" s="4" t="str">
        <f>VLOOKUP(J712,Cleaned_ProductTable!$A:$F,3,FALSE())</f>
        <v>Sports</v>
      </c>
      <c r="M712" s="4" t="str">
        <f>VLOOKUP(J712,Cleaned_ProductTable!$A:$F,4,FALSE())</f>
        <v>Nolan-Snow</v>
      </c>
      <c r="N712" s="4">
        <f>VLOOKUP(J712,Cleaned_ProductTable!$A:$F,5,FALSE())</f>
        <v>204.39</v>
      </c>
      <c r="O712" s="4" t="str">
        <f>Cleaned_SalesTable!E712</f>
        <v>STORE14</v>
      </c>
      <c r="P712" s="4" t="str">
        <f>VLOOKUP(O712,Cleaned_StoreTable!$A:$F,2,FALSE())</f>
        <v>Mcdonald Inc</v>
      </c>
      <c r="Q712" s="4" t="str">
        <f>VLOOKUP(O712,Cleaned_StoreTable!$A:$F,3,FALSE())</f>
        <v>South</v>
      </c>
      <c r="R712" s="4" t="str">
        <f>VLOOKUP(O712,Cleaned_StoreTable!$A:$F,5,FALSE())</f>
        <v>Outlet</v>
      </c>
      <c r="S712" s="4">
        <f>Cleaned_SalesTable!F712</f>
        <v>4</v>
      </c>
      <c r="T712" s="9">
        <f>Cleaned_SalesTable!G712</f>
        <v>471.89</v>
      </c>
      <c r="U712" s="8">
        <f>Cleaned_SalesTable!H712</f>
        <v>0.12</v>
      </c>
      <c r="V712" s="4" t="str">
        <f>Cleaned_SalesTable!I712</f>
        <v>COD</v>
      </c>
      <c r="W712" s="9">
        <f>Cleaned_SalesTable!J712</f>
        <v>1661.0527999999999</v>
      </c>
      <c r="X712" s="9">
        <f t="shared" si="68"/>
        <v>817.56</v>
      </c>
      <c r="Y712" s="9">
        <f t="shared" si="69"/>
        <v>843.49</v>
      </c>
      <c r="Z712" s="10">
        <f t="shared" si="70"/>
        <v>0.50780000000000003</v>
      </c>
      <c r="AA712" s="4" t="str">
        <f t="shared" si="71"/>
        <v>High Value</v>
      </c>
    </row>
    <row r="713" spans="1:27" ht="15" customHeight="1" x14ac:dyDescent="0.3">
      <c r="A713" s="4" t="str">
        <f>Cleaned_SalesTable!A713</f>
        <v>SALE711</v>
      </c>
      <c r="B713" s="26">
        <f>Cleaned_SalesTable!B713</f>
        <v>45559</v>
      </c>
      <c r="C713" s="4" t="str">
        <f t="shared" si="66"/>
        <v>Sep-2024</v>
      </c>
      <c r="D713" s="24">
        <f t="shared" si="67"/>
        <v>2024</v>
      </c>
      <c r="E713" s="4" t="str">
        <f>Cleaned_SalesTable!C713</f>
        <v>CUST1366</v>
      </c>
      <c r="F713" s="4" t="str">
        <f>VLOOKUP(E713,Cleaned_CustomerTable!$A:$H,2,FALSE())</f>
        <v>Mallory Allen</v>
      </c>
      <c r="G713" s="24">
        <f>VLOOKUP(E713,Cleaned_CustomerTable!$A:$H,3,FALSE())</f>
        <v>40</v>
      </c>
      <c r="H713" s="4" t="str">
        <f>VLOOKUP(E713,Cleaned_CustomerTable!$A:$H,8,FALSE())</f>
        <v>Platinum</v>
      </c>
      <c r="I713" s="4" t="str">
        <f>VLOOKUP(E713,Cleaned_CustomerTable!$A:$H,6,FALSE())</f>
        <v>Alabama</v>
      </c>
      <c r="J713" s="4" t="str">
        <f>Cleaned_SalesTable!D713</f>
        <v>PROD71</v>
      </c>
      <c r="K713" s="4" t="str">
        <f>VLOOKUP(J713,Cleaned_ProductTable!$A:$F,2,FALSE())</f>
        <v>Hair Repair Oil Treatment</v>
      </c>
      <c r="L713" s="4" t="str">
        <f>VLOOKUP(J713,Cleaned_ProductTable!$A:$F,3,FALSE())</f>
        <v>Beauty</v>
      </c>
      <c r="M713" s="4" t="str">
        <f>VLOOKUP(J713,Cleaned_ProductTable!$A:$F,4,FALSE())</f>
        <v>Hopkins Ltd</v>
      </c>
      <c r="N713" s="4">
        <f>VLOOKUP(J713,Cleaned_ProductTable!$A:$F,5,FALSE())</f>
        <v>214.32</v>
      </c>
      <c r="O713" s="4" t="str">
        <f>Cleaned_SalesTable!E713</f>
        <v>STORE17</v>
      </c>
      <c r="P713" s="4" t="str">
        <f>VLOOKUP(O713,Cleaned_StoreTable!$A:$F,2,FALSE())</f>
        <v>Holloway Ltd</v>
      </c>
      <c r="Q713" s="4" t="str">
        <f>VLOOKUP(O713,Cleaned_StoreTable!$A:$F,3,FALSE())</f>
        <v>North</v>
      </c>
      <c r="R713" s="4" t="str">
        <f>VLOOKUP(O713,Cleaned_StoreTable!$A:$F,5,FALSE())</f>
        <v>Flagship</v>
      </c>
      <c r="S713" s="4">
        <f>Cleaned_SalesTable!F713</f>
        <v>1</v>
      </c>
      <c r="T713" s="9">
        <f>Cleaned_SalesTable!G713</f>
        <v>613.17999999999995</v>
      </c>
      <c r="U713" s="8">
        <f>Cleaned_SalesTable!H713</f>
        <v>0.14000000000000001</v>
      </c>
      <c r="V713" s="4" t="str">
        <f>Cleaned_SalesTable!I713</f>
        <v>COD</v>
      </c>
      <c r="W713" s="9">
        <f>Cleaned_SalesTable!J713</f>
        <v>527.33479999999997</v>
      </c>
      <c r="X713" s="9">
        <f t="shared" si="68"/>
        <v>214.32</v>
      </c>
      <c r="Y713" s="9">
        <f t="shared" si="69"/>
        <v>313.01</v>
      </c>
      <c r="Z713" s="10">
        <f t="shared" si="70"/>
        <v>0.59360000000000002</v>
      </c>
      <c r="AA713" s="4" t="str">
        <f t="shared" si="71"/>
        <v>Standard</v>
      </c>
    </row>
    <row r="714" spans="1:27" ht="15" customHeight="1" x14ac:dyDescent="0.3">
      <c r="A714" s="4" t="str">
        <f>Cleaned_SalesTable!A714</f>
        <v>SALE712</v>
      </c>
      <c r="B714" s="26">
        <f>Cleaned_SalesTable!B714</f>
        <v>45229</v>
      </c>
      <c r="C714" s="4" t="str">
        <f t="shared" si="66"/>
        <v>Oct-2023</v>
      </c>
      <c r="D714" s="24">
        <f t="shared" si="67"/>
        <v>2023</v>
      </c>
      <c r="E714" s="4" t="str">
        <f>Cleaned_SalesTable!C714</f>
        <v>CUST1051</v>
      </c>
      <c r="F714" s="4" t="str">
        <f>VLOOKUP(E714,Cleaned_CustomerTable!$A:$H,2,FALSE())</f>
        <v>Sarah Rodgers</v>
      </c>
      <c r="G714" s="24">
        <f>VLOOKUP(E714,Cleaned_CustomerTable!$A:$H,3,FALSE())</f>
        <v>23</v>
      </c>
      <c r="H714" s="4" t="str">
        <f>VLOOKUP(E714,Cleaned_CustomerTable!$A:$H,8,FALSE())</f>
        <v>Gold</v>
      </c>
      <c r="I714" s="4" t="str">
        <f>VLOOKUP(E714,Cleaned_CustomerTable!$A:$H,6,FALSE())</f>
        <v>West Virginia</v>
      </c>
      <c r="J714" s="4" t="str">
        <f>Cleaned_SalesTable!D714</f>
        <v>PROD43</v>
      </c>
      <c r="K714" s="4" t="str">
        <f>VLOOKUP(J714,Cleaned_ProductTable!$A:$F,2,FALSE())</f>
        <v>USB External Hard Drive</v>
      </c>
      <c r="L714" s="4" t="str">
        <f>VLOOKUP(J714,Cleaned_ProductTable!$A:$F,3,FALSE())</f>
        <v>Electronics</v>
      </c>
      <c r="M714" s="4" t="str">
        <f>VLOOKUP(J714,Cleaned_ProductTable!$A:$F,4,FALSE())</f>
        <v>Robinson Inc</v>
      </c>
      <c r="N714" s="4">
        <f>VLOOKUP(J714,Cleaned_ProductTable!$A:$F,5,FALSE())</f>
        <v>253.33</v>
      </c>
      <c r="O714" s="4" t="str">
        <f>Cleaned_SalesTable!E714</f>
        <v>STORE4</v>
      </c>
      <c r="P714" s="4" t="str">
        <f>VLOOKUP(O714,Cleaned_StoreTable!$A:$F,2,FALSE())</f>
        <v>Alexander Group</v>
      </c>
      <c r="Q714" s="4" t="str">
        <f>VLOOKUP(O714,Cleaned_StoreTable!$A:$F,3,FALSE())</f>
        <v>South</v>
      </c>
      <c r="R714" s="4" t="str">
        <f>VLOOKUP(O714,Cleaned_StoreTable!$A:$F,5,FALSE())</f>
        <v>Online</v>
      </c>
      <c r="S714" s="4">
        <f>Cleaned_SalesTable!F714</f>
        <v>1</v>
      </c>
      <c r="T714" s="9">
        <f>Cleaned_SalesTable!G714</f>
        <v>651.30999999999995</v>
      </c>
      <c r="U714" s="8">
        <f>Cleaned_SalesTable!H714</f>
        <v>0.24</v>
      </c>
      <c r="V714" s="4" t="str">
        <f>Cleaned_SalesTable!I714</f>
        <v>PayPal</v>
      </c>
      <c r="W714" s="9">
        <f>Cleaned_SalesTable!J714</f>
        <v>494.99560000000002</v>
      </c>
      <c r="X714" s="9">
        <f t="shared" si="68"/>
        <v>253.33</v>
      </c>
      <c r="Y714" s="9">
        <f t="shared" si="69"/>
        <v>241.67</v>
      </c>
      <c r="Z714" s="10">
        <f t="shared" si="70"/>
        <v>0.48820000000000002</v>
      </c>
      <c r="AA714" s="4" t="str">
        <f t="shared" si="71"/>
        <v>Standard</v>
      </c>
    </row>
    <row r="715" spans="1:27" ht="15" customHeight="1" x14ac:dyDescent="0.3">
      <c r="A715" s="4" t="str">
        <f>Cleaned_SalesTable!A715</f>
        <v>SALE713</v>
      </c>
      <c r="B715" s="26">
        <f>Cleaned_SalesTable!B715</f>
        <v>45333</v>
      </c>
      <c r="C715" s="4" t="str">
        <f t="shared" si="66"/>
        <v>Feb-2024</v>
      </c>
      <c r="D715" s="24">
        <f t="shared" si="67"/>
        <v>2024</v>
      </c>
      <c r="E715" s="4" t="str">
        <f>Cleaned_SalesTable!C715</f>
        <v>CUST1024</v>
      </c>
      <c r="F715" s="4" t="str">
        <f>VLOOKUP(E715,Cleaned_CustomerTable!$A:$H,2,FALSE())</f>
        <v>Heather Collins</v>
      </c>
      <c r="G715" s="24">
        <f>VLOOKUP(E715,Cleaned_CustomerTable!$A:$H,3,FALSE())</f>
        <v>40</v>
      </c>
      <c r="H715" s="4" t="str">
        <f>VLOOKUP(E715,Cleaned_CustomerTable!$A:$H,8,FALSE())</f>
        <v>Platinum</v>
      </c>
      <c r="I715" s="4" t="str">
        <f>VLOOKUP(E715,Cleaned_CustomerTable!$A:$H,6,FALSE())</f>
        <v>Idaho</v>
      </c>
      <c r="J715" s="4" t="str">
        <f>Cleaned_SalesTable!D715</f>
        <v>PROD3</v>
      </c>
      <c r="K715" s="4" t="str">
        <f>VLOOKUP(J715,Cleaned_ProductTable!$A:$F,2,FALSE())</f>
        <v>Men's Running Jacket</v>
      </c>
      <c r="L715" s="4" t="str">
        <f>VLOOKUP(J715,Cleaned_ProductTable!$A:$F,3,FALSE())</f>
        <v>Clothing</v>
      </c>
      <c r="M715" s="4" t="str">
        <f>VLOOKUP(J715,Cleaned_ProductTable!$A:$F,4,FALSE())</f>
        <v>Pineda Ltd</v>
      </c>
      <c r="N715" s="4">
        <f>VLOOKUP(J715,Cleaned_ProductTable!$A:$F,5,FALSE())</f>
        <v>364.67</v>
      </c>
      <c r="O715" s="4" t="str">
        <f>Cleaned_SalesTable!E715</f>
        <v>STORE6</v>
      </c>
      <c r="P715" s="4" t="str">
        <f>VLOOKUP(O715,Cleaned_StoreTable!$A:$F,2,FALSE())</f>
        <v>Benson-Elliott</v>
      </c>
      <c r="Q715" s="4" t="str">
        <f>VLOOKUP(O715,Cleaned_StoreTable!$A:$F,3,FALSE())</f>
        <v>East</v>
      </c>
      <c r="R715" s="4" t="str">
        <f>VLOOKUP(O715,Cleaned_StoreTable!$A:$F,5,FALSE())</f>
        <v>Online</v>
      </c>
      <c r="S715" s="4">
        <f>Cleaned_SalesTable!F715</f>
        <v>2</v>
      </c>
      <c r="T715" s="9">
        <f>Cleaned_SalesTable!G715</f>
        <v>635.14</v>
      </c>
      <c r="U715" s="8">
        <f>Cleaned_SalesTable!H715</f>
        <v>0.1</v>
      </c>
      <c r="V715" s="4" t="str">
        <f>Cleaned_SalesTable!I715</f>
        <v>COD</v>
      </c>
      <c r="W715" s="9">
        <f>Cleaned_SalesTable!J715</f>
        <v>1143.252</v>
      </c>
      <c r="X715" s="9">
        <f t="shared" si="68"/>
        <v>729.34</v>
      </c>
      <c r="Y715" s="9">
        <f t="shared" si="69"/>
        <v>413.91</v>
      </c>
      <c r="Z715" s="10">
        <f t="shared" si="70"/>
        <v>0.36199999999999999</v>
      </c>
      <c r="AA715" s="4" t="str">
        <f t="shared" si="71"/>
        <v>High Value</v>
      </c>
    </row>
    <row r="716" spans="1:27" ht="15" customHeight="1" x14ac:dyDescent="0.3">
      <c r="A716" s="4" t="str">
        <f>Cleaned_SalesTable!A716</f>
        <v>SALE714</v>
      </c>
      <c r="B716" s="26">
        <f>Cleaned_SalesTable!B716</f>
        <v>45752</v>
      </c>
      <c r="C716" s="4" t="str">
        <f t="shared" si="66"/>
        <v>Apr-2025</v>
      </c>
      <c r="D716" s="24">
        <f t="shared" si="67"/>
        <v>2025</v>
      </c>
      <c r="E716" s="4" t="str">
        <f>Cleaned_SalesTable!C716</f>
        <v>CUST1380</v>
      </c>
      <c r="F716" s="4" t="str">
        <f>VLOOKUP(E716,Cleaned_CustomerTable!$A:$H,2,FALSE())</f>
        <v>Shelley Ponce</v>
      </c>
      <c r="G716" s="24">
        <f>VLOOKUP(E716,Cleaned_CustomerTable!$A:$H,3,FALSE())</f>
        <v>23</v>
      </c>
      <c r="H716" s="4" t="str">
        <f>VLOOKUP(E716,Cleaned_CustomerTable!$A:$H,8,FALSE())</f>
        <v>Gold</v>
      </c>
      <c r="I716" s="4" t="str">
        <f>VLOOKUP(E716,Cleaned_CustomerTable!$A:$H,6,FALSE())</f>
        <v>Rhode Island</v>
      </c>
      <c r="J716" s="4" t="str">
        <f>Cleaned_SalesTable!D716</f>
        <v>PROD98</v>
      </c>
      <c r="K716" s="4" t="str">
        <f>VLOOKUP(J716,Cleaned_ProductTable!$A:$F,2,FALSE())</f>
        <v>Portable Bluetooth Speaker</v>
      </c>
      <c r="L716" s="4" t="str">
        <f>VLOOKUP(J716,Cleaned_ProductTable!$A:$F,3,FALSE())</f>
        <v>Electronics</v>
      </c>
      <c r="M716" s="4" t="str">
        <f>VLOOKUP(J716,Cleaned_ProductTable!$A:$F,4,FALSE())</f>
        <v>Flores-King</v>
      </c>
      <c r="N716" s="4">
        <f>VLOOKUP(J716,Cleaned_ProductTable!$A:$F,5,FALSE())</f>
        <v>431.67</v>
      </c>
      <c r="O716" s="4" t="str">
        <f>Cleaned_SalesTable!E716</f>
        <v>STORE14</v>
      </c>
      <c r="P716" s="4" t="str">
        <f>VLOOKUP(O716,Cleaned_StoreTable!$A:$F,2,FALSE())</f>
        <v>Mcdonald Inc</v>
      </c>
      <c r="Q716" s="4" t="str">
        <f>VLOOKUP(O716,Cleaned_StoreTable!$A:$F,3,FALSE())</f>
        <v>South</v>
      </c>
      <c r="R716" s="4" t="str">
        <f>VLOOKUP(O716,Cleaned_StoreTable!$A:$F,5,FALSE())</f>
        <v>Outlet</v>
      </c>
      <c r="S716" s="4">
        <f>Cleaned_SalesTable!F716</f>
        <v>4</v>
      </c>
      <c r="T716" s="9">
        <f>Cleaned_SalesTable!G716</f>
        <v>912.61</v>
      </c>
      <c r="U716" s="8">
        <f>Cleaned_SalesTable!H716</f>
        <v>0.14000000000000001</v>
      </c>
      <c r="V716" s="4" t="str">
        <f>Cleaned_SalesTable!I716</f>
        <v>Credit Card</v>
      </c>
      <c r="W716" s="9">
        <f>Cleaned_SalesTable!J716</f>
        <v>3139.3784000000001</v>
      </c>
      <c r="X716" s="9">
        <f t="shared" si="68"/>
        <v>1726.68</v>
      </c>
      <c r="Y716" s="9">
        <f t="shared" si="69"/>
        <v>1412.7</v>
      </c>
      <c r="Z716" s="10">
        <f t="shared" si="70"/>
        <v>0.45</v>
      </c>
      <c r="AA716" s="4" t="str">
        <f t="shared" si="71"/>
        <v>High Value</v>
      </c>
    </row>
    <row r="717" spans="1:27" ht="15" customHeight="1" x14ac:dyDescent="0.3">
      <c r="A717" s="4" t="str">
        <f>Cleaned_SalesTable!A717</f>
        <v>SALE715</v>
      </c>
      <c r="B717" s="26">
        <f>Cleaned_SalesTable!B717</f>
        <v>45795</v>
      </c>
      <c r="C717" s="4" t="str">
        <f t="shared" si="66"/>
        <v>May-2025</v>
      </c>
      <c r="D717" s="24">
        <f t="shared" si="67"/>
        <v>2025</v>
      </c>
      <c r="E717" s="4" t="str">
        <f>Cleaned_SalesTable!C717</f>
        <v>CUST1274</v>
      </c>
      <c r="F717" s="4" t="str">
        <f>VLOOKUP(E717,Cleaned_CustomerTable!$A:$H,2,FALSE())</f>
        <v>Sarah Lane</v>
      </c>
      <c r="G717" s="24">
        <f>VLOOKUP(E717,Cleaned_CustomerTable!$A:$H,3,FALSE())</f>
        <v>38</v>
      </c>
      <c r="H717" s="4" t="str">
        <f>VLOOKUP(E717,Cleaned_CustomerTable!$A:$H,8,FALSE())</f>
        <v>Silver</v>
      </c>
      <c r="I717" s="4" t="str">
        <f>VLOOKUP(E717,Cleaned_CustomerTable!$A:$H,6,FALSE())</f>
        <v>Vermont</v>
      </c>
      <c r="J717" s="4" t="str">
        <f>Cleaned_SalesTable!D717</f>
        <v>PROD47</v>
      </c>
      <c r="K717" s="4" t="str">
        <f>VLOOKUP(J717,Cleaned_ProductTable!$A:$F,2,FALSE())</f>
        <v>Makeup Brush Set</v>
      </c>
      <c r="L717" s="4" t="str">
        <f>VLOOKUP(J717,Cleaned_ProductTable!$A:$F,3,FALSE())</f>
        <v>Beauty</v>
      </c>
      <c r="M717" s="4" t="str">
        <f>VLOOKUP(J717,Cleaned_ProductTable!$A:$F,4,FALSE())</f>
        <v>Cook Inc</v>
      </c>
      <c r="N717" s="4">
        <f>VLOOKUP(J717,Cleaned_ProductTable!$A:$F,5,FALSE())</f>
        <v>250.42</v>
      </c>
      <c r="O717" s="4" t="str">
        <f>Cleaned_SalesTable!E717</f>
        <v>STORE7</v>
      </c>
      <c r="P717" s="4" t="str">
        <f>VLOOKUP(O717,Cleaned_StoreTable!$A:$F,2,FALSE())</f>
        <v>Martinez-Mullins</v>
      </c>
      <c r="Q717" s="4" t="str">
        <f>VLOOKUP(O717,Cleaned_StoreTable!$A:$F,3,FALSE())</f>
        <v>South</v>
      </c>
      <c r="R717" s="4" t="str">
        <f>VLOOKUP(O717,Cleaned_StoreTable!$A:$F,5,FALSE())</f>
        <v>Online</v>
      </c>
      <c r="S717" s="4">
        <f>Cleaned_SalesTable!F717</f>
        <v>3</v>
      </c>
      <c r="T717" s="9">
        <f>Cleaned_SalesTable!G717</f>
        <v>79.77</v>
      </c>
      <c r="U717" s="8">
        <f>Cleaned_SalesTable!H717</f>
        <v>0.09</v>
      </c>
      <c r="V717" s="4" t="str">
        <f>Cleaned_SalesTable!I717</f>
        <v>Credit Card</v>
      </c>
      <c r="W717" s="9">
        <f>Cleaned_SalesTable!J717</f>
        <v>217.77209999999999</v>
      </c>
      <c r="X717" s="9">
        <f t="shared" si="68"/>
        <v>751.26</v>
      </c>
      <c r="Y717" s="9">
        <f t="shared" si="69"/>
        <v>-533.49</v>
      </c>
      <c r="Z717" s="10">
        <f t="shared" si="70"/>
        <v>-2.4498000000000002</v>
      </c>
      <c r="AA717" s="4" t="str">
        <f t="shared" si="71"/>
        <v>Standard</v>
      </c>
    </row>
    <row r="718" spans="1:27" ht="15" customHeight="1" x14ac:dyDescent="0.3">
      <c r="A718" s="4" t="str">
        <f>Cleaned_SalesTable!A718</f>
        <v>SALE716</v>
      </c>
      <c r="B718" s="26">
        <f>Cleaned_SalesTable!B718</f>
        <v>45755</v>
      </c>
      <c r="C718" s="4" t="str">
        <f t="shared" si="66"/>
        <v>Apr-2025</v>
      </c>
      <c r="D718" s="24">
        <f t="shared" si="67"/>
        <v>2025</v>
      </c>
      <c r="E718" s="4" t="str">
        <f>Cleaned_SalesTable!C718</f>
        <v>CUST1277</v>
      </c>
      <c r="F718" s="4" t="str">
        <f>VLOOKUP(E718,Cleaned_CustomerTable!$A:$H,2,FALSE())</f>
        <v>Jeffrey Gomez</v>
      </c>
      <c r="G718" s="24">
        <f>VLOOKUP(E718,Cleaned_CustomerTable!$A:$H,3,FALSE())</f>
        <v>22</v>
      </c>
      <c r="H718" s="4" t="str">
        <f>VLOOKUP(E718,Cleaned_CustomerTable!$A:$H,8,FALSE())</f>
        <v>Platinum</v>
      </c>
      <c r="I718" s="4" t="str">
        <f>VLOOKUP(E718,Cleaned_CustomerTable!$A:$H,6,FALSE())</f>
        <v>Colorado</v>
      </c>
      <c r="J718" s="4" t="str">
        <f>Cleaned_SalesTable!D718</f>
        <v>PROD94</v>
      </c>
      <c r="K718" s="4" t="str">
        <f>VLOOKUP(J718,Cleaned_ProductTable!$A:$F,2,FALSE())</f>
        <v>Vitamin E Body Lotion</v>
      </c>
      <c r="L718" s="4" t="str">
        <f>VLOOKUP(J718,Cleaned_ProductTable!$A:$F,3,FALSE())</f>
        <v>Beauty</v>
      </c>
      <c r="M718" s="4" t="str">
        <f>VLOOKUP(J718,Cleaned_ProductTable!$A:$F,4,FALSE())</f>
        <v>Hoffman-Williams</v>
      </c>
      <c r="N718" s="4">
        <f>VLOOKUP(J718,Cleaned_ProductTable!$A:$F,5,FALSE())</f>
        <v>358.47</v>
      </c>
      <c r="O718" s="4" t="str">
        <f>Cleaned_SalesTable!E718</f>
        <v>STORE15</v>
      </c>
      <c r="P718" s="4" t="str">
        <f>VLOOKUP(O718,Cleaned_StoreTable!$A:$F,2,FALSE())</f>
        <v>Shelton PLC</v>
      </c>
      <c r="Q718" s="4" t="str">
        <f>VLOOKUP(O718,Cleaned_StoreTable!$A:$F,3,FALSE())</f>
        <v>North</v>
      </c>
      <c r="R718" s="4" t="str">
        <f>VLOOKUP(O718,Cleaned_StoreTable!$A:$F,5,FALSE())</f>
        <v>Flagship</v>
      </c>
      <c r="S718" s="4">
        <f>Cleaned_SalesTable!F718</f>
        <v>4</v>
      </c>
      <c r="T718" s="9">
        <f>Cleaned_SalesTable!G718</f>
        <v>603.52</v>
      </c>
      <c r="U718" s="8">
        <f>Cleaned_SalesTable!H718</f>
        <v>0.25</v>
      </c>
      <c r="V718" s="4" t="str">
        <f>Cleaned_SalesTable!I718</f>
        <v>Credit Card</v>
      </c>
      <c r="W718" s="9">
        <f>Cleaned_SalesTable!J718</f>
        <v>1810.56</v>
      </c>
      <c r="X718" s="9">
        <f t="shared" si="68"/>
        <v>1433.88</v>
      </c>
      <c r="Y718" s="9">
        <f t="shared" si="69"/>
        <v>376.68</v>
      </c>
      <c r="Z718" s="10">
        <f t="shared" si="70"/>
        <v>0.20799999999999999</v>
      </c>
      <c r="AA718" s="4" t="str">
        <f t="shared" si="71"/>
        <v>High Value</v>
      </c>
    </row>
    <row r="719" spans="1:27" ht="15" customHeight="1" x14ac:dyDescent="0.3">
      <c r="A719" s="4" t="str">
        <f>Cleaned_SalesTable!A719</f>
        <v>SALE717</v>
      </c>
      <c r="B719" s="26">
        <f>Cleaned_SalesTable!B719</f>
        <v>45625</v>
      </c>
      <c r="C719" s="4" t="str">
        <f t="shared" si="66"/>
        <v>Nov-2024</v>
      </c>
      <c r="D719" s="24">
        <f t="shared" si="67"/>
        <v>2024</v>
      </c>
      <c r="E719" s="4" t="str">
        <f>Cleaned_SalesTable!C719</f>
        <v>CUST1077</v>
      </c>
      <c r="F719" s="4" t="str">
        <f>VLOOKUP(E719,Cleaned_CustomerTable!$A:$H,2,FALSE())</f>
        <v>Katherine Young</v>
      </c>
      <c r="G719" s="24">
        <f>VLOOKUP(E719,Cleaned_CustomerTable!$A:$H,3,FALSE())</f>
        <v>29</v>
      </c>
      <c r="H719" s="4" t="str">
        <f>VLOOKUP(E719,Cleaned_CustomerTable!$A:$H,8,FALSE())</f>
        <v>Gold</v>
      </c>
      <c r="I719" s="4" t="str">
        <f>VLOOKUP(E719,Cleaned_CustomerTable!$A:$H,6,FALSE())</f>
        <v>Vermont</v>
      </c>
      <c r="J719" s="4" t="str">
        <f>Cleaned_SalesTable!D719</f>
        <v>PROD77</v>
      </c>
      <c r="K719" s="4" t="str">
        <f>VLOOKUP(J719,Cleaned_ProductTable!$A:$F,2,FALSE())</f>
        <v>WiFi Mesh Router</v>
      </c>
      <c r="L719" s="4" t="str">
        <f>VLOOKUP(J719,Cleaned_ProductTable!$A:$F,3,FALSE())</f>
        <v>Electronics</v>
      </c>
      <c r="M719" s="4" t="str">
        <f>VLOOKUP(J719,Cleaned_ProductTable!$A:$F,4,FALSE())</f>
        <v>White, Reeves and Woods</v>
      </c>
      <c r="N719" s="4">
        <f>VLOOKUP(J719,Cleaned_ProductTable!$A:$F,5,FALSE())</f>
        <v>480.9</v>
      </c>
      <c r="O719" s="4" t="str">
        <f>Cleaned_SalesTable!E719</f>
        <v>STORE12</v>
      </c>
      <c r="P719" s="4" t="str">
        <f>VLOOKUP(O719,Cleaned_StoreTable!$A:$F,2,FALSE())</f>
        <v>Thomas, Bridges and Harris</v>
      </c>
      <c r="Q719" s="4" t="str">
        <f>VLOOKUP(O719,Cleaned_StoreTable!$A:$F,3,FALSE())</f>
        <v>North</v>
      </c>
      <c r="R719" s="4" t="str">
        <f>VLOOKUP(O719,Cleaned_StoreTable!$A:$F,5,FALSE())</f>
        <v>Online</v>
      </c>
      <c r="S719" s="4">
        <f>Cleaned_SalesTable!F719</f>
        <v>4</v>
      </c>
      <c r="T719" s="9">
        <f>Cleaned_SalesTable!G719</f>
        <v>453.12</v>
      </c>
      <c r="U719" s="8">
        <f>Cleaned_SalesTable!H719</f>
        <v>0.23</v>
      </c>
      <c r="V719" s="4" t="str">
        <f>Cleaned_SalesTable!I719</f>
        <v>COD</v>
      </c>
      <c r="W719" s="9">
        <f>Cleaned_SalesTable!J719</f>
        <v>1395.6096</v>
      </c>
      <c r="X719" s="9">
        <f t="shared" si="68"/>
        <v>1923.6</v>
      </c>
      <c r="Y719" s="9">
        <f t="shared" si="69"/>
        <v>-527.99</v>
      </c>
      <c r="Z719" s="10">
        <f t="shared" si="70"/>
        <v>-0.37830000000000003</v>
      </c>
      <c r="AA719" s="4" t="str">
        <f t="shared" si="71"/>
        <v>High Value</v>
      </c>
    </row>
    <row r="720" spans="1:27" ht="15" customHeight="1" x14ac:dyDescent="0.3">
      <c r="A720" s="4" t="str">
        <f>Cleaned_SalesTable!A720</f>
        <v>SALE718</v>
      </c>
      <c r="B720" s="26">
        <f>Cleaned_SalesTable!B720</f>
        <v>45656</v>
      </c>
      <c r="C720" s="4" t="str">
        <f t="shared" si="66"/>
        <v>Dec-2024</v>
      </c>
      <c r="D720" s="24">
        <f t="shared" si="67"/>
        <v>2024</v>
      </c>
      <c r="E720" s="4" t="str">
        <f>Cleaned_SalesTable!C720</f>
        <v>CUST1497</v>
      </c>
      <c r="F720" s="4" t="str">
        <f>VLOOKUP(E720,Cleaned_CustomerTable!$A:$H,2,FALSE())</f>
        <v>Sarah Marsh</v>
      </c>
      <c r="G720" s="24">
        <f>VLOOKUP(E720,Cleaned_CustomerTable!$A:$H,3,FALSE())</f>
        <v>47</v>
      </c>
      <c r="H720" s="4" t="str">
        <f>VLOOKUP(E720,Cleaned_CustomerTable!$A:$H,8,FALSE())</f>
        <v>Gold</v>
      </c>
      <c r="I720" s="4" t="str">
        <f>VLOOKUP(E720,Cleaned_CustomerTable!$A:$H,6,FALSE())</f>
        <v>New York</v>
      </c>
      <c r="J720" s="4" t="str">
        <f>Cleaned_SalesTable!D720</f>
        <v>PROD33</v>
      </c>
      <c r="K720" s="4" t="str">
        <f>VLOOKUP(J720,Cleaned_ProductTable!$A:$F,2,FALSE())</f>
        <v>Modern Wall Clock</v>
      </c>
      <c r="L720" s="4" t="str">
        <f>VLOOKUP(J720,Cleaned_ProductTable!$A:$F,3,FALSE())</f>
        <v>Home</v>
      </c>
      <c r="M720" s="4" t="str">
        <f>VLOOKUP(J720,Cleaned_ProductTable!$A:$F,4,FALSE())</f>
        <v>Weiss-Watson</v>
      </c>
      <c r="N720" s="4">
        <f>VLOOKUP(J720,Cleaned_ProductTable!$A:$F,5,FALSE())</f>
        <v>179.77</v>
      </c>
      <c r="O720" s="4" t="str">
        <f>Cleaned_SalesTable!E720</f>
        <v>STORE9</v>
      </c>
      <c r="P720" s="4" t="str">
        <f>VLOOKUP(O720,Cleaned_StoreTable!$A:$F,2,FALSE())</f>
        <v>Moore, Padilla and Butler</v>
      </c>
      <c r="Q720" s="4" t="str">
        <f>VLOOKUP(O720,Cleaned_StoreTable!$A:$F,3,FALSE())</f>
        <v>South</v>
      </c>
      <c r="R720" s="4" t="str">
        <f>VLOOKUP(O720,Cleaned_StoreTable!$A:$F,5,FALSE())</f>
        <v>Flagship</v>
      </c>
      <c r="S720" s="4">
        <f>Cleaned_SalesTable!F720</f>
        <v>2</v>
      </c>
      <c r="T720" s="9">
        <f>Cleaned_SalesTable!G720</f>
        <v>974.35</v>
      </c>
      <c r="U720" s="8">
        <f>Cleaned_SalesTable!H720</f>
        <v>0.15</v>
      </c>
      <c r="V720" s="4" t="str">
        <f>Cleaned_SalesTable!I720</f>
        <v>Credit Card</v>
      </c>
      <c r="W720" s="9">
        <f>Cleaned_SalesTable!J720</f>
        <v>1656.395</v>
      </c>
      <c r="X720" s="9">
        <f t="shared" si="68"/>
        <v>359.54</v>
      </c>
      <c r="Y720" s="9">
        <f t="shared" si="69"/>
        <v>1296.8599999999999</v>
      </c>
      <c r="Z720" s="10">
        <f t="shared" si="70"/>
        <v>0.78290000000000004</v>
      </c>
      <c r="AA720" s="4" t="str">
        <f t="shared" si="71"/>
        <v>High Value</v>
      </c>
    </row>
    <row r="721" spans="1:27" ht="15" customHeight="1" x14ac:dyDescent="0.3">
      <c r="A721" s="4" t="str">
        <f>Cleaned_SalesTable!A721</f>
        <v>SALE719</v>
      </c>
      <c r="B721" s="26">
        <f>Cleaned_SalesTable!B721</f>
        <v>45824</v>
      </c>
      <c r="C721" s="4" t="str">
        <f t="shared" si="66"/>
        <v>Jun-2025</v>
      </c>
      <c r="D721" s="24">
        <f t="shared" si="67"/>
        <v>2025</v>
      </c>
      <c r="E721" s="4" t="str">
        <f>Cleaned_SalesTable!C721</f>
        <v>CUST1476</v>
      </c>
      <c r="F721" s="4" t="str">
        <f>VLOOKUP(E721,Cleaned_CustomerTable!$A:$H,2,FALSE())</f>
        <v>Elizabeth Foster</v>
      </c>
      <c r="G721" s="24">
        <f>VLOOKUP(E721,Cleaned_CustomerTable!$A:$H,3,FALSE())</f>
        <v>33</v>
      </c>
      <c r="H721" s="4" t="str">
        <f>VLOOKUP(E721,Cleaned_CustomerTable!$A:$H,8,FALSE())</f>
        <v>Gold</v>
      </c>
      <c r="I721" s="4" t="str">
        <f>VLOOKUP(E721,Cleaned_CustomerTable!$A:$H,6,FALSE())</f>
        <v>Oklahoma</v>
      </c>
      <c r="J721" s="4" t="str">
        <f>Cleaned_SalesTable!D721</f>
        <v>PROD95</v>
      </c>
      <c r="K721" s="4" t="str">
        <f>VLOOKUP(J721,Cleaned_ProductTable!$A:$F,2,FALSE())</f>
        <v>Sports Stopwatch Basic</v>
      </c>
      <c r="L721" s="4" t="str">
        <f>VLOOKUP(J721,Cleaned_ProductTable!$A:$F,3,FALSE())</f>
        <v>Sports</v>
      </c>
      <c r="M721" s="4" t="str">
        <f>VLOOKUP(J721,Cleaned_ProductTable!$A:$F,4,FALSE())</f>
        <v>Wilson Group</v>
      </c>
      <c r="N721" s="4">
        <f>VLOOKUP(J721,Cleaned_ProductTable!$A:$F,5,FALSE())</f>
        <v>60.65</v>
      </c>
      <c r="O721" s="4" t="str">
        <f>Cleaned_SalesTable!E721</f>
        <v>STORE17</v>
      </c>
      <c r="P721" s="4" t="str">
        <f>VLOOKUP(O721,Cleaned_StoreTable!$A:$F,2,FALSE())</f>
        <v>Holloway Ltd</v>
      </c>
      <c r="Q721" s="4" t="str">
        <f>VLOOKUP(O721,Cleaned_StoreTable!$A:$F,3,FALSE())</f>
        <v>North</v>
      </c>
      <c r="R721" s="4" t="str">
        <f>VLOOKUP(O721,Cleaned_StoreTable!$A:$F,5,FALSE())</f>
        <v>Flagship</v>
      </c>
      <c r="S721" s="4">
        <f>Cleaned_SalesTable!F721</f>
        <v>4</v>
      </c>
      <c r="T721" s="9">
        <f>Cleaned_SalesTable!G721</f>
        <v>52.35</v>
      </c>
      <c r="U721" s="8">
        <f>Cleaned_SalesTable!H721</f>
        <v>0.23</v>
      </c>
      <c r="V721" s="4" t="str">
        <f>Cleaned_SalesTable!I721</f>
        <v>COD</v>
      </c>
      <c r="W721" s="9">
        <f>Cleaned_SalesTable!J721</f>
        <v>161.238</v>
      </c>
      <c r="X721" s="9">
        <f t="shared" si="68"/>
        <v>242.6</v>
      </c>
      <c r="Y721" s="9">
        <f t="shared" si="69"/>
        <v>-81.36</v>
      </c>
      <c r="Z721" s="10">
        <f t="shared" si="70"/>
        <v>-0.50460000000000005</v>
      </c>
      <c r="AA721" s="4" t="str">
        <f t="shared" si="71"/>
        <v>Standard</v>
      </c>
    </row>
    <row r="722" spans="1:27" ht="15" customHeight="1" x14ac:dyDescent="0.3">
      <c r="A722" s="4" t="str">
        <f>Cleaned_SalesTable!A722</f>
        <v>SALE720</v>
      </c>
      <c r="B722" s="26">
        <f>Cleaned_SalesTable!B722</f>
        <v>45824</v>
      </c>
      <c r="C722" s="4" t="str">
        <f t="shared" si="66"/>
        <v>Jun-2025</v>
      </c>
      <c r="D722" s="24">
        <f t="shared" si="67"/>
        <v>2025</v>
      </c>
      <c r="E722" s="4" t="str">
        <f>Cleaned_SalesTable!C722</f>
        <v>CUST1370</v>
      </c>
      <c r="F722" s="4" t="str">
        <f>VLOOKUP(E722,Cleaned_CustomerTable!$A:$H,2,FALSE())</f>
        <v>James Holloway Jr.</v>
      </c>
      <c r="G722" s="24">
        <f>VLOOKUP(E722,Cleaned_CustomerTable!$A:$H,3,FALSE())</f>
        <v>45</v>
      </c>
      <c r="H722" s="4" t="str">
        <f>VLOOKUP(E722,Cleaned_CustomerTable!$A:$H,8,FALSE())</f>
        <v>Silver</v>
      </c>
      <c r="I722" s="4" t="str">
        <f>VLOOKUP(E722,Cleaned_CustomerTable!$A:$H,6,FALSE())</f>
        <v>Indiana</v>
      </c>
      <c r="J722" s="4" t="str">
        <f>Cleaned_SalesTable!D722</f>
        <v>PROD65</v>
      </c>
      <c r="K722" s="4" t="str">
        <f>VLOOKUP(J722,Cleaned_ProductTable!$A:$F,2,FALSE())</f>
        <v>Adjustable Dumbbells 20kg</v>
      </c>
      <c r="L722" s="4" t="str">
        <f>VLOOKUP(J722,Cleaned_ProductTable!$A:$F,3,FALSE())</f>
        <v>Sports</v>
      </c>
      <c r="M722" s="4" t="str">
        <f>VLOOKUP(J722,Cleaned_ProductTable!$A:$F,4,FALSE())</f>
        <v>Montgomery, Benton and Miller</v>
      </c>
      <c r="N722" s="4">
        <f>VLOOKUP(J722,Cleaned_ProductTable!$A:$F,5,FALSE())</f>
        <v>240.63</v>
      </c>
      <c r="O722" s="4" t="str">
        <f>Cleaned_SalesTable!E722</f>
        <v>STORE17</v>
      </c>
      <c r="P722" s="4" t="str">
        <f>VLOOKUP(O722,Cleaned_StoreTable!$A:$F,2,FALSE())</f>
        <v>Holloway Ltd</v>
      </c>
      <c r="Q722" s="4" t="str">
        <f>VLOOKUP(O722,Cleaned_StoreTable!$A:$F,3,FALSE())</f>
        <v>North</v>
      </c>
      <c r="R722" s="4" t="str">
        <f>VLOOKUP(O722,Cleaned_StoreTable!$A:$F,5,FALSE())</f>
        <v>Flagship</v>
      </c>
      <c r="S722" s="4">
        <f>Cleaned_SalesTable!F722</f>
        <v>3</v>
      </c>
      <c r="T722" s="9">
        <f>Cleaned_SalesTable!G722</f>
        <v>681.58</v>
      </c>
      <c r="U722" s="8">
        <f>Cleaned_SalesTable!H722</f>
        <v>0.23</v>
      </c>
      <c r="V722" s="4" t="str">
        <f>Cleaned_SalesTable!I722</f>
        <v>Credit Card</v>
      </c>
      <c r="W722" s="9">
        <f>Cleaned_SalesTable!J722</f>
        <v>1574.4498000000001</v>
      </c>
      <c r="X722" s="9">
        <f t="shared" si="68"/>
        <v>721.89</v>
      </c>
      <c r="Y722" s="9">
        <f t="shared" si="69"/>
        <v>852.56</v>
      </c>
      <c r="Z722" s="10">
        <f t="shared" si="70"/>
        <v>0.54149999999999998</v>
      </c>
      <c r="AA722" s="4" t="str">
        <f t="shared" si="71"/>
        <v>High Value</v>
      </c>
    </row>
    <row r="723" spans="1:27" ht="15" customHeight="1" x14ac:dyDescent="0.3">
      <c r="A723" s="4" t="str">
        <f>Cleaned_SalesTable!A723</f>
        <v>SALE721</v>
      </c>
      <c r="B723" s="26">
        <f>Cleaned_SalesTable!B723</f>
        <v>45384</v>
      </c>
      <c r="C723" s="4" t="str">
        <f t="shared" si="66"/>
        <v>Apr-2024</v>
      </c>
      <c r="D723" s="24">
        <f t="shared" si="67"/>
        <v>2024</v>
      </c>
      <c r="E723" s="4" t="str">
        <f>Cleaned_SalesTable!C723</f>
        <v>CUST1177</v>
      </c>
      <c r="F723" s="4" t="str">
        <f>VLOOKUP(E723,Cleaned_CustomerTable!$A:$H,2,FALSE())</f>
        <v>Curtis Lam</v>
      </c>
      <c r="G723" s="24">
        <f>VLOOKUP(E723,Cleaned_CustomerTable!$A:$H,3,FALSE())</f>
        <v>55</v>
      </c>
      <c r="H723" s="4" t="str">
        <f>VLOOKUP(E723,Cleaned_CustomerTable!$A:$H,8,FALSE())</f>
        <v>Platinum</v>
      </c>
      <c r="I723" s="4" t="str">
        <f>VLOOKUP(E723,Cleaned_CustomerTable!$A:$H,6,FALSE())</f>
        <v>Kentucky</v>
      </c>
      <c r="J723" s="4" t="str">
        <f>Cleaned_SalesTable!D723</f>
        <v>PROD83</v>
      </c>
      <c r="K723" s="4" t="str">
        <f>VLOOKUP(J723,Cleaned_ProductTable!$A:$F,2,FALSE())</f>
        <v>Hydrating Face Cleanser</v>
      </c>
      <c r="L723" s="4" t="str">
        <f>VLOOKUP(J723,Cleaned_ProductTable!$A:$F,3,FALSE())</f>
        <v>Beauty</v>
      </c>
      <c r="M723" s="4" t="str">
        <f>VLOOKUP(J723,Cleaned_ProductTable!$A:$F,4,FALSE())</f>
        <v>Butler Group</v>
      </c>
      <c r="N723" s="4">
        <f>VLOOKUP(J723,Cleaned_ProductTable!$A:$F,5,FALSE())</f>
        <v>250.42</v>
      </c>
      <c r="O723" s="4" t="str">
        <f>Cleaned_SalesTable!E723</f>
        <v>STORE15</v>
      </c>
      <c r="P723" s="4" t="str">
        <f>VLOOKUP(O723,Cleaned_StoreTable!$A:$F,2,FALSE())</f>
        <v>Shelton PLC</v>
      </c>
      <c r="Q723" s="4" t="str">
        <f>VLOOKUP(O723,Cleaned_StoreTable!$A:$F,3,FALSE())</f>
        <v>North</v>
      </c>
      <c r="R723" s="4" t="str">
        <f>VLOOKUP(O723,Cleaned_StoreTable!$A:$F,5,FALSE())</f>
        <v>Flagship</v>
      </c>
      <c r="S723" s="4">
        <f>Cleaned_SalesTable!F723</f>
        <v>3</v>
      </c>
      <c r="T723" s="9">
        <f>Cleaned_SalesTable!G723</f>
        <v>71.23</v>
      </c>
      <c r="U723" s="8">
        <f>Cleaned_SalesTable!H723</f>
        <v>0.03</v>
      </c>
      <c r="V723" s="4" t="str">
        <f>Cleaned_SalesTable!I723</f>
        <v>Credit Card</v>
      </c>
      <c r="W723" s="9">
        <f>Cleaned_SalesTable!J723</f>
        <v>207.27930000000001</v>
      </c>
      <c r="X723" s="9">
        <f t="shared" si="68"/>
        <v>751.26</v>
      </c>
      <c r="Y723" s="9">
        <f t="shared" si="69"/>
        <v>-543.98</v>
      </c>
      <c r="Z723" s="10">
        <f t="shared" si="70"/>
        <v>-2.6244000000000001</v>
      </c>
      <c r="AA723" s="4" t="str">
        <f t="shared" si="71"/>
        <v>Standard</v>
      </c>
    </row>
    <row r="724" spans="1:27" ht="15" customHeight="1" x14ac:dyDescent="0.3">
      <c r="A724" s="4" t="str">
        <f>Cleaned_SalesTable!A724</f>
        <v>SALE722</v>
      </c>
      <c r="B724" s="26">
        <f>Cleaned_SalesTable!B724</f>
        <v>45379</v>
      </c>
      <c r="C724" s="4" t="str">
        <f t="shared" si="66"/>
        <v>Mar-2024</v>
      </c>
      <c r="D724" s="24">
        <f t="shared" si="67"/>
        <v>2024</v>
      </c>
      <c r="E724" s="4" t="str">
        <f>Cleaned_SalesTable!C724</f>
        <v>CUST1241</v>
      </c>
      <c r="F724" s="4" t="str">
        <f>VLOOKUP(E724,Cleaned_CustomerTable!$A:$H,2,FALSE())</f>
        <v>Mr. William Horton</v>
      </c>
      <c r="G724" s="24">
        <f>VLOOKUP(E724,Cleaned_CustomerTable!$A:$H,3,FALSE())</f>
        <v>31</v>
      </c>
      <c r="H724" s="4" t="str">
        <f>VLOOKUP(E724,Cleaned_CustomerTable!$A:$H,8,FALSE())</f>
        <v>Platinum</v>
      </c>
      <c r="I724" s="4" t="str">
        <f>VLOOKUP(E724,Cleaned_CustomerTable!$A:$H,6,FALSE())</f>
        <v>Virginia</v>
      </c>
      <c r="J724" s="4" t="str">
        <f>Cleaned_SalesTable!D724</f>
        <v>PROD15</v>
      </c>
      <c r="K724" s="4" t="str">
        <f>VLOOKUP(J724,Cleaned_ProductTable!$A:$F,2,FALSE())</f>
        <v>4K Home Projector</v>
      </c>
      <c r="L724" s="4" t="str">
        <f>VLOOKUP(J724,Cleaned_ProductTable!$A:$F,3,FALSE())</f>
        <v>Electronics</v>
      </c>
      <c r="M724" s="4" t="str">
        <f>VLOOKUP(J724,Cleaned_ProductTable!$A:$F,4,FALSE())</f>
        <v>Thomas LLC</v>
      </c>
      <c r="N724" s="4">
        <f>VLOOKUP(J724,Cleaned_ProductTable!$A:$F,5,FALSE())</f>
        <v>465.34</v>
      </c>
      <c r="O724" s="4" t="str">
        <f>Cleaned_SalesTable!E724</f>
        <v>STORE14</v>
      </c>
      <c r="P724" s="4" t="str">
        <f>VLOOKUP(O724,Cleaned_StoreTable!$A:$F,2,FALSE())</f>
        <v>Mcdonald Inc</v>
      </c>
      <c r="Q724" s="4" t="str">
        <f>VLOOKUP(O724,Cleaned_StoreTable!$A:$F,3,FALSE())</f>
        <v>South</v>
      </c>
      <c r="R724" s="4" t="str">
        <f>VLOOKUP(O724,Cleaned_StoreTable!$A:$F,5,FALSE())</f>
        <v>Outlet</v>
      </c>
      <c r="S724" s="4">
        <f>Cleaned_SalesTable!F724</f>
        <v>1</v>
      </c>
      <c r="T724" s="9">
        <f>Cleaned_SalesTable!G724</f>
        <v>31.36</v>
      </c>
      <c r="U724" s="8">
        <f>Cleaned_SalesTable!H724</f>
        <v>0.21</v>
      </c>
      <c r="V724" s="4" t="str">
        <f>Cleaned_SalesTable!I724</f>
        <v>COD</v>
      </c>
      <c r="W724" s="9">
        <f>Cleaned_SalesTable!J724</f>
        <v>24.7744</v>
      </c>
      <c r="X724" s="9">
        <f t="shared" si="68"/>
        <v>465.34</v>
      </c>
      <c r="Y724" s="9">
        <f t="shared" si="69"/>
        <v>-440.57</v>
      </c>
      <c r="Z724" s="10">
        <f t="shared" si="70"/>
        <v>-17.783300000000001</v>
      </c>
      <c r="AA724" s="4" t="str">
        <f t="shared" si="71"/>
        <v>Standard</v>
      </c>
    </row>
    <row r="725" spans="1:27" ht="15" customHeight="1" x14ac:dyDescent="0.3">
      <c r="A725" s="4" t="str">
        <f>Cleaned_SalesTable!A725</f>
        <v>SALE723</v>
      </c>
      <c r="B725" s="26">
        <f>Cleaned_SalesTable!B725</f>
        <v>45674</v>
      </c>
      <c r="C725" s="4" t="str">
        <f t="shared" si="66"/>
        <v>Jan-2025</v>
      </c>
      <c r="D725" s="24">
        <f t="shared" si="67"/>
        <v>2025</v>
      </c>
      <c r="E725" s="4" t="str">
        <f>Cleaned_SalesTable!C725</f>
        <v>CUST1341</v>
      </c>
      <c r="F725" s="4" t="str">
        <f>VLOOKUP(E725,Cleaned_CustomerTable!$A:$H,2,FALSE())</f>
        <v>Angela Williams</v>
      </c>
      <c r="G725" s="24">
        <f>VLOOKUP(E725,Cleaned_CustomerTable!$A:$H,3,FALSE())</f>
        <v>56</v>
      </c>
      <c r="H725" s="4" t="str">
        <f>VLOOKUP(E725,Cleaned_CustomerTable!$A:$H,8,FALSE())</f>
        <v>Bronze</v>
      </c>
      <c r="I725" s="4" t="str">
        <f>VLOOKUP(E725,Cleaned_CustomerTable!$A:$H,6,FALSE())</f>
        <v>Illinois</v>
      </c>
      <c r="J725" s="4" t="str">
        <f>Cleaned_SalesTable!D725</f>
        <v>PROD41</v>
      </c>
      <c r="K725" s="4" t="str">
        <f>VLOOKUP(J725,Cleaned_ProductTable!$A:$F,2,FALSE())</f>
        <v>Yoga Exercise Mat</v>
      </c>
      <c r="L725" s="4" t="str">
        <f>VLOOKUP(J725,Cleaned_ProductTable!$A:$F,3,FALSE())</f>
        <v>Sports</v>
      </c>
      <c r="M725" s="4" t="str">
        <f>VLOOKUP(J725,Cleaned_ProductTable!$A:$F,4,FALSE())</f>
        <v>Carroll, Long and Mendoza</v>
      </c>
      <c r="N725" s="4">
        <f>VLOOKUP(J725,Cleaned_ProductTable!$A:$F,5,FALSE())</f>
        <v>313.26</v>
      </c>
      <c r="O725" s="4" t="str">
        <f>Cleaned_SalesTable!E725</f>
        <v>STORE13</v>
      </c>
      <c r="P725" s="4" t="str">
        <f>VLOOKUP(O725,Cleaned_StoreTable!$A:$F,2,FALSE())</f>
        <v>Gardner, Humphrey and Contreras</v>
      </c>
      <c r="Q725" s="4" t="str">
        <f>VLOOKUP(O725,Cleaned_StoreTable!$A:$F,3,FALSE())</f>
        <v>East</v>
      </c>
      <c r="R725" s="4" t="str">
        <f>VLOOKUP(O725,Cleaned_StoreTable!$A:$F,5,FALSE())</f>
        <v>Flagship</v>
      </c>
      <c r="S725" s="4">
        <f>Cleaned_SalesTable!F725</f>
        <v>2</v>
      </c>
      <c r="T725" s="9">
        <f>Cleaned_SalesTable!G725</f>
        <v>555.54999999999995</v>
      </c>
      <c r="U725" s="8">
        <f>Cleaned_SalesTable!H725</f>
        <v>0.14000000000000001</v>
      </c>
      <c r="V725" s="4" t="str">
        <f>Cleaned_SalesTable!I725</f>
        <v>Credit Card</v>
      </c>
      <c r="W725" s="9">
        <f>Cleaned_SalesTable!J725</f>
        <v>955.54600000000005</v>
      </c>
      <c r="X725" s="9">
        <f t="shared" si="68"/>
        <v>626.52</v>
      </c>
      <c r="Y725" s="9">
        <f t="shared" si="69"/>
        <v>329.03</v>
      </c>
      <c r="Z725" s="10">
        <f t="shared" si="70"/>
        <v>0.34429999999999999</v>
      </c>
      <c r="AA725" s="4" t="str">
        <f t="shared" si="71"/>
        <v>Standard</v>
      </c>
    </row>
    <row r="726" spans="1:27" ht="15" customHeight="1" x14ac:dyDescent="0.3">
      <c r="A726" s="4" t="str">
        <f>Cleaned_SalesTable!A726</f>
        <v>SALE724</v>
      </c>
      <c r="B726" s="26">
        <f>Cleaned_SalesTable!B726</f>
        <v>45760</v>
      </c>
      <c r="C726" s="4" t="str">
        <f t="shared" si="66"/>
        <v>Apr-2025</v>
      </c>
      <c r="D726" s="24">
        <f t="shared" si="67"/>
        <v>2025</v>
      </c>
      <c r="E726" s="4" t="str">
        <f>Cleaned_SalesTable!C726</f>
        <v>CUST1251</v>
      </c>
      <c r="F726" s="4" t="str">
        <f>VLOOKUP(E726,Cleaned_CustomerTable!$A:$H,2,FALSE())</f>
        <v>Tyler Garner</v>
      </c>
      <c r="G726" s="24">
        <f>VLOOKUP(E726,Cleaned_CustomerTable!$A:$H,3,FALSE())</f>
        <v>64</v>
      </c>
      <c r="H726" s="4" t="str">
        <f>VLOOKUP(E726,Cleaned_CustomerTable!$A:$H,8,FALSE())</f>
        <v>Silver</v>
      </c>
      <c r="I726" s="4" t="str">
        <f>VLOOKUP(E726,Cleaned_CustomerTable!$A:$H,6,FALSE())</f>
        <v>Alabama</v>
      </c>
      <c r="J726" s="4" t="str">
        <f>Cleaned_SalesTable!D726</f>
        <v>PROD66</v>
      </c>
      <c r="K726" s="4" t="str">
        <f>VLOOKUP(J726,Cleaned_ProductTable!$A:$F,2,FALSE())</f>
        <v>Women's Hair Dryer Brush</v>
      </c>
      <c r="L726" s="4" t="str">
        <f>VLOOKUP(J726,Cleaned_ProductTable!$A:$F,3,FALSE())</f>
        <v>Beauty</v>
      </c>
      <c r="M726" s="4" t="str">
        <f>VLOOKUP(J726,Cleaned_ProductTable!$A:$F,4,FALSE())</f>
        <v>Torres, Spencer and Potter</v>
      </c>
      <c r="N726" s="4">
        <f>VLOOKUP(J726,Cleaned_ProductTable!$A:$F,5,FALSE())</f>
        <v>340.39</v>
      </c>
      <c r="O726" s="4" t="str">
        <f>Cleaned_SalesTable!E726</f>
        <v>STORE16</v>
      </c>
      <c r="P726" s="4" t="str">
        <f>VLOOKUP(O726,Cleaned_StoreTable!$A:$F,2,FALSE())</f>
        <v>Frederick-Wright</v>
      </c>
      <c r="Q726" s="4" t="str">
        <f>VLOOKUP(O726,Cleaned_StoreTable!$A:$F,3,FALSE())</f>
        <v>West</v>
      </c>
      <c r="R726" s="4" t="str">
        <f>VLOOKUP(O726,Cleaned_StoreTable!$A:$F,5,FALSE())</f>
        <v>Flagship</v>
      </c>
      <c r="S726" s="4">
        <f>Cleaned_SalesTable!F726</f>
        <v>4</v>
      </c>
      <c r="T726" s="9">
        <f>Cleaned_SalesTable!G726</f>
        <v>805.99</v>
      </c>
      <c r="U726" s="8">
        <f>Cleaned_SalesTable!H726</f>
        <v>0.06</v>
      </c>
      <c r="V726" s="4" t="str">
        <f>Cleaned_SalesTable!I726</f>
        <v>Credit Card</v>
      </c>
      <c r="W726" s="9">
        <f>Cleaned_SalesTable!J726</f>
        <v>3030.5223999999998</v>
      </c>
      <c r="X726" s="9">
        <f t="shared" si="68"/>
        <v>1361.56</v>
      </c>
      <c r="Y726" s="9">
        <f t="shared" si="69"/>
        <v>1668.96</v>
      </c>
      <c r="Z726" s="10">
        <f t="shared" si="70"/>
        <v>0.55069999999999997</v>
      </c>
      <c r="AA726" s="4" t="str">
        <f t="shared" si="71"/>
        <v>High Value</v>
      </c>
    </row>
    <row r="727" spans="1:27" ht="15" customHeight="1" x14ac:dyDescent="0.3">
      <c r="A727" s="4" t="str">
        <f>Cleaned_SalesTable!A727</f>
        <v>SALE725</v>
      </c>
      <c r="B727" s="26">
        <f>Cleaned_SalesTable!B727</f>
        <v>45474</v>
      </c>
      <c r="C727" s="4" t="str">
        <f t="shared" si="66"/>
        <v>Jul-2024</v>
      </c>
      <c r="D727" s="24">
        <f t="shared" si="67"/>
        <v>2024</v>
      </c>
      <c r="E727" s="4" t="str">
        <f>Cleaned_SalesTable!C727</f>
        <v>CUST1388</v>
      </c>
      <c r="F727" s="4" t="str">
        <f>VLOOKUP(E727,Cleaned_CustomerTable!$A:$H,2,FALSE())</f>
        <v>Timothy Valenzuela</v>
      </c>
      <c r="G727" s="24">
        <f>VLOOKUP(E727,Cleaned_CustomerTable!$A:$H,3,FALSE())</f>
        <v>53</v>
      </c>
      <c r="H727" s="4" t="str">
        <f>VLOOKUP(E727,Cleaned_CustomerTable!$A:$H,8,FALSE())</f>
        <v>Platinum</v>
      </c>
      <c r="I727" s="4" t="str">
        <f>VLOOKUP(E727,Cleaned_CustomerTable!$A:$H,6,FALSE())</f>
        <v>Missouri</v>
      </c>
      <c r="J727" s="4" t="str">
        <f>Cleaned_SalesTable!D727</f>
        <v>PROD71</v>
      </c>
      <c r="K727" s="4" t="str">
        <f>VLOOKUP(J727,Cleaned_ProductTable!$A:$F,2,FALSE())</f>
        <v>Hair Repair Oil Treatment</v>
      </c>
      <c r="L727" s="4" t="str">
        <f>VLOOKUP(J727,Cleaned_ProductTable!$A:$F,3,FALSE())</f>
        <v>Beauty</v>
      </c>
      <c r="M727" s="4" t="str">
        <f>VLOOKUP(J727,Cleaned_ProductTable!$A:$F,4,FALSE())</f>
        <v>Hopkins Ltd</v>
      </c>
      <c r="N727" s="4">
        <f>VLOOKUP(J727,Cleaned_ProductTable!$A:$F,5,FALSE())</f>
        <v>214.32</v>
      </c>
      <c r="O727" s="4" t="str">
        <f>Cleaned_SalesTable!E727</f>
        <v>STORE1</v>
      </c>
      <c r="P727" s="4" t="str">
        <f>VLOOKUP(O727,Cleaned_StoreTable!$A:$F,2,FALSE())</f>
        <v>Martinez, Adkins and Johnson</v>
      </c>
      <c r="Q727" s="4" t="str">
        <f>VLOOKUP(O727,Cleaned_StoreTable!$A:$F,3,FALSE())</f>
        <v>North</v>
      </c>
      <c r="R727" s="4" t="str">
        <f>VLOOKUP(O727,Cleaned_StoreTable!$A:$F,5,FALSE())</f>
        <v>Flagship</v>
      </c>
      <c r="S727" s="4">
        <f>Cleaned_SalesTable!F727</f>
        <v>1</v>
      </c>
      <c r="T727" s="9">
        <f>Cleaned_SalesTable!G727</f>
        <v>506.55</v>
      </c>
      <c r="U727" s="8">
        <f>Cleaned_SalesTable!H727</f>
        <v>0.28000000000000003</v>
      </c>
      <c r="V727" s="4" t="str">
        <f>Cleaned_SalesTable!I727</f>
        <v>Credit Card</v>
      </c>
      <c r="W727" s="9">
        <f>Cleaned_SalesTable!J727</f>
        <v>364.71600000000001</v>
      </c>
      <c r="X727" s="9">
        <f t="shared" si="68"/>
        <v>214.32</v>
      </c>
      <c r="Y727" s="9">
        <f t="shared" si="69"/>
        <v>150.4</v>
      </c>
      <c r="Z727" s="10">
        <f t="shared" si="70"/>
        <v>0.41239999999999999</v>
      </c>
      <c r="AA727" s="4" t="str">
        <f t="shared" si="71"/>
        <v>Standard</v>
      </c>
    </row>
    <row r="728" spans="1:27" ht="15" customHeight="1" x14ac:dyDescent="0.3">
      <c r="A728" s="4" t="str">
        <f>Cleaned_SalesTable!A728</f>
        <v>SALE726</v>
      </c>
      <c r="B728" s="26">
        <f>Cleaned_SalesTable!B728</f>
        <v>45640</v>
      </c>
      <c r="C728" s="4" t="str">
        <f t="shared" si="66"/>
        <v>Dec-2024</v>
      </c>
      <c r="D728" s="24">
        <f t="shared" si="67"/>
        <v>2024</v>
      </c>
      <c r="E728" s="4" t="str">
        <f>Cleaned_SalesTable!C728</f>
        <v>CUST1130</v>
      </c>
      <c r="F728" s="4" t="str">
        <f>VLOOKUP(E728,Cleaned_CustomerTable!$A:$H,2,FALSE())</f>
        <v>Jamie Reyes</v>
      </c>
      <c r="G728" s="24">
        <f>VLOOKUP(E728,Cleaned_CustomerTable!$A:$H,3,FALSE())</f>
        <v>29</v>
      </c>
      <c r="H728" s="4" t="str">
        <f>VLOOKUP(E728,Cleaned_CustomerTable!$A:$H,8,FALSE())</f>
        <v>Platinum</v>
      </c>
      <c r="I728" s="4" t="str">
        <f>VLOOKUP(E728,Cleaned_CustomerTable!$A:$H,6,FALSE())</f>
        <v>Connecticut</v>
      </c>
      <c r="J728" s="4" t="str">
        <f>Cleaned_SalesTable!D728</f>
        <v>PROD41</v>
      </c>
      <c r="K728" s="4" t="str">
        <f>VLOOKUP(J728,Cleaned_ProductTable!$A:$F,2,FALSE())</f>
        <v>Yoga Exercise Mat</v>
      </c>
      <c r="L728" s="4" t="str">
        <f>VLOOKUP(J728,Cleaned_ProductTable!$A:$F,3,FALSE())</f>
        <v>Sports</v>
      </c>
      <c r="M728" s="4" t="str">
        <f>VLOOKUP(J728,Cleaned_ProductTable!$A:$F,4,FALSE())</f>
        <v>Carroll, Long and Mendoza</v>
      </c>
      <c r="N728" s="4">
        <f>VLOOKUP(J728,Cleaned_ProductTable!$A:$F,5,FALSE())</f>
        <v>313.26</v>
      </c>
      <c r="O728" s="4" t="str">
        <f>Cleaned_SalesTable!E728</f>
        <v>STORE11</v>
      </c>
      <c r="P728" s="4" t="str">
        <f>VLOOKUP(O728,Cleaned_StoreTable!$A:$F,2,FALSE())</f>
        <v>Aguirre-Keller</v>
      </c>
      <c r="Q728" s="4" t="str">
        <f>VLOOKUP(O728,Cleaned_StoreTable!$A:$F,3,FALSE())</f>
        <v>South</v>
      </c>
      <c r="R728" s="4" t="str">
        <f>VLOOKUP(O728,Cleaned_StoreTable!$A:$F,5,FALSE())</f>
        <v>Online</v>
      </c>
      <c r="S728" s="4">
        <f>Cleaned_SalesTable!F728</f>
        <v>3</v>
      </c>
      <c r="T728" s="9">
        <f>Cleaned_SalesTable!G728</f>
        <v>28.69</v>
      </c>
      <c r="U728" s="8">
        <f>Cleaned_SalesTable!H728</f>
        <v>0.02</v>
      </c>
      <c r="V728" s="4" t="str">
        <f>Cleaned_SalesTable!I728</f>
        <v>Credit Card</v>
      </c>
      <c r="W728" s="9">
        <f>Cleaned_SalesTable!J728</f>
        <v>84.348600000000005</v>
      </c>
      <c r="X728" s="9">
        <f t="shared" si="68"/>
        <v>939.78</v>
      </c>
      <c r="Y728" s="9">
        <f t="shared" si="69"/>
        <v>-855.43</v>
      </c>
      <c r="Z728" s="10">
        <f t="shared" si="70"/>
        <v>-10.1416</v>
      </c>
      <c r="AA728" s="4" t="str">
        <f t="shared" si="71"/>
        <v>Standard</v>
      </c>
    </row>
    <row r="729" spans="1:27" ht="15" customHeight="1" x14ac:dyDescent="0.3">
      <c r="A729" s="4" t="str">
        <f>Cleaned_SalesTable!A729</f>
        <v>SALE727</v>
      </c>
      <c r="B729" s="26">
        <f>Cleaned_SalesTable!B729</f>
        <v>45253</v>
      </c>
      <c r="C729" s="4" t="str">
        <f t="shared" si="66"/>
        <v>Nov-2023</v>
      </c>
      <c r="D729" s="24">
        <f t="shared" si="67"/>
        <v>2023</v>
      </c>
      <c r="E729" s="4" t="str">
        <f>Cleaned_SalesTable!C729</f>
        <v>CUST1387</v>
      </c>
      <c r="F729" s="4" t="str">
        <f>VLOOKUP(E729,Cleaned_CustomerTable!$A:$H,2,FALSE())</f>
        <v>Timothy Gardner</v>
      </c>
      <c r="G729" s="24">
        <f>VLOOKUP(E729,Cleaned_CustomerTable!$A:$H,3,FALSE())</f>
        <v>28</v>
      </c>
      <c r="H729" s="4" t="str">
        <f>VLOOKUP(E729,Cleaned_CustomerTable!$A:$H,8,FALSE())</f>
        <v>Silver</v>
      </c>
      <c r="I729" s="4" t="str">
        <f>VLOOKUP(E729,Cleaned_CustomerTable!$A:$H,6,FALSE())</f>
        <v>New Jersey</v>
      </c>
      <c r="J729" s="4" t="str">
        <f>Cleaned_SalesTable!D729</f>
        <v>PROD76</v>
      </c>
      <c r="K729" s="4" t="str">
        <f>VLOOKUP(J729,Cleaned_ProductTable!$A:$F,2,FALSE())</f>
        <v>Wireless Mouse</v>
      </c>
      <c r="L729" s="4" t="str">
        <f>VLOOKUP(J729,Cleaned_ProductTable!$A:$F,3,FALSE())</f>
        <v>Electronics</v>
      </c>
      <c r="M729" s="4" t="str">
        <f>VLOOKUP(J729,Cleaned_ProductTable!$A:$F,4,FALSE())</f>
        <v>Larson Ltd</v>
      </c>
      <c r="N729" s="4">
        <f>VLOOKUP(J729,Cleaned_ProductTable!$A:$F,5,FALSE())</f>
        <v>392.89</v>
      </c>
      <c r="O729" s="4" t="str">
        <f>Cleaned_SalesTable!E729</f>
        <v>STORE4</v>
      </c>
      <c r="P729" s="4" t="str">
        <f>VLOOKUP(O729,Cleaned_StoreTable!$A:$F,2,FALSE())</f>
        <v>Alexander Group</v>
      </c>
      <c r="Q729" s="4" t="str">
        <f>VLOOKUP(O729,Cleaned_StoreTable!$A:$F,3,FALSE())</f>
        <v>South</v>
      </c>
      <c r="R729" s="4" t="str">
        <f>VLOOKUP(O729,Cleaned_StoreTable!$A:$F,5,FALSE())</f>
        <v>Online</v>
      </c>
      <c r="S729" s="4">
        <f>Cleaned_SalesTable!F729</f>
        <v>1</v>
      </c>
      <c r="T729" s="9">
        <f>Cleaned_SalesTable!G729</f>
        <v>106.07</v>
      </c>
      <c r="U729" s="8">
        <f>Cleaned_SalesTable!H729</f>
        <v>0.23</v>
      </c>
      <c r="V729" s="4" t="str">
        <f>Cleaned_SalesTable!I729</f>
        <v>COD</v>
      </c>
      <c r="W729" s="9">
        <f>Cleaned_SalesTable!J729</f>
        <v>81.673900000000003</v>
      </c>
      <c r="X729" s="9">
        <f t="shared" si="68"/>
        <v>392.89</v>
      </c>
      <c r="Y729" s="9">
        <f t="shared" si="69"/>
        <v>-311.22000000000003</v>
      </c>
      <c r="Z729" s="10">
        <f t="shared" si="70"/>
        <v>-3.8105000000000002</v>
      </c>
      <c r="AA729" s="4" t="str">
        <f t="shared" si="71"/>
        <v>Standard</v>
      </c>
    </row>
    <row r="730" spans="1:27" ht="15" customHeight="1" x14ac:dyDescent="0.3">
      <c r="A730" s="4" t="str">
        <f>Cleaned_SalesTable!A730</f>
        <v>SALE728</v>
      </c>
      <c r="B730" s="26">
        <f>Cleaned_SalesTable!B730</f>
        <v>45225</v>
      </c>
      <c r="C730" s="4" t="str">
        <f t="shared" si="66"/>
        <v>Oct-2023</v>
      </c>
      <c r="D730" s="24">
        <f t="shared" si="67"/>
        <v>2023</v>
      </c>
      <c r="E730" s="4" t="str">
        <f>Cleaned_SalesTable!C730</f>
        <v>CUST1260</v>
      </c>
      <c r="F730" s="4" t="str">
        <f>VLOOKUP(E730,Cleaned_CustomerTable!$A:$H,2,FALSE())</f>
        <v>Russell Lamb</v>
      </c>
      <c r="G730" s="24">
        <f>VLOOKUP(E730,Cleaned_CustomerTable!$A:$H,3,FALSE())</f>
        <v>63</v>
      </c>
      <c r="H730" s="4" t="str">
        <f>VLOOKUP(E730,Cleaned_CustomerTable!$A:$H,8,FALSE())</f>
        <v>Platinum</v>
      </c>
      <c r="I730" s="4" t="str">
        <f>VLOOKUP(E730,Cleaned_CustomerTable!$A:$H,6,FALSE())</f>
        <v>Arizona</v>
      </c>
      <c r="J730" s="4" t="str">
        <f>Cleaned_SalesTable!D730</f>
        <v>PROD91</v>
      </c>
      <c r="K730" s="4" t="str">
        <f>VLOOKUP(J730,Cleaned_ProductTable!$A:$F,2,FALSE())</f>
        <v>Women's High Heels</v>
      </c>
      <c r="L730" s="4" t="str">
        <f>VLOOKUP(J730,Cleaned_ProductTable!$A:$F,3,FALSE())</f>
        <v>Clothing</v>
      </c>
      <c r="M730" s="4" t="str">
        <f>VLOOKUP(J730,Cleaned_ProductTable!$A:$F,4,FALSE())</f>
        <v>Smith-Charles</v>
      </c>
      <c r="N730" s="4">
        <f>VLOOKUP(J730,Cleaned_ProductTable!$A:$F,5,FALSE())</f>
        <v>438.25</v>
      </c>
      <c r="O730" s="4" t="str">
        <f>Cleaned_SalesTable!E730</f>
        <v>STORE0</v>
      </c>
      <c r="P730" s="4" t="str">
        <f>VLOOKUP(O730,Cleaned_StoreTable!$A:$F,2,FALSE())</f>
        <v>Rivera-Warner</v>
      </c>
      <c r="Q730" s="4" t="str">
        <f>VLOOKUP(O730,Cleaned_StoreTable!$A:$F,3,FALSE())</f>
        <v>East</v>
      </c>
      <c r="R730" s="4" t="str">
        <f>VLOOKUP(O730,Cleaned_StoreTable!$A:$F,5,FALSE())</f>
        <v>Flagship</v>
      </c>
      <c r="S730" s="4">
        <f>Cleaned_SalesTable!F730</f>
        <v>4</v>
      </c>
      <c r="T730" s="9">
        <f>Cleaned_SalesTable!G730</f>
        <v>289.77</v>
      </c>
      <c r="U730" s="8">
        <f>Cleaned_SalesTable!H730</f>
        <v>0.06</v>
      </c>
      <c r="V730" s="4" t="str">
        <f>Cleaned_SalesTable!I730</f>
        <v>PayPal</v>
      </c>
      <c r="W730" s="9">
        <f>Cleaned_SalesTable!J730</f>
        <v>1089.5352</v>
      </c>
      <c r="X730" s="9">
        <f t="shared" si="68"/>
        <v>1753</v>
      </c>
      <c r="Y730" s="9">
        <f t="shared" si="69"/>
        <v>-663.46</v>
      </c>
      <c r="Z730" s="10">
        <f t="shared" si="70"/>
        <v>-0.6089</v>
      </c>
      <c r="AA730" s="4" t="str">
        <f t="shared" si="71"/>
        <v>High Value</v>
      </c>
    </row>
    <row r="731" spans="1:27" ht="15" customHeight="1" x14ac:dyDescent="0.3">
      <c r="A731" s="4" t="str">
        <f>Cleaned_SalesTable!A731</f>
        <v>SALE729</v>
      </c>
      <c r="B731" s="26">
        <f>Cleaned_SalesTable!B731</f>
        <v>45263</v>
      </c>
      <c r="C731" s="4" t="str">
        <f t="shared" si="66"/>
        <v>Dec-2023</v>
      </c>
      <c r="D731" s="24">
        <f t="shared" si="67"/>
        <v>2023</v>
      </c>
      <c r="E731" s="4" t="str">
        <f>Cleaned_SalesTable!C731</f>
        <v>CUST1156</v>
      </c>
      <c r="F731" s="4" t="str">
        <f>VLOOKUP(E731,Cleaned_CustomerTable!$A:$H,2,FALSE())</f>
        <v>Maria Sanchez</v>
      </c>
      <c r="G731" s="24">
        <f>VLOOKUP(E731,Cleaned_CustomerTable!$A:$H,3,FALSE())</f>
        <v>46</v>
      </c>
      <c r="H731" s="4" t="str">
        <f>VLOOKUP(E731,Cleaned_CustomerTable!$A:$H,8,FALSE())</f>
        <v>Bronze</v>
      </c>
      <c r="I731" s="4" t="str">
        <f>VLOOKUP(E731,Cleaned_CustomerTable!$A:$H,6,FALSE())</f>
        <v>North Dakota</v>
      </c>
      <c r="J731" s="4" t="str">
        <f>Cleaned_SalesTable!D731</f>
        <v>PROD83</v>
      </c>
      <c r="K731" s="4" t="str">
        <f>VLOOKUP(J731,Cleaned_ProductTable!$A:$F,2,FALSE())</f>
        <v>Hydrating Face Cleanser</v>
      </c>
      <c r="L731" s="4" t="str">
        <f>VLOOKUP(J731,Cleaned_ProductTable!$A:$F,3,FALSE())</f>
        <v>Beauty</v>
      </c>
      <c r="M731" s="4" t="str">
        <f>VLOOKUP(J731,Cleaned_ProductTable!$A:$F,4,FALSE())</f>
        <v>Butler Group</v>
      </c>
      <c r="N731" s="4">
        <f>VLOOKUP(J731,Cleaned_ProductTable!$A:$F,5,FALSE())</f>
        <v>250.42</v>
      </c>
      <c r="O731" s="4" t="str">
        <f>Cleaned_SalesTable!E731</f>
        <v>STORE18</v>
      </c>
      <c r="P731" s="4" t="str">
        <f>VLOOKUP(O731,Cleaned_StoreTable!$A:$F,2,FALSE())</f>
        <v>Guerrero-Schmitt</v>
      </c>
      <c r="Q731" s="4" t="str">
        <f>VLOOKUP(O731,Cleaned_StoreTable!$A:$F,3,FALSE())</f>
        <v>East</v>
      </c>
      <c r="R731" s="4" t="str">
        <f>VLOOKUP(O731,Cleaned_StoreTable!$A:$F,5,FALSE())</f>
        <v>Flagship</v>
      </c>
      <c r="S731" s="4">
        <f>Cleaned_SalesTable!F731</f>
        <v>2</v>
      </c>
      <c r="T731" s="9">
        <f>Cleaned_SalesTable!G731</f>
        <v>354.26</v>
      </c>
      <c r="U731" s="8">
        <f>Cleaned_SalesTable!H731</f>
        <v>0.01</v>
      </c>
      <c r="V731" s="4" t="str">
        <f>Cleaned_SalesTable!I731</f>
        <v>COD</v>
      </c>
      <c r="W731" s="9">
        <f>Cleaned_SalesTable!J731</f>
        <v>701.4348</v>
      </c>
      <c r="X731" s="9">
        <f t="shared" si="68"/>
        <v>500.84</v>
      </c>
      <c r="Y731" s="9">
        <f t="shared" si="69"/>
        <v>200.59</v>
      </c>
      <c r="Z731" s="10">
        <f t="shared" si="70"/>
        <v>0.28599999999999998</v>
      </c>
      <c r="AA731" s="4" t="str">
        <f t="shared" si="71"/>
        <v>Standard</v>
      </c>
    </row>
    <row r="732" spans="1:27" ht="15" customHeight="1" x14ac:dyDescent="0.3">
      <c r="A732" s="4" t="str">
        <f>Cleaned_SalesTable!A732</f>
        <v>SALE730</v>
      </c>
      <c r="B732" s="26">
        <f>Cleaned_SalesTable!B732</f>
        <v>45554</v>
      </c>
      <c r="C732" s="4" t="str">
        <f t="shared" si="66"/>
        <v>Sep-2024</v>
      </c>
      <c r="D732" s="24">
        <f t="shared" si="67"/>
        <v>2024</v>
      </c>
      <c r="E732" s="4" t="str">
        <f>Cleaned_SalesTable!C732</f>
        <v>CUST1385</v>
      </c>
      <c r="F732" s="4" t="str">
        <f>VLOOKUP(E732,Cleaned_CustomerTable!$A:$H,2,FALSE())</f>
        <v>Tammy Brennan</v>
      </c>
      <c r="G732" s="24">
        <f>VLOOKUP(E732,Cleaned_CustomerTable!$A:$H,3,FALSE())</f>
        <v>60</v>
      </c>
      <c r="H732" s="4" t="str">
        <f>VLOOKUP(E732,Cleaned_CustomerTable!$A:$H,8,FALSE())</f>
        <v>Gold</v>
      </c>
      <c r="I732" s="4" t="str">
        <f>VLOOKUP(E732,Cleaned_CustomerTable!$A:$H,6,FALSE())</f>
        <v>South Carolina</v>
      </c>
      <c r="J732" s="4" t="str">
        <f>Cleaned_SalesTable!D732</f>
        <v>PROD68</v>
      </c>
      <c r="K732" s="4" t="str">
        <f>VLOOKUP(J732,Cleaned_ProductTable!$A:$F,2,FALSE())</f>
        <v>Wooden Nightstand</v>
      </c>
      <c r="L732" s="4" t="str">
        <f>VLOOKUP(J732,Cleaned_ProductTable!$A:$F,3,FALSE())</f>
        <v>Home</v>
      </c>
      <c r="M732" s="4" t="str">
        <f>VLOOKUP(J732,Cleaned_ProductTable!$A:$F,4,FALSE())</f>
        <v>Wolfe, Ross and Hester</v>
      </c>
      <c r="N732" s="4">
        <f>VLOOKUP(J732,Cleaned_ProductTable!$A:$F,5,FALSE())</f>
        <v>243.7</v>
      </c>
      <c r="O732" s="4" t="str">
        <f>Cleaned_SalesTable!E732</f>
        <v>STORE14</v>
      </c>
      <c r="P732" s="4" t="str">
        <f>VLOOKUP(O732,Cleaned_StoreTable!$A:$F,2,FALSE())</f>
        <v>Mcdonald Inc</v>
      </c>
      <c r="Q732" s="4" t="str">
        <f>VLOOKUP(O732,Cleaned_StoreTable!$A:$F,3,FALSE())</f>
        <v>South</v>
      </c>
      <c r="R732" s="4" t="str">
        <f>VLOOKUP(O732,Cleaned_StoreTable!$A:$F,5,FALSE())</f>
        <v>Outlet</v>
      </c>
      <c r="S732" s="4">
        <f>Cleaned_SalesTable!F732</f>
        <v>1</v>
      </c>
      <c r="T732" s="9">
        <f>Cleaned_SalesTable!G732</f>
        <v>522.72</v>
      </c>
      <c r="U732" s="8">
        <f>Cleaned_SalesTable!H732</f>
        <v>0.25</v>
      </c>
      <c r="V732" s="4" t="str">
        <f>Cleaned_SalesTable!I732</f>
        <v>PayPal</v>
      </c>
      <c r="W732" s="9">
        <f>Cleaned_SalesTable!J732</f>
        <v>392.04</v>
      </c>
      <c r="X732" s="9">
        <f t="shared" si="68"/>
        <v>243.7</v>
      </c>
      <c r="Y732" s="9">
        <f t="shared" si="69"/>
        <v>148.34</v>
      </c>
      <c r="Z732" s="10">
        <f t="shared" si="70"/>
        <v>0.37840000000000001</v>
      </c>
      <c r="AA732" s="4" t="str">
        <f t="shared" si="71"/>
        <v>Standard</v>
      </c>
    </row>
    <row r="733" spans="1:27" ht="15" customHeight="1" x14ac:dyDescent="0.3">
      <c r="A733" s="4" t="str">
        <f>Cleaned_SalesTable!A733</f>
        <v>SALE731</v>
      </c>
      <c r="B733" s="26">
        <f>Cleaned_SalesTable!B733</f>
        <v>45569</v>
      </c>
      <c r="C733" s="4" t="str">
        <f t="shared" si="66"/>
        <v>Oct-2024</v>
      </c>
      <c r="D733" s="24">
        <f t="shared" si="67"/>
        <v>2024</v>
      </c>
      <c r="E733" s="4" t="str">
        <f>Cleaned_SalesTable!C733</f>
        <v>CUST1057</v>
      </c>
      <c r="F733" s="4" t="str">
        <f>VLOOKUP(E733,Cleaned_CustomerTable!$A:$H,2,FALSE())</f>
        <v>Jay Patel</v>
      </c>
      <c r="G733" s="24">
        <f>VLOOKUP(E733,Cleaned_CustomerTable!$A:$H,3,FALSE())</f>
        <v>43</v>
      </c>
      <c r="H733" s="4" t="str">
        <f>VLOOKUP(E733,Cleaned_CustomerTable!$A:$H,8,FALSE())</f>
        <v>Platinum</v>
      </c>
      <c r="I733" s="4" t="str">
        <f>VLOOKUP(E733,Cleaned_CustomerTable!$A:$H,6,FALSE())</f>
        <v>Rhode Island</v>
      </c>
      <c r="J733" s="4" t="str">
        <f>Cleaned_SalesTable!D733</f>
        <v>PROD5</v>
      </c>
      <c r="K733" s="4" t="str">
        <f>VLOOKUP(J733,Cleaned_ProductTable!$A:$F,2,FALSE())</f>
        <v>Men's Leather Belt</v>
      </c>
      <c r="L733" s="4" t="str">
        <f>VLOOKUP(J733,Cleaned_ProductTable!$A:$F,3,FALSE())</f>
        <v>Clothing</v>
      </c>
      <c r="M733" s="4" t="str">
        <f>VLOOKUP(J733,Cleaned_ProductTable!$A:$F,4,FALSE())</f>
        <v>Baldwin, Garza and Gonzalez</v>
      </c>
      <c r="N733" s="4">
        <f>VLOOKUP(J733,Cleaned_ProductTable!$A:$F,5,FALSE())</f>
        <v>261</v>
      </c>
      <c r="O733" s="4" t="str">
        <f>Cleaned_SalesTable!E733</f>
        <v>STORE9</v>
      </c>
      <c r="P733" s="4" t="str">
        <f>VLOOKUP(O733,Cleaned_StoreTable!$A:$F,2,FALSE())</f>
        <v>Moore, Padilla and Butler</v>
      </c>
      <c r="Q733" s="4" t="str">
        <f>VLOOKUP(O733,Cleaned_StoreTable!$A:$F,3,FALSE())</f>
        <v>South</v>
      </c>
      <c r="R733" s="4" t="str">
        <f>VLOOKUP(O733,Cleaned_StoreTable!$A:$F,5,FALSE())</f>
        <v>Flagship</v>
      </c>
      <c r="S733" s="4">
        <f>Cleaned_SalesTable!F733</f>
        <v>3</v>
      </c>
      <c r="T733" s="9">
        <f>Cleaned_SalesTable!G733</f>
        <v>966.02</v>
      </c>
      <c r="U733" s="8">
        <f>Cleaned_SalesTable!H733</f>
        <v>0.03</v>
      </c>
      <c r="V733" s="4" t="str">
        <f>Cleaned_SalesTable!I733</f>
        <v>COD</v>
      </c>
      <c r="W733" s="9">
        <f>Cleaned_SalesTable!J733</f>
        <v>2811.1181999999999</v>
      </c>
      <c r="X733" s="9">
        <f t="shared" si="68"/>
        <v>783</v>
      </c>
      <c r="Y733" s="9">
        <f t="shared" si="69"/>
        <v>2028.12</v>
      </c>
      <c r="Z733" s="10">
        <f t="shared" si="70"/>
        <v>0.72150000000000003</v>
      </c>
      <c r="AA733" s="4" t="str">
        <f t="shared" si="71"/>
        <v>High Value</v>
      </c>
    </row>
    <row r="734" spans="1:27" ht="15" customHeight="1" x14ac:dyDescent="0.3">
      <c r="A734" s="4" t="str">
        <f>Cleaned_SalesTable!A734</f>
        <v>SALE732</v>
      </c>
      <c r="B734" s="26">
        <f>Cleaned_SalesTable!B734</f>
        <v>45217</v>
      </c>
      <c r="C734" s="4" t="str">
        <f t="shared" si="66"/>
        <v>Oct-2023</v>
      </c>
      <c r="D734" s="24">
        <f t="shared" si="67"/>
        <v>2023</v>
      </c>
      <c r="E734" s="4" t="str">
        <f>Cleaned_SalesTable!C734</f>
        <v>CUST1224</v>
      </c>
      <c r="F734" s="4" t="str">
        <f>VLOOKUP(E734,Cleaned_CustomerTable!$A:$H,2,FALSE())</f>
        <v>Anthony Morgan</v>
      </c>
      <c r="G734" s="24">
        <f>VLOOKUP(E734,Cleaned_CustomerTable!$A:$H,3,FALSE())</f>
        <v>29</v>
      </c>
      <c r="H734" s="4" t="str">
        <f>VLOOKUP(E734,Cleaned_CustomerTable!$A:$H,8,FALSE())</f>
        <v>Silver</v>
      </c>
      <c r="I734" s="4" t="str">
        <f>VLOOKUP(E734,Cleaned_CustomerTable!$A:$H,6,FALSE())</f>
        <v>Missouri</v>
      </c>
      <c r="J734" s="4" t="str">
        <f>Cleaned_SalesTable!D734</f>
        <v>PROD50</v>
      </c>
      <c r="K734" s="4" t="str">
        <f>VLOOKUP(J734,Cleaned_ProductTable!$A:$F,2,FALSE())</f>
        <v>Boxing Hand Wraps</v>
      </c>
      <c r="L734" s="4" t="str">
        <f>VLOOKUP(J734,Cleaned_ProductTable!$A:$F,3,FALSE())</f>
        <v>Sports</v>
      </c>
      <c r="M734" s="4" t="str">
        <f>VLOOKUP(J734,Cleaned_ProductTable!$A:$F,4,FALSE())</f>
        <v>Smith-King</v>
      </c>
      <c r="N734" s="4">
        <f>VLOOKUP(J734,Cleaned_ProductTable!$A:$F,5,FALSE())</f>
        <v>190.29</v>
      </c>
      <c r="O734" s="4" t="str">
        <f>Cleaned_SalesTable!E734</f>
        <v>STORE17</v>
      </c>
      <c r="P734" s="4" t="str">
        <f>VLOOKUP(O734,Cleaned_StoreTable!$A:$F,2,FALSE())</f>
        <v>Holloway Ltd</v>
      </c>
      <c r="Q734" s="4" t="str">
        <f>VLOOKUP(O734,Cleaned_StoreTable!$A:$F,3,FALSE())</f>
        <v>North</v>
      </c>
      <c r="R734" s="4" t="str">
        <f>VLOOKUP(O734,Cleaned_StoreTable!$A:$F,5,FALSE())</f>
        <v>Flagship</v>
      </c>
      <c r="S734" s="4">
        <f>Cleaned_SalesTable!F734</f>
        <v>1</v>
      </c>
      <c r="T734" s="9">
        <f>Cleaned_SalesTable!G734</f>
        <v>498.61</v>
      </c>
      <c r="U734" s="8">
        <f>Cleaned_SalesTable!H734</f>
        <v>0.04</v>
      </c>
      <c r="V734" s="4" t="str">
        <f>Cleaned_SalesTable!I734</f>
        <v>PayPal</v>
      </c>
      <c r="W734" s="9">
        <f>Cleaned_SalesTable!J734</f>
        <v>478.66559999999998</v>
      </c>
      <c r="X734" s="9">
        <f t="shared" si="68"/>
        <v>190.29</v>
      </c>
      <c r="Y734" s="9">
        <f t="shared" si="69"/>
        <v>288.38</v>
      </c>
      <c r="Z734" s="10">
        <f t="shared" si="70"/>
        <v>0.60250000000000004</v>
      </c>
      <c r="AA734" s="4" t="str">
        <f t="shared" si="71"/>
        <v>Standard</v>
      </c>
    </row>
    <row r="735" spans="1:27" ht="15" customHeight="1" x14ac:dyDescent="0.3">
      <c r="A735" s="4" t="str">
        <f>Cleaned_SalesTable!A735</f>
        <v>SALE733</v>
      </c>
      <c r="B735" s="26">
        <f>Cleaned_SalesTable!B735</f>
        <v>45783</v>
      </c>
      <c r="C735" s="4" t="str">
        <f t="shared" si="66"/>
        <v>May-2025</v>
      </c>
      <c r="D735" s="24">
        <f t="shared" si="67"/>
        <v>2025</v>
      </c>
      <c r="E735" s="4" t="str">
        <f>Cleaned_SalesTable!C735</f>
        <v>CUST1330</v>
      </c>
      <c r="F735" s="4" t="str">
        <f>VLOOKUP(E735,Cleaned_CustomerTable!$A:$H,2,FALSE())</f>
        <v>Pamela Mcguire</v>
      </c>
      <c r="G735" s="24">
        <f>VLOOKUP(E735,Cleaned_CustomerTable!$A:$H,3,FALSE())</f>
        <v>54</v>
      </c>
      <c r="H735" s="4" t="str">
        <f>VLOOKUP(E735,Cleaned_CustomerTable!$A:$H,8,FALSE())</f>
        <v>Platinum</v>
      </c>
      <c r="I735" s="4" t="str">
        <f>VLOOKUP(E735,Cleaned_CustomerTable!$A:$H,6,FALSE())</f>
        <v>Illinois</v>
      </c>
      <c r="J735" s="4" t="str">
        <f>Cleaned_SalesTable!D735</f>
        <v>PROD42</v>
      </c>
      <c r="K735" s="4" t="str">
        <f>VLOOKUP(J735,Cleaned_ProductTable!$A:$F,2,FALSE())</f>
        <v>Smart Home WiFi Camera</v>
      </c>
      <c r="L735" s="4" t="str">
        <f>VLOOKUP(J735,Cleaned_ProductTable!$A:$F,3,FALSE())</f>
        <v>Electronics</v>
      </c>
      <c r="M735" s="4" t="str">
        <f>VLOOKUP(J735,Cleaned_ProductTable!$A:$F,4,FALSE())</f>
        <v>Holmes LLC</v>
      </c>
      <c r="N735" s="4">
        <f>VLOOKUP(J735,Cleaned_ProductTable!$A:$F,5,FALSE())</f>
        <v>450.71</v>
      </c>
      <c r="O735" s="4" t="str">
        <f>Cleaned_SalesTable!E735</f>
        <v>STORE6</v>
      </c>
      <c r="P735" s="4" t="str">
        <f>VLOOKUP(O735,Cleaned_StoreTable!$A:$F,2,FALSE())</f>
        <v>Benson-Elliott</v>
      </c>
      <c r="Q735" s="4" t="str">
        <f>VLOOKUP(O735,Cleaned_StoreTable!$A:$F,3,FALSE())</f>
        <v>East</v>
      </c>
      <c r="R735" s="4" t="str">
        <f>VLOOKUP(O735,Cleaned_StoreTable!$A:$F,5,FALSE())</f>
        <v>Online</v>
      </c>
      <c r="S735" s="4">
        <f>Cleaned_SalesTable!F735</f>
        <v>4</v>
      </c>
      <c r="T735" s="9">
        <f>Cleaned_SalesTable!G735</f>
        <v>758.27</v>
      </c>
      <c r="U735" s="8">
        <f>Cleaned_SalesTable!H735</f>
        <v>0.05</v>
      </c>
      <c r="V735" s="4" t="str">
        <f>Cleaned_SalesTable!I735</f>
        <v>PayPal</v>
      </c>
      <c r="W735" s="9">
        <f>Cleaned_SalesTable!J735</f>
        <v>2881.4259999999999</v>
      </c>
      <c r="X735" s="9">
        <f t="shared" si="68"/>
        <v>1802.84</v>
      </c>
      <c r="Y735" s="9">
        <f t="shared" si="69"/>
        <v>1078.5899999999999</v>
      </c>
      <c r="Z735" s="10">
        <f t="shared" si="70"/>
        <v>0.37430000000000002</v>
      </c>
      <c r="AA735" s="4" t="str">
        <f t="shared" si="71"/>
        <v>High Value</v>
      </c>
    </row>
    <row r="736" spans="1:27" ht="15" customHeight="1" x14ac:dyDescent="0.3">
      <c r="A736" s="4" t="str">
        <f>Cleaned_SalesTable!A736</f>
        <v>SALE734</v>
      </c>
      <c r="B736" s="26">
        <f>Cleaned_SalesTable!B736</f>
        <v>45371</v>
      </c>
      <c r="C736" s="4" t="str">
        <f t="shared" si="66"/>
        <v>Mar-2024</v>
      </c>
      <c r="D736" s="24">
        <f t="shared" si="67"/>
        <v>2024</v>
      </c>
      <c r="E736" s="4" t="str">
        <f>Cleaned_SalesTable!C736</f>
        <v>CUST1198</v>
      </c>
      <c r="F736" s="4" t="str">
        <f>VLOOKUP(E736,Cleaned_CustomerTable!$A:$H,2,FALSE())</f>
        <v>Wanda Snyder</v>
      </c>
      <c r="G736" s="24">
        <f>VLOOKUP(E736,Cleaned_CustomerTable!$A:$H,3,FALSE())</f>
        <v>54</v>
      </c>
      <c r="H736" s="4" t="str">
        <f>VLOOKUP(E736,Cleaned_CustomerTable!$A:$H,8,FALSE())</f>
        <v>Bronze</v>
      </c>
      <c r="I736" s="4" t="str">
        <f>VLOOKUP(E736,Cleaned_CustomerTable!$A:$H,6,FALSE())</f>
        <v>Vermont</v>
      </c>
      <c r="J736" s="4" t="str">
        <f>Cleaned_SalesTable!D736</f>
        <v>PROD3</v>
      </c>
      <c r="K736" s="4" t="str">
        <f>VLOOKUP(J736,Cleaned_ProductTable!$A:$F,2,FALSE())</f>
        <v>Men's Running Jacket</v>
      </c>
      <c r="L736" s="4" t="str">
        <f>VLOOKUP(J736,Cleaned_ProductTable!$A:$F,3,FALSE())</f>
        <v>Clothing</v>
      </c>
      <c r="M736" s="4" t="str">
        <f>VLOOKUP(J736,Cleaned_ProductTable!$A:$F,4,FALSE())</f>
        <v>Pineda Ltd</v>
      </c>
      <c r="N736" s="4">
        <f>VLOOKUP(J736,Cleaned_ProductTable!$A:$F,5,FALSE())</f>
        <v>364.67</v>
      </c>
      <c r="O736" s="4" t="str">
        <f>Cleaned_SalesTable!E736</f>
        <v>STORE2</v>
      </c>
      <c r="P736" s="4" t="str">
        <f>VLOOKUP(O736,Cleaned_StoreTable!$A:$F,2,FALSE())</f>
        <v>Black-Horn</v>
      </c>
      <c r="Q736" s="4" t="str">
        <f>VLOOKUP(O736,Cleaned_StoreTable!$A:$F,3,FALSE())</f>
        <v>South</v>
      </c>
      <c r="R736" s="4" t="str">
        <f>VLOOKUP(O736,Cleaned_StoreTable!$A:$F,5,FALSE())</f>
        <v>Outlet</v>
      </c>
      <c r="S736" s="4">
        <f>Cleaned_SalesTable!F736</f>
        <v>2</v>
      </c>
      <c r="T736" s="9">
        <f>Cleaned_SalesTable!G736</f>
        <v>371.03</v>
      </c>
      <c r="U736" s="8">
        <f>Cleaned_SalesTable!H736</f>
        <v>0.23</v>
      </c>
      <c r="V736" s="4" t="str">
        <f>Cleaned_SalesTable!I736</f>
        <v>PayPal</v>
      </c>
      <c r="W736" s="9">
        <f>Cleaned_SalesTable!J736</f>
        <v>571.38620000000003</v>
      </c>
      <c r="X736" s="9">
        <f t="shared" si="68"/>
        <v>729.34</v>
      </c>
      <c r="Y736" s="9">
        <f t="shared" si="69"/>
        <v>-157.94999999999999</v>
      </c>
      <c r="Z736" s="10">
        <f t="shared" si="70"/>
        <v>-0.27639999999999998</v>
      </c>
      <c r="AA736" s="4" t="str">
        <f t="shared" si="71"/>
        <v>Standard</v>
      </c>
    </row>
    <row r="737" spans="1:27" ht="15" customHeight="1" x14ac:dyDescent="0.3">
      <c r="A737" s="4" t="str">
        <f>Cleaned_SalesTable!A737</f>
        <v>SALE735</v>
      </c>
      <c r="B737" s="26">
        <f>Cleaned_SalesTable!B737</f>
        <v>45453</v>
      </c>
      <c r="C737" s="4" t="str">
        <f t="shared" si="66"/>
        <v>Jun-2024</v>
      </c>
      <c r="D737" s="24">
        <f t="shared" si="67"/>
        <v>2024</v>
      </c>
      <c r="E737" s="4" t="str">
        <f>Cleaned_SalesTable!C737</f>
        <v>CUST1355</v>
      </c>
      <c r="F737" s="4" t="str">
        <f>VLOOKUP(E737,Cleaned_CustomerTable!$A:$H,2,FALSE())</f>
        <v>Carlos Flores</v>
      </c>
      <c r="G737" s="24">
        <f>VLOOKUP(E737,Cleaned_CustomerTable!$A:$H,3,FALSE())</f>
        <v>20</v>
      </c>
      <c r="H737" s="4" t="str">
        <f>VLOOKUP(E737,Cleaned_CustomerTable!$A:$H,8,FALSE())</f>
        <v>Gold</v>
      </c>
      <c r="I737" s="4" t="str">
        <f>VLOOKUP(E737,Cleaned_CustomerTable!$A:$H,6,FALSE())</f>
        <v>Washington</v>
      </c>
      <c r="J737" s="4" t="str">
        <f>Cleaned_SalesTable!D737</f>
        <v>PROD91</v>
      </c>
      <c r="K737" s="4" t="str">
        <f>VLOOKUP(J737,Cleaned_ProductTable!$A:$F,2,FALSE())</f>
        <v>Women's High Heels</v>
      </c>
      <c r="L737" s="4" t="str">
        <f>VLOOKUP(J737,Cleaned_ProductTable!$A:$F,3,FALSE())</f>
        <v>Clothing</v>
      </c>
      <c r="M737" s="4" t="str">
        <f>VLOOKUP(J737,Cleaned_ProductTable!$A:$F,4,FALSE())</f>
        <v>Smith-Charles</v>
      </c>
      <c r="N737" s="4">
        <f>VLOOKUP(J737,Cleaned_ProductTable!$A:$F,5,FALSE())</f>
        <v>438.25</v>
      </c>
      <c r="O737" s="4" t="str">
        <f>Cleaned_SalesTable!E737</f>
        <v>STORE17</v>
      </c>
      <c r="P737" s="4" t="str">
        <f>VLOOKUP(O737,Cleaned_StoreTable!$A:$F,2,FALSE())</f>
        <v>Holloway Ltd</v>
      </c>
      <c r="Q737" s="4" t="str">
        <f>VLOOKUP(O737,Cleaned_StoreTable!$A:$F,3,FALSE())</f>
        <v>North</v>
      </c>
      <c r="R737" s="4" t="str">
        <f>VLOOKUP(O737,Cleaned_StoreTable!$A:$F,5,FALSE())</f>
        <v>Flagship</v>
      </c>
      <c r="S737" s="4">
        <f>Cleaned_SalesTable!F737</f>
        <v>1</v>
      </c>
      <c r="T737" s="9">
        <f>Cleaned_SalesTable!G737</f>
        <v>230.32</v>
      </c>
      <c r="U737" s="8">
        <f>Cleaned_SalesTable!H737</f>
        <v>0.05</v>
      </c>
      <c r="V737" s="4" t="str">
        <f>Cleaned_SalesTable!I737</f>
        <v>COD</v>
      </c>
      <c r="W737" s="9">
        <f>Cleaned_SalesTable!J737</f>
        <v>218.804</v>
      </c>
      <c r="X737" s="9">
        <f t="shared" si="68"/>
        <v>438.25</v>
      </c>
      <c r="Y737" s="9">
        <f t="shared" si="69"/>
        <v>-219.45</v>
      </c>
      <c r="Z737" s="10">
        <f t="shared" si="70"/>
        <v>-1.0029999999999999</v>
      </c>
      <c r="AA737" s="4" t="str">
        <f t="shared" si="71"/>
        <v>Standard</v>
      </c>
    </row>
    <row r="738" spans="1:27" ht="15" customHeight="1" x14ac:dyDescent="0.3">
      <c r="A738" s="4" t="str">
        <f>Cleaned_SalesTable!A738</f>
        <v>SALE736</v>
      </c>
      <c r="B738" s="26">
        <f>Cleaned_SalesTable!B738</f>
        <v>45526</v>
      </c>
      <c r="C738" s="4" t="str">
        <f t="shared" si="66"/>
        <v>Aug-2024</v>
      </c>
      <c r="D738" s="24">
        <f t="shared" si="67"/>
        <v>2024</v>
      </c>
      <c r="E738" s="4" t="str">
        <f>Cleaned_SalesTable!C738</f>
        <v>CUST1342</v>
      </c>
      <c r="F738" s="4" t="str">
        <f>VLOOKUP(E738,Cleaned_CustomerTable!$A:$H,2,FALSE())</f>
        <v>Michelle Cunningham</v>
      </c>
      <c r="G738" s="24">
        <f>VLOOKUP(E738,Cleaned_CustomerTable!$A:$H,3,FALSE())</f>
        <v>30</v>
      </c>
      <c r="H738" s="4" t="str">
        <f>VLOOKUP(E738,Cleaned_CustomerTable!$A:$H,8,FALSE())</f>
        <v>Bronze</v>
      </c>
      <c r="I738" s="4" t="str">
        <f>VLOOKUP(E738,Cleaned_CustomerTable!$A:$H,6,FALSE())</f>
        <v>Connecticut</v>
      </c>
      <c r="J738" s="4" t="str">
        <f>Cleaned_SalesTable!D738</f>
        <v>PROD61</v>
      </c>
      <c r="K738" s="4" t="str">
        <f>VLOOKUP(J738,Cleaned_ProductTable!$A:$F,2,FALSE())</f>
        <v>Tennis Ball 3-Pack</v>
      </c>
      <c r="L738" s="4" t="str">
        <f>VLOOKUP(J738,Cleaned_ProductTable!$A:$F,3,FALSE())</f>
        <v>Sports</v>
      </c>
      <c r="M738" s="4" t="str">
        <f>VLOOKUP(J738,Cleaned_ProductTable!$A:$F,4,FALSE())</f>
        <v>Lopez LLC</v>
      </c>
      <c r="N738" s="4">
        <f>VLOOKUP(J738,Cleaned_ProductTable!$A:$F,5,FALSE())</f>
        <v>103.45</v>
      </c>
      <c r="O738" s="4" t="str">
        <f>Cleaned_SalesTable!E738</f>
        <v>STORE6</v>
      </c>
      <c r="P738" s="4" t="str">
        <f>VLOOKUP(O738,Cleaned_StoreTable!$A:$F,2,FALSE())</f>
        <v>Benson-Elliott</v>
      </c>
      <c r="Q738" s="4" t="str">
        <f>VLOOKUP(O738,Cleaned_StoreTable!$A:$F,3,FALSE())</f>
        <v>East</v>
      </c>
      <c r="R738" s="4" t="str">
        <f>VLOOKUP(O738,Cleaned_StoreTable!$A:$F,5,FALSE())</f>
        <v>Online</v>
      </c>
      <c r="S738" s="4">
        <f>Cleaned_SalesTable!F738</f>
        <v>2</v>
      </c>
      <c r="T738" s="9">
        <f>Cleaned_SalesTable!G738</f>
        <v>985.43</v>
      </c>
      <c r="U738" s="8">
        <f>Cleaned_SalesTable!H738</f>
        <v>0.28000000000000003</v>
      </c>
      <c r="V738" s="4" t="str">
        <f>Cleaned_SalesTable!I738</f>
        <v>COD</v>
      </c>
      <c r="W738" s="9">
        <f>Cleaned_SalesTable!J738</f>
        <v>1419.0192</v>
      </c>
      <c r="X738" s="9">
        <f t="shared" si="68"/>
        <v>206.9</v>
      </c>
      <c r="Y738" s="9">
        <f t="shared" si="69"/>
        <v>1212.1199999999999</v>
      </c>
      <c r="Z738" s="10">
        <f t="shared" si="70"/>
        <v>0.85419999999999996</v>
      </c>
      <c r="AA738" s="4" t="str">
        <f t="shared" si="71"/>
        <v>High Value</v>
      </c>
    </row>
    <row r="739" spans="1:27" ht="15" customHeight="1" x14ac:dyDescent="0.3">
      <c r="A739" s="4" t="str">
        <f>Cleaned_SalesTable!A739</f>
        <v>SALE737</v>
      </c>
      <c r="B739" s="26">
        <f>Cleaned_SalesTable!B739</f>
        <v>45756</v>
      </c>
      <c r="C739" s="4" t="str">
        <f t="shared" si="66"/>
        <v>Apr-2025</v>
      </c>
      <c r="D739" s="24">
        <f t="shared" si="67"/>
        <v>2025</v>
      </c>
      <c r="E739" s="4" t="str">
        <f>Cleaned_SalesTable!C739</f>
        <v>CUST1422</v>
      </c>
      <c r="F739" s="4" t="str">
        <f>VLOOKUP(E739,Cleaned_CustomerTable!$A:$H,2,FALSE())</f>
        <v>Brittany Edwards Dds</v>
      </c>
      <c r="G739" s="24">
        <f>VLOOKUP(E739,Cleaned_CustomerTable!$A:$H,3,FALSE())</f>
        <v>42</v>
      </c>
      <c r="H739" s="4" t="str">
        <f>VLOOKUP(E739,Cleaned_CustomerTable!$A:$H,8,FALSE())</f>
        <v>Platinum</v>
      </c>
      <c r="I739" s="4" t="str">
        <f>VLOOKUP(E739,Cleaned_CustomerTable!$A:$H,6,FALSE())</f>
        <v>Kansas</v>
      </c>
      <c r="J739" s="4" t="str">
        <f>Cleaned_SalesTable!D739</f>
        <v>PROD9</v>
      </c>
      <c r="K739" s="4" t="str">
        <f>VLOOKUP(J739,Cleaned_ProductTable!$A:$F,2,FALSE())</f>
        <v>Adjustable Dumbbell Set</v>
      </c>
      <c r="L739" s="4" t="str">
        <f>VLOOKUP(J739,Cleaned_ProductTable!$A:$F,3,FALSE())</f>
        <v>Sports</v>
      </c>
      <c r="M739" s="4" t="str">
        <f>VLOOKUP(J739,Cleaned_ProductTable!$A:$F,4,FALSE())</f>
        <v>Hill PLC</v>
      </c>
      <c r="N739" s="4">
        <f>VLOOKUP(J739,Cleaned_ProductTable!$A:$F,5,FALSE())</f>
        <v>495.72</v>
      </c>
      <c r="O739" s="4" t="str">
        <f>Cleaned_SalesTable!E739</f>
        <v>STORE4</v>
      </c>
      <c r="P739" s="4" t="str">
        <f>VLOOKUP(O739,Cleaned_StoreTable!$A:$F,2,FALSE())</f>
        <v>Alexander Group</v>
      </c>
      <c r="Q739" s="4" t="str">
        <f>VLOOKUP(O739,Cleaned_StoreTable!$A:$F,3,FALSE())</f>
        <v>South</v>
      </c>
      <c r="R739" s="4" t="str">
        <f>VLOOKUP(O739,Cleaned_StoreTable!$A:$F,5,FALSE())</f>
        <v>Online</v>
      </c>
      <c r="S739" s="4">
        <f>Cleaned_SalesTable!F739</f>
        <v>2</v>
      </c>
      <c r="T739" s="9">
        <f>Cleaned_SalesTable!G739</f>
        <v>492.5</v>
      </c>
      <c r="U739" s="8">
        <f>Cleaned_SalesTable!H739</f>
        <v>0.3</v>
      </c>
      <c r="V739" s="4" t="str">
        <f>Cleaned_SalesTable!I739</f>
        <v>PayPal</v>
      </c>
      <c r="W739" s="9">
        <f>Cleaned_SalesTable!J739</f>
        <v>689.5</v>
      </c>
      <c r="X739" s="9">
        <f t="shared" si="68"/>
        <v>991.44</v>
      </c>
      <c r="Y739" s="9">
        <f t="shared" si="69"/>
        <v>-301.94</v>
      </c>
      <c r="Z739" s="10">
        <f t="shared" si="70"/>
        <v>-0.43790000000000001</v>
      </c>
      <c r="AA739" s="4" t="str">
        <f t="shared" si="71"/>
        <v>Standard</v>
      </c>
    </row>
    <row r="740" spans="1:27" ht="15" customHeight="1" x14ac:dyDescent="0.3">
      <c r="A740" s="4" t="str">
        <f>Cleaned_SalesTable!A740</f>
        <v>SALE738</v>
      </c>
      <c r="B740" s="26">
        <f>Cleaned_SalesTable!B740</f>
        <v>45657</v>
      </c>
      <c r="C740" s="4" t="str">
        <f t="shared" si="66"/>
        <v>Dec-2024</v>
      </c>
      <c r="D740" s="24">
        <f t="shared" si="67"/>
        <v>2024</v>
      </c>
      <c r="E740" s="4" t="str">
        <f>Cleaned_SalesTable!C740</f>
        <v>CUST1364</v>
      </c>
      <c r="F740" s="4" t="str">
        <f>VLOOKUP(E740,Cleaned_CustomerTable!$A:$H,2,FALSE())</f>
        <v>Chloe Aguilar</v>
      </c>
      <c r="G740" s="24">
        <f>VLOOKUP(E740,Cleaned_CustomerTable!$A:$H,3,FALSE())</f>
        <v>58</v>
      </c>
      <c r="H740" s="4" t="str">
        <f>VLOOKUP(E740,Cleaned_CustomerTable!$A:$H,8,FALSE())</f>
        <v>Bronze</v>
      </c>
      <c r="I740" s="4" t="str">
        <f>VLOOKUP(E740,Cleaned_CustomerTable!$A:$H,6,FALSE())</f>
        <v>Arizona</v>
      </c>
      <c r="J740" s="4" t="str">
        <f>Cleaned_SalesTable!D740</f>
        <v>PROD46</v>
      </c>
      <c r="K740" s="4" t="str">
        <f>VLOOKUP(J740,Cleaned_ProductTable!$A:$F,2,FALSE())</f>
        <v>Men's Winter Jacket</v>
      </c>
      <c r="L740" s="4" t="str">
        <f>VLOOKUP(J740,Cleaned_ProductTable!$A:$F,3,FALSE())</f>
        <v>Clothing</v>
      </c>
      <c r="M740" s="4" t="str">
        <f>VLOOKUP(J740,Cleaned_ProductTable!$A:$F,4,FALSE())</f>
        <v>Kelly, Smith and Perez</v>
      </c>
      <c r="N740" s="4">
        <f>VLOOKUP(J740,Cleaned_ProductTable!$A:$F,5,FALSE())</f>
        <v>167.34</v>
      </c>
      <c r="O740" s="4" t="str">
        <f>Cleaned_SalesTable!E740</f>
        <v>STORE11</v>
      </c>
      <c r="P740" s="4" t="str">
        <f>VLOOKUP(O740,Cleaned_StoreTable!$A:$F,2,FALSE())</f>
        <v>Aguirre-Keller</v>
      </c>
      <c r="Q740" s="4" t="str">
        <f>VLOOKUP(O740,Cleaned_StoreTable!$A:$F,3,FALSE())</f>
        <v>South</v>
      </c>
      <c r="R740" s="4" t="str">
        <f>VLOOKUP(O740,Cleaned_StoreTable!$A:$F,5,FALSE())</f>
        <v>Online</v>
      </c>
      <c r="S740" s="4">
        <f>Cleaned_SalesTable!F740</f>
        <v>2</v>
      </c>
      <c r="T740" s="9">
        <f>Cleaned_SalesTable!G740</f>
        <v>213.69</v>
      </c>
      <c r="U740" s="8">
        <f>Cleaned_SalesTable!H740</f>
        <v>0.28000000000000003</v>
      </c>
      <c r="V740" s="4" t="str">
        <f>Cleaned_SalesTable!I740</f>
        <v>PayPal</v>
      </c>
      <c r="W740" s="9">
        <f>Cleaned_SalesTable!J740</f>
        <v>307.71359999999999</v>
      </c>
      <c r="X740" s="9">
        <f t="shared" si="68"/>
        <v>334.68</v>
      </c>
      <c r="Y740" s="9">
        <f t="shared" si="69"/>
        <v>-26.97</v>
      </c>
      <c r="Z740" s="10">
        <f t="shared" si="70"/>
        <v>-8.7599999999999997E-2</v>
      </c>
      <c r="AA740" s="4" t="str">
        <f t="shared" si="71"/>
        <v>Standard</v>
      </c>
    </row>
    <row r="741" spans="1:27" ht="15" customHeight="1" x14ac:dyDescent="0.3">
      <c r="A741" s="4" t="str">
        <f>Cleaned_SalesTable!A741</f>
        <v>SALE739</v>
      </c>
      <c r="B741" s="26">
        <f>Cleaned_SalesTable!B741</f>
        <v>45716</v>
      </c>
      <c r="C741" s="4" t="str">
        <f t="shared" si="66"/>
        <v>Feb-2025</v>
      </c>
      <c r="D741" s="24">
        <f t="shared" si="67"/>
        <v>2025</v>
      </c>
      <c r="E741" s="4" t="str">
        <f>Cleaned_SalesTable!C741</f>
        <v>CUST1065</v>
      </c>
      <c r="F741" s="4" t="str">
        <f>VLOOKUP(E741,Cleaned_CustomerTable!$A:$H,2,FALSE())</f>
        <v>Michael Thomas</v>
      </c>
      <c r="G741" s="24">
        <f>VLOOKUP(E741,Cleaned_CustomerTable!$A:$H,3,FALSE())</f>
        <v>21</v>
      </c>
      <c r="H741" s="4" t="str">
        <f>VLOOKUP(E741,Cleaned_CustomerTable!$A:$H,8,FALSE())</f>
        <v>Silver</v>
      </c>
      <c r="I741" s="4" t="str">
        <f>VLOOKUP(E741,Cleaned_CustomerTable!$A:$H,6,FALSE())</f>
        <v>Nevada</v>
      </c>
      <c r="J741" s="4" t="str">
        <f>Cleaned_SalesTable!D741</f>
        <v>PROD20</v>
      </c>
      <c r="K741" s="4" t="str">
        <f>VLOOKUP(J741,Cleaned_ProductTable!$A:$F,2,FALSE())</f>
        <v>Outdoor Sports Water Bottle</v>
      </c>
      <c r="L741" s="4" t="str">
        <f>VLOOKUP(J741,Cleaned_ProductTable!$A:$F,3,FALSE())</f>
        <v>Sports</v>
      </c>
      <c r="M741" s="4" t="str">
        <f>VLOOKUP(J741,Cleaned_ProductTable!$A:$F,4,FALSE())</f>
        <v>Soto-Ellis</v>
      </c>
      <c r="N741" s="4">
        <f>VLOOKUP(J741,Cleaned_ProductTable!$A:$F,5,FALSE())</f>
        <v>131.51</v>
      </c>
      <c r="O741" s="4" t="str">
        <f>Cleaned_SalesTable!E741</f>
        <v>STORE8</v>
      </c>
      <c r="P741" s="4" t="str">
        <f>VLOOKUP(O741,Cleaned_StoreTable!$A:$F,2,FALSE())</f>
        <v>Bean, Jones and Park</v>
      </c>
      <c r="Q741" s="4" t="str">
        <f>VLOOKUP(O741,Cleaned_StoreTable!$A:$F,3,FALSE())</f>
        <v>West</v>
      </c>
      <c r="R741" s="4" t="str">
        <f>VLOOKUP(O741,Cleaned_StoreTable!$A:$F,5,FALSE())</f>
        <v>Online</v>
      </c>
      <c r="S741" s="4">
        <f>Cleaned_SalesTable!F741</f>
        <v>4</v>
      </c>
      <c r="T741" s="9">
        <f>Cleaned_SalesTable!G741</f>
        <v>618.83000000000004</v>
      </c>
      <c r="U741" s="8">
        <f>Cleaned_SalesTable!H741</f>
        <v>0.08</v>
      </c>
      <c r="V741" s="4" t="str">
        <f>Cleaned_SalesTable!I741</f>
        <v>PayPal</v>
      </c>
      <c r="W741" s="9">
        <f>Cleaned_SalesTable!J741</f>
        <v>2277.2944000000002</v>
      </c>
      <c r="X741" s="9">
        <f t="shared" si="68"/>
        <v>526.04</v>
      </c>
      <c r="Y741" s="9">
        <f t="shared" si="69"/>
        <v>1751.25</v>
      </c>
      <c r="Z741" s="10">
        <f t="shared" si="70"/>
        <v>0.76900000000000002</v>
      </c>
      <c r="AA741" s="4" t="str">
        <f t="shared" si="71"/>
        <v>High Value</v>
      </c>
    </row>
    <row r="742" spans="1:27" ht="15" customHeight="1" x14ac:dyDescent="0.3">
      <c r="A742" s="4" t="str">
        <f>Cleaned_SalesTable!A742</f>
        <v>SALE740</v>
      </c>
      <c r="B742" s="26">
        <f>Cleaned_SalesTable!B742</f>
        <v>45313</v>
      </c>
      <c r="C742" s="4" t="str">
        <f t="shared" si="66"/>
        <v>Jan-2024</v>
      </c>
      <c r="D742" s="24">
        <f t="shared" si="67"/>
        <v>2024</v>
      </c>
      <c r="E742" s="4" t="str">
        <f>Cleaned_SalesTable!C742</f>
        <v>CUST1093</v>
      </c>
      <c r="F742" s="4" t="str">
        <f>VLOOKUP(E742,Cleaned_CustomerTable!$A:$H,2,FALSE())</f>
        <v>Christy Vasquez</v>
      </c>
      <c r="G742" s="24">
        <f>VLOOKUP(E742,Cleaned_CustomerTable!$A:$H,3,FALSE())</f>
        <v>28</v>
      </c>
      <c r="H742" s="4" t="str">
        <f>VLOOKUP(E742,Cleaned_CustomerTable!$A:$H,8,FALSE())</f>
        <v>Gold</v>
      </c>
      <c r="I742" s="4" t="str">
        <f>VLOOKUP(E742,Cleaned_CustomerTable!$A:$H,6,FALSE())</f>
        <v>South Carolina</v>
      </c>
      <c r="J742" s="4" t="str">
        <f>Cleaned_SalesTable!D742</f>
        <v>PROD59</v>
      </c>
      <c r="K742" s="4" t="str">
        <f>VLOOKUP(J742,Cleaned_ProductTable!$A:$F,2,FALSE())</f>
        <v>Men's Hair Styling Gel</v>
      </c>
      <c r="L742" s="4" t="str">
        <f>VLOOKUP(J742,Cleaned_ProductTable!$A:$F,3,FALSE())</f>
        <v>Beauty</v>
      </c>
      <c r="M742" s="4" t="str">
        <f>VLOOKUP(J742,Cleaned_ProductTable!$A:$F,4,FALSE())</f>
        <v>Cline-Mccarthy</v>
      </c>
      <c r="N742" s="4">
        <f>VLOOKUP(J742,Cleaned_ProductTable!$A:$F,5,FALSE())</f>
        <v>17.309999999999999</v>
      </c>
      <c r="O742" s="4" t="str">
        <f>Cleaned_SalesTable!E742</f>
        <v>STORE11</v>
      </c>
      <c r="P742" s="4" t="str">
        <f>VLOOKUP(O742,Cleaned_StoreTable!$A:$F,2,FALSE())</f>
        <v>Aguirre-Keller</v>
      </c>
      <c r="Q742" s="4" t="str">
        <f>VLOOKUP(O742,Cleaned_StoreTable!$A:$F,3,FALSE())</f>
        <v>South</v>
      </c>
      <c r="R742" s="4" t="str">
        <f>VLOOKUP(O742,Cleaned_StoreTable!$A:$F,5,FALSE())</f>
        <v>Online</v>
      </c>
      <c r="S742" s="4">
        <f>Cleaned_SalesTable!F742</f>
        <v>2</v>
      </c>
      <c r="T742" s="9">
        <f>Cleaned_SalesTable!G742</f>
        <v>81.16</v>
      </c>
      <c r="U742" s="8">
        <f>Cleaned_SalesTable!H742</f>
        <v>0.16</v>
      </c>
      <c r="V742" s="4" t="str">
        <f>Cleaned_SalesTable!I742</f>
        <v>PayPal</v>
      </c>
      <c r="W742" s="9">
        <f>Cleaned_SalesTable!J742</f>
        <v>136.34880000000001</v>
      </c>
      <c r="X742" s="9">
        <f t="shared" si="68"/>
        <v>34.619999999999997</v>
      </c>
      <c r="Y742" s="9">
        <f t="shared" si="69"/>
        <v>101.73</v>
      </c>
      <c r="Z742" s="10">
        <f t="shared" si="70"/>
        <v>0.74609999999999999</v>
      </c>
      <c r="AA742" s="4" t="str">
        <f t="shared" si="71"/>
        <v>Standard</v>
      </c>
    </row>
    <row r="743" spans="1:27" ht="15" customHeight="1" x14ac:dyDescent="0.3">
      <c r="A743" s="4" t="str">
        <f>Cleaned_SalesTable!A743</f>
        <v>SALE741</v>
      </c>
      <c r="B743" s="26">
        <f>Cleaned_SalesTable!B743</f>
        <v>45372</v>
      </c>
      <c r="C743" s="4" t="str">
        <f t="shared" si="66"/>
        <v>Mar-2024</v>
      </c>
      <c r="D743" s="24">
        <f t="shared" si="67"/>
        <v>2024</v>
      </c>
      <c r="E743" s="4" t="str">
        <f>Cleaned_SalesTable!C743</f>
        <v>CUST1002</v>
      </c>
      <c r="F743" s="4" t="str">
        <f>VLOOKUP(E743,Cleaned_CustomerTable!$A:$H,2,FALSE())</f>
        <v>Dr. Benjamin Price</v>
      </c>
      <c r="G743" s="24">
        <f>VLOOKUP(E743,Cleaned_CustomerTable!$A:$H,3,FALSE())</f>
        <v>29</v>
      </c>
      <c r="H743" s="4" t="str">
        <f>VLOOKUP(E743,Cleaned_CustomerTable!$A:$H,8,FALSE())</f>
        <v>Platinum</v>
      </c>
      <c r="I743" s="4" t="str">
        <f>VLOOKUP(E743,Cleaned_CustomerTable!$A:$H,6,FALSE())</f>
        <v>Alabama</v>
      </c>
      <c r="J743" s="4" t="str">
        <f>Cleaned_SalesTable!D743</f>
        <v>PROD86</v>
      </c>
      <c r="K743" s="4" t="str">
        <f>VLOOKUP(J743,Cleaned_ProductTable!$A:$F,2,FALSE())</f>
        <v>Kitchen Cutting Board</v>
      </c>
      <c r="L743" s="4" t="str">
        <f>VLOOKUP(J743,Cleaned_ProductTable!$A:$F,3,FALSE())</f>
        <v>Home</v>
      </c>
      <c r="M743" s="4" t="str">
        <f>VLOOKUP(J743,Cleaned_ProductTable!$A:$F,4,FALSE())</f>
        <v>Taylor, Dodson and Johnston</v>
      </c>
      <c r="N743" s="4">
        <f>VLOOKUP(J743,Cleaned_ProductTable!$A:$F,5,FALSE())</f>
        <v>176.07</v>
      </c>
      <c r="O743" s="4" t="str">
        <f>Cleaned_SalesTable!E743</f>
        <v>STORE9</v>
      </c>
      <c r="P743" s="4" t="str">
        <f>VLOOKUP(O743,Cleaned_StoreTable!$A:$F,2,FALSE())</f>
        <v>Moore, Padilla and Butler</v>
      </c>
      <c r="Q743" s="4" t="str">
        <f>VLOOKUP(O743,Cleaned_StoreTable!$A:$F,3,FALSE())</f>
        <v>South</v>
      </c>
      <c r="R743" s="4" t="str">
        <f>VLOOKUP(O743,Cleaned_StoreTable!$A:$F,5,FALSE())</f>
        <v>Flagship</v>
      </c>
      <c r="S743" s="4">
        <f>Cleaned_SalesTable!F743</f>
        <v>1</v>
      </c>
      <c r="T743" s="9">
        <f>Cleaned_SalesTable!G743</f>
        <v>431.69</v>
      </c>
      <c r="U743" s="8">
        <f>Cleaned_SalesTable!H743</f>
        <v>0.09</v>
      </c>
      <c r="V743" s="4" t="str">
        <f>Cleaned_SalesTable!I743</f>
        <v>Credit Card</v>
      </c>
      <c r="W743" s="9">
        <f>Cleaned_SalesTable!J743</f>
        <v>392.83789999999999</v>
      </c>
      <c r="X743" s="9">
        <f t="shared" si="68"/>
        <v>176.07</v>
      </c>
      <c r="Y743" s="9">
        <f t="shared" si="69"/>
        <v>216.77</v>
      </c>
      <c r="Z743" s="10">
        <f t="shared" si="70"/>
        <v>0.55179999999999996</v>
      </c>
      <c r="AA743" s="4" t="str">
        <f t="shared" si="71"/>
        <v>Standard</v>
      </c>
    </row>
    <row r="744" spans="1:27" ht="15" customHeight="1" x14ac:dyDescent="0.3">
      <c r="A744" s="4" t="str">
        <f>Cleaned_SalesTable!A744</f>
        <v>SALE742</v>
      </c>
      <c r="B744" s="26">
        <f>Cleaned_SalesTable!B744</f>
        <v>45648</v>
      </c>
      <c r="C744" s="4" t="str">
        <f t="shared" si="66"/>
        <v>Dec-2024</v>
      </c>
      <c r="D744" s="24">
        <f t="shared" si="67"/>
        <v>2024</v>
      </c>
      <c r="E744" s="4" t="str">
        <f>Cleaned_SalesTable!C744</f>
        <v>CUST1405</v>
      </c>
      <c r="F744" s="4" t="str">
        <f>VLOOKUP(E744,Cleaned_CustomerTable!$A:$H,2,FALSE())</f>
        <v>Eric Wolfe</v>
      </c>
      <c r="G744" s="24">
        <f>VLOOKUP(E744,Cleaned_CustomerTable!$A:$H,3,FALSE())</f>
        <v>18</v>
      </c>
      <c r="H744" s="4" t="str">
        <f>VLOOKUP(E744,Cleaned_CustomerTable!$A:$H,8,FALSE())</f>
        <v>Gold</v>
      </c>
      <c r="I744" s="4" t="str">
        <f>VLOOKUP(E744,Cleaned_CustomerTable!$A:$H,6,FALSE())</f>
        <v>Louisiana</v>
      </c>
      <c r="J744" s="4" t="str">
        <f>Cleaned_SalesTable!D744</f>
        <v>PROD18</v>
      </c>
      <c r="K744" s="4" t="str">
        <f>VLOOKUP(J744,Cleaned_ProductTable!$A:$F,2,FALSE())</f>
        <v>Women's Denim Jeans</v>
      </c>
      <c r="L744" s="4" t="str">
        <f>VLOOKUP(J744,Cleaned_ProductTable!$A:$F,3,FALSE())</f>
        <v>Clothing</v>
      </c>
      <c r="M744" s="4" t="str">
        <f>VLOOKUP(J744,Cleaned_ProductTable!$A:$F,4,FALSE())</f>
        <v>Guerra-Hendrix</v>
      </c>
      <c r="N744" s="4">
        <f>VLOOKUP(J744,Cleaned_ProductTable!$A:$F,5,FALSE())</f>
        <v>265.73</v>
      </c>
      <c r="O744" s="4" t="str">
        <f>Cleaned_SalesTable!E744</f>
        <v>STORE5</v>
      </c>
      <c r="P744" s="4" t="str">
        <f>VLOOKUP(O744,Cleaned_StoreTable!$A:$F,2,FALSE())</f>
        <v>Gray Ltd</v>
      </c>
      <c r="Q744" s="4" t="str">
        <f>VLOOKUP(O744,Cleaned_StoreTable!$A:$F,3,FALSE())</f>
        <v>North</v>
      </c>
      <c r="R744" s="4" t="str">
        <f>VLOOKUP(O744,Cleaned_StoreTable!$A:$F,5,FALSE())</f>
        <v>Outlet</v>
      </c>
      <c r="S744" s="4">
        <f>Cleaned_SalesTable!F744</f>
        <v>3</v>
      </c>
      <c r="T744" s="9">
        <f>Cleaned_SalesTable!G744</f>
        <v>438.65</v>
      </c>
      <c r="U744" s="8">
        <f>Cleaned_SalesTable!H744</f>
        <v>0.28999999999999998</v>
      </c>
      <c r="V744" s="4" t="str">
        <f>Cleaned_SalesTable!I744</f>
        <v>PayPal</v>
      </c>
      <c r="W744" s="9">
        <f>Cleaned_SalesTable!J744</f>
        <v>934.32449999999994</v>
      </c>
      <c r="X744" s="9">
        <f t="shared" si="68"/>
        <v>797.19</v>
      </c>
      <c r="Y744" s="9">
        <f t="shared" si="69"/>
        <v>137.13</v>
      </c>
      <c r="Z744" s="10">
        <f t="shared" si="70"/>
        <v>0.14680000000000001</v>
      </c>
      <c r="AA744" s="4" t="str">
        <f t="shared" si="71"/>
        <v>Standard</v>
      </c>
    </row>
    <row r="745" spans="1:27" ht="15" customHeight="1" x14ac:dyDescent="0.3">
      <c r="A745" s="4" t="str">
        <f>Cleaned_SalesTable!A745</f>
        <v>SALE743</v>
      </c>
      <c r="B745" s="26">
        <f>Cleaned_SalesTable!B745</f>
        <v>45384</v>
      </c>
      <c r="C745" s="4" t="str">
        <f t="shared" si="66"/>
        <v>Apr-2024</v>
      </c>
      <c r="D745" s="24">
        <f t="shared" si="67"/>
        <v>2024</v>
      </c>
      <c r="E745" s="4" t="str">
        <f>Cleaned_SalesTable!C745</f>
        <v>CUST1172</v>
      </c>
      <c r="F745" s="4" t="str">
        <f>VLOOKUP(E745,Cleaned_CustomerTable!$A:$H,2,FALSE())</f>
        <v>Thomas Rhodes</v>
      </c>
      <c r="G745" s="24">
        <f>VLOOKUP(E745,Cleaned_CustomerTable!$A:$H,3,FALSE())</f>
        <v>41</v>
      </c>
      <c r="H745" s="4" t="str">
        <f>VLOOKUP(E745,Cleaned_CustomerTable!$A:$H,8,FALSE())</f>
        <v>Bronze</v>
      </c>
      <c r="I745" s="4" t="str">
        <f>VLOOKUP(E745,Cleaned_CustomerTable!$A:$H,6,FALSE())</f>
        <v>West Virginia</v>
      </c>
      <c r="J745" s="4" t="str">
        <f>Cleaned_SalesTable!D745</f>
        <v>PROD79</v>
      </c>
      <c r="K745" s="4" t="str">
        <f>VLOOKUP(J745,Cleaned_ProductTable!$A:$F,2,FALSE())</f>
        <v>Decorative Lamp Shade</v>
      </c>
      <c r="L745" s="4" t="str">
        <f>VLOOKUP(J745,Cleaned_ProductTable!$A:$F,3,FALSE())</f>
        <v>Home</v>
      </c>
      <c r="M745" s="4" t="str">
        <f>VLOOKUP(J745,Cleaned_ProductTable!$A:$F,4,FALSE())</f>
        <v>Ramirez-Hanson</v>
      </c>
      <c r="N745" s="4">
        <f>VLOOKUP(J745,Cleaned_ProductTable!$A:$F,5,FALSE())</f>
        <v>228.53</v>
      </c>
      <c r="O745" s="4" t="str">
        <f>Cleaned_SalesTable!E745</f>
        <v>STORE3</v>
      </c>
      <c r="P745" s="4" t="str">
        <f>VLOOKUP(O745,Cleaned_StoreTable!$A:$F,2,FALSE())</f>
        <v>Johnson-Wright</v>
      </c>
      <c r="Q745" s="4" t="str">
        <f>VLOOKUP(O745,Cleaned_StoreTable!$A:$F,3,FALSE())</f>
        <v>North</v>
      </c>
      <c r="R745" s="4" t="str">
        <f>VLOOKUP(O745,Cleaned_StoreTable!$A:$F,5,FALSE())</f>
        <v>Outlet</v>
      </c>
      <c r="S745" s="4">
        <f>Cleaned_SalesTable!F745</f>
        <v>3</v>
      </c>
      <c r="T745" s="9">
        <f>Cleaned_SalesTable!G745</f>
        <v>339.41</v>
      </c>
      <c r="U745" s="8">
        <f>Cleaned_SalesTable!H745</f>
        <v>0.26</v>
      </c>
      <c r="V745" s="4" t="str">
        <f>Cleaned_SalesTable!I745</f>
        <v>Credit Card</v>
      </c>
      <c r="W745" s="9">
        <f>Cleaned_SalesTable!J745</f>
        <v>753.49019999999996</v>
      </c>
      <c r="X745" s="9">
        <f t="shared" si="68"/>
        <v>685.59</v>
      </c>
      <c r="Y745" s="9">
        <f t="shared" si="69"/>
        <v>67.900000000000006</v>
      </c>
      <c r="Z745" s="10">
        <f t="shared" si="70"/>
        <v>9.01E-2</v>
      </c>
      <c r="AA745" s="4" t="str">
        <f t="shared" si="71"/>
        <v>Standard</v>
      </c>
    </row>
    <row r="746" spans="1:27" ht="15" customHeight="1" x14ac:dyDescent="0.3">
      <c r="A746" s="4" t="str">
        <f>Cleaned_SalesTable!A746</f>
        <v>SALE744</v>
      </c>
      <c r="B746" s="26">
        <f>Cleaned_SalesTable!B746</f>
        <v>45687</v>
      </c>
      <c r="C746" s="4" t="str">
        <f t="shared" si="66"/>
        <v>Jan-2025</v>
      </c>
      <c r="D746" s="24">
        <f t="shared" si="67"/>
        <v>2025</v>
      </c>
      <c r="E746" s="4" t="str">
        <f>Cleaned_SalesTable!C746</f>
        <v>CUST1470</v>
      </c>
      <c r="F746" s="4" t="str">
        <f>VLOOKUP(E746,Cleaned_CustomerTable!$A:$H,2,FALSE())</f>
        <v>Manuel Fisher</v>
      </c>
      <c r="G746" s="24">
        <f>VLOOKUP(E746,Cleaned_CustomerTable!$A:$H,3,FALSE())</f>
        <v>21</v>
      </c>
      <c r="H746" s="4" t="str">
        <f>VLOOKUP(E746,Cleaned_CustomerTable!$A:$H,8,FALSE())</f>
        <v>Gold</v>
      </c>
      <c r="I746" s="4" t="str">
        <f>VLOOKUP(E746,Cleaned_CustomerTable!$A:$H,6,FALSE())</f>
        <v>New Hampshire</v>
      </c>
      <c r="J746" s="4" t="str">
        <f>Cleaned_SalesTable!D746</f>
        <v>PROD79</v>
      </c>
      <c r="K746" s="4" t="str">
        <f>VLOOKUP(J746,Cleaned_ProductTable!$A:$F,2,FALSE())</f>
        <v>Decorative Lamp Shade</v>
      </c>
      <c r="L746" s="4" t="str">
        <f>VLOOKUP(J746,Cleaned_ProductTable!$A:$F,3,FALSE())</f>
        <v>Home</v>
      </c>
      <c r="M746" s="4" t="str">
        <f>VLOOKUP(J746,Cleaned_ProductTable!$A:$F,4,FALSE())</f>
        <v>Ramirez-Hanson</v>
      </c>
      <c r="N746" s="4">
        <f>VLOOKUP(J746,Cleaned_ProductTable!$A:$F,5,FALSE())</f>
        <v>228.53</v>
      </c>
      <c r="O746" s="4" t="str">
        <f>Cleaned_SalesTable!E746</f>
        <v>STORE9</v>
      </c>
      <c r="P746" s="4" t="str">
        <f>VLOOKUP(O746,Cleaned_StoreTable!$A:$F,2,FALSE())</f>
        <v>Moore, Padilla and Butler</v>
      </c>
      <c r="Q746" s="4" t="str">
        <f>VLOOKUP(O746,Cleaned_StoreTable!$A:$F,3,FALSE())</f>
        <v>South</v>
      </c>
      <c r="R746" s="4" t="str">
        <f>VLOOKUP(O746,Cleaned_StoreTable!$A:$F,5,FALSE())</f>
        <v>Flagship</v>
      </c>
      <c r="S746" s="4">
        <f>Cleaned_SalesTable!F746</f>
        <v>4</v>
      </c>
      <c r="T746" s="9">
        <f>Cleaned_SalesTable!G746</f>
        <v>848.47</v>
      </c>
      <c r="U746" s="8">
        <f>Cleaned_SalesTable!H746</f>
        <v>0.21</v>
      </c>
      <c r="V746" s="4" t="str">
        <f>Cleaned_SalesTable!I746</f>
        <v>COD</v>
      </c>
      <c r="W746" s="9">
        <f>Cleaned_SalesTable!J746</f>
        <v>2681.1651999999999</v>
      </c>
      <c r="X746" s="9">
        <f t="shared" si="68"/>
        <v>914.12</v>
      </c>
      <c r="Y746" s="9">
        <f t="shared" si="69"/>
        <v>1767.05</v>
      </c>
      <c r="Z746" s="10">
        <f t="shared" si="70"/>
        <v>0.65910000000000002</v>
      </c>
      <c r="AA746" s="4" t="str">
        <f t="shared" si="71"/>
        <v>High Value</v>
      </c>
    </row>
    <row r="747" spans="1:27" ht="15" customHeight="1" x14ac:dyDescent="0.3">
      <c r="A747" s="4" t="str">
        <f>Cleaned_SalesTable!A747</f>
        <v>SALE745</v>
      </c>
      <c r="B747" s="26">
        <f>Cleaned_SalesTable!B747</f>
        <v>45747</v>
      </c>
      <c r="C747" s="4" t="str">
        <f t="shared" si="66"/>
        <v>Mar-2025</v>
      </c>
      <c r="D747" s="24">
        <f t="shared" si="67"/>
        <v>2025</v>
      </c>
      <c r="E747" s="4" t="str">
        <f>Cleaned_SalesTable!C747</f>
        <v>CUST1192</v>
      </c>
      <c r="F747" s="4" t="str">
        <f>VLOOKUP(E747,Cleaned_CustomerTable!$A:$H,2,FALSE())</f>
        <v>Jacob Wood</v>
      </c>
      <c r="G747" s="24">
        <f>VLOOKUP(E747,Cleaned_CustomerTable!$A:$H,3,FALSE())</f>
        <v>26</v>
      </c>
      <c r="H747" s="4" t="str">
        <f>VLOOKUP(E747,Cleaned_CustomerTable!$A:$H,8,FALSE())</f>
        <v>Gold</v>
      </c>
      <c r="I747" s="4" t="str">
        <f>VLOOKUP(E747,Cleaned_CustomerTable!$A:$H,6,FALSE())</f>
        <v>Idaho</v>
      </c>
      <c r="J747" s="4" t="str">
        <f>Cleaned_SalesTable!D747</f>
        <v>PROD67</v>
      </c>
      <c r="K747" s="4" t="str">
        <f>VLOOKUP(J747,Cleaned_ProductTable!$A:$F,2,FALSE())</f>
        <v>Smart LED Light Strip</v>
      </c>
      <c r="L747" s="4" t="str">
        <f>VLOOKUP(J747,Cleaned_ProductTable!$A:$F,3,FALSE())</f>
        <v>Electronics</v>
      </c>
      <c r="M747" s="4" t="str">
        <f>VLOOKUP(J747,Cleaned_ProductTable!$A:$F,4,FALSE())</f>
        <v>Flores-Davis</v>
      </c>
      <c r="N747" s="4">
        <f>VLOOKUP(J747,Cleaned_ProductTable!$A:$F,5,FALSE())</f>
        <v>349.17</v>
      </c>
      <c r="O747" s="4" t="str">
        <f>Cleaned_SalesTable!E747</f>
        <v>STORE8</v>
      </c>
      <c r="P747" s="4" t="str">
        <f>VLOOKUP(O747,Cleaned_StoreTable!$A:$F,2,FALSE())</f>
        <v>Bean, Jones and Park</v>
      </c>
      <c r="Q747" s="4" t="str">
        <f>VLOOKUP(O747,Cleaned_StoreTable!$A:$F,3,FALSE())</f>
        <v>West</v>
      </c>
      <c r="R747" s="4" t="str">
        <f>VLOOKUP(O747,Cleaned_StoreTable!$A:$F,5,FALSE())</f>
        <v>Online</v>
      </c>
      <c r="S747" s="4">
        <f>Cleaned_SalesTable!F747</f>
        <v>1</v>
      </c>
      <c r="T747" s="9">
        <f>Cleaned_SalesTable!G747</f>
        <v>664.87</v>
      </c>
      <c r="U747" s="8">
        <f>Cleaned_SalesTable!H747</f>
        <v>0.08</v>
      </c>
      <c r="V747" s="4" t="str">
        <f>Cleaned_SalesTable!I747</f>
        <v>PayPal</v>
      </c>
      <c r="W747" s="9">
        <f>Cleaned_SalesTable!J747</f>
        <v>611.68039999999996</v>
      </c>
      <c r="X747" s="9">
        <f t="shared" si="68"/>
        <v>349.17</v>
      </c>
      <c r="Y747" s="9">
        <f t="shared" si="69"/>
        <v>262.51</v>
      </c>
      <c r="Z747" s="10">
        <f t="shared" si="70"/>
        <v>0.42920000000000003</v>
      </c>
      <c r="AA747" s="4" t="str">
        <f t="shared" si="71"/>
        <v>Standard</v>
      </c>
    </row>
    <row r="748" spans="1:27" ht="15" customHeight="1" x14ac:dyDescent="0.3">
      <c r="A748" s="4" t="str">
        <f>Cleaned_SalesTable!A748</f>
        <v>SALE746</v>
      </c>
      <c r="B748" s="26">
        <f>Cleaned_SalesTable!B748</f>
        <v>45687</v>
      </c>
      <c r="C748" s="4" t="str">
        <f t="shared" si="66"/>
        <v>Jan-2025</v>
      </c>
      <c r="D748" s="24">
        <f t="shared" si="67"/>
        <v>2025</v>
      </c>
      <c r="E748" s="4" t="str">
        <f>Cleaned_SalesTable!C748</f>
        <v>CUST1099</v>
      </c>
      <c r="F748" s="4" t="str">
        <f>VLOOKUP(E748,Cleaned_CustomerTable!$A:$H,2,FALSE())</f>
        <v>Sheila Wilson</v>
      </c>
      <c r="G748" s="24">
        <f>VLOOKUP(E748,Cleaned_CustomerTable!$A:$H,3,FALSE())</f>
        <v>35</v>
      </c>
      <c r="H748" s="4" t="str">
        <f>VLOOKUP(E748,Cleaned_CustomerTable!$A:$H,8,FALSE())</f>
        <v>Silver</v>
      </c>
      <c r="I748" s="4" t="str">
        <f>VLOOKUP(E748,Cleaned_CustomerTable!$A:$H,6,FALSE())</f>
        <v>Tennessee</v>
      </c>
      <c r="J748" s="4" t="str">
        <f>Cleaned_SalesTable!D748</f>
        <v>PROD24</v>
      </c>
      <c r="K748" s="4" t="str">
        <f>VLOOKUP(J748,Cleaned_ProductTable!$A:$F,2,FALSE())</f>
        <v>Foldable Camping Chair</v>
      </c>
      <c r="L748" s="4" t="str">
        <f>VLOOKUP(J748,Cleaned_ProductTable!$A:$F,3,FALSE())</f>
        <v>Sports</v>
      </c>
      <c r="M748" s="4" t="str">
        <f>VLOOKUP(J748,Cleaned_ProductTable!$A:$F,4,FALSE())</f>
        <v>Cook Ltd</v>
      </c>
      <c r="N748" s="4">
        <f>VLOOKUP(J748,Cleaned_ProductTable!$A:$F,5,FALSE())</f>
        <v>166.06</v>
      </c>
      <c r="O748" s="4" t="str">
        <f>Cleaned_SalesTable!E748</f>
        <v>STORE7</v>
      </c>
      <c r="P748" s="4" t="str">
        <f>VLOOKUP(O748,Cleaned_StoreTable!$A:$F,2,FALSE())</f>
        <v>Martinez-Mullins</v>
      </c>
      <c r="Q748" s="4" t="str">
        <f>VLOOKUP(O748,Cleaned_StoreTable!$A:$F,3,FALSE())</f>
        <v>South</v>
      </c>
      <c r="R748" s="4" t="str">
        <f>VLOOKUP(O748,Cleaned_StoreTable!$A:$F,5,FALSE())</f>
        <v>Online</v>
      </c>
      <c r="S748" s="4">
        <f>Cleaned_SalesTable!F748</f>
        <v>1</v>
      </c>
      <c r="T748" s="9">
        <f>Cleaned_SalesTable!G748</f>
        <v>412.11</v>
      </c>
      <c r="U748" s="8">
        <f>Cleaned_SalesTable!H748</f>
        <v>0.23</v>
      </c>
      <c r="V748" s="4" t="str">
        <f>Cleaned_SalesTable!I748</f>
        <v>PayPal</v>
      </c>
      <c r="W748" s="9">
        <f>Cleaned_SalesTable!J748</f>
        <v>317.32470000000001</v>
      </c>
      <c r="X748" s="9">
        <f t="shared" si="68"/>
        <v>166.06</v>
      </c>
      <c r="Y748" s="9">
        <f t="shared" si="69"/>
        <v>151.26</v>
      </c>
      <c r="Z748" s="10">
        <f t="shared" si="70"/>
        <v>0.47670000000000001</v>
      </c>
      <c r="AA748" s="4" t="str">
        <f t="shared" si="71"/>
        <v>Standard</v>
      </c>
    </row>
    <row r="749" spans="1:27" ht="15" customHeight="1" x14ac:dyDescent="0.3">
      <c r="A749" s="4" t="str">
        <f>Cleaned_SalesTable!A749</f>
        <v>SALE747</v>
      </c>
      <c r="B749" s="26">
        <f>Cleaned_SalesTable!B749</f>
        <v>45916</v>
      </c>
      <c r="C749" s="4" t="str">
        <f t="shared" si="66"/>
        <v>Sep-2025</v>
      </c>
      <c r="D749" s="24">
        <f t="shared" si="67"/>
        <v>2025</v>
      </c>
      <c r="E749" s="4" t="str">
        <f>Cleaned_SalesTable!C749</f>
        <v>CUST1122</v>
      </c>
      <c r="F749" s="4" t="str">
        <f>VLOOKUP(E749,Cleaned_CustomerTable!$A:$H,2,FALSE())</f>
        <v>Michael Chang</v>
      </c>
      <c r="G749" s="24">
        <f>VLOOKUP(E749,Cleaned_CustomerTable!$A:$H,3,FALSE())</f>
        <v>50</v>
      </c>
      <c r="H749" s="4" t="str">
        <f>VLOOKUP(E749,Cleaned_CustomerTable!$A:$H,8,FALSE())</f>
        <v>Platinum</v>
      </c>
      <c r="I749" s="4" t="str">
        <f>VLOOKUP(E749,Cleaned_CustomerTable!$A:$H,6,FALSE())</f>
        <v>North Carolina</v>
      </c>
      <c r="J749" s="4" t="str">
        <f>Cleaned_SalesTable!D749</f>
        <v>PROD94</v>
      </c>
      <c r="K749" s="4" t="str">
        <f>VLOOKUP(J749,Cleaned_ProductTable!$A:$F,2,FALSE())</f>
        <v>Vitamin E Body Lotion</v>
      </c>
      <c r="L749" s="4" t="str">
        <f>VLOOKUP(J749,Cleaned_ProductTable!$A:$F,3,FALSE())</f>
        <v>Beauty</v>
      </c>
      <c r="M749" s="4" t="str">
        <f>VLOOKUP(J749,Cleaned_ProductTable!$A:$F,4,FALSE())</f>
        <v>Hoffman-Williams</v>
      </c>
      <c r="N749" s="4">
        <f>VLOOKUP(J749,Cleaned_ProductTable!$A:$F,5,FALSE())</f>
        <v>358.47</v>
      </c>
      <c r="O749" s="4" t="str">
        <f>Cleaned_SalesTable!E749</f>
        <v>STORE1</v>
      </c>
      <c r="P749" s="4" t="str">
        <f>VLOOKUP(O749,Cleaned_StoreTable!$A:$F,2,FALSE())</f>
        <v>Martinez, Adkins and Johnson</v>
      </c>
      <c r="Q749" s="4" t="str">
        <f>VLOOKUP(O749,Cleaned_StoreTable!$A:$F,3,FALSE())</f>
        <v>North</v>
      </c>
      <c r="R749" s="4" t="str">
        <f>VLOOKUP(O749,Cleaned_StoreTable!$A:$F,5,FALSE())</f>
        <v>Flagship</v>
      </c>
      <c r="S749" s="4">
        <f>Cleaned_SalesTable!F749</f>
        <v>1</v>
      </c>
      <c r="T749" s="9">
        <f>Cleaned_SalesTable!G749</f>
        <v>126.09</v>
      </c>
      <c r="U749" s="8">
        <f>Cleaned_SalesTable!H749</f>
        <v>0.05</v>
      </c>
      <c r="V749" s="4" t="str">
        <f>Cleaned_SalesTable!I749</f>
        <v>COD</v>
      </c>
      <c r="W749" s="9">
        <f>Cleaned_SalesTable!J749</f>
        <v>119.7855</v>
      </c>
      <c r="X749" s="9">
        <f t="shared" si="68"/>
        <v>358.47</v>
      </c>
      <c r="Y749" s="9">
        <f t="shared" si="69"/>
        <v>-238.68</v>
      </c>
      <c r="Z749" s="10">
        <f t="shared" si="70"/>
        <v>-1.9925999999999999</v>
      </c>
      <c r="AA749" s="4" t="str">
        <f t="shared" si="71"/>
        <v>Standard</v>
      </c>
    </row>
    <row r="750" spans="1:27" ht="15" customHeight="1" x14ac:dyDescent="0.3">
      <c r="A750" s="4" t="str">
        <f>Cleaned_SalesTable!A750</f>
        <v>SALE748</v>
      </c>
      <c r="B750" s="26">
        <f>Cleaned_SalesTable!B750</f>
        <v>45917</v>
      </c>
      <c r="C750" s="4" t="str">
        <f t="shared" si="66"/>
        <v>Sep-2025</v>
      </c>
      <c r="D750" s="24">
        <f t="shared" si="67"/>
        <v>2025</v>
      </c>
      <c r="E750" s="4" t="str">
        <f>Cleaned_SalesTable!C750</f>
        <v>CUST1198</v>
      </c>
      <c r="F750" s="4" t="str">
        <f>VLOOKUP(E750,Cleaned_CustomerTable!$A:$H,2,FALSE())</f>
        <v>Wanda Snyder</v>
      </c>
      <c r="G750" s="24">
        <f>VLOOKUP(E750,Cleaned_CustomerTable!$A:$H,3,FALSE())</f>
        <v>54</v>
      </c>
      <c r="H750" s="4" t="str">
        <f>VLOOKUP(E750,Cleaned_CustomerTable!$A:$H,8,FALSE())</f>
        <v>Bronze</v>
      </c>
      <c r="I750" s="4" t="str">
        <f>VLOOKUP(E750,Cleaned_CustomerTable!$A:$H,6,FALSE())</f>
        <v>Vermont</v>
      </c>
      <c r="J750" s="4" t="str">
        <f>Cleaned_SalesTable!D750</f>
        <v>PROD67</v>
      </c>
      <c r="K750" s="4" t="str">
        <f>VLOOKUP(J750,Cleaned_ProductTable!$A:$F,2,FALSE())</f>
        <v>Smart LED Light Strip</v>
      </c>
      <c r="L750" s="4" t="str">
        <f>VLOOKUP(J750,Cleaned_ProductTable!$A:$F,3,FALSE())</f>
        <v>Electronics</v>
      </c>
      <c r="M750" s="4" t="str">
        <f>VLOOKUP(J750,Cleaned_ProductTable!$A:$F,4,FALSE())</f>
        <v>Flores-Davis</v>
      </c>
      <c r="N750" s="4">
        <f>VLOOKUP(J750,Cleaned_ProductTable!$A:$F,5,FALSE())</f>
        <v>349.17</v>
      </c>
      <c r="O750" s="4" t="str">
        <f>Cleaned_SalesTable!E750</f>
        <v>STORE10</v>
      </c>
      <c r="P750" s="4" t="str">
        <f>VLOOKUP(O750,Cleaned_StoreTable!$A:$F,2,FALSE())</f>
        <v>Hill, Wagner and Ballard</v>
      </c>
      <c r="Q750" s="4" t="str">
        <f>VLOOKUP(O750,Cleaned_StoreTable!$A:$F,3,FALSE())</f>
        <v>East</v>
      </c>
      <c r="R750" s="4" t="str">
        <f>VLOOKUP(O750,Cleaned_StoreTable!$A:$F,5,FALSE())</f>
        <v>Online</v>
      </c>
      <c r="S750" s="4">
        <f>Cleaned_SalesTable!F750</f>
        <v>4</v>
      </c>
      <c r="T750" s="9">
        <f>Cleaned_SalesTable!G750</f>
        <v>602.39</v>
      </c>
      <c r="U750" s="8">
        <f>Cleaned_SalesTable!H750</f>
        <v>0.19</v>
      </c>
      <c r="V750" s="4" t="str">
        <f>Cleaned_SalesTable!I750</f>
        <v>COD</v>
      </c>
      <c r="W750" s="9">
        <f>Cleaned_SalesTable!J750</f>
        <v>1951.7436</v>
      </c>
      <c r="X750" s="9">
        <f t="shared" si="68"/>
        <v>1396.68</v>
      </c>
      <c r="Y750" s="9">
        <f t="shared" si="69"/>
        <v>555.05999999999995</v>
      </c>
      <c r="Z750" s="10">
        <f t="shared" si="70"/>
        <v>0.28439999999999999</v>
      </c>
      <c r="AA750" s="4" t="str">
        <f t="shared" si="71"/>
        <v>High Value</v>
      </c>
    </row>
    <row r="751" spans="1:27" ht="15" customHeight="1" x14ac:dyDescent="0.3">
      <c r="A751" s="4" t="str">
        <f>Cleaned_SalesTable!A751</f>
        <v>SALE749</v>
      </c>
      <c r="B751" s="26">
        <f>Cleaned_SalesTable!B751</f>
        <v>45941</v>
      </c>
      <c r="C751" s="4" t="str">
        <f t="shared" si="66"/>
        <v>Oct-2025</v>
      </c>
      <c r="D751" s="24">
        <f t="shared" si="67"/>
        <v>2025</v>
      </c>
      <c r="E751" s="4" t="str">
        <f>Cleaned_SalesTable!C751</f>
        <v>CUST1325</v>
      </c>
      <c r="F751" s="4" t="str">
        <f>VLOOKUP(E751,Cleaned_CustomerTable!$A:$H,2,FALSE())</f>
        <v>Andrew Smith</v>
      </c>
      <c r="G751" s="24">
        <f>VLOOKUP(E751,Cleaned_CustomerTable!$A:$H,3,FALSE())</f>
        <v>60</v>
      </c>
      <c r="H751" s="4" t="str">
        <f>VLOOKUP(E751,Cleaned_CustomerTable!$A:$H,8,FALSE())</f>
        <v>Bronze</v>
      </c>
      <c r="I751" s="4" t="str">
        <f>VLOOKUP(E751,Cleaned_CustomerTable!$A:$H,6,FALSE())</f>
        <v>Wisconsin</v>
      </c>
      <c r="J751" s="4" t="str">
        <f>Cleaned_SalesTable!D751</f>
        <v>PROD82</v>
      </c>
      <c r="K751" s="4" t="str">
        <f>VLOOKUP(J751,Cleaned_ProductTable!$A:$F,2,FALSE())</f>
        <v>Fitness Resistance Bands</v>
      </c>
      <c r="L751" s="4" t="str">
        <f>VLOOKUP(J751,Cleaned_ProductTable!$A:$F,3,FALSE())</f>
        <v>Sports</v>
      </c>
      <c r="M751" s="4" t="str">
        <f>VLOOKUP(J751,Cleaned_ProductTable!$A:$F,4,FALSE())</f>
        <v>Reese-Watson</v>
      </c>
      <c r="N751" s="4">
        <f>VLOOKUP(J751,Cleaned_ProductTable!$A:$F,5,FALSE())</f>
        <v>152.91999999999999</v>
      </c>
      <c r="O751" s="4" t="str">
        <f>Cleaned_SalesTable!E751</f>
        <v>STORE3</v>
      </c>
      <c r="P751" s="4" t="str">
        <f>VLOOKUP(O751,Cleaned_StoreTable!$A:$F,2,FALSE())</f>
        <v>Johnson-Wright</v>
      </c>
      <c r="Q751" s="4" t="str">
        <f>VLOOKUP(O751,Cleaned_StoreTable!$A:$F,3,FALSE())</f>
        <v>North</v>
      </c>
      <c r="R751" s="4" t="str">
        <f>VLOOKUP(O751,Cleaned_StoreTable!$A:$F,5,FALSE())</f>
        <v>Outlet</v>
      </c>
      <c r="S751" s="4">
        <f>Cleaned_SalesTable!F751</f>
        <v>3</v>
      </c>
      <c r="T751" s="9">
        <f>Cleaned_SalesTable!G751</f>
        <v>447.69</v>
      </c>
      <c r="U751" s="8">
        <f>Cleaned_SalesTable!H751</f>
        <v>0.02</v>
      </c>
      <c r="V751" s="4" t="str">
        <f>Cleaned_SalesTable!I751</f>
        <v>COD</v>
      </c>
      <c r="W751" s="9">
        <f>Cleaned_SalesTable!J751</f>
        <v>1316.2085999999999</v>
      </c>
      <c r="X751" s="9">
        <f t="shared" si="68"/>
        <v>458.76</v>
      </c>
      <c r="Y751" s="9">
        <f t="shared" si="69"/>
        <v>857.45</v>
      </c>
      <c r="Z751" s="10">
        <f t="shared" si="70"/>
        <v>0.65149999999999997</v>
      </c>
      <c r="AA751" s="4" t="str">
        <f t="shared" si="71"/>
        <v>High Value</v>
      </c>
    </row>
    <row r="752" spans="1:27" ht="15" customHeight="1" x14ac:dyDescent="0.3">
      <c r="A752" s="4" t="str">
        <f>Cleaned_SalesTable!A752</f>
        <v>SALE750</v>
      </c>
      <c r="B752" s="26">
        <f>Cleaned_SalesTable!B752</f>
        <v>45778</v>
      </c>
      <c r="C752" s="4" t="str">
        <f t="shared" si="66"/>
        <v>May-2025</v>
      </c>
      <c r="D752" s="24">
        <f t="shared" si="67"/>
        <v>2025</v>
      </c>
      <c r="E752" s="4" t="str">
        <f>Cleaned_SalesTable!C752</f>
        <v>CUST1248</v>
      </c>
      <c r="F752" s="4" t="str">
        <f>VLOOKUP(E752,Cleaned_CustomerTable!$A:$H,2,FALSE())</f>
        <v>Nicholas Webb</v>
      </c>
      <c r="G752" s="24">
        <f>VLOOKUP(E752,Cleaned_CustomerTable!$A:$H,3,FALSE())</f>
        <v>19</v>
      </c>
      <c r="H752" s="4" t="str">
        <f>VLOOKUP(E752,Cleaned_CustomerTable!$A:$H,8,FALSE())</f>
        <v>Gold</v>
      </c>
      <c r="I752" s="4" t="str">
        <f>VLOOKUP(E752,Cleaned_CustomerTable!$A:$H,6,FALSE())</f>
        <v>Nevada</v>
      </c>
      <c r="J752" s="4" t="str">
        <f>Cleaned_SalesTable!D752</f>
        <v>PROD34</v>
      </c>
      <c r="K752" s="4" t="str">
        <f>VLOOKUP(J752,Cleaned_ProductTable!$A:$F,2,FALSE())</f>
        <v>Gaming Mechanical Keyboard</v>
      </c>
      <c r="L752" s="4" t="str">
        <f>VLOOKUP(J752,Cleaned_ProductTable!$A:$F,3,FALSE())</f>
        <v>Electronics</v>
      </c>
      <c r="M752" s="4" t="str">
        <f>VLOOKUP(J752,Cleaned_ProductTable!$A:$F,4,FALSE())</f>
        <v>Lucero LLC</v>
      </c>
      <c r="N752" s="4">
        <f>VLOOKUP(J752,Cleaned_ProductTable!$A:$F,5,FALSE())</f>
        <v>419.28</v>
      </c>
      <c r="O752" s="4" t="str">
        <f>Cleaned_SalesTable!E752</f>
        <v>STORE3</v>
      </c>
      <c r="P752" s="4" t="str">
        <f>VLOOKUP(O752,Cleaned_StoreTable!$A:$F,2,FALSE())</f>
        <v>Johnson-Wright</v>
      </c>
      <c r="Q752" s="4" t="str">
        <f>VLOOKUP(O752,Cleaned_StoreTable!$A:$F,3,FALSE())</f>
        <v>North</v>
      </c>
      <c r="R752" s="4" t="str">
        <f>VLOOKUP(O752,Cleaned_StoreTable!$A:$F,5,FALSE())</f>
        <v>Outlet</v>
      </c>
      <c r="S752" s="4">
        <f>Cleaned_SalesTable!F752</f>
        <v>3</v>
      </c>
      <c r="T752" s="9">
        <f>Cleaned_SalesTable!G752</f>
        <v>35.159999999999997</v>
      </c>
      <c r="U752" s="8">
        <f>Cleaned_SalesTable!H752</f>
        <v>0.04</v>
      </c>
      <c r="V752" s="4" t="str">
        <f>Cleaned_SalesTable!I752</f>
        <v>COD</v>
      </c>
      <c r="W752" s="9">
        <f>Cleaned_SalesTable!J752</f>
        <v>101.2608</v>
      </c>
      <c r="X752" s="9">
        <f t="shared" si="68"/>
        <v>1257.8399999999999</v>
      </c>
      <c r="Y752" s="9">
        <f t="shared" si="69"/>
        <v>-1156.58</v>
      </c>
      <c r="Z752" s="10">
        <f t="shared" si="70"/>
        <v>-11.421799999999999</v>
      </c>
      <c r="AA752" s="4" t="str">
        <f t="shared" si="71"/>
        <v>Standard</v>
      </c>
    </row>
    <row r="753" spans="1:27" ht="15" customHeight="1" x14ac:dyDescent="0.3">
      <c r="A753" s="4" t="str">
        <f>Cleaned_SalesTable!A753</f>
        <v>SALE751</v>
      </c>
      <c r="B753" s="26">
        <f>Cleaned_SalesTable!B753</f>
        <v>45740</v>
      </c>
      <c r="C753" s="4" t="str">
        <f t="shared" si="66"/>
        <v>Mar-2025</v>
      </c>
      <c r="D753" s="24">
        <f t="shared" si="67"/>
        <v>2025</v>
      </c>
      <c r="E753" s="4" t="str">
        <f>Cleaned_SalesTable!C753</f>
        <v>CUST1330</v>
      </c>
      <c r="F753" s="4" t="str">
        <f>VLOOKUP(E753,Cleaned_CustomerTable!$A:$H,2,FALSE())</f>
        <v>Pamela Mcguire</v>
      </c>
      <c r="G753" s="24">
        <f>VLOOKUP(E753,Cleaned_CustomerTable!$A:$H,3,FALSE())</f>
        <v>54</v>
      </c>
      <c r="H753" s="4" t="str">
        <f>VLOOKUP(E753,Cleaned_CustomerTable!$A:$H,8,FALSE())</f>
        <v>Platinum</v>
      </c>
      <c r="I753" s="4" t="str">
        <f>VLOOKUP(E753,Cleaned_CustomerTable!$A:$H,6,FALSE())</f>
        <v>Illinois</v>
      </c>
      <c r="J753" s="4" t="str">
        <f>Cleaned_SalesTable!D753</f>
        <v>PROD72</v>
      </c>
      <c r="K753" s="4" t="str">
        <f>VLOOKUP(J753,Cleaned_ProductTable!$A:$F,2,FALSE())</f>
        <v>Professional Jump Rope</v>
      </c>
      <c r="L753" s="4" t="str">
        <f>VLOOKUP(J753,Cleaned_ProductTable!$A:$F,3,FALSE())</f>
        <v>Sports</v>
      </c>
      <c r="M753" s="4" t="str">
        <f>VLOOKUP(J753,Cleaned_ProductTable!$A:$F,4,FALSE())</f>
        <v>Davis PLC</v>
      </c>
      <c r="N753" s="4">
        <f>VLOOKUP(J753,Cleaned_ProductTable!$A:$F,5,FALSE())</f>
        <v>477.61</v>
      </c>
      <c r="O753" s="4" t="str">
        <f>Cleaned_SalesTable!E753</f>
        <v>STORE11</v>
      </c>
      <c r="P753" s="4" t="str">
        <f>VLOOKUP(O753,Cleaned_StoreTable!$A:$F,2,FALSE())</f>
        <v>Aguirre-Keller</v>
      </c>
      <c r="Q753" s="4" t="str">
        <f>VLOOKUP(O753,Cleaned_StoreTable!$A:$F,3,FALSE())</f>
        <v>South</v>
      </c>
      <c r="R753" s="4" t="str">
        <f>VLOOKUP(O753,Cleaned_StoreTable!$A:$F,5,FALSE())</f>
        <v>Online</v>
      </c>
      <c r="S753" s="4">
        <f>Cleaned_SalesTable!F753</f>
        <v>2</v>
      </c>
      <c r="T753" s="9">
        <f>Cleaned_SalesTable!G753</f>
        <v>838.59</v>
      </c>
      <c r="U753" s="8">
        <f>Cleaned_SalesTable!H753</f>
        <v>0.18</v>
      </c>
      <c r="V753" s="4" t="str">
        <f>Cleaned_SalesTable!I753</f>
        <v>COD</v>
      </c>
      <c r="W753" s="9">
        <f>Cleaned_SalesTable!J753</f>
        <v>1375.2876000000001</v>
      </c>
      <c r="X753" s="9">
        <f t="shared" si="68"/>
        <v>955.22</v>
      </c>
      <c r="Y753" s="9">
        <f t="shared" si="69"/>
        <v>420.07</v>
      </c>
      <c r="Z753" s="10">
        <f t="shared" si="70"/>
        <v>0.3054</v>
      </c>
      <c r="AA753" s="4" t="str">
        <f t="shared" si="71"/>
        <v>High Value</v>
      </c>
    </row>
    <row r="754" spans="1:27" ht="15" customHeight="1" x14ac:dyDescent="0.3">
      <c r="A754" s="4" t="str">
        <f>Cleaned_SalesTable!A754</f>
        <v>SALE752</v>
      </c>
      <c r="B754" s="26">
        <f>Cleaned_SalesTable!B754</f>
        <v>45598</v>
      </c>
      <c r="C754" s="4" t="str">
        <f t="shared" si="66"/>
        <v>Nov-2024</v>
      </c>
      <c r="D754" s="24">
        <f t="shared" si="67"/>
        <v>2024</v>
      </c>
      <c r="E754" s="4" t="str">
        <f>Cleaned_SalesTable!C754</f>
        <v>CUST1089</v>
      </c>
      <c r="F754" s="4" t="str">
        <f>VLOOKUP(E754,Cleaned_CustomerTable!$A:$H,2,FALSE())</f>
        <v>Jamie Yoder</v>
      </c>
      <c r="G754" s="24">
        <f>VLOOKUP(E754,Cleaned_CustomerTable!$A:$H,3,FALSE())</f>
        <v>43</v>
      </c>
      <c r="H754" s="4" t="str">
        <f>VLOOKUP(E754,Cleaned_CustomerTable!$A:$H,8,FALSE())</f>
        <v>Platinum</v>
      </c>
      <c r="I754" s="4" t="str">
        <f>VLOOKUP(E754,Cleaned_CustomerTable!$A:$H,6,FALSE())</f>
        <v>Wisconsin</v>
      </c>
      <c r="J754" s="4" t="str">
        <f>Cleaned_SalesTable!D754</f>
        <v>PROD59</v>
      </c>
      <c r="K754" s="4" t="str">
        <f>VLOOKUP(J754,Cleaned_ProductTable!$A:$F,2,FALSE())</f>
        <v>Men's Hair Styling Gel</v>
      </c>
      <c r="L754" s="4" t="str">
        <f>VLOOKUP(J754,Cleaned_ProductTable!$A:$F,3,FALSE())</f>
        <v>Beauty</v>
      </c>
      <c r="M754" s="4" t="str">
        <f>VLOOKUP(J754,Cleaned_ProductTable!$A:$F,4,FALSE())</f>
        <v>Cline-Mccarthy</v>
      </c>
      <c r="N754" s="4">
        <f>VLOOKUP(J754,Cleaned_ProductTable!$A:$F,5,FALSE())</f>
        <v>17.309999999999999</v>
      </c>
      <c r="O754" s="4" t="str">
        <f>Cleaned_SalesTable!E754</f>
        <v>STORE6</v>
      </c>
      <c r="P754" s="4" t="str">
        <f>VLOOKUP(O754,Cleaned_StoreTable!$A:$F,2,FALSE())</f>
        <v>Benson-Elliott</v>
      </c>
      <c r="Q754" s="4" t="str">
        <f>VLOOKUP(O754,Cleaned_StoreTable!$A:$F,3,FALSE())</f>
        <v>East</v>
      </c>
      <c r="R754" s="4" t="str">
        <f>VLOOKUP(O754,Cleaned_StoreTable!$A:$F,5,FALSE())</f>
        <v>Online</v>
      </c>
      <c r="S754" s="4">
        <f>Cleaned_SalesTable!F754</f>
        <v>4</v>
      </c>
      <c r="T754" s="9">
        <f>Cleaned_SalesTable!G754</f>
        <v>867.94</v>
      </c>
      <c r="U754" s="8">
        <f>Cleaned_SalesTable!H754</f>
        <v>0.26</v>
      </c>
      <c r="V754" s="4" t="str">
        <f>Cleaned_SalesTable!I754</f>
        <v>PayPal</v>
      </c>
      <c r="W754" s="9">
        <f>Cleaned_SalesTable!J754</f>
        <v>2569.1024000000002</v>
      </c>
      <c r="X754" s="9">
        <f t="shared" si="68"/>
        <v>69.239999999999995</v>
      </c>
      <c r="Y754" s="9">
        <f t="shared" si="69"/>
        <v>2499.86</v>
      </c>
      <c r="Z754" s="10">
        <f t="shared" si="70"/>
        <v>0.97299999999999998</v>
      </c>
      <c r="AA754" s="4" t="str">
        <f t="shared" si="71"/>
        <v>High Value</v>
      </c>
    </row>
    <row r="755" spans="1:27" ht="15" customHeight="1" x14ac:dyDescent="0.3">
      <c r="A755" s="4" t="str">
        <f>Cleaned_SalesTable!A755</f>
        <v>SALE753</v>
      </c>
      <c r="B755" s="26">
        <f>Cleaned_SalesTable!B755</f>
        <v>45591</v>
      </c>
      <c r="C755" s="4" t="str">
        <f t="shared" si="66"/>
        <v>Oct-2024</v>
      </c>
      <c r="D755" s="24">
        <f t="shared" si="67"/>
        <v>2024</v>
      </c>
      <c r="E755" s="4" t="str">
        <f>Cleaned_SalesTable!C755</f>
        <v>CUST1196</v>
      </c>
      <c r="F755" s="4" t="str">
        <f>VLOOKUP(E755,Cleaned_CustomerTable!$A:$H,2,FALSE())</f>
        <v>Megan Greer</v>
      </c>
      <c r="G755" s="24">
        <f>VLOOKUP(E755,Cleaned_CustomerTable!$A:$H,3,FALSE())</f>
        <v>18</v>
      </c>
      <c r="H755" s="4" t="str">
        <f>VLOOKUP(E755,Cleaned_CustomerTable!$A:$H,8,FALSE())</f>
        <v>Platinum</v>
      </c>
      <c r="I755" s="4" t="str">
        <f>VLOOKUP(E755,Cleaned_CustomerTable!$A:$H,6,FALSE())</f>
        <v>Alaska</v>
      </c>
      <c r="J755" s="4" t="str">
        <f>Cleaned_SalesTable!D755</f>
        <v>PROD39</v>
      </c>
      <c r="K755" s="4" t="str">
        <f>VLOOKUP(J755,Cleaned_ProductTable!$A:$F,2,FALSE())</f>
        <v>Portable Power Bank</v>
      </c>
      <c r="L755" s="4" t="str">
        <f>VLOOKUP(J755,Cleaned_ProductTable!$A:$F,3,FALSE())</f>
        <v>Electronics</v>
      </c>
      <c r="M755" s="4" t="str">
        <f>VLOOKUP(J755,Cleaned_ProductTable!$A:$F,4,FALSE())</f>
        <v>Cummings and Sons</v>
      </c>
      <c r="N755" s="4">
        <f>VLOOKUP(J755,Cleaned_ProductTable!$A:$F,5,FALSE())</f>
        <v>326.06</v>
      </c>
      <c r="O755" s="4" t="str">
        <f>Cleaned_SalesTable!E755</f>
        <v>STORE17</v>
      </c>
      <c r="P755" s="4" t="str">
        <f>VLOOKUP(O755,Cleaned_StoreTable!$A:$F,2,FALSE())</f>
        <v>Holloway Ltd</v>
      </c>
      <c r="Q755" s="4" t="str">
        <f>VLOOKUP(O755,Cleaned_StoreTable!$A:$F,3,FALSE())</f>
        <v>North</v>
      </c>
      <c r="R755" s="4" t="str">
        <f>VLOOKUP(O755,Cleaned_StoreTable!$A:$F,5,FALSE())</f>
        <v>Flagship</v>
      </c>
      <c r="S755" s="4">
        <f>Cleaned_SalesTable!F755</f>
        <v>1</v>
      </c>
      <c r="T755" s="9">
        <f>Cleaned_SalesTable!G755</f>
        <v>623.88</v>
      </c>
      <c r="U755" s="8">
        <f>Cleaned_SalesTable!H755</f>
        <v>0.25</v>
      </c>
      <c r="V755" s="4" t="str">
        <f>Cleaned_SalesTable!I755</f>
        <v>Credit Card</v>
      </c>
      <c r="W755" s="9">
        <f>Cleaned_SalesTable!J755</f>
        <v>467.91</v>
      </c>
      <c r="X755" s="9">
        <f t="shared" si="68"/>
        <v>326.06</v>
      </c>
      <c r="Y755" s="9">
        <f t="shared" si="69"/>
        <v>141.85</v>
      </c>
      <c r="Z755" s="10">
        <f t="shared" si="70"/>
        <v>0.30320000000000003</v>
      </c>
      <c r="AA755" s="4" t="str">
        <f t="shared" si="71"/>
        <v>Standard</v>
      </c>
    </row>
    <row r="756" spans="1:27" ht="15" customHeight="1" x14ac:dyDescent="0.3">
      <c r="A756" s="4" t="str">
        <f>Cleaned_SalesTable!A756</f>
        <v>SALE754</v>
      </c>
      <c r="B756" s="26">
        <f>Cleaned_SalesTable!B756</f>
        <v>45546</v>
      </c>
      <c r="C756" s="4" t="str">
        <f t="shared" si="66"/>
        <v>Sep-2024</v>
      </c>
      <c r="D756" s="24">
        <f t="shared" si="67"/>
        <v>2024</v>
      </c>
      <c r="E756" s="4" t="str">
        <f>Cleaned_SalesTable!C756</f>
        <v>CUST1177</v>
      </c>
      <c r="F756" s="4" t="str">
        <f>VLOOKUP(E756,Cleaned_CustomerTable!$A:$H,2,FALSE())</f>
        <v>Curtis Lam</v>
      </c>
      <c r="G756" s="24">
        <f>VLOOKUP(E756,Cleaned_CustomerTable!$A:$H,3,FALSE())</f>
        <v>55</v>
      </c>
      <c r="H756" s="4" t="str">
        <f>VLOOKUP(E756,Cleaned_CustomerTable!$A:$H,8,FALSE())</f>
        <v>Platinum</v>
      </c>
      <c r="I756" s="4" t="str">
        <f>VLOOKUP(E756,Cleaned_CustomerTable!$A:$H,6,FALSE())</f>
        <v>Kentucky</v>
      </c>
      <c r="J756" s="4" t="str">
        <f>Cleaned_SalesTable!D756</f>
        <v>PROD42</v>
      </c>
      <c r="K756" s="4" t="str">
        <f>VLOOKUP(J756,Cleaned_ProductTable!$A:$F,2,FALSE())</f>
        <v>Smart Home WiFi Camera</v>
      </c>
      <c r="L756" s="4" t="str">
        <f>VLOOKUP(J756,Cleaned_ProductTable!$A:$F,3,FALSE())</f>
        <v>Electronics</v>
      </c>
      <c r="M756" s="4" t="str">
        <f>VLOOKUP(J756,Cleaned_ProductTable!$A:$F,4,FALSE())</f>
        <v>Holmes LLC</v>
      </c>
      <c r="N756" s="4">
        <f>VLOOKUP(J756,Cleaned_ProductTable!$A:$F,5,FALSE())</f>
        <v>450.71</v>
      </c>
      <c r="O756" s="4" t="str">
        <f>Cleaned_SalesTable!E756</f>
        <v>STORE14</v>
      </c>
      <c r="P756" s="4" t="str">
        <f>VLOOKUP(O756,Cleaned_StoreTable!$A:$F,2,FALSE())</f>
        <v>Mcdonald Inc</v>
      </c>
      <c r="Q756" s="4" t="str">
        <f>VLOOKUP(O756,Cleaned_StoreTable!$A:$F,3,FALSE())</f>
        <v>South</v>
      </c>
      <c r="R756" s="4" t="str">
        <f>VLOOKUP(O756,Cleaned_StoreTable!$A:$F,5,FALSE())</f>
        <v>Outlet</v>
      </c>
      <c r="S756" s="4">
        <f>Cleaned_SalesTable!F756</f>
        <v>2</v>
      </c>
      <c r="T756" s="9">
        <f>Cleaned_SalesTable!G756</f>
        <v>567.95000000000005</v>
      </c>
      <c r="U756" s="8">
        <f>Cleaned_SalesTable!H756</f>
        <v>0.12</v>
      </c>
      <c r="V756" s="4" t="str">
        <f>Cleaned_SalesTable!I756</f>
        <v>PayPal</v>
      </c>
      <c r="W756" s="9">
        <f>Cleaned_SalesTable!J756</f>
        <v>999.59199999999998</v>
      </c>
      <c r="X756" s="9">
        <f t="shared" si="68"/>
        <v>901.42</v>
      </c>
      <c r="Y756" s="9">
        <f t="shared" si="69"/>
        <v>98.17</v>
      </c>
      <c r="Z756" s="10">
        <f t="shared" si="70"/>
        <v>9.8199999999999996E-2</v>
      </c>
      <c r="AA756" s="4" t="str">
        <f t="shared" si="71"/>
        <v>Standard</v>
      </c>
    </row>
    <row r="757" spans="1:27" ht="15" customHeight="1" x14ac:dyDescent="0.3">
      <c r="A757" s="4" t="str">
        <f>Cleaned_SalesTable!A757</f>
        <v>SALE755</v>
      </c>
      <c r="B757" s="26">
        <f>Cleaned_SalesTable!B757</f>
        <v>45483</v>
      </c>
      <c r="C757" s="4" t="str">
        <f t="shared" si="66"/>
        <v>Jul-2024</v>
      </c>
      <c r="D757" s="24">
        <f t="shared" si="67"/>
        <v>2024</v>
      </c>
      <c r="E757" s="4" t="str">
        <f>Cleaned_SalesTable!C757</f>
        <v>CUST1323</v>
      </c>
      <c r="F757" s="4" t="str">
        <f>VLOOKUP(E757,Cleaned_CustomerTable!$A:$H,2,FALSE())</f>
        <v>Kristy Dunlap</v>
      </c>
      <c r="G757" s="24">
        <f>VLOOKUP(E757,Cleaned_CustomerTable!$A:$H,3,FALSE())</f>
        <v>64</v>
      </c>
      <c r="H757" s="4" t="str">
        <f>VLOOKUP(E757,Cleaned_CustomerTable!$A:$H,8,FALSE())</f>
        <v>Platinum</v>
      </c>
      <c r="I757" s="4" t="str">
        <f>VLOOKUP(E757,Cleaned_CustomerTable!$A:$H,6,FALSE())</f>
        <v>North Carolina</v>
      </c>
      <c r="J757" s="4" t="str">
        <f>Cleaned_SalesTable!D757</f>
        <v>PROD31</v>
      </c>
      <c r="K757" s="4" t="str">
        <f>VLOOKUP(J757,Cleaned_ProductTable!$A:$F,2,FALSE())</f>
        <v>Basketball</v>
      </c>
      <c r="L757" s="4" t="str">
        <f>VLOOKUP(J757,Cleaned_ProductTable!$A:$F,3,FALSE())</f>
        <v>Sports</v>
      </c>
      <c r="M757" s="4" t="str">
        <f>VLOOKUP(J757,Cleaned_ProductTable!$A:$F,4,FALSE())</f>
        <v>Nolan-Snow</v>
      </c>
      <c r="N757" s="4">
        <f>VLOOKUP(J757,Cleaned_ProductTable!$A:$F,5,FALSE())</f>
        <v>204.39</v>
      </c>
      <c r="O757" s="4" t="str">
        <f>Cleaned_SalesTable!E757</f>
        <v>STORE18</v>
      </c>
      <c r="P757" s="4" t="str">
        <f>VLOOKUP(O757,Cleaned_StoreTable!$A:$F,2,FALSE())</f>
        <v>Guerrero-Schmitt</v>
      </c>
      <c r="Q757" s="4" t="str">
        <f>VLOOKUP(O757,Cleaned_StoreTable!$A:$F,3,FALSE())</f>
        <v>East</v>
      </c>
      <c r="R757" s="4" t="str">
        <f>VLOOKUP(O757,Cleaned_StoreTable!$A:$F,5,FALSE())</f>
        <v>Flagship</v>
      </c>
      <c r="S757" s="4">
        <f>Cleaned_SalesTable!F757</f>
        <v>2</v>
      </c>
      <c r="T757" s="9">
        <f>Cleaned_SalesTable!G757</f>
        <v>671.69</v>
      </c>
      <c r="U757" s="8">
        <f>Cleaned_SalesTable!H757</f>
        <v>0.19</v>
      </c>
      <c r="V757" s="4" t="str">
        <f>Cleaned_SalesTable!I757</f>
        <v>Credit Card</v>
      </c>
      <c r="W757" s="9">
        <f>Cleaned_SalesTable!J757</f>
        <v>1088.1378</v>
      </c>
      <c r="X757" s="9">
        <f t="shared" si="68"/>
        <v>408.78</v>
      </c>
      <c r="Y757" s="9">
        <f t="shared" si="69"/>
        <v>679.36</v>
      </c>
      <c r="Z757" s="10">
        <f t="shared" si="70"/>
        <v>0.62429999999999997</v>
      </c>
      <c r="AA757" s="4" t="str">
        <f t="shared" si="71"/>
        <v>High Value</v>
      </c>
    </row>
    <row r="758" spans="1:27" ht="15" customHeight="1" x14ac:dyDescent="0.3">
      <c r="A758" s="4" t="str">
        <f>Cleaned_SalesTable!A758</f>
        <v>SALE756</v>
      </c>
      <c r="B758" s="26">
        <f>Cleaned_SalesTable!B758</f>
        <v>45786</v>
      </c>
      <c r="C758" s="4" t="str">
        <f t="shared" si="66"/>
        <v>May-2025</v>
      </c>
      <c r="D758" s="24">
        <f t="shared" si="67"/>
        <v>2025</v>
      </c>
      <c r="E758" s="4" t="str">
        <f>Cleaned_SalesTable!C758</f>
        <v>CUST1206</v>
      </c>
      <c r="F758" s="4" t="str">
        <f>VLOOKUP(E758,Cleaned_CustomerTable!$A:$H,2,FALSE())</f>
        <v>Ronald Jones</v>
      </c>
      <c r="G758" s="24">
        <f>VLOOKUP(E758,Cleaned_CustomerTable!$A:$H,3,FALSE())</f>
        <v>26</v>
      </c>
      <c r="H758" s="4" t="str">
        <f>VLOOKUP(E758,Cleaned_CustomerTable!$A:$H,8,FALSE())</f>
        <v>Silver</v>
      </c>
      <c r="I758" s="4" t="str">
        <f>VLOOKUP(E758,Cleaned_CustomerTable!$A:$H,6,FALSE())</f>
        <v>Tennessee</v>
      </c>
      <c r="J758" s="4" t="str">
        <f>Cleaned_SalesTable!D758</f>
        <v>PROD6</v>
      </c>
      <c r="K758" s="4" t="str">
        <f>VLOOKUP(J758,Cleaned_ProductTable!$A:$F,2,FALSE())</f>
        <v>Herbal Face Moisturizer</v>
      </c>
      <c r="L758" s="4" t="str">
        <f>VLOOKUP(J758,Cleaned_ProductTable!$A:$F,3,FALSE())</f>
        <v>Beauty</v>
      </c>
      <c r="M758" s="4" t="str">
        <f>VLOOKUP(J758,Cleaned_ProductTable!$A:$F,4,FALSE())</f>
        <v>Davidson PLC</v>
      </c>
      <c r="N758" s="4">
        <f>VLOOKUP(J758,Cleaned_ProductTable!$A:$F,5,FALSE())</f>
        <v>312.8</v>
      </c>
      <c r="O758" s="4" t="str">
        <f>Cleaned_SalesTable!E758</f>
        <v>STORE7</v>
      </c>
      <c r="P758" s="4" t="str">
        <f>VLOOKUP(O758,Cleaned_StoreTable!$A:$F,2,FALSE())</f>
        <v>Martinez-Mullins</v>
      </c>
      <c r="Q758" s="4" t="str">
        <f>VLOOKUP(O758,Cleaned_StoreTable!$A:$F,3,FALSE())</f>
        <v>South</v>
      </c>
      <c r="R758" s="4" t="str">
        <f>VLOOKUP(O758,Cleaned_StoreTable!$A:$F,5,FALSE())</f>
        <v>Online</v>
      </c>
      <c r="S758" s="4">
        <f>Cleaned_SalesTable!F758</f>
        <v>2</v>
      </c>
      <c r="T758" s="9">
        <f>Cleaned_SalesTable!G758</f>
        <v>257.95999999999998</v>
      </c>
      <c r="U758" s="8">
        <f>Cleaned_SalesTable!H758</f>
        <v>0.21</v>
      </c>
      <c r="V758" s="4" t="str">
        <f>Cleaned_SalesTable!I758</f>
        <v>PayPal</v>
      </c>
      <c r="W758" s="9">
        <f>Cleaned_SalesTable!J758</f>
        <v>407.57679999999999</v>
      </c>
      <c r="X758" s="9">
        <f t="shared" si="68"/>
        <v>625.6</v>
      </c>
      <c r="Y758" s="9">
        <f t="shared" si="69"/>
        <v>-218.02</v>
      </c>
      <c r="Z758" s="10">
        <f t="shared" si="70"/>
        <v>-0.53490000000000004</v>
      </c>
      <c r="AA758" s="4" t="str">
        <f t="shared" si="71"/>
        <v>Standard</v>
      </c>
    </row>
    <row r="759" spans="1:27" ht="15" customHeight="1" x14ac:dyDescent="0.3">
      <c r="A759" s="4" t="str">
        <f>Cleaned_SalesTable!A759</f>
        <v>SALE757</v>
      </c>
      <c r="B759" s="26">
        <f>Cleaned_SalesTable!B759</f>
        <v>45475</v>
      </c>
      <c r="C759" s="4" t="str">
        <f t="shared" si="66"/>
        <v>Jul-2024</v>
      </c>
      <c r="D759" s="24">
        <f t="shared" si="67"/>
        <v>2024</v>
      </c>
      <c r="E759" s="4" t="str">
        <f>Cleaned_SalesTable!C759</f>
        <v>CUST1204</v>
      </c>
      <c r="F759" s="4" t="str">
        <f>VLOOKUP(E759,Cleaned_CustomerTable!$A:$H,2,FALSE())</f>
        <v>Tiffany Herrera</v>
      </c>
      <c r="G759" s="24">
        <f>VLOOKUP(E759,Cleaned_CustomerTable!$A:$H,3,FALSE())</f>
        <v>52</v>
      </c>
      <c r="H759" s="4" t="str">
        <f>VLOOKUP(E759,Cleaned_CustomerTable!$A:$H,8,FALSE())</f>
        <v>Platinum</v>
      </c>
      <c r="I759" s="4" t="str">
        <f>VLOOKUP(E759,Cleaned_CustomerTable!$A:$H,6,FALSE())</f>
        <v>Virginia</v>
      </c>
      <c r="J759" s="4" t="str">
        <f>Cleaned_SalesTable!D759</f>
        <v>PROD98</v>
      </c>
      <c r="K759" s="4" t="str">
        <f>VLOOKUP(J759,Cleaned_ProductTable!$A:$F,2,FALSE())</f>
        <v>Portable Bluetooth Speaker</v>
      </c>
      <c r="L759" s="4" t="str">
        <f>VLOOKUP(J759,Cleaned_ProductTable!$A:$F,3,FALSE())</f>
        <v>Electronics</v>
      </c>
      <c r="M759" s="4" t="str">
        <f>VLOOKUP(J759,Cleaned_ProductTable!$A:$F,4,FALSE())</f>
        <v>Flores-King</v>
      </c>
      <c r="N759" s="4">
        <f>VLOOKUP(J759,Cleaned_ProductTable!$A:$F,5,FALSE())</f>
        <v>431.67</v>
      </c>
      <c r="O759" s="4" t="str">
        <f>Cleaned_SalesTable!E759</f>
        <v>STORE19</v>
      </c>
      <c r="P759" s="4" t="str">
        <f>VLOOKUP(O759,Cleaned_StoreTable!$A:$F,2,FALSE())</f>
        <v>Mann-Austin</v>
      </c>
      <c r="Q759" s="4" t="str">
        <f>VLOOKUP(O759,Cleaned_StoreTable!$A:$F,3,FALSE())</f>
        <v>East</v>
      </c>
      <c r="R759" s="4" t="str">
        <f>VLOOKUP(O759,Cleaned_StoreTable!$A:$F,5,FALSE())</f>
        <v>Online</v>
      </c>
      <c r="S759" s="4">
        <f>Cleaned_SalesTable!F759</f>
        <v>4</v>
      </c>
      <c r="T759" s="9">
        <f>Cleaned_SalesTable!G759</f>
        <v>281.48</v>
      </c>
      <c r="U759" s="8">
        <f>Cleaned_SalesTable!H759</f>
        <v>0.27</v>
      </c>
      <c r="V759" s="4" t="str">
        <f>Cleaned_SalesTable!I759</f>
        <v>PayPal</v>
      </c>
      <c r="W759" s="9">
        <f>Cleaned_SalesTable!J759</f>
        <v>821.92160000000001</v>
      </c>
      <c r="X759" s="9">
        <f t="shared" si="68"/>
        <v>1726.68</v>
      </c>
      <c r="Y759" s="9">
        <f t="shared" si="69"/>
        <v>-904.76</v>
      </c>
      <c r="Z759" s="10">
        <f t="shared" si="70"/>
        <v>-1.1008</v>
      </c>
      <c r="AA759" s="4" t="str">
        <f t="shared" si="71"/>
        <v>Standard</v>
      </c>
    </row>
    <row r="760" spans="1:27" ht="15" customHeight="1" x14ac:dyDescent="0.3">
      <c r="A760" s="4" t="str">
        <f>Cleaned_SalesTable!A760</f>
        <v>SALE758</v>
      </c>
      <c r="B760" s="26">
        <f>Cleaned_SalesTable!B760</f>
        <v>45470</v>
      </c>
      <c r="C760" s="4" t="str">
        <f t="shared" si="66"/>
        <v>Jun-2024</v>
      </c>
      <c r="D760" s="24">
        <f t="shared" si="67"/>
        <v>2024</v>
      </c>
      <c r="E760" s="4" t="str">
        <f>Cleaned_SalesTable!C760</f>
        <v>CUST1316</v>
      </c>
      <c r="F760" s="4" t="str">
        <f>VLOOKUP(E760,Cleaned_CustomerTable!$A:$H,2,FALSE())</f>
        <v>Robert House</v>
      </c>
      <c r="G760" s="24">
        <f>VLOOKUP(E760,Cleaned_CustomerTable!$A:$H,3,FALSE())</f>
        <v>34</v>
      </c>
      <c r="H760" s="4" t="str">
        <f>VLOOKUP(E760,Cleaned_CustomerTable!$A:$H,8,FALSE())</f>
        <v>Gold</v>
      </c>
      <c r="I760" s="4" t="str">
        <f>VLOOKUP(E760,Cleaned_CustomerTable!$A:$H,6,FALSE())</f>
        <v>Maryland</v>
      </c>
      <c r="J760" s="4" t="str">
        <f>Cleaned_SalesTable!D760</f>
        <v>PROD20</v>
      </c>
      <c r="K760" s="4" t="str">
        <f>VLOOKUP(J760,Cleaned_ProductTable!$A:$F,2,FALSE())</f>
        <v>Outdoor Sports Water Bottle</v>
      </c>
      <c r="L760" s="4" t="str">
        <f>VLOOKUP(J760,Cleaned_ProductTable!$A:$F,3,FALSE())</f>
        <v>Sports</v>
      </c>
      <c r="M760" s="4" t="str">
        <f>VLOOKUP(J760,Cleaned_ProductTable!$A:$F,4,FALSE())</f>
        <v>Soto-Ellis</v>
      </c>
      <c r="N760" s="4">
        <f>VLOOKUP(J760,Cleaned_ProductTable!$A:$F,5,FALSE())</f>
        <v>131.51</v>
      </c>
      <c r="O760" s="4" t="str">
        <f>Cleaned_SalesTable!E760</f>
        <v>STORE11</v>
      </c>
      <c r="P760" s="4" t="str">
        <f>VLOOKUP(O760,Cleaned_StoreTable!$A:$F,2,FALSE())</f>
        <v>Aguirre-Keller</v>
      </c>
      <c r="Q760" s="4" t="str">
        <f>VLOOKUP(O760,Cleaned_StoreTable!$A:$F,3,FALSE())</f>
        <v>South</v>
      </c>
      <c r="R760" s="4" t="str">
        <f>VLOOKUP(O760,Cleaned_StoreTable!$A:$F,5,FALSE())</f>
        <v>Online</v>
      </c>
      <c r="S760" s="4">
        <f>Cleaned_SalesTable!F760</f>
        <v>1</v>
      </c>
      <c r="T760" s="9">
        <f>Cleaned_SalesTable!G760</f>
        <v>202.13</v>
      </c>
      <c r="U760" s="8">
        <f>Cleaned_SalesTable!H760</f>
        <v>0.13</v>
      </c>
      <c r="V760" s="4" t="str">
        <f>Cleaned_SalesTable!I760</f>
        <v>COD</v>
      </c>
      <c r="W760" s="9">
        <f>Cleaned_SalesTable!J760</f>
        <v>175.85310000000001</v>
      </c>
      <c r="X760" s="9">
        <f t="shared" si="68"/>
        <v>131.51</v>
      </c>
      <c r="Y760" s="9">
        <f t="shared" si="69"/>
        <v>44.34</v>
      </c>
      <c r="Z760" s="10">
        <f t="shared" si="70"/>
        <v>0.25209999999999999</v>
      </c>
      <c r="AA760" s="4" t="str">
        <f t="shared" si="71"/>
        <v>Standard</v>
      </c>
    </row>
    <row r="761" spans="1:27" ht="15" customHeight="1" x14ac:dyDescent="0.3">
      <c r="A761" s="4" t="str">
        <f>Cleaned_SalesTable!A761</f>
        <v>SALE759</v>
      </c>
      <c r="B761" s="26">
        <f>Cleaned_SalesTable!B761</f>
        <v>45243</v>
      </c>
      <c r="C761" s="4" t="str">
        <f t="shared" si="66"/>
        <v>Nov-2023</v>
      </c>
      <c r="D761" s="24">
        <f t="shared" si="67"/>
        <v>2023</v>
      </c>
      <c r="E761" s="4" t="str">
        <f>Cleaned_SalesTable!C761</f>
        <v>CUST1271</v>
      </c>
      <c r="F761" s="4" t="str">
        <f>VLOOKUP(E761,Cleaned_CustomerTable!$A:$H,2,FALSE())</f>
        <v>Daisy Johnson Dds</v>
      </c>
      <c r="G761" s="24">
        <f>VLOOKUP(E761,Cleaned_CustomerTable!$A:$H,3,FALSE())</f>
        <v>64</v>
      </c>
      <c r="H761" s="4" t="str">
        <f>VLOOKUP(E761,Cleaned_CustomerTable!$A:$H,8,FALSE())</f>
        <v>Platinum</v>
      </c>
      <c r="I761" s="4" t="str">
        <f>VLOOKUP(E761,Cleaned_CustomerTable!$A:$H,6,FALSE())</f>
        <v>Nebraska</v>
      </c>
      <c r="J761" s="4" t="str">
        <f>Cleaned_SalesTable!D761</f>
        <v>PROD74</v>
      </c>
      <c r="K761" s="4" t="str">
        <f>VLOOKUP(J761,Cleaned_ProductTable!$A:$F,2,FALSE())</f>
        <v>Bluetooth Car Audio System</v>
      </c>
      <c r="L761" s="4" t="str">
        <f>VLOOKUP(J761,Cleaned_ProductTable!$A:$F,3,FALSE())</f>
        <v>Electronics</v>
      </c>
      <c r="M761" s="4" t="str">
        <f>VLOOKUP(J761,Cleaned_ProductTable!$A:$F,4,FALSE())</f>
        <v>Bruce-Bowen</v>
      </c>
      <c r="N761" s="4">
        <f>VLOOKUP(J761,Cleaned_ProductTable!$A:$F,5,FALSE())</f>
        <v>403.71</v>
      </c>
      <c r="O761" s="4" t="str">
        <f>Cleaned_SalesTable!E761</f>
        <v>STORE5</v>
      </c>
      <c r="P761" s="4" t="str">
        <f>VLOOKUP(O761,Cleaned_StoreTable!$A:$F,2,FALSE())</f>
        <v>Gray Ltd</v>
      </c>
      <c r="Q761" s="4" t="str">
        <f>VLOOKUP(O761,Cleaned_StoreTable!$A:$F,3,FALSE())</f>
        <v>North</v>
      </c>
      <c r="R761" s="4" t="str">
        <f>VLOOKUP(O761,Cleaned_StoreTable!$A:$F,5,FALSE())</f>
        <v>Outlet</v>
      </c>
      <c r="S761" s="4">
        <f>Cleaned_SalesTable!F761</f>
        <v>1</v>
      </c>
      <c r="T761" s="9">
        <f>Cleaned_SalesTable!G761</f>
        <v>370.66</v>
      </c>
      <c r="U761" s="8">
        <f>Cleaned_SalesTable!H761</f>
        <v>0.01</v>
      </c>
      <c r="V761" s="4" t="str">
        <f>Cleaned_SalesTable!I761</f>
        <v>PayPal</v>
      </c>
      <c r="W761" s="9">
        <f>Cleaned_SalesTable!J761</f>
        <v>366.95339999999999</v>
      </c>
      <c r="X761" s="9">
        <f t="shared" si="68"/>
        <v>403.71</v>
      </c>
      <c r="Y761" s="9">
        <f t="shared" si="69"/>
        <v>-36.76</v>
      </c>
      <c r="Z761" s="10">
        <f t="shared" si="70"/>
        <v>-0.1002</v>
      </c>
      <c r="AA761" s="4" t="str">
        <f t="shared" si="71"/>
        <v>Standard</v>
      </c>
    </row>
    <row r="762" spans="1:27" ht="15" customHeight="1" x14ac:dyDescent="0.3">
      <c r="A762" s="4" t="str">
        <f>Cleaned_SalesTable!A762</f>
        <v>SALE760</v>
      </c>
      <c r="B762" s="26">
        <f>Cleaned_SalesTable!B762</f>
        <v>45341</v>
      </c>
      <c r="C762" s="4" t="str">
        <f t="shared" si="66"/>
        <v>Feb-2024</v>
      </c>
      <c r="D762" s="24">
        <f t="shared" si="67"/>
        <v>2024</v>
      </c>
      <c r="E762" s="4" t="str">
        <f>Cleaned_SalesTable!C762</f>
        <v>CUST1005</v>
      </c>
      <c r="F762" s="4" t="str">
        <f>VLOOKUP(E762,Cleaned_CustomerTable!$A:$H,2,FALSE())</f>
        <v>Christine Vaughn</v>
      </c>
      <c r="G762" s="24">
        <f>VLOOKUP(E762,Cleaned_CustomerTable!$A:$H,3,FALSE())</f>
        <v>24</v>
      </c>
      <c r="H762" s="4" t="str">
        <f>VLOOKUP(E762,Cleaned_CustomerTable!$A:$H,8,FALSE())</f>
        <v>Bronze</v>
      </c>
      <c r="I762" s="4" t="str">
        <f>VLOOKUP(E762,Cleaned_CustomerTable!$A:$H,6,FALSE())</f>
        <v>Oregon</v>
      </c>
      <c r="J762" s="4" t="str">
        <f>Cleaned_SalesTable!D762</f>
        <v>PROD61</v>
      </c>
      <c r="K762" s="4" t="str">
        <f>VLOOKUP(J762,Cleaned_ProductTable!$A:$F,2,FALSE())</f>
        <v>Tennis Ball 3-Pack</v>
      </c>
      <c r="L762" s="4" t="str">
        <f>VLOOKUP(J762,Cleaned_ProductTable!$A:$F,3,FALSE())</f>
        <v>Sports</v>
      </c>
      <c r="M762" s="4" t="str">
        <f>VLOOKUP(J762,Cleaned_ProductTable!$A:$F,4,FALSE())</f>
        <v>Lopez LLC</v>
      </c>
      <c r="N762" s="4">
        <f>VLOOKUP(J762,Cleaned_ProductTable!$A:$F,5,FALSE())</f>
        <v>103.45</v>
      </c>
      <c r="O762" s="4" t="str">
        <f>Cleaned_SalesTable!E762</f>
        <v>STORE12</v>
      </c>
      <c r="P762" s="4" t="str">
        <f>VLOOKUP(O762,Cleaned_StoreTable!$A:$F,2,FALSE())</f>
        <v>Thomas, Bridges and Harris</v>
      </c>
      <c r="Q762" s="4" t="str">
        <f>VLOOKUP(O762,Cleaned_StoreTable!$A:$F,3,FALSE())</f>
        <v>North</v>
      </c>
      <c r="R762" s="4" t="str">
        <f>VLOOKUP(O762,Cleaned_StoreTable!$A:$F,5,FALSE())</f>
        <v>Online</v>
      </c>
      <c r="S762" s="4">
        <f>Cleaned_SalesTable!F762</f>
        <v>4</v>
      </c>
      <c r="T762" s="9">
        <f>Cleaned_SalesTable!G762</f>
        <v>731.53</v>
      </c>
      <c r="U762" s="8">
        <f>Cleaned_SalesTable!H762</f>
        <v>0.12</v>
      </c>
      <c r="V762" s="4" t="str">
        <f>Cleaned_SalesTable!I762</f>
        <v>Credit Card</v>
      </c>
      <c r="W762" s="9">
        <f>Cleaned_SalesTable!J762</f>
        <v>2574.9856</v>
      </c>
      <c r="X762" s="9">
        <f t="shared" si="68"/>
        <v>413.8</v>
      </c>
      <c r="Y762" s="9">
        <f t="shared" si="69"/>
        <v>2161.19</v>
      </c>
      <c r="Z762" s="10">
        <f t="shared" si="70"/>
        <v>0.83930000000000005</v>
      </c>
      <c r="AA762" s="4" t="str">
        <f t="shared" si="71"/>
        <v>High Value</v>
      </c>
    </row>
    <row r="763" spans="1:27" ht="15" customHeight="1" x14ac:dyDescent="0.3">
      <c r="A763" s="4" t="str">
        <f>Cleaned_SalesTable!A763</f>
        <v>SALE761</v>
      </c>
      <c r="B763" s="26">
        <f>Cleaned_SalesTable!B763</f>
        <v>45371</v>
      </c>
      <c r="C763" s="4" t="str">
        <f t="shared" si="66"/>
        <v>Mar-2024</v>
      </c>
      <c r="D763" s="24">
        <f t="shared" si="67"/>
        <v>2024</v>
      </c>
      <c r="E763" s="4" t="str">
        <f>Cleaned_SalesTable!C763</f>
        <v>CUST1165</v>
      </c>
      <c r="F763" s="4" t="str">
        <f>VLOOKUP(E763,Cleaned_CustomerTable!$A:$H,2,FALSE())</f>
        <v>Jason Wheeler</v>
      </c>
      <c r="G763" s="24">
        <f>VLOOKUP(E763,Cleaned_CustomerTable!$A:$H,3,FALSE())</f>
        <v>47</v>
      </c>
      <c r="H763" s="4" t="str">
        <f>VLOOKUP(E763,Cleaned_CustomerTable!$A:$H,8,FALSE())</f>
        <v>Platinum</v>
      </c>
      <c r="I763" s="4" t="str">
        <f>VLOOKUP(E763,Cleaned_CustomerTable!$A:$H,6,FALSE())</f>
        <v>Illinois</v>
      </c>
      <c r="J763" s="4" t="str">
        <f>Cleaned_SalesTable!D763</f>
        <v>PROD78</v>
      </c>
      <c r="K763" s="4" t="str">
        <f>VLOOKUP(J763,Cleaned_ProductTable!$A:$F,2,FALSE())</f>
        <v>Essential Oil Diffuser</v>
      </c>
      <c r="L763" s="4" t="str">
        <f>VLOOKUP(J763,Cleaned_ProductTable!$A:$F,3,FALSE())</f>
        <v>Home</v>
      </c>
      <c r="M763" s="4" t="str">
        <f>VLOOKUP(J763,Cleaned_ProductTable!$A:$F,4,FALSE())</f>
        <v>Hernandez Inc</v>
      </c>
      <c r="N763" s="4">
        <f>VLOOKUP(J763,Cleaned_ProductTable!$A:$F,5,FALSE())</f>
        <v>325.26</v>
      </c>
      <c r="O763" s="4" t="str">
        <f>Cleaned_SalesTable!E763</f>
        <v>STORE1</v>
      </c>
      <c r="P763" s="4" t="str">
        <f>VLOOKUP(O763,Cleaned_StoreTable!$A:$F,2,FALSE())</f>
        <v>Martinez, Adkins and Johnson</v>
      </c>
      <c r="Q763" s="4" t="str">
        <f>VLOOKUP(O763,Cleaned_StoreTable!$A:$F,3,FALSE())</f>
        <v>North</v>
      </c>
      <c r="R763" s="4" t="str">
        <f>VLOOKUP(O763,Cleaned_StoreTable!$A:$F,5,FALSE())</f>
        <v>Flagship</v>
      </c>
      <c r="S763" s="4">
        <f>Cleaned_SalesTable!F763</f>
        <v>3</v>
      </c>
      <c r="T763" s="9">
        <f>Cleaned_SalesTable!G763</f>
        <v>468.25</v>
      </c>
      <c r="U763" s="8">
        <f>Cleaned_SalesTable!H763</f>
        <v>7.0000000000000007E-2</v>
      </c>
      <c r="V763" s="4" t="str">
        <f>Cleaned_SalesTable!I763</f>
        <v>PayPal</v>
      </c>
      <c r="W763" s="9">
        <f>Cleaned_SalesTable!J763</f>
        <v>1306.4175</v>
      </c>
      <c r="X763" s="9">
        <f t="shared" si="68"/>
        <v>975.78</v>
      </c>
      <c r="Y763" s="9">
        <f t="shared" si="69"/>
        <v>330.64</v>
      </c>
      <c r="Z763" s="10">
        <f t="shared" si="70"/>
        <v>0.25309999999999999</v>
      </c>
      <c r="AA763" s="4" t="str">
        <f t="shared" si="71"/>
        <v>High Value</v>
      </c>
    </row>
    <row r="764" spans="1:27" ht="15" customHeight="1" x14ac:dyDescent="0.3">
      <c r="A764" s="4" t="str">
        <f>Cleaned_SalesTable!A764</f>
        <v>SALE762</v>
      </c>
      <c r="B764" s="26">
        <f>Cleaned_SalesTable!B764</f>
        <v>45360</v>
      </c>
      <c r="C764" s="4" t="str">
        <f t="shared" si="66"/>
        <v>Mar-2024</v>
      </c>
      <c r="D764" s="24">
        <f t="shared" si="67"/>
        <v>2024</v>
      </c>
      <c r="E764" s="4" t="str">
        <f>Cleaned_SalesTable!C764</f>
        <v>CUST1001</v>
      </c>
      <c r="F764" s="4" t="str">
        <f>VLOOKUP(E764,Cleaned_CustomerTable!$A:$H,2,FALSE())</f>
        <v>Eugene Nelson</v>
      </c>
      <c r="G764" s="24">
        <f>VLOOKUP(E764,Cleaned_CustomerTable!$A:$H,3,FALSE())</f>
        <v>26</v>
      </c>
      <c r="H764" s="4" t="str">
        <f>VLOOKUP(E764,Cleaned_CustomerTable!$A:$H,8,FALSE())</f>
        <v>Platinum</v>
      </c>
      <c r="I764" s="4" t="str">
        <f>VLOOKUP(E764,Cleaned_CustomerTable!$A:$H,6,FALSE())</f>
        <v>North Dakota</v>
      </c>
      <c r="J764" s="4" t="str">
        <f>Cleaned_SalesTable!D764</f>
        <v>PROD67</v>
      </c>
      <c r="K764" s="4" t="str">
        <f>VLOOKUP(J764,Cleaned_ProductTable!$A:$F,2,FALSE())</f>
        <v>Smart LED Light Strip</v>
      </c>
      <c r="L764" s="4" t="str">
        <f>VLOOKUP(J764,Cleaned_ProductTable!$A:$F,3,FALSE())</f>
        <v>Electronics</v>
      </c>
      <c r="M764" s="4" t="str">
        <f>VLOOKUP(J764,Cleaned_ProductTable!$A:$F,4,FALSE())</f>
        <v>Flores-Davis</v>
      </c>
      <c r="N764" s="4">
        <f>VLOOKUP(J764,Cleaned_ProductTable!$A:$F,5,FALSE())</f>
        <v>349.17</v>
      </c>
      <c r="O764" s="4" t="str">
        <f>Cleaned_SalesTable!E764</f>
        <v>STORE0</v>
      </c>
      <c r="P764" s="4" t="str">
        <f>VLOOKUP(O764,Cleaned_StoreTable!$A:$F,2,FALSE())</f>
        <v>Rivera-Warner</v>
      </c>
      <c r="Q764" s="4" t="str">
        <f>VLOOKUP(O764,Cleaned_StoreTable!$A:$F,3,FALSE())</f>
        <v>East</v>
      </c>
      <c r="R764" s="4" t="str">
        <f>VLOOKUP(O764,Cleaned_StoreTable!$A:$F,5,FALSE())</f>
        <v>Flagship</v>
      </c>
      <c r="S764" s="4">
        <f>Cleaned_SalesTable!F764</f>
        <v>1</v>
      </c>
      <c r="T764" s="9">
        <f>Cleaned_SalesTable!G764</f>
        <v>928.72</v>
      </c>
      <c r="U764" s="8">
        <f>Cleaned_SalesTable!H764</f>
        <v>0.1</v>
      </c>
      <c r="V764" s="4" t="str">
        <f>Cleaned_SalesTable!I764</f>
        <v>COD</v>
      </c>
      <c r="W764" s="9">
        <f>Cleaned_SalesTable!J764</f>
        <v>835.84799999999996</v>
      </c>
      <c r="X764" s="9">
        <f t="shared" si="68"/>
        <v>349.17</v>
      </c>
      <c r="Y764" s="9">
        <f t="shared" si="69"/>
        <v>486.68</v>
      </c>
      <c r="Z764" s="10">
        <f t="shared" si="70"/>
        <v>0.58230000000000004</v>
      </c>
      <c r="AA764" s="4" t="str">
        <f t="shared" si="71"/>
        <v>Standard</v>
      </c>
    </row>
    <row r="765" spans="1:27" ht="15" customHeight="1" x14ac:dyDescent="0.3">
      <c r="A765" s="4" t="str">
        <f>Cleaned_SalesTable!A765</f>
        <v>SALE763</v>
      </c>
      <c r="B765" s="26">
        <f>Cleaned_SalesTable!B765</f>
        <v>45499</v>
      </c>
      <c r="C765" s="4" t="str">
        <f t="shared" si="66"/>
        <v>Jul-2024</v>
      </c>
      <c r="D765" s="24">
        <f t="shared" si="67"/>
        <v>2024</v>
      </c>
      <c r="E765" s="4" t="str">
        <f>Cleaned_SalesTable!C765</f>
        <v>CUST1101</v>
      </c>
      <c r="F765" s="4" t="str">
        <f>VLOOKUP(E765,Cleaned_CustomerTable!$A:$H,2,FALSE())</f>
        <v>Colleen Maynard</v>
      </c>
      <c r="G765" s="24">
        <f>VLOOKUP(E765,Cleaned_CustomerTable!$A:$H,3,FALSE())</f>
        <v>29</v>
      </c>
      <c r="H765" s="4" t="str">
        <f>VLOOKUP(E765,Cleaned_CustomerTable!$A:$H,8,FALSE())</f>
        <v>Gold</v>
      </c>
      <c r="I765" s="4" t="str">
        <f>VLOOKUP(E765,Cleaned_CustomerTable!$A:$H,6,FALSE())</f>
        <v>Utah</v>
      </c>
      <c r="J765" s="4" t="str">
        <f>Cleaned_SalesTable!D765</f>
        <v>PROD4</v>
      </c>
      <c r="K765" s="4" t="str">
        <f>VLOOKUP(J765,Cleaned_ProductTable!$A:$F,2,FALSE())</f>
        <v>Women's Yoga Pants</v>
      </c>
      <c r="L765" s="4" t="str">
        <f>VLOOKUP(J765,Cleaned_ProductTable!$A:$F,3,FALSE())</f>
        <v>Clothing</v>
      </c>
      <c r="M765" s="4" t="str">
        <f>VLOOKUP(J765,Cleaned_ProductTable!$A:$F,4,FALSE())</f>
        <v>Gonzales-Davis</v>
      </c>
      <c r="N765" s="4">
        <f>VLOOKUP(J765,Cleaned_ProductTable!$A:$F,5,FALSE())</f>
        <v>306.45999999999998</v>
      </c>
      <c r="O765" s="4" t="str">
        <f>Cleaned_SalesTable!E765</f>
        <v>STORE18</v>
      </c>
      <c r="P765" s="4" t="str">
        <f>VLOOKUP(O765,Cleaned_StoreTable!$A:$F,2,FALSE())</f>
        <v>Guerrero-Schmitt</v>
      </c>
      <c r="Q765" s="4" t="str">
        <f>VLOOKUP(O765,Cleaned_StoreTable!$A:$F,3,FALSE())</f>
        <v>East</v>
      </c>
      <c r="R765" s="4" t="str">
        <f>VLOOKUP(O765,Cleaned_StoreTable!$A:$F,5,FALSE())</f>
        <v>Flagship</v>
      </c>
      <c r="S765" s="4">
        <f>Cleaned_SalesTable!F765</f>
        <v>3</v>
      </c>
      <c r="T765" s="9">
        <f>Cleaned_SalesTable!G765</f>
        <v>217.22</v>
      </c>
      <c r="U765" s="8">
        <f>Cleaned_SalesTable!H765</f>
        <v>0.06</v>
      </c>
      <c r="V765" s="4" t="str">
        <f>Cleaned_SalesTable!I765</f>
        <v>PayPal</v>
      </c>
      <c r="W765" s="9">
        <f>Cleaned_SalesTable!J765</f>
        <v>612.56039999999996</v>
      </c>
      <c r="X765" s="9">
        <f t="shared" si="68"/>
        <v>919.38</v>
      </c>
      <c r="Y765" s="9">
        <f t="shared" si="69"/>
        <v>-306.82</v>
      </c>
      <c r="Z765" s="10">
        <f t="shared" si="70"/>
        <v>-0.50090000000000001</v>
      </c>
      <c r="AA765" s="4" t="str">
        <f t="shared" si="71"/>
        <v>Standard</v>
      </c>
    </row>
    <row r="766" spans="1:27" ht="15" customHeight="1" x14ac:dyDescent="0.3">
      <c r="A766" s="4" t="str">
        <f>Cleaned_SalesTable!A766</f>
        <v>SALE764</v>
      </c>
      <c r="B766" s="26">
        <f>Cleaned_SalesTable!B766</f>
        <v>45745</v>
      </c>
      <c r="C766" s="4" t="str">
        <f t="shared" si="66"/>
        <v>Mar-2025</v>
      </c>
      <c r="D766" s="24">
        <f t="shared" si="67"/>
        <v>2025</v>
      </c>
      <c r="E766" s="4" t="str">
        <f>Cleaned_SalesTable!C766</f>
        <v>CUST1405</v>
      </c>
      <c r="F766" s="4" t="str">
        <f>VLOOKUP(E766,Cleaned_CustomerTable!$A:$H,2,FALSE())</f>
        <v>Eric Wolfe</v>
      </c>
      <c r="G766" s="24">
        <f>VLOOKUP(E766,Cleaned_CustomerTable!$A:$H,3,FALSE())</f>
        <v>18</v>
      </c>
      <c r="H766" s="4" t="str">
        <f>VLOOKUP(E766,Cleaned_CustomerTable!$A:$H,8,FALSE())</f>
        <v>Gold</v>
      </c>
      <c r="I766" s="4" t="str">
        <f>VLOOKUP(E766,Cleaned_CustomerTable!$A:$H,6,FALSE())</f>
        <v>Louisiana</v>
      </c>
      <c r="J766" s="4" t="str">
        <f>Cleaned_SalesTable!D766</f>
        <v>PROD24</v>
      </c>
      <c r="K766" s="4" t="str">
        <f>VLOOKUP(J766,Cleaned_ProductTable!$A:$F,2,FALSE())</f>
        <v>Foldable Camping Chair</v>
      </c>
      <c r="L766" s="4" t="str">
        <f>VLOOKUP(J766,Cleaned_ProductTable!$A:$F,3,FALSE())</f>
        <v>Sports</v>
      </c>
      <c r="M766" s="4" t="str">
        <f>VLOOKUP(J766,Cleaned_ProductTable!$A:$F,4,FALSE())</f>
        <v>Cook Ltd</v>
      </c>
      <c r="N766" s="4">
        <f>VLOOKUP(J766,Cleaned_ProductTable!$A:$F,5,FALSE())</f>
        <v>166.06</v>
      </c>
      <c r="O766" s="4" t="str">
        <f>Cleaned_SalesTable!E766</f>
        <v>STORE3</v>
      </c>
      <c r="P766" s="4" t="str">
        <f>VLOOKUP(O766,Cleaned_StoreTable!$A:$F,2,FALSE())</f>
        <v>Johnson-Wright</v>
      </c>
      <c r="Q766" s="4" t="str">
        <f>VLOOKUP(O766,Cleaned_StoreTable!$A:$F,3,FALSE())</f>
        <v>North</v>
      </c>
      <c r="R766" s="4" t="str">
        <f>VLOOKUP(O766,Cleaned_StoreTable!$A:$F,5,FALSE())</f>
        <v>Outlet</v>
      </c>
      <c r="S766" s="4">
        <f>Cleaned_SalesTable!F766</f>
        <v>1</v>
      </c>
      <c r="T766" s="9">
        <f>Cleaned_SalesTable!G766</f>
        <v>387.99</v>
      </c>
      <c r="U766" s="8">
        <f>Cleaned_SalesTable!H766</f>
        <v>0.3</v>
      </c>
      <c r="V766" s="4" t="str">
        <f>Cleaned_SalesTable!I766</f>
        <v>Credit Card</v>
      </c>
      <c r="W766" s="9">
        <f>Cleaned_SalesTable!J766</f>
        <v>271.59300000000002</v>
      </c>
      <c r="X766" s="9">
        <f t="shared" si="68"/>
        <v>166.06</v>
      </c>
      <c r="Y766" s="9">
        <f t="shared" si="69"/>
        <v>105.53</v>
      </c>
      <c r="Z766" s="10">
        <f t="shared" si="70"/>
        <v>0.3886</v>
      </c>
      <c r="AA766" s="4" t="str">
        <f t="shared" si="71"/>
        <v>Standard</v>
      </c>
    </row>
    <row r="767" spans="1:27" ht="15" customHeight="1" x14ac:dyDescent="0.3">
      <c r="A767" s="4" t="str">
        <f>Cleaned_SalesTable!A767</f>
        <v>SALE765</v>
      </c>
      <c r="B767" s="26">
        <f>Cleaned_SalesTable!B767</f>
        <v>45718</v>
      </c>
      <c r="C767" s="4" t="str">
        <f t="shared" si="66"/>
        <v>Mar-2025</v>
      </c>
      <c r="D767" s="24">
        <f t="shared" si="67"/>
        <v>2025</v>
      </c>
      <c r="E767" s="4" t="str">
        <f>Cleaned_SalesTable!C767</f>
        <v>CUST1476</v>
      </c>
      <c r="F767" s="4" t="str">
        <f>VLOOKUP(E767,Cleaned_CustomerTable!$A:$H,2,FALSE())</f>
        <v>Elizabeth Foster</v>
      </c>
      <c r="G767" s="24">
        <f>VLOOKUP(E767,Cleaned_CustomerTable!$A:$H,3,FALSE())</f>
        <v>33</v>
      </c>
      <c r="H767" s="4" t="str">
        <f>VLOOKUP(E767,Cleaned_CustomerTable!$A:$H,8,FALSE())</f>
        <v>Gold</v>
      </c>
      <c r="I767" s="4" t="str">
        <f>VLOOKUP(E767,Cleaned_CustomerTable!$A:$H,6,FALSE())</f>
        <v>Oklahoma</v>
      </c>
      <c r="J767" s="4" t="str">
        <f>Cleaned_SalesTable!D767</f>
        <v>PROD18</v>
      </c>
      <c r="K767" s="4" t="str">
        <f>VLOOKUP(J767,Cleaned_ProductTable!$A:$F,2,FALSE())</f>
        <v>Women's Denim Jeans</v>
      </c>
      <c r="L767" s="4" t="str">
        <f>VLOOKUP(J767,Cleaned_ProductTable!$A:$F,3,FALSE())</f>
        <v>Clothing</v>
      </c>
      <c r="M767" s="4" t="str">
        <f>VLOOKUP(J767,Cleaned_ProductTable!$A:$F,4,FALSE())</f>
        <v>Guerra-Hendrix</v>
      </c>
      <c r="N767" s="4">
        <f>VLOOKUP(J767,Cleaned_ProductTable!$A:$F,5,FALSE())</f>
        <v>265.73</v>
      </c>
      <c r="O767" s="4" t="str">
        <f>Cleaned_SalesTable!E767</f>
        <v>STORE6</v>
      </c>
      <c r="P767" s="4" t="str">
        <f>VLOOKUP(O767,Cleaned_StoreTable!$A:$F,2,FALSE())</f>
        <v>Benson-Elliott</v>
      </c>
      <c r="Q767" s="4" t="str">
        <f>VLOOKUP(O767,Cleaned_StoreTable!$A:$F,3,FALSE())</f>
        <v>East</v>
      </c>
      <c r="R767" s="4" t="str">
        <f>VLOOKUP(O767,Cleaned_StoreTable!$A:$F,5,FALSE())</f>
        <v>Online</v>
      </c>
      <c r="S767" s="4">
        <f>Cleaned_SalesTable!F767</f>
        <v>4</v>
      </c>
      <c r="T767" s="9">
        <f>Cleaned_SalesTable!G767</f>
        <v>186.24</v>
      </c>
      <c r="U767" s="8">
        <f>Cleaned_SalesTable!H767</f>
        <v>0.23</v>
      </c>
      <c r="V767" s="4" t="str">
        <f>Cleaned_SalesTable!I767</f>
        <v>Credit Card</v>
      </c>
      <c r="W767" s="9">
        <f>Cleaned_SalesTable!J767</f>
        <v>573.61919999999998</v>
      </c>
      <c r="X767" s="9">
        <f t="shared" si="68"/>
        <v>1062.92</v>
      </c>
      <c r="Y767" s="9">
        <f t="shared" si="69"/>
        <v>-489.3</v>
      </c>
      <c r="Z767" s="10">
        <f t="shared" si="70"/>
        <v>-0.85299999999999998</v>
      </c>
      <c r="AA767" s="4" t="str">
        <f t="shared" si="71"/>
        <v>Standard</v>
      </c>
    </row>
    <row r="768" spans="1:27" ht="15" customHeight="1" x14ac:dyDescent="0.3">
      <c r="A768" s="4" t="str">
        <f>Cleaned_SalesTable!A768</f>
        <v>SALE766</v>
      </c>
      <c r="B768" s="26">
        <f>Cleaned_SalesTable!B768</f>
        <v>45454</v>
      </c>
      <c r="C768" s="4" t="str">
        <f t="shared" si="66"/>
        <v>Jun-2024</v>
      </c>
      <c r="D768" s="24">
        <f t="shared" si="67"/>
        <v>2024</v>
      </c>
      <c r="E768" s="4" t="str">
        <f>Cleaned_SalesTable!C768</f>
        <v>CUST1296</v>
      </c>
      <c r="F768" s="4" t="str">
        <f>VLOOKUP(E768,Cleaned_CustomerTable!$A:$H,2,FALSE())</f>
        <v>Jared Moran</v>
      </c>
      <c r="G768" s="24">
        <f>VLOOKUP(E768,Cleaned_CustomerTable!$A:$H,3,FALSE())</f>
        <v>28</v>
      </c>
      <c r="H768" s="4" t="str">
        <f>VLOOKUP(E768,Cleaned_CustomerTable!$A:$H,8,FALSE())</f>
        <v>Bronze</v>
      </c>
      <c r="I768" s="4" t="str">
        <f>VLOOKUP(E768,Cleaned_CustomerTable!$A:$H,6,FALSE())</f>
        <v>West Virginia</v>
      </c>
      <c r="J768" s="4" t="str">
        <f>Cleaned_SalesTable!D768</f>
        <v>PROD40</v>
      </c>
      <c r="K768" s="4" t="str">
        <f>VLOOKUP(J768,Cleaned_ProductTable!$A:$F,2,FALSE())</f>
        <v>Noise-Canceling Headphones</v>
      </c>
      <c r="L768" s="4" t="str">
        <f>VLOOKUP(J768,Cleaned_ProductTable!$A:$F,3,FALSE())</f>
        <v>Electronics</v>
      </c>
      <c r="M768" s="4" t="str">
        <f>VLOOKUP(J768,Cleaned_ProductTable!$A:$F,4,FALSE())</f>
        <v>Taylor-Hart</v>
      </c>
      <c r="N768" s="4">
        <f>VLOOKUP(J768,Cleaned_ProductTable!$A:$F,5,FALSE())</f>
        <v>38.520000000000003</v>
      </c>
      <c r="O768" s="4" t="str">
        <f>Cleaned_SalesTable!E768</f>
        <v>STORE8</v>
      </c>
      <c r="P768" s="4" t="str">
        <f>VLOOKUP(O768,Cleaned_StoreTable!$A:$F,2,FALSE())</f>
        <v>Bean, Jones and Park</v>
      </c>
      <c r="Q768" s="4" t="str">
        <f>VLOOKUP(O768,Cleaned_StoreTable!$A:$F,3,FALSE())</f>
        <v>West</v>
      </c>
      <c r="R768" s="4" t="str">
        <f>VLOOKUP(O768,Cleaned_StoreTable!$A:$F,5,FALSE())</f>
        <v>Online</v>
      </c>
      <c r="S768" s="4">
        <f>Cleaned_SalesTable!F768</f>
        <v>4</v>
      </c>
      <c r="T768" s="9">
        <f>Cleaned_SalesTable!G768</f>
        <v>609.05999999999995</v>
      </c>
      <c r="U768" s="8">
        <f>Cleaned_SalesTable!H768</f>
        <v>0.22</v>
      </c>
      <c r="V768" s="4" t="str">
        <f>Cleaned_SalesTable!I768</f>
        <v>COD</v>
      </c>
      <c r="W768" s="9">
        <f>Cleaned_SalesTable!J768</f>
        <v>1900.2672</v>
      </c>
      <c r="X768" s="9">
        <f t="shared" si="68"/>
        <v>154.08000000000001</v>
      </c>
      <c r="Y768" s="9">
        <f t="shared" si="69"/>
        <v>1746.19</v>
      </c>
      <c r="Z768" s="10">
        <f t="shared" si="70"/>
        <v>0.91890000000000005</v>
      </c>
      <c r="AA768" s="4" t="str">
        <f t="shared" si="71"/>
        <v>High Value</v>
      </c>
    </row>
    <row r="769" spans="1:27" ht="15" customHeight="1" x14ac:dyDescent="0.3">
      <c r="A769" s="4" t="str">
        <f>Cleaned_SalesTable!A769</f>
        <v>SALE767</v>
      </c>
      <c r="B769" s="26">
        <f>Cleaned_SalesTable!B769</f>
        <v>45434</v>
      </c>
      <c r="C769" s="4" t="str">
        <f t="shared" si="66"/>
        <v>May-2024</v>
      </c>
      <c r="D769" s="24">
        <f t="shared" si="67"/>
        <v>2024</v>
      </c>
      <c r="E769" s="4" t="str">
        <f>Cleaned_SalesTable!C769</f>
        <v>CUST1437</v>
      </c>
      <c r="F769" s="4" t="str">
        <f>VLOOKUP(E769,Cleaned_CustomerTable!$A:$H,2,FALSE())</f>
        <v>Melinda Rivera</v>
      </c>
      <c r="G769" s="24">
        <f>VLOOKUP(E769,Cleaned_CustomerTable!$A:$H,3,FALSE())</f>
        <v>47</v>
      </c>
      <c r="H769" s="4" t="str">
        <f>VLOOKUP(E769,Cleaned_CustomerTable!$A:$H,8,FALSE())</f>
        <v>Platinum</v>
      </c>
      <c r="I769" s="4" t="str">
        <f>VLOOKUP(E769,Cleaned_CustomerTable!$A:$H,6,FALSE())</f>
        <v>New Hampshire</v>
      </c>
      <c r="J769" s="4" t="str">
        <f>Cleaned_SalesTable!D769</f>
        <v>PROD33</v>
      </c>
      <c r="K769" s="4" t="str">
        <f>VLOOKUP(J769,Cleaned_ProductTable!$A:$F,2,FALSE())</f>
        <v>Modern Wall Clock</v>
      </c>
      <c r="L769" s="4" t="str">
        <f>VLOOKUP(J769,Cleaned_ProductTable!$A:$F,3,FALSE())</f>
        <v>Home</v>
      </c>
      <c r="M769" s="4" t="str">
        <f>VLOOKUP(J769,Cleaned_ProductTable!$A:$F,4,FALSE())</f>
        <v>Weiss-Watson</v>
      </c>
      <c r="N769" s="4">
        <f>VLOOKUP(J769,Cleaned_ProductTable!$A:$F,5,FALSE())</f>
        <v>179.77</v>
      </c>
      <c r="O769" s="4" t="str">
        <f>Cleaned_SalesTable!E769</f>
        <v>STORE11</v>
      </c>
      <c r="P769" s="4" t="str">
        <f>VLOOKUP(O769,Cleaned_StoreTable!$A:$F,2,FALSE())</f>
        <v>Aguirre-Keller</v>
      </c>
      <c r="Q769" s="4" t="str">
        <f>VLOOKUP(O769,Cleaned_StoreTable!$A:$F,3,FALSE())</f>
        <v>South</v>
      </c>
      <c r="R769" s="4" t="str">
        <f>VLOOKUP(O769,Cleaned_StoreTable!$A:$F,5,FALSE())</f>
        <v>Online</v>
      </c>
      <c r="S769" s="4">
        <f>Cleaned_SalesTable!F769</f>
        <v>1</v>
      </c>
      <c r="T769" s="9">
        <f>Cleaned_SalesTable!G769</f>
        <v>827.91</v>
      </c>
      <c r="U769" s="8">
        <f>Cleaned_SalesTable!H769</f>
        <v>0.21</v>
      </c>
      <c r="V769" s="4" t="str">
        <f>Cleaned_SalesTable!I769</f>
        <v>PayPal</v>
      </c>
      <c r="W769" s="9">
        <f>Cleaned_SalesTable!J769</f>
        <v>654.0489</v>
      </c>
      <c r="X769" s="9">
        <f t="shared" si="68"/>
        <v>179.77</v>
      </c>
      <c r="Y769" s="9">
        <f t="shared" si="69"/>
        <v>474.28</v>
      </c>
      <c r="Z769" s="10">
        <f t="shared" si="70"/>
        <v>0.72509999999999997</v>
      </c>
      <c r="AA769" s="4" t="str">
        <f t="shared" si="71"/>
        <v>Standard</v>
      </c>
    </row>
    <row r="770" spans="1:27" ht="15" customHeight="1" x14ac:dyDescent="0.3">
      <c r="A770" s="4" t="str">
        <f>Cleaned_SalesTable!A770</f>
        <v>SALE768</v>
      </c>
      <c r="B770" s="26">
        <f>Cleaned_SalesTable!B770</f>
        <v>45486</v>
      </c>
      <c r="C770" s="4" t="str">
        <f t="shared" ref="C770:C833" si="72">TEXT(B770,"mmm-yyyy")</f>
        <v>Jul-2024</v>
      </c>
      <c r="D770" s="24">
        <f t="shared" ref="D770:D833" si="73">YEAR(B770)</f>
        <v>2024</v>
      </c>
      <c r="E770" s="4" t="str">
        <f>Cleaned_SalesTable!C770</f>
        <v>CUST1176</v>
      </c>
      <c r="F770" s="4" t="str">
        <f>VLOOKUP(E770,Cleaned_CustomerTable!$A:$H,2,FALSE())</f>
        <v>John Bradford</v>
      </c>
      <c r="G770" s="24">
        <f>VLOOKUP(E770,Cleaned_CustomerTable!$A:$H,3,FALSE())</f>
        <v>48</v>
      </c>
      <c r="H770" s="4" t="str">
        <f>VLOOKUP(E770,Cleaned_CustomerTable!$A:$H,8,FALSE())</f>
        <v>Silver</v>
      </c>
      <c r="I770" s="4" t="str">
        <f>VLOOKUP(E770,Cleaned_CustomerTable!$A:$H,6,FALSE())</f>
        <v>Vermont</v>
      </c>
      <c r="J770" s="4" t="str">
        <f>Cleaned_SalesTable!D770</f>
        <v>PROD83</v>
      </c>
      <c r="K770" s="4" t="str">
        <f>VLOOKUP(J770,Cleaned_ProductTable!$A:$F,2,FALSE())</f>
        <v>Hydrating Face Cleanser</v>
      </c>
      <c r="L770" s="4" t="str">
        <f>VLOOKUP(J770,Cleaned_ProductTable!$A:$F,3,FALSE())</f>
        <v>Beauty</v>
      </c>
      <c r="M770" s="4" t="str">
        <f>VLOOKUP(J770,Cleaned_ProductTable!$A:$F,4,FALSE())</f>
        <v>Butler Group</v>
      </c>
      <c r="N770" s="4">
        <f>VLOOKUP(J770,Cleaned_ProductTable!$A:$F,5,FALSE())</f>
        <v>250.42</v>
      </c>
      <c r="O770" s="4" t="str">
        <f>Cleaned_SalesTable!E770</f>
        <v>STORE0</v>
      </c>
      <c r="P770" s="4" t="str">
        <f>VLOOKUP(O770,Cleaned_StoreTable!$A:$F,2,FALSE())</f>
        <v>Rivera-Warner</v>
      </c>
      <c r="Q770" s="4" t="str">
        <f>VLOOKUP(O770,Cleaned_StoreTable!$A:$F,3,FALSE())</f>
        <v>East</v>
      </c>
      <c r="R770" s="4" t="str">
        <f>VLOOKUP(O770,Cleaned_StoreTable!$A:$F,5,FALSE())</f>
        <v>Flagship</v>
      </c>
      <c r="S770" s="4">
        <f>Cleaned_SalesTable!F770</f>
        <v>1</v>
      </c>
      <c r="T770" s="9">
        <f>Cleaned_SalesTable!G770</f>
        <v>303.79000000000002</v>
      </c>
      <c r="U770" s="8">
        <f>Cleaned_SalesTable!H770</f>
        <v>0.24</v>
      </c>
      <c r="V770" s="4" t="str">
        <f>Cleaned_SalesTable!I770</f>
        <v>PayPal</v>
      </c>
      <c r="W770" s="9">
        <f>Cleaned_SalesTable!J770</f>
        <v>230.88040000000001</v>
      </c>
      <c r="X770" s="9">
        <f t="shared" ref="X770:X833" si="74">ROUND(N770*S770,2)</f>
        <v>250.42</v>
      </c>
      <c r="Y770" s="9">
        <f t="shared" ref="Y770:Y833" si="75">ROUND(W770-X770,2)</f>
        <v>-19.54</v>
      </c>
      <c r="Z770" s="10">
        <f t="shared" ref="Z770:Z833" si="76">IFERROR(ROUND(Y770/W770,4),0)</f>
        <v>-8.4599999999999995E-2</v>
      </c>
      <c r="AA770" s="4" t="str">
        <f t="shared" ref="AA770:AA833" si="77">IF(W770&gt;=AVERAGE($W$2:$W$2001),"High Value","Standard")</f>
        <v>Standard</v>
      </c>
    </row>
    <row r="771" spans="1:27" ht="15" customHeight="1" x14ac:dyDescent="0.3">
      <c r="A771" s="4" t="str">
        <f>Cleaned_SalesTable!A771</f>
        <v>SALE769</v>
      </c>
      <c r="B771" s="26">
        <f>Cleaned_SalesTable!B771</f>
        <v>45902</v>
      </c>
      <c r="C771" s="4" t="str">
        <f t="shared" si="72"/>
        <v>Sep-2025</v>
      </c>
      <c r="D771" s="24">
        <f t="shared" si="73"/>
        <v>2025</v>
      </c>
      <c r="E771" s="4" t="str">
        <f>Cleaned_SalesTable!C771</f>
        <v>CUST1104</v>
      </c>
      <c r="F771" s="4" t="str">
        <f>VLOOKUP(E771,Cleaned_CustomerTable!$A:$H,2,FALSE())</f>
        <v>Christopher Lester</v>
      </c>
      <c r="G771" s="24">
        <f>VLOOKUP(E771,Cleaned_CustomerTable!$A:$H,3,FALSE())</f>
        <v>64</v>
      </c>
      <c r="H771" s="4" t="str">
        <f>VLOOKUP(E771,Cleaned_CustomerTable!$A:$H,8,FALSE())</f>
        <v>Silver</v>
      </c>
      <c r="I771" s="4" t="str">
        <f>VLOOKUP(E771,Cleaned_CustomerTable!$A:$H,6,FALSE())</f>
        <v>Georgia</v>
      </c>
      <c r="J771" s="4" t="str">
        <f>Cleaned_SalesTable!D771</f>
        <v>PROD37</v>
      </c>
      <c r="K771" s="4" t="str">
        <f>VLOOKUP(J771,Cleaned_ProductTable!$A:$F,2,FALSE())</f>
        <v>Men's Casual Sneakers</v>
      </c>
      <c r="L771" s="4" t="str">
        <f>VLOOKUP(J771,Cleaned_ProductTable!$A:$F,3,FALSE())</f>
        <v>Clothing</v>
      </c>
      <c r="M771" s="4" t="str">
        <f>VLOOKUP(J771,Cleaned_ProductTable!$A:$F,4,FALSE())</f>
        <v>Hogan-Lee</v>
      </c>
      <c r="N771" s="4">
        <f>VLOOKUP(J771,Cleaned_ProductTable!$A:$F,5,FALSE())</f>
        <v>353.47</v>
      </c>
      <c r="O771" s="4" t="str">
        <f>Cleaned_SalesTable!E771</f>
        <v>STORE6</v>
      </c>
      <c r="P771" s="4" t="str">
        <f>VLOOKUP(O771,Cleaned_StoreTable!$A:$F,2,FALSE())</f>
        <v>Benson-Elliott</v>
      </c>
      <c r="Q771" s="4" t="str">
        <f>VLOOKUP(O771,Cleaned_StoreTable!$A:$F,3,FALSE())</f>
        <v>East</v>
      </c>
      <c r="R771" s="4" t="str">
        <f>VLOOKUP(O771,Cleaned_StoreTable!$A:$F,5,FALSE())</f>
        <v>Online</v>
      </c>
      <c r="S771" s="4">
        <f>Cleaned_SalesTable!F771</f>
        <v>2</v>
      </c>
      <c r="T771" s="9">
        <f>Cleaned_SalesTable!G771</f>
        <v>365.91</v>
      </c>
      <c r="U771" s="8">
        <f>Cleaned_SalesTable!H771</f>
        <v>0.14000000000000001</v>
      </c>
      <c r="V771" s="4" t="str">
        <f>Cleaned_SalesTable!I771</f>
        <v>COD</v>
      </c>
      <c r="W771" s="9">
        <f>Cleaned_SalesTable!J771</f>
        <v>629.36519999999996</v>
      </c>
      <c r="X771" s="9">
        <f t="shared" si="74"/>
        <v>706.94</v>
      </c>
      <c r="Y771" s="9">
        <f t="shared" si="75"/>
        <v>-77.569999999999993</v>
      </c>
      <c r="Z771" s="10">
        <f t="shared" si="76"/>
        <v>-0.12330000000000001</v>
      </c>
      <c r="AA771" s="4" t="str">
        <f t="shared" si="77"/>
        <v>Standard</v>
      </c>
    </row>
    <row r="772" spans="1:27" ht="15" customHeight="1" x14ac:dyDescent="0.3">
      <c r="A772" s="4" t="str">
        <f>Cleaned_SalesTable!A772</f>
        <v>SALE770</v>
      </c>
      <c r="B772" s="26">
        <f>Cleaned_SalesTable!B772</f>
        <v>45762</v>
      </c>
      <c r="C772" s="4" t="str">
        <f t="shared" si="72"/>
        <v>Apr-2025</v>
      </c>
      <c r="D772" s="24">
        <f t="shared" si="73"/>
        <v>2025</v>
      </c>
      <c r="E772" s="4" t="str">
        <f>Cleaned_SalesTable!C772</f>
        <v>CUST1069</v>
      </c>
      <c r="F772" s="4" t="str">
        <f>VLOOKUP(E772,Cleaned_CustomerTable!$A:$H,2,FALSE())</f>
        <v>Roy Cole</v>
      </c>
      <c r="G772" s="24">
        <f>VLOOKUP(E772,Cleaned_CustomerTable!$A:$H,3,FALSE())</f>
        <v>24</v>
      </c>
      <c r="H772" s="4" t="str">
        <f>VLOOKUP(E772,Cleaned_CustomerTable!$A:$H,8,FALSE())</f>
        <v>Platinum</v>
      </c>
      <c r="I772" s="4" t="str">
        <f>VLOOKUP(E772,Cleaned_CustomerTable!$A:$H,6,FALSE())</f>
        <v>New Jersey</v>
      </c>
      <c r="J772" s="4" t="str">
        <f>Cleaned_SalesTable!D772</f>
        <v>PROD25</v>
      </c>
      <c r="K772" s="4" t="str">
        <f>VLOOKUP(J772,Cleaned_ProductTable!$A:$F,2,FALSE())</f>
        <v>Women's Scarf Set</v>
      </c>
      <c r="L772" s="4" t="str">
        <f>VLOOKUP(J772,Cleaned_ProductTable!$A:$F,3,FALSE())</f>
        <v>Clothing</v>
      </c>
      <c r="M772" s="4" t="str">
        <f>VLOOKUP(J772,Cleaned_ProductTable!$A:$F,4,FALSE())</f>
        <v>Brown and Sons</v>
      </c>
      <c r="N772" s="4">
        <f>VLOOKUP(J772,Cleaned_ProductTable!$A:$F,5,FALSE())</f>
        <v>174.02</v>
      </c>
      <c r="O772" s="4" t="str">
        <f>Cleaned_SalesTable!E772</f>
        <v>STORE17</v>
      </c>
      <c r="P772" s="4" t="str">
        <f>VLOOKUP(O772,Cleaned_StoreTable!$A:$F,2,FALSE())</f>
        <v>Holloway Ltd</v>
      </c>
      <c r="Q772" s="4" t="str">
        <f>VLOOKUP(O772,Cleaned_StoreTable!$A:$F,3,FALSE())</f>
        <v>North</v>
      </c>
      <c r="R772" s="4" t="str">
        <f>VLOOKUP(O772,Cleaned_StoreTable!$A:$F,5,FALSE())</f>
        <v>Flagship</v>
      </c>
      <c r="S772" s="4">
        <f>Cleaned_SalesTable!F772</f>
        <v>3</v>
      </c>
      <c r="T772" s="9">
        <f>Cleaned_SalesTable!G772</f>
        <v>852.72</v>
      </c>
      <c r="U772" s="8">
        <f>Cleaned_SalesTable!H772</f>
        <v>0.16</v>
      </c>
      <c r="V772" s="4" t="str">
        <f>Cleaned_SalesTable!I772</f>
        <v>Credit Card</v>
      </c>
      <c r="W772" s="9">
        <f>Cleaned_SalesTable!J772</f>
        <v>2148.8544000000002</v>
      </c>
      <c r="X772" s="9">
        <f t="shared" si="74"/>
        <v>522.05999999999995</v>
      </c>
      <c r="Y772" s="9">
        <f t="shared" si="75"/>
        <v>1626.79</v>
      </c>
      <c r="Z772" s="10">
        <f t="shared" si="76"/>
        <v>0.75700000000000001</v>
      </c>
      <c r="AA772" s="4" t="str">
        <f t="shared" si="77"/>
        <v>High Value</v>
      </c>
    </row>
    <row r="773" spans="1:27" ht="15" customHeight="1" x14ac:dyDescent="0.3">
      <c r="A773" s="4" t="str">
        <f>Cleaned_SalesTable!A773</f>
        <v>SALE771</v>
      </c>
      <c r="B773" s="26">
        <f>Cleaned_SalesTable!B773</f>
        <v>45752</v>
      </c>
      <c r="C773" s="4" t="str">
        <f t="shared" si="72"/>
        <v>Apr-2025</v>
      </c>
      <c r="D773" s="24">
        <f t="shared" si="73"/>
        <v>2025</v>
      </c>
      <c r="E773" s="4" t="str">
        <f>Cleaned_SalesTable!C773</f>
        <v>CUST1247</v>
      </c>
      <c r="F773" s="4" t="str">
        <f>VLOOKUP(E773,Cleaned_CustomerTable!$A:$H,2,FALSE())</f>
        <v>Douglas Rhodes</v>
      </c>
      <c r="G773" s="24">
        <f>VLOOKUP(E773,Cleaned_CustomerTable!$A:$H,3,FALSE())</f>
        <v>32</v>
      </c>
      <c r="H773" s="4" t="str">
        <f>VLOOKUP(E773,Cleaned_CustomerTable!$A:$H,8,FALSE())</f>
        <v>Platinum</v>
      </c>
      <c r="I773" s="4" t="str">
        <f>VLOOKUP(E773,Cleaned_CustomerTable!$A:$H,6,FALSE())</f>
        <v>New Hampshire</v>
      </c>
      <c r="J773" s="4" t="str">
        <f>Cleaned_SalesTable!D773</f>
        <v>PROD10</v>
      </c>
      <c r="K773" s="4" t="str">
        <f>VLOOKUP(J773,Cleaned_ProductTable!$A:$F,2,FALSE())</f>
        <v>Ceramic Kitchen Bowl Set</v>
      </c>
      <c r="L773" s="4" t="str">
        <f>VLOOKUP(J773,Cleaned_ProductTable!$A:$F,3,FALSE())</f>
        <v>Home</v>
      </c>
      <c r="M773" s="4" t="str">
        <f>VLOOKUP(J773,Cleaned_ProductTable!$A:$F,4,FALSE())</f>
        <v>Hamilton Group</v>
      </c>
      <c r="N773" s="4">
        <f>VLOOKUP(J773,Cleaned_ProductTable!$A:$F,5,FALSE())</f>
        <v>298.86</v>
      </c>
      <c r="O773" s="4" t="str">
        <f>Cleaned_SalesTable!E773</f>
        <v>STORE4</v>
      </c>
      <c r="P773" s="4" t="str">
        <f>VLOOKUP(O773,Cleaned_StoreTable!$A:$F,2,FALSE())</f>
        <v>Alexander Group</v>
      </c>
      <c r="Q773" s="4" t="str">
        <f>VLOOKUP(O773,Cleaned_StoreTable!$A:$F,3,FALSE())</f>
        <v>South</v>
      </c>
      <c r="R773" s="4" t="str">
        <f>VLOOKUP(O773,Cleaned_StoreTable!$A:$F,5,FALSE())</f>
        <v>Online</v>
      </c>
      <c r="S773" s="4">
        <f>Cleaned_SalesTable!F773</f>
        <v>1</v>
      </c>
      <c r="T773" s="9">
        <f>Cleaned_SalesTable!G773</f>
        <v>768.25</v>
      </c>
      <c r="U773" s="8">
        <f>Cleaned_SalesTable!H773</f>
        <v>0.18</v>
      </c>
      <c r="V773" s="4" t="str">
        <f>Cleaned_SalesTable!I773</f>
        <v>Credit Card</v>
      </c>
      <c r="W773" s="9">
        <f>Cleaned_SalesTable!J773</f>
        <v>629.96500000000003</v>
      </c>
      <c r="X773" s="9">
        <f t="shared" si="74"/>
        <v>298.86</v>
      </c>
      <c r="Y773" s="9">
        <f t="shared" si="75"/>
        <v>331.11</v>
      </c>
      <c r="Z773" s="10">
        <f t="shared" si="76"/>
        <v>0.52559999999999996</v>
      </c>
      <c r="AA773" s="4" t="str">
        <f t="shared" si="77"/>
        <v>Standard</v>
      </c>
    </row>
    <row r="774" spans="1:27" ht="15" customHeight="1" x14ac:dyDescent="0.3">
      <c r="A774" s="4" t="str">
        <f>Cleaned_SalesTable!A774</f>
        <v>SALE772</v>
      </c>
      <c r="B774" s="26">
        <f>Cleaned_SalesTable!B774</f>
        <v>45254</v>
      </c>
      <c r="C774" s="4" t="str">
        <f t="shared" si="72"/>
        <v>Nov-2023</v>
      </c>
      <c r="D774" s="24">
        <f t="shared" si="73"/>
        <v>2023</v>
      </c>
      <c r="E774" s="4" t="str">
        <f>Cleaned_SalesTable!C774</f>
        <v>CUST1350</v>
      </c>
      <c r="F774" s="4" t="str">
        <f>VLOOKUP(E774,Cleaned_CustomerTable!$A:$H,2,FALSE())</f>
        <v>Charles Miller</v>
      </c>
      <c r="G774" s="24">
        <f>VLOOKUP(E774,Cleaned_CustomerTable!$A:$H,3,FALSE())</f>
        <v>26</v>
      </c>
      <c r="H774" s="4" t="str">
        <f>VLOOKUP(E774,Cleaned_CustomerTable!$A:$H,8,FALSE())</f>
        <v>Silver</v>
      </c>
      <c r="I774" s="4" t="str">
        <f>VLOOKUP(E774,Cleaned_CustomerTable!$A:$H,6,FALSE())</f>
        <v>Iowa</v>
      </c>
      <c r="J774" s="4" t="str">
        <f>Cleaned_SalesTable!D774</f>
        <v>PROD92</v>
      </c>
      <c r="K774" s="4" t="str">
        <f>VLOOKUP(J774,Cleaned_ProductTable!$A:$F,2,FALSE())</f>
        <v>Microwave Oven</v>
      </c>
      <c r="L774" s="4" t="str">
        <f>VLOOKUP(J774,Cleaned_ProductTable!$A:$F,3,FALSE())</f>
        <v>Home</v>
      </c>
      <c r="M774" s="4" t="str">
        <f>VLOOKUP(J774,Cleaned_ProductTable!$A:$F,4,FALSE())</f>
        <v>Green, Powell and Palmer</v>
      </c>
      <c r="N774" s="4">
        <f>VLOOKUP(J774,Cleaned_ProductTable!$A:$F,5,FALSE())</f>
        <v>447.43</v>
      </c>
      <c r="O774" s="4" t="str">
        <f>Cleaned_SalesTable!E774</f>
        <v>STORE19</v>
      </c>
      <c r="P774" s="4" t="str">
        <f>VLOOKUP(O774,Cleaned_StoreTable!$A:$F,2,FALSE())</f>
        <v>Mann-Austin</v>
      </c>
      <c r="Q774" s="4" t="str">
        <f>VLOOKUP(O774,Cleaned_StoreTable!$A:$F,3,FALSE())</f>
        <v>East</v>
      </c>
      <c r="R774" s="4" t="str">
        <f>VLOOKUP(O774,Cleaned_StoreTable!$A:$F,5,FALSE())</f>
        <v>Online</v>
      </c>
      <c r="S774" s="4">
        <f>Cleaned_SalesTable!F774</f>
        <v>2</v>
      </c>
      <c r="T774" s="9">
        <f>Cleaned_SalesTable!G774</f>
        <v>318.62</v>
      </c>
      <c r="U774" s="8">
        <f>Cleaned_SalesTable!H774</f>
        <v>0.02</v>
      </c>
      <c r="V774" s="4" t="str">
        <f>Cleaned_SalesTable!I774</f>
        <v>COD</v>
      </c>
      <c r="W774" s="9">
        <f>Cleaned_SalesTable!J774</f>
        <v>624.49519999999995</v>
      </c>
      <c r="X774" s="9">
        <f t="shared" si="74"/>
        <v>894.86</v>
      </c>
      <c r="Y774" s="9">
        <f t="shared" si="75"/>
        <v>-270.36</v>
      </c>
      <c r="Z774" s="10">
        <f t="shared" si="76"/>
        <v>-0.43290000000000001</v>
      </c>
      <c r="AA774" s="4" t="str">
        <f t="shared" si="77"/>
        <v>Standard</v>
      </c>
    </row>
    <row r="775" spans="1:27" ht="15" customHeight="1" x14ac:dyDescent="0.3">
      <c r="A775" s="4" t="str">
        <f>Cleaned_SalesTable!A775</f>
        <v>SALE773</v>
      </c>
      <c r="B775" s="26">
        <f>Cleaned_SalesTable!B775</f>
        <v>45683</v>
      </c>
      <c r="C775" s="4" t="str">
        <f t="shared" si="72"/>
        <v>Jan-2025</v>
      </c>
      <c r="D775" s="24">
        <f t="shared" si="73"/>
        <v>2025</v>
      </c>
      <c r="E775" s="4" t="str">
        <f>Cleaned_SalesTable!C775</f>
        <v>CUST1049</v>
      </c>
      <c r="F775" s="4" t="str">
        <f>VLOOKUP(E775,Cleaned_CustomerTable!$A:$H,2,FALSE())</f>
        <v>Timothy Weaver</v>
      </c>
      <c r="G775" s="24">
        <f>VLOOKUP(E775,Cleaned_CustomerTable!$A:$H,3,FALSE())</f>
        <v>45</v>
      </c>
      <c r="H775" s="4" t="str">
        <f>VLOOKUP(E775,Cleaned_CustomerTable!$A:$H,8,FALSE())</f>
        <v>Gold</v>
      </c>
      <c r="I775" s="4" t="str">
        <f>VLOOKUP(E775,Cleaned_CustomerTable!$A:$H,6,FALSE())</f>
        <v>Ohio</v>
      </c>
      <c r="J775" s="4" t="str">
        <f>Cleaned_SalesTable!D775</f>
        <v>PROD76</v>
      </c>
      <c r="K775" s="4" t="str">
        <f>VLOOKUP(J775,Cleaned_ProductTable!$A:$F,2,FALSE())</f>
        <v>Wireless Mouse</v>
      </c>
      <c r="L775" s="4" t="str">
        <f>VLOOKUP(J775,Cleaned_ProductTable!$A:$F,3,FALSE())</f>
        <v>Electronics</v>
      </c>
      <c r="M775" s="4" t="str">
        <f>VLOOKUP(J775,Cleaned_ProductTable!$A:$F,4,FALSE())</f>
        <v>Larson Ltd</v>
      </c>
      <c r="N775" s="4">
        <f>VLOOKUP(J775,Cleaned_ProductTable!$A:$F,5,FALSE())</f>
        <v>392.89</v>
      </c>
      <c r="O775" s="4" t="str">
        <f>Cleaned_SalesTable!E775</f>
        <v>STORE2</v>
      </c>
      <c r="P775" s="4" t="str">
        <f>VLOOKUP(O775,Cleaned_StoreTable!$A:$F,2,FALSE())</f>
        <v>Black-Horn</v>
      </c>
      <c r="Q775" s="4" t="str">
        <f>VLOOKUP(O775,Cleaned_StoreTable!$A:$F,3,FALSE())</f>
        <v>South</v>
      </c>
      <c r="R775" s="4" t="str">
        <f>VLOOKUP(O775,Cleaned_StoreTable!$A:$F,5,FALSE())</f>
        <v>Outlet</v>
      </c>
      <c r="S775" s="4">
        <f>Cleaned_SalesTable!F775</f>
        <v>4</v>
      </c>
      <c r="T775" s="9">
        <f>Cleaned_SalesTable!G775</f>
        <v>402.11</v>
      </c>
      <c r="U775" s="8">
        <f>Cleaned_SalesTable!H775</f>
        <v>0.14000000000000001</v>
      </c>
      <c r="V775" s="4" t="str">
        <f>Cleaned_SalesTable!I775</f>
        <v>PayPal</v>
      </c>
      <c r="W775" s="9">
        <f>Cleaned_SalesTable!J775</f>
        <v>1383.2583999999999</v>
      </c>
      <c r="X775" s="9">
        <f t="shared" si="74"/>
        <v>1571.56</v>
      </c>
      <c r="Y775" s="9">
        <f t="shared" si="75"/>
        <v>-188.3</v>
      </c>
      <c r="Z775" s="10">
        <f t="shared" si="76"/>
        <v>-0.1361</v>
      </c>
      <c r="AA775" s="4" t="str">
        <f t="shared" si="77"/>
        <v>High Value</v>
      </c>
    </row>
    <row r="776" spans="1:27" ht="15" customHeight="1" x14ac:dyDescent="0.3">
      <c r="A776" s="4" t="str">
        <f>Cleaned_SalesTable!A776</f>
        <v>SALE774</v>
      </c>
      <c r="B776" s="26">
        <f>Cleaned_SalesTable!B776</f>
        <v>45804</v>
      </c>
      <c r="C776" s="4" t="str">
        <f t="shared" si="72"/>
        <v>May-2025</v>
      </c>
      <c r="D776" s="24">
        <f t="shared" si="73"/>
        <v>2025</v>
      </c>
      <c r="E776" s="4" t="str">
        <f>Cleaned_SalesTable!C776</f>
        <v>CUST1408</v>
      </c>
      <c r="F776" s="4" t="str">
        <f>VLOOKUP(E776,Cleaned_CustomerTable!$A:$H,2,FALSE())</f>
        <v>Isabel Foster</v>
      </c>
      <c r="G776" s="24">
        <f>VLOOKUP(E776,Cleaned_CustomerTable!$A:$H,3,FALSE())</f>
        <v>36</v>
      </c>
      <c r="H776" s="4" t="str">
        <f>VLOOKUP(E776,Cleaned_CustomerTable!$A:$H,8,FALSE())</f>
        <v>Gold</v>
      </c>
      <c r="I776" s="4" t="str">
        <f>VLOOKUP(E776,Cleaned_CustomerTable!$A:$H,6,FALSE())</f>
        <v>New Jersey</v>
      </c>
      <c r="J776" s="4" t="str">
        <f>Cleaned_SalesTable!D776</f>
        <v>PROD84</v>
      </c>
      <c r="K776" s="4" t="str">
        <f>VLOOKUP(J776,Cleaned_ProductTable!$A:$F,2,FALSE())</f>
        <v>Wooden Bookshelf</v>
      </c>
      <c r="L776" s="4" t="str">
        <f>VLOOKUP(J776,Cleaned_ProductTable!$A:$F,3,FALSE())</f>
        <v>Home</v>
      </c>
      <c r="M776" s="4" t="str">
        <f>VLOOKUP(J776,Cleaned_ProductTable!$A:$F,4,FALSE())</f>
        <v>Collins-Stephenson</v>
      </c>
      <c r="N776" s="4">
        <f>VLOOKUP(J776,Cleaned_ProductTable!$A:$F,5,FALSE())</f>
        <v>388.46</v>
      </c>
      <c r="O776" s="4" t="str">
        <f>Cleaned_SalesTable!E776</f>
        <v>STORE17</v>
      </c>
      <c r="P776" s="4" t="str">
        <f>VLOOKUP(O776,Cleaned_StoreTable!$A:$F,2,FALSE())</f>
        <v>Holloway Ltd</v>
      </c>
      <c r="Q776" s="4" t="str">
        <f>VLOOKUP(O776,Cleaned_StoreTable!$A:$F,3,FALSE())</f>
        <v>North</v>
      </c>
      <c r="R776" s="4" t="str">
        <f>VLOOKUP(O776,Cleaned_StoreTable!$A:$F,5,FALSE())</f>
        <v>Flagship</v>
      </c>
      <c r="S776" s="4">
        <f>Cleaned_SalesTable!F776</f>
        <v>3</v>
      </c>
      <c r="T776" s="9">
        <f>Cleaned_SalesTable!G776</f>
        <v>846.31</v>
      </c>
      <c r="U776" s="8">
        <f>Cleaned_SalesTable!H776</f>
        <v>0.18</v>
      </c>
      <c r="V776" s="4" t="str">
        <f>Cleaned_SalesTable!I776</f>
        <v>COD</v>
      </c>
      <c r="W776" s="9">
        <f>Cleaned_SalesTable!J776</f>
        <v>2081.9225999999999</v>
      </c>
      <c r="X776" s="9">
        <f t="shared" si="74"/>
        <v>1165.3800000000001</v>
      </c>
      <c r="Y776" s="9">
        <f t="shared" si="75"/>
        <v>916.54</v>
      </c>
      <c r="Z776" s="10">
        <f t="shared" si="76"/>
        <v>0.44019999999999998</v>
      </c>
      <c r="AA776" s="4" t="str">
        <f t="shared" si="77"/>
        <v>High Value</v>
      </c>
    </row>
    <row r="777" spans="1:27" ht="15" customHeight="1" x14ac:dyDescent="0.3">
      <c r="A777" s="4" t="str">
        <f>Cleaned_SalesTable!A777</f>
        <v>SALE775</v>
      </c>
      <c r="B777" s="26">
        <f>Cleaned_SalesTable!B777</f>
        <v>45821</v>
      </c>
      <c r="C777" s="4" t="str">
        <f t="shared" si="72"/>
        <v>Jun-2025</v>
      </c>
      <c r="D777" s="24">
        <f t="shared" si="73"/>
        <v>2025</v>
      </c>
      <c r="E777" s="4" t="str">
        <f>Cleaned_SalesTable!C777</f>
        <v>CUST1168</v>
      </c>
      <c r="F777" s="4" t="str">
        <f>VLOOKUP(E777,Cleaned_CustomerTable!$A:$H,2,FALSE())</f>
        <v>Daniel Contreras</v>
      </c>
      <c r="G777" s="24">
        <f>VLOOKUP(E777,Cleaned_CustomerTable!$A:$H,3,FALSE())</f>
        <v>36</v>
      </c>
      <c r="H777" s="4" t="str">
        <f>VLOOKUP(E777,Cleaned_CustomerTable!$A:$H,8,FALSE())</f>
        <v>Platinum</v>
      </c>
      <c r="I777" s="4" t="str">
        <f>VLOOKUP(E777,Cleaned_CustomerTable!$A:$H,6,FALSE())</f>
        <v>Florida</v>
      </c>
      <c r="J777" s="4" t="str">
        <f>Cleaned_SalesTable!D777</f>
        <v>PROD94</v>
      </c>
      <c r="K777" s="4" t="str">
        <f>VLOOKUP(J777,Cleaned_ProductTable!$A:$F,2,FALSE())</f>
        <v>Vitamin E Body Lotion</v>
      </c>
      <c r="L777" s="4" t="str">
        <f>VLOOKUP(J777,Cleaned_ProductTable!$A:$F,3,FALSE())</f>
        <v>Beauty</v>
      </c>
      <c r="M777" s="4" t="str">
        <f>VLOOKUP(J777,Cleaned_ProductTable!$A:$F,4,FALSE())</f>
        <v>Hoffman-Williams</v>
      </c>
      <c r="N777" s="4">
        <f>VLOOKUP(J777,Cleaned_ProductTable!$A:$F,5,FALSE())</f>
        <v>358.47</v>
      </c>
      <c r="O777" s="4" t="str">
        <f>Cleaned_SalesTable!E777</f>
        <v>STORE14</v>
      </c>
      <c r="P777" s="4" t="str">
        <f>VLOOKUP(O777,Cleaned_StoreTable!$A:$F,2,FALSE())</f>
        <v>Mcdonald Inc</v>
      </c>
      <c r="Q777" s="4" t="str">
        <f>VLOOKUP(O777,Cleaned_StoreTable!$A:$F,3,FALSE())</f>
        <v>South</v>
      </c>
      <c r="R777" s="4" t="str">
        <f>VLOOKUP(O777,Cleaned_StoreTable!$A:$F,5,FALSE())</f>
        <v>Outlet</v>
      </c>
      <c r="S777" s="4">
        <f>Cleaned_SalesTable!F777</f>
        <v>1</v>
      </c>
      <c r="T777" s="9">
        <f>Cleaned_SalesTable!G777</f>
        <v>269.94</v>
      </c>
      <c r="U777" s="8">
        <f>Cleaned_SalesTable!H777</f>
        <v>7.0000000000000007E-2</v>
      </c>
      <c r="V777" s="4" t="str">
        <f>Cleaned_SalesTable!I777</f>
        <v>COD</v>
      </c>
      <c r="W777" s="9">
        <f>Cleaned_SalesTable!J777</f>
        <v>251.04419999999999</v>
      </c>
      <c r="X777" s="9">
        <f t="shared" si="74"/>
        <v>358.47</v>
      </c>
      <c r="Y777" s="9">
        <f t="shared" si="75"/>
        <v>-107.43</v>
      </c>
      <c r="Z777" s="10">
        <f t="shared" si="76"/>
        <v>-0.4279</v>
      </c>
      <c r="AA777" s="4" t="str">
        <f t="shared" si="77"/>
        <v>Standard</v>
      </c>
    </row>
    <row r="778" spans="1:27" ht="15" customHeight="1" x14ac:dyDescent="0.3">
      <c r="A778" s="4" t="str">
        <f>Cleaned_SalesTable!A778</f>
        <v>SALE776</v>
      </c>
      <c r="B778" s="26">
        <f>Cleaned_SalesTable!B778</f>
        <v>45472</v>
      </c>
      <c r="C778" s="4" t="str">
        <f t="shared" si="72"/>
        <v>Jun-2024</v>
      </c>
      <c r="D778" s="24">
        <f t="shared" si="73"/>
        <v>2024</v>
      </c>
      <c r="E778" s="4" t="str">
        <f>Cleaned_SalesTable!C778</f>
        <v>CUST1241</v>
      </c>
      <c r="F778" s="4" t="str">
        <f>VLOOKUP(E778,Cleaned_CustomerTable!$A:$H,2,FALSE())</f>
        <v>Mr. William Horton</v>
      </c>
      <c r="G778" s="24">
        <f>VLOOKUP(E778,Cleaned_CustomerTable!$A:$H,3,FALSE())</f>
        <v>31</v>
      </c>
      <c r="H778" s="4" t="str">
        <f>VLOOKUP(E778,Cleaned_CustomerTable!$A:$H,8,FALSE())</f>
        <v>Platinum</v>
      </c>
      <c r="I778" s="4" t="str">
        <f>VLOOKUP(E778,Cleaned_CustomerTable!$A:$H,6,FALSE())</f>
        <v>Virginia</v>
      </c>
      <c r="J778" s="4" t="str">
        <f>Cleaned_SalesTable!D778</f>
        <v>PROD20</v>
      </c>
      <c r="K778" s="4" t="str">
        <f>VLOOKUP(J778,Cleaned_ProductTable!$A:$F,2,FALSE())</f>
        <v>Outdoor Sports Water Bottle</v>
      </c>
      <c r="L778" s="4" t="str">
        <f>VLOOKUP(J778,Cleaned_ProductTable!$A:$F,3,FALSE())</f>
        <v>Sports</v>
      </c>
      <c r="M778" s="4" t="str">
        <f>VLOOKUP(J778,Cleaned_ProductTable!$A:$F,4,FALSE())</f>
        <v>Soto-Ellis</v>
      </c>
      <c r="N778" s="4">
        <f>VLOOKUP(J778,Cleaned_ProductTable!$A:$F,5,FALSE())</f>
        <v>131.51</v>
      </c>
      <c r="O778" s="4" t="str">
        <f>Cleaned_SalesTable!E778</f>
        <v>STORE4</v>
      </c>
      <c r="P778" s="4" t="str">
        <f>VLOOKUP(O778,Cleaned_StoreTable!$A:$F,2,FALSE())</f>
        <v>Alexander Group</v>
      </c>
      <c r="Q778" s="4" t="str">
        <f>VLOOKUP(O778,Cleaned_StoreTable!$A:$F,3,FALSE())</f>
        <v>South</v>
      </c>
      <c r="R778" s="4" t="str">
        <f>VLOOKUP(O778,Cleaned_StoreTable!$A:$F,5,FALSE())</f>
        <v>Online</v>
      </c>
      <c r="S778" s="4">
        <f>Cleaned_SalesTable!F778</f>
        <v>3</v>
      </c>
      <c r="T778" s="9">
        <f>Cleaned_SalesTable!G778</f>
        <v>909.25</v>
      </c>
      <c r="U778" s="8">
        <f>Cleaned_SalesTable!H778</f>
        <v>0.28999999999999998</v>
      </c>
      <c r="V778" s="4" t="str">
        <f>Cleaned_SalesTable!I778</f>
        <v>COD</v>
      </c>
      <c r="W778" s="9">
        <f>Cleaned_SalesTable!J778</f>
        <v>1936.7025000000001</v>
      </c>
      <c r="X778" s="9">
        <f t="shared" si="74"/>
        <v>394.53</v>
      </c>
      <c r="Y778" s="9">
        <f t="shared" si="75"/>
        <v>1542.17</v>
      </c>
      <c r="Z778" s="10">
        <f t="shared" si="76"/>
        <v>0.79630000000000001</v>
      </c>
      <c r="AA778" s="4" t="str">
        <f t="shared" si="77"/>
        <v>High Value</v>
      </c>
    </row>
    <row r="779" spans="1:27" ht="15" customHeight="1" x14ac:dyDescent="0.3">
      <c r="A779" s="4" t="str">
        <f>Cleaned_SalesTable!A779</f>
        <v>SALE777</v>
      </c>
      <c r="B779" s="26">
        <f>Cleaned_SalesTable!B779</f>
        <v>45331</v>
      </c>
      <c r="C779" s="4" t="str">
        <f t="shared" si="72"/>
        <v>Feb-2024</v>
      </c>
      <c r="D779" s="24">
        <f t="shared" si="73"/>
        <v>2024</v>
      </c>
      <c r="E779" s="4" t="str">
        <f>Cleaned_SalesTable!C779</f>
        <v>CUST1363</v>
      </c>
      <c r="F779" s="4" t="str">
        <f>VLOOKUP(E779,Cleaned_CustomerTable!$A:$H,2,FALSE())</f>
        <v>Elizabeth Smith</v>
      </c>
      <c r="G779" s="24">
        <f>VLOOKUP(E779,Cleaned_CustomerTable!$A:$H,3,FALSE())</f>
        <v>23</v>
      </c>
      <c r="H779" s="4" t="str">
        <f>VLOOKUP(E779,Cleaned_CustomerTable!$A:$H,8,FALSE())</f>
        <v>Bronze</v>
      </c>
      <c r="I779" s="4" t="str">
        <f>VLOOKUP(E779,Cleaned_CustomerTable!$A:$H,6,FALSE())</f>
        <v>Ohio</v>
      </c>
      <c r="J779" s="4" t="str">
        <f>Cleaned_SalesTable!D779</f>
        <v>PROD91</v>
      </c>
      <c r="K779" s="4" t="str">
        <f>VLOOKUP(J779,Cleaned_ProductTable!$A:$F,2,FALSE())</f>
        <v>Women's High Heels</v>
      </c>
      <c r="L779" s="4" t="str">
        <f>VLOOKUP(J779,Cleaned_ProductTable!$A:$F,3,FALSE())</f>
        <v>Clothing</v>
      </c>
      <c r="M779" s="4" t="str">
        <f>VLOOKUP(J779,Cleaned_ProductTable!$A:$F,4,FALSE())</f>
        <v>Smith-Charles</v>
      </c>
      <c r="N779" s="4">
        <f>VLOOKUP(J779,Cleaned_ProductTable!$A:$F,5,FALSE())</f>
        <v>438.25</v>
      </c>
      <c r="O779" s="4" t="str">
        <f>Cleaned_SalesTable!E779</f>
        <v>STORE12</v>
      </c>
      <c r="P779" s="4" t="str">
        <f>VLOOKUP(O779,Cleaned_StoreTable!$A:$F,2,FALSE())</f>
        <v>Thomas, Bridges and Harris</v>
      </c>
      <c r="Q779" s="4" t="str">
        <f>VLOOKUP(O779,Cleaned_StoreTable!$A:$F,3,FALSE())</f>
        <v>North</v>
      </c>
      <c r="R779" s="4" t="str">
        <f>VLOOKUP(O779,Cleaned_StoreTable!$A:$F,5,FALSE())</f>
        <v>Online</v>
      </c>
      <c r="S779" s="4">
        <f>Cleaned_SalesTable!F779</f>
        <v>2</v>
      </c>
      <c r="T779" s="9">
        <f>Cleaned_SalesTable!G779</f>
        <v>229.81</v>
      </c>
      <c r="U779" s="8">
        <f>Cleaned_SalesTable!H779</f>
        <v>0.21</v>
      </c>
      <c r="V779" s="4" t="str">
        <f>Cleaned_SalesTable!I779</f>
        <v>COD</v>
      </c>
      <c r="W779" s="9">
        <f>Cleaned_SalesTable!J779</f>
        <v>363.09980000000002</v>
      </c>
      <c r="X779" s="9">
        <f t="shared" si="74"/>
        <v>876.5</v>
      </c>
      <c r="Y779" s="9">
        <f t="shared" si="75"/>
        <v>-513.4</v>
      </c>
      <c r="Z779" s="10">
        <f t="shared" si="76"/>
        <v>-1.4138999999999999</v>
      </c>
      <c r="AA779" s="4" t="str">
        <f t="shared" si="77"/>
        <v>Standard</v>
      </c>
    </row>
    <row r="780" spans="1:27" ht="15" customHeight="1" x14ac:dyDescent="0.3">
      <c r="A780" s="4" t="str">
        <f>Cleaned_SalesTable!A780</f>
        <v>SALE778</v>
      </c>
      <c r="B780" s="26">
        <f>Cleaned_SalesTable!B780</f>
        <v>45451</v>
      </c>
      <c r="C780" s="4" t="str">
        <f t="shared" si="72"/>
        <v>Jun-2024</v>
      </c>
      <c r="D780" s="24">
        <f t="shared" si="73"/>
        <v>2024</v>
      </c>
      <c r="E780" s="4" t="str">
        <f>Cleaned_SalesTable!C780</f>
        <v>CUST1037</v>
      </c>
      <c r="F780" s="4" t="str">
        <f>VLOOKUP(E780,Cleaned_CustomerTable!$A:$H,2,FALSE())</f>
        <v>Christopher Carter</v>
      </c>
      <c r="G780" s="24">
        <f>VLOOKUP(E780,Cleaned_CustomerTable!$A:$H,3,FALSE())</f>
        <v>27</v>
      </c>
      <c r="H780" s="4" t="str">
        <f>VLOOKUP(E780,Cleaned_CustomerTable!$A:$H,8,FALSE())</f>
        <v>Standard</v>
      </c>
      <c r="I780" s="4" t="str">
        <f>VLOOKUP(E780,Cleaned_CustomerTable!$A:$H,6,FALSE())</f>
        <v>South Dakota</v>
      </c>
      <c r="J780" s="4" t="str">
        <f>Cleaned_SalesTable!D780</f>
        <v>PROD78</v>
      </c>
      <c r="K780" s="4" t="str">
        <f>VLOOKUP(J780,Cleaned_ProductTable!$A:$F,2,FALSE())</f>
        <v>Essential Oil Diffuser</v>
      </c>
      <c r="L780" s="4" t="str">
        <f>VLOOKUP(J780,Cleaned_ProductTable!$A:$F,3,FALSE())</f>
        <v>Home</v>
      </c>
      <c r="M780" s="4" t="str">
        <f>VLOOKUP(J780,Cleaned_ProductTable!$A:$F,4,FALSE())</f>
        <v>Hernandez Inc</v>
      </c>
      <c r="N780" s="4">
        <f>VLOOKUP(J780,Cleaned_ProductTable!$A:$F,5,FALSE())</f>
        <v>325.26</v>
      </c>
      <c r="O780" s="4" t="str">
        <f>Cleaned_SalesTable!E780</f>
        <v>STORE15</v>
      </c>
      <c r="P780" s="4" t="str">
        <f>VLOOKUP(O780,Cleaned_StoreTable!$A:$F,2,FALSE())</f>
        <v>Shelton PLC</v>
      </c>
      <c r="Q780" s="4" t="str">
        <f>VLOOKUP(O780,Cleaned_StoreTable!$A:$F,3,FALSE())</f>
        <v>North</v>
      </c>
      <c r="R780" s="4" t="str">
        <f>VLOOKUP(O780,Cleaned_StoreTable!$A:$F,5,FALSE())</f>
        <v>Flagship</v>
      </c>
      <c r="S780" s="4">
        <f>Cleaned_SalesTable!F780</f>
        <v>3</v>
      </c>
      <c r="T780" s="9">
        <f>Cleaned_SalesTable!G780</f>
        <v>442.36</v>
      </c>
      <c r="U780" s="8">
        <f>Cleaned_SalesTable!H780</f>
        <v>0.06</v>
      </c>
      <c r="V780" s="4" t="str">
        <f>Cleaned_SalesTable!I780</f>
        <v>PayPal</v>
      </c>
      <c r="W780" s="9">
        <f>Cleaned_SalesTable!J780</f>
        <v>1247.4552000000001</v>
      </c>
      <c r="X780" s="9">
        <f t="shared" si="74"/>
        <v>975.78</v>
      </c>
      <c r="Y780" s="9">
        <f t="shared" si="75"/>
        <v>271.68</v>
      </c>
      <c r="Z780" s="10">
        <f t="shared" si="76"/>
        <v>0.21779999999999999</v>
      </c>
      <c r="AA780" s="4" t="str">
        <f t="shared" si="77"/>
        <v>High Value</v>
      </c>
    </row>
    <row r="781" spans="1:27" ht="15" customHeight="1" x14ac:dyDescent="0.3">
      <c r="A781" s="4" t="str">
        <f>Cleaned_SalesTable!A781</f>
        <v>SALE779</v>
      </c>
      <c r="B781" s="26">
        <f>Cleaned_SalesTable!B781</f>
        <v>45386</v>
      </c>
      <c r="C781" s="4" t="str">
        <f t="shared" si="72"/>
        <v>Apr-2024</v>
      </c>
      <c r="D781" s="24">
        <f t="shared" si="73"/>
        <v>2024</v>
      </c>
      <c r="E781" s="4" t="str">
        <f>Cleaned_SalesTable!C781</f>
        <v>CUST1239</v>
      </c>
      <c r="F781" s="4" t="str">
        <f>VLOOKUP(E781,Cleaned_CustomerTable!$A:$H,2,FALSE())</f>
        <v>Maria Hill</v>
      </c>
      <c r="G781" s="24">
        <f>VLOOKUP(E781,Cleaned_CustomerTable!$A:$H,3,FALSE())</f>
        <v>58</v>
      </c>
      <c r="H781" s="4" t="str">
        <f>VLOOKUP(E781,Cleaned_CustomerTable!$A:$H,8,FALSE())</f>
        <v>Platinum</v>
      </c>
      <c r="I781" s="4" t="str">
        <f>VLOOKUP(E781,Cleaned_CustomerTable!$A:$H,6,FALSE())</f>
        <v>Nevada</v>
      </c>
      <c r="J781" s="4" t="str">
        <f>Cleaned_SalesTable!D781</f>
        <v>PROD86</v>
      </c>
      <c r="K781" s="4" t="str">
        <f>VLOOKUP(J781,Cleaned_ProductTable!$A:$F,2,FALSE())</f>
        <v>Kitchen Cutting Board</v>
      </c>
      <c r="L781" s="4" t="str">
        <f>VLOOKUP(J781,Cleaned_ProductTable!$A:$F,3,FALSE())</f>
        <v>Home</v>
      </c>
      <c r="M781" s="4" t="str">
        <f>VLOOKUP(J781,Cleaned_ProductTable!$A:$F,4,FALSE())</f>
        <v>Taylor, Dodson and Johnston</v>
      </c>
      <c r="N781" s="4">
        <f>VLOOKUP(J781,Cleaned_ProductTable!$A:$F,5,FALSE())</f>
        <v>176.07</v>
      </c>
      <c r="O781" s="4" t="str">
        <f>Cleaned_SalesTable!E781</f>
        <v>STORE3</v>
      </c>
      <c r="P781" s="4" t="str">
        <f>VLOOKUP(O781,Cleaned_StoreTable!$A:$F,2,FALSE())</f>
        <v>Johnson-Wright</v>
      </c>
      <c r="Q781" s="4" t="str">
        <f>VLOOKUP(O781,Cleaned_StoreTable!$A:$F,3,FALSE())</f>
        <v>North</v>
      </c>
      <c r="R781" s="4" t="str">
        <f>VLOOKUP(O781,Cleaned_StoreTable!$A:$F,5,FALSE())</f>
        <v>Outlet</v>
      </c>
      <c r="S781" s="4">
        <f>Cleaned_SalesTable!F781</f>
        <v>3</v>
      </c>
      <c r="T781" s="9">
        <f>Cleaned_SalesTable!G781</f>
        <v>413.74</v>
      </c>
      <c r="U781" s="8">
        <f>Cleaned_SalesTable!H781</f>
        <v>0.01</v>
      </c>
      <c r="V781" s="4" t="str">
        <f>Cleaned_SalesTable!I781</f>
        <v>Credit Card</v>
      </c>
      <c r="W781" s="9">
        <f>Cleaned_SalesTable!J781</f>
        <v>1228.8078</v>
      </c>
      <c r="X781" s="9">
        <f t="shared" si="74"/>
        <v>528.21</v>
      </c>
      <c r="Y781" s="9">
        <f t="shared" si="75"/>
        <v>700.6</v>
      </c>
      <c r="Z781" s="10">
        <f t="shared" si="76"/>
        <v>0.57010000000000005</v>
      </c>
      <c r="AA781" s="4" t="str">
        <f t="shared" si="77"/>
        <v>High Value</v>
      </c>
    </row>
    <row r="782" spans="1:27" ht="15" customHeight="1" x14ac:dyDescent="0.3">
      <c r="A782" s="4" t="str">
        <f>Cleaned_SalesTable!A782</f>
        <v>SALE780</v>
      </c>
      <c r="B782" s="26">
        <f>Cleaned_SalesTable!B782</f>
        <v>45477</v>
      </c>
      <c r="C782" s="4" t="str">
        <f t="shared" si="72"/>
        <v>Jul-2024</v>
      </c>
      <c r="D782" s="24">
        <f t="shared" si="73"/>
        <v>2024</v>
      </c>
      <c r="E782" s="4" t="str">
        <f>Cleaned_SalesTable!C782</f>
        <v>CUST1496</v>
      </c>
      <c r="F782" s="4" t="str">
        <f>VLOOKUP(E782,Cleaned_CustomerTable!$A:$H,2,FALSE())</f>
        <v>Christopher Ford</v>
      </c>
      <c r="G782" s="24">
        <f>VLOOKUP(E782,Cleaned_CustomerTable!$A:$H,3,FALSE())</f>
        <v>56</v>
      </c>
      <c r="H782" s="4" t="str">
        <f>VLOOKUP(E782,Cleaned_CustomerTable!$A:$H,8,FALSE())</f>
        <v>Bronze</v>
      </c>
      <c r="I782" s="4" t="str">
        <f>VLOOKUP(E782,Cleaned_CustomerTable!$A:$H,6,FALSE())</f>
        <v>Ohio</v>
      </c>
      <c r="J782" s="4" t="str">
        <f>Cleaned_SalesTable!D782</f>
        <v>PROD89</v>
      </c>
      <c r="K782" s="4" t="str">
        <f>VLOOKUP(J782,Cleaned_ProductTable!$A:$F,2,FALSE())</f>
        <v>Face Foundation Kit</v>
      </c>
      <c r="L782" s="4" t="str">
        <f>VLOOKUP(J782,Cleaned_ProductTable!$A:$F,3,FALSE())</f>
        <v>Beauty</v>
      </c>
      <c r="M782" s="4" t="str">
        <f>VLOOKUP(J782,Cleaned_ProductTable!$A:$F,4,FALSE())</f>
        <v>Taylor-Elliott</v>
      </c>
      <c r="N782" s="4">
        <f>VLOOKUP(J782,Cleaned_ProductTable!$A:$F,5,FALSE())</f>
        <v>183.04</v>
      </c>
      <c r="O782" s="4" t="str">
        <f>Cleaned_SalesTable!E782</f>
        <v>STORE14</v>
      </c>
      <c r="P782" s="4" t="str">
        <f>VLOOKUP(O782,Cleaned_StoreTable!$A:$F,2,FALSE())</f>
        <v>Mcdonald Inc</v>
      </c>
      <c r="Q782" s="4" t="str">
        <f>VLOOKUP(O782,Cleaned_StoreTable!$A:$F,3,FALSE())</f>
        <v>South</v>
      </c>
      <c r="R782" s="4" t="str">
        <f>VLOOKUP(O782,Cleaned_StoreTable!$A:$F,5,FALSE())</f>
        <v>Outlet</v>
      </c>
      <c r="S782" s="4">
        <f>Cleaned_SalesTable!F782</f>
        <v>4</v>
      </c>
      <c r="T782" s="9">
        <f>Cleaned_SalesTable!G782</f>
        <v>79.75</v>
      </c>
      <c r="U782" s="8">
        <f>Cleaned_SalesTable!H782</f>
        <v>0.18</v>
      </c>
      <c r="V782" s="4" t="str">
        <f>Cleaned_SalesTable!I782</f>
        <v>PayPal</v>
      </c>
      <c r="W782" s="9">
        <f>Cleaned_SalesTable!J782</f>
        <v>261.58</v>
      </c>
      <c r="X782" s="9">
        <f t="shared" si="74"/>
        <v>732.16</v>
      </c>
      <c r="Y782" s="9">
        <f t="shared" si="75"/>
        <v>-470.58</v>
      </c>
      <c r="Z782" s="10">
        <f t="shared" si="76"/>
        <v>-1.7989999999999999</v>
      </c>
      <c r="AA782" s="4" t="str">
        <f t="shared" si="77"/>
        <v>Standard</v>
      </c>
    </row>
    <row r="783" spans="1:27" ht="15" customHeight="1" x14ac:dyDescent="0.3">
      <c r="A783" s="4" t="str">
        <f>Cleaned_SalesTable!A783</f>
        <v>SALE781</v>
      </c>
      <c r="B783" s="26">
        <f>Cleaned_SalesTable!B783</f>
        <v>45433</v>
      </c>
      <c r="C783" s="4" t="str">
        <f t="shared" si="72"/>
        <v>May-2024</v>
      </c>
      <c r="D783" s="24">
        <f t="shared" si="73"/>
        <v>2024</v>
      </c>
      <c r="E783" s="4" t="str">
        <f>Cleaned_SalesTable!C783</f>
        <v>CUST1495</v>
      </c>
      <c r="F783" s="4" t="str">
        <f>VLOOKUP(E783,Cleaned_CustomerTable!$A:$H,2,FALSE())</f>
        <v>James Berger</v>
      </c>
      <c r="G783" s="24">
        <f>VLOOKUP(E783,Cleaned_CustomerTable!$A:$H,3,FALSE())</f>
        <v>23</v>
      </c>
      <c r="H783" s="4" t="str">
        <f>VLOOKUP(E783,Cleaned_CustomerTable!$A:$H,8,FALSE())</f>
        <v>Bronze</v>
      </c>
      <c r="I783" s="4" t="str">
        <f>VLOOKUP(E783,Cleaned_CustomerTable!$A:$H,6,FALSE())</f>
        <v>Delaware</v>
      </c>
      <c r="J783" s="4" t="str">
        <f>Cleaned_SalesTable!D783</f>
        <v>PROD40</v>
      </c>
      <c r="K783" s="4" t="str">
        <f>VLOOKUP(J783,Cleaned_ProductTable!$A:$F,2,FALSE())</f>
        <v>Noise-Canceling Headphones</v>
      </c>
      <c r="L783" s="4" t="str">
        <f>VLOOKUP(J783,Cleaned_ProductTable!$A:$F,3,FALSE())</f>
        <v>Electronics</v>
      </c>
      <c r="M783" s="4" t="str">
        <f>VLOOKUP(J783,Cleaned_ProductTable!$A:$F,4,FALSE())</f>
        <v>Taylor-Hart</v>
      </c>
      <c r="N783" s="4">
        <f>VLOOKUP(J783,Cleaned_ProductTable!$A:$F,5,FALSE())</f>
        <v>38.520000000000003</v>
      </c>
      <c r="O783" s="4" t="str">
        <f>Cleaned_SalesTable!E783</f>
        <v>STORE12</v>
      </c>
      <c r="P783" s="4" t="str">
        <f>VLOOKUP(O783,Cleaned_StoreTable!$A:$F,2,FALSE())</f>
        <v>Thomas, Bridges and Harris</v>
      </c>
      <c r="Q783" s="4" t="str">
        <f>VLOOKUP(O783,Cleaned_StoreTable!$A:$F,3,FALSE())</f>
        <v>North</v>
      </c>
      <c r="R783" s="4" t="str">
        <f>VLOOKUP(O783,Cleaned_StoreTable!$A:$F,5,FALSE())</f>
        <v>Online</v>
      </c>
      <c r="S783" s="4">
        <f>Cleaned_SalesTable!F783</f>
        <v>4</v>
      </c>
      <c r="T783" s="9">
        <f>Cleaned_SalesTable!G783</f>
        <v>95.06</v>
      </c>
      <c r="U783" s="8">
        <f>Cleaned_SalesTable!H783</f>
        <v>0.03</v>
      </c>
      <c r="V783" s="4" t="str">
        <f>Cleaned_SalesTable!I783</f>
        <v>Credit Card</v>
      </c>
      <c r="W783" s="9">
        <f>Cleaned_SalesTable!J783</f>
        <v>368.83280000000002</v>
      </c>
      <c r="X783" s="9">
        <f t="shared" si="74"/>
        <v>154.08000000000001</v>
      </c>
      <c r="Y783" s="9">
        <f t="shared" si="75"/>
        <v>214.75</v>
      </c>
      <c r="Z783" s="10">
        <f t="shared" si="76"/>
        <v>0.58220000000000005</v>
      </c>
      <c r="AA783" s="4" t="str">
        <f t="shared" si="77"/>
        <v>Standard</v>
      </c>
    </row>
    <row r="784" spans="1:27" ht="15" customHeight="1" x14ac:dyDescent="0.3">
      <c r="A784" s="4" t="str">
        <f>Cleaned_SalesTable!A784</f>
        <v>SALE782</v>
      </c>
      <c r="B784" s="26">
        <f>Cleaned_SalesTable!B784</f>
        <v>45759</v>
      </c>
      <c r="C784" s="4" t="str">
        <f t="shared" si="72"/>
        <v>Apr-2025</v>
      </c>
      <c r="D784" s="24">
        <f t="shared" si="73"/>
        <v>2025</v>
      </c>
      <c r="E784" s="4" t="str">
        <f>Cleaned_SalesTable!C784</f>
        <v>CUST1416</v>
      </c>
      <c r="F784" s="4" t="str">
        <f>VLOOKUP(E784,Cleaned_CustomerTable!$A:$H,2,FALSE())</f>
        <v>Jennifer Myers</v>
      </c>
      <c r="G784" s="24">
        <f>VLOOKUP(E784,Cleaned_CustomerTable!$A:$H,3,FALSE())</f>
        <v>46</v>
      </c>
      <c r="H784" s="4" t="str">
        <f>VLOOKUP(E784,Cleaned_CustomerTable!$A:$H,8,FALSE())</f>
        <v>Platinum</v>
      </c>
      <c r="I784" s="4" t="str">
        <f>VLOOKUP(E784,Cleaned_CustomerTable!$A:$H,6,FALSE())</f>
        <v>Wisconsin</v>
      </c>
      <c r="J784" s="4" t="str">
        <f>Cleaned_SalesTable!D784</f>
        <v>PROD98</v>
      </c>
      <c r="K784" s="4" t="str">
        <f>VLOOKUP(J784,Cleaned_ProductTable!$A:$F,2,FALSE())</f>
        <v>Portable Bluetooth Speaker</v>
      </c>
      <c r="L784" s="4" t="str">
        <f>VLOOKUP(J784,Cleaned_ProductTable!$A:$F,3,FALSE())</f>
        <v>Electronics</v>
      </c>
      <c r="M784" s="4" t="str">
        <f>VLOOKUP(J784,Cleaned_ProductTable!$A:$F,4,FALSE())</f>
        <v>Flores-King</v>
      </c>
      <c r="N784" s="4">
        <f>VLOOKUP(J784,Cleaned_ProductTable!$A:$F,5,FALSE())</f>
        <v>431.67</v>
      </c>
      <c r="O784" s="4" t="str">
        <f>Cleaned_SalesTable!E784</f>
        <v>STORE7</v>
      </c>
      <c r="P784" s="4" t="str">
        <f>VLOOKUP(O784,Cleaned_StoreTable!$A:$F,2,FALSE())</f>
        <v>Martinez-Mullins</v>
      </c>
      <c r="Q784" s="4" t="str">
        <f>VLOOKUP(O784,Cleaned_StoreTable!$A:$F,3,FALSE())</f>
        <v>South</v>
      </c>
      <c r="R784" s="4" t="str">
        <f>VLOOKUP(O784,Cleaned_StoreTable!$A:$F,5,FALSE())</f>
        <v>Online</v>
      </c>
      <c r="S784" s="4">
        <f>Cleaned_SalesTable!F784</f>
        <v>4</v>
      </c>
      <c r="T784" s="9">
        <f>Cleaned_SalesTable!G784</f>
        <v>107.08</v>
      </c>
      <c r="U784" s="8">
        <f>Cleaned_SalesTable!H784</f>
        <v>0.27</v>
      </c>
      <c r="V784" s="4" t="str">
        <f>Cleaned_SalesTable!I784</f>
        <v>COD</v>
      </c>
      <c r="W784" s="9">
        <f>Cleaned_SalesTable!J784</f>
        <v>312.67360000000002</v>
      </c>
      <c r="X784" s="9">
        <f t="shared" si="74"/>
        <v>1726.68</v>
      </c>
      <c r="Y784" s="9">
        <f t="shared" si="75"/>
        <v>-1414.01</v>
      </c>
      <c r="Z784" s="10">
        <f t="shared" si="76"/>
        <v>-4.5223000000000004</v>
      </c>
      <c r="AA784" s="4" t="str">
        <f t="shared" si="77"/>
        <v>Standard</v>
      </c>
    </row>
    <row r="785" spans="1:27" ht="15" customHeight="1" x14ac:dyDescent="0.3">
      <c r="A785" s="4" t="str">
        <f>Cleaned_SalesTable!A785</f>
        <v>SALE783</v>
      </c>
      <c r="B785" s="26">
        <f>Cleaned_SalesTable!B785</f>
        <v>45794</v>
      </c>
      <c r="C785" s="4" t="str">
        <f t="shared" si="72"/>
        <v>May-2025</v>
      </c>
      <c r="D785" s="24">
        <f t="shared" si="73"/>
        <v>2025</v>
      </c>
      <c r="E785" s="4" t="str">
        <f>Cleaned_SalesTable!C785</f>
        <v>CUST1474</v>
      </c>
      <c r="F785" s="4" t="str">
        <f>VLOOKUP(E785,Cleaned_CustomerTable!$A:$H,2,FALSE())</f>
        <v>Joshua Howard</v>
      </c>
      <c r="G785" s="24">
        <f>VLOOKUP(E785,Cleaned_CustomerTable!$A:$H,3,FALSE())</f>
        <v>32</v>
      </c>
      <c r="H785" s="4" t="str">
        <f>VLOOKUP(E785,Cleaned_CustomerTable!$A:$H,8,FALSE())</f>
        <v>Platinum</v>
      </c>
      <c r="I785" s="4" t="str">
        <f>VLOOKUP(E785,Cleaned_CustomerTable!$A:$H,6,FALSE())</f>
        <v>South Dakota</v>
      </c>
      <c r="J785" s="4" t="str">
        <f>Cleaned_SalesTable!D785</f>
        <v>PROD99</v>
      </c>
      <c r="K785" s="4" t="str">
        <f>VLOOKUP(J785,Cleaned_ProductTable!$A:$F,2,FALSE())</f>
        <v>Stainless Steel Cookware Set</v>
      </c>
      <c r="L785" s="4" t="str">
        <f>VLOOKUP(J785,Cleaned_ProductTable!$A:$F,3,FALSE())</f>
        <v>Home</v>
      </c>
      <c r="M785" s="4" t="str">
        <f>VLOOKUP(J785,Cleaned_ProductTable!$A:$F,4,FALSE())</f>
        <v>Campbell Ltd</v>
      </c>
      <c r="N785" s="4">
        <f>VLOOKUP(J785,Cleaned_ProductTable!$A:$F,5,FALSE())</f>
        <v>201.41</v>
      </c>
      <c r="O785" s="4" t="str">
        <f>Cleaned_SalesTable!E785</f>
        <v>STORE18</v>
      </c>
      <c r="P785" s="4" t="str">
        <f>VLOOKUP(O785,Cleaned_StoreTable!$A:$F,2,FALSE())</f>
        <v>Guerrero-Schmitt</v>
      </c>
      <c r="Q785" s="4" t="str">
        <f>VLOOKUP(O785,Cleaned_StoreTable!$A:$F,3,FALSE())</f>
        <v>East</v>
      </c>
      <c r="R785" s="4" t="str">
        <f>VLOOKUP(O785,Cleaned_StoreTable!$A:$F,5,FALSE())</f>
        <v>Flagship</v>
      </c>
      <c r="S785" s="4">
        <f>Cleaned_SalesTable!F785</f>
        <v>1</v>
      </c>
      <c r="T785" s="9">
        <f>Cleaned_SalesTable!G785</f>
        <v>873.18</v>
      </c>
      <c r="U785" s="8">
        <f>Cleaned_SalesTable!H785</f>
        <v>0.03</v>
      </c>
      <c r="V785" s="4" t="str">
        <f>Cleaned_SalesTable!I785</f>
        <v>COD</v>
      </c>
      <c r="W785" s="9">
        <f>Cleaned_SalesTable!J785</f>
        <v>846.9846</v>
      </c>
      <c r="X785" s="9">
        <f t="shared" si="74"/>
        <v>201.41</v>
      </c>
      <c r="Y785" s="9">
        <f t="shared" si="75"/>
        <v>645.57000000000005</v>
      </c>
      <c r="Z785" s="10">
        <f t="shared" si="76"/>
        <v>0.76219999999999999</v>
      </c>
      <c r="AA785" s="4" t="str">
        <f t="shared" si="77"/>
        <v>Standard</v>
      </c>
    </row>
    <row r="786" spans="1:27" ht="15" customHeight="1" x14ac:dyDescent="0.3">
      <c r="A786" s="4" t="str">
        <f>Cleaned_SalesTable!A786</f>
        <v>SALE784</v>
      </c>
      <c r="B786" s="26">
        <f>Cleaned_SalesTable!B786</f>
        <v>45764</v>
      </c>
      <c r="C786" s="4" t="str">
        <f t="shared" si="72"/>
        <v>Apr-2025</v>
      </c>
      <c r="D786" s="24">
        <f t="shared" si="73"/>
        <v>2025</v>
      </c>
      <c r="E786" s="4" t="str">
        <f>Cleaned_SalesTable!C786</f>
        <v>CUST1377</v>
      </c>
      <c r="F786" s="4" t="str">
        <f>VLOOKUP(E786,Cleaned_CustomerTable!$A:$H,2,FALSE())</f>
        <v>Charles Conley</v>
      </c>
      <c r="G786" s="24">
        <f>VLOOKUP(E786,Cleaned_CustomerTable!$A:$H,3,FALSE())</f>
        <v>39</v>
      </c>
      <c r="H786" s="4" t="str">
        <f>VLOOKUP(E786,Cleaned_CustomerTable!$A:$H,8,FALSE())</f>
        <v>Gold</v>
      </c>
      <c r="I786" s="4" t="str">
        <f>VLOOKUP(E786,Cleaned_CustomerTable!$A:$H,6,FALSE())</f>
        <v>Maine</v>
      </c>
      <c r="J786" s="4" t="str">
        <f>Cleaned_SalesTable!D786</f>
        <v>PROD70</v>
      </c>
      <c r="K786" s="4" t="str">
        <f>VLOOKUP(J786,Cleaned_ProductTable!$A:$F,2,FALSE())</f>
        <v>Kitchen Storage Rack</v>
      </c>
      <c r="L786" s="4" t="str">
        <f>VLOOKUP(J786,Cleaned_ProductTable!$A:$F,3,FALSE())</f>
        <v>Home</v>
      </c>
      <c r="M786" s="4" t="str">
        <f>VLOOKUP(J786,Cleaned_ProductTable!$A:$F,4,FALSE())</f>
        <v>Duran Group</v>
      </c>
      <c r="N786" s="4">
        <f>VLOOKUP(J786,Cleaned_ProductTable!$A:$F,5,FALSE())</f>
        <v>138.05000000000001</v>
      </c>
      <c r="O786" s="4" t="str">
        <f>Cleaned_SalesTable!E786</f>
        <v>STORE18</v>
      </c>
      <c r="P786" s="4" t="str">
        <f>VLOOKUP(O786,Cleaned_StoreTable!$A:$F,2,FALSE())</f>
        <v>Guerrero-Schmitt</v>
      </c>
      <c r="Q786" s="4" t="str">
        <f>VLOOKUP(O786,Cleaned_StoreTable!$A:$F,3,FALSE())</f>
        <v>East</v>
      </c>
      <c r="R786" s="4" t="str">
        <f>VLOOKUP(O786,Cleaned_StoreTable!$A:$F,5,FALSE())</f>
        <v>Flagship</v>
      </c>
      <c r="S786" s="4">
        <f>Cleaned_SalesTable!F786</f>
        <v>1</v>
      </c>
      <c r="T786" s="9">
        <f>Cleaned_SalesTable!G786</f>
        <v>914.75</v>
      </c>
      <c r="U786" s="8">
        <f>Cleaned_SalesTable!H786</f>
        <v>0.1</v>
      </c>
      <c r="V786" s="4" t="str">
        <f>Cleaned_SalesTable!I786</f>
        <v>COD</v>
      </c>
      <c r="W786" s="9">
        <f>Cleaned_SalesTable!J786</f>
        <v>823.27499999999998</v>
      </c>
      <c r="X786" s="9">
        <f t="shared" si="74"/>
        <v>138.05000000000001</v>
      </c>
      <c r="Y786" s="9">
        <f t="shared" si="75"/>
        <v>685.23</v>
      </c>
      <c r="Z786" s="10">
        <f t="shared" si="76"/>
        <v>0.83230000000000004</v>
      </c>
      <c r="AA786" s="4" t="str">
        <f t="shared" si="77"/>
        <v>Standard</v>
      </c>
    </row>
    <row r="787" spans="1:27" ht="15" customHeight="1" x14ac:dyDescent="0.3">
      <c r="A787" s="4" t="str">
        <f>Cleaned_SalesTable!A787</f>
        <v>SALE785</v>
      </c>
      <c r="B787" s="26">
        <f>Cleaned_SalesTable!B787</f>
        <v>45279</v>
      </c>
      <c r="C787" s="4" t="str">
        <f t="shared" si="72"/>
        <v>Dec-2023</v>
      </c>
      <c r="D787" s="24">
        <f t="shared" si="73"/>
        <v>2023</v>
      </c>
      <c r="E787" s="4" t="str">
        <f>Cleaned_SalesTable!C787</f>
        <v>CUST1049</v>
      </c>
      <c r="F787" s="4" t="str">
        <f>VLOOKUP(E787,Cleaned_CustomerTable!$A:$H,2,FALSE())</f>
        <v>Timothy Weaver</v>
      </c>
      <c r="G787" s="24">
        <f>VLOOKUP(E787,Cleaned_CustomerTable!$A:$H,3,FALSE())</f>
        <v>45</v>
      </c>
      <c r="H787" s="4" t="str">
        <f>VLOOKUP(E787,Cleaned_CustomerTable!$A:$H,8,FALSE())</f>
        <v>Gold</v>
      </c>
      <c r="I787" s="4" t="str">
        <f>VLOOKUP(E787,Cleaned_CustomerTable!$A:$H,6,FALSE())</f>
        <v>Ohio</v>
      </c>
      <c r="J787" s="4" t="str">
        <f>Cleaned_SalesTable!D787</f>
        <v>PROD73</v>
      </c>
      <c r="K787" s="4" t="str">
        <f>VLOOKUP(J787,Cleaned_ProductTable!$A:$F,2,FALSE())</f>
        <v>Shin Guards – Adult</v>
      </c>
      <c r="L787" s="4" t="str">
        <f>VLOOKUP(J787,Cleaned_ProductTable!$A:$F,3,FALSE())</f>
        <v>Sports</v>
      </c>
      <c r="M787" s="4" t="str">
        <f>VLOOKUP(J787,Cleaned_ProductTable!$A:$F,4,FALSE())</f>
        <v>French Ltd</v>
      </c>
      <c r="N787" s="4">
        <f>VLOOKUP(J787,Cleaned_ProductTable!$A:$F,5,FALSE())</f>
        <v>107.06</v>
      </c>
      <c r="O787" s="4" t="str">
        <f>Cleaned_SalesTable!E787</f>
        <v>STORE13</v>
      </c>
      <c r="P787" s="4" t="str">
        <f>VLOOKUP(O787,Cleaned_StoreTable!$A:$F,2,FALSE())</f>
        <v>Gardner, Humphrey and Contreras</v>
      </c>
      <c r="Q787" s="4" t="str">
        <f>VLOOKUP(O787,Cleaned_StoreTable!$A:$F,3,FALSE())</f>
        <v>East</v>
      </c>
      <c r="R787" s="4" t="str">
        <f>VLOOKUP(O787,Cleaned_StoreTable!$A:$F,5,FALSE())</f>
        <v>Flagship</v>
      </c>
      <c r="S787" s="4">
        <f>Cleaned_SalesTable!F787</f>
        <v>4</v>
      </c>
      <c r="T787" s="9">
        <f>Cleaned_SalesTable!G787</f>
        <v>457.33</v>
      </c>
      <c r="U787" s="8">
        <f>Cleaned_SalesTable!H787</f>
        <v>0.1</v>
      </c>
      <c r="V787" s="4" t="str">
        <f>Cleaned_SalesTable!I787</f>
        <v>Credit Card</v>
      </c>
      <c r="W787" s="9">
        <f>Cleaned_SalesTable!J787</f>
        <v>1646.3879999999999</v>
      </c>
      <c r="X787" s="9">
        <f t="shared" si="74"/>
        <v>428.24</v>
      </c>
      <c r="Y787" s="9">
        <f t="shared" si="75"/>
        <v>1218.1500000000001</v>
      </c>
      <c r="Z787" s="10">
        <f t="shared" si="76"/>
        <v>0.7399</v>
      </c>
      <c r="AA787" s="4" t="str">
        <f t="shared" si="77"/>
        <v>High Value</v>
      </c>
    </row>
    <row r="788" spans="1:27" ht="15" customHeight="1" x14ac:dyDescent="0.3">
      <c r="A788" s="4" t="str">
        <f>Cleaned_SalesTable!A788</f>
        <v>SALE786</v>
      </c>
      <c r="B788" s="26">
        <f>Cleaned_SalesTable!B788</f>
        <v>45602</v>
      </c>
      <c r="C788" s="4" t="str">
        <f t="shared" si="72"/>
        <v>Nov-2024</v>
      </c>
      <c r="D788" s="24">
        <f t="shared" si="73"/>
        <v>2024</v>
      </c>
      <c r="E788" s="4" t="str">
        <f>Cleaned_SalesTable!C788</f>
        <v>CUST1292</v>
      </c>
      <c r="F788" s="4" t="str">
        <f>VLOOKUP(E788,Cleaned_CustomerTable!$A:$H,2,FALSE())</f>
        <v>Ricardo Jones</v>
      </c>
      <c r="G788" s="24">
        <f>VLOOKUP(E788,Cleaned_CustomerTable!$A:$H,3,FALSE())</f>
        <v>30</v>
      </c>
      <c r="H788" s="4" t="str">
        <f>VLOOKUP(E788,Cleaned_CustomerTable!$A:$H,8,FALSE())</f>
        <v>Silver</v>
      </c>
      <c r="I788" s="4" t="str">
        <f>VLOOKUP(E788,Cleaned_CustomerTable!$A:$H,6,FALSE())</f>
        <v>Minnesota</v>
      </c>
      <c r="J788" s="4" t="str">
        <f>Cleaned_SalesTable!D788</f>
        <v>PROD99</v>
      </c>
      <c r="K788" s="4" t="str">
        <f>VLOOKUP(J788,Cleaned_ProductTable!$A:$F,2,FALSE())</f>
        <v>Stainless Steel Cookware Set</v>
      </c>
      <c r="L788" s="4" t="str">
        <f>VLOOKUP(J788,Cleaned_ProductTable!$A:$F,3,FALSE())</f>
        <v>Home</v>
      </c>
      <c r="M788" s="4" t="str">
        <f>VLOOKUP(J788,Cleaned_ProductTable!$A:$F,4,FALSE())</f>
        <v>Campbell Ltd</v>
      </c>
      <c r="N788" s="4">
        <f>VLOOKUP(J788,Cleaned_ProductTable!$A:$F,5,FALSE())</f>
        <v>201.41</v>
      </c>
      <c r="O788" s="4" t="str">
        <f>Cleaned_SalesTable!E788</f>
        <v>STORE3</v>
      </c>
      <c r="P788" s="4" t="str">
        <f>VLOOKUP(O788,Cleaned_StoreTable!$A:$F,2,FALSE())</f>
        <v>Johnson-Wright</v>
      </c>
      <c r="Q788" s="4" t="str">
        <f>VLOOKUP(O788,Cleaned_StoreTable!$A:$F,3,FALSE())</f>
        <v>North</v>
      </c>
      <c r="R788" s="4" t="str">
        <f>VLOOKUP(O788,Cleaned_StoreTable!$A:$F,5,FALSE())</f>
        <v>Outlet</v>
      </c>
      <c r="S788" s="4">
        <f>Cleaned_SalesTable!F788</f>
        <v>3</v>
      </c>
      <c r="T788" s="9">
        <f>Cleaned_SalesTable!G788</f>
        <v>761.88</v>
      </c>
      <c r="U788" s="8">
        <f>Cleaned_SalesTable!H788</f>
        <v>0.23</v>
      </c>
      <c r="V788" s="4" t="str">
        <f>Cleaned_SalesTable!I788</f>
        <v>PayPal</v>
      </c>
      <c r="W788" s="9">
        <f>Cleaned_SalesTable!J788</f>
        <v>1759.9428</v>
      </c>
      <c r="X788" s="9">
        <f t="shared" si="74"/>
        <v>604.23</v>
      </c>
      <c r="Y788" s="9">
        <f t="shared" si="75"/>
        <v>1155.71</v>
      </c>
      <c r="Z788" s="10">
        <f t="shared" si="76"/>
        <v>0.65669999999999995</v>
      </c>
      <c r="AA788" s="4" t="str">
        <f t="shared" si="77"/>
        <v>High Value</v>
      </c>
    </row>
    <row r="789" spans="1:27" ht="15" customHeight="1" x14ac:dyDescent="0.3">
      <c r="A789" s="4" t="str">
        <f>Cleaned_SalesTable!A789</f>
        <v>SALE787</v>
      </c>
      <c r="B789" s="26">
        <f>Cleaned_SalesTable!B789</f>
        <v>45793</v>
      </c>
      <c r="C789" s="4" t="str">
        <f t="shared" si="72"/>
        <v>May-2025</v>
      </c>
      <c r="D789" s="24">
        <f t="shared" si="73"/>
        <v>2025</v>
      </c>
      <c r="E789" s="4" t="str">
        <f>Cleaned_SalesTable!C789</f>
        <v>CUST1177</v>
      </c>
      <c r="F789" s="4" t="str">
        <f>VLOOKUP(E789,Cleaned_CustomerTable!$A:$H,2,FALSE())</f>
        <v>Curtis Lam</v>
      </c>
      <c r="G789" s="24">
        <f>VLOOKUP(E789,Cleaned_CustomerTable!$A:$H,3,FALSE())</f>
        <v>55</v>
      </c>
      <c r="H789" s="4" t="str">
        <f>VLOOKUP(E789,Cleaned_CustomerTable!$A:$H,8,FALSE())</f>
        <v>Platinum</v>
      </c>
      <c r="I789" s="4" t="str">
        <f>VLOOKUP(E789,Cleaned_CustomerTable!$A:$H,6,FALSE())</f>
        <v>Kentucky</v>
      </c>
      <c r="J789" s="4" t="str">
        <f>Cleaned_SalesTable!D789</f>
        <v>PROD37</v>
      </c>
      <c r="K789" s="4" t="str">
        <f>VLOOKUP(J789,Cleaned_ProductTable!$A:$F,2,FALSE())</f>
        <v>Men's Casual Sneakers</v>
      </c>
      <c r="L789" s="4" t="str">
        <f>VLOOKUP(J789,Cleaned_ProductTable!$A:$F,3,FALSE())</f>
        <v>Clothing</v>
      </c>
      <c r="M789" s="4" t="str">
        <f>VLOOKUP(J789,Cleaned_ProductTable!$A:$F,4,FALSE())</f>
        <v>Hogan-Lee</v>
      </c>
      <c r="N789" s="4">
        <f>VLOOKUP(J789,Cleaned_ProductTable!$A:$F,5,FALSE())</f>
        <v>353.47</v>
      </c>
      <c r="O789" s="4" t="str">
        <f>Cleaned_SalesTable!E789</f>
        <v>STORE19</v>
      </c>
      <c r="P789" s="4" t="str">
        <f>VLOOKUP(O789,Cleaned_StoreTable!$A:$F,2,FALSE())</f>
        <v>Mann-Austin</v>
      </c>
      <c r="Q789" s="4" t="str">
        <f>VLOOKUP(O789,Cleaned_StoreTable!$A:$F,3,FALSE())</f>
        <v>East</v>
      </c>
      <c r="R789" s="4" t="str">
        <f>VLOOKUP(O789,Cleaned_StoreTable!$A:$F,5,FALSE())</f>
        <v>Online</v>
      </c>
      <c r="S789" s="4">
        <f>Cleaned_SalesTable!F789</f>
        <v>4</v>
      </c>
      <c r="T789" s="9">
        <f>Cleaned_SalesTable!G789</f>
        <v>122.87</v>
      </c>
      <c r="U789" s="8">
        <f>Cleaned_SalesTable!H789</f>
        <v>0.13</v>
      </c>
      <c r="V789" s="4" t="str">
        <f>Cleaned_SalesTable!I789</f>
        <v>Credit Card</v>
      </c>
      <c r="W789" s="9">
        <f>Cleaned_SalesTable!J789</f>
        <v>427.58760000000001</v>
      </c>
      <c r="X789" s="9">
        <f t="shared" si="74"/>
        <v>1413.88</v>
      </c>
      <c r="Y789" s="9">
        <f t="shared" si="75"/>
        <v>-986.29</v>
      </c>
      <c r="Z789" s="10">
        <f t="shared" si="76"/>
        <v>-2.3066</v>
      </c>
      <c r="AA789" s="4" t="str">
        <f t="shared" si="77"/>
        <v>Standard</v>
      </c>
    </row>
    <row r="790" spans="1:27" ht="15" customHeight="1" x14ac:dyDescent="0.3">
      <c r="A790" s="4" t="str">
        <f>Cleaned_SalesTable!A790</f>
        <v>SALE788</v>
      </c>
      <c r="B790" s="26">
        <f>Cleaned_SalesTable!B790</f>
        <v>45778</v>
      </c>
      <c r="C790" s="4" t="str">
        <f t="shared" si="72"/>
        <v>May-2025</v>
      </c>
      <c r="D790" s="24">
        <f t="shared" si="73"/>
        <v>2025</v>
      </c>
      <c r="E790" s="4" t="str">
        <f>Cleaned_SalesTable!C790</f>
        <v>CUST1475</v>
      </c>
      <c r="F790" s="4" t="str">
        <f>VLOOKUP(E790,Cleaned_CustomerTable!$A:$H,2,FALSE())</f>
        <v>Barbara Berry</v>
      </c>
      <c r="G790" s="24">
        <f>VLOOKUP(E790,Cleaned_CustomerTable!$A:$H,3,FALSE())</f>
        <v>18</v>
      </c>
      <c r="H790" s="4" t="str">
        <f>VLOOKUP(E790,Cleaned_CustomerTable!$A:$H,8,FALSE())</f>
        <v>Platinum</v>
      </c>
      <c r="I790" s="4" t="str">
        <f>VLOOKUP(E790,Cleaned_CustomerTable!$A:$H,6,FALSE())</f>
        <v>Vermont</v>
      </c>
      <c r="J790" s="4" t="str">
        <f>Cleaned_SalesTable!D790</f>
        <v>PROD73</v>
      </c>
      <c r="K790" s="4" t="str">
        <f>VLOOKUP(J790,Cleaned_ProductTable!$A:$F,2,FALSE())</f>
        <v>Shin Guards – Adult</v>
      </c>
      <c r="L790" s="4" t="str">
        <f>VLOOKUP(J790,Cleaned_ProductTable!$A:$F,3,FALSE())</f>
        <v>Sports</v>
      </c>
      <c r="M790" s="4" t="str">
        <f>VLOOKUP(J790,Cleaned_ProductTable!$A:$F,4,FALSE())</f>
        <v>French Ltd</v>
      </c>
      <c r="N790" s="4">
        <f>VLOOKUP(J790,Cleaned_ProductTable!$A:$F,5,FALSE())</f>
        <v>107.06</v>
      </c>
      <c r="O790" s="4" t="str">
        <f>Cleaned_SalesTable!E790</f>
        <v>STORE4</v>
      </c>
      <c r="P790" s="4" t="str">
        <f>VLOOKUP(O790,Cleaned_StoreTable!$A:$F,2,FALSE())</f>
        <v>Alexander Group</v>
      </c>
      <c r="Q790" s="4" t="str">
        <f>VLOOKUP(O790,Cleaned_StoreTable!$A:$F,3,FALSE())</f>
        <v>South</v>
      </c>
      <c r="R790" s="4" t="str">
        <f>VLOOKUP(O790,Cleaned_StoreTable!$A:$F,5,FALSE())</f>
        <v>Online</v>
      </c>
      <c r="S790" s="4">
        <f>Cleaned_SalesTable!F790</f>
        <v>4</v>
      </c>
      <c r="T790" s="9">
        <f>Cleaned_SalesTable!G790</f>
        <v>753</v>
      </c>
      <c r="U790" s="8">
        <f>Cleaned_SalesTable!H790</f>
        <v>0.28000000000000003</v>
      </c>
      <c r="V790" s="4" t="str">
        <f>Cleaned_SalesTable!I790</f>
        <v>COD</v>
      </c>
      <c r="W790" s="9">
        <f>Cleaned_SalesTable!J790</f>
        <v>2168.64</v>
      </c>
      <c r="X790" s="9">
        <f t="shared" si="74"/>
        <v>428.24</v>
      </c>
      <c r="Y790" s="9">
        <f t="shared" si="75"/>
        <v>1740.4</v>
      </c>
      <c r="Z790" s="10">
        <f t="shared" si="76"/>
        <v>0.80249999999999999</v>
      </c>
      <c r="AA790" s="4" t="str">
        <f t="shared" si="77"/>
        <v>High Value</v>
      </c>
    </row>
    <row r="791" spans="1:27" ht="15" customHeight="1" x14ac:dyDescent="0.3">
      <c r="A791" s="4" t="str">
        <f>Cleaned_SalesTable!A791</f>
        <v>SALE789</v>
      </c>
      <c r="B791" s="26">
        <f>Cleaned_SalesTable!B791</f>
        <v>45325</v>
      </c>
      <c r="C791" s="4" t="str">
        <f t="shared" si="72"/>
        <v>Feb-2024</v>
      </c>
      <c r="D791" s="24">
        <f t="shared" si="73"/>
        <v>2024</v>
      </c>
      <c r="E791" s="4" t="str">
        <f>Cleaned_SalesTable!C791</f>
        <v>CUST1370</v>
      </c>
      <c r="F791" s="4" t="str">
        <f>VLOOKUP(E791,Cleaned_CustomerTable!$A:$H,2,FALSE())</f>
        <v>James Holloway Jr.</v>
      </c>
      <c r="G791" s="24">
        <f>VLOOKUP(E791,Cleaned_CustomerTable!$A:$H,3,FALSE())</f>
        <v>45</v>
      </c>
      <c r="H791" s="4" t="str">
        <f>VLOOKUP(E791,Cleaned_CustomerTable!$A:$H,8,FALSE())</f>
        <v>Silver</v>
      </c>
      <c r="I791" s="4" t="str">
        <f>VLOOKUP(E791,Cleaned_CustomerTable!$A:$H,6,FALSE())</f>
        <v>Indiana</v>
      </c>
      <c r="J791" s="4" t="str">
        <f>Cleaned_SalesTable!D791</f>
        <v>PROD5</v>
      </c>
      <c r="K791" s="4" t="str">
        <f>VLOOKUP(J791,Cleaned_ProductTable!$A:$F,2,FALSE())</f>
        <v>Men's Leather Belt</v>
      </c>
      <c r="L791" s="4" t="str">
        <f>VLOOKUP(J791,Cleaned_ProductTable!$A:$F,3,FALSE())</f>
        <v>Clothing</v>
      </c>
      <c r="M791" s="4" t="str">
        <f>VLOOKUP(J791,Cleaned_ProductTable!$A:$F,4,FALSE())</f>
        <v>Baldwin, Garza and Gonzalez</v>
      </c>
      <c r="N791" s="4">
        <f>VLOOKUP(J791,Cleaned_ProductTable!$A:$F,5,FALSE())</f>
        <v>261</v>
      </c>
      <c r="O791" s="4" t="str">
        <f>Cleaned_SalesTable!E791</f>
        <v>STORE5</v>
      </c>
      <c r="P791" s="4" t="str">
        <f>VLOOKUP(O791,Cleaned_StoreTable!$A:$F,2,FALSE())</f>
        <v>Gray Ltd</v>
      </c>
      <c r="Q791" s="4" t="str">
        <f>VLOOKUP(O791,Cleaned_StoreTable!$A:$F,3,FALSE())</f>
        <v>North</v>
      </c>
      <c r="R791" s="4" t="str">
        <f>VLOOKUP(O791,Cleaned_StoreTable!$A:$F,5,FALSE())</f>
        <v>Outlet</v>
      </c>
      <c r="S791" s="4">
        <f>Cleaned_SalesTable!F791</f>
        <v>2</v>
      </c>
      <c r="T791" s="9">
        <f>Cleaned_SalesTable!G791</f>
        <v>788.05</v>
      </c>
      <c r="U791" s="8">
        <f>Cleaned_SalesTable!H791</f>
        <v>0.21</v>
      </c>
      <c r="V791" s="4" t="str">
        <f>Cleaned_SalesTable!I791</f>
        <v>Credit Card</v>
      </c>
      <c r="W791" s="9">
        <f>Cleaned_SalesTable!J791</f>
        <v>1245.1189999999999</v>
      </c>
      <c r="X791" s="9">
        <f t="shared" si="74"/>
        <v>522</v>
      </c>
      <c r="Y791" s="9">
        <f t="shared" si="75"/>
        <v>723.12</v>
      </c>
      <c r="Z791" s="10">
        <f t="shared" si="76"/>
        <v>0.58079999999999998</v>
      </c>
      <c r="AA791" s="4" t="str">
        <f t="shared" si="77"/>
        <v>High Value</v>
      </c>
    </row>
    <row r="792" spans="1:27" ht="15" customHeight="1" x14ac:dyDescent="0.3">
      <c r="A792" s="4" t="str">
        <f>Cleaned_SalesTable!A792</f>
        <v>SALE790</v>
      </c>
      <c r="B792" s="26">
        <f>Cleaned_SalesTable!B792</f>
        <v>45875</v>
      </c>
      <c r="C792" s="4" t="str">
        <f t="shared" si="72"/>
        <v>Aug-2025</v>
      </c>
      <c r="D792" s="24">
        <f t="shared" si="73"/>
        <v>2025</v>
      </c>
      <c r="E792" s="4" t="str">
        <f>Cleaned_SalesTable!C792</f>
        <v>CUST1462</v>
      </c>
      <c r="F792" s="4" t="str">
        <f>VLOOKUP(E792,Cleaned_CustomerTable!$A:$H,2,FALSE())</f>
        <v>Beth Martin</v>
      </c>
      <c r="G792" s="24">
        <f>VLOOKUP(E792,Cleaned_CustomerTable!$A:$H,3,FALSE())</f>
        <v>34</v>
      </c>
      <c r="H792" s="4" t="str">
        <f>VLOOKUP(E792,Cleaned_CustomerTable!$A:$H,8,FALSE())</f>
        <v>Silver</v>
      </c>
      <c r="I792" s="4" t="str">
        <f>VLOOKUP(E792,Cleaned_CustomerTable!$A:$H,6,FALSE())</f>
        <v>West Virginia</v>
      </c>
      <c r="J792" s="4" t="str">
        <f>Cleaned_SalesTable!D792</f>
        <v>PROD82</v>
      </c>
      <c r="K792" s="4" t="str">
        <f>VLOOKUP(J792,Cleaned_ProductTable!$A:$F,2,FALSE())</f>
        <v>Fitness Resistance Bands</v>
      </c>
      <c r="L792" s="4" t="str">
        <f>VLOOKUP(J792,Cleaned_ProductTable!$A:$F,3,FALSE())</f>
        <v>Sports</v>
      </c>
      <c r="M792" s="4" t="str">
        <f>VLOOKUP(J792,Cleaned_ProductTable!$A:$F,4,FALSE())</f>
        <v>Reese-Watson</v>
      </c>
      <c r="N792" s="4">
        <f>VLOOKUP(J792,Cleaned_ProductTable!$A:$F,5,FALSE())</f>
        <v>152.91999999999999</v>
      </c>
      <c r="O792" s="4" t="str">
        <f>Cleaned_SalesTable!E792</f>
        <v>STORE10</v>
      </c>
      <c r="P792" s="4" t="str">
        <f>VLOOKUP(O792,Cleaned_StoreTable!$A:$F,2,FALSE())</f>
        <v>Hill, Wagner and Ballard</v>
      </c>
      <c r="Q792" s="4" t="str">
        <f>VLOOKUP(O792,Cleaned_StoreTable!$A:$F,3,FALSE())</f>
        <v>East</v>
      </c>
      <c r="R792" s="4" t="str">
        <f>VLOOKUP(O792,Cleaned_StoreTable!$A:$F,5,FALSE())</f>
        <v>Online</v>
      </c>
      <c r="S792" s="4">
        <f>Cleaned_SalesTable!F792</f>
        <v>2</v>
      </c>
      <c r="T792" s="9">
        <f>Cleaned_SalesTable!G792</f>
        <v>807.1</v>
      </c>
      <c r="U792" s="8">
        <f>Cleaned_SalesTable!H792</f>
        <v>0.28999999999999998</v>
      </c>
      <c r="V792" s="4" t="str">
        <f>Cleaned_SalesTable!I792</f>
        <v>Credit Card</v>
      </c>
      <c r="W792" s="9">
        <f>Cleaned_SalesTable!J792</f>
        <v>1146.0820000000001</v>
      </c>
      <c r="X792" s="9">
        <f t="shared" si="74"/>
        <v>305.83999999999997</v>
      </c>
      <c r="Y792" s="9">
        <f t="shared" si="75"/>
        <v>840.24</v>
      </c>
      <c r="Z792" s="10">
        <f t="shared" si="76"/>
        <v>0.73309999999999997</v>
      </c>
      <c r="AA792" s="4" t="str">
        <f t="shared" si="77"/>
        <v>High Value</v>
      </c>
    </row>
    <row r="793" spans="1:27" ht="15" customHeight="1" x14ac:dyDescent="0.3">
      <c r="A793" s="4" t="str">
        <f>Cleaned_SalesTable!A793</f>
        <v>SALE791</v>
      </c>
      <c r="B793" s="26">
        <f>Cleaned_SalesTable!B793</f>
        <v>45320</v>
      </c>
      <c r="C793" s="4" t="str">
        <f t="shared" si="72"/>
        <v>Jan-2024</v>
      </c>
      <c r="D793" s="24">
        <f t="shared" si="73"/>
        <v>2024</v>
      </c>
      <c r="E793" s="4" t="str">
        <f>Cleaned_SalesTable!C793</f>
        <v>CUST1134</v>
      </c>
      <c r="F793" s="4" t="str">
        <f>VLOOKUP(E793,Cleaned_CustomerTable!$A:$H,2,FALSE())</f>
        <v>Morgan Bowen</v>
      </c>
      <c r="G793" s="24">
        <f>VLOOKUP(E793,Cleaned_CustomerTable!$A:$H,3,FALSE())</f>
        <v>54</v>
      </c>
      <c r="H793" s="4" t="str">
        <f>VLOOKUP(E793,Cleaned_CustomerTable!$A:$H,8,FALSE())</f>
        <v>Gold</v>
      </c>
      <c r="I793" s="4" t="str">
        <f>VLOOKUP(E793,Cleaned_CustomerTable!$A:$H,6,FALSE())</f>
        <v>Washington</v>
      </c>
      <c r="J793" s="4" t="str">
        <f>Cleaned_SalesTable!D793</f>
        <v>PROD8</v>
      </c>
      <c r="K793" s="4" t="str">
        <f>VLOOKUP(J793,Cleaned_ProductTable!$A:$F,2,FALSE())</f>
        <v>Wireless Bluetooth Earbuds</v>
      </c>
      <c r="L793" s="4" t="str">
        <f>VLOOKUP(J793,Cleaned_ProductTable!$A:$F,3,FALSE())</f>
        <v>Electronics</v>
      </c>
      <c r="M793" s="4" t="str">
        <f>VLOOKUP(J793,Cleaned_ProductTable!$A:$F,4,FALSE())</f>
        <v>Perez-Johnston</v>
      </c>
      <c r="N793" s="4">
        <f>VLOOKUP(J793,Cleaned_ProductTable!$A:$F,5,FALSE())</f>
        <v>439.07</v>
      </c>
      <c r="O793" s="4" t="str">
        <f>Cleaned_SalesTable!E793</f>
        <v>STORE1</v>
      </c>
      <c r="P793" s="4" t="str">
        <f>VLOOKUP(O793,Cleaned_StoreTable!$A:$F,2,FALSE())</f>
        <v>Martinez, Adkins and Johnson</v>
      </c>
      <c r="Q793" s="4" t="str">
        <f>VLOOKUP(O793,Cleaned_StoreTable!$A:$F,3,FALSE())</f>
        <v>North</v>
      </c>
      <c r="R793" s="4" t="str">
        <f>VLOOKUP(O793,Cleaned_StoreTable!$A:$F,5,FALSE())</f>
        <v>Flagship</v>
      </c>
      <c r="S793" s="4">
        <f>Cleaned_SalesTable!F793</f>
        <v>2</v>
      </c>
      <c r="T793" s="9">
        <f>Cleaned_SalesTable!G793</f>
        <v>443.09</v>
      </c>
      <c r="U793" s="8">
        <f>Cleaned_SalesTable!H793</f>
        <v>0.02</v>
      </c>
      <c r="V793" s="4" t="str">
        <f>Cleaned_SalesTable!I793</f>
        <v>PayPal</v>
      </c>
      <c r="W793" s="9">
        <f>Cleaned_SalesTable!J793</f>
        <v>868.45640000000003</v>
      </c>
      <c r="X793" s="9">
        <f t="shared" si="74"/>
        <v>878.14</v>
      </c>
      <c r="Y793" s="9">
        <f t="shared" si="75"/>
        <v>-9.68</v>
      </c>
      <c r="Z793" s="10">
        <f t="shared" si="76"/>
        <v>-1.11E-2</v>
      </c>
      <c r="AA793" s="4" t="str">
        <f t="shared" si="77"/>
        <v>Standard</v>
      </c>
    </row>
    <row r="794" spans="1:27" ht="15" customHeight="1" x14ac:dyDescent="0.3">
      <c r="A794" s="4" t="str">
        <f>Cleaned_SalesTable!A794</f>
        <v>SALE792</v>
      </c>
      <c r="B794" s="26">
        <f>Cleaned_SalesTable!B794</f>
        <v>45870</v>
      </c>
      <c r="C794" s="4" t="str">
        <f t="shared" si="72"/>
        <v>Aug-2025</v>
      </c>
      <c r="D794" s="24">
        <f t="shared" si="73"/>
        <v>2025</v>
      </c>
      <c r="E794" s="4" t="str">
        <f>Cleaned_SalesTable!C794</f>
        <v>CUST1468</v>
      </c>
      <c r="F794" s="4" t="str">
        <f>VLOOKUP(E794,Cleaned_CustomerTable!$A:$H,2,FALSE())</f>
        <v>Gregory Curtis</v>
      </c>
      <c r="G794" s="24">
        <f>VLOOKUP(E794,Cleaned_CustomerTable!$A:$H,3,FALSE())</f>
        <v>45</v>
      </c>
      <c r="H794" s="4" t="str">
        <f>VLOOKUP(E794,Cleaned_CustomerTable!$A:$H,8,FALSE())</f>
        <v>Bronze</v>
      </c>
      <c r="I794" s="4" t="str">
        <f>VLOOKUP(E794,Cleaned_CustomerTable!$A:$H,6,FALSE())</f>
        <v>Vermont</v>
      </c>
      <c r="J794" s="4" t="str">
        <f>Cleaned_SalesTable!D794</f>
        <v>PROD19</v>
      </c>
      <c r="K794" s="4" t="str">
        <f>VLOOKUP(J794,Cleaned_ProductTable!$A:$F,2,FALSE())</f>
        <v>Knee Support Brace</v>
      </c>
      <c r="L794" s="4" t="str">
        <f>VLOOKUP(J794,Cleaned_ProductTable!$A:$F,3,FALSE())</f>
        <v>Sports</v>
      </c>
      <c r="M794" s="4" t="str">
        <f>VLOOKUP(J794,Cleaned_ProductTable!$A:$F,4,FALSE())</f>
        <v>May-Reese</v>
      </c>
      <c r="N794" s="4">
        <f>VLOOKUP(J794,Cleaned_ProductTable!$A:$F,5,FALSE())</f>
        <v>21.34</v>
      </c>
      <c r="O794" s="4" t="str">
        <f>Cleaned_SalesTable!E794</f>
        <v>STORE15</v>
      </c>
      <c r="P794" s="4" t="str">
        <f>VLOOKUP(O794,Cleaned_StoreTable!$A:$F,2,FALSE())</f>
        <v>Shelton PLC</v>
      </c>
      <c r="Q794" s="4" t="str">
        <f>VLOOKUP(O794,Cleaned_StoreTable!$A:$F,3,FALSE())</f>
        <v>North</v>
      </c>
      <c r="R794" s="4" t="str">
        <f>VLOOKUP(O794,Cleaned_StoreTable!$A:$F,5,FALSE())</f>
        <v>Flagship</v>
      </c>
      <c r="S794" s="4">
        <f>Cleaned_SalesTable!F794</f>
        <v>1</v>
      </c>
      <c r="T794" s="9">
        <f>Cleaned_SalesTable!G794</f>
        <v>512.16</v>
      </c>
      <c r="U794" s="8">
        <f>Cleaned_SalesTable!H794</f>
        <v>0.02</v>
      </c>
      <c r="V794" s="4" t="str">
        <f>Cleaned_SalesTable!I794</f>
        <v>COD</v>
      </c>
      <c r="W794" s="9">
        <f>Cleaned_SalesTable!J794</f>
        <v>501.91680000000002</v>
      </c>
      <c r="X794" s="9">
        <f t="shared" si="74"/>
        <v>21.34</v>
      </c>
      <c r="Y794" s="9">
        <f t="shared" si="75"/>
        <v>480.58</v>
      </c>
      <c r="Z794" s="10">
        <f t="shared" si="76"/>
        <v>0.95750000000000002</v>
      </c>
      <c r="AA794" s="4" t="str">
        <f t="shared" si="77"/>
        <v>Standard</v>
      </c>
    </row>
    <row r="795" spans="1:27" ht="15" customHeight="1" x14ac:dyDescent="0.3">
      <c r="A795" s="4" t="str">
        <f>Cleaned_SalesTable!A795</f>
        <v>SALE793</v>
      </c>
      <c r="B795" s="26">
        <f>Cleaned_SalesTable!B795</f>
        <v>45577</v>
      </c>
      <c r="C795" s="4" t="str">
        <f t="shared" si="72"/>
        <v>Oct-2024</v>
      </c>
      <c r="D795" s="24">
        <f t="shared" si="73"/>
        <v>2024</v>
      </c>
      <c r="E795" s="4" t="str">
        <f>Cleaned_SalesTable!C795</f>
        <v>CUST1208</v>
      </c>
      <c r="F795" s="4" t="str">
        <f>VLOOKUP(E795,Cleaned_CustomerTable!$A:$H,2,FALSE())</f>
        <v>John Perez</v>
      </c>
      <c r="G795" s="24">
        <f>VLOOKUP(E795,Cleaned_CustomerTable!$A:$H,3,FALSE())</f>
        <v>54</v>
      </c>
      <c r="H795" s="4" t="str">
        <f>VLOOKUP(E795,Cleaned_CustomerTable!$A:$H,8,FALSE())</f>
        <v>Platinum</v>
      </c>
      <c r="I795" s="4" t="str">
        <f>VLOOKUP(E795,Cleaned_CustomerTable!$A:$H,6,FALSE())</f>
        <v>Louisiana</v>
      </c>
      <c r="J795" s="4" t="str">
        <f>Cleaned_SalesTable!D795</f>
        <v>PROD41</v>
      </c>
      <c r="K795" s="4" t="str">
        <f>VLOOKUP(J795,Cleaned_ProductTable!$A:$F,2,FALSE())</f>
        <v>Yoga Exercise Mat</v>
      </c>
      <c r="L795" s="4" t="str">
        <f>VLOOKUP(J795,Cleaned_ProductTable!$A:$F,3,FALSE())</f>
        <v>Sports</v>
      </c>
      <c r="M795" s="4" t="str">
        <f>VLOOKUP(J795,Cleaned_ProductTable!$A:$F,4,FALSE())</f>
        <v>Carroll, Long and Mendoza</v>
      </c>
      <c r="N795" s="4">
        <f>VLOOKUP(J795,Cleaned_ProductTable!$A:$F,5,FALSE())</f>
        <v>313.26</v>
      </c>
      <c r="O795" s="4" t="str">
        <f>Cleaned_SalesTable!E795</f>
        <v>STORE18</v>
      </c>
      <c r="P795" s="4" t="str">
        <f>VLOOKUP(O795,Cleaned_StoreTable!$A:$F,2,FALSE())</f>
        <v>Guerrero-Schmitt</v>
      </c>
      <c r="Q795" s="4" t="str">
        <f>VLOOKUP(O795,Cleaned_StoreTable!$A:$F,3,FALSE())</f>
        <v>East</v>
      </c>
      <c r="R795" s="4" t="str">
        <f>VLOOKUP(O795,Cleaned_StoreTable!$A:$F,5,FALSE())</f>
        <v>Flagship</v>
      </c>
      <c r="S795" s="4">
        <f>Cleaned_SalesTable!F795</f>
        <v>2</v>
      </c>
      <c r="T795" s="9">
        <f>Cleaned_SalesTable!G795</f>
        <v>602.54999999999995</v>
      </c>
      <c r="U795" s="8">
        <f>Cleaned_SalesTable!H795</f>
        <v>0.23</v>
      </c>
      <c r="V795" s="4" t="str">
        <f>Cleaned_SalesTable!I795</f>
        <v>COD</v>
      </c>
      <c r="W795" s="9">
        <f>Cleaned_SalesTable!J795</f>
        <v>927.92700000000002</v>
      </c>
      <c r="X795" s="9">
        <f t="shared" si="74"/>
        <v>626.52</v>
      </c>
      <c r="Y795" s="9">
        <f t="shared" si="75"/>
        <v>301.41000000000003</v>
      </c>
      <c r="Z795" s="10">
        <f t="shared" si="76"/>
        <v>0.32479999999999998</v>
      </c>
      <c r="AA795" s="4" t="str">
        <f t="shared" si="77"/>
        <v>Standard</v>
      </c>
    </row>
    <row r="796" spans="1:27" ht="15" customHeight="1" x14ac:dyDescent="0.3">
      <c r="A796" s="4" t="str">
        <f>Cleaned_SalesTable!A796</f>
        <v>SALE794</v>
      </c>
      <c r="B796" s="26">
        <f>Cleaned_SalesTable!B796</f>
        <v>45745</v>
      </c>
      <c r="C796" s="4" t="str">
        <f t="shared" si="72"/>
        <v>Mar-2025</v>
      </c>
      <c r="D796" s="24">
        <f t="shared" si="73"/>
        <v>2025</v>
      </c>
      <c r="E796" s="4" t="str">
        <f>Cleaned_SalesTable!C796</f>
        <v>CUST1164</v>
      </c>
      <c r="F796" s="4" t="str">
        <f>VLOOKUP(E796,Cleaned_CustomerTable!$A:$H,2,FALSE())</f>
        <v>Daniel Rivas</v>
      </c>
      <c r="G796" s="24">
        <f>VLOOKUP(E796,Cleaned_CustomerTable!$A:$H,3,FALSE())</f>
        <v>39</v>
      </c>
      <c r="H796" s="4" t="str">
        <f>VLOOKUP(E796,Cleaned_CustomerTable!$A:$H,8,FALSE())</f>
        <v>Silver</v>
      </c>
      <c r="I796" s="4" t="str">
        <f>VLOOKUP(E796,Cleaned_CustomerTable!$A:$H,6,FALSE())</f>
        <v>Georgia</v>
      </c>
      <c r="J796" s="4" t="str">
        <f>Cleaned_SalesTable!D796</f>
        <v>PROD42</v>
      </c>
      <c r="K796" s="4" t="str">
        <f>VLOOKUP(J796,Cleaned_ProductTable!$A:$F,2,FALSE())</f>
        <v>Smart Home WiFi Camera</v>
      </c>
      <c r="L796" s="4" t="str">
        <f>VLOOKUP(J796,Cleaned_ProductTable!$A:$F,3,FALSE())</f>
        <v>Electronics</v>
      </c>
      <c r="M796" s="4" t="str">
        <f>VLOOKUP(J796,Cleaned_ProductTable!$A:$F,4,FALSE())</f>
        <v>Holmes LLC</v>
      </c>
      <c r="N796" s="4">
        <f>VLOOKUP(J796,Cleaned_ProductTable!$A:$F,5,FALSE())</f>
        <v>450.71</v>
      </c>
      <c r="O796" s="4" t="str">
        <f>Cleaned_SalesTable!E796</f>
        <v>STORE0</v>
      </c>
      <c r="P796" s="4" t="str">
        <f>VLOOKUP(O796,Cleaned_StoreTable!$A:$F,2,FALSE())</f>
        <v>Rivera-Warner</v>
      </c>
      <c r="Q796" s="4" t="str">
        <f>VLOOKUP(O796,Cleaned_StoreTable!$A:$F,3,FALSE())</f>
        <v>East</v>
      </c>
      <c r="R796" s="4" t="str">
        <f>VLOOKUP(O796,Cleaned_StoreTable!$A:$F,5,FALSE())</f>
        <v>Flagship</v>
      </c>
      <c r="S796" s="4">
        <f>Cleaned_SalesTable!F796</f>
        <v>3</v>
      </c>
      <c r="T796" s="9">
        <f>Cleaned_SalesTable!G796</f>
        <v>846.19</v>
      </c>
      <c r="U796" s="8">
        <f>Cleaned_SalesTable!H796</f>
        <v>0.09</v>
      </c>
      <c r="V796" s="4" t="str">
        <f>Cleaned_SalesTable!I796</f>
        <v>COD</v>
      </c>
      <c r="W796" s="9">
        <f>Cleaned_SalesTable!J796</f>
        <v>2310.0987</v>
      </c>
      <c r="X796" s="9">
        <f t="shared" si="74"/>
        <v>1352.13</v>
      </c>
      <c r="Y796" s="9">
        <f t="shared" si="75"/>
        <v>957.97</v>
      </c>
      <c r="Z796" s="10">
        <f t="shared" si="76"/>
        <v>0.41470000000000001</v>
      </c>
      <c r="AA796" s="4" t="str">
        <f t="shared" si="77"/>
        <v>High Value</v>
      </c>
    </row>
    <row r="797" spans="1:27" ht="15" customHeight="1" x14ac:dyDescent="0.3">
      <c r="A797" s="4" t="str">
        <f>Cleaned_SalesTable!A797</f>
        <v>SALE795</v>
      </c>
      <c r="B797" s="26">
        <f>Cleaned_SalesTable!B797</f>
        <v>45772</v>
      </c>
      <c r="C797" s="4" t="str">
        <f t="shared" si="72"/>
        <v>Apr-2025</v>
      </c>
      <c r="D797" s="24">
        <f t="shared" si="73"/>
        <v>2025</v>
      </c>
      <c r="E797" s="4" t="str">
        <f>Cleaned_SalesTable!C797</f>
        <v>CUST1326</v>
      </c>
      <c r="F797" s="4" t="str">
        <f>VLOOKUP(E797,Cleaned_CustomerTable!$A:$H,2,FALSE())</f>
        <v>Robert King</v>
      </c>
      <c r="G797" s="24">
        <f>VLOOKUP(E797,Cleaned_CustomerTable!$A:$H,3,FALSE())</f>
        <v>58</v>
      </c>
      <c r="H797" s="4" t="str">
        <f>VLOOKUP(E797,Cleaned_CustomerTable!$A:$H,8,FALSE())</f>
        <v>Gold</v>
      </c>
      <c r="I797" s="4" t="str">
        <f>VLOOKUP(E797,Cleaned_CustomerTable!$A:$H,6,FALSE())</f>
        <v>Rhode Island</v>
      </c>
      <c r="J797" s="4" t="str">
        <f>Cleaned_SalesTable!D797</f>
        <v>PROD69</v>
      </c>
      <c r="K797" s="4" t="str">
        <f>VLOOKUP(J797,Cleaned_ProductTable!$A:$F,2,FALSE())</f>
        <v>Men's Sports Shorts</v>
      </c>
      <c r="L797" s="4" t="str">
        <f>VLOOKUP(J797,Cleaned_ProductTable!$A:$F,3,FALSE())</f>
        <v>Clothing</v>
      </c>
      <c r="M797" s="4" t="str">
        <f>VLOOKUP(J797,Cleaned_ProductTable!$A:$F,4,FALSE())</f>
        <v>Fitzpatrick Ltd</v>
      </c>
      <c r="N797" s="4">
        <f>VLOOKUP(J797,Cleaned_ProductTable!$A:$F,5,FALSE())</f>
        <v>218.22</v>
      </c>
      <c r="O797" s="4" t="str">
        <f>Cleaned_SalesTable!E797</f>
        <v>STORE8</v>
      </c>
      <c r="P797" s="4" t="str">
        <f>VLOOKUP(O797,Cleaned_StoreTable!$A:$F,2,FALSE())</f>
        <v>Bean, Jones and Park</v>
      </c>
      <c r="Q797" s="4" t="str">
        <f>VLOOKUP(O797,Cleaned_StoreTable!$A:$F,3,FALSE())</f>
        <v>West</v>
      </c>
      <c r="R797" s="4" t="str">
        <f>VLOOKUP(O797,Cleaned_StoreTable!$A:$F,5,FALSE())</f>
        <v>Online</v>
      </c>
      <c r="S797" s="4">
        <f>Cleaned_SalesTable!F797</f>
        <v>1</v>
      </c>
      <c r="T797" s="9">
        <f>Cleaned_SalesTable!G797</f>
        <v>506.73</v>
      </c>
      <c r="U797" s="8">
        <f>Cleaned_SalesTable!H797</f>
        <v>0.28999999999999998</v>
      </c>
      <c r="V797" s="4" t="str">
        <f>Cleaned_SalesTable!I797</f>
        <v>Credit Card</v>
      </c>
      <c r="W797" s="9">
        <f>Cleaned_SalesTable!J797</f>
        <v>359.7783</v>
      </c>
      <c r="X797" s="9">
        <f t="shared" si="74"/>
        <v>218.22</v>
      </c>
      <c r="Y797" s="9">
        <f t="shared" si="75"/>
        <v>141.56</v>
      </c>
      <c r="Z797" s="10">
        <f t="shared" si="76"/>
        <v>0.39350000000000002</v>
      </c>
      <c r="AA797" s="4" t="str">
        <f t="shared" si="77"/>
        <v>Standard</v>
      </c>
    </row>
    <row r="798" spans="1:27" ht="15" customHeight="1" x14ac:dyDescent="0.3">
      <c r="A798" s="4" t="str">
        <f>Cleaned_SalesTable!A798</f>
        <v>SALE796</v>
      </c>
      <c r="B798" s="26">
        <f>Cleaned_SalesTable!B798</f>
        <v>45299</v>
      </c>
      <c r="C798" s="4" t="str">
        <f t="shared" si="72"/>
        <v>Jan-2024</v>
      </c>
      <c r="D798" s="24">
        <f t="shared" si="73"/>
        <v>2024</v>
      </c>
      <c r="E798" s="4" t="str">
        <f>Cleaned_SalesTable!C798</f>
        <v>CUST1052</v>
      </c>
      <c r="F798" s="4" t="str">
        <f>VLOOKUP(E798,Cleaned_CustomerTable!$A:$H,2,FALSE())</f>
        <v>Debra Liu</v>
      </c>
      <c r="G798" s="24">
        <f>VLOOKUP(E798,Cleaned_CustomerTable!$A:$H,3,FALSE())</f>
        <v>55</v>
      </c>
      <c r="H798" s="4" t="str">
        <f>VLOOKUP(E798,Cleaned_CustomerTable!$A:$H,8,FALSE())</f>
        <v>Bronze</v>
      </c>
      <c r="I798" s="4" t="str">
        <f>VLOOKUP(E798,Cleaned_CustomerTable!$A:$H,6,FALSE())</f>
        <v>Minnesota</v>
      </c>
      <c r="J798" s="4" t="str">
        <f>Cleaned_SalesTable!D798</f>
        <v>PROD51</v>
      </c>
      <c r="K798" s="4" t="str">
        <f>VLOOKUP(J798,Cleaned_ProductTable!$A:$F,2,FALSE())</f>
        <v>HDMI Cable – 2m</v>
      </c>
      <c r="L798" s="4" t="str">
        <f>VLOOKUP(J798,Cleaned_ProductTable!$A:$F,3,FALSE())</f>
        <v>Electronics</v>
      </c>
      <c r="M798" s="4" t="str">
        <f>VLOOKUP(J798,Cleaned_ProductTable!$A:$F,4,FALSE())</f>
        <v>Bautista, Green and Hale</v>
      </c>
      <c r="N798" s="4">
        <f>VLOOKUP(J798,Cleaned_ProductTable!$A:$F,5,FALSE())</f>
        <v>88.49</v>
      </c>
      <c r="O798" s="4" t="str">
        <f>Cleaned_SalesTable!E798</f>
        <v>STORE16</v>
      </c>
      <c r="P798" s="4" t="str">
        <f>VLOOKUP(O798,Cleaned_StoreTable!$A:$F,2,FALSE())</f>
        <v>Frederick-Wright</v>
      </c>
      <c r="Q798" s="4" t="str">
        <f>VLOOKUP(O798,Cleaned_StoreTable!$A:$F,3,FALSE())</f>
        <v>West</v>
      </c>
      <c r="R798" s="4" t="str">
        <f>VLOOKUP(O798,Cleaned_StoreTable!$A:$F,5,FALSE())</f>
        <v>Flagship</v>
      </c>
      <c r="S798" s="4">
        <f>Cleaned_SalesTable!F798</f>
        <v>1</v>
      </c>
      <c r="T798" s="9">
        <f>Cleaned_SalesTable!G798</f>
        <v>408.66</v>
      </c>
      <c r="U798" s="8">
        <f>Cleaned_SalesTable!H798</f>
        <v>0.13</v>
      </c>
      <c r="V798" s="4" t="str">
        <f>Cleaned_SalesTable!I798</f>
        <v>COD</v>
      </c>
      <c r="W798" s="9">
        <f>Cleaned_SalesTable!J798</f>
        <v>355.5342</v>
      </c>
      <c r="X798" s="9">
        <f t="shared" si="74"/>
        <v>88.49</v>
      </c>
      <c r="Y798" s="9">
        <f t="shared" si="75"/>
        <v>267.04000000000002</v>
      </c>
      <c r="Z798" s="10">
        <f t="shared" si="76"/>
        <v>0.75109999999999999</v>
      </c>
      <c r="AA798" s="4" t="str">
        <f t="shared" si="77"/>
        <v>Standard</v>
      </c>
    </row>
    <row r="799" spans="1:27" ht="15" customHeight="1" x14ac:dyDescent="0.3">
      <c r="A799" s="4" t="str">
        <f>Cleaned_SalesTable!A799</f>
        <v>SALE797</v>
      </c>
      <c r="B799" s="26">
        <f>Cleaned_SalesTable!B799</f>
        <v>45447</v>
      </c>
      <c r="C799" s="4" t="str">
        <f t="shared" si="72"/>
        <v>Jun-2024</v>
      </c>
      <c r="D799" s="24">
        <f t="shared" si="73"/>
        <v>2024</v>
      </c>
      <c r="E799" s="4" t="str">
        <f>Cleaned_SalesTable!C799</f>
        <v>CUST1110</v>
      </c>
      <c r="F799" s="4" t="str">
        <f>VLOOKUP(E799,Cleaned_CustomerTable!$A:$H,2,FALSE())</f>
        <v>Ashley Griffin</v>
      </c>
      <c r="G799" s="24">
        <f>VLOOKUP(E799,Cleaned_CustomerTable!$A:$H,3,FALSE())</f>
        <v>40</v>
      </c>
      <c r="H799" s="4" t="str">
        <f>VLOOKUP(E799,Cleaned_CustomerTable!$A:$H,8,FALSE())</f>
        <v>Gold</v>
      </c>
      <c r="I799" s="4" t="str">
        <f>VLOOKUP(E799,Cleaned_CustomerTable!$A:$H,6,FALSE())</f>
        <v>Maryland</v>
      </c>
      <c r="J799" s="4" t="str">
        <f>Cleaned_SalesTable!D799</f>
        <v>PROD8</v>
      </c>
      <c r="K799" s="4" t="str">
        <f>VLOOKUP(J799,Cleaned_ProductTable!$A:$F,2,FALSE())</f>
        <v>Wireless Bluetooth Earbuds</v>
      </c>
      <c r="L799" s="4" t="str">
        <f>VLOOKUP(J799,Cleaned_ProductTable!$A:$F,3,FALSE())</f>
        <v>Electronics</v>
      </c>
      <c r="M799" s="4" t="str">
        <f>VLOOKUP(J799,Cleaned_ProductTable!$A:$F,4,FALSE())</f>
        <v>Perez-Johnston</v>
      </c>
      <c r="N799" s="4">
        <f>VLOOKUP(J799,Cleaned_ProductTable!$A:$F,5,FALSE())</f>
        <v>439.07</v>
      </c>
      <c r="O799" s="4" t="str">
        <f>Cleaned_SalesTable!E799</f>
        <v>STORE17</v>
      </c>
      <c r="P799" s="4" t="str">
        <f>VLOOKUP(O799,Cleaned_StoreTable!$A:$F,2,FALSE())</f>
        <v>Holloway Ltd</v>
      </c>
      <c r="Q799" s="4" t="str">
        <f>VLOOKUP(O799,Cleaned_StoreTable!$A:$F,3,FALSE())</f>
        <v>North</v>
      </c>
      <c r="R799" s="4" t="str">
        <f>VLOOKUP(O799,Cleaned_StoreTable!$A:$F,5,FALSE())</f>
        <v>Flagship</v>
      </c>
      <c r="S799" s="4">
        <f>Cleaned_SalesTable!F799</f>
        <v>3</v>
      </c>
      <c r="T799" s="9">
        <f>Cleaned_SalesTable!G799</f>
        <v>170.48</v>
      </c>
      <c r="U799" s="8">
        <f>Cleaned_SalesTable!H799</f>
        <v>0.06</v>
      </c>
      <c r="V799" s="4" t="str">
        <f>Cleaned_SalesTable!I799</f>
        <v>COD</v>
      </c>
      <c r="W799" s="9">
        <f>Cleaned_SalesTable!J799</f>
        <v>480.75360000000001</v>
      </c>
      <c r="X799" s="9">
        <f t="shared" si="74"/>
        <v>1317.21</v>
      </c>
      <c r="Y799" s="9">
        <f t="shared" si="75"/>
        <v>-836.46</v>
      </c>
      <c r="Z799" s="10">
        <f t="shared" si="76"/>
        <v>-1.7399</v>
      </c>
      <c r="AA799" s="4" t="str">
        <f t="shared" si="77"/>
        <v>Standard</v>
      </c>
    </row>
    <row r="800" spans="1:27" ht="15" customHeight="1" x14ac:dyDescent="0.3">
      <c r="A800" s="4" t="str">
        <f>Cleaned_SalesTable!A800</f>
        <v>SALE798</v>
      </c>
      <c r="B800" s="26">
        <f>Cleaned_SalesTable!B800</f>
        <v>45717</v>
      </c>
      <c r="C800" s="4" t="str">
        <f t="shared" si="72"/>
        <v>Mar-2025</v>
      </c>
      <c r="D800" s="24">
        <f t="shared" si="73"/>
        <v>2025</v>
      </c>
      <c r="E800" s="4" t="str">
        <f>Cleaned_SalesTable!C800</f>
        <v>CUST1097</v>
      </c>
      <c r="F800" s="4" t="str">
        <f>VLOOKUP(E800,Cleaned_CustomerTable!$A:$H,2,FALSE())</f>
        <v>David Cobb</v>
      </c>
      <c r="G800" s="24">
        <f>VLOOKUP(E800,Cleaned_CustomerTable!$A:$H,3,FALSE())</f>
        <v>36</v>
      </c>
      <c r="H800" s="4" t="str">
        <f>VLOOKUP(E800,Cleaned_CustomerTable!$A:$H,8,FALSE())</f>
        <v>Silver</v>
      </c>
      <c r="I800" s="4" t="str">
        <f>VLOOKUP(E800,Cleaned_CustomerTable!$A:$H,6,FALSE())</f>
        <v>South Dakota</v>
      </c>
      <c r="J800" s="4" t="str">
        <f>Cleaned_SalesTable!D800</f>
        <v>PROD18</v>
      </c>
      <c r="K800" s="4" t="str">
        <f>VLOOKUP(J800,Cleaned_ProductTable!$A:$F,2,FALSE())</f>
        <v>Women's Denim Jeans</v>
      </c>
      <c r="L800" s="4" t="str">
        <f>VLOOKUP(J800,Cleaned_ProductTable!$A:$F,3,FALSE())</f>
        <v>Clothing</v>
      </c>
      <c r="M800" s="4" t="str">
        <f>VLOOKUP(J800,Cleaned_ProductTable!$A:$F,4,FALSE())</f>
        <v>Guerra-Hendrix</v>
      </c>
      <c r="N800" s="4">
        <f>VLOOKUP(J800,Cleaned_ProductTable!$A:$F,5,FALSE())</f>
        <v>265.73</v>
      </c>
      <c r="O800" s="4" t="str">
        <f>Cleaned_SalesTable!E800</f>
        <v>STORE9</v>
      </c>
      <c r="P800" s="4" t="str">
        <f>VLOOKUP(O800,Cleaned_StoreTable!$A:$F,2,FALSE())</f>
        <v>Moore, Padilla and Butler</v>
      </c>
      <c r="Q800" s="4" t="str">
        <f>VLOOKUP(O800,Cleaned_StoreTable!$A:$F,3,FALSE())</f>
        <v>South</v>
      </c>
      <c r="R800" s="4" t="str">
        <f>VLOOKUP(O800,Cleaned_StoreTable!$A:$F,5,FALSE())</f>
        <v>Flagship</v>
      </c>
      <c r="S800" s="4">
        <f>Cleaned_SalesTable!F800</f>
        <v>1</v>
      </c>
      <c r="T800" s="9">
        <f>Cleaned_SalesTable!G800</f>
        <v>423.48</v>
      </c>
      <c r="U800" s="8">
        <f>Cleaned_SalesTable!H800</f>
        <v>0.18</v>
      </c>
      <c r="V800" s="4" t="str">
        <f>Cleaned_SalesTable!I800</f>
        <v>PayPal</v>
      </c>
      <c r="W800" s="9">
        <f>Cleaned_SalesTable!J800</f>
        <v>347.25360000000001</v>
      </c>
      <c r="X800" s="9">
        <f t="shared" si="74"/>
        <v>265.73</v>
      </c>
      <c r="Y800" s="9">
        <f t="shared" si="75"/>
        <v>81.52</v>
      </c>
      <c r="Z800" s="10">
        <f t="shared" si="76"/>
        <v>0.23480000000000001</v>
      </c>
      <c r="AA800" s="4" t="str">
        <f t="shared" si="77"/>
        <v>Standard</v>
      </c>
    </row>
    <row r="801" spans="1:27" ht="15" customHeight="1" x14ac:dyDescent="0.3">
      <c r="A801" s="4" t="str">
        <f>Cleaned_SalesTable!A801</f>
        <v>SALE799</v>
      </c>
      <c r="B801" s="26">
        <f>Cleaned_SalesTable!B801</f>
        <v>45213</v>
      </c>
      <c r="C801" s="4" t="str">
        <f t="shared" si="72"/>
        <v>Oct-2023</v>
      </c>
      <c r="D801" s="24">
        <f t="shared" si="73"/>
        <v>2023</v>
      </c>
      <c r="E801" s="4" t="str">
        <f>Cleaned_SalesTable!C801</f>
        <v>CUST1235</v>
      </c>
      <c r="F801" s="4" t="str">
        <f>VLOOKUP(E801,Cleaned_CustomerTable!$A:$H,2,FALSE())</f>
        <v>Jon Ortiz</v>
      </c>
      <c r="G801" s="24">
        <f>VLOOKUP(E801,Cleaned_CustomerTable!$A:$H,3,FALSE())</f>
        <v>28</v>
      </c>
      <c r="H801" s="4" t="str">
        <f>VLOOKUP(E801,Cleaned_CustomerTable!$A:$H,8,FALSE())</f>
        <v>Bronze</v>
      </c>
      <c r="I801" s="4" t="str">
        <f>VLOOKUP(E801,Cleaned_CustomerTable!$A:$H,6,FALSE())</f>
        <v>Delaware</v>
      </c>
      <c r="J801" s="4" t="str">
        <f>Cleaned_SalesTable!D801</f>
        <v>PROD92</v>
      </c>
      <c r="K801" s="4" t="str">
        <f>VLOOKUP(J801,Cleaned_ProductTable!$A:$F,2,FALSE())</f>
        <v>Microwave Oven</v>
      </c>
      <c r="L801" s="4" t="str">
        <f>VLOOKUP(J801,Cleaned_ProductTable!$A:$F,3,FALSE())</f>
        <v>Home</v>
      </c>
      <c r="M801" s="4" t="str">
        <f>VLOOKUP(J801,Cleaned_ProductTable!$A:$F,4,FALSE())</f>
        <v>Green, Powell and Palmer</v>
      </c>
      <c r="N801" s="4">
        <f>VLOOKUP(J801,Cleaned_ProductTable!$A:$F,5,FALSE())</f>
        <v>447.43</v>
      </c>
      <c r="O801" s="4" t="str">
        <f>Cleaned_SalesTable!E801</f>
        <v>STORE11</v>
      </c>
      <c r="P801" s="4" t="str">
        <f>VLOOKUP(O801,Cleaned_StoreTable!$A:$F,2,FALSE())</f>
        <v>Aguirre-Keller</v>
      </c>
      <c r="Q801" s="4" t="str">
        <f>VLOOKUP(O801,Cleaned_StoreTable!$A:$F,3,FALSE())</f>
        <v>South</v>
      </c>
      <c r="R801" s="4" t="str">
        <f>VLOOKUP(O801,Cleaned_StoreTable!$A:$F,5,FALSE())</f>
        <v>Online</v>
      </c>
      <c r="S801" s="4">
        <f>Cleaned_SalesTable!F801</f>
        <v>4</v>
      </c>
      <c r="T801" s="9">
        <f>Cleaned_SalesTable!G801</f>
        <v>23.57</v>
      </c>
      <c r="U801" s="8">
        <f>Cleaned_SalesTable!H801</f>
        <v>0.1</v>
      </c>
      <c r="V801" s="4" t="str">
        <f>Cleaned_SalesTable!I801</f>
        <v>Credit Card</v>
      </c>
      <c r="W801" s="9">
        <f>Cleaned_SalesTable!J801</f>
        <v>84.852000000000004</v>
      </c>
      <c r="X801" s="9">
        <f t="shared" si="74"/>
        <v>1789.72</v>
      </c>
      <c r="Y801" s="9">
        <f t="shared" si="75"/>
        <v>-1704.87</v>
      </c>
      <c r="Z801" s="10">
        <f t="shared" si="76"/>
        <v>-20.092300000000002</v>
      </c>
      <c r="AA801" s="4" t="str">
        <f t="shared" si="77"/>
        <v>Standard</v>
      </c>
    </row>
    <row r="802" spans="1:27" ht="15" customHeight="1" x14ac:dyDescent="0.3">
      <c r="A802" s="4" t="str">
        <f>Cleaned_SalesTable!A802</f>
        <v>SALE800</v>
      </c>
      <c r="B802" s="26">
        <f>Cleaned_SalesTable!B802</f>
        <v>45837</v>
      </c>
      <c r="C802" s="4" t="str">
        <f t="shared" si="72"/>
        <v>Jun-2025</v>
      </c>
      <c r="D802" s="24">
        <f t="shared" si="73"/>
        <v>2025</v>
      </c>
      <c r="E802" s="4" t="str">
        <f>Cleaned_SalesTable!C802</f>
        <v>CUST1381</v>
      </c>
      <c r="F802" s="4" t="str">
        <f>VLOOKUP(E802,Cleaned_CustomerTable!$A:$H,2,FALSE())</f>
        <v>Erika Padilla</v>
      </c>
      <c r="G802" s="24">
        <f>VLOOKUP(E802,Cleaned_CustomerTable!$A:$H,3,FALSE())</f>
        <v>50</v>
      </c>
      <c r="H802" s="4" t="str">
        <f>VLOOKUP(E802,Cleaned_CustomerTable!$A:$H,8,FALSE())</f>
        <v>Silver</v>
      </c>
      <c r="I802" s="4" t="str">
        <f>VLOOKUP(E802,Cleaned_CustomerTable!$A:$H,6,FALSE())</f>
        <v>Alabama</v>
      </c>
      <c r="J802" s="4" t="str">
        <f>Cleaned_SalesTable!D802</f>
        <v>PROD42</v>
      </c>
      <c r="K802" s="4" t="str">
        <f>VLOOKUP(J802,Cleaned_ProductTable!$A:$F,2,FALSE())</f>
        <v>Smart Home WiFi Camera</v>
      </c>
      <c r="L802" s="4" t="str">
        <f>VLOOKUP(J802,Cleaned_ProductTable!$A:$F,3,FALSE())</f>
        <v>Electronics</v>
      </c>
      <c r="M802" s="4" t="str">
        <f>VLOOKUP(J802,Cleaned_ProductTable!$A:$F,4,FALSE())</f>
        <v>Holmes LLC</v>
      </c>
      <c r="N802" s="4">
        <f>VLOOKUP(J802,Cleaned_ProductTable!$A:$F,5,FALSE())</f>
        <v>450.71</v>
      </c>
      <c r="O802" s="4" t="str">
        <f>Cleaned_SalesTable!E802</f>
        <v>STORE18</v>
      </c>
      <c r="P802" s="4" t="str">
        <f>VLOOKUP(O802,Cleaned_StoreTable!$A:$F,2,FALSE())</f>
        <v>Guerrero-Schmitt</v>
      </c>
      <c r="Q802" s="4" t="str">
        <f>VLOOKUP(O802,Cleaned_StoreTable!$A:$F,3,FALSE())</f>
        <v>East</v>
      </c>
      <c r="R802" s="4" t="str">
        <f>VLOOKUP(O802,Cleaned_StoreTable!$A:$F,5,FALSE())</f>
        <v>Flagship</v>
      </c>
      <c r="S802" s="4">
        <f>Cleaned_SalesTable!F802</f>
        <v>2</v>
      </c>
      <c r="T802" s="9">
        <f>Cleaned_SalesTable!G802</f>
        <v>953.26</v>
      </c>
      <c r="U802" s="8">
        <f>Cleaned_SalesTable!H802</f>
        <v>0.1</v>
      </c>
      <c r="V802" s="4" t="str">
        <f>Cleaned_SalesTable!I802</f>
        <v>COD</v>
      </c>
      <c r="W802" s="9">
        <f>Cleaned_SalesTable!J802</f>
        <v>1715.8679999999999</v>
      </c>
      <c r="X802" s="9">
        <f t="shared" si="74"/>
        <v>901.42</v>
      </c>
      <c r="Y802" s="9">
        <f t="shared" si="75"/>
        <v>814.45</v>
      </c>
      <c r="Z802" s="10">
        <f t="shared" si="76"/>
        <v>0.47470000000000001</v>
      </c>
      <c r="AA802" s="4" t="str">
        <f t="shared" si="77"/>
        <v>High Value</v>
      </c>
    </row>
    <row r="803" spans="1:27" ht="15" customHeight="1" x14ac:dyDescent="0.3">
      <c r="A803" s="4" t="str">
        <f>Cleaned_SalesTable!A803</f>
        <v>SALE801</v>
      </c>
      <c r="B803" s="26">
        <f>Cleaned_SalesTable!B803</f>
        <v>45277</v>
      </c>
      <c r="C803" s="4" t="str">
        <f t="shared" si="72"/>
        <v>Dec-2023</v>
      </c>
      <c r="D803" s="24">
        <f t="shared" si="73"/>
        <v>2023</v>
      </c>
      <c r="E803" s="4" t="str">
        <f>Cleaned_SalesTable!C803</f>
        <v>CUST1347</v>
      </c>
      <c r="F803" s="4" t="str">
        <f>VLOOKUP(E803,Cleaned_CustomerTable!$A:$H,2,FALSE())</f>
        <v>Justin Mason Dds</v>
      </c>
      <c r="G803" s="24">
        <f>VLOOKUP(E803,Cleaned_CustomerTable!$A:$H,3,FALSE())</f>
        <v>39</v>
      </c>
      <c r="H803" s="4" t="str">
        <f>VLOOKUP(E803,Cleaned_CustomerTable!$A:$H,8,FALSE())</f>
        <v>Gold</v>
      </c>
      <c r="I803" s="4" t="str">
        <f>VLOOKUP(E803,Cleaned_CustomerTable!$A:$H,6,FALSE())</f>
        <v>Connecticut</v>
      </c>
      <c r="J803" s="4" t="str">
        <f>Cleaned_SalesTable!D803</f>
        <v>PROD73</v>
      </c>
      <c r="K803" s="4" t="str">
        <f>VLOOKUP(J803,Cleaned_ProductTable!$A:$F,2,FALSE())</f>
        <v>Shin Guards – Adult</v>
      </c>
      <c r="L803" s="4" t="str">
        <f>VLOOKUP(J803,Cleaned_ProductTable!$A:$F,3,FALSE())</f>
        <v>Sports</v>
      </c>
      <c r="M803" s="4" t="str">
        <f>VLOOKUP(J803,Cleaned_ProductTable!$A:$F,4,FALSE())</f>
        <v>French Ltd</v>
      </c>
      <c r="N803" s="4">
        <f>VLOOKUP(J803,Cleaned_ProductTable!$A:$F,5,FALSE())</f>
        <v>107.06</v>
      </c>
      <c r="O803" s="4" t="str">
        <f>Cleaned_SalesTable!E803</f>
        <v>STORE7</v>
      </c>
      <c r="P803" s="4" t="str">
        <f>VLOOKUP(O803,Cleaned_StoreTable!$A:$F,2,FALSE())</f>
        <v>Martinez-Mullins</v>
      </c>
      <c r="Q803" s="4" t="str">
        <f>VLOOKUP(O803,Cleaned_StoreTable!$A:$F,3,FALSE())</f>
        <v>South</v>
      </c>
      <c r="R803" s="4" t="str">
        <f>VLOOKUP(O803,Cleaned_StoreTable!$A:$F,5,FALSE())</f>
        <v>Online</v>
      </c>
      <c r="S803" s="4">
        <f>Cleaned_SalesTable!F803</f>
        <v>3</v>
      </c>
      <c r="T803" s="9">
        <f>Cleaned_SalesTable!G803</f>
        <v>405.13</v>
      </c>
      <c r="U803" s="8">
        <f>Cleaned_SalesTable!H803</f>
        <v>0.14000000000000001</v>
      </c>
      <c r="V803" s="4" t="str">
        <f>Cleaned_SalesTable!I803</f>
        <v>COD</v>
      </c>
      <c r="W803" s="9">
        <f>Cleaned_SalesTable!J803</f>
        <v>1045.2354</v>
      </c>
      <c r="X803" s="9">
        <f t="shared" si="74"/>
        <v>321.18</v>
      </c>
      <c r="Y803" s="9">
        <f t="shared" si="75"/>
        <v>724.06</v>
      </c>
      <c r="Z803" s="10">
        <f t="shared" si="76"/>
        <v>0.69269999999999998</v>
      </c>
      <c r="AA803" s="4" t="str">
        <f t="shared" si="77"/>
        <v>Standard</v>
      </c>
    </row>
    <row r="804" spans="1:27" ht="15" customHeight="1" x14ac:dyDescent="0.3">
      <c r="A804" s="4" t="str">
        <f>Cleaned_SalesTable!A804</f>
        <v>SALE802</v>
      </c>
      <c r="B804" s="26">
        <f>Cleaned_SalesTable!B804</f>
        <v>45248</v>
      </c>
      <c r="C804" s="4" t="str">
        <f t="shared" si="72"/>
        <v>Nov-2023</v>
      </c>
      <c r="D804" s="24">
        <f t="shared" si="73"/>
        <v>2023</v>
      </c>
      <c r="E804" s="4" t="str">
        <f>Cleaned_SalesTable!C804</f>
        <v>CUST1339</v>
      </c>
      <c r="F804" s="4" t="str">
        <f>VLOOKUP(E804,Cleaned_CustomerTable!$A:$H,2,FALSE())</f>
        <v>Mrs. Susan Buckley</v>
      </c>
      <c r="G804" s="24">
        <f>VLOOKUP(E804,Cleaned_CustomerTable!$A:$H,3,FALSE())</f>
        <v>52</v>
      </c>
      <c r="H804" s="4" t="str">
        <f>VLOOKUP(E804,Cleaned_CustomerTable!$A:$H,8,FALSE())</f>
        <v>Platinum</v>
      </c>
      <c r="I804" s="4" t="str">
        <f>VLOOKUP(E804,Cleaned_CustomerTable!$A:$H,6,FALSE())</f>
        <v>Arizona</v>
      </c>
      <c r="J804" s="4" t="str">
        <f>Cleaned_SalesTable!D804</f>
        <v>PROD2</v>
      </c>
      <c r="K804" s="4" t="str">
        <f>VLOOKUP(J804,Cleaned_ProductTable!$A:$F,2,FALSE())</f>
        <v>Women's Casual Hoodie</v>
      </c>
      <c r="L804" s="4" t="str">
        <f>VLOOKUP(J804,Cleaned_ProductTable!$A:$F,3,FALSE())</f>
        <v>Clothing</v>
      </c>
      <c r="M804" s="4" t="str">
        <f>VLOOKUP(J804,Cleaned_ProductTable!$A:$F,4,FALSE())</f>
        <v>Sims Inc</v>
      </c>
      <c r="N804" s="4">
        <f>VLOOKUP(J804,Cleaned_ProductTable!$A:$F,5,FALSE())</f>
        <v>265.73</v>
      </c>
      <c r="O804" s="4" t="str">
        <f>Cleaned_SalesTable!E804</f>
        <v>STORE4</v>
      </c>
      <c r="P804" s="4" t="str">
        <f>VLOOKUP(O804,Cleaned_StoreTable!$A:$F,2,FALSE())</f>
        <v>Alexander Group</v>
      </c>
      <c r="Q804" s="4" t="str">
        <f>VLOOKUP(O804,Cleaned_StoreTable!$A:$F,3,FALSE())</f>
        <v>South</v>
      </c>
      <c r="R804" s="4" t="str">
        <f>VLOOKUP(O804,Cleaned_StoreTable!$A:$F,5,FALSE())</f>
        <v>Online</v>
      </c>
      <c r="S804" s="4">
        <f>Cleaned_SalesTable!F804</f>
        <v>2</v>
      </c>
      <c r="T804" s="9">
        <f>Cleaned_SalesTable!G804</f>
        <v>333.83</v>
      </c>
      <c r="U804" s="8">
        <f>Cleaned_SalesTable!H804</f>
        <v>0.26</v>
      </c>
      <c r="V804" s="4" t="str">
        <f>Cleaned_SalesTable!I804</f>
        <v>PayPal</v>
      </c>
      <c r="W804" s="9">
        <f>Cleaned_SalesTable!J804</f>
        <v>494.0684</v>
      </c>
      <c r="X804" s="9">
        <f t="shared" si="74"/>
        <v>531.46</v>
      </c>
      <c r="Y804" s="9">
        <f t="shared" si="75"/>
        <v>-37.39</v>
      </c>
      <c r="Z804" s="10">
        <f t="shared" si="76"/>
        <v>-7.5700000000000003E-2</v>
      </c>
      <c r="AA804" s="4" t="str">
        <f t="shared" si="77"/>
        <v>Standard</v>
      </c>
    </row>
    <row r="805" spans="1:27" ht="15" customHeight="1" x14ac:dyDescent="0.3">
      <c r="A805" s="4" t="str">
        <f>Cleaned_SalesTable!A805</f>
        <v>SALE803</v>
      </c>
      <c r="B805" s="26">
        <f>Cleaned_SalesTable!B805</f>
        <v>45741</v>
      </c>
      <c r="C805" s="4" t="str">
        <f t="shared" si="72"/>
        <v>Mar-2025</v>
      </c>
      <c r="D805" s="24">
        <f t="shared" si="73"/>
        <v>2025</v>
      </c>
      <c r="E805" s="4" t="str">
        <f>Cleaned_SalesTable!C805</f>
        <v>CUST1333</v>
      </c>
      <c r="F805" s="4" t="str">
        <f>VLOOKUP(E805,Cleaned_CustomerTable!$A:$H,2,FALSE())</f>
        <v>Teresa Johnson</v>
      </c>
      <c r="G805" s="24">
        <f>VLOOKUP(E805,Cleaned_CustomerTable!$A:$H,3,FALSE())</f>
        <v>64</v>
      </c>
      <c r="H805" s="4" t="str">
        <f>VLOOKUP(E805,Cleaned_CustomerTable!$A:$H,8,FALSE())</f>
        <v>Gold</v>
      </c>
      <c r="I805" s="4" t="str">
        <f>VLOOKUP(E805,Cleaned_CustomerTable!$A:$H,6,FALSE())</f>
        <v>Georgia</v>
      </c>
      <c r="J805" s="4" t="str">
        <f>Cleaned_SalesTable!D805</f>
        <v>PROD91</v>
      </c>
      <c r="K805" s="4" t="str">
        <f>VLOOKUP(J805,Cleaned_ProductTable!$A:$F,2,FALSE())</f>
        <v>Women's High Heels</v>
      </c>
      <c r="L805" s="4" t="str">
        <f>VLOOKUP(J805,Cleaned_ProductTable!$A:$F,3,FALSE())</f>
        <v>Clothing</v>
      </c>
      <c r="M805" s="4" t="str">
        <f>VLOOKUP(J805,Cleaned_ProductTable!$A:$F,4,FALSE())</f>
        <v>Smith-Charles</v>
      </c>
      <c r="N805" s="4">
        <f>VLOOKUP(J805,Cleaned_ProductTable!$A:$F,5,FALSE())</f>
        <v>438.25</v>
      </c>
      <c r="O805" s="4" t="str">
        <f>Cleaned_SalesTable!E805</f>
        <v>STORE3</v>
      </c>
      <c r="P805" s="4" t="str">
        <f>VLOOKUP(O805,Cleaned_StoreTable!$A:$F,2,FALSE())</f>
        <v>Johnson-Wright</v>
      </c>
      <c r="Q805" s="4" t="str">
        <f>VLOOKUP(O805,Cleaned_StoreTable!$A:$F,3,FALSE())</f>
        <v>North</v>
      </c>
      <c r="R805" s="4" t="str">
        <f>VLOOKUP(O805,Cleaned_StoreTable!$A:$F,5,FALSE())</f>
        <v>Outlet</v>
      </c>
      <c r="S805" s="4">
        <f>Cleaned_SalesTable!F805</f>
        <v>2</v>
      </c>
      <c r="T805" s="9">
        <f>Cleaned_SalesTable!G805</f>
        <v>727.18</v>
      </c>
      <c r="U805" s="8">
        <f>Cleaned_SalesTable!H805</f>
        <v>0.22</v>
      </c>
      <c r="V805" s="4" t="str">
        <f>Cleaned_SalesTable!I805</f>
        <v>PayPal</v>
      </c>
      <c r="W805" s="9">
        <f>Cleaned_SalesTable!J805</f>
        <v>1134.4007999999999</v>
      </c>
      <c r="X805" s="9">
        <f t="shared" si="74"/>
        <v>876.5</v>
      </c>
      <c r="Y805" s="9">
        <f t="shared" si="75"/>
        <v>257.89999999999998</v>
      </c>
      <c r="Z805" s="10">
        <f t="shared" si="76"/>
        <v>0.2273</v>
      </c>
      <c r="AA805" s="4" t="str">
        <f t="shared" si="77"/>
        <v>High Value</v>
      </c>
    </row>
    <row r="806" spans="1:27" ht="15" customHeight="1" x14ac:dyDescent="0.3">
      <c r="A806" s="4" t="str">
        <f>Cleaned_SalesTable!A806</f>
        <v>SALE804</v>
      </c>
      <c r="B806" s="26">
        <f>Cleaned_SalesTable!B806</f>
        <v>45778</v>
      </c>
      <c r="C806" s="4" t="str">
        <f t="shared" si="72"/>
        <v>May-2025</v>
      </c>
      <c r="D806" s="24">
        <f t="shared" si="73"/>
        <v>2025</v>
      </c>
      <c r="E806" s="4" t="str">
        <f>Cleaned_SalesTable!C806</f>
        <v>CUST1306</v>
      </c>
      <c r="F806" s="4" t="str">
        <f>VLOOKUP(E806,Cleaned_CustomerTable!$A:$H,2,FALSE())</f>
        <v>Angela Robinson</v>
      </c>
      <c r="G806" s="24">
        <f>VLOOKUP(E806,Cleaned_CustomerTable!$A:$H,3,FALSE())</f>
        <v>44</v>
      </c>
      <c r="H806" s="4" t="str">
        <f>VLOOKUP(E806,Cleaned_CustomerTable!$A:$H,8,FALSE())</f>
        <v>Platinum</v>
      </c>
      <c r="I806" s="4" t="str">
        <f>VLOOKUP(E806,Cleaned_CustomerTable!$A:$H,6,FALSE())</f>
        <v>Tennessee</v>
      </c>
      <c r="J806" s="4" t="str">
        <f>Cleaned_SalesTable!D806</f>
        <v>PROD5</v>
      </c>
      <c r="K806" s="4" t="str">
        <f>VLOOKUP(J806,Cleaned_ProductTable!$A:$F,2,FALSE())</f>
        <v>Men's Leather Belt</v>
      </c>
      <c r="L806" s="4" t="str">
        <f>VLOOKUP(J806,Cleaned_ProductTable!$A:$F,3,FALSE())</f>
        <v>Clothing</v>
      </c>
      <c r="M806" s="4" t="str">
        <f>VLOOKUP(J806,Cleaned_ProductTable!$A:$F,4,FALSE())</f>
        <v>Baldwin, Garza and Gonzalez</v>
      </c>
      <c r="N806" s="4">
        <f>VLOOKUP(J806,Cleaned_ProductTable!$A:$F,5,FALSE())</f>
        <v>261</v>
      </c>
      <c r="O806" s="4" t="str">
        <f>Cleaned_SalesTable!E806</f>
        <v>STORE10</v>
      </c>
      <c r="P806" s="4" t="str">
        <f>VLOOKUP(O806,Cleaned_StoreTable!$A:$F,2,FALSE())</f>
        <v>Hill, Wagner and Ballard</v>
      </c>
      <c r="Q806" s="4" t="str">
        <f>VLOOKUP(O806,Cleaned_StoreTable!$A:$F,3,FALSE())</f>
        <v>East</v>
      </c>
      <c r="R806" s="4" t="str">
        <f>VLOOKUP(O806,Cleaned_StoreTable!$A:$F,5,FALSE())</f>
        <v>Online</v>
      </c>
      <c r="S806" s="4">
        <f>Cleaned_SalesTable!F806</f>
        <v>2</v>
      </c>
      <c r="T806" s="9">
        <f>Cleaned_SalesTable!G806</f>
        <v>516.02</v>
      </c>
      <c r="U806" s="8">
        <f>Cleaned_SalesTable!H806</f>
        <v>0.19</v>
      </c>
      <c r="V806" s="4" t="str">
        <f>Cleaned_SalesTable!I806</f>
        <v>COD</v>
      </c>
      <c r="W806" s="9">
        <f>Cleaned_SalesTable!J806</f>
        <v>835.95240000000001</v>
      </c>
      <c r="X806" s="9">
        <f t="shared" si="74"/>
        <v>522</v>
      </c>
      <c r="Y806" s="9">
        <f t="shared" si="75"/>
        <v>313.95</v>
      </c>
      <c r="Z806" s="10">
        <f t="shared" si="76"/>
        <v>0.37559999999999999</v>
      </c>
      <c r="AA806" s="4" t="str">
        <f t="shared" si="77"/>
        <v>Standard</v>
      </c>
    </row>
    <row r="807" spans="1:27" ht="15" customHeight="1" x14ac:dyDescent="0.3">
      <c r="A807" s="4" t="str">
        <f>Cleaned_SalesTable!A807</f>
        <v>SALE805</v>
      </c>
      <c r="B807" s="26">
        <f>Cleaned_SalesTable!B807</f>
        <v>45361</v>
      </c>
      <c r="C807" s="4" t="str">
        <f t="shared" si="72"/>
        <v>Mar-2024</v>
      </c>
      <c r="D807" s="24">
        <f t="shared" si="73"/>
        <v>2024</v>
      </c>
      <c r="E807" s="4" t="str">
        <f>Cleaned_SalesTable!C807</f>
        <v>CUST1294</v>
      </c>
      <c r="F807" s="4" t="str">
        <f>VLOOKUP(E807,Cleaned_CustomerTable!$A:$H,2,FALSE())</f>
        <v>Lisa Chandler</v>
      </c>
      <c r="G807" s="24">
        <f>VLOOKUP(E807,Cleaned_CustomerTable!$A:$H,3,FALSE())</f>
        <v>29</v>
      </c>
      <c r="H807" s="4" t="str">
        <f>VLOOKUP(E807,Cleaned_CustomerTable!$A:$H,8,FALSE())</f>
        <v>Platinum</v>
      </c>
      <c r="I807" s="4" t="str">
        <f>VLOOKUP(E807,Cleaned_CustomerTable!$A:$H,6,FALSE())</f>
        <v>Montana</v>
      </c>
      <c r="J807" s="4" t="str">
        <f>Cleaned_SalesTable!D807</f>
        <v>PROD42</v>
      </c>
      <c r="K807" s="4" t="str">
        <f>VLOOKUP(J807,Cleaned_ProductTable!$A:$F,2,FALSE())</f>
        <v>Smart Home WiFi Camera</v>
      </c>
      <c r="L807" s="4" t="str">
        <f>VLOOKUP(J807,Cleaned_ProductTable!$A:$F,3,FALSE())</f>
        <v>Electronics</v>
      </c>
      <c r="M807" s="4" t="str">
        <f>VLOOKUP(J807,Cleaned_ProductTable!$A:$F,4,FALSE())</f>
        <v>Holmes LLC</v>
      </c>
      <c r="N807" s="4">
        <f>VLOOKUP(J807,Cleaned_ProductTable!$A:$F,5,FALSE())</f>
        <v>450.71</v>
      </c>
      <c r="O807" s="4" t="str">
        <f>Cleaned_SalesTable!E807</f>
        <v>STORE11</v>
      </c>
      <c r="P807" s="4" t="str">
        <f>VLOOKUP(O807,Cleaned_StoreTable!$A:$F,2,FALSE())</f>
        <v>Aguirre-Keller</v>
      </c>
      <c r="Q807" s="4" t="str">
        <f>VLOOKUP(O807,Cleaned_StoreTable!$A:$F,3,FALSE())</f>
        <v>South</v>
      </c>
      <c r="R807" s="4" t="str">
        <f>VLOOKUP(O807,Cleaned_StoreTable!$A:$F,5,FALSE())</f>
        <v>Online</v>
      </c>
      <c r="S807" s="4">
        <f>Cleaned_SalesTable!F807</f>
        <v>2</v>
      </c>
      <c r="T807" s="9">
        <f>Cleaned_SalesTable!G807</f>
        <v>705.61</v>
      </c>
      <c r="U807" s="8">
        <f>Cleaned_SalesTable!H807</f>
        <v>0.28000000000000003</v>
      </c>
      <c r="V807" s="4" t="str">
        <f>Cleaned_SalesTable!I807</f>
        <v>Credit Card</v>
      </c>
      <c r="W807" s="9">
        <f>Cleaned_SalesTable!J807</f>
        <v>1016.0784</v>
      </c>
      <c r="X807" s="9">
        <f t="shared" si="74"/>
        <v>901.42</v>
      </c>
      <c r="Y807" s="9">
        <f t="shared" si="75"/>
        <v>114.66</v>
      </c>
      <c r="Z807" s="10">
        <f t="shared" si="76"/>
        <v>0.1128</v>
      </c>
      <c r="AA807" s="4" t="str">
        <f t="shared" si="77"/>
        <v>Standard</v>
      </c>
    </row>
    <row r="808" spans="1:27" ht="15" customHeight="1" x14ac:dyDescent="0.3">
      <c r="A808" s="4" t="str">
        <f>Cleaned_SalesTable!A808</f>
        <v>SALE806</v>
      </c>
      <c r="B808" s="26">
        <f>Cleaned_SalesTable!B808</f>
        <v>45414</v>
      </c>
      <c r="C808" s="4" t="str">
        <f t="shared" si="72"/>
        <v>May-2024</v>
      </c>
      <c r="D808" s="24">
        <f t="shared" si="73"/>
        <v>2024</v>
      </c>
      <c r="E808" s="4" t="str">
        <f>Cleaned_SalesTable!C808</f>
        <v>CUST1275</v>
      </c>
      <c r="F808" s="4" t="str">
        <f>VLOOKUP(E808,Cleaned_CustomerTable!$A:$H,2,FALSE())</f>
        <v>Shannon Miller</v>
      </c>
      <c r="G808" s="24">
        <f>VLOOKUP(E808,Cleaned_CustomerTable!$A:$H,3,FALSE())</f>
        <v>22</v>
      </c>
      <c r="H808" s="4" t="str">
        <f>VLOOKUP(E808,Cleaned_CustomerTable!$A:$H,8,FALSE())</f>
        <v>Gold</v>
      </c>
      <c r="I808" s="4" t="str">
        <f>VLOOKUP(E808,Cleaned_CustomerTable!$A:$H,6,FALSE())</f>
        <v>Kentucky</v>
      </c>
      <c r="J808" s="4" t="str">
        <f>Cleaned_SalesTable!D808</f>
        <v>PROD84</v>
      </c>
      <c r="K808" s="4" t="str">
        <f>VLOOKUP(J808,Cleaned_ProductTable!$A:$F,2,FALSE())</f>
        <v>Wooden Bookshelf</v>
      </c>
      <c r="L808" s="4" t="str">
        <f>VLOOKUP(J808,Cleaned_ProductTable!$A:$F,3,FALSE())</f>
        <v>Home</v>
      </c>
      <c r="M808" s="4" t="str">
        <f>VLOOKUP(J808,Cleaned_ProductTable!$A:$F,4,FALSE())</f>
        <v>Collins-Stephenson</v>
      </c>
      <c r="N808" s="4">
        <f>VLOOKUP(J808,Cleaned_ProductTable!$A:$F,5,FALSE())</f>
        <v>388.46</v>
      </c>
      <c r="O808" s="4" t="str">
        <f>Cleaned_SalesTable!E808</f>
        <v>STORE8</v>
      </c>
      <c r="P808" s="4" t="str">
        <f>VLOOKUP(O808,Cleaned_StoreTable!$A:$F,2,FALSE())</f>
        <v>Bean, Jones and Park</v>
      </c>
      <c r="Q808" s="4" t="str">
        <f>VLOOKUP(O808,Cleaned_StoreTable!$A:$F,3,FALSE())</f>
        <v>West</v>
      </c>
      <c r="R808" s="4" t="str">
        <f>VLOOKUP(O808,Cleaned_StoreTable!$A:$F,5,FALSE())</f>
        <v>Online</v>
      </c>
      <c r="S808" s="4">
        <f>Cleaned_SalesTable!F808</f>
        <v>3</v>
      </c>
      <c r="T808" s="9">
        <f>Cleaned_SalesTable!G808</f>
        <v>654.47</v>
      </c>
      <c r="U808" s="8">
        <f>Cleaned_SalesTable!H808</f>
        <v>0.18</v>
      </c>
      <c r="V808" s="4" t="str">
        <f>Cleaned_SalesTable!I808</f>
        <v>COD</v>
      </c>
      <c r="W808" s="9">
        <f>Cleaned_SalesTable!J808</f>
        <v>1609.9962</v>
      </c>
      <c r="X808" s="9">
        <f t="shared" si="74"/>
        <v>1165.3800000000001</v>
      </c>
      <c r="Y808" s="9">
        <f t="shared" si="75"/>
        <v>444.62</v>
      </c>
      <c r="Z808" s="10">
        <f t="shared" si="76"/>
        <v>0.2762</v>
      </c>
      <c r="AA808" s="4" t="str">
        <f t="shared" si="77"/>
        <v>High Value</v>
      </c>
    </row>
    <row r="809" spans="1:27" ht="15" customHeight="1" x14ac:dyDescent="0.3">
      <c r="A809" s="4" t="str">
        <f>Cleaned_SalesTable!A809</f>
        <v>SALE807</v>
      </c>
      <c r="B809" s="26">
        <f>Cleaned_SalesTable!B809</f>
        <v>45734</v>
      </c>
      <c r="C809" s="4" t="str">
        <f t="shared" si="72"/>
        <v>Mar-2025</v>
      </c>
      <c r="D809" s="24">
        <f t="shared" si="73"/>
        <v>2025</v>
      </c>
      <c r="E809" s="4" t="str">
        <f>Cleaned_SalesTable!C809</f>
        <v>CUST1171</v>
      </c>
      <c r="F809" s="4" t="str">
        <f>VLOOKUP(E809,Cleaned_CustomerTable!$A:$H,2,FALSE())</f>
        <v>Amy Wilson</v>
      </c>
      <c r="G809" s="24">
        <f>VLOOKUP(E809,Cleaned_CustomerTable!$A:$H,3,FALSE())</f>
        <v>44</v>
      </c>
      <c r="H809" s="4" t="str">
        <f>VLOOKUP(E809,Cleaned_CustomerTable!$A:$H,8,FALSE())</f>
        <v>Platinum</v>
      </c>
      <c r="I809" s="4" t="str">
        <f>VLOOKUP(E809,Cleaned_CustomerTable!$A:$H,6,FALSE())</f>
        <v>Indiana</v>
      </c>
      <c r="J809" s="4" t="str">
        <f>Cleaned_SalesTable!D809</f>
        <v>PROD88</v>
      </c>
      <c r="K809" s="4" t="str">
        <f>VLOOKUP(J809,Cleaned_ProductTable!$A:$F,2,FALSE())</f>
        <v>Sports Wrist Sweatbands</v>
      </c>
      <c r="L809" s="4" t="str">
        <f>VLOOKUP(J809,Cleaned_ProductTable!$A:$F,3,FALSE())</f>
        <v>Sports</v>
      </c>
      <c r="M809" s="4" t="str">
        <f>VLOOKUP(J809,Cleaned_ProductTable!$A:$F,4,FALSE())</f>
        <v>Olsen-Daniels</v>
      </c>
      <c r="N809" s="4">
        <f>VLOOKUP(J809,Cleaned_ProductTable!$A:$F,5,FALSE())</f>
        <v>131.24</v>
      </c>
      <c r="O809" s="4" t="str">
        <f>Cleaned_SalesTable!E809</f>
        <v>STORE15</v>
      </c>
      <c r="P809" s="4" t="str">
        <f>VLOOKUP(O809,Cleaned_StoreTable!$A:$F,2,FALSE())</f>
        <v>Shelton PLC</v>
      </c>
      <c r="Q809" s="4" t="str">
        <f>VLOOKUP(O809,Cleaned_StoreTable!$A:$F,3,FALSE())</f>
        <v>North</v>
      </c>
      <c r="R809" s="4" t="str">
        <f>VLOOKUP(O809,Cleaned_StoreTable!$A:$F,5,FALSE())</f>
        <v>Flagship</v>
      </c>
      <c r="S809" s="4">
        <f>Cleaned_SalesTable!F809</f>
        <v>2</v>
      </c>
      <c r="T809" s="9">
        <f>Cleaned_SalesTable!G809</f>
        <v>315.27</v>
      </c>
      <c r="U809" s="8">
        <f>Cleaned_SalesTable!H809</f>
        <v>0.23</v>
      </c>
      <c r="V809" s="4" t="str">
        <f>Cleaned_SalesTable!I809</f>
        <v>Credit Card</v>
      </c>
      <c r="W809" s="9">
        <f>Cleaned_SalesTable!J809</f>
        <v>485.51580000000001</v>
      </c>
      <c r="X809" s="9">
        <f t="shared" si="74"/>
        <v>262.48</v>
      </c>
      <c r="Y809" s="9">
        <f t="shared" si="75"/>
        <v>223.04</v>
      </c>
      <c r="Z809" s="10">
        <f t="shared" si="76"/>
        <v>0.45939999999999998</v>
      </c>
      <c r="AA809" s="4" t="str">
        <f t="shared" si="77"/>
        <v>Standard</v>
      </c>
    </row>
    <row r="810" spans="1:27" ht="15" customHeight="1" x14ac:dyDescent="0.3">
      <c r="A810" s="4" t="str">
        <f>Cleaned_SalesTable!A810</f>
        <v>SALE808</v>
      </c>
      <c r="B810" s="26">
        <f>Cleaned_SalesTable!B810</f>
        <v>45623</v>
      </c>
      <c r="C810" s="4" t="str">
        <f t="shared" si="72"/>
        <v>Nov-2024</v>
      </c>
      <c r="D810" s="24">
        <f t="shared" si="73"/>
        <v>2024</v>
      </c>
      <c r="E810" s="4" t="str">
        <f>Cleaned_SalesTable!C810</f>
        <v>CUST1222</v>
      </c>
      <c r="F810" s="4" t="str">
        <f>VLOOKUP(E810,Cleaned_CustomerTable!$A:$H,2,FALSE())</f>
        <v>Alejandro Doyle</v>
      </c>
      <c r="G810" s="24">
        <f>VLOOKUP(E810,Cleaned_CustomerTable!$A:$H,3,FALSE())</f>
        <v>35</v>
      </c>
      <c r="H810" s="4" t="str">
        <f>VLOOKUP(E810,Cleaned_CustomerTable!$A:$H,8,FALSE())</f>
        <v>Platinum</v>
      </c>
      <c r="I810" s="4" t="str">
        <f>VLOOKUP(E810,Cleaned_CustomerTable!$A:$H,6,FALSE())</f>
        <v>New Mexico</v>
      </c>
      <c r="J810" s="4" t="str">
        <f>Cleaned_SalesTable!D810</f>
        <v>PROD28</v>
      </c>
      <c r="K810" s="4" t="str">
        <f>VLOOKUP(J810,Cleaned_ProductTable!$A:$F,2,FALSE())</f>
        <v>Sports Stopwatch Timer</v>
      </c>
      <c r="L810" s="4" t="str">
        <f>VLOOKUP(J810,Cleaned_ProductTable!$A:$F,3,FALSE())</f>
        <v>Sports</v>
      </c>
      <c r="M810" s="4" t="str">
        <f>VLOOKUP(J810,Cleaned_ProductTable!$A:$F,4,FALSE())</f>
        <v>Burns-Hansen</v>
      </c>
      <c r="N810" s="4">
        <f>VLOOKUP(J810,Cleaned_ProductTable!$A:$F,5,FALSE())</f>
        <v>38.76</v>
      </c>
      <c r="O810" s="4" t="str">
        <f>Cleaned_SalesTable!E810</f>
        <v>STORE2</v>
      </c>
      <c r="P810" s="4" t="str">
        <f>VLOOKUP(O810,Cleaned_StoreTable!$A:$F,2,FALSE())</f>
        <v>Black-Horn</v>
      </c>
      <c r="Q810" s="4" t="str">
        <f>VLOOKUP(O810,Cleaned_StoreTable!$A:$F,3,FALSE())</f>
        <v>South</v>
      </c>
      <c r="R810" s="4" t="str">
        <f>VLOOKUP(O810,Cleaned_StoreTable!$A:$F,5,FALSE())</f>
        <v>Outlet</v>
      </c>
      <c r="S810" s="4">
        <f>Cleaned_SalesTable!F810</f>
        <v>1</v>
      </c>
      <c r="T810" s="9">
        <f>Cleaned_SalesTable!G810</f>
        <v>974.47</v>
      </c>
      <c r="U810" s="8">
        <f>Cleaned_SalesTable!H810</f>
        <v>0.05</v>
      </c>
      <c r="V810" s="4" t="str">
        <f>Cleaned_SalesTable!I810</f>
        <v>Credit Card</v>
      </c>
      <c r="W810" s="9">
        <f>Cleaned_SalesTable!J810</f>
        <v>925.74649999999997</v>
      </c>
      <c r="X810" s="9">
        <f t="shared" si="74"/>
        <v>38.76</v>
      </c>
      <c r="Y810" s="9">
        <f t="shared" si="75"/>
        <v>886.99</v>
      </c>
      <c r="Z810" s="10">
        <f t="shared" si="76"/>
        <v>0.95809999999999995</v>
      </c>
      <c r="AA810" s="4" t="str">
        <f t="shared" si="77"/>
        <v>Standard</v>
      </c>
    </row>
    <row r="811" spans="1:27" ht="15" customHeight="1" x14ac:dyDescent="0.3">
      <c r="A811" s="4" t="str">
        <f>Cleaned_SalesTable!A811</f>
        <v>SALE809</v>
      </c>
      <c r="B811" s="26">
        <f>Cleaned_SalesTable!B811</f>
        <v>45340</v>
      </c>
      <c r="C811" s="4" t="str">
        <f t="shared" si="72"/>
        <v>Feb-2024</v>
      </c>
      <c r="D811" s="24">
        <f t="shared" si="73"/>
        <v>2024</v>
      </c>
      <c r="E811" s="4" t="str">
        <f>Cleaned_SalesTable!C811</f>
        <v>CUST1067</v>
      </c>
      <c r="F811" s="4" t="str">
        <f>VLOOKUP(E811,Cleaned_CustomerTable!$A:$H,2,FALSE())</f>
        <v>Amber Mcclain</v>
      </c>
      <c r="G811" s="24">
        <f>VLOOKUP(E811,Cleaned_CustomerTable!$A:$H,3,FALSE())</f>
        <v>58</v>
      </c>
      <c r="H811" s="4" t="str">
        <f>VLOOKUP(E811,Cleaned_CustomerTable!$A:$H,8,FALSE())</f>
        <v>Silver</v>
      </c>
      <c r="I811" s="4" t="str">
        <f>VLOOKUP(E811,Cleaned_CustomerTable!$A:$H,6,FALSE())</f>
        <v>Florida</v>
      </c>
      <c r="J811" s="4" t="str">
        <f>Cleaned_SalesTable!D811</f>
        <v>PROD2</v>
      </c>
      <c r="K811" s="4" t="str">
        <f>VLOOKUP(J811,Cleaned_ProductTable!$A:$F,2,FALSE())</f>
        <v>Women's Casual Hoodie</v>
      </c>
      <c r="L811" s="4" t="str">
        <f>VLOOKUP(J811,Cleaned_ProductTable!$A:$F,3,FALSE())</f>
        <v>Clothing</v>
      </c>
      <c r="M811" s="4" t="str">
        <f>VLOOKUP(J811,Cleaned_ProductTable!$A:$F,4,FALSE())</f>
        <v>Sims Inc</v>
      </c>
      <c r="N811" s="4">
        <f>VLOOKUP(J811,Cleaned_ProductTable!$A:$F,5,FALSE())</f>
        <v>265.73</v>
      </c>
      <c r="O811" s="4" t="str">
        <f>Cleaned_SalesTable!E811</f>
        <v>STORE4</v>
      </c>
      <c r="P811" s="4" t="str">
        <f>VLOOKUP(O811,Cleaned_StoreTable!$A:$F,2,FALSE())</f>
        <v>Alexander Group</v>
      </c>
      <c r="Q811" s="4" t="str">
        <f>VLOOKUP(O811,Cleaned_StoreTable!$A:$F,3,FALSE())</f>
        <v>South</v>
      </c>
      <c r="R811" s="4" t="str">
        <f>VLOOKUP(O811,Cleaned_StoreTable!$A:$F,5,FALSE())</f>
        <v>Online</v>
      </c>
      <c r="S811" s="4">
        <f>Cleaned_SalesTable!F811</f>
        <v>2</v>
      </c>
      <c r="T811" s="9">
        <f>Cleaned_SalesTable!G811</f>
        <v>803.3</v>
      </c>
      <c r="U811" s="8">
        <f>Cleaned_SalesTable!H811</f>
        <v>0.17</v>
      </c>
      <c r="V811" s="4" t="str">
        <f>Cleaned_SalesTable!I811</f>
        <v>Credit Card</v>
      </c>
      <c r="W811" s="9">
        <f>Cleaned_SalesTable!J811</f>
        <v>1333.4780000000001</v>
      </c>
      <c r="X811" s="9">
        <f t="shared" si="74"/>
        <v>531.46</v>
      </c>
      <c r="Y811" s="9">
        <f t="shared" si="75"/>
        <v>802.02</v>
      </c>
      <c r="Z811" s="10">
        <f t="shared" si="76"/>
        <v>0.60140000000000005</v>
      </c>
      <c r="AA811" s="4" t="str">
        <f t="shared" si="77"/>
        <v>High Value</v>
      </c>
    </row>
    <row r="812" spans="1:27" ht="15" customHeight="1" x14ac:dyDescent="0.3">
      <c r="A812" s="4" t="str">
        <f>Cleaned_SalesTable!A812</f>
        <v>SALE810</v>
      </c>
      <c r="B812" s="26">
        <f>Cleaned_SalesTable!B812</f>
        <v>45447</v>
      </c>
      <c r="C812" s="4" t="str">
        <f t="shared" si="72"/>
        <v>Jun-2024</v>
      </c>
      <c r="D812" s="24">
        <f t="shared" si="73"/>
        <v>2024</v>
      </c>
      <c r="E812" s="4" t="str">
        <f>Cleaned_SalesTable!C812</f>
        <v>CUST1013</v>
      </c>
      <c r="F812" s="4" t="str">
        <f>VLOOKUP(E812,Cleaned_CustomerTable!$A:$H,2,FALSE())</f>
        <v>Nathan Hernandez</v>
      </c>
      <c r="G812" s="24">
        <f>VLOOKUP(E812,Cleaned_CustomerTable!$A:$H,3,FALSE())</f>
        <v>32</v>
      </c>
      <c r="H812" s="4" t="str">
        <f>VLOOKUP(E812,Cleaned_CustomerTable!$A:$H,8,FALSE())</f>
        <v>Silver</v>
      </c>
      <c r="I812" s="4" t="str">
        <f>VLOOKUP(E812,Cleaned_CustomerTable!$A:$H,6,FALSE())</f>
        <v>Montana</v>
      </c>
      <c r="J812" s="4" t="str">
        <f>Cleaned_SalesTable!D812</f>
        <v>PROD2</v>
      </c>
      <c r="K812" s="4" t="str">
        <f>VLOOKUP(J812,Cleaned_ProductTable!$A:$F,2,FALSE())</f>
        <v>Women's Casual Hoodie</v>
      </c>
      <c r="L812" s="4" t="str">
        <f>VLOOKUP(J812,Cleaned_ProductTable!$A:$F,3,FALSE())</f>
        <v>Clothing</v>
      </c>
      <c r="M812" s="4" t="str">
        <f>VLOOKUP(J812,Cleaned_ProductTable!$A:$F,4,FALSE())</f>
        <v>Sims Inc</v>
      </c>
      <c r="N812" s="4">
        <f>VLOOKUP(J812,Cleaned_ProductTable!$A:$F,5,FALSE())</f>
        <v>265.73</v>
      </c>
      <c r="O812" s="4" t="str">
        <f>Cleaned_SalesTable!E812</f>
        <v>STORE10</v>
      </c>
      <c r="P812" s="4" t="str">
        <f>VLOOKUP(O812,Cleaned_StoreTable!$A:$F,2,FALSE())</f>
        <v>Hill, Wagner and Ballard</v>
      </c>
      <c r="Q812" s="4" t="str">
        <f>VLOOKUP(O812,Cleaned_StoreTable!$A:$F,3,FALSE())</f>
        <v>East</v>
      </c>
      <c r="R812" s="4" t="str">
        <f>VLOOKUP(O812,Cleaned_StoreTable!$A:$F,5,FALSE())</f>
        <v>Online</v>
      </c>
      <c r="S812" s="4">
        <f>Cleaned_SalesTable!F812</f>
        <v>4</v>
      </c>
      <c r="T812" s="9">
        <f>Cleaned_SalesTable!G812</f>
        <v>863.87</v>
      </c>
      <c r="U812" s="8">
        <f>Cleaned_SalesTable!H812</f>
        <v>0.21</v>
      </c>
      <c r="V812" s="4" t="str">
        <f>Cleaned_SalesTable!I812</f>
        <v>COD</v>
      </c>
      <c r="W812" s="9">
        <f>Cleaned_SalesTable!J812</f>
        <v>2729.8292000000001</v>
      </c>
      <c r="X812" s="9">
        <f t="shared" si="74"/>
        <v>1062.92</v>
      </c>
      <c r="Y812" s="9">
        <f t="shared" si="75"/>
        <v>1666.91</v>
      </c>
      <c r="Z812" s="10">
        <f t="shared" si="76"/>
        <v>0.61060000000000003</v>
      </c>
      <c r="AA812" s="4" t="str">
        <f t="shared" si="77"/>
        <v>High Value</v>
      </c>
    </row>
    <row r="813" spans="1:27" ht="15" customHeight="1" x14ac:dyDescent="0.3">
      <c r="A813" s="4" t="str">
        <f>Cleaned_SalesTable!A813</f>
        <v>SALE811</v>
      </c>
      <c r="B813" s="26">
        <f>Cleaned_SalesTable!B813</f>
        <v>45513</v>
      </c>
      <c r="C813" s="4" t="str">
        <f t="shared" si="72"/>
        <v>Aug-2024</v>
      </c>
      <c r="D813" s="24">
        <f t="shared" si="73"/>
        <v>2024</v>
      </c>
      <c r="E813" s="4" t="str">
        <f>Cleaned_SalesTable!C813</f>
        <v>CUST1469</v>
      </c>
      <c r="F813" s="4" t="str">
        <f>VLOOKUP(E813,Cleaned_CustomerTable!$A:$H,2,FALSE())</f>
        <v>James Foster</v>
      </c>
      <c r="G813" s="24">
        <f>VLOOKUP(E813,Cleaned_CustomerTable!$A:$H,3,FALSE())</f>
        <v>19</v>
      </c>
      <c r="H813" s="4" t="str">
        <f>VLOOKUP(E813,Cleaned_CustomerTable!$A:$H,8,FALSE())</f>
        <v>Gold</v>
      </c>
      <c r="I813" s="4" t="str">
        <f>VLOOKUP(E813,Cleaned_CustomerTable!$A:$H,6,FALSE())</f>
        <v>Utah</v>
      </c>
      <c r="J813" s="4" t="str">
        <f>Cleaned_SalesTable!D813</f>
        <v>PROD80</v>
      </c>
      <c r="K813" s="4" t="str">
        <f>VLOOKUP(J813,Cleaned_ProductTable!$A:$F,2,FALSE())</f>
        <v>Wall-Mounted Spice Rack</v>
      </c>
      <c r="L813" s="4" t="str">
        <f>VLOOKUP(J813,Cleaned_ProductTable!$A:$F,3,FALSE())</f>
        <v>Home</v>
      </c>
      <c r="M813" s="4" t="str">
        <f>VLOOKUP(J813,Cleaned_ProductTable!$A:$F,4,FALSE())</f>
        <v>Allison Ltd</v>
      </c>
      <c r="N813" s="4">
        <f>VLOOKUP(J813,Cleaned_ProductTable!$A:$F,5,FALSE())</f>
        <v>143.43</v>
      </c>
      <c r="O813" s="4" t="str">
        <f>Cleaned_SalesTable!E813</f>
        <v>STORE18</v>
      </c>
      <c r="P813" s="4" t="str">
        <f>VLOOKUP(O813,Cleaned_StoreTable!$A:$F,2,FALSE())</f>
        <v>Guerrero-Schmitt</v>
      </c>
      <c r="Q813" s="4" t="str">
        <f>VLOOKUP(O813,Cleaned_StoreTable!$A:$F,3,FALSE())</f>
        <v>East</v>
      </c>
      <c r="R813" s="4" t="str">
        <f>VLOOKUP(O813,Cleaned_StoreTable!$A:$F,5,FALSE())</f>
        <v>Flagship</v>
      </c>
      <c r="S813" s="4">
        <f>Cleaned_SalesTable!F813</f>
        <v>1</v>
      </c>
      <c r="T813" s="9">
        <f>Cleaned_SalesTable!G813</f>
        <v>450.11</v>
      </c>
      <c r="U813" s="8">
        <f>Cleaned_SalesTable!H813</f>
        <v>0.17</v>
      </c>
      <c r="V813" s="4" t="str">
        <f>Cleaned_SalesTable!I813</f>
        <v>Credit Card</v>
      </c>
      <c r="W813" s="9">
        <f>Cleaned_SalesTable!J813</f>
        <v>373.59129999999999</v>
      </c>
      <c r="X813" s="9">
        <f t="shared" si="74"/>
        <v>143.43</v>
      </c>
      <c r="Y813" s="9">
        <f t="shared" si="75"/>
        <v>230.16</v>
      </c>
      <c r="Z813" s="10">
        <f t="shared" si="76"/>
        <v>0.61609999999999998</v>
      </c>
      <c r="AA813" s="4" t="str">
        <f t="shared" si="77"/>
        <v>Standard</v>
      </c>
    </row>
    <row r="814" spans="1:27" ht="15" customHeight="1" x14ac:dyDescent="0.3">
      <c r="A814" s="4" t="str">
        <f>Cleaned_SalesTable!A814</f>
        <v>SALE812</v>
      </c>
      <c r="B814" s="26">
        <f>Cleaned_SalesTable!B814</f>
        <v>45486</v>
      </c>
      <c r="C814" s="4" t="str">
        <f t="shared" si="72"/>
        <v>Jul-2024</v>
      </c>
      <c r="D814" s="24">
        <f t="shared" si="73"/>
        <v>2024</v>
      </c>
      <c r="E814" s="4" t="str">
        <f>Cleaned_SalesTable!C814</f>
        <v>CUST1230</v>
      </c>
      <c r="F814" s="4" t="str">
        <f>VLOOKUP(E814,Cleaned_CustomerTable!$A:$H,2,FALSE())</f>
        <v>Timothy Sanders</v>
      </c>
      <c r="G814" s="24">
        <f>VLOOKUP(E814,Cleaned_CustomerTable!$A:$H,3,FALSE())</f>
        <v>29</v>
      </c>
      <c r="H814" s="4" t="str">
        <f>VLOOKUP(E814,Cleaned_CustomerTable!$A:$H,8,FALSE())</f>
        <v>Bronze</v>
      </c>
      <c r="I814" s="4" t="str">
        <f>VLOOKUP(E814,Cleaned_CustomerTable!$A:$H,6,FALSE())</f>
        <v>Florida</v>
      </c>
      <c r="J814" s="4" t="str">
        <f>Cleaned_SalesTable!D814</f>
        <v>PROD68</v>
      </c>
      <c r="K814" s="4" t="str">
        <f>VLOOKUP(J814,Cleaned_ProductTable!$A:$F,2,FALSE())</f>
        <v>Wooden Nightstand</v>
      </c>
      <c r="L814" s="4" t="str">
        <f>VLOOKUP(J814,Cleaned_ProductTable!$A:$F,3,FALSE())</f>
        <v>Home</v>
      </c>
      <c r="M814" s="4" t="str">
        <f>VLOOKUP(J814,Cleaned_ProductTable!$A:$F,4,FALSE())</f>
        <v>Wolfe, Ross and Hester</v>
      </c>
      <c r="N814" s="4">
        <f>VLOOKUP(J814,Cleaned_ProductTable!$A:$F,5,FALSE())</f>
        <v>243.7</v>
      </c>
      <c r="O814" s="4" t="str">
        <f>Cleaned_SalesTable!E814</f>
        <v>STORE13</v>
      </c>
      <c r="P814" s="4" t="str">
        <f>VLOOKUP(O814,Cleaned_StoreTable!$A:$F,2,FALSE())</f>
        <v>Gardner, Humphrey and Contreras</v>
      </c>
      <c r="Q814" s="4" t="str">
        <f>VLOOKUP(O814,Cleaned_StoreTable!$A:$F,3,FALSE())</f>
        <v>East</v>
      </c>
      <c r="R814" s="4" t="str">
        <f>VLOOKUP(O814,Cleaned_StoreTable!$A:$F,5,FALSE())</f>
        <v>Flagship</v>
      </c>
      <c r="S814" s="4">
        <f>Cleaned_SalesTable!F814</f>
        <v>1</v>
      </c>
      <c r="T814" s="9">
        <f>Cleaned_SalesTable!G814</f>
        <v>289.82</v>
      </c>
      <c r="U814" s="8">
        <f>Cleaned_SalesTable!H814</f>
        <v>0.18</v>
      </c>
      <c r="V814" s="4" t="str">
        <f>Cleaned_SalesTable!I814</f>
        <v>COD</v>
      </c>
      <c r="W814" s="9">
        <f>Cleaned_SalesTable!J814</f>
        <v>237.6524</v>
      </c>
      <c r="X814" s="9">
        <f t="shared" si="74"/>
        <v>243.7</v>
      </c>
      <c r="Y814" s="9">
        <f t="shared" si="75"/>
        <v>-6.05</v>
      </c>
      <c r="Z814" s="10">
        <f t="shared" si="76"/>
        <v>-2.5499999999999998E-2</v>
      </c>
      <c r="AA814" s="4" t="str">
        <f t="shared" si="77"/>
        <v>Standard</v>
      </c>
    </row>
    <row r="815" spans="1:27" ht="15" customHeight="1" x14ac:dyDescent="0.3">
      <c r="A815" s="4" t="str">
        <f>Cleaned_SalesTable!A815</f>
        <v>SALE813</v>
      </c>
      <c r="B815" s="26">
        <f>Cleaned_SalesTable!B815</f>
        <v>45890</v>
      </c>
      <c r="C815" s="4" t="str">
        <f t="shared" si="72"/>
        <v>Aug-2025</v>
      </c>
      <c r="D815" s="24">
        <f t="shared" si="73"/>
        <v>2025</v>
      </c>
      <c r="E815" s="4" t="str">
        <f>Cleaned_SalesTable!C815</f>
        <v>CUST1334</v>
      </c>
      <c r="F815" s="4" t="str">
        <f>VLOOKUP(E815,Cleaned_CustomerTable!$A:$H,2,FALSE())</f>
        <v>Mr. Christopher Sims</v>
      </c>
      <c r="G815" s="24">
        <f>VLOOKUP(E815,Cleaned_CustomerTable!$A:$H,3,FALSE())</f>
        <v>50</v>
      </c>
      <c r="H815" s="4" t="str">
        <f>VLOOKUP(E815,Cleaned_CustomerTable!$A:$H,8,FALSE())</f>
        <v>Silver</v>
      </c>
      <c r="I815" s="4" t="str">
        <f>VLOOKUP(E815,Cleaned_CustomerTable!$A:$H,6,FALSE())</f>
        <v>Connecticut</v>
      </c>
      <c r="J815" s="4" t="str">
        <f>Cleaned_SalesTable!D815</f>
        <v>PROD54</v>
      </c>
      <c r="K815" s="4" t="str">
        <f>VLOOKUP(J815,Cleaned_ProductTable!$A:$F,2,FALSE())</f>
        <v>Sports Stopwatch Pro</v>
      </c>
      <c r="L815" s="4" t="str">
        <f>VLOOKUP(J815,Cleaned_ProductTable!$A:$F,3,FALSE())</f>
        <v>Sports</v>
      </c>
      <c r="M815" s="4" t="str">
        <f>VLOOKUP(J815,Cleaned_ProductTable!$A:$F,4,FALSE())</f>
        <v>Thompson-French</v>
      </c>
      <c r="N815" s="4">
        <f>VLOOKUP(J815,Cleaned_ProductTable!$A:$F,5,FALSE())</f>
        <v>434.84</v>
      </c>
      <c r="O815" s="4" t="str">
        <f>Cleaned_SalesTable!E815</f>
        <v>STORE10</v>
      </c>
      <c r="P815" s="4" t="str">
        <f>VLOOKUP(O815,Cleaned_StoreTable!$A:$F,2,FALSE())</f>
        <v>Hill, Wagner and Ballard</v>
      </c>
      <c r="Q815" s="4" t="str">
        <f>VLOOKUP(O815,Cleaned_StoreTable!$A:$F,3,FALSE())</f>
        <v>East</v>
      </c>
      <c r="R815" s="4" t="str">
        <f>VLOOKUP(O815,Cleaned_StoreTable!$A:$F,5,FALSE())</f>
        <v>Online</v>
      </c>
      <c r="S815" s="4">
        <f>Cleaned_SalesTable!F815</f>
        <v>4</v>
      </c>
      <c r="T815" s="9">
        <f>Cleaned_SalesTable!G815</f>
        <v>250.64</v>
      </c>
      <c r="U815" s="8">
        <f>Cleaned_SalesTable!H815</f>
        <v>0.1</v>
      </c>
      <c r="V815" s="4" t="str">
        <f>Cleaned_SalesTable!I815</f>
        <v>PayPal</v>
      </c>
      <c r="W815" s="9">
        <f>Cleaned_SalesTable!J815</f>
        <v>902.30399999999997</v>
      </c>
      <c r="X815" s="9">
        <f t="shared" si="74"/>
        <v>1739.36</v>
      </c>
      <c r="Y815" s="9">
        <f t="shared" si="75"/>
        <v>-837.06</v>
      </c>
      <c r="Z815" s="10">
        <f t="shared" si="76"/>
        <v>-0.92769999999999997</v>
      </c>
      <c r="AA815" s="4" t="str">
        <f t="shared" si="77"/>
        <v>Standard</v>
      </c>
    </row>
    <row r="816" spans="1:27" ht="15" customHeight="1" x14ac:dyDescent="0.3">
      <c r="A816" s="4" t="str">
        <f>Cleaned_SalesTable!A816</f>
        <v>SALE814</v>
      </c>
      <c r="B816" s="26">
        <f>Cleaned_SalesTable!B816</f>
        <v>45876</v>
      </c>
      <c r="C816" s="4" t="str">
        <f t="shared" si="72"/>
        <v>Aug-2025</v>
      </c>
      <c r="D816" s="24">
        <f t="shared" si="73"/>
        <v>2025</v>
      </c>
      <c r="E816" s="4" t="str">
        <f>Cleaned_SalesTable!C816</f>
        <v>CUST1287</v>
      </c>
      <c r="F816" s="4" t="str">
        <f>VLOOKUP(E816,Cleaned_CustomerTable!$A:$H,2,FALSE())</f>
        <v>Cynthia Roberts</v>
      </c>
      <c r="G816" s="24">
        <f>VLOOKUP(E816,Cleaned_CustomerTable!$A:$H,3,FALSE())</f>
        <v>22</v>
      </c>
      <c r="H816" s="4" t="str">
        <f>VLOOKUP(E816,Cleaned_CustomerTable!$A:$H,8,FALSE())</f>
        <v>Gold</v>
      </c>
      <c r="I816" s="4" t="str">
        <f>VLOOKUP(E816,Cleaned_CustomerTable!$A:$H,6,FALSE())</f>
        <v>Vermont</v>
      </c>
      <c r="J816" s="4" t="str">
        <f>Cleaned_SalesTable!D816</f>
        <v>PROD69</v>
      </c>
      <c r="K816" s="4" t="str">
        <f>VLOOKUP(J816,Cleaned_ProductTable!$A:$F,2,FALSE())</f>
        <v>Men's Sports Shorts</v>
      </c>
      <c r="L816" s="4" t="str">
        <f>VLOOKUP(J816,Cleaned_ProductTable!$A:$F,3,FALSE())</f>
        <v>Clothing</v>
      </c>
      <c r="M816" s="4" t="str">
        <f>VLOOKUP(J816,Cleaned_ProductTable!$A:$F,4,FALSE())</f>
        <v>Fitzpatrick Ltd</v>
      </c>
      <c r="N816" s="4">
        <f>VLOOKUP(J816,Cleaned_ProductTable!$A:$F,5,FALSE())</f>
        <v>218.22</v>
      </c>
      <c r="O816" s="4" t="str">
        <f>Cleaned_SalesTable!E816</f>
        <v>STORE19</v>
      </c>
      <c r="P816" s="4" t="str">
        <f>VLOOKUP(O816,Cleaned_StoreTable!$A:$F,2,FALSE())</f>
        <v>Mann-Austin</v>
      </c>
      <c r="Q816" s="4" t="str">
        <f>VLOOKUP(O816,Cleaned_StoreTable!$A:$F,3,FALSE())</f>
        <v>East</v>
      </c>
      <c r="R816" s="4" t="str">
        <f>VLOOKUP(O816,Cleaned_StoreTable!$A:$F,5,FALSE())</f>
        <v>Online</v>
      </c>
      <c r="S816" s="4">
        <f>Cleaned_SalesTable!F816</f>
        <v>4</v>
      </c>
      <c r="T816" s="9">
        <f>Cleaned_SalesTable!G816</f>
        <v>373.49</v>
      </c>
      <c r="U816" s="8">
        <f>Cleaned_SalesTable!H816</f>
        <v>0.16</v>
      </c>
      <c r="V816" s="4" t="str">
        <f>Cleaned_SalesTable!I816</f>
        <v>COD</v>
      </c>
      <c r="W816" s="9">
        <f>Cleaned_SalesTable!J816</f>
        <v>1254.9264000000001</v>
      </c>
      <c r="X816" s="9">
        <f t="shared" si="74"/>
        <v>872.88</v>
      </c>
      <c r="Y816" s="9">
        <f t="shared" si="75"/>
        <v>382.05</v>
      </c>
      <c r="Z816" s="10">
        <f t="shared" si="76"/>
        <v>0.3044</v>
      </c>
      <c r="AA816" s="4" t="str">
        <f t="shared" si="77"/>
        <v>High Value</v>
      </c>
    </row>
    <row r="817" spans="1:27" ht="15" customHeight="1" x14ac:dyDescent="0.3">
      <c r="A817" s="4" t="str">
        <f>Cleaned_SalesTable!A817</f>
        <v>SALE815</v>
      </c>
      <c r="B817" s="26">
        <f>Cleaned_SalesTable!B817</f>
        <v>45398</v>
      </c>
      <c r="C817" s="4" t="str">
        <f t="shared" si="72"/>
        <v>Apr-2024</v>
      </c>
      <c r="D817" s="24">
        <f t="shared" si="73"/>
        <v>2024</v>
      </c>
      <c r="E817" s="4" t="str">
        <f>Cleaned_SalesTable!C817</f>
        <v>CUST1066</v>
      </c>
      <c r="F817" s="4" t="str">
        <f>VLOOKUP(E817,Cleaned_CustomerTable!$A:$H,2,FALSE())</f>
        <v>Cody Diaz</v>
      </c>
      <c r="G817" s="24">
        <f>VLOOKUP(E817,Cleaned_CustomerTable!$A:$H,3,FALSE())</f>
        <v>27</v>
      </c>
      <c r="H817" s="4" t="str">
        <f>VLOOKUP(E817,Cleaned_CustomerTable!$A:$H,8,FALSE())</f>
        <v>Silver</v>
      </c>
      <c r="I817" s="4" t="str">
        <f>VLOOKUP(E817,Cleaned_CustomerTable!$A:$H,6,FALSE())</f>
        <v>New Hampshire</v>
      </c>
      <c r="J817" s="4" t="str">
        <f>Cleaned_SalesTable!D817</f>
        <v>PROD3</v>
      </c>
      <c r="K817" s="4" t="str">
        <f>VLOOKUP(J817,Cleaned_ProductTable!$A:$F,2,FALSE())</f>
        <v>Men's Running Jacket</v>
      </c>
      <c r="L817" s="4" t="str">
        <f>VLOOKUP(J817,Cleaned_ProductTable!$A:$F,3,FALSE())</f>
        <v>Clothing</v>
      </c>
      <c r="M817" s="4" t="str">
        <f>VLOOKUP(J817,Cleaned_ProductTable!$A:$F,4,FALSE())</f>
        <v>Pineda Ltd</v>
      </c>
      <c r="N817" s="4">
        <f>VLOOKUP(J817,Cleaned_ProductTable!$A:$F,5,FALSE())</f>
        <v>364.67</v>
      </c>
      <c r="O817" s="4" t="str">
        <f>Cleaned_SalesTable!E817</f>
        <v>STORE9</v>
      </c>
      <c r="P817" s="4" t="str">
        <f>VLOOKUP(O817,Cleaned_StoreTable!$A:$F,2,FALSE())</f>
        <v>Moore, Padilla and Butler</v>
      </c>
      <c r="Q817" s="4" t="str">
        <f>VLOOKUP(O817,Cleaned_StoreTable!$A:$F,3,FALSE())</f>
        <v>South</v>
      </c>
      <c r="R817" s="4" t="str">
        <f>VLOOKUP(O817,Cleaned_StoreTable!$A:$F,5,FALSE())</f>
        <v>Flagship</v>
      </c>
      <c r="S817" s="4">
        <f>Cleaned_SalesTable!F817</f>
        <v>4</v>
      </c>
      <c r="T817" s="9">
        <f>Cleaned_SalesTable!G817</f>
        <v>348.91</v>
      </c>
      <c r="U817" s="8">
        <f>Cleaned_SalesTable!H817</f>
        <v>0.18</v>
      </c>
      <c r="V817" s="4" t="str">
        <f>Cleaned_SalesTable!I817</f>
        <v>PayPal</v>
      </c>
      <c r="W817" s="9">
        <f>Cleaned_SalesTable!J817</f>
        <v>1144.4248</v>
      </c>
      <c r="X817" s="9">
        <f t="shared" si="74"/>
        <v>1458.68</v>
      </c>
      <c r="Y817" s="9">
        <f t="shared" si="75"/>
        <v>-314.26</v>
      </c>
      <c r="Z817" s="10">
        <f t="shared" si="76"/>
        <v>-0.27460000000000001</v>
      </c>
      <c r="AA817" s="4" t="str">
        <f t="shared" si="77"/>
        <v>High Value</v>
      </c>
    </row>
    <row r="818" spans="1:27" ht="15" customHeight="1" x14ac:dyDescent="0.3">
      <c r="A818" s="4" t="str">
        <f>Cleaned_SalesTable!A818</f>
        <v>SALE816</v>
      </c>
      <c r="B818" s="26">
        <f>Cleaned_SalesTable!B818</f>
        <v>45390</v>
      </c>
      <c r="C818" s="4" t="str">
        <f t="shared" si="72"/>
        <v>Apr-2024</v>
      </c>
      <c r="D818" s="24">
        <f t="shared" si="73"/>
        <v>2024</v>
      </c>
      <c r="E818" s="4" t="str">
        <f>Cleaned_SalesTable!C818</f>
        <v>CUST1110</v>
      </c>
      <c r="F818" s="4" t="str">
        <f>VLOOKUP(E818,Cleaned_CustomerTable!$A:$H,2,FALSE())</f>
        <v>Ashley Griffin</v>
      </c>
      <c r="G818" s="24">
        <f>VLOOKUP(E818,Cleaned_CustomerTable!$A:$H,3,FALSE())</f>
        <v>40</v>
      </c>
      <c r="H818" s="4" t="str">
        <f>VLOOKUP(E818,Cleaned_CustomerTable!$A:$H,8,FALSE())</f>
        <v>Gold</v>
      </c>
      <c r="I818" s="4" t="str">
        <f>VLOOKUP(E818,Cleaned_CustomerTable!$A:$H,6,FALSE())</f>
        <v>Maryland</v>
      </c>
      <c r="J818" s="4" t="str">
        <f>Cleaned_SalesTable!D818</f>
        <v>PROD94</v>
      </c>
      <c r="K818" s="4" t="str">
        <f>VLOOKUP(J818,Cleaned_ProductTable!$A:$F,2,FALSE())</f>
        <v>Vitamin E Body Lotion</v>
      </c>
      <c r="L818" s="4" t="str">
        <f>VLOOKUP(J818,Cleaned_ProductTable!$A:$F,3,FALSE())</f>
        <v>Beauty</v>
      </c>
      <c r="M818" s="4" t="str">
        <f>VLOOKUP(J818,Cleaned_ProductTable!$A:$F,4,FALSE())</f>
        <v>Hoffman-Williams</v>
      </c>
      <c r="N818" s="4">
        <f>VLOOKUP(J818,Cleaned_ProductTable!$A:$F,5,FALSE())</f>
        <v>358.47</v>
      </c>
      <c r="O818" s="4" t="str">
        <f>Cleaned_SalesTable!E818</f>
        <v>STORE17</v>
      </c>
      <c r="P818" s="4" t="str">
        <f>VLOOKUP(O818,Cleaned_StoreTable!$A:$F,2,FALSE())</f>
        <v>Holloway Ltd</v>
      </c>
      <c r="Q818" s="4" t="str">
        <f>VLOOKUP(O818,Cleaned_StoreTable!$A:$F,3,FALSE())</f>
        <v>North</v>
      </c>
      <c r="R818" s="4" t="str">
        <f>VLOOKUP(O818,Cleaned_StoreTable!$A:$F,5,FALSE())</f>
        <v>Flagship</v>
      </c>
      <c r="S818" s="4">
        <f>Cleaned_SalesTable!F818</f>
        <v>4</v>
      </c>
      <c r="T818" s="9">
        <f>Cleaned_SalesTable!G818</f>
        <v>212.96</v>
      </c>
      <c r="U818" s="8">
        <f>Cleaned_SalesTable!H818</f>
        <v>0.17</v>
      </c>
      <c r="V818" s="4" t="str">
        <f>Cleaned_SalesTable!I818</f>
        <v>Credit Card</v>
      </c>
      <c r="W818" s="9">
        <f>Cleaned_SalesTable!J818</f>
        <v>707.02719999999999</v>
      </c>
      <c r="X818" s="9">
        <f t="shared" si="74"/>
        <v>1433.88</v>
      </c>
      <c r="Y818" s="9">
        <f t="shared" si="75"/>
        <v>-726.85</v>
      </c>
      <c r="Z818" s="10">
        <f t="shared" si="76"/>
        <v>-1.028</v>
      </c>
      <c r="AA818" s="4" t="str">
        <f t="shared" si="77"/>
        <v>Standard</v>
      </c>
    </row>
    <row r="819" spans="1:27" ht="15" customHeight="1" x14ac:dyDescent="0.3">
      <c r="A819" s="4" t="str">
        <f>Cleaned_SalesTable!A819</f>
        <v>SALE817</v>
      </c>
      <c r="B819" s="26">
        <f>Cleaned_SalesTable!B819</f>
        <v>45406</v>
      </c>
      <c r="C819" s="4" t="str">
        <f t="shared" si="72"/>
        <v>Apr-2024</v>
      </c>
      <c r="D819" s="24">
        <f t="shared" si="73"/>
        <v>2024</v>
      </c>
      <c r="E819" s="4" t="str">
        <f>Cleaned_SalesTable!C819</f>
        <v>CUST1190</v>
      </c>
      <c r="F819" s="4" t="str">
        <f>VLOOKUP(E819,Cleaned_CustomerTable!$A:$H,2,FALSE())</f>
        <v>Christopher Stewart</v>
      </c>
      <c r="G819" s="24">
        <f>VLOOKUP(E819,Cleaned_CustomerTable!$A:$H,3,FALSE())</f>
        <v>21</v>
      </c>
      <c r="H819" s="4" t="str">
        <f>VLOOKUP(E819,Cleaned_CustomerTable!$A:$H,8,FALSE())</f>
        <v>Bronze</v>
      </c>
      <c r="I819" s="4" t="str">
        <f>VLOOKUP(E819,Cleaned_CustomerTable!$A:$H,6,FALSE())</f>
        <v>New York</v>
      </c>
      <c r="J819" s="4" t="str">
        <f>Cleaned_SalesTable!D819</f>
        <v>PROD27</v>
      </c>
      <c r="K819" s="4" t="str">
        <f>VLOOKUP(J819,Cleaned_ProductTable!$A:$F,2,FALSE())</f>
        <v>Decorative Floor Vase</v>
      </c>
      <c r="L819" s="4" t="str">
        <f>VLOOKUP(J819,Cleaned_ProductTable!$A:$F,3,FALSE())</f>
        <v>Home</v>
      </c>
      <c r="M819" s="4" t="str">
        <f>VLOOKUP(J819,Cleaned_ProductTable!$A:$F,4,FALSE())</f>
        <v>Khan, Jones and Paul</v>
      </c>
      <c r="N819" s="4">
        <f>VLOOKUP(J819,Cleaned_ProductTable!$A:$F,5,FALSE())</f>
        <v>234.81</v>
      </c>
      <c r="O819" s="4" t="str">
        <f>Cleaned_SalesTable!E819</f>
        <v>STORE19</v>
      </c>
      <c r="P819" s="4" t="str">
        <f>VLOOKUP(O819,Cleaned_StoreTable!$A:$F,2,FALSE())</f>
        <v>Mann-Austin</v>
      </c>
      <c r="Q819" s="4" t="str">
        <f>VLOOKUP(O819,Cleaned_StoreTable!$A:$F,3,FALSE())</f>
        <v>East</v>
      </c>
      <c r="R819" s="4" t="str">
        <f>VLOOKUP(O819,Cleaned_StoreTable!$A:$F,5,FALSE())</f>
        <v>Online</v>
      </c>
      <c r="S819" s="4">
        <f>Cleaned_SalesTable!F819</f>
        <v>3</v>
      </c>
      <c r="T819" s="9">
        <f>Cleaned_SalesTable!G819</f>
        <v>871.34</v>
      </c>
      <c r="U819" s="8">
        <f>Cleaned_SalesTable!H819</f>
        <v>0.11</v>
      </c>
      <c r="V819" s="4" t="str">
        <f>Cleaned_SalesTable!I819</f>
        <v>COD</v>
      </c>
      <c r="W819" s="9">
        <f>Cleaned_SalesTable!J819</f>
        <v>2326.4778000000001</v>
      </c>
      <c r="X819" s="9">
        <f t="shared" si="74"/>
        <v>704.43</v>
      </c>
      <c r="Y819" s="9">
        <f t="shared" si="75"/>
        <v>1622.05</v>
      </c>
      <c r="Z819" s="10">
        <f t="shared" si="76"/>
        <v>0.69720000000000004</v>
      </c>
      <c r="AA819" s="4" t="str">
        <f t="shared" si="77"/>
        <v>High Value</v>
      </c>
    </row>
    <row r="820" spans="1:27" ht="15" customHeight="1" x14ac:dyDescent="0.3">
      <c r="A820" s="4" t="str">
        <f>Cleaned_SalesTable!A820</f>
        <v>SALE818</v>
      </c>
      <c r="B820" s="26">
        <f>Cleaned_SalesTable!B820</f>
        <v>45844</v>
      </c>
      <c r="C820" s="4" t="str">
        <f t="shared" si="72"/>
        <v>Jul-2025</v>
      </c>
      <c r="D820" s="24">
        <f t="shared" si="73"/>
        <v>2025</v>
      </c>
      <c r="E820" s="4" t="str">
        <f>Cleaned_SalesTable!C820</f>
        <v>CUST1100</v>
      </c>
      <c r="F820" s="4" t="str">
        <f>VLOOKUP(E820,Cleaned_CustomerTable!$A:$H,2,FALSE())</f>
        <v>Diane Watson</v>
      </c>
      <c r="G820" s="24">
        <f>VLOOKUP(E820,Cleaned_CustomerTable!$A:$H,3,FALSE())</f>
        <v>53</v>
      </c>
      <c r="H820" s="4" t="str">
        <f>VLOOKUP(E820,Cleaned_CustomerTable!$A:$H,8,FALSE())</f>
        <v>Platinum</v>
      </c>
      <c r="I820" s="4" t="str">
        <f>VLOOKUP(E820,Cleaned_CustomerTable!$A:$H,6,FALSE())</f>
        <v>Texas</v>
      </c>
      <c r="J820" s="4" t="str">
        <f>Cleaned_SalesTable!D820</f>
        <v>PROD94</v>
      </c>
      <c r="K820" s="4" t="str">
        <f>VLOOKUP(J820,Cleaned_ProductTable!$A:$F,2,FALSE())</f>
        <v>Vitamin E Body Lotion</v>
      </c>
      <c r="L820" s="4" t="str">
        <f>VLOOKUP(J820,Cleaned_ProductTable!$A:$F,3,FALSE())</f>
        <v>Beauty</v>
      </c>
      <c r="M820" s="4" t="str">
        <f>VLOOKUP(J820,Cleaned_ProductTable!$A:$F,4,FALSE())</f>
        <v>Hoffman-Williams</v>
      </c>
      <c r="N820" s="4">
        <f>VLOOKUP(J820,Cleaned_ProductTable!$A:$F,5,FALSE())</f>
        <v>358.47</v>
      </c>
      <c r="O820" s="4" t="str">
        <f>Cleaned_SalesTable!E820</f>
        <v>STORE0</v>
      </c>
      <c r="P820" s="4" t="str">
        <f>VLOOKUP(O820,Cleaned_StoreTable!$A:$F,2,FALSE())</f>
        <v>Rivera-Warner</v>
      </c>
      <c r="Q820" s="4" t="str">
        <f>VLOOKUP(O820,Cleaned_StoreTable!$A:$F,3,FALSE())</f>
        <v>East</v>
      </c>
      <c r="R820" s="4" t="str">
        <f>VLOOKUP(O820,Cleaned_StoreTable!$A:$F,5,FALSE())</f>
        <v>Flagship</v>
      </c>
      <c r="S820" s="4">
        <f>Cleaned_SalesTable!F820</f>
        <v>2</v>
      </c>
      <c r="T820" s="9">
        <f>Cleaned_SalesTable!G820</f>
        <v>698.94</v>
      </c>
      <c r="U820" s="8">
        <f>Cleaned_SalesTable!H820</f>
        <v>0.06</v>
      </c>
      <c r="V820" s="4" t="str">
        <f>Cleaned_SalesTable!I820</f>
        <v>Credit Card</v>
      </c>
      <c r="W820" s="9">
        <f>Cleaned_SalesTable!J820</f>
        <v>1314.0072</v>
      </c>
      <c r="X820" s="9">
        <f t="shared" si="74"/>
        <v>716.94</v>
      </c>
      <c r="Y820" s="9">
        <f t="shared" si="75"/>
        <v>597.07000000000005</v>
      </c>
      <c r="Z820" s="10">
        <f t="shared" si="76"/>
        <v>0.45440000000000003</v>
      </c>
      <c r="AA820" s="4" t="str">
        <f t="shared" si="77"/>
        <v>High Value</v>
      </c>
    </row>
    <row r="821" spans="1:27" ht="15" customHeight="1" x14ac:dyDescent="0.3">
      <c r="A821" s="4" t="str">
        <f>Cleaned_SalesTable!A821</f>
        <v>SALE819</v>
      </c>
      <c r="B821" s="26">
        <f>Cleaned_SalesTable!B821</f>
        <v>45697</v>
      </c>
      <c r="C821" s="4" t="str">
        <f t="shared" si="72"/>
        <v>Feb-2025</v>
      </c>
      <c r="D821" s="24">
        <f t="shared" si="73"/>
        <v>2025</v>
      </c>
      <c r="E821" s="4" t="str">
        <f>Cleaned_SalesTable!C821</f>
        <v>CUST1316</v>
      </c>
      <c r="F821" s="4" t="str">
        <f>VLOOKUP(E821,Cleaned_CustomerTable!$A:$H,2,FALSE())</f>
        <v>Robert House</v>
      </c>
      <c r="G821" s="24">
        <f>VLOOKUP(E821,Cleaned_CustomerTable!$A:$H,3,FALSE())</f>
        <v>34</v>
      </c>
      <c r="H821" s="4" t="str">
        <f>VLOOKUP(E821,Cleaned_CustomerTable!$A:$H,8,FALSE())</f>
        <v>Gold</v>
      </c>
      <c r="I821" s="4" t="str">
        <f>VLOOKUP(E821,Cleaned_CustomerTable!$A:$H,6,FALSE())</f>
        <v>Maryland</v>
      </c>
      <c r="J821" s="4" t="str">
        <f>Cleaned_SalesTable!D821</f>
        <v>PROD74</v>
      </c>
      <c r="K821" s="4" t="str">
        <f>VLOOKUP(J821,Cleaned_ProductTable!$A:$F,2,FALSE())</f>
        <v>Bluetooth Car Audio System</v>
      </c>
      <c r="L821" s="4" t="str">
        <f>VLOOKUP(J821,Cleaned_ProductTable!$A:$F,3,FALSE())</f>
        <v>Electronics</v>
      </c>
      <c r="M821" s="4" t="str">
        <f>VLOOKUP(J821,Cleaned_ProductTable!$A:$F,4,FALSE())</f>
        <v>Bruce-Bowen</v>
      </c>
      <c r="N821" s="4">
        <f>VLOOKUP(J821,Cleaned_ProductTable!$A:$F,5,FALSE())</f>
        <v>403.71</v>
      </c>
      <c r="O821" s="4" t="str">
        <f>Cleaned_SalesTable!E821</f>
        <v>STORE0</v>
      </c>
      <c r="P821" s="4" t="str">
        <f>VLOOKUP(O821,Cleaned_StoreTable!$A:$F,2,FALSE())</f>
        <v>Rivera-Warner</v>
      </c>
      <c r="Q821" s="4" t="str">
        <f>VLOOKUP(O821,Cleaned_StoreTable!$A:$F,3,FALSE())</f>
        <v>East</v>
      </c>
      <c r="R821" s="4" t="str">
        <f>VLOOKUP(O821,Cleaned_StoreTable!$A:$F,5,FALSE())</f>
        <v>Flagship</v>
      </c>
      <c r="S821" s="4">
        <f>Cleaned_SalesTable!F821</f>
        <v>1</v>
      </c>
      <c r="T821" s="9">
        <f>Cleaned_SalesTable!G821</f>
        <v>719.94</v>
      </c>
      <c r="U821" s="8">
        <f>Cleaned_SalesTable!H821</f>
        <v>0.23</v>
      </c>
      <c r="V821" s="4" t="str">
        <f>Cleaned_SalesTable!I821</f>
        <v>COD</v>
      </c>
      <c r="W821" s="9">
        <f>Cleaned_SalesTable!J821</f>
        <v>554.35379999999998</v>
      </c>
      <c r="X821" s="9">
        <f t="shared" si="74"/>
        <v>403.71</v>
      </c>
      <c r="Y821" s="9">
        <f t="shared" si="75"/>
        <v>150.63999999999999</v>
      </c>
      <c r="Z821" s="10">
        <f t="shared" si="76"/>
        <v>0.2717</v>
      </c>
      <c r="AA821" s="4" t="str">
        <f t="shared" si="77"/>
        <v>Standard</v>
      </c>
    </row>
    <row r="822" spans="1:27" ht="15" customHeight="1" x14ac:dyDescent="0.3">
      <c r="A822" s="4" t="str">
        <f>Cleaned_SalesTable!A822</f>
        <v>SALE820</v>
      </c>
      <c r="B822" s="26">
        <f>Cleaned_SalesTable!B822</f>
        <v>45607</v>
      </c>
      <c r="C822" s="4" t="str">
        <f t="shared" si="72"/>
        <v>Nov-2024</v>
      </c>
      <c r="D822" s="24">
        <f t="shared" si="73"/>
        <v>2024</v>
      </c>
      <c r="E822" s="4" t="str">
        <f>Cleaned_SalesTable!C822</f>
        <v>CUST1006</v>
      </c>
      <c r="F822" s="4" t="str">
        <f>VLOOKUP(E822,Cleaned_CustomerTable!$A:$H,2,FALSE())</f>
        <v>Amber Jackson</v>
      </c>
      <c r="G822" s="24">
        <f>VLOOKUP(E822,Cleaned_CustomerTable!$A:$H,3,FALSE())</f>
        <v>29</v>
      </c>
      <c r="H822" s="4" t="str">
        <f>VLOOKUP(E822,Cleaned_CustomerTable!$A:$H,8,FALSE())</f>
        <v>Platinum</v>
      </c>
      <c r="I822" s="4" t="str">
        <f>VLOOKUP(E822,Cleaned_CustomerTable!$A:$H,6,FALSE())</f>
        <v>South Dakota</v>
      </c>
      <c r="J822" s="4" t="str">
        <f>Cleaned_SalesTable!D822</f>
        <v>PROD28</v>
      </c>
      <c r="K822" s="4" t="str">
        <f>VLOOKUP(J822,Cleaned_ProductTable!$A:$F,2,FALSE())</f>
        <v>Sports Stopwatch Timer</v>
      </c>
      <c r="L822" s="4" t="str">
        <f>VLOOKUP(J822,Cleaned_ProductTable!$A:$F,3,FALSE())</f>
        <v>Sports</v>
      </c>
      <c r="M822" s="4" t="str">
        <f>VLOOKUP(J822,Cleaned_ProductTable!$A:$F,4,FALSE())</f>
        <v>Burns-Hansen</v>
      </c>
      <c r="N822" s="4">
        <f>VLOOKUP(J822,Cleaned_ProductTable!$A:$F,5,FALSE())</f>
        <v>38.76</v>
      </c>
      <c r="O822" s="4" t="str">
        <f>Cleaned_SalesTable!E822</f>
        <v>STORE4</v>
      </c>
      <c r="P822" s="4" t="str">
        <f>VLOOKUP(O822,Cleaned_StoreTable!$A:$F,2,FALSE())</f>
        <v>Alexander Group</v>
      </c>
      <c r="Q822" s="4" t="str">
        <f>VLOOKUP(O822,Cleaned_StoreTable!$A:$F,3,FALSE())</f>
        <v>South</v>
      </c>
      <c r="R822" s="4" t="str">
        <f>VLOOKUP(O822,Cleaned_StoreTable!$A:$F,5,FALSE())</f>
        <v>Online</v>
      </c>
      <c r="S822" s="4">
        <f>Cleaned_SalesTable!F822</f>
        <v>2</v>
      </c>
      <c r="T822" s="9">
        <f>Cleaned_SalesTable!G822</f>
        <v>278.16000000000003</v>
      </c>
      <c r="U822" s="8">
        <f>Cleaned_SalesTable!H822</f>
        <v>0.22</v>
      </c>
      <c r="V822" s="4" t="str">
        <f>Cleaned_SalesTable!I822</f>
        <v>PayPal</v>
      </c>
      <c r="W822" s="9">
        <f>Cleaned_SalesTable!J822</f>
        <v>433.92959999999999</v>
      </c>
      <c r="X822" s="9">
        <f t="shared" si="74"/>
        <v>77.52</v>
      </c>
      <c r="Y822" s="9">
        <f t="shared" si="75"/>
        <v>356.41</v>
      </c>
      <c r="Z822" s="10">
        <f t="shared" si="76"/>
        <v>0.82140000000000002</v>
      </c>
      <c r="AA822" s="4" t="str">
        <f t="shared" si="77"/>
        <v>Standard</v>
      </c>
    </row>
    <row r="823" spans="1:27" ht="15" customHeight="1" x14ac:dyDescent="0.3">
      <c r="A823" s="4" t="str">
        <f>Cleaned_SalesTable!A823</f>
        <v>SALE821</v>
      </c>
      <c r="B823" s="26">
        <f>Cleaned_SalesTable!B823</f>
        <v>45307</v>
      </c>
      <c r="C823" s="4" t="str">
        <f t="shared" si="72"/>
        <v>Jan-2024</v>
      </c>
      <c r="D823" s="24">
        <f t="shared" si="73"/>
        <v>2024</v>
      </c>
      <c r="E823" s="4" t="str">
        <f>Cleaned_SalesTable!C823</f>
        <v>CUST1053</v>
      </c>
      <c r="F823" s="4" t="str">
        <f>VLOOKUP(E823,Cleaned_CustomerTable!$A:$H,2,FALSE())</f>
        <v>Sharon Brown</v>
      </c>
      <c r="G823" s="24">
        <f>VLOOKUP(E823,Cleaned_CustomerTable!$A:$H,3,FALSE())</f>
        <v>37</v>
      </c>
      <c r="H823" s="4" t="str">
        <f>VLOOKUP(E823,Cleaned_CustomerTable!$A:$H,8,FALSE())</f>
        <v>Gold</v>
      </c>
      <c r="I823" s="4" t="str">
        <f>VLOOKUP(E823,Cleaned_CustomerTable!$A:$H,6,FALSE())</f>
        <v>Michigan</v>
      </c>
      <c r="J823" s="4" t="str">
        <f>Cleaned_SalesTable!D823</f>
        <v>PROD49</v>
      </c>
      <c r="K823" s="4" t="str">
        <f>VLOOKUP(J823,Cleaned_ProductTable!$A:$F,2,FALSE())</f>
        <v>Men's Roll-On Perfume</v>
      </c>
      <c r="L823" s="4" t="str">
        <f>VLOOKUP(J823,Cleaned_ProductTable!$A:$F,3,FALSE())</f>
        <v>Beauty</v>
      </c>
      <c r="M823" s="4" t="str">
        <f>VLOOKUP(J823,Cleaned_ProductTable!$A:$F,4,FALSE())</f>
        <v>Sullivan and Sons</v>
      </c>
      <c r="N823" s="4">
        <f>VLOOKUP(J823,Cleaned_ProductTable!$A:$F,5,FALSE())</f>
        <v>43.29</v>
      </c>
      <c r="O823" s="4" t="str">
        <f>Cleaned_SalesTable!E823</f>
        <v>STORE5</v>
      </c>
      <c r="P823" s="4" t="str">
        <f>VLOOKUP(O823,Cleaned_StoreTable!$A:$F,2,FALSE())</f>
        <v>Gray Ltd</v>
      </c>
      <c r="Q823" s="4" t="str">
        <f>VLOOKUP(O823,Cleaned_StoreTable!$A:$F,3,FALSE())</f>
        <v>North</v>
      </c>
      <c r="R823" s="4" t="str">
        <f>VLOOKUP(O823,Cleaned_StoreTable!$A:$F,5,FALSE())</f>
        <v>Outlet</v>
      </c>
      <c r="S823" s="4">
        <f>Cleaned_SalesTable!F823</f>
        <v>1</v>
      </c>
      <c r="T823" s="9">
        <f>Cleaned_SalesTable!G823</f>
        <v>678.9</v>
      </c>
      <c r="U823" s="8">
        <f>Cleaned_SalesTable!H823</f>
        <v>0.17</v>
      </c>
      <c r="V823" s="4" t="str">
        <f>Cleaned_SalesTable!I823</f>
        <v>Credit Card</v>
      </c>
      <c r="W823" s="9">
        <f>Cleaned_SalesTable!J823</f>
        <v>563.48699999999997</v>
      </c>
      <c r="X823" s="9">
        <f t="shared" si="74"/>
        <v>43.29</v>
      </c>
      <c r="Y823" s="9">
        <f t="shared" si="75"/>
        <v>520.20000000000005</v>
      </c>
      <c r="Z823" s="10">
        <f t="shared" si="76"/>
        <v>0.92320000000000002</v>
      </c>
      <c r="AA823" s="4" t="str">
        <f t="shared" si="77"/>
        <v>Standard</v>
      </c>
    </row>
    <row r="824" spans="1:27" ht="15" customHeight="1" x14ac:dyDescent="0.3">
      <c r="A824" s="4" t="str">
        <f>Cleaned_SalesTable!A824</f>
        <v>SALE822</v>
      </c>
      <c r="B824" s="26">
        <f>Cleaned_SalesTable!B824</f>
        <v>45520</v>
      </c>
      <c r="C824" s="4" t="str">
        <f t="shared" si="72"/>
        <v>Aug-2024</v>
      </c>
      <c r="D824" s="24">
        <f t="shared" si="73"/>
        <v>2024</v>
      </c>
      <c r="E824" s="4" t="str">
        <f>Cleaned_SalesTable!C824</f>
        <v>CUST1015</v>
      </c>
      <c r="F824" s="4" t="str">
        <f>VLOOKUP(E824,Cleaned_CustomerTable!$A:$H,2,FALSE())</f>
        <v>Laura Alvarez</v>
      </c>
      <c r="G824" s="24">
        <f>VLOOKUP(E824,Cleaned_CustomerTable!$A:$H,3,FALSE())</f>
        <v>49</v>
      </c>
      <c r="H824" s="4" t="str">
        <f>VLOOKUP(E824,Cleaned_CustomerTable!$A:$H,8,FALSE())</f>
        <v>Platinum</v>
      </c>
      <c r="I824" s="4" t="str">
        <f>VLOOKUP(E824,Cleaned_CustomerTable!$A:$H,6,FALSE())</f>
        <v>Washington</v>
      </c>
      <c r="J824" s="4" t="str">
        <f>Cleaned_SalesTable!D824</f>
        <v>PROD25</v>
      </c>
      <c r="K824" s="4" t="str">
        <f>VLOOKUP(J824,Cleaned_ProductTable!$A:$F,2,FALSE())</f>
        <v>Women's Scarf Set</v>
      </c>
      <c r="L824" s="4" t="str">
        <f>VLOOKUP(J824,Cleaned_ProductTable!$A:$F,3,FALSE())</f>
        <v>Clothing</v>
      </c>
      <c r="M824" s="4" t="str">
        <f>VLOOKUP(J824,Cleaned_ProductTable!$A:$F,4,FALSE())</f>
        <v>Brown and Sons</v>
      </c>
      <c r="N824" s="4">
        <f>VLOOKUP(J824,Cleaned_ProductTable!$A:$F,5,FALSE())</f>
        <v>174.02</v>
      </c>
      <c r="O824" s="4" t="str">
        <f>Cleaned_SalesTable!E824</f>
        <v>STORE15</v>
      </c>
      <c r="P824" s="4" t="str">
        <f>VLOOKUP(O824,Cleaned_StoreTable!$A:$F,2,FALSE())</f>
        <v>Shelton PLC</v>
      </c>
      <c r="Q824" s="4" t="str">
        <f>VLOOKUP(O824,Cleaned_StoreTable!$A:$F,3,FALSE())</f>
        <v>North</v>
      </c>
      <c r="R824" s="4" t="str">
        <f>VLOOKUP(O824,Cleaned_StoreTable!$A:$F,5,FALSE())</f>
        <v>Flagship</v>
      </c>
      <c r="S824" s="4">
        <f>Cleaned_SalesTable!F824</f>
        <v>4</v>
      </c>
      <c r="T824" s="9">
        <f>Cleaned_SalesTable!G824</f>
        <v>94.13</v>
      </c>
      <c r="U824" s="8">
        <f>Cleaned_SalesTable!H824</f>
        <v>0.15</v>
      </c>
      <c r="V824" s="4" t="str">
        <f>Cleaned_SalesTable!I824</f>
        <v>Credit Card</v>
      </c>
      <c r="W824" s="9">
        <f>Cleaned_SalesTable!J824</f>
        <v>320.04199999999997</v>
      </c>
      <c r="X824" s="9">
        <f t="shared" si="74"/>
        <v>696.08</v>
      </c>
      <c r="Y824" s="9">
        <f t="shared" si="75"/>
        <v>-376.04</v>
      </c>
      <c r="Z824" s="10">
        <f t="shared" si="76"/>
        <v>-1.175</v>
      </c>
      <c r="AA824" s="4" t="str">
        <f t="shared" si="77"/>
        <v>Standard</v>
      </c>
    </row>
    <row r="825" spans="1:27" ht="15" customHeight="1" x14ac:dyDescent="0.3">
      <c r="A825" s="4" t="str">
        <f>Cleaned_SalesTable!A825</f>
        <v>SALE823</v>
      </c>
      <c r="B825" s="26">
        <f>Cleaned_SalesTable!B825</f>
        <v>45933</v>
      </c>
      <c r="C825" s="4" t="str">
        <f t="shared" si="72"/>
        <v>Oct-2025</v>
      </c>
      <c r="D825" s="24">
        <f t="shared" si="73"/>
        <v>2025</v>
      </c>
      <c r="E825" s="4" t="str">
        <f>Cleaned_SalesTable!C825</f>
        <v>CUST1441</v>
      </c>
      <c r="F825" s="4" t="str">
        <f>VLOOKUP(E825,Cleaned_CustomerTable!$A:$H,2,FALSE())</f>
        <v>Dalton Walters</v>
      </c>
      <c r="G825" s="24">
        <f>VLOOKUP(E825,Cleaned_CustomerTable!$A:$H,3,FALSE())</f>
        <v>31</v>
      </c>
      <c r="H825" s="4" t="str">
        <f>VLOOKUP(E825,Cleaned_CustomerTable!$A:$H,8,FALSE())</f>
        <v>Silver</v>
      </c>
      <c r="I825" s="4" t="str">
        <f>VLOOKUP(E825,Cleaned_CustomerTable!$A:$H,6,FALSE())</f>
        <v>Wisconsin</v>
      </c>
      <c r="J825" s="4" t="str">
        <f>Cleaned_SalesTable!D825</f>
        <v>PROD44</v>
      </c>
      <c r="K825" s="4" t="str">
        <f>VLOOKUP(J825,Cleaned_ProductTable!$A:$F,2,FALSE())</f>
        <v>Adjustable Jump Rope</v>
      </c>
      <c r="L825" s="4" t="str">
        <f>VLOOKUP(J825,Cleaned_ProductTable!$A:$F,3,FALSE())</f>
        <v>Sports</v>
      </c>
      <c r="M825" s="4" t="str">
        <f>VLOOKUP(J825,Cleaned_ProductTable!$A:$F,4,FALSE())</f>
        <v>Cox Inc</v>
      </c>
      <c r="N825" s="4">
        <f>VLOOKUP(J825,Cleaned_ProductTable!$A:$F,5,FALSE())</f>
        <v>167.12</v>
      </c>
      <c r="O825" s="4" t="str">
        <f>Cleaned_SalesTable!E825</f>
        <v>STORE1</v>
      </c>
      <c r="P825" s="4" t="str">
        <f>VLOOKUP(O825,Cleaned_StoreTable!$A:$F,2,FALSE())</f>
        <v>Martinez, Adkins and Johnson</v>
      </c>
      <c r="Q825" s="4" t="str">
        <f>VLOOKUP(O825,Cleaned_StoreTable!$A:$F,3,FALSE())</f>
        <v>North</v>
      </c>
      <c r="R825" s="4" t="str">
        <f>VLOOKUP(O825,Cleaned_StoreTable!$A:$F,5,FALSE())</f>
        <v>Flagship</v>
      </c>
      <c r="S825" s="4">
        <f>Cleaned_SalesTable!F825</f>
        <v>4</v>
      </c>
      <c r="T825" s="9">
        <f>Cleaned_SalesTable!G825</f>
        <v>415.02</v>
      </c>
      <c r="U825" s="8">
        <f>Cleaned_SalesTable!H825</f>
        <v>0.01</v>
      </c>
      <c r="V825" s="4" t="str">
        <f>Cleaned_SalesTable!I825</f>
        <v>PayPal</v>
      </c>
      <c r="W825" s="9">
        <f>Cleaned_SalesTable!J825</f>
        <v>1643.4792</v>
      </c>
      <c r="X825" s="9">
        <f t="shared" si="74"/>
        <v>668.48</v>
      </c>
      <c r="Y825" s="9">
        <f t="shared" si="75"/>
        <v>975</v>
      </c>
      <c r="Z825" s="10">
        <f t="shared" si="76"/>
        <v>0.59330000000000005</v>
      </c>
      <c r="AA825" s="4" t="str">
        <f t="shared" si="77"/>
        <v>High Value</v>
      </c>
    </row>
    <row r="826" spans="1:27" ht="15" customHeight="1" x14ac:dyDescent="0.3">
      <c r="A826" s="4" t="str">
        <f>Cleaned_SalesTable!A826</f>
        <v>SALE824</v>
      </c>
      <c r="B826" s="26">
        <f>Cleaned_SalesTable!B826</f>
        <v>45841</v>
      </c>
      <c r="C826" s="4" t="str">
        <f t="shared" si="72"/>
        <v>Jul-2025</v>
      </c>
      <c r="D826" s="24">
        <f t="shared" si="73"/>
        <v>2025</v>
      </c>
      <c r="E826" s="4" t="str">
        <f>Cleaned_SalesTable!C826</f>
        <v>CUST1051</v>
      </c>
      <c r="F826" s="4" t="str">
        <f>VLOOKUP(E826,Cleaned_CustomerTable!$A:$H,2,FALSE())</f>
        <v>Sarah Rodgers</v>
      </c>
      <c r="G826" s="24">
        <f>VLOOKUP(E826,Cleaned_CustomerTable!$A:$H,3,FALSE())</f>
        <v>23</v>
      </c>
      <c r="H826" s="4" t="str">
        <f>VLOOKUP(E826,Cleaned_CustomerTable!$A:$H,8,FALSE())</f>
        <v>Gold</v>
      </c>
      <c r="I826" s="4" t="str">
        <f>VLOOKUP(E826,Cleaned_CustomerTable!$A:$H,6,FALSE())</f>
        <v>West Virginia</v>
      </c>
      <c r="J826" s="4" t="str">
        <f>Cleaned_SalesTable!D826</f>
        <v>PROD11</v>
      </c>
      <c r="K826" s="4" t="str">
        <f>VLOOKUP(J826,Cleaned_ProductTable!$A:$F,2,FALSE())</f>
        <v>HD Smart TV Stick</v>
      </c>
      <c r="L826" s="4" t="str">
        <f>VLOOKUP(J826,Cleaned_ProductTable!$A:$F,3,FALSE())</f>
        <v>Electronics</v>
      </c>
      <c r="M826" s="4" t="str">
        <f>VLOOKUP(J826,Cleaned_ProductTable!$A:$F,4,FALSE())</f>
        <v>Gibson, Hobbs and Weaver</v>
      </c>
      <c r="N826" s="4">
        <f>VLOOKUP(J826,Cleaned_ProductTable!$A:$F,5,FALSE())</f>
        <v>449.4</v>
      </c>
      <c r="O826" s="4" t="str">
        <f>Cleaned_SalesTable!E826</f>
        <v>STORE4</v>
      </c>
      <c r="P826" s="4" t="str">
        <f>VLOOKUP(O826,Cleaned_StoreTable!$A:$F,2,FALSE())</f>
        <v>Alexander Group</v>
      </c>
      <c r="Q826" s="4" t="str">
        <f>VLOOKUP(O826,Cleaned_StoreTable!$A:$F,3,FALSE())</f>
        <v>South</v>
      </c>
      <c r="R826" s="4" t="str">
        <f>VLOOKUP(O826,Cleaned_StoreTable!$A:$F,5,FALSE())</f>
        <v>Online</v>
      </c>
      <c r="S826" s="4">
        <f>Cleaned_SalesTable!F826</f>
        <v>4</v>
      </c>
      <c r="T826" s="9">
        <f>Cleaned_SalesTable!G826</f>
        <v>780.07</v>
      </c>
      <c r="U826" s="8">
        <f>Cleaned_SalesTable!H826</f>
        <v>0.03</v>
      </c>
      <c r="V826" s="4" t="str">
        <f>Cleaned_SalesTable!I826</f>
        <v>Credit Card</v>
      </c>
      <c r="W826" s="9">
        <f>Cleaned_SalesTable!J826</f>
        <v>3026.6716000000001</v>
      </c>
      <c r="X826" s="9">
        <f t="shared" si="74"/>
        <v>1797.6</v>
      </c>
      <c r="Y826" s="9">
        <f t="shared" si="75"/>
        <v>1229.07</v>
      </c>
      <c r="Z826" s="10">
        <f t="shared" si="76"/>
        <v>0.40610000000000002</v>
      </c>
      <c r="AA826" s="4" t="str">
        <f t="shared" si="77"/>
        <v>High Value</v>
      </c>
    </row>
    <row r="827" spans="1:27" ht="15" customHeight="1" x14ac:dyDescent="0.3">
      <c r="A827" s="4" t="str">
        <f>Cleaned_SalesTable!A827</f>
        <v>SALE825</v>
      </c>
      <c r="B827" s="26">
        <f>Cleaned_SalesTable!B827</f>
        <v>45877</v>
      </c>
      <c r="C827" s="4" t="str">
        <f t="shared" si="72"/>
        <v>Aug-2025</v>
      </c>
      <c r="D827" s="24">
        <f t="shared" si="73"/>
        <v>2025</v>
      </c>
      <c r="E827" s="4" t="str">
        <f>Cleaned_SalesTable!C827</f>
        <v>CUST1428</v>
      </c>
      <c r="F827" s="4" t="str">
        <f>VLOOKUP(E827,Cleaned_CustomerTable!$A:$H,2,FALSE())</f>
        <v>Samuel Mullins</v>
      </c>
      <c r="G827" s="24">
        <f>VLOOKUP(E827,Cleaned_CustomerTable!$A:$H,3,FALSE())</f>
        <v>27</v>
      </c>
      <c r="H827" s="4" t="str">
        <f>VLOOKUP(E827,Cleaned_CustomerTable!$A:$H,8,FALSE())</f>
        <v>Bronze</v>
      </c>
      <c r="I827" s="4" t="str">
        <f>VLOOKUP(E827,Cleaned_CustomerTable!$A:$H,6,FALSE())</f>
        <v>Louisiana</v>
      </c>
      <c r="J827" s="4" t="str">
        <f>Cleaned_SalesTable!D827</f>
        <v>PROD37</v>
      </c>
      <c r="K827" s="4" t="str">
        <f>VLOOKUP(J827,Cleaned_ProductTable!$A:$F,2,FALSE())</f>
        <v>Men's Casual Sneakers</v>
      </c>
      <c r="L827" s="4" t="str">
        <f>VLOOKUP(J827,Cleaned_ProductTable!$A:$F,3,FALSE())</f>
        <v>Clothing</v>
      </c>
      <c r="M827" s="4" t="str">
        <f>VLOOKUP(J827,Cleaned_ProductTable!$A:$F,4,FALSE())</f>
        <v>Hogan-Lee</v>
      </c>
      <c r="N827" s="4">
        <f>VLOOKUP(J827,Cleaned_ProductTable!$A:$F,5,FALSE())</f>
        <v>353.47</v>
      </c>
      <c r="O827" s="4" t="str">
        <f>Cleaned_SalesTable!E827</f>
        <v>STORE15</v>
      </c>
      <c r="P827" s="4" t="str">
        <f>VLOOKUP(O827,Cleaned_StoreTable!$A:$F,2,FALSE())</f>
        <v>Shelton PLC</v>
      </c>
      <c r="Q827" s="4" t="str">
        <f>VLOOKUP(O827,Cleaned_StoreTable!$A:$F,3,FALSE())</f>
        <v>North</v>
      </c>
      <c r="R827" s="4" t="str">
        <f>VLOOKUP(O827,Cleaned_StoreTable!$A:$F,5,FALSE())</f>
        <v>Flagship</v>
      </c>
      <c r="S827" s="4">
        <f>Cleaned_SalesTable!F827</f>
        <v>4</v>
      </c>
      <c r="T827" s="9">
        <f>Cleaned_SalesTable!G827</f>
        <v>184.57</v>
      </c>
      <c r="U827" s="8">
        <f>Cleaned_SalesTable!H827</f>
        <v>0.28000000000000003</v>
      </c>
      <c r="V827" s="4" t="str">
        <f>Cleaned_SalesTable!I827</f>
        <v>Credit Card</v>
      </c>
      <c r="W827" s="9">
        <f>Cleaned_SalesTable!J827</f>
        <v>531.5616</v>
      </c>
      <c r="X827" s="9">
        <f t="shared" si="74"/>
        <v>1413.88</v>
      </c>
      <c r="Y827" s="9">
        <f t="shared" si="75"/>
        <v>-882.32</v>
      </c>
      <c r="Z827" s="10">
        <f t="shared" si="76"/>
        <v>-1.6598999999999999</v>
      </c>
      <c r="AA827" s="4" t="str">
        <f t="shared" si="77"/>
        <v>Standard</v>
      </c>
    </row>
    <row r="828" spans="1:27" ht="15" customHeight="1" x14ac:dyDescent="0.3">
      <c r="A828" s="4" t="str">
        <f>Cleaned_SalesTable!A828</f>
        <v>SALE826</v>
      </c>
      <c r="B828" s="26">
        <f>Cleaned_SalesTable!B828</f>
        <v>45532</v>
      </c>
      <c r="C828" s="4" t="str">
        <f t="shared" si="72"/>
        <v>Aug-2024</v>
      </c>
      <c r="D828" s="24">
        <f t="shared" si="73"/>
        <v>2024</v>
      </c>
      <c r="E828" s="4" t="str">
        <f>Cleaned_SalesTable!C828</f>
        <v>CUST1287</v>
      </c>
      <c r="F828" s="4" t="str">
        <f>VLOOKUP(E828,Cleaned_CustomerTable!$A:$H,2,FALSE())</f>
        <v>Cynthia Roberts</v>
      </c>
      <c r="G828" s="24">
        <f>VLOOKUP(E828,Cleaned_CustomerTable!$A:$H,3,FALSE())</f>
        <v>22</v>
      </c>
      <c r="H828" s="4" t="str">
        <f>VLOOKUP(E828,Cleaned_CustomerTable!$A:$H,8,FALSE())</f>
        <v>Gold</v>
      </c>
      <c r="I828" s="4" t="str">
        <f>VLOOKUP(E828,Cleaned_CustomerTable!$A:$H,6,FALSE())</f>
        <v>Vermont</v>
      </c>
      <c r="J828" s="4" t="str">
        <f>Cleaned_SalesTable!D828</f>
        <v>PROD65</v>
      </c>
      <c r="K828" s="4" t="str">
        <f>VLOOKUP(J828,Cleaned_ProductTable!$A:$F,2,FALSE())</f>
        <v>Adjustable Dumbbells 20kg</v>
      </c>
      <c r="L828" s="4" t="str">
        <f>VLOOKUP(J828,Cleaned_ProductTable!$A:$F,3,FALSE())</f>
        <v>Sports</v>
      </c>
      <c r="M828" s="4" t="str">
        <f>VLOOKUP(J828,Cleaned_ProductTable!$A:$F,4,FALSE())</f>
        <v>Montgomery, Benton and Miller</v>
      </c>
      <c r="N828" s="4">
        <f>VLOOKUP(J828,Cleaned_ProductTable!$A:$F,5,FALSE())</f>
        <v>240.63</v>
      </c>
      <c r="O828" s="4" t="str">
        <f>Cleaned_SalesTable!E828</f>
        <v>STORE4</v>
      </c>
      <c r="P828" s="4" t="str">
        <f>VLOOKUP(O828,Cleaned_StoreTable!$A:$F,2,FALSE())</f>
        <v>Alexander Group</v>
      </c>
      <c r="Q828" s="4" t="str">
        <f>VLOOKUP(O828,Cleaned_StoreTable!$A:$F,3,FALSE())</f>
        <v>South</v>
      </c>
      <c r="R828" s="4" t="str">
        <f>VLOOKUP(O828,Cleaned_StoreTable!$A:$F,5,FALSE())</f>
        <v>Online</v>
      </c>
      <c r="S828" s="4">
        <f>Cleaned_SalesTable!F828</f>
        <v>4</v>
      </c>
      <c r="T828" s="9">
        <f>Cleaned_SalesTable!G828</f>
        <v>277.58</v>
      </c>
      <c r="U828" s="8">
        <f>Cleaned_SalesTable!H828</f>
        <v>0.22</v>
      </c>
      <c r="V828" s="4" t="str">
        <f>Cleaned_SalesTable!I828</f>
        <v>PayPal</v>
      </c>
      <c r="W828" s="9">
        <f>Cleaned_SalesTable!J828</f>
        <v>866.04960000000005</v>
      </c>
      <c r="X828" s="9">
        <f t="shared" si="74"/>
        <v>962.52</v>
      </c>
      <c r="Y828" s="9">
        <f t="shared" si="75"/>
        <v>-96.47</v>
      </c>
      <c r="Z828" s="10">
        <f t="shared" si="76"/>
        <v>-0.1114</v>
      </c>
      <c r="AA828" s="4" t="str">
        <f t="shared" si="77"/>
        <v>Standard</v>
      </c>
    </row>
    <row r="829" spans="1:27" ht="15" customHeight="1" x14ac:dyDescent="0.3">
      <c r="A829" s="4" t="str">
        <f>Cleaned_SalesTable!A829</f>
        <v>SALE827</v>
      </c>
      <c r="B829" s="26">
        <f>Cleaned_SalesTable!B829</f>
        <v>45734</v>
      </c>
      <c r="C829" s="4" t="str">
        <f t="shared" si="72"/>
        <v>Mar-2025</v>
      </c>
      <c r="D829" s="24">
        <f t="shared" si="73"/>
        <v>2025</v>
      </c>
      <c r="E829" s="4" t="str">
        <f>Cleaned_SalesTable!C829</f>
        <v>CUST1104</v>
      </c>
      <c r="F829" s="4" t="str">
        <f>VLOOKUP(E829,Cleaned_CustomerTable!$A:$H,2,FALSE())</f>
        <v>Christopher Lester</v>
      </c>
      <c r="G829" s="24">
        <f>VLOOKUP(E829,Cleaned_CustomerTable!$A:$H,3,FALSE())</f>
        <v>64</v>
      </c>
      <c r="H829" s="4" t="str">
        <f>VLOOKUP(E829,Cleaned_CustomerTable!$A:$H,8,FALSE())</f>
        <v>Silver</v>
      </c>
      <c r="I829" s="4" t="str">
        <f>VLOOKUP(E829,Cleaned_CustomerTable!$A:$H,6,FALSE())</f>
        <v>Georgia</v>
      </c>
      <c r="J829" s="4" t="str">
        <f>Cleaned_SalesTable!D829</f>
        <v>PROD31</v>
      </c>
      <c r="K829" s="4" t="str">
        <f>VLOOKUP(J829,Cleaned_ProductTable!$A:$F,2,FALSE())</f>
        <v>Basketball</v>
      </c>
      <c r="L829" s="4" t="str">
        <f>VLOOKUP(J829,Cleaned_ProductTable!$A:$F,3,FALSE())</f>
        <v>Sports</v>
      </c>
      <c r="M829" s="4" t="str">
        <f>VLOOKUP(J829,Cleaned_ProductTable!$A:$F,4,FALSE())</f>
        <v>Nolan-Snow</v>
      </c>
      <c r="N829" s="4">
        <f>VLOOKUP(J829,Cleaned_ProductTable!$A:$F,5,FALSE())</f>
        <v>204.39</v>
      </c>
      <c r="O829" s="4" t="str">
        <f>Cleaned_SalesTable!E829</f>
        <v>STORE3</v>
      </c>
      <c r="P829" s="4" t="str">
        <f>VLOOKUP(O829,Cleaned_StoreTable!$A:$F,2,FALSE())</f>
        <v>Johnson-Wright</v>
      </c>
      <c r="Q829" s="4" t="str">
        <f>VLOOKUP(O829,Cleaned_StoreTable!$A:$F,3,FALSE())</f>
        <v>North</v>
      </c>
      <c r="R829" s="4" t="str">
        <f>VLOOKUP(O829,Cleaned_StoreTable!$A:$F,5,FALSE())</f>
        <v>Outlet</v>
      </c>
      <c r="S829" s="4">
        <f>Cleaned_SalesTable!F829</f>
        <v>1</v>
      </c>
      <c r="T829" s="9">
        <f>Cleaned_SalesTable!G829</f>
        <v>36.799999999999997</v>
      </c>
      <c r="U829" s="8">
        <f>Cleaned_SalesTable!H829</f>
        <v>0.18</v>
      </c>
      <c r="V829" s="4" t="str">
        <f>Cleaned_SalesTable!I829</f>
        <v>Credit Card</v>
      </c>
      <c r="W829" s="9">
        <f>Cleaned_SalesTable!J829</f>
        <v>30.175999999999998</v>
      </c>
      <c r="X829" s="9">
        <f t="shared" si="74"/>
        <v>204.39</v>
      </c>
      <c r="Y829" s="9">
        <f t="shared" si="75"/>
        <v>-174.21</v>
      </c>
      <c r="Z829" s="10">
        <f t="shared" si="76"/>
        <v>-5.7731000000000003</v>
      </c>
      <c r="AA829" s="4" t="str">
        <f t="shared" si="77"/>
        <v>Standard</v>
      </c>
    </row>
    <row r="830" spans="1:27" ht="15" customHeight="1" x14ac:dyDescent="0.3">
      <c r="A830" s="4" t="str">
        <f>Cleaned_SalesTable!A830</f>
        <v>SALE828</v>
      </c>
      <c r="B830" s="26">
        <f>Cleaned_SalesTable!B830</f>
        <v>45809</v>
      </c>
      <c r="C830" s="4" t="str">
        <f t="shared" si="72"/>
        <v>Jun-2025</v>
      </c>
      <c r="D830" s="24">
        <f t="shared" si="73"/>
        <v>2025</v>
      </c>
      <c r="E830" s="4" t="str">
        <f>Cleaned_SalesTable!C830</f>
        <v>CUST1356</v>
      </c>
      <c r="F830" s="4" t="str">
        <f>VLOOKUP(E830,Cleaned_CustomerTable!$A:$H,2,FALSE())</f>
        <v>Steve Hunt</v>
      </c>
      <c r="G830" s="24">
        <f>VLOOKUP(E830,Cleaned_CustomerTable!$A:$H,3,FALSE())</f>
        <v>54</v>
      </c>
      <c r="H830" s="4" t="str">
        <f>VLOOKUP(E830,Cleaned_CustomerTable!$A:$H,8,FALSE())</f>
        <v>Bronze</v>
      </c>
      <c r="I830" s="4" t="str">
        <f>VLOOKUP(E830,Cleaned_CustomerTable!$A:$H,6,FALSE())</f>
        <v>Virginia</v>
      </c>
      <c r="J830" s="4" t="str">
        <f>Cleaned_SalesTable!D830</f>
        <v>PROD88</v>
      </c>
      <c r="K830" s="4" t="str">
        <f>VLOOKUP(J830,Cleaned_ProductTable!$A:$F,2,FALSE())</f>
        <v>Sports Wrist Sweatbands</v>
      </c>
      <c r="L830" s="4" t="str">
        <f>VLOOKUP(J830,Cleaned_ProductTable!$A:$F,3,FALSE())</f>
        <v>Sports</v>
      </c>
      <c r="M830" s="4" t="str">
        <f>VLOOKUP(J830,Cleaned_ProductTable!$A:$F,4,FALSE())</f>
        <v>Olsen-Daniels</v>
      </c>
      <c r="N830" s="4">
        <f>VLOOKUP(J830,Cleaned_ProductTable!$A:$F,5,FALSE())</f>
        <v>131.24</v>
      </c>
      <c r="O830" s="4" t="str">
        <f>Cleaned_SalesTable!E830</f>
        <v>STORE6</v>
      </c>
      <c r="P830" s="4" t="str">
        <f>VLOOKUP(O830,Cleaned_StoreTable!$A:$F,2,FALSE())</f>
        <v>Benson-Elliott</v>
      </c>
      <c r="Q830" s="4" t="str">
        <f>VLOOKUP(O830,Cleaned_StoreTable!$A:$F,3,FALSE())</f>
        <v>East</v>
      </c>
      <c r="R830" s="4" t="str">
        <f>VLOOKUP(O830,Cleaned_StoreTable!$A:$F,5,FALSE())</f>
        <v>Online</v>
      </c>
      <c r="S830" s="4">
        <f>Cleaned_SalesTable!F830</f>
        <v>1</v>
      </c>
      <c r="T830" s="9">
        <f>Cleaned_SalesTable!G830</f>
        <v>539.37</v>
      </c>
      <c r="U830" s="8">
        <f>Cleaned_SalesTable!H830</f>
        <v>0.14000000000000001</v>
      </c>
      <c r="V830" s="4" t="str">
        <f>Cleaned_SalesTable!I830</f>
        <v>Credit Card</v>
      </c>
      <c r="W830" s="9">
        <f>Cleaned_SalesTable!J830</f>
        <v>463.85820000000001</v>
      </c>
      <c r="X830" s="9">
        <f t="shared" si="74"/>
        <v>131.24</v>
      </c>
      <c r="Y830" s="9">
        <f t="shared" si="75"/>
        <v>332.62</v>
      </c>
      <c r="Z830" s="10">
        <f t="shared" si="76"/>
        <v>0.71709999999999996</v>
      </c>
      <c r="AA830" s="4" t="str">
        <f t="shared" si="77"/>
        <v>Standard</v>
      </c>
    </row>
    <row r="831" spans="1:27" ht="15" customHeight="1" x14ac:dyDescent="0.3">
      <c r="A831" s="4" t="str">
        <f>Cleaned_SalesTable!A831</f>
        <v>SALE829</v>
      </c>
      <c r="B831" s="26">
        <f>Cleaned_SalesTable!B831</f>
        <v>45760</v>
      </c>
      <c r="C831" s="4" t="str">
        <f t="shared" si="72"/>
        <v>Apr-2025</v>
      </c>
      <c r="D831" s="24">
        <f t="shared" si="73"/>
        <v>2025</v>
      </c>
      <c r="E831" s="4" t="str">
        <f>Cleaned_SalesTable!C831</f>
        <v>CUST1089</v>
      </c>
      <c r="F831" s="4" t="str">
        <f>VLOOKUP(E831,Cleaned_CustomerTable!$A:$H,2,FALSE())</f>
        <v>Jamie Yoder</v>
      </c>
      <c r="G831" s="24">
        <f>VLOOKUP(E831,Cleaned_CustomerTable!$A:$H,3,FALSE())</f>
        <v>43</v>
      </c>
      <c r="H831" s="4" t="str">
        <f>VLOOKUP(E831,Cleaned_CustomerTable!$A:$H,8,FALSE())</f>
        <v>Platinum</v>
      </c>
      <c r="I831" s="4" t="str">
        <f>VLOOKUP(E831,Cleaned_CustomerTable!$A:$H,6,FALSE())</f>
        <v>Wisconsin</v>
      </c>
      <c r="J831" s="4" t="str">
        <f>Cleaned_SalesTable!D831</f>
        <v>PROD20</v>
      </c>
      <c r="K831" s="4" t="str">
        <f>VLOOKUP(J831,Cleaned_ProductTable!$A:$F,2,FALSE())</f>
        <v>Outdoor Sports Water Bottle</v>
      </c>
      <c r="L831" s="4" t="str">
        <f>VLOOKUP(J831,Cleaned_ProductTable!$A:$F,3,FALSE())</f>
        <v>Sports</v>
      </c>
      <c r="M831" s="4" t="str">
        <f>VLOOKUP(J831,Cleaned_ProductTable!$A:$F,4,FALSE())</f>
        <v>Soto-Ellis</v>
      </c>
      <c r="N831" s="4">
        <f>VLOOKUP(J831,Cleaned_ProductTable!$A:$F,5,FALSE())</f>
        <v>131.51</v>
      </c>
      <c r="O831" s="4" t="str">
        <f>Cleaned_SalesTable!E831</f>
        <v>STORE18</v>
      </c>
      <c r="P831" s="4" t="str">
        <f>VLOOKUP(O831,Cleaned_StoreTable!$A:$F,2,FALSE())</f>
        <v>Guerrero-Schmitt</v>
      </c>
      <c r="Q831" s="4" t="str">
        <f>VLOOKUP(O831,Cleaned_StoreTable!$A:$F,3,FALSE())</f>
        <v>East</v>
      </c>
      <c r="R831" s="4" t="str">
        <f>VLOOKUP(O831,Cleaned_StoreTable!$A:$F,5,FALSE())</f>
        <v>Flagship</v>
      </c>
      <c r="S831" s="4">
        <f>Cleaned_SalesTable!F831</f>
        <v>1</v>
      </c>
      <c r="T831" s="9">
        <f>Cleaned_SalesTable!G831</f>
        <v>27.83</v>
      </c>
      <c r="U831" s="8">
        <f>Cleaned_SalesTable!H831</f>
        <v>0.3</v>
      </c>
      <c r="V831" s="4" t="str">
        <f>Cleaned_SalesTable!I831</f>
        <v>PayPal</v>
      </c>
      <c r="W831" s="9">
        <f>Cleaned_SalesTable!J831</f>
        <v>19.481000000000002</v>
      </c>
      <c r="X831" s="9">
        <f t="shared" si="74"/>
        <v>131.51</v>
      </c>
      <c r="Y831" s="9">
        <f t="shared" si="75"/>
        <v>-112.03</v>
      </c>
      <c r="Z831" s="10">
        <f t="shared" si="76"/>
        <v>-5.7507000000000001</v>
      </c>
      <c r="AA831" s="4" t="str">
        <f t="shared" si="77"/>
        <v>Standard</v>
      </c>
    </row>
    <row r="832" spans="1:27" ht="15" customHeight="1" x14ac:dyDescent="0.3">
      <c r="A832" s="4" t="str">
        <f>Cleaned_SalesTable!A832</f>
        <v>SALE830</v>
      </c>
      <c r="B832" s="26">
        <f>Cleaned_SalesTable!B832</f>
        <v>45456</v>
      </c>
      <c r="C832" s="4" t="str">
        <f t="shared" si="72"/>
        <v>Jun-2024</v>
      </c>
      <c r="D832" s="24">
        <f t="shared" si="73"/>
        <v>2024</v>
      </c>
      <c r="E832" s="4" t="str">
        <f>Cleaned_SalesTable!C832</f>
        <v>CUST1283</v>
      </c>
      <c r="F832" s="4" t="str">
        <f>VLOOKUP(E832,Cleaned_CustomerTable!$A:$H,2,FALSE())</f>
        <v>Bryan Garcia</v>
      </c>
      <c r="G832" s="24">
        <f>VLOOKUP(E832,Cleaned_CustomerTable!$A:$H,3,FALSE())</f>
        <v>54</v>
      </c>
      <c r="H832" s="4" t="str">
        <f>VLOOKUP(E832,Cleaned_CustomerTable!$A:$H,8,FALSE())</f>
        <v>Silver</v>
      </c>
      <c r="I832" s="4" t="str">
        <f>VLOOKUP(E832,Cleaned_CustomerTable!$A:$H,6,FALSE())</f>
        <v>Wyoming</v>
      </c>
      <c r="J832" s="4" t="str">
        <f>Cleaned_SalesTable!D832</f>
        <v>PROD70</v>
      </c>
      <c r="K832" s="4" t="str">
        <f>VLOOKUP(J832,Cleaned_ProductTable!$A:$F,2,FALSE())</f>
        <v>Kitchen Storage Rack</v>
      </c>
      <c r="L832" s="4" t="str">
        <f>VLOOKUP(J832,Cleaned_ProductTable!$A:$F,3,FALSE())</f>
        <v>Home</v>
      </c>
      <c r="M832" s="4" t="str">
        <f>VLOOKUP(J832,Cleaned_ProductTable!$A:$F,4,FALSE())</f>
        <v>Duran Group</v>
      </c>
      <c r="N832" s="4">
        <f>VLOOKUP(J832,Cleaned_ProductTable!$A:$F,5,FALSE())</f>
        <v>138.05000000000001</v>
      </c>
      <c r="O832" s="4" t="str">
        <f>Cleaned_SalesTable!E832</f>
        <v>STORE4</v>
      </c>
      <c r="P832" s="4" t="str">
        <f>VLOOKUP(O832,Cleaned_StoreTable!$A:$F,2,FALSE())</f>
        <v>Alexander Group</v>
      </c>
      <c r="Q832" s="4" t="str">
        <f>VLOOKUP(O832,Cleaned_StoreTable!$A:$F,3,FALSE())</f>
        <v>South</v>
      </c>
      <c r="R832" s="4" t="str">
        <f>VLOOKUP(O832,Cleaned_StoreTable!$A:$F,5,FALSE())</f>
        <v>Online</v>
      </c>
      <c r="S832" s="4">
        <f>Cleaned_SalesTable!F832</f>
        <v>3</v>
      </c>
      <c r="T832" s="9">
        <f>Cleaned_SalesTable!G832</f>
        <v>698.72</v>
      </c>
      <c r="U832" s="8">
        <f>Cleaned_SalesTable!H832</f>
        <v>0.28000000000000003</v>
      </c>
      <c r="V832" s="4" t="str">
        <f>Cleaned_SalesTable!I832</f>
        <v>COD</v>
      </c>
      <c r="W832" s="9">
        <f>Cleaned_SalesTable!J832</f>
        <v>1509.2352000000001</v>
      </c>
      <c r="X832" s="9">
        <f t="shared" si="74"/>
        <v>414.15</v>
      </c>
      <c r="Y832" s="9">
        <f t="shared" si="75"/>
        <v>1095.0899999999999</v>
      </c>
      <c r="Z832" s="10">
        <f t="shared" si="76"/>
        <v>0.72560000000000002</v>
      </c>
      <c r="AA832" s="4" t="str">
        <f t="shared" si="77"/>
        <v>High Value</v>
      </c>
    </row>
    <row r="833" spans="1:27" ht="15" customHeight="1" x14ac:dyDescent="0.3">
      <c r="A833" s="4" t="str">
        <f>Cleaned_SalesTable!A833</f>
        <v>SALE831</v>
      </c>
      <c r="B833" s="26">
        <f>Cleaned_SalesTable!B833</f>
        <v>45698</v>
      </c>
      <c r="C833" s="4" t="str">
        <f t="shared" si="72"/>
        <v>Feb-2025</v>
      </c>
      <c r="D833" s="24">
        <f t="shared" si="73"/>
        <v>2025</v>
      </c>
      <c r="E833" s="4" t="str">
        <f>Cleaned_SalesTable!C833</f>
        <v>CUST1012</v>
      </c>
      <c r="F833" s="4" t="str">
        <f>VLOOKUP(E833,Cleaned_CustomerTable!$A:$H,2,FALSE())</f>
        <v>Kenneth Lambert</v>
      </c>
      <c r="G833" s="24">
        <f>VLOOKUP(E833,Cleaned_CustomerTable!$A:$H,3,FALSE())</f>
        <v>55</v>
      </c>
      <c r="H833" s="4" t="str">
        <f>VLOOKUP(E833,Cleaned_CustomerTable!$A:$H,8,FALSE())</f>
        <v>Platinum</v>
      </c>
      <c r="I833" s="4" t="str">
        <f>VLOOKUP(E833,Cleaned_CustomerTable!$A:$H,6,FALSE())</f>
        <v>Kansas</v>
      </c>
      <c r="J833" s="4" t="str">
        <f>Cleaned_SalesTable!D833</f>
        <v>PROD76</v>
      </c>
      <c r="K833" s="4" t="str">
        <f>VLOOKUP(J833,Cleaned_ProductTable!$A:$F,2,FALSE())</f>
        <v>Wireless Mouse</v>
      </c>
      <c r="L833" s="4" t="str">
        <f>VLOOKUP(J833,Cleaned_ProductTable!$A:$F,3,FALSE())</f>
        <v>Electronics</v>
      </c>
      <c r="M833" s="4" t="str">
        <f>VLOOKUP(J833,Cleaned_ProductTable!$A:$F,4,FALSE())</f>
        <v>Larson Ltd</v>
      </c>
      <c r="N833" s="4">
        <f>VLOOKUP(J833,Cleaned_ProductTable!$A:$F,5,FALSE())</f>
        <v>392.89</v>
      </c>
      <c r="O833" s="4" t="str">
        <f>Cleaned_SalesTable!E833</f>
        <v>STORE13</v>
      </c>
      <c r="P833" s="4" t="str">
        <f>VLOOKUP(O833,Cleaned_StoreTable!$A:$F,2,FALSE())</f>
        <v>Gardner, Humphrey and Contreras</v>
      </c>
      <c r="Q833" s="4" t="str">
        <f>VLOOKUP(O833,Cleaned_StoreTable!$A:$F,3,FALSE())</f>
        <v>East</v>
      </c>
      <c r="R833" s="4" t="str">
        <f>VLOOKUP(O833,Cleaned_StoreTable!$A:$F,5,FALSE())</f>
        <v>Flagship</v>
      </c>
      <c r="S833" s="4">
        <f>Cleaned_SalesTable!F833</f>
        <v>4</v>
      </c>
      <c r="T833" s="9">
        <f>Cleaned_SalesTable!G833</f>
        <v>528.23</v>
      </c>
      <c r="U833" s="8">
        <f>Cleaned_SalesTable!H833</f>
        <v>0.15</v>
      </c>
      <c r="V833" s="4" t="str">
        <f>Cleaned_SalesTable!I833</f>
        <v>COD</v>
      </c>
      <c r="W833" s="9">
        <f>Cleaned_SalesTable!J833</f>
        <v>1795.982</v>
      </c>
      <c r="X833" s="9">
        <f t="shared" si="74"/>
        <v>1571.56</v>
      </c>
      <c r="Y833" s="9">
        <f t="shared" si="75"/>
        <v>224.42</v>
      </c>
      <c r="Z833" s="10">
        <f t="shared" si="76"/>
        <v>0.125</v>
      </c>
      <c r="AA833" s="4" t="str">
        <f t="shared" si="77"/>
        <v>High Value</v>
      </c>
    </row>
    <row r="834" spans="1:27" ht="15" customHeight="1" x14ac:dyDescent="0.3">
      <c r="A834" s="4" t="str">
        <f>Cleaned_SalesTable!A834</f>
        <v>SALE832</v>
      </c>
      <c r="B834" s="26">
        <f>Cleaned_SalesTable!B834</f>
        <v>45548</v>
      </c>
      <c r="C834" s="4" t="str">
        <f t="shared" ref="C834:C897" si="78">TEXT(B834,"mmm-yyyy")</f>
        <v>Sep-2024</v>
      </c>
      <c r="D834" s="24">
        <f t="shared" ref="D834:D897" si="79">YEAR(B834)</f>
        <v>2024</v>
      </c>
      <c r="E834" s="4" t="str">
        <f>Cleaned_SalesTable!C834</f>
        <v>CUST1492</v>
      </c>
      <c r="F834" s="4" t="str">
        <f>VLOOKUP(E834,Cleaned_CustomerTable!$A:$H,2,FALSE())</f>
        <v>Darrell Miller</v>
      </c>
      <c r="G834" s="24">
        <f>VLOOKUP(E834,Cleaned_CustomerTable!$A:$H,3,FALSE())</f>
        <v>59</v>
      </c>
      <c r="H834" s="4" t="str">
        <f>VLOOKUP(E834,Cleaned_CustomerTable!$A:$H,8,FALSE())</f>
        <v>Platinum</v>
      </c>
      <c r="I834" s="4" t="str">
        <f>VLOOKUP(E834,Cleaned_CustomerTable!$A:$H,6,FALSE())</f>
        <v>Florida</v>
      </c>
      <c r="J834" s="4" t="str">
        <f>Cleaned_SalesTable!D834</f>
        <v>PROD46</v>
      </c>
      <c r="K834" s="4" t="str">
        <f>VLOOKUP(J834,Cleaned_ProductTable!$A:$F,2,FALSE())</f>
        <v>Men's Winter Jacket</v>
      </c>
      <c r="L834" s="4" t="str">
        <f>VLOOKUP(J834,Cleaned_ProductTable!$A:$F,3,FALSE())</f>
        <v>Clothing</v>
      </c>
      <c r="M834" s="4" t="str">
        <f>VLOOKUP(J834,Cleaned_ProductTable!$A:$F,4,FALSE())</f>
        <v>Kelly, Smith and Perez</v>
      </c>
      <c r="N834" s="4">
        <f>VLOOKUP(J834,Cleaned_ProductTable!$A:$F,5,FALSE())</f>
        <v>167.34</v>
      </c>
      <c r="O834" s="4" t="str">
        <f>Cleaned_SalesTable!E834</f>
        <v>STORE16</v>
      </c>
      <c r="P834" s="4" t="str">
        <f>VLOOKUP(O834,Cleaned_StoreTable!$A:$F,2,FALSE())</f>
        <v>Frederick-Wright</v>
      </c>
      <c r="Q834" s="4" t="str">
        <f>VLOOKUP(O834,Cleaned_StoreTable!$A:$F,3,FALSE())</f>
        <v>West</v>
      </c>
      <c r="R834" s="4" t="str">
        <f>VLOOKUP(O834,Cleaned_StoreTable!$A:$F,5,FALSE())</f>
        <v>Flagship</v>
      </c>
      <c r="S834" s="4">
        <f>Cleaned_SalesTable!F834</f>
        <v>2</v>
      </c>
      <c r="T834" s="9">
        <f>Cleaned_SalesTable!G834</f>
        <v>780.9</v>
      </c>
      <c r="U834" s="8">
        <f>Cleaned_SalesTable!H834</f>
        <v>0.24</v>
      </c>
      <c r="V834" s="4" t="str">
        <f>Cleaned_SalesTable!I834</f>
        <v>PayPal</v>
      </c>
      <c r="W834" s="9">
        <f>Cleaned_SalesTable!J834</f>
        <v>1186.9680000000001</v>
      </c>
      <c r="X834" s="9">
        <f t="shared" ref="X834:X897" si="80">ROUND(N834*S834,2)</f>
        <v>334.68</v>
      </c>
      <c r="Y834" s="9">
        <f t="shared" ref="Y834:Y897" si="81">ROUND(W834-X834,2)</f>
        <v>852.29</v>
      </c>
      <c r="Z834" s="10">
        <f t="shared" ref="Z834:Z897" si="82">IFERROR(ROUND(Y834/W834,4),0)</f>
        <v>0.71799999999999997</v>
      </c>
      <c r="AA834" s="4" t="str">
        <f t="shared" ref="AA834:AA897" si="83">IF(W834&gt;=AVERAGE($W$2:$W$2001),"High Value","Standard")</f>
        <v>High Value</v>
      </c>
    </row>
    <row r="835" spans="1:27" ht="15" customHeight="1" x14ac:dyDescent="0.3">
      <c r="A835" s="4" t="str">
        <f>Cleaned_SalesTable!A835</f>
        <v>SALE833</v>
      </c>
      <c r="B835" s="26">
        <f>Cleaned_SalesTable!B835</f>
        <v>45236</v>
      </c>
      <c r="C835" s="4" t="str">
        <f t="shared" si="78"/>
        <v>Nov-2023</v>
      </c>
      <c r="D835" s="24">
        <f t="shared" si="79"/>
        <v>2023</v>
      </c>
      <c r="E835" s="4" t="str">
        <f>Cleaned_SalesTable!C835</f>
        <v>CUST1180</v>
      </c>
      <c r="F835" s="4" t="str">
        <f>VLOOKUP(E835,Cleaned_CustomerTable!$A:$H,2,FALSE())</f>
        <v>Wesley Thompson</v>
      </c>
      <c r="G835" s="24">
        <f>VLOOKUP(E835,Cleaned_CustomerTable!$A:$H,3,FALSE())</f>
        <v>38</v>
      </c>
      <c r="H835" s="4" t="str">
        <f>VLOOKUP(E835,Cleaned_CustomerTable!$A:$H,8,FALSE())</f>
        <v>Bronze</v>
      </c>
      <c r="I835" s="4" t="str">
        <f>VLOOKUP(E835,Cleaned_CustomerTable!$A:$H,6,FALSE())</f>
        <v>Maine</v>
      </c>
      <c r="J835" s="4" t="str">
        <f>Cleaned_SalesTable!D835</f>
        <v>PROD21</v>
      </c>
      <c r="K835" s="4" t="str">
        <f>VLOOKUP(J835,Cleaned_ProductTable!$A:$F,2,FALSE())</f>
        <v>Multi-Purpose Storage Box</v>
      </c>
      <c r="L835" s="4" t="str">
        <f>VLOOKUP(J835,Cleaned_ProductTable!$A:$F,3,FALSE())</f>
        <v>Home</v>
      </c>
      <c r="M835" s="4" t="str">
        <f>VLOOKUP(J835,Cleaned_ProductTable!$A:$F,4,FALSE())</f>
        <v>Gardner-Montes</v>
      </c>
      <c r="N835" s="4">
        <f>VLOOKUP(J835,Cleaned_ProductTable!$A:$F,5,FALSE())</f>
        <v>123.46</v>
      </c>
      <c r="O835" s="4" t="str">
        <f>Cleaned_SalesTable!E835</f>
        <v>STORE14</v>
      </c>
      <c r="P835" s="4" t="str">
        <f>VLOOKUP(O835,Cleaned_StoreTable!$A:$F,2,FALSE())</f>
        <v>Mcdonald Inc</v>
      </c>
      <c r="Q835" s="4" t="str">
        <f>VLOOKUP(O835,Cleaned_StoreTable!$A:$F,3,FALSE())</f>
        <v>South</v>
      </c>
      <c r="R835" s="4" t="str">
        <f>VLOOKUP(O835,Cleaned_StoreTable!$A:$F,5,FALSE())</f>
        <v>Outlet</v>
      </c>
      <c r="S835" s="4">
        <f>Cleaned_SalesTable!F835</f>
        <v>1</v>
      </c>
      <c r="T835" s="9">
        <f>Cleaned_SalesTable!G835</f>
        <v>977.97</v>
      </c>
      <c r="U835" s="8">
        <f>Cleaned_SalesTable!H835</f>
        <v>0.06</v>
      </c>
      <c r="V835" s="4" t="str">
        <f>Cleaned_SalesTable!I835</f>
        <v>COD</v>
      </c>
      <c r="W835" s="9">
        <f>Cleaned_SalesTable!J835</f>
        <v>919.29179999999997</v>
      </c>
      <c r="X835" s="9">
        <f t="shared" si="80"/>
        <v>123.46</v>
      </c>
      <c r="Y835" s="9">
        <f t="shared" si="81"/>
        <v>795.83</v>
      </c>
      <c r="Z835" s="10">
        <f t="shared" si="82"/>
        <v>0.86570000000000003</v>
      </c>
      <c r="AA835" s="4" t="str">
        <f t="shared" si="83"/>
        <v>Standard</v>
      </c>
    </row>
    <row r="836" spans="1:27" ht="15" customHeight="1" x14ac:dyDescent="0.3">
      <c r="A836" s="4" t="str">
        <f>Cleaned_SalesTable!A836</f>
        <v>SALE834</v>
      </c>
      <c r="B836" s="26">
        <f>Cleaned_SalesTable!B836</f>
        <v>45310</v>
      </c>
      <c r="C836" s="4" t="str">
        <f t="shared" si="78"/>
        <v>Jan-2024</v>
      </c>
      <c r="D836" s="24">
        <f t="shared" si="79"/>
        <v>2024</v>
      </c>
      <c r="E836" s="4" t="str">
        <f>Cleaned_SalesTable!C836</f>
        <v>CUST1369</v>
      </c>
      <c r="F836" s="4" t="str">
        <f>VLOOKUP(E836,Cleaned_CustomerTable!$A:$H,2,FALSE())</f>
        <v>Gregory Allen</v>
      </c>
      <c r="G836" s="24">
        <f>VLOOKUP(E836,Cleaned_CustomerTable!$A:$H,3,FALSE())</f>
        <v>20</v>
      </c>
      <c r="H836" s="4" t="str">
        <f>VLOOKUP(E836,Cleaned_CustomerTable!$A:$H,8,FALSE())</f>
        <v>Platinum</v>
      </c>
      <c r="I836" s="4" t="str">
        <f>VLOOKUP(E836,Cleaned_CustomerTable!$A:$H,6,FALSE())</f>
        <v>Vermont</v>
      </c>
      <c r="J836" s="4" t="str">
        <f>Cleaned_SalesTable!D836</f>
        <v>PROD83</v>
      </c>
      <c r="K836" s="4" t="str">
        <f>VLOOKUP(J836,Cleaned_ProductTable!$A:$F,2,FALSE())</f>
        <v>Hydrating Face Cleanser</v>
      </c>
      <c r="L836" s="4" t="str">
        <f>VLOOKUP(J836,Cleaned_ProductTable!$A:$F,3,FALSE())</f>
        <v>Beauty</v>
      </c>
      <c r="M836" s="4" t="str">
        <f>VLOOKUP(J836,Cleaned_ProductTable!$A:$F,4,FALSE())</f>
        <v>Butler Group</v>
      </c>
      <c r="N836" s="4">
        <f>VLOOKUP(J836,Cleaned_ProductTable!$A:$F,5,FALSE())</f>
        <v>250.42</v>
      </c>
      <c r="O836" s="4" t="str">
        <f>Cleaned_SalesTable!E836</f>
        <v>STORE12</v>
      </c>
      <c r="P836" s="4" t="str">
        <f>VLOOKUP(O836,Cleaned_StoreTable!$A:$F,2,FALSE())</f>
        <v>Thomas, Bridges and Harris</v>
      </c>
      <c r="Q836" s="4" t="str">
        <f>VLOOKUP(O836,Cleaned_StoreTable!$A:$F,3,FALSE())</f>
        <v>North</v>
      </c>
      <c r="R836" s="4" t="str">
        <f>VLOOKUP(O836,Cleaned_StoreTable!$A:$F,5,FALSE())</f>
        <v>Online</v>
      </c>
      <c r="S836" s="4">
        <f>Cleaned_SalesTable!F836</f>
        <v>4</v>
      </c>
      <c r="T836" s="9">
        <f>Cleaned_SalesTable!G836</f>
        <v>354.65</v>
      </c>
      <c r="U836" s="8">
        <f>Cleaned_SalesTable!H836</f>
        <v>0.19</v>
      </c>
      <c r="V836" s="4" t="str">
        <f>Cleaned_SalesTable!I836</f>
        <v>Credit Card</v>
      </c>
      <c r="W836" s="9">
        <f>Cleaned_SalesTable!J836</f>
        <v>1149.066</v>
      </c>
      <c r="X836" s="9">
        <f t="shared" si="80"/>
        <v>1001.68</v>
      </c>
      <c r="Y836" s="9">
        <f t="shared" si="81"/>
        <v>147.38999999999999</v>
      </c>
      <c r="Z836" s="10">
        <f t="shared" si="82"/>
        <v>0.1283</v>
      </c>
      <c r="AA836" s="4" t="str">
        <f t="shared" si="83"/>
        <v>High Value</v>
      </c>
    </row>
    <row r="837" spans="1:27" ht="15" customHeight="1" x14ac:dyDescent="0.3">
      <c r="A837" s="4" t="str">
        <f>Cleaned_SalesTable!A837</f>
        <v>SALE835</v>
      </c>
      <c r="B837" s="26">
        <f>Cleaned_SalesTable!B837</f>
        <v>45376</v>
      </c>
      <c r="C837" s="4" t="str">
        <f t="shared" si="78"/>
        <v>Mar-2024</v>
      </c>
      <c r="D837" s="24">
        <f t="shared" si="79"/>
        <v>2024</v>
      </c>
      <c r="E837" s="4" t="str">
        <f>Cleaned_SalesTable!C837</f>
        <v>CUST1283</v>
      </c>
      <c r="F837" s="4" t="str">
        <f>VLOOKUP(E837,Cleaned_CustomerTable!$A:$H,2,FALSE())</f>
        <v>Bryan Garcia</v>
      </c>
      <c r="G837" s="24">
        <f>VLOOKUP(E837,Cleaned_CustomerTable!$A:$H,3,FALSE())</f>
        <v>54</v>
      </c>
      <c r="H837" s="4" t="str">
        <f>VLOOKUP(E837,Cleaned_CustomerTable!$A:$H,8,FALSE())</f>
        <v>Silver</v>
      </c>
      <c r="I837" s="4" t="str">
        <f>VLOOKUP(E837,Cleaned_CustomerTable!$A:$H,6,FALSE())</f>
        <v>Wyoming</v>
      </c>
      <c r="J837" s="4" t="str">
        <f>Cleaned_SalesTable!D837</f>
        <v>PROD68</v>
      </c>
      <c r="K837" s="4" t="str">
        <f>VLOOKUP(J837,Cleaned_ProductTable!$A:$F,2,FALSE())</f>
        <v>Wooden Nightstand</v>
      </c>
      <c r="L837" s="4" t="str">
        <f>VLOOKUP(J837,Cleaned_ProductTable!$A:$F,3,FALSE())</f>
        <v>Home</v>
      </c>
      <c r="M837" s="4" t="str">
        <f>VLOOKUP(J837,Cleaned_ProductTable!$A:$F,4,FALSE())</f>
        <v>Wolfe, Ross and Hester</v>
      </c>
      <c r="N837" s="4">
        <f>VLOOKUP(J837,Cleaned_ProductTable!$A:$F,5,FALSE())</f>
        <v>243.7</v>
      </c>
      <c r="O837" s="4" t="str">
        <f>Cleaned_SalesTable!E837</f>
        <v>STORE19</v>
      </c>
      <c r="P837" s="4" t="str">
        <f>VLOOKUP(O837,Cleaned_StoreTable!$A:$F,2,FALSE())</f>
        <v>Mann-Austin</v>
      </c>
      <c r="Q837" s="4" t="str">
        <f>VLOOKUP(O837,Cleaned_StoreTable!$A:$F,3,FALSE())</f>
        <v>East</v>
      </c>
      <c r="R837" s="4" t="str">
        <f>VLOOKUP(O837,Cleaned_StoreTable!$A:$F,5,FALSE())</f>
        <v>Online</v>
      </c>
      <c r="S837" s="4">
        <f>Cleaned_SalesTable!F837</f>
        <v>1</v>
      </c>
      <c r="T837" s="9">
        <f>Cleaned_SalesTable!G837</f>
        <v>671.62</v>
      </c>
      <c r="U837" s="8">
        <f>Cleaned_SalesTable!H837</f>
        <v>0.09</v>
      </c>
      <c r="V837" s="4" t="str">
        <f>Cleaned_SalesTable!I837</f>
        <v>COD</v>
      </c>
      <c r="W837" s="9">
        <f>Cleaned_SalesTable!J837</f>
        <v>611.17420000000004</v>
      </c>
      <c r="X837" s="9">
        <f t="shared" si="80"/>
        <v>243.7</v>
      </c>
      <c r="Y837" s="9">
        <f t="shared" si="81"/>
        <v>367.47</v>
      </c>
      <c r="Z837" s="10">
        <f t="shared" si="82"/>
        <v>0.60129999999999995</v>
      </c>
      <c r="AA837" s="4" t="str">
        <f t="shared" si="83"/>
        <v>Standard</v>
      </c>
    </row>
    <row r="838" spans="1:27" ht="15" customHeight="1" x14ac:dyDescent="0.3">
      <c r="A838" s="4" t="str">
        <f>Cleaned_SalesTable!A838</f>
        <v>SALE836</v>
      </c>
      <c r="B838" s="26">
        <f>Cleaned_SalesTable!B838</f>
        <v>45914</v>
      </c>
      <c r="C838" s="4" t="str">
        <f t="shared" si="78"/>
        <v>Sep-2025</v>
      </c>
      <c r="D838" s="24">
        <f t="shared" si="79"/>
        <v>2025</v>
      </c>
      <c r="E838" s="4" t="str">
        <f>Cleaned_SalesTable!C838</f>
        <v>CUST1317</v>
      </c>
      <c r="F838" s="4" t="str">
        <f>VLOOKUP(E838,Cleaned_CustomerTable!$A:$H,2,FALSE())</f>
        <v>Tiffany Williams</v>
      </c>
      <c r="G838" s="24">
        <f>VLOOKUP(E838,Cleaned_CustomerTable!$A:$H,3,FALSE())</f>
        <v>64</v>
      </c>
      <c r="H838" s="4" t="str">
        <f>VLOOKUP(E838,Cleaned_CustomerTable!$A:$H,8,FALSE())</f>
        <v>Gold</v>
      </c>
      <c r="I838" s="4" t="str">
        <f>VLOOKUP(E838,Cleaned_CustomerTable!$A:$H,6,FALSE())</f>
        <v>New Hampshire</v>
      </c>
      <c r="J838" s="4" t="str">
        <f>Cleaned_SalesTable!D838</f>
        <v>PROD82</v>
      </c>
      <c r="K838" s="4" t="str">
        <f>VLOOKUP(J838,Cleaned_ProductTable!$A:$F,2,FALSE())</f>
        <v>Fitness Resistance Bands</v>
      </c>
      <c r="L838" s="4" t="str">
        <f>VLOOKUP(J838,Cleaned_ProductTable!$A:$F,3,FALSE())</f>
        <v>Sports</v>
      </c>
      <c r="M838" s="4" t="str">
        <f>VLOOKUP(J838,Cleaned_ProductTable!$A:$F,4,FALSE())</f>
        <v>Reese-Watson</v>
      </c>
      <c r="N838" s="4">
        <f>VLOOKUP(J838,Cleaned_ProductTable!$A:$F,5,FALSE())</f>
        <v>152.91999999999999</v>
      </c>
      <c r="O838" s="4" t="str">
        <f>Cleaned_SalesTable!E838</f>
        <v>STORE3</v>
      </c>
      <c r="P838" s="4" t="str">
        <f>VLOOKUP(O838,Cleaned_StoreTable!$A:$F,2,FALSE())</f>
        <v>Johnson-Wright</v>
      </c>
      <c r="Q838" s="4" t="str">
        <f>VLOOKUP(O838,Cleaned_StoreTable!$A:$F,3,FALSE())</f>
        <v>North</v>
      </c>
      <c r="R838" s="4" t="str">
        <f>VLOOKUP(O838,Cleaned_StoreTable!$A:$F,5,FALSE())</f>
        <v>Outlet</v>
      </c>
      <c r="S838" s="4">
        <f>Cleaned_SalesTable!F838</f>
        <v>1</v>
      </c>
      <c r="T838" s="9">
        <f>Cleaned_SalesTable!G838</f>
        <v>867.32</v>
      </c>
      <c r="U838" s="8">
        <f>Cleaned_SalesTable!H838</f>
        <v>0.28999999999999998</v>
      </c>
      <c r="V838" s="4" t="str">
        <f>Cleaned_SalesTable!I838</f>
        <v>PayPal</v>
      </c>
      <c r="W838" s="9">
        <f>Cleaned_SalesTable!J838</f>
        <v>615.79719999999998</v>
      </c>
      <c r="X838" s="9">
        <f t="shared" si="80"/>
        <v>152.91999999999999</v>
      </c>
      <c r="Y838" s="9">
        <f t="shared" si="81"/>
        <v>462.88</v>
      </c>
      <c r="Z838" s="10">
        <f t="shared" si="82"/>
        <v>0.75170000000000003</v>
      </c>
      <c r="AA838" s="4" t="str">
        <f t="shared" si="83"/>
        <v>Standard</v>
      </c>
    </row>
    <row r="839" spans="1:27" ht="15" customHeight="1" x14ac:dyDescent="0.3">
      <c r="A839" s="4" t="str">
        <f>Cleaned_SalesTable!A839</f>
        <v>SALE837</v>
      </c>
      <c r="B839" s="26">
        <f>Cleaned_SalesTable!B839</f>
        <v>45336</v>
      </c>
      <c r="C839" s="4" t="str">
        <f t="shared" si="78"/>
        <v>Feb-2024</v>
      </c>
      <c r="D839" s="24">
        <f t="shared" si="79"/>
        <v>2024</v>
      </c>
      <c r="E839" s="4" t="str">
        <f>Cleaned_SalesTable!C839</f>
        <v>CUST1081</v>
      </c>
      <c r="F839" s="4" t="str">
        <f>VLOOKUP(E839,Cleaned_CustomerTable!$A:$H,2,FALSE())</f>
        <v>Krystal Ford</v>
      </c>
      <c r="G839" s="24">
        <f>VLOOKUP(E839,Cleaned_CustomerTable!$A:$H,3,FALSE())</f>
        <v>34</v>
      </c>
      <c r="H839" s="4" t="str">
        <f>VLOOKUP(E839,Cleaned_CustomerTable!$A:$H,8,FALSE())</f>
        <v>Platinum</v>
      </c>
      <c r="I839" s="4" t="str">
        <f>VLOOKUP(E839,Cleaned_CustomerTable!$A:$H,6,FALSE())</f>
        <v>Arizona</v>
      </c>
      <c r="J839" s="4" t="str">
        <f>Cleaned_SalesTable!D839</f>
        <v>PROD10</v>
      </c>
      <c r="K839" s="4" t="str">
        <f>VLOOKUP(J839,Cleaned_ProductTable!$A:$F,2,FALSE())</f>
        <v>Ceramic Kitchen Bowl Set</v>
      </c>
      <c r="L839" s="4" t="str">
        <f>VLOOKUP(J839,Cleaned_ProductTable!$A:$F,3,FALSE())</f>
        <v>Home</v>
      </c>
      <c r="M839" s="4" t="str">
        <f>VLOOKUP(J839,Cleaned_ProductTable!$A:$F,4,FALSE())</f>
        <v>Hamilton Group</v>
      </c>
      <c r="N839" s="4">
        <f>VLOOKUP(J839,Cleaned_ProductTable!$A:$F,5,FALSE())</f>
        <v>298.86</v>
      </c>
      <c r="O839" s="4" t="str">
        <f>Cleaned_SalesTable!E839</f>
        <v>STORE12</v>
      </c>
      <c r="P839" s="4" t="str">
        <f>VLOOKUP(O839,Cleaned_StoreTable!$A:$F,2,FALSE())</f>
        <v>Thomas, Bridges and Harris</v>
      </c>
      <c r="Q839" s="4" t="str">
        <f>VLOOKUP(O839,Cleaned_StoreTable!$A:$F,3,FALSE())</f>
        <v>North</v>
      </c>
      <c r="R839" s="4" t="str">
        <f>VLOOKUP(O839,Cleaned_StoreTable!$A:$F,5,FALSE())</f>
        <v>Online</v>
      </c>
      <c r="S839" s="4">
        <f>Cleaned_SalesTable!F839</f>
        <v>3</v>
      </c>
      <c r="T839" s="9">
        <f>Cleaned_SalesTable!G839</f>
        <v>240.27</v>
      </c>
      <c r="U839" s="8">
        <f>Cleaned_SalesTable!H839</f>
        <v>0.15</v>
      </c>
      <c r="V839" s="4" t="str">
        <f>Cleaned_SalesTable!I839</f>
        <v>PayPal</v>
      </c>
      <c r="W839" s="9">
        <f>Cleaned_SalesTable!J839</f>
        <v>612.68849999999998</v>
      </c>
      <c r="X839" s="9">
        <f t="shared" si="80"/>
        <v>896.58</v>
      </c>
      <c r="Y839" s="9">
        <f t="shared" si="81"/>
        <v>-283.89</v>
      </c>
      <c r="Z839" s="10">
        <f t="shared" si="82"/>
        <v>-0.46339999999999998</v>
      </c>
      <c r="AA839" s="4" t="str">
        <f t="shared" si="83"/>
        <v>Standard</v>
      </c>
    </row>
    <row r="840" spans="1:27" ht="15" customHeight="1" x14ac:dyDescent="0.3">
      <c r="A840" s="4" t="str">
        <f>Cleaned_SalesTable!A840</f>
        <v>SALE838</v>
      </c>
      <c r="B840" s="26">
        <f>Cleaned_SalesTable!B840</f>
        <v>45728</v>
      </c>
      <c r="C840" s="4" t="str">
        <f t="shared" si="78"/>
        <v>Mar-2025</v>
      </c>
      <c r="D840" s="24">
        <f t="shared" si="79"/>
        <v>2025</v>
      </c>
      <c r="E840" s="4" t="str">
        <f>Cleaned_SalesTable!C840</f>
        <v>CUST1075</v>
      </c>
      <c r="F840" s="4" t="str">
        <f>VLOOKUP(E840,Cleaned_CustomerTable!$A:$H,2,FALSE())</f>
        <v>Rhonda Morales</v>
      </c>
      <c r="G840" s="24">
        <f>VLOOKUP(E840,Cleaned_CustomerTable!$A:$H,3,FALSE())</f>
        <v>61</v>
      </c>
      <c r="H840" s="4" t="str">
        <f>VLOOKUP(E840,Cleaned_CustomerTable!$A:$H,8,FALSE())</f>
        <v>Gold</v>
      </c>
      <c r="I840" s="4" t="str">
        <f>VLOOKUP(E840,Cleaned_CustomerTable!$A:$H,6,FALSE())</f>
        <v>California</v>
      </c>
      <c r="J840" s="4" t="str">
        <f>Cleaned_SalesTable!D840</f>
        <v>PROD28</v>
      </c>
      <c r="K840" s="4" t="str">
        <f>VLOOKUP(J840,Cleaned_ProductTable!$A:$F,2,FALSE())</f>
        <v>Sports Stopwatch Timer</v>
      </c>
      <c r="L840" s="4" t="str">
        <f>VLOOKUP(J840,Cleaned_ProductTable!$A:$F,3,FALSE())</f>
        <v>Sports</v>
      </c>
      <c r="M840" s="4" t="str">
        <f>VLOOKUP(J840,Cleaned_ProductTable!$A:$F,4,FALSE())</f>
        <v>Burns-Hansen</v>
      </c>
      <c r="N840" s="4">
        <f>VLOOKUP(J840,Cleaned_ProductTable!$A:$F,5,FALSE())</f>
        <v>38.76</v>
      </c>
      <c r="O840" s="4" t="str">
        <f>Cleaned_SalesTable!E840</f>
        <v>STORE16</v>
      </c>
      <c r="P840" s="4" t="str">
        <f>VLOOKUP(O840,Cleaned_StoreTable!$A:$F,2,FALSE())</f>
        <v>Frederick-Wright</v>
      </c>
      <c r="Q840" s="4" t="str">
        <f>VLOOKUP(O840,Cleaned_StoreTable!$A:$F,3,FALSE())</f>
        <v>West</v>
      </c>
      <c r="R840" s="4" t="str">
        <f>VLOOKUP(O840,Cleaned_StoreTable!$A:$F,5,FALSE())</f>
        <v>Flagship</v>
      </c>
      <c r="S840" s="4">
        <f>Cleaned_SalesTable!F840</f>
        <v>2</v>
      </c>
      <c r="T840" s="9">
        <f>Cleaned_SalesTable!G840</f>
        <v>619.12</v>
      </c>
      <c r="U840" s="8">
        <f>Cleaned_SalesTable!H840</f>
        <v>0.28000000000000003</v>
      </c>
      <c r="V840" s="4" t="str">
        <f>Cleaned_SalesTable!I840</f>
        <v>COD</v>
      </c>
      <c r="W840" s="9">
        <f>Cleaned_SalesTable!J840</f>
        <v>891.53279999999995</v>
      </c>
      <c r="X840" s="9">
        <f t="shared" si="80"/>
        <v>77.52</v>
      </c>
      <c r="Y840" s="9">
        <f t="shared" si="81"/>
        <v>814.01</v>
      </c>
      <c r="Z840" s="10">
        <f t="shared" si="82"/>
        <v>0.91300000000000003</v>
      </c>
      <c r="AA840" s="4" t="str">
        <f t="shared" si="83"/>
        <v>Standard</v>
      </c>
    </row>
    <row r="841" spans="1:27" ht="15" customHeight="1" x14ac:dyDescent="0.3">
      <c r="A841" s="4" t="str">
        <f>Cleaned_SalesTable!A841</f>
        <v>SALE839</v>
      </c>
      <c r="B841" s="26">
        <f>Cleaned_SalesTable!B841</f>
        <v>45755</v>
      </c>
      <c r="C841" s="4" t="str">
        <f t="shared" si="78"/>
        <v>Apr-2025</v>
      </c>
      <c r="D841" s="24">
        <f t="shared" si="79"/>
        <v>2025</v>
      </c>
      <c r="E841" s="4" t="str">
        <f>Cleaned_SalesTable!C841</f>
        <v>CUST1213</v>
      </c>
      <c r="F841" s="4" t="str">
        <f>VLOOKUP(E841,Cleaned_CustomerTable!$A:$H,2,FALSE())</f>
        <v>Stuart Johnson</v>
      </c>
      <c r="G841" s="24">
        <f>VLOOKUP(E841,Cleaned_CustomerTable!$A:$H,3,FALSE())</f>
        <v>42</v>
      </c>
      <c r="H841" s="4" t="str">
        <f>VLOOKUP(E841,Cleaned_CustomerTable!$A:$H,8,FALSE())</f>
        <v>Platinum</v>
      </c>
      <c r="I841" s="4" t="str">
        <f>VLOOKUP(E841,Cleaned_CustomerTable!$A:$H,6,FALSE())</f>
        <v>North Dakota</v>
      </c>
      <c r="J841" s="4" t="str">
        <f>Cleaned_SalesTable!D841</f>
        <v>PROD87</v>
      </c>
      <c r="K841" s="4" t="str">
        <f>VLOOKUP(J841,Cleaned_ProductTable!$A:$F,2,FALSE())</f>
        <v>LED Bedside Lamp</v>
      </c>
      <c r="L841" s="4" t="str">
        <f>VLOOKUP(J841,Cleaned_ProductTable!$A:$F,3,FALSE())</f>
        <v>Home</v>
      </c>
      <c r="M841" s="4" t="str">
        <f>VLOOKUP(J841,Cleaned_ProductTable!$A:$F,4,FALSE())</f>
        <v>Aguilar, Horton and Lewis</v>
      </c>
      <c r="N841" s="4">
        <f>VLOOKUP(J841,Cleaned_ProductTable!$A:$F,5,FALSE())</f>
        <v>371.38</v>
      </c>
      <c r="O841" s="4" t="str">
        <f>Cleaned_SalesTable!E841</f>
        <v>STORE0</v>
      </c>
      <c r="P841" s="4" t="str">
        <f>VLOOKUP(O841,Cleaned_StoreTable!$A:$F,2,FALSE())</f>
        <v>Rivera-Warner</v>
      </c>
      <c r="Q841" s="4" t="str">
        <f>VLOOKUP(O841,Cleaned_StoreTable!$A:$F,3,FALSE())</f>
        <v>East</v>
      </c>
      <c r="R841" s="4" t="str">
        <f>VLOOKUP(O841,Cleaned_StoreTable!$A:$F,5,FALSE())</f>
        <v>Flagship</v>
      </c>
      <c r="S841" s="4">
        <f>Cleaned_SalesTable!F841</f>
        <v>3</v>
      </c>
      <c r="T841" s="9">
        <f>Cleaned_SalesTable!G841</f>
        <v>693.42</v>
      </c>
      <c r="U841" s="8">
        <f>Cleaned_SalesTable!H841</f>
        <v>0.08</v>
      </c>
      <c r="V841" s="4" t="str">
        <f>Cleaned_SalesTable!I841</f>
        <v>PayPal</v>
      </c>
      <c r="W841" s="9">
        <f>Cleaned_SalesTable!J841</f>
        <v>1913.8391999999999</v>
      </c>
      <c r="X841" s="9">
        <f t="shared" si="80"/>
        <v>1114.1400000000001</v>
      </c>
      <c r="Y841" s="9">
        <f t="shared" si="81"/>
        <v>799.7</v>
      </c>
      <c r="Z841" s="10">
        <f t="shared" si="82"/>
        <v>0.41789999999999999</v>
      </c>
      <c r="AA841" s="4" t="str">
        <f t="shared" si="83"/>
        <v>High Value</v>
      </c>
    </row>
    <row r="842" spans="1:27" ht="15" customHeight="1" x14ac:dyDescent="0.3">
      <c r="A842" s="4" t="str">
        <f>Cleaned_SalesTable!A842</f>
        <v>SALE840</v>
      </c>
      <c r="B842" s="26">
        <f>Cleaned_SalesTable!B842</f>
        <v>45695</v>
      </c>
      <c r="C842" s="4" t="str">
        <f t="shared" si="78"/>
        <v>Feb-2025</v>
      </c>
      <c r="D842" s="24">
        <f t="shared" si="79"/>
        <v>2025</v>
      </c>
      <c r="E842" s="4" t="str">
        <f>Cleaned_SalesTable!C842</f>
        <v>CUST1108</v>
      </c>
      <c r="F842" s="4" t="str">
        <f>VLOOKUP(E842,Cleaned_CustomerTable!$A:$H,2,FALSE())</f>
        <v>Travis Holland</v>
      </c>
      <c r="G842" s="24">
        <f>VLOOKUP(E842,Cleaned_CustomerTable!$A:$H,3,FALSE())</f>
        <v>38</v>
      </c>
      <c r="H842" s="4" t="str">
        <f>VLOOKUP(E842,Cleaned_CustomerTable!$A:$H,8,FALSE())</f>
        <v>Bronze</v>
      </c>
      <c r="I842" s="4" t="str">
        <f>VLOOKUP(E842,Cleaned_CustomerTable!$A:$H,6,FALSE())</f>
        <v>New Hampshire</v>
      </c>
      <c r="J842" s="4" t="str">
        <f>Cleaned_SalesTable!D842</f>
        <v>PROD48</v>
      </c>
      <c r="K842" s="4" t="str">
        <f>VLOOKUP(J842,Cleaned_ProductTable!$A:$F,2,FALSE())</f>
        <v>Car Dashboard Phone Holder</v>
      </c>
      <c r="L842" s="4" t="str">
        <f>VLOOKUP(J842,Cleaned_ProductTable!$A:$F,3,FALSE())</f>
        <v>Electronics</v>
      </c>
      <c r="M842" s="4" t="str">
        <f>VLOOKUP(J842,Cleaned_ProductTable!$A:$F,4,FALSE())</f>
        <v>Byrd, Stewart and Valdez</v>
      </c>
      <c r="N842" s="4">
        <f>VLOOKUP(J842,Cleaned_ProductTable!$A:$F,5,FALSE())</f>
        <v>177.98</v>
      </c>
      <c r="O842" s="4" t="str">
        <f>Cleaned_SalesTable!E842</f>
        <v>STORE10</v>
      </c>
      <c r="P842" s="4" t="str">
        <f>VLOOKUP(O842,Cleaned_StoreTable!$A:$F,2,FALSE())</f>
        <v>Hill, Wagner and Ballard</v>
      </c>
      <c r="Q842" s="4" t="str">
        <f>VLOOKUP(O842,Cleaned_StoreTable!$A:$F,3,FALSE())</f>
        <v>East</v>
      </c>
      <c r="R842" s="4" t="str">
        <f>VLOOKUP(O842,Cleaned_StoreTable!$A:$F,5,FALSE())</f>
        <v>Online</v>
      </c>
      <c r="S842" s="4">
        <f>Cleaned_SalesTable!F842</f>
        <v>4</v>
      </c>
      <c r="T842" s="9">
        <f>Cleaned_SalesTable!G842</f>
        <v>751.63</v>
      </c>
      <c r="U842" s="8">
        <f>Cleaned_SalesTable!H842</f>
        <v>0.28000000000000003</v>
      </c>
      <c r="V842" s="4" t="str">
        <f>Cleaned_SalesTable!I842</f>
        <v>COD</v>
      </c>
      <c r="W842" s="9">
        <f>Cleaned_SalesTable!J842</f>
        <v>2164.6943999999999</v>
      </c>
      <c r="X842" s="9">
        <f t="shared" si="80"/>
        <v>711.92</v>
      </c>
      <c r="Y842" s="9">
        <f t="shared" si="81"/>
        <v>1452.77</v>
      </c>
      <c r="Z842" s="10">
        <f t="shared" si="82"/>
        <v>0.67110000000000003</v>
      </c>
      <c r="AA842" s="4" t="str">
        <f t="shared" si="83"/>
        <v>High Value</v>
      </c>
    </row>
    <row r="843" spans="1:27" ht="15" customHeight="1" x14ac:dyDescent="0.3">
      <c r="A843" s="4" t="str">
        <f>Cleaned_SalesTable!A843</f>
        <v>SALE841</v>
      </c>
      <c r="B843" s="26">
        <f>Cleaned_SalesTable!B843</f>
        <v>45380</v>
      </c>
      <c r="C843" s="4" t="str">
        <f t="shared" si="78"/>
        <v>Mar-2024</v>
      </c>
      <c r="D843" s="24">
        <f t="shared" si="79"/>
        <v>2024</v>
      </c>
      <c r="E843" s="4" t="str">
        <f>Cleaned_SalesTable!C843</f>
        <v>CUST1110</v>
      </c>
      <c r="F843" s="4" t="str">
        <f>VLOOKUP(E843,Cleaned_CustomerTable!$A:$H,2,FALSE())</f>
        <v>Ashley Griffin</v>
      </c>
      <c r="G843" s="24">
        <f>VLOOKUP(E843,Cleaned_CustomerTable!$A:$H,3,FALSE())</f>
        <v>40</v>
      </c>
      <c r="H843" s="4" t="str">
        <f>VLOOKUP(E843,Cleaned_CustomerTable!$A:$H,8,FALSE())</f>
        <v>Gold</v>
      </c>
      <c r="I843" s="4" t="str">
        <f>VLOOKUP(E843,Cleaned_CustomerTable!$A:$H,6,FALSE())</f>
        <v>Maryland</v>
      </c>
      <c r="J843" s="4" t="str">
        <f>Cleaned_SalesTable!D843</f>
        <v>PROD31</v>
      </c>
      <c r="K843" s="4" t="str">
        <f>VLOOKUP(J843,Cleaned_ProductTable!$A:$F,2,FALSE())</f>
        <v>Basketball</v>
      </c>
      <c r="L843" s="4" t="str">
        <f>VLOOKUP(J843,Cleaned_ProductTable!$A:$F,3,FALSE())</f>
        <v>Sports</v>
      </c>
      <c r="M843" s="4" t="str">
        <f>VLOOKUP(J843,Cleaned_ProductTable!$A:$F,4,FALSE())</f>
        <v>Nolan-Snow</v>
      </c>
      <c r="N843" s="4">
        <f>VLOOKUP(J843,Cleaned_ProductTable!$A:$F,5,FALSE())</f>
        <v>204.39</v>
      </c>
      <c r="O843" s="4" t="str">
        <f>Cleaned_SalesTable!E843</f>
        <v>STORE15</v>
      </c>
      <c r="P843" s="4" t="str">
        <f>VLOOKUP(O843,Cleaned_StoreTable!$A:$F,2,FALSE())</f>
        <v>Shelton PLC</v>
      </c>
      <c r="Q843" s="4" t="str">
        <f>VLOOKUP(O843,Cleaned_StoreTable!$A:$F,3,FALSE())</f>
        <v>North</v>
      </c>
      <c r="R843" s="4" t="str">
        <f>VLOOKUP(O843,Cleaned_StoreTable!$A:$F,5,FALSE())</f>
        <v>Flagship</v>
      </c>
      <c r="S843" s="4">
        <f>Cleaned_SalesTable!F843</f>
        <v>3</v>
      </c>
      <c r="T843" s="9">
        <f>Cleaned_SalesTable!G843</f>
        <v>108.14</v>
      </c>
      <c r="U843" s="8">
        <f>Cleaned_SalesTable!H843</f>
        <v>0.19</v>
      </c>
      <c r="V843" s="4" t="str">
        <f>Cleaned_SalesTable!I843</f>
        <v>COD</v>
      </c>
      <c r="W843" s="9">
        <f>Cleaned_SalesTable!J843</f>
        <v>262.78019999999998</v>
      </c>
      <c r="X843" s="9">
        <f t="shared" si="80"/>
        <v>613.16999999999996</v>
      </c>
      <c r="Y843" s="9">
        <f t="shared" si="81"/>
        <v>-350.39</v>
      </c>
      <c r="Z843" s="10">
        <f t="shared" si="82"/>
        <v>-1.3333999999999999</v>
      </c>
      <c r="AA843" s="4" t="str">
        <f t="shared" si="83"/>
        <v>Standard</v>
      </c>
    </row>
    <row r="844" spans="1:27" ht="15" customHeight="1" x14ac:dyDescent="0.3">
      <c r="A844" s="4" t="str">
        <f>Cleaned_SalesTable!A844</f>
        <v>SALE842</v>
      </c>
      <c r="B844" s="26">
        <f>Cleaned_SalesTable!B844</f>
        <v>45446</v>
      </c>
      <c r="C844" s="4" t="str">
        <f t="shared" si="78"/>
        <v>Jun-2024</v>
      </c>
      <c r="D844" s="24">
        <f t="shared" si="79"/>
        <v>2024</v>
      </c>
      <c r="E844" s="4" t="str">
        <f>Cleaned_SalesTable!C844</f>
        <v>CUST1256</v>
      </c>
      <c r="F844" s="4" t="str">
        <f>VLOOKUP(E844,Cleaned_CustomerTable!$A:$H,2,FALSE())</f>
        <v>Kristen Fischer</v>
      </c>
      <c r="G844" s="24">
        <f>VLOOKUP(E844,Cleaned_CustomerTable!$A:$H,3,FALSE())</f>
        <v>57</v>
      </c>
      <c r="H844" s="4" t="str">
        <f>VLOOKUP(E844,Cleaned_CustomerTable!$A:$H,8,FALSE())</f>
        <v>Platinum</v>
      </c>
      <c r="I844" s="4" t="str">
        <f>VLOOKUP(E844,Cleaned_CustomerTable!$A:$H,6,FALSE())</f>
        <v>Arkansas</v>
      </c>
      <c r="J844" s="4" t="str">
        <f>Cleaned_SalesTable!D844</f>
        <v>PROD27</v>
      </c>
      <c r="K844" s="4" t="str">
        <f>VLOOKUP(J844,Cleaned_ProductTable!$A:$F,2,FALSE())</f>
        <v>Decorative Floor Vase</v>
      </c>
      <c r="L844" s="4" t="str">
        <f>VLOOKUP(J844,Cleaned_ProductTable!$A:$F,3,FALSE())</f>
        <v>Home</v>
      </c>
      <c r="M844" s="4" t="str">
        <f>VLOOKUP(J844,Cleaned_ProductTable!$A:$F,4,FALSE())</f>
        <v>Khan, Jones and Paul</v>
      </c>
      <c r="N844" s="4">
        <f>VLOOKUP(J844,Cleaned_ProductTable!$A:$F,5,FALSE())</f>
        <v>234.81</v>
      </c>
      <c r="O844" s="4" t="str">
        <f>Cleaned_SalesTable!E844</f>
        <v>STORE4</v>
      </c>
      <c r="P844" s="4" t="str">
        <f>VLOOKUP(O844,Cleaned_StoreTable!$A:$F,2,FALSE())</f>
        <v>Alexander Group</v>
      </c>
      <c r="Q844" s="4" t="str">
        <f>VLOOKUP(O844,Cleaned_StoreTable!$A:$F,3,FALSE())</f>
        <v>South</v>
      </c>
      <c r="R844" s="4" t="str">
        <f>VLOOKUP(O844,Cleaned_StoreTable!$A:$F,5,FALSE())</f>
        <v>Online</v>
      </c>
      <c r="S844" s="4">
        <f>Cleaned_SalesTable!F844</f>
        <v>1</v>
      </c>
      <c r="T844" s="9">
        <f>Cleaned_SalesTable!G844</f>
        <v>964.11</v>
      </c>
      <c r="U844" s="8">
        <f>Cleaned_SalesTable!H844</f>
        <v>0.17</v>
      </c>
      <c r="V844" s="4" t="str">
        <f>Cleaned_SalesTable!I844</f>
        <v>COD</v>
      </c>
      <c r="W844" s="9">
        <f>Cleaned_SalesTable!J844</f>
        <v>800.21130000000005</v>
      </c>
      <c r="X844" s="9">
        <f t="shared" si="80"/>
        <v>234.81</v>
      </c>
      <c r="Y844" s="9">
        <f t="shared" si="81"/>
        <v>565.4</v>
      </c>
      <c r="Z844" s="10">
        <f t="shared" si="82"/>
        <v>0.70660000000000001</v>
      </c>
      <c r="AA844" s="4" t="str">
        <f t="shared" si="83"/>
        <v>Standard</v>
      </c>
    </row>
    <row r="845" spans="1:27" ht="15" customHeight="1" x14ac:dyDescent="0.3">
      <c r="A845" s="4" t="str">
        <f>Cleaned_SalesTable!A845</f>
        <v>SALE843</v>
      </c>
      <c r="B845" s="26">
        <f>Cleaned_SalesTable!B845</f>
        <v>45525</v>
      </c>
      <c r="C845" s="4" t="str">
        <f t="shared" si="78"/>
        <v>Aug-2024</v>
      </c>
      <c r="D845" s="24">
        <f t="shared" si="79"/>
        <v>2024</v>
      </c>
      <c r="E845" s="4" t="str">
        <f>Cleaned_SalesTable!C845</f>
        <v>CUST1131</v>
      </c>
      <c r="F845" s="4" t="str">
        <f>VLOOKUP(E845,Cleaned_CustomerTable!$A:$H,2,FALSE())</f>
        <v>Joseph Richards</v>
      </c>
      <c r="G845" s="24">
        <f>VLOOKUP(E845,Cleaned_CustomerTable!$A:$H,3,FALSE())</f>
        <v>34</v>
      </c>
      <c r="H845" s="4" t="str">
        <f>VLOOKUP(E845,Cleaned_CustomerTable!$A:$H,8,FALSE())</f>
        <v>Bronze</v>
      </c>
      <c r="I845" s="4" t="str">
        <f>VLOOKUP(E845,Cleaned_CustomerTable!$A:$H,6,FALSE())</f>
        <v>Alabama</v>
      </c>
      <c r="J845" s="4" t="str">
        <f>Cleaned_SalesTable!D845</f>
        <v>PROD19</v>
      </c>
      <c r="K845" s="4" t="str">
        <f>VLOOKUP(J845,Cleaned_ProductTable!$A:$F,2,FALSE())</f>
        <v>Knee Support Brace</v>
      </c>
      <c r="L845" s="4" t="str">
        <f>VLOOKUP(J845,Cleaned_ProductTable!$A:$F,3,FALSE())</f>
        <v>Sports</v>
      </c>
      <c r="M845" s="4" t="str">
        <f>VLOOKUP(J845,Cleaned_ProductTable!$A:$F,4,FALSE())</f>
        <v>May-Reese</v>
      </c>
      <c r="N845" s="4">
        <f>VLOOKUP(J845,Cleaned_ProductTable!$A:$F,5,FALSE())</f>
        <v>21.34</v>
      </c>
      <c r="O845" s="4" t="str">
        <f>Cleaned_SalesTable!E845</f>
        <v>STORE0</v>
      </c>
      <c r="P845" s="4" t="str">
        <f>VLOOKUP(O845,Cleaned_StoreTable!$A:$F,2,FALSE())</f>
        <v>Rivera-Warner</v>
      </c>
      <c r="Q845" s="4" t="str">
        <f>VLOOKUP(O845,Cleaned_StoreTable!$A:$F,3,FALSE())</f>
        <v>East</v>
      </c>
      <c r="R845" s="4" t="str">
        <f>VLOOKUP(O845,Cleaned_StoreTable!$A:$F,5,FALSE())</f>
        <v>Flagship</v>
      </c>
      <c r="S845" s="4">
        <f>Cleaned_SalesTable!F845</f>
        <v>1</v>
      </c>
      <c r="T845" s="9">
        <f>Cleaned_SalesTable!G845</f>
        <v>346.2</v>
      </c>
      <c r="U845" s="8">
        <f>Cleaned_SalesTable!H845</f>
        <v>0.28999999999999998</v>
      </c>
      <c r="V845" s="4" t="str">
        <f>Cleaned_SalesTable!I845</f>
        <v>Credit Card</v>
      </c>
      <c r="W845" s="9">
        <f>Cleaned_SalesTable!J845</f>
        <v>245.80199999999999</v>
      </c>
      <c r="X845" s="9">
        <f t="shared" si="80"/>
        <v>21.34</v>
      </c>
      <c r="Y845" s="9">
        <f t="shared" si="81"/>
        <v>224.46</v>
      </c>
      <c r="Z845" s="10">
        <f t="shared" si="82"/>
        <v>0.91320000000000001</v>
      </c>
      <c r="AA845" s="4" t="str">
        <f t="shared" si="83"/>
        <v>Standard</v>
      </c>
    </row>
    <row r="846" spans="1:27" ht="15" customHeight="1" x14ac:dyDescent="0.3">
      <c r="A846" s="4" t="str">
        <f>Cleaned_SalesTable!A846</f>
        <v>SALE844</v>
      </c>
      <c r="B846" s="26">
        <f>Cleaned_SalesTable!B846</f>
        <v>45527</v>
      </c>
      <c r="C846" s="4" t="str">
        <f t="shared" si="78"/>
        <v>Aug-2024</v>
      </c>
      <c r="D846" s="24">
        <f t="shared" si="79"/>
        <v>2024</v>
      </c>
      <c r="E846" s="4" t="str">
        <f>Cleaned_SalesTable!C846</f>
        <v>CUST1457</v>
      </c>
      <c r="F846" s="4" t="str">
        <f>VLOOKUP(E846,Cleaned_CustomerTable!$A:$H,2,FALSE())</f>
        <v>Christina Robertson</v>
      </c>
      <c r="G846" s="24">
        <f>VLOOKUP(E846,Cleaned_CustomerTable!$A:$H,3,FALSE())</f>
        <v>59</v>
      </c>
      <c r="H846" s="4" t="str">
        <f>VLOOKUP(E846,Cleaned_CustomerTable!$A:$H,8,FALSE())</f>
        <v>Platinum</v>
      </c>
      <c r="I846" s="4" t="str">
        <f>VLOOKUP(E846,Cleaned_CustomerTable!$A:$H,6,FALSE())</f>
        <v>Kentucky</v>
      </c>
      <c r="J846" s="4" t="str">
        <f>Cleaned_SalesTable!D846</f>
        <v>PROD43</v>
      </c>
      <c r="K846" s="4" t="str">
        <f>VLOOKUP(J846,Cleaned_ProductTable!$A:$F,2,FALSE())</f>
        <v>USB External Hard Drive</v>
      </c>
      <c r="L846" s="4" t="str">
        <f>VLOOKUP(J846,Cleaned_ProductTable!$A:$F,3,FALSE())</f>
        <v>Electronics</v>
      </c>
      <c r="M846" s="4" t="str">
        <f>VLOOKUP(J846,Cleaned_ProductTable!$A:$F,4,FALSE())</f>
        <v>Robinson Inc</v>
      </c>
      <c r="N846" s="4">
        <f>VLOOKUP(J846,Cleaned_ProductTable!$A:$F,5,FALSE())</f>
        <v>253.33</v>
      </c>
      <c r="O846" s="4" t="str">
        <f>Cleaned_SalesTable!E846</f>
        <v>STORE15</v>
      </c>
      <c r="P846" s="4" t="str">
        <f>VLOOKUP(O846,Cleaned_StoreTable!$A:$F,2,FALSE())</f>
        <v>Shelton PLC</v>
      </c>
      <c r="Q846" s="4" t="str">
        <f>VLOOKUP(O846,Cleaned_StoreTable!$A:$F,3,FALSE())</f>
        <v>North</v>
      </c>
      <c r="R846" s="4" t="str">
        <f>VLOOKUP(O846,Cleaned_StoreTable!$A:$F,5,FALSE())</f>
        <v>Flagship</v>
      </c>
      <c r="S846" s="4">
        <f>Cleaned_SalesTable!F846</f>
        <v>3</v>
      </c>
      <c r="T846" s="9">
        <f>Cleaned_SalesTable!G846</f>
        <v>791.75</v>
      </c>
      <c r="U846" s="8">
        <f>Cleaned_SalesTable!H846</f>
        <v>0.28999999999999998</v>
      </c>
      <c r="V846" s="4" t="str">
        <f>Cleaned_SalesTable!I846</f>
        <v>Credit Card</v>
      </c>
      <c r="W846" s="9">
        <f>Cleaned_SalesTable!J846</f>
        <v>1686.4275</v>
      </c>
      <c r="X846" s="9">
        <f t="shared" si="80"/>
        <v>759.99</v>
      </c>
      <c r="Y846" s="9">
        <f t="shared" si="81"/>
        <v>926.44</v>
      </c>
      <c r="Z846" s="10">
        <f t="shared" si="82"/>
        <v>0.5494</v>
      </c>
      <c r="AA846" s="4" t="str">
        <f t="shared" si="83"/>
        <v>High Value</v>
      </c>
    </row>
    <row r="847" spans="1:27" ht="15" customHeight="1" x14ac:dyDescent="0.3">
      <c r="A847" s="4" t="str">
        <f>Cleaned_SalesTable!A847</f>
        <v>SALE845</v>
      </c>
      <c r="B847" s="26">
        <f>Cleaned_SalesTable!B847</f>
        <v>45265</v>
      </c>
      <c r="C847" s="4" t="str">
        <f t="shared" si="78"/>
        <v>Dec-2023</v>
      </c>
      <c r="D847" s="24">
        <f t="shared" si="79"/>
        <v>2023</v>
      </c>
      <c r="E847" s="4" t="str">
        <f>Cleaned_SalesTable!C847</f>
        <v>CUST1319</v>
      </c>
      <c r="F847" s="4" t="str">
        <f>VLOOKUP(E847,Cleaned_CustomerTable!$A:$H,2,FALSE())</f>
        <v>Casey Simpson</v>
      </c>
      <c r="G847" s="24">
        <f>VLOOKUP(E847,Cleaned_CustomerTable!$A:$H,3,FALSE())</f>
        <v>54</v>
      </c>
      <c r="H847" s="4" t="str">
        <f>VLOOKUP(E847,Cleaned_CustomerTable!$A:$H,8,FALSE())</f>
        <v>Platinum</v>
      </c>
      <c r="I847" s="4" t="str">
        <f>VLOOKUP(E847,Cleaned_CustomerTable!$A:$H,6,FALSE())</f>
        <v>Mississippi</v>
      </c>
      <c r="J847" s="4" t="str">
        <f>Cleaned_SalesTable!D847</f>
        <v>PROD39</v>
      </c>
      <c r="K847" s="4" t="str">
        <f>VLOOKUP(J847,Cleaned_ProductTable!$A:$F,2,FALSE())</f>
        <v>Portable Power Bank</v>
      </c>
      <c r="L847" s="4" t="str">
        <f>VLOOKUP(J847,Cleaned_ProductTable!$A:$F,3,FALSE())</f>
        <v>Electronics</v>
      </c>
      <c r="M847" s="4" t="str">
        <f>VLOOKUP(J847,Cleaned_ProductTable!$A:$F,4,FALSE())</f>
        <v>Cummings and Sons</v>
      </c>
      <c r="N847" s="4">
        <f>VLOOKUP(J847,Cleaned_ProductTable!$A:$F,5,FALSE())</f>
        <v>326.06</v>
      </c>
      <c r="O847" s="4" t="str">
        <f>Cleaned_SalesTable!E847</f>
        <v>STORE13</v>
      </c>
      <c r="P847" s="4" t="str">
        <f>VLOOKUP(O847,Cleaned_StoreTable!$A:$F,2,FALSE())</f>
        <v>Gardner, Humphrey and Contreras</v>
      </c>
      <c r="Q847" s="4" t="str">
        <f>VLOOKUP(O847,Cleaned_StoreTable!$A:$F,3,FALSE())</f>
        <v>East</v>
      </c>
      <c r="R847" s="4" t="str">
        <f>VLOOKUP(O847,Cleaned_StoreTable!$A:$F,5,FALSE())</f>
        <v>Flagship</v>
      </c>
      <c r="S847" s="4">
        <f>Cleaned_SalesTable!F847</f>
        <v>1</v>
      </c>
      <c r="T847" s="9">
        <f>Cleaned_SalesTable!G847</f>
        <v>529.84</v>
      </c>
      <c r="U847" s="8">
        <f>Cleaned_SalesTable!H847</f>
        <v>0.13</v>
      </c>
      <c r="V847" s="4" t="str">
        <f>Cleaned_SalesTable!I847</f>
        <v>PayPal</v>
      </c>
      <c r="W847" s="9">
        <f>Cleaned_SalesTable!J847</f>
        <v>460.96080000000001</v>
      </c>
      <c r="X847" s="9">
        <f t="shared" si="80"/>
        <v>326.06</v>
      </c>
      <c r="Y847" s="9">
        <f t="shared" si="81"/>
        <v>134.9</v>
      </c>
      <c r="Z847" s="10">
        <f t="shared" si="82"/>
        <v>0.29260000000000003</v>
      </c>
      <c r="AA847" s="4" t="str">
        <f t="shared" si="83"/>
        <v>Standard</v>
      </c>
    </row>
    <row r="848" spans="1:27" ht="15" customHeight="1" x14ac:dyDescent="0.3">
      <c r="A848" s="4" t="str">
        <f>Cleaned_SalesTable!A848</f>
        <v>SALE846</v>
      </c>
      <c r="B848" s="26">
        <f>Cleaned_SalesTable!B848</f>
        <v>45936</v>
      </c>
      <c r="C848" s="4" t="str">
        <f t="shared" si="78"/>
        <v>Oct-2025</v>
      </c>
      <c r="D848" s="24">
        <f t="shared" si="79"/>
        <v>2025</v>
      </c>
      <c r="E848" s="4" t="str">
        <f>Cleaned_SalesTable!C848</f>
        <v>CUST1471</v>
      </c>
      <c r="F848" s="4" t="str">
        <f>VLOOKUP(E848,Cleaned_CustomerTable!$A:$H,2,FALSE())</f>
        <v>Debra Mccullough</v>
      </c>
      <c r="G848" s="24">
        <f>VLOOKUP(E848,Cleaned_CustomerTable!$A:$H,3,FALSE())</f>
        <v>42</v>
      </c>
      <c r="H848" s="4" t="str">
        <f>VLOOKUP(E848,Cleaned_CustomerTable!$A:$H,8,FALSE())</f>
        <v>Platinum</v>
      </c>
      <c r="I848" s="4" t="str">
        <f>VLOOKUP(E848,Cleaned_CustomerTable!$A:$H,6,FALSE())</f>
        <v>Montana</v>
      </c>
      <c r="J848" s="4" t="str">
        <f>Cleaned_SalesTable!D848</f>
        <v>PROD54</v>
      </c>
      <c r="K848" s="4" t="str">
        <f>VLOOKUP(J848,Cleaned_ProductTable!$A:$F,2,FALSE())</f>
        <v>Sports Stopwatch Pro</v>
      </c>
      <c r="L848" s="4" t="str">
        <f>VLOOKUP(J848,Cleaned_ProductTable!$A:$F,3,FALSE())</f>
        <v>Sports</v>
      </c>
      <c r="M848" s="4" t="str">
        <f>VLOOKUP(J848,Cleaned_ProductTable!$A:$F,4,FALSE())</f>
        <v>Thompson-French</v>
      </c>
      <c r="N848" s="4">
        <f>VLOOKUP(J848,Cleaned_ProductTable!$A:$F,5,FALSE())</f>
        <v>434.84</v>
      </c>
      <c r="O848" s="4" t="str">
        <f>Cleaned_SalesTable!E848</f>
        <v>STORE3</v>
      </c>
      <c r="P848" s="4" t="str">
        <f>VLOOKUP(O848,Cleaned_StoreTable!$A:$F,2,FALSE())</f>
        <v>Johnson-Wright</v>
      </c>
      <c r="Q848" s="4" t="str">
        <f>VLOOKUP(O848,Cleaned_StoreTable!$A:$F,3,FALSE())</f>
        <v>North</v>
      </c>
      <c r="R848" s="4" t="str">
        <f>VLOOKUP(O848,Cleaned_StoreTable!$A:$F,5,FALSE())</f>
        <v>Outlet</v>
      </c>
      <c r="S848" s="4">
        <f>Cleaned_SalesTable!F848</f>
        <v>3</v>
      </c>
      <c r="T848" s="9">
        <f>Cleaned_SalesTable!G848</f>
        <v>582.57000000000005</v>
      </c>
      <c r="U848" s="8">
        <f>Cleaned_SalesTable!H848</f>
        <v>0.11</v>
      </c>
      <c r="V848" s="4" t="str">
        <f>Cleaned_SalesTable!I848</f>
        <v>PayPal</v>
      </c>
      <c r="W848" s="9">
        <f>Cleaned_SalesTable!J848</f>
        <v>1555.4619</v>
      </c>
      <c r="X848" s="9">
        <f t="shared" si="80"/>
        <v>1304.52</v>
      </c>
      <c r="Y848" s="9">
        <f t="shared" si="81"/>
        <v>250.94</v>
      </c>
      <c r="Z848" s="10">
        <f t="shared" si="82"/>
        <v>0.1613</v>
      </c>
      <c r="AA848" s="4" t="str">
        <f t="shared" si="83"/>
        <v>High Value</v>
      </c>
    </row>
    <row r="849" spans="1:27" ht="15" customHeight="1" x14ac:dyDescent="0.3">
      <c r="A849" s="4" t="str">
        <f>Cleaned_SalesTable!A849</f>
        <v>SALE847</v>
      </c>
      <c r="B849" s="26">
        <f>Cleaned_SalesTable!B849</f>
        <v>45242</v>
      </c>
      <c r="C849" s="4" t="str">
        <f t="shared" si="78"/>
        <v>Nov-2023</v>
      </c>
      <c r="D849" s="24">
        <f t="shared" si="79"/>
        <v>2023</v>
      </c>
      <c r="E849" s="4" t="str">
        <f>Cleaned_SalesTable!C849</f>
        <v>CUST1211</v>
      </c>
      <c r="F849" s="4" t="str">
        <f>VLOOKUP(E849,Cleaned_CustomerTable!$A:$H,2,FALSE())</f>
        <v>Rodney Huffman</v>
      </c>
      <c r="G849" s="24">
        <f>VLOOKUP(E849,Cleaned_CustomerTable!$A:$H,3,FALSE())</f>
        <v>20</v>
      </c>
      <c r="H849" s="4" t="str">
        <f>VLOOKUP(E849,Cleaned_CustomerTable!$A:$H,8,FALSE())</f>
        <v>Silver</v>
      </c>
      <c r="I849" s="4" t="str">
        <f>VLOOKUP(E849,Cleaned_CustomerTable!$A:$H,6,FALSE())</f>
        <v>Delaware</v>
      </c>
      <c r="J849" s="4" t="str">
        <f>Cleaned_SalesTable!D849</f>
        <v>PROD95</v>
      </c>
      <c r="K849" s="4" t="str">
        <f>VLOOKUP(J849,Cleaned_ProductTable!$A:$F,2,FALSE())</f>
        <v>Sports Stopwatch Basic</v>
      </c>
      <c r="L849" s="4" t="str">
        <f>VLOOKUP(J849,Cleaned_ProductTable!$A:$F,3,FALSE())</f>
        <v>Sports</v>
      </c>
      <c r="M849" s="4" t="str">
        <f>VLOOKUP(J849,Cleaned_ProductTable!$A:$F,4,FALSE())</f>
        <v>Wilson Group</v>
      </c>
      <c r="N849" s="4">
        <f>VLOOKUP(J849,Cleaned_ProductTable!$A:$F,5,FALSE())</f>
        <v>60.65</v>
      </c>
      <c r="O849" s="4" t="str">
        <f>Cleaned_SalesTable!E849</f>
        <v>STORE17</v>
      </c>
      <c r="P849" s="4" t="str">
        <f>VLOOKUP(O849,Cleaned_StoreTable!$A:$F,2,FALSE())</f>
        <v>Holloway Ltd</v>
      </c>
      <c r="Q849" s="4" t="str">
        <f>VLOOKUP(O849,Cleaned_StoreTable!$A:$F,3,FALSE())</f>
        <v>North</v>
      </c>
      <c r="R849" s="4" t="str">
        <f>VLOOKUP(O849,Cleaned_StoreTable!$A:$F,5,FALSE())</f>
        <v>Flagship</v>
      </c>
      <c r="S849" s="4">
        <f>Cleaned_SalesTable!F849</f>
        <v>1</v>
      </c>
      <c r="T849" s="9">
        <f>Cleaned_SalesTable!G849</f>
        <v>219.81</v>
      </c>
      <c r="U849" s="8">
        <f>Cleaned_SalesTable!H849</f>
        <v>0.22</v>
      </c>
      <c r="V849" s="4" t="str">
        <f>Cleaned_SalesTable!I849</f>
        <v>COD</v>
      </c>
      <c r="W849" s="9">
        <f>Cleaned_SalesTable!J849</f>
        <v>171.45179999999999</v>
      </c>
      <c r="X849" s="9">
        <f t="shared" si="80"/>
        <v>60.65</v>
      </c>
      <c r="Y849" s="9">
        <f t="shared" si="81"/>
        <v>110.8</v>
      </c>
      <c r="Z849" s="10">
        <f t="shared" si="82"/>
        <v>0.6462</v>
      </c>
      <c r="AA849" s="4" t="str">
        <f t="shared" si="83"/>
        <v>Standard</v>
      </c>
    </row>
    <row r="850" spans="1:27" ht="15" customHeight="1" x14ac:dyDescent="0.3">
      <c r="A850" s="4" t="str">
        <f>Cleaned_SalesTable!A850</f>
        <v>SALE848</v>
      </c>
      <c r="B850" s="26">
        <f>Cleaned_SalesTable!B850</f>
        <v>45437</v>
      </c>
      <c r="C850" s="4" t="str">
        <f t="shared" si="78"/>
        <v>May-2024</v>
      </c>
      <c r="D850" s="24">
        <f t="shared" si="79"/>
        <v>2024</v>
      </c>
      <c r="E850" s="4" t="str">
        <f>Cleaned_SalesTable!C850</f>
        <v>CUST1497</v>
      </c>
      <c r="F850" s="4" t="str">
        <f>VLOOKUP(E850,Cleaned_CustomerTable!$A:$H,2,FALSE())</f>
        <v>Sarah Marsh</v>
      </c>
      <c r="G850" s="24">
        <f>VLOOKUP(E850,Cleaned_CustomerTable!$A:$H,3,FALSE())</f>
        <v>47</v>
      </c>
      <c r="H850" s="4" t="str">
        <f>VLOOKUP(E850,Cleaned_CustomerTable!$A:$H,8,FALSE())</f>
        <v>Gold</v>
      </c>
      <c r="I850" s="4" t="str">
        <f>VLOOKUP(E850,Cleaned_CustomerTable!$A:$H,6,FALSE())</f>
        <v>New York</v>
      </c>
      <c r="J850" s="4" t="str">
        <f>Cleaned_SalesTable!D850</f>
        <v>PROD70</v>
      </c>
      <c r="K850" s="4" t="str">
        <f>VLOOKUP(J850,Cleaned_ProductTable!$A:$F,2,FALSE())</f>
        <v>Kitchen Storage Rack</v>
      </c>
      <c r="L850" s="4" t="str">
        <f>VLOOKUP(J850,Cleaned_ProductTable!$A:$F,3,FALSE())</f>
        <v>Home</v>
      </c>
      <c r="M850" s="4" t="str">
        <f>VLOOKUP(J850,Cleaned_ProductTable!$A:$F,4,FALSE())</f>
        <v>Duran Group</v>
      </c>
      <c r="N850" s="4">
        <f>VLOOKUP(J850,Cleaned_ProductTable!$A:$F,5,FALSE())</f>
        <v>138.05000000000001</v>
      </c>
      <c r="O850" s="4" t="str">
        <f>Cleaned_SalesTable!E850</f>
        <v>STORE18</v>
      </c>
      <c r="P850" s="4" t="str">
        <f>VLOOKUP(O850,Cleaned_StoreTable!$A:$F,2,FALSE())</f>
        <v>Guerrero-Schmitt</v>
      </c>
      <c r="Q850" s="4" t="str">
        <f>VLOOKUP(O850,Cleaned_StoreTable!$A:$F,3,FALSE())</f>
        <v>East</v>
      </c>
      <c r="R850" s="4" t="str">
        <f>VLOOKUP(O850,Cleaned_StoreTable!$A:$F,5,FALSE())</f>
        <v>Flagship</v>
      </c>
      <c r="S850" s="4">
        <f>Cleaned_SalesTable!F850</f>
        <v>4</v>
      </c>
      <c r="T850" s="9">
        <f>Cleaned_SalesTable!G850</f>
        <v>883.31</v>
      </c>
      <c r="U850" s="8">
        <f>Cleaned_SalesTable!H850</f>
        <v>0.27</v>
      </c>
      <c r="V850" s="4" t="str">
        <f>Cleaned_SalesTable!I850</f>
        <v>Credit Card</v>
      </c>
      <c r="W850" s="9">
        <f>Cleaned_SalesTable!J850</f>
        <v>2579.2651999999998</v>
      </c>
      <c r="X850" s="9">
        <f t="shared" si="80"/>
        <v>552.20000000000005</v>
      </c>
      <c r="Y850" s="9">
        <f t="shared" si="81"/>
        <v>2027.07</v>
      </c>
      <c r="Z850" s="10">
        <f t="shared" si="82"/>
        <v>0.78590000000000004</v>
      </c>
      <c r="AA850" s="4" t="str">
        <f t="shared" si="83"/>
        <v>High Value</v>
      </c>
    </row>
    <row r="851" spans="1:27" ht="15" customHeight="1" x14ac:dyDescent="0.3">
      <c r="A851" s="4" t="str">
        <f>Cleaned_SalesTable!A851</f>
        <v>SALE849</v>
      </c>
      <c r="B851" s="26">
        <f>Cleaned_SalesTable!B851</f>
        <v>45627</v>
      </c>
      <c r="C851" s="4" t="str">
        <f t="shared" si="78"/>
        <v>Dec-2024</v>
      </c>
      <c r="D851" s="24">
        <f t="shared" si="79"/>
        <v>2024</v>
      </c>
      <c r="E851" s="4" t="str">
        <f>Cleaned_SalesTable!C851</f>
        <v>CUST1234</v>
      </c>
      <c r="F851" s="4" t="str">
        <f>VLOOKUP(E851,Cleaned_CustomerTable!$A:$H,2,FALSE())</f>
        <v>Nathaniel Hill</v>
      </c>
      <c r="G851" s="24">
        <f>VLOOKUP(E851,Cleaned_CustomerTable!$A:$H,3,FALSE())</f>
        <v>43</v>
      </c>
      <c r="H851" s="4" t="str">
        <f>VLOOKUP(E851,Cleaned_CustomerTable!$A:$H,8,FALSE())</f>
        <v>Gold</v>
      </c>
      <c r="I851" s="4" t="str">
        <f>VLOOKUP(E851,Cleaned_CustomerTable!$A:$H,6,FALSE())</f>
        <v>Kansas</v>
      </c>
      <c r="J851" s="4" t="str">
        <f>Cleaned_SalesTable!D851</f>
        <v>PROD17</v>
      </c>
      <c r="K851" s="4" t="str">
        <f>VLOOKUP(J851,Cleaned_ProductTable!$A:$F,2,FALSE())</f>
        <v>Soccer Training Cone Set</v>
      </c>
      <c r="L851" s="4" t="str">
        <f>VLOOKUP(J851,Cleaned_ProductTable!$A:$F,3,FALSE())</f>
        <v>Sports</v>
      </c>
      <c r="M851" s="4" t="str">
        <f>VLOOKUP(J851,Cleaned_ProductTable!$A:$F,4,FALSE())</f>
        <v>Ford, Murphy and Wilson</v>
      </c>
      <c r="N851" s="4">
        <f>VLOOKUP(J851,Cleaned_ProductTable!$A:$F,5,FALSE())</f>
        <v>144.53</v>
      </c>
      <c r="O851" s="4" t="str">
        <f>Cleaned_SalesTable!E851</f>
        <v>STORE14</v>
      </c>
      <c r="P851" s="4" t="str">
        <f>VLOOKUP(O851,Cleaned_StoreTable!$A:$F,2,FALSE())</f>
        <v>Mcdonald Inc</v>
      </c>
      <c r="Q851" s="4" t="str">
        <f>VLOOKUP(O851,Cleaned_StoreTable!$A:$F,3,FALSE())</f>
        <v>South</v>
      </c>
      <c r="R851" s="4" t="str">
        <f>VLOOKUP(O851,Cleaned_StoreTable!$A:$F,5,FALSE())</f>
        <v>Outlet</v>
      </c>
      <c r="S851" s="4">
        <f>Cleaned_SalesTable!F851</f>
        <v>4</v>
      </c>
      <c r="T851" s="9">
        <f>Cleaned_SalesTable!G851</f>
        <v>329.06</v>
      </c>
      <c r="U851" s="8">
        <f>Cleaned_SalesTable!H851</f>
        <v>0.04</v>
      </c>
      <c r="V851" s="4" t="str">
        <f>Cleaned_SalesTable!I851</f>
        <v>COD</v>
      </c>
      <c r="W851" s="9">
        <f>Cleaned_SalesTable!J851</f>
        <v>1263.5904</v>
      </c>
      <c r="X851" s="9">
        <f t="shared" si="80"/>
        <v>578.12</v>
      </c>
      <c r="Y851" s="9">
        <f t="shared" si="81"/>
        <v>685.47</v>
      </c>
      <c r="Z851" s="10">
        <f t="shared" si="82"/>
        <v>0.54249999999999998</v>
      </c>
      <c r="AA851" s="4" t="str">
        <f t="shared" si="83"/>
        <v>High Value</v>
      </c>
    </row>
    <row r="852" spans="1:27" ht="15" customHeight="1" x14ac:dyDescent="0.3">
      <c r="A852" s="4" t="str">
        <f>Cleaned_SalesTable!A852</f>
        <v>SALE850</v>
      </c>
      <c r="B852" s="26">
        <f>Cleaned_SalesTable!B852</f>
        <v>45678</v>
      </c>
      <c r="C852" s="4" t="str">
        <f t="shared" si="78"/>
        <v>Jan-2025</v>
      </c>
      <c r="D852" s="24">
        <f t="shared" si="79"/>
        <v>2025</v>
      </c>
      <c r="E852" s="4" t="str">
        <f>Cleaned_SalesTable!C852</f>
        <v>CUST1105</v>
      </c>
      <c r="F852" s="4" t="str">
        <f>VLOOKUP(E852,Cleaned_CustomerTable!$A:$H,2,FALSE())</f>
        <v>Lance Baker</v>
      </c>
      <c r="G852" s="24">
        <f>VLOOKUP(E852,Cleaned_CustomerTable!$A:$H,3,FALSE())</f>
        <v>50</v>
      </c>
      <c r="H852" s="4" t="str">
        <f>VLOOKUP(E852,Cleaned_CustomerTable!$A:$H,8,FALSE())</f>
        <v>Gold</v>
      </c>
      <c r="I852" s="4" t="str">
        <f>VLOOKUP(E852,Cleaned_CustomerTable!$A:$H,6,FALSE())</f>
        <v>Florida</v>
      </c>
      <c r="J852" s="4" t="str">
        <f>Cleaned_SalesTable!D852</f>
        <v>PROD68</v>
      </c>
      <c r="K852" s="4" t="str">
        <f>VLOOKUP(J852,Cleaned_ProductTable!$A:$F,2,FALSE())</f>
        <v>Wooden Nightstand</v>
      </c>
      <c r="L852" s="4" t="str">
        <f>VLOOKUP(J852,Cleaned_ProductTable!$A:$F,3,FALSE())</f>
        <v>Home</v>
      </c>
      <c r="M852" s="4" t="str">
        <f>VLOOKUP(J852,Cleaned_ProductTable!$A:$F,4,FALSE())</f>
        <v>Wolfe, Ross and Hester</v>
      </c>
      <c r="N852" s="4">
        <f>VLOOKUP(J852,Cleaned_ProductTable!$A:$F,5,FALSE())</f>
        <v>243.7</v>
      </c>
      <c r="O852" s="4" t="str">
        <f>Cleaned_SalesTable!E852</f>
        <v>STORE11</v>
      </c>
      <c r="P852" s="4" t="str">
        <f>VLOOKUP(O852,Cleaned_StoreTable!$A:$F,2,FALSE())</f>
        <v>Aguirre-Keller</v>
      </c>
      <c r="Q852" s="4" t="str">
        <f>VLOOKUP(O852,Cleaned_StoreTable!$A:$F,3,FALSE())</f>
        <v>South</v>
      </c>
      <c r="R852" s="4" t="str">
        <f>VLOOKUP(O852,Cleaned_StoreTable!$A:$F,5,FALSE())</f>
        <v>Online</v>
      </c>
      <c r="S852" s="4">
        <f>Cleaned_SalesTable!F852</f>
        <v>1</v>
      </c>
      <c r="T852" s="9">
        <f>Cleaned_SalesTable!G852</f>
        <v>935.78</v>
      </c>
      <c r="U852" s="8">
        <f>Cleaned_SalesTable!H852</f>
        <v>0.03</v>
      </c>
      <c r="V852" s="4" t="str">
        <f>Cleaned_SalesTable!I852</f>
        <v>PayPal</v>
      </c>
      <c r="W852" s="9">
        <f>Cleaned_SalesTable!J852</f>
        <v>907.70659999999998</v>
      </c>
      <c r="X852" s="9">
        <f t="shared" si="80"/>
        <v>243.7</v>
      </c>
      <c r="Y852" s="9">
        <f t="shared" si="81"/>
        <v>664.01</v>
      </c>
      <c r="Z852" s="10">
        <f t="shared" si="82"/>
        <v>0.73150000000000004</v>
      </c>
      <c r="AA852" s="4" t="str">
        <f t="shared" si="83"/>
        <v>Standard</v>
      </c>
    </row>
    <row r="853" spans="1:27" ht="15" customHeight="1" x14ac:dyDescent="0.3">
      <c r="A853" s="4" t="str">
        <f>Cleaned_SalesTable!A853</f>
        <v>SALE851</v>
      </c>
      <c r="B853" s="26">
        <f>Cleaned_SalesTable!B853</f>
        <v>45484</v>
      </c>
      <c r="C853" s="4" t="str">
        <f t="shared" si="78"/>
        <v>Jul-2024</v>
      </c>
      <c r="D853" s="24">
        <f t="shared" si="79"/>
        <v>2024</v>
      </c>
      <c r="E853" s="4" t="str">
        <f>Cleaned_SalesTable!C853</f>
        <v>CUST1320</v>
      </c>
      <c r="F853" s="4" t="str">
        <f>VLOOKUP(E853,Cleaned_CustomerTable!$A:$H,2,FALSE())</f>
        <v>Jessica Gonzalez</v>
      </c>
      <c r="G853" s="24">
        <f>VLOOKUP(E853,Cleaned_CustomerTable!$A:$H,3,FALSE())</f>
        <v>34</v>
      </c>
      <c r="H853" s="4" t="str">
        <f>VLOOKUP(E853,Cleaned_CustomerTable!$A:$H,8,FALSE())</f>
        <v>Bronze</v>
      </c>
      <c r="I853" s="4" t="str">
        <f>VLOOKUP(E853,Cleaned_CustomerTable!$A:$H,6,FALSE())</f>
        <v>Iowa</v>
      </c>
      <c r="J853" s="4" t="str">
        <f>Cleaned_SalesTable!D853</f>
        <v>PROD60</v>
      </c>
      <c r="K853" s="4" t="str">
        <f>VLOOKUP(J853,Cleaned_ProductTable!$A:$F,2,FALSE())</f>
        <v>Luxury Perfume Spray</v>
      </c>
      <c r="L853" s="4" t="str">
        <f>VLOOKUP(J853,Cleaned_ProductTable!$A:$F,3,FALSE())</f>
        <v>Beauty</v>
      </c>
      <c r="M853" s="4" t="str">
        <f>VLOOKUP(J853,Cleaned_ProductTable!$A:$F,4,FALSE())</f>
        <v>Gibson, Green and Lopez</v>
      </c>
      <c r="N853" s="4">
        <f>VLOOKUP(J853,Cleaned_ProductTable!$A:$F,5,FALSE())</f>
        <v>482.75</v>
      </c>
      <c r="O853" s="4" t="str">
        <f>Cleaned_SalesTable!E853</f>
        <v>STORE10</v>
      </c>
      <c r="P853" s="4" t="str">
        <f>VLOOKUP(O853,Cleaned_StoreTable!$A:$F,2,FALSE())</f>
        <v>Hill, Wagner and Ballard</v>
      </c>
      <c r="Q853" s="4" t="str">
        <f>VLOOKUP(O853,Cleaned_StoreTable!$A:$F,3,FALSE())</f>
        <v>East</v>
      </c>
      <c r="R853" s="4" t="str">
        <f>VLOOKUP(O853,Cleaned_StoreTable!$A:$F,5,FALSE())</f>
        <v>Online</v>
      </c>
      <c r="S853" s="4">
        <f>Cleaned_SalesTable!F853</f>
        <v>4</v>
      </c>
      <c r="T853" s="9">
        <f>Cleaned_SalesTable!G853</f>
        <v>597.79999999999995</v>
      </c>
      <c r="U853" s="8">
        <f>Cleaned_SalesTable!H853</f>
        <v>0.2</v>
      </c>
      <c r="V853" s="4" t="str">
        <f>Cleaned_SalesTable!I853</f>
        <v>Credit Card</v>
      </c>
      <c r="W853" s="9">
        <f>Cleaned_SalesTable!J853</f>
        <v>1912.96</v>
      </c>
      <c r="X853" s="9">
        <f t="shared" si="80"/>
        <v>1931</v>
      </c>
      <c r="Y853" s="9">
        <f t="shared" si="81"/>
        <v>-18.04</v>
      </c>
      <c r="Z853" s="10">
        <f t="shared" si="82"/>
        <v>-9.4000000000000004E-3</v>
      </c>
      <c r="AA853" s="4" t="str">
        <f t="shared" si="83"/>
        <v>High Value</v>
      </c>
    </row>
    <row r="854" spans="1:27" ht="15" customHeight="1" x14ac:dyDescent="0.3">
      <c r="A854" s="4" t="str">
        <f>Cleaned_SalesTable!A854</f>
        <v>SALE852</v>
      </c>
      <c r="B854" s="26">
        <f>Cleaned_SalesTable!B854</f>
        <v>45700</v>
      </c>
      <c r="C854" s="4" t="str">
        <f t="shared" si="78"/>
        <v>Feb-2025</v>
      </c>
      <c r="D854" s="24">
        <f t="shared" si="79"/>
        <v>2025</v>
      </c>
      <c r="E854" s="4" t="str">
        <f>Cleaned_SalesTable!C854</f>
        <v>CUST1259</v>
      </c>
      <c r="F854" s="4" t="str">
        <f>VLOOKUP(E854,Cleaned_CustomerTable!$A:$H,2,FALSE())</f>
        <v>Beth Allen</v>
      </c>
      <c r="G854" s="24">
        <f>VLOOKUP(E854,Cleaned_CustomerTable!$A:$H,3,FALSE())</f>
        <v>32</v>
      </c>
      <c r="H854" s="4" t="str">
        <f>VLOOKUP(E854,Cleaned_CustomerTable!$A:$H,8,FALSE())</f>
        <v>Silver</v>
      </c>
      <c r="I854" s="4" t="str">
        <f>VLOOKUP(E854,Cleaned_CustomerTable!$A:$H,6,FALSE())</f>
        <v>Oklahoma</v>
      </c>
      <c r="J854" s="4" t="str">
        <f>Cleaned_SalesTable!D854</f>
        <v>PROD13</v>
      </c>
      <c r="K854" s="4" t="str">
        <f>VLOOKUP(J854,Cleaned_ProductTable!$A:$F,2,FALSE())</f>
        <v>USB-C Fast Charger</v>
      </c>
      <c r="L854" s="4" t="str">
        <f>VLOOKUP(J854,Cleaned_ProductTable!$A:$F,3,FALSE())</f>
        <v>Electronics</v>
      </c>
      <c r="M854" s="4" t="str">
        <f>VLOOKUP(J854,Cleaned_ProductTable!$A:$F,4,FALSE())</f>
        <v>Dawson-Perkins</v>
      </c>
      <c r="N854" s="4">
        <f>VLOOKUP(J854,Cleaned_ProductTable!$A:$F,5,FALSE())</f>
        <v>242.23</v>
      </c>
      <c r="O854" s="4" t="str">
        <f>Cleaned_SalesTable!E854</f>
        <v>STORE18</v>
      </c>
      <c r="P854" s="4" t="str">
        <f>VLOOKUP(O854,Cleaned_StoreTable!$A:$F,2,FALSE())</f>
        <v>Guerrero-Schmitt</v>
      </c>
      <c r="Q854" s="4" t="str">
        <f>VLOOKUP(O854,Cleaned_StoreTable!$A:$F,3,FALSE())</f>
        <v>East</v>
      </c>
      <c r="R854" s="4" t="str">
        <f>VLOOKUP(O854,Cleaned_StoreTable!$A:$F,5,FALSE())</f>
        <v>Flagship</v>
      </c>
      <c r="S854" s="4">
        <f>Cleaned_SalesTable!F854</f>
        <v>4</v>
      </c>
      <c r="T854" s="9">
        <f>Cleaned_SalesTable!G854</f>
        <v>266.98</v>
      </c>
      <c r="U854" s="8">
        <f>Cleaned_SalesTable!H854</f>
        <v>0.16</v>
      </c>
      <c r="V854" s="4" t="str">
        <f>Cleaned_SalesTable!I854</f>
        <v>Credit Card</v>
      </c>
      <c r="W854" s="9">
        <f>Cleaned_SalesTable!J854</f>
        <v>897.05280000000005</v>
      </c>
      <c r="X854" s="9">
        <f t="shared" si="80"/>
        <v>968.92</v>
      </c>
      <c r="Y854" s="9">
        <f t="shared" si="81"/>
        <v>-71.87</v>
      </c>
      <c r="Z854" s="10">
        <f t="shared" si="82"/>
        <v>-8.0100000000000005E-2</v>
      </c>
      <c r="AA854" s="4" t="str">
        <f t="shared" si="83"/>
        <v>Standard</v>
      </c>
    </row>
    <row r="855" spans="1:27" ht="15" customHeight="1" x14ac:dyDescent="0.3">
      <c r="A855" s="4" t="str">
        <f>Cleaned_SalesTable!A855</f>
        <v>SALE853</v>
      </c>
      <c r="B855" s="26">
        <f>Cleaned_SalesTable!B855</f>
        <v>45873</v>
      </c>
      <c r="C855" s="4" t="str">
        <f t="shared" si="78"/>
        <v>Aug-2025</v>
      </c>
      <c r="D855" s="24">
        <f t="shared" si="79"/>
        <v>2025</v>
      </c>
      <c r="E855" s="4" t="str">
        <f>Cleaned_SalesTable!C855</f>
        <v>CUST1407</v>
      </c>
      <c r="F855" s="4" t="str">
        <f>VLOOKUP(E855,Cleaned_CustomerTable!$A:$H,2,FALSE())</f>
        <v>Joseph Mendoza</v>
      </c>
      <c r="G855" s="24">
        <f>VLOOKUP(E855,Cleaned_CustomerTable!$A:$H,3,FALSE())</f>
        <v>33</v>
      </c>
      <c r="H855" s="4" t="str">
        <f>VLOOKUP(E855,Cleaned_CustomerTable!$A:$H,8,FALSE())</f>
        <v>Gold</v>
      </c>
      <c r="I855" s="4" t="str">
        <f>VLOOKUP(E855,Cleaned_CustomerTable!$A:$H,6,FALSE())</f>
        <v>Maryland</v>
      </c>
      <c r="J855" s="4" t="str">
        <f>Cleaned_SalesTable!D855</f>
        <v>PROD70</v>
      </c>
      <c r="K855" s="4" t="str">
        <f>VLOOKUP(J855,Cleaned_ProductTable!$A:$F,2,FALSE())</f>
        <v>Kitchen Storage Rack</v>
      </c>
      <c r="L855" s="4" t="str">
        <f>VLOOKUP(J855,Cleaned_ProductTable!$A:$F,3,FALSE())</f>
        <v>Home</v>
      </c>
      <c r="M855" s="4" t="str">
        <f>VLOOKUP(J855,Cleaned_ProductTable!$A:$F,4,FALSE())</f>
        <v>Duran Group</v>
      </c>
      <c r="N855" s="4">
        <f>VLOOKUP(J855,Cleaned_ProductTable!$A:$F,5,FALSE())</f>
        <v>138.05000000000001</v>
      </c>
      <c r="O855" s="4" t="str">
        <f>Cleaned_SalesTable!E855</f>
        <v>STORE15</v>
      </c>
      <c r="P855" s="4" t="str">
        <f>VLOOKUP(O855,Cleaned_StoreTable!$A:$F,2,FALSE())</f>
        <v>Shelton PLC</v>
      </c>
      <c r="Q855" s="4" t="str">
        <f>VLOOKUP(O855,Cleaned_StoreTable!$A:$F,3,FALSE())</f>
        <v>North</v>
      </c>
      <c r="R855" s="4" t="str">
        <f>VLOOKUP(O855,Cleaned_StoreTable!$A:$F,5,FALSE())</f>
        <v>Flagship</v>
      </c>
      <c r="S855" s="4">
        <f>Cleaned_SalesTable!F855</f>
        <v>3</v>
      </c>
      <c r="T855" s="9">
        <f>Cleaned_SalesTable!G855</f>
        <v>360.18</v>
      </c>
      <c r="U855" s="8">
        <f>Cleaned_SalesTable!H855</f>
        <v>0.03</v>
      </c>
      <c r="V855" s="4" t="str">
        <f>Cleaned_SalesTable!I855</f>
        <v>Credit Card</v>
      </c>
      <c r="W855" s="9">
        <f>Cleaned_SalesTable!J855</f>
        <v>1048.1238000000001</v>
      </c>
      <c r="X855" s="9">
        <f t="shared" si="80"/>
        <v>414.15</v>
      </c>
      <c r="Y855" s="9">
        <f t="shared" si="81"/>
        <v>633.97</v>
      </c>
      <c r="Z855" s="10">
        <f t="shared" si="82"/>
        <v>0.60489999999999999</v>
      </c>
      <c r="AA855" s="4" t="str">
        <f t="shared" si="83"/>
        <v>Standard</v>
      </c>
    </row>
    <row r="856" spans="1:27" ht="15" customHeight="1" x14ac:dyDescent="0.3">
      <c r="A856" s="4" t="str">
        <f>Cleaned_SalesTable!A856</f>
        <v>SALE854</v>
      </c>
      <c r="B856" s="26">
        <f>Cleaned_SalesTable!B856</f>
        <v>45860</v>
      </c>
      <c r="C856" s="4" t="str">
        <f t="shared" si="78"/>
        <v>Jul-2025</v>
      </c>
      <c r="D856" s="24">
        <f t="shared" si="79"/>
        <v>2025</v>
      </c>
      <c r="E856" s="4" t="str">
        <f>Cleaned_SalesTable!C856</f>
        <v>CUST1363</v>
      </c>
      <c r="F856" s="4" t="str">
        <f>VLOOKUP(E856,Cleaned_CustomerTable!$A:$H,2,FALSE())</f>
        <v>Elizabeth Smith</v>
      </c>
      <c r="G856" s="24">
        <f>VLOOKUP(E856,Cleaned_CustomerTable!$A:$H,3,FALSE())</f>
        <v>23</v>
      </c>
      <c r="H856" s="4" t="str">
        <f>VLOOKUP(E856,Cleaned_CustomerTable!$A:$H,8,FALSE())</f>
        <v>Bronze</v>
      </c>
      <c r="I856" s="4" t="str">
        <f>VLOOKUP(E856,Cleaned_CustomerTable!$A:$H,6,FALSE())</f>
        <v>Ohio</v>
      </c>
      <c r="J856" s="4" t="str">
        <f>Cleaned_SalesTable!D856</f>
        <v>PROD56</v>
      </c>
      <c r="K856" s="4" t="str">
        <f>VLOOKUP(J856,Cleaned_ProductTable!$A:$F,2,FALSE())</f>
        <v>Premium Blanket Throw</v>
      </c>
      <c r="L856" s="4" t="str">
        <f>VLOOKUP(J856,Cleaned_ProductTable!$A:$F,3,FALSE())</f>
        <v>Home</v>
      </c>
      <c r="M856" s="4" t="str">
        <f>VLOOKUP(J856,Cleaned_ProductTable!$A:$F,4,FALSE())</f>
        <v>Hernandez, Kennedy and Porter</v>
      </c>
      <c r="N856" s="4">
        <f>VLOOKUP(J856,Cleaned_ProductTable!$A:$F,5,FALSE())</f>
        <v>461.47</v>
      </c>
      <c r="O856" s="4" t="str">
        <f>Cleaned_SalesTable!E856</f>
        <v>STORE0</v>
      </c>
      <c r="P856" s="4" t="str">
        <f>VLOOKUP(O856,Cleaned_StoreTable!$A:$F,2,FALSE())</f>
        <v>Rivera-Warner</v>
      </c>
      <c r="Q856" s="4" t="str">
        <f>VLOOKUP(O856,Cleaned_StoreTable!$A:$F,3,FALSE())</f>
        <v>East</v>
      </c>
      <c r="R856" s="4" t="str">
        <f>VLOOKUP(O856,Cleaned_StoreTable!$A:$F,5,FALSE())</f>
        <v>Flagship</v>
      </c>
      <c r="S856" s="4">
        <f>Cleaned_SalesTable!F856</f>
        <v>3</v>
      </c>
      <c r="T856" s="9">
        <f>Cleaned_SalesTable!G856</f>
        <v>247.41</v>
      </c>
      <c r="U856" s="8">
        <f>Cleaned_SalesTable!H856</f>
        <v>0.05</v>
      </c>
      <c r="V856" s="4" t="str">
        <f>Cleaned_SalesTable!I856</f>
        <v>COD</v>
      </c>
      <c r="W856" s="9">
        <f>Cleaned_SalesTable!J856</f>
        <v>705.11850000000004</v>
      </c>
      <c r="X856" s="9">
        <f t="shared" si="80"/>
        <v>1384.41</v>
      </c>
      <c r="Y856" s="9">
        <f t="shared" si="81"/>
        <v>-679.29</v>
      </c>
      <c r="Z856" s="10">
        <f t="shared" si="82"/>
        <v>-0.96340000000000003</v>
      </c>
      <c r="AA856" s="4" t="str">
        <f t="shared" si="83"/>
        <v>Standard</v>
      </c>
    </row>
    <row r="857" spans="1:27" ht="15" customHeight="1" x14ac:dyDescent="0.3">
      <c r="A857" s="4" t="str">
        <f>Cleaned_SalesTable!A857</f>
        <v>SALE855</v>
      </c>
      <c r="B857" s="26">
        <f>Cleaned_SalesTable!B857</f>
        <v>45235</v>
      </c>
      <c r="C857" s="4" t="str">
        <f t="shared" si="78"/>
        <v>Nov-2023</v>
      </c>
      <c r="D857" s="24">
        <f t="shared" si="79"/>
        <v>2023</v>
      </c>
      <c r="E857" s="4" t="str">
        <f>Cleaned_SalesTable!C857</f>
        <v>CUST1078</v>
      </c>
      <c r="F857" s="4" t="str">
        <f>VLOOKUP(E857,Cleaned_CustomerTable!$A:$H,2,FALSE())</f>
        <v>Cody Blake</v>
      </c>
      <c r="G857" s="24">
        <f>VLOOKUP(E857,Cleaned_CustomerTable!$A:$H,3,FALSE())</f>
        <v>21</v>
      </c>
      <c r="H857" s="4" t="str">
        <f>VLOOKUP(E857,Cleaned_CustomerTable!$A:$H,8,FALSE())</f>
        <v>Gold</v>
      </c>
      <c r="I857" s="4" t="str">
        <f>VLOOKUP(E857,Cleaned_CustomerTable!$A:$H,6,FALSE())</f>
        <v>Virginia</v>
      </c>
      <c r="J857" s="4" t="str">
        <f>Cleaned_SalesTable!D857</f>
        <v>PROD45</v>
      </c>
      <c r="K857" s="4" t="str">
        <f>VLOOKUP(J857,Cleaned_ProductTable!$A:$F,2,FALSE())</f>
        <v>High-Grip Football</v>
      </c>
      <c r="L857" s="4" t="str">
        <f>VLOOKUP(J857,Cleaned_ProductTable!$A:$F,3,FALSE())</f>
        <v>Sports</v>
      </c>
      <c r="M857" s="4" t="str">
        <f>VLOOKUP(J857,Cleaned_ProductTable!$A:$F,4,FALSE())</f>
        <v>Bridges, Banks and Cummings</v>
      </c>
      <c r="N857" s="4">
        <f>VLOOKUP(J857,Cleaned_ProductTable!$A:$F,5,FALSE())</f>
        <v>318.91000000000003</v>
      </c>
      <c r="O857" s="4" t="str">
        <f>Cleaned_SalesTable!E857</f>
        <v>STORE15</v>
      </c>
      <c r="P857" s="4" t="str">
        <f>VLOOKUP(O857,Cleaned_StoreTable!$A:$F,2,FALSE())</f>
        <v>Shelton PLC</v>
      </c>
      <c r="Q857" s="4" t="str">
        <f>VLOOKUP(O857,Cleaned_StoreTable!$A:$F,3,FALSE())</f>
        <v>North</v>
      </c>
      <c r="R857" s="4" t="str">
        <f>VLOOKUP(O857,Cleaned_StoreTable!$A:$F,5,FALSE())</f>
        <v>Flagship</v>
      </c>
      <c r="S857" s="4">
        <f>Cleaned_SalesTable!F857</f>
        <v>3</v>
      </c>
      <c r="T857" s="9">
        <f>Cleaned_SalesTable!G857</f>
        <v>674.66</v>
      </c>
      <c r="U857" s="8">
        <f>Cleaned_SalesTable!H857</f>
        <v>0.23</v>
      </c>
      <c r="V857" s="4" t="str">
        <f>Cleaned_SalesTable!I857</f>
        <v>Credit Card</v>
      </c>
      <c r="W857" s="9">
        <f>Cleaned_SalesTable!J857</f>
        <v>1558.4646</v>
      </c>
      <c r="X857" s="9">
        <f t="shared" si="80"/>
        <v>956.73</v>
      </c>
      <c r="Y857" s="9">
        <f t="shared" si="81"/>
        <v>601.73</v>
      </c>
      <c r="Z857" s="10">
        <f t="shared" si="82"/>
        <v>0.3861</v>
      </c>
      <c r="AA857" s="4" t="str">
        <f t="shared" si="83"/>
        <v>High Value</v>
      </c>
    </row>
    <row r="858" spans="1:27" ht="15" customHeight="1" x14ac:dyDescent="0.3">
      <c r="A858" s="4" t="str">
        <f>Cleaned_SalesTable!A858</f>
        <v>SALE856</v>
      </c>
      <c r="B858" s="26">
        <f>Cleaned_SalesTable!B858</f>
        <v>45874</v>
      </c>
      <c r="C858" s="4" t="str">
        <f t="shared" si="78"/>
        <v>Aug-2025</v>
      </c>
      <c r="D858" s="24">
        <f t="shared" si="79"/>
        <v>2025</v>
      </c>
      <c r="E858" s="4" t="str">
        <f>Cleaned_SalesTable!C858</f>
        <v>CUST1415</v>
      </c>
      <c r="F858" s="4" t="str">
        <f>VLOOKUP(E858,Cleaned_CustomerTable!$A:$H,2,FALSE())</f>
        <v>Tyler Cook</v>
      </c>
      <c r="G858" s="24">
        <f>VLOOKUP(E858,Cleaned_CustomerTable!$A:$H,3,FALSE())</f>
        <v>26</v>
      </c>
      <c r="H858" s="4" t="str">
        <f>VLOOKUP(E858,Cleaned_CustomerTable!$A:$H,8,FALSE())</f>
        <v>Silver</v>
      </c>
      <c r="I858" s="4" t="str">
        <f>VLOOKUP(E858,Cleaned_CustomerTable!$A:$H,6,FALSE())</f>
        <v>Alaska</v>
      </c>
      <c r="J858" s="4" t="str">
        <f>Cleaned_SalesTable!D858</f>
        <v>PROD42</v>
      </c>
      <c r="K858" s="4" t="str">
        <f>VLOOKUP(J858,Cleaned_ProductTable!$A:$F,2,FALSE())</f>
        <v>Smart Home WiFi Camera</v>
      </c>
      <c r="L858" s="4" t="str">
        <f>VLOOKUP(J858,Cleaned_ProductTable!$A:$F,3,FALSE())</f>
        <v>Electronics</v>
      </c>
      <c r="M858" s="4" t="str">
        <f>VLOOKUP(J858,Cleaned_ProductTable!$A:$F,4,FALSE())</f>
        <v>Holmes LLC</v>
      </c>
      <c r="N858" s="4">
        <f>VLOOKUP(J858,Cleaned_ProductTable!$A:$F,5,FALSE())</f>
        <v>450.71</v>
      </c>
      <c r="O858" s="4" t="str">
        <f>Cleaned_SalesTable!E858</f>
        <v>STORE4</v>
      </c>
      <c r="P858" s="4" t="str">
        <f>VLOOKUP(O858,Cleaned_StoreTable!$A:$F,2,FALSE())</f>
        <v>Alexander Group</v>
      </c>
      <c r="Q858" s="4" t="str">
        <f>VLOOKUP(O858,Cleaned_StoreTable!$A:$F,3,FALSE())</f>
        <v>South</v>
      </c>
      <c r="R858" s="4" t="str">
        <f>VLOOKUP(O858,Cleaned_StoreTable!$A:$F,5,FALSE())</f>
        <v>Online</v>
      </c>
      <c r="S858" s="4">
        <f>Cleaned_SalesTable!F858</f>
        <v>1</v>
      </c>
      <c r="T858" s="9">
        <f>Cleaned_SalesTable!G858</f>
        <v>913.98</v>
      </c>
      <c r="U858" s="8">
        <f>Cleaned_SalesTable!H858</f>
        <v>0.27</v>
      </c>
      <c r="V858" s="4" t="str">
        <f>Cleaned_SalesTable!I858</f>
        <v>PayPal</v>
      </c>
      <c r="W858" s="9">
        <f>Cleaned_SalesTable!J858</f>
        <v>667.20540000000005</v>
      </c>
      <c r="X858" s="9">
        <f t="shared" si="80"/>
        <v>450.71</v>
      </c>
      <c r="Y858" s="9">
        <f t="shared" si="81"/>
        <v>216.5</v>
      </c>
      <c r="Z858" s="10">
        <f t="shared" si="82"/>
        <v>0.32450000000000001</v>
      </c>
      <c r="AA858" s="4" t="str">
        <f t="shared" si="83"/>
        <v>Standard</v>
      </c>
    </row>
    <row r="859" spans="1:27" ht="15" customHeight="1" x14ac:dyDescent="0.3">
      <c r="A859" s="4" t="str">
        <f>Cleaned_SalesTable!A859</f>
        <v>SALE857</v>
      </c>
      <c r="B859" s="26">
        <f>Cleaned_SalesTable!B859</f>
        <v>45769</v>
      </c>
      <c r="C859" s="4" t="str">
        <f t="shared" si="78"/>
        <v>Apr-2025</v>
      </c>
      <c r="D859" s="24">
        <f t="shared" si="79"/>
        <v>2025</v>
      </c>
      <c r="E859" s="4" t="str">
        <f>Cleaned_SalesTable!C859</f>
        <v>CUST1314</v>
      </c>
      <c r="F859" s="4" t="str">
        <f>VLOOKUP(E859,Cleaned_CustomerTable!$A:$H,2,FALSE())</f>
        <v>Elizabeth Johnson</v>
      </c>
      <c r="G859" s="24">
        <f>VLOOKUP(E859,Cleaned_CustomerTable!$A:$H,3,FALSE())</f>
        <v>53</v>
      </c>
      <c r="H859" s="4" t="str">
        <f>VLOOKUP(E859,Cleaned_CustomerTable!$A:$H,8,FALSE())</f>
        <v>Silver</v>
      </c>
      <c r="I859" s="4" t="str">
        <f>VLOOKUP(E859,Cleaned_CustomerTable!$A:$H,6,FALSE())</f>
        <v>Washington</v>
      </c>
      <c r="J859" s="4" t="str">
        <f>Cleaned_SalesTable!D859</f>
        <v>PROD93</v>
      </c>
      <c r="K859" s="4" t="str">
        <f>VLOOKUP(J859,Cleaned_ProductTable!$A:$F,2,FALSE())</f>
        <v>USB-C Laptop Charger</v>
      </c>
      <c r="L859" s="4" t="str">
        <f>VLOOKUP(J859,Cleaned_ProductTable!$A:$F,3,FALSE())</f>
        <v>Electronics</v>
      </c>
      <c r="M859" s="4" t="str">
        <f>VLOOKUP(J859,Cleaned_ProductTable!$A:$F,4,FALSE())</f>
        <v>Martin LLC</v>
      </c>
      <c r="N859" s="4">
        <f>VLOOKUP(J859,Cleaned_ProductTable!$A:$F,5,FALSE())</f>
        <v>377.52</v>
      </c>
      <c r="O859" s="4" t="str">
        <f>Cleaned_SalesTable!E859</f>
        <v>STORE10</v>
      </c>
      <c r="P859" s="4" t="str">
        <f>VLOOKUP(O859,Cleaned_StoreTable!$A:$F,2,FALSE())</f>
        <v>Hill, Wagner and Ballard</v>
      </c>
      <c r="Q859" s="4" t="str">
        <f>VLOOKUP(O859,Cleaned_StoreTable!$A:$F,3,FALSE())</f>
        <v>East</v>
      </c>
      <c r="R859" s="4" t="str">
        <f>VLOOKUP(O859,Cleaned_StoreTable!$A:$F,5,FALSE())</f>
        <v>Online</v>
      </c>
      <c r="S859" s="4">
        <f>Cleaned_SalesTable!F859</f>
        <v>4</v>
      </c>
      <c r="T859" s="9">
        <f>Cleaned_SalesTable!G859</f>
        <v>370.5</v>
      </c>
      <c r="U859" s="8">
        <f>Cleaned_SalesTable!H859</f>
        <v>0.13</v>
      </c>
      <c r="V859" s="4" t="str">
        <f>Cleaned_SalesTable!I859</f>
        <v>PayPal</v>
      </c>
      <c r="W859" s="9">
        <f>Cleaned_SalesTable!J859</f>
        <v>1289.3399999999999</v>
      </c>
      <c r="X859" s="9">
        <f t="shared" si="80"/>
        <v>1510.08</v>
      </c>
      <c r="Y859" s="9">
        <f t="shared" si="81"/>
        <v>-220.74</v>
      </c>
      <c r="Z859" s="10">
        <f t="shared" si="82"/>
        <v>-0.17119999999999999</v>
      </c>
      <c r="AA859" s="4" t="str">
        <f t="shared" si="83"/>
        <v>High Value</v>
      </c>
    </row>
    <row r="860" spans="1:27" ht="15" customHeight="1" x14ac:dyDescent="0.3">
      <c r="A860" s="4" t="str">
        <f>Cleaned_SalesTable!A860</f>
        <v>SALE858</v>
      </c>
      <c r="B860" s="26">
        <f>Cleaned_SalesTable!B860</f>
        <v>45619</v>
      </c>
      <c r="C860" s="4" t="str">
        <f t="shared" si="78"/>
        <v>Nov-2024</v>
      </c>
      <c r="D860" s="24">
        <f t="shared" si="79"/>
        <v>2024</v>
      </c>
      <c r="E860" s="4" t="str">
        <f>Cleaned_SalesTable!C860</f>
        <v>CUST1358</v>
      </c>
      <c r="F860" s="4" t="str">
        <f>VLOOKUP(E860,Cleaned_CustomerTable!$A:$H,2,FALSE())</f>
        <v>Ashley Anderson</v>
      </c>
      <c r="G860" s="24">
        <f>VLOOKUP(E860,Cleaned_CustomerTable!$A:$H,3,FALSE())</f>
        <v>60</v>
      </c>
      <c r="H860" s="4" t="str">
        <f>VLOOKUP(E860,Cleaned_CustomerTable!$A:$H,8,FALSE())</f>
        <v>Gold</v>
      </c>
      <c r="I860" s="4" t="str">
        <f>VLOOKUP(E860,Cleaned_CustomerTable!$A:$H,6,FALSE())</f>
        <v>Mississippi</v>
      </c>
      <c r="J860" s="4" t="str">
        <f>Cleaned_SalesTable!D860</f>
        <v>PROD72</v>
      </c>
      <c r="K860" s="4" t="str">
        <f>VLOOKUP(J860,Cleaned_ProductTable!$A:$F,2,FALSE())</f>
        <v>Professional Jump Rope</v>
      </c>
      <c r="L860" s="4" t="str">
        <f>VLOOKUP(J860,Cleaned_ProductTable!$A:$F,3,FALSE())</f>
        <v>Sports</v>
      </c>
      <c r="M860" s="4" t="str">
        <f>VLOOKUP(J860,Cleaned_ProductTable!$A:$F,4,FALSE())</f>
        <v>Davis PLC</v>
      </c>
      <c r="N860" s="4">
        <f>VLOOKUP(J860,Cleaned_ProductTable!$A:$F,5,FALSE())</f>
        <v>477.61</v>
      </c>
      <c r="O860" s="4" t="str">
        <f>Cleaned_SalesTable!E860</f>
        <v>STORE13</v>
      </c>
      <c r="P860" s="4" t="str">
        <f>VLOOKUP(O860,Cleaned_StoreTable!$A:$F,2,FALSE())</f>
        <v>Gardner, Humphrey and Contreras</v>
      </c>
      <c r="Q860" s="4" t="str">
        <f>VLOOKUP(O860,Cleaned_StoreTable!$A:$F,3,FALSE())</f>
        <v>East</v>
      </c>
      <c r="R860" s="4" t="str">
        <f>VLOOKUP(O860,Cleaned_StoreTable!$A:$F,5,FALSE())</f>
        <v>Flagship</v>
      </c>
      <c r="S860" s="4">
        <f>Cleaned_SalesTable!F860</f>
        <v>1</v>
      </c>
      <c r="T860" s="9">
        <f>Cleaned_SalesTable!G860</f>
        <v>735.1</v>
      </c>
      <c r="U860" s="8">
        <f>Cleaned_SalesTable!H860</f>
        <v>0.1</v>
      </c>
      <c r="V860" s="4" t="str">
        <f>Cleaned_SalesTable!I860</f>
        <v>PayPal</v>
      </c>
      <c r="W860" s="9">
        <f>Cleaned_SalesTable!J860</f>
        <v>661.59</v>
      </c>
      <c r="X860" s="9">
        <f t="shared" si="80"/>
        <v>477.61</v>
      </c>
      <c r="Y860" s="9">
        <f t="shared" si="81"/>
        <v>183.98</v>
      </c>
      <c r="Z860" s="10">
        <f t="shared" si="82"/>
        <v>0.27810000000000001</v>
      </c>
      <c r="AA860" s="4" t="str">
        <f t="shared" si="83"/>
        <v>Standard</v>
      </c>
    </row>
    <row r="861" spans="1:27" ht="15" customHeight="1" x14ac:dyDescent="0.3">
      <c r="A861" s="4" t="str">
        <f>Cleaned_SalesTable!A861</f>
        <v>SALE859</v>
      </c>
      <c r="B861" s="26">
        <f>Cleaned_SalesTable!B861</f>
        <v>45614</v>
      </c>
      <c r="C861" s="4" t="str">
        <f t="shared" si="78"/>
        <v>Nov-2024</v>
      </c>
      <c r="D861" s="24">
        <f t="shared" si="79"/>
        <v>2024</v>
      </c>
      <c r="E861" s="4" t="str">
        <f>Cleaned_SalesTable!C861</f>
        <v>CUST1135</v>
      </c>
      <c r="F861" s="4" t="str">
        <f>VLOOKUP(E861,Cleaned_CustomerTable!$A:$H,2,FALSE())</f>
        <v>Matthew Hanna</v>
      </c>
      <c r="G861" s="24">
        <f>VLOOKUP(E861,Cleaned_CustomerTable!$A:$H,3,FALSE())</f>
        <v>33</v>
      </c>
      <c r="H861" s="4" t="str">
        <f>VLOOKUP(E861,Cleaned_CustomerTable!$A:$H,8,FALSE())</f>
        <v>Platinum</v>
      </c>
      <c r="I861" s="4" t="str">
        <f>VLOOKUP(E861,Cleaned_CustomerTable!$A:$H,6,FALSE())</f>
        <v>Michigan</v>
      </c>
      <c r="J861" s="4" t="str">
        <f>Cleaned_SalesTable!D861</f>
        <v>PROD79</v>
      </c>
      <c r="K861" s="4" t="str">
        <f>VLOOKUP(J861,Cleaned_ProductTable!$A:$F,2,FALSE())</f>
        <v>Decorative Lamp Shade</v>
      </c>
      <c r="L861" s="4" t="str">
        <f>VLOOKUP(J861,Cleaned_ProductTable!$A:$F,3,FALSE())</f>
        <v>Home</v>
      </c>
      <c r="M861" s="4" t="str">
        <f>VLOOKUP(J861,Cleaned_ProductTable!$A:$F,4,FALSE())</f>
        <v>Ramirez-Hanson</v>
      </c>
      <c r="N861" s="4">
        <f>VLOOKUP(J861,Cleaned_ProductTable!$A:$F,5,FALSE())</f>
        <v>228.53</v>
      </c>
      <c r="O861" s="4" t="str">
        <f>Cleaned_SalesTable!E861</f>
        <v>STORE2</v>
      </c>
      <c r="P861" s="4" t="str">
        <f>VLOOKUP(O861,Cleaned_StoreTable!$A:$F,2,FALSE())</f>
        <v>Black-Horn</v>
      </c>
      <c r="Q861" s="4" t="str">
        <f>VLOOKUP(O861,Cleaned_StoreTable!$A:$F,3,FALSE())</f>
        <v>South</v>
      </c>
      <c r="R861" s="4" t="str">
        <f>VLOOKUP(O861,Cleaned_StoreTable!$A:$F,5,FALSE())</f>
        <v>Outlet</v>
      </c>
      <c r="S861" s="4">
        <f>Cleaned_SalesTable!F861</f>
        <v>3</v>
      </c>
      <c r="T861" s="9">
        <f>Cleaned_SalesTable!G861</f>
        <v>448.55</v>
      </c>
      <c r="U861" s="8">
        <f>Cleaned_SalesTable!H861</f>
        <v>0.05</v>
      </c>
      <c r="V861" s="4" t="str">
        <f>Cleaned_SalesTable!I861</f>
        <v>Credit Card</v>
      </c>
      <c r="W861" s="9">
        <f>Cleaned_SalesTable!J861</f>
        <v>1278.3675000000001</v>
      </c>
      <c r="X861" s="9">
        <f t="shared" si="80"/>
        <v>685.59</v>
      </c>
      <c r="Y861" s="9">
        <f t="shared" si="81"/>
        <v>592.78</v>
      </c>
      <c r="Z861" s="10">
        <f t="shared" si="82"/>
        <v>0.4637</v>
      </c>
      <c r="AA861" s="4" t="str">
        <f t="shared" si="83"/>
        <v>High Value</v>
      </c>
    </row>
    <row r="862" spans="1:27" ht="15" customHeight="1" x14ac:dyDescent="0.3">
      <c r="A862" s="4" t="str">
        <f>Cleaned_SalesTable!A862</f>
        <v>SALE860</v>
      </c>
      <c r="B862" s="26">
        <f>Cleaned_SalesTable!B862</f>
        <v>45691</v>
      </c>
      <c r="C862" s="4" t="str">
        <f t="shared" si="78"/>
        <v>Feb-2025</v>
      </c>
      <c r="D862" s="24">
        <f t="shared" si="79"/>
        <v>2025</v>
      </c>
      <c r="E862" s="4" t="str">
        <f>Cleaned_SalesTable!C862</f>
        <v>CUST1059</v>
      </c>
      <c r="F862" s="4" t="str">
        <f>VLOOKUP(E862,Cleaned_CustomerTable!$A:$H,2,FALSE())</f>
        <v>Alyssa Vargas</v>
      </c>
      <c r="G862" s="24">
        <f>VLOOKUP(E862,Cleaned_CustomerTable!$A:$H,3,FALSE())</f>
        <v>53</v>
      </c>
      <c r="H862" s="4" t="str">
        <f>VLOOKUP(E862,Cleaned_CustomerTable!$A:$H,8,FALSE())</f>
        <v>Platinum</v>
      </c>
      <c r="I862" s="4" t="str">
        <f>VLOOKUP(E862,Cleaned_CustomerTable!$A:$H,6,FALSE())</f>
        <v>Montana</v>
      </c>
      <c r="J862" s="4" t="str">
        <f>Cleaned_SalesTable!D862</f>
        <v>PROD84</v>
      </c>
      <c r="K862" s="4" t="str">
        <f>VLOOKUP(J862,Cleaned_ProductTable!$A:$F,2,FALSE())</f>
        <v>Wooden Bookshelf</v>
      </c>
      <c r="L862" s="4" t="str">
        <f>VLOOKUP(J862,Cleaned_ProductTable!$A:$F,3,FALSE())</f>
        <v>Home</v>
      </c>
      <c r="M862" s="4" t="str">
        <f>VLOOKUP(J862,Cleaned_ProductTable!$A:$F,4,FALSE())</f>
        <v>Collins-Stephenson</v>
      </c>
      <c r="N862" s="4">
        <f>VLOOKUP(J862,Cleaned_ProductTable!$A:$F,5,FALSE())</f>
        <v>388.46</v>
      </c>
      <c r="O862" s="4" t="str">
        <f>Cleaned_SalesTable!E862</f>
        <v>STORE13</v>
      </c>
      <c r="P862" s="4" t="str">
        <f>VLOOKUP(O862,Cleaned_StoreTable!$A:$F,2,FALSE())</f>
        <v>Gardner, Humphrey and Contreras</v>
      </c>
      <c r="Q862" s="4" t="str">
        <f>VLOOKUP(O862,Cleaned_StoreTable!$A:$F,3,FALSE())</f>
        <v>East</v>
      </c>
      <c r="R862" s="4" t="str">
        <f>VLOOKUP(O862,Cleaned_StoreTable!$A:$F,5,FALSE())</f>
        <v>Flagship</v>
      </c>
      <c r="S862" s="4">
        <f>Cleaned_SalesTable!F862</f>
        <v>3</v>
      </c>
      <c r="T862" s="9">
        <f>Cleaned_SalesTable!G862</f>
        <v>904.96</v>
      </c>
      <c r="U862" s="8">
        <f>Cleaned_SalesTable!H862</f>
        <v>7.0000000000000007E-2</v>
      </c>
      <c r="V862" s="4" t="str">
        <f>Cleaned_SalesTable!I862</f>
        <v>COD</v>
      </c>
      <c r="W862" s="9">
        <f>Cleaned_SalesTable!J862</f>
        <v>2524.8384000000001</v>
      </c>
      <c r="X862" s="9">
        <f t="shared" si="80"/>
        <v>1165.3800000000001</v>
      </c>
      <c r="Y862" s="9">
        <f t="shared" si="81"/>
        <v>1359.46</v>
      </c>
      <c r="Z862" s="10">
        <f t="shared" si="82"/>
        <v>0.53839999999999999</v>
      </c>
      <c r="AA862" s="4" t="str">
        <f t="shared" si="83"/>
        <v>High Value</v>
      </c>
    </row>
    <row r="863" spans="1:27" ht="15" customHeight="1" x14ac:dyDescent="0.3">
      <c r="A863" s="4" t="str">
        <f>Cleaned_SalesTable!A863</f>
        <v>SALE861</v>
      </c>
      <c r="B863" s="26">
        <f>Cleaned_SalesTable!B863</f>
        <v>45608</v>
      </c>
      <c r="C863" s="4" t="str">
        <f t="shared" si="78"/>
        <v>Nov-2024</v>
      </c>
      <c r="D863" s="24">
        <f t="shared" si="79"/>
        <v>2024</v>
      </c>
      <c r="E863" s="4" t="str">
        <f>Cleaned_SalesTable!C863</f>
        <v>CUST1380</v>
      </c>
      <c r="F863" s="4" t="str">
        <f>VLOOKUP(E863,Cleaned_CustomerTable!$A:$H,2,FALSE())</f>
        <v>Shelley Ponce</v>
      </c>
      <c r="G863" s="24">
        <f>VLOOKUP(E863,Cleaned_CustomerTable!$A:$H,3,FALSE())</f>
        <v>23</v>
      </c>
      <c r="H863" s="4" t="str">
        <f>VLOOKUP(E863,Cleaned_CustomerTable!$A:$H,8,FALSE())</f>
        <v>Gold</v>
      </c>
      <c r="I863" s="4" t="str">
        <f>VLOOKUP(E863,Cleaned_CustomerTable!$A:$H,6,FALSE())</f>
        <v>Rhode Island</v>
      </c>
      <c r="J863" s="4" t="str">
        <f>Cleaned_SalesTable!D863</f>
        <v>PROD68</v>
      </c>
      <c r="K863" s="4" t="str">
        <f>VLOOKUP(J863,Cleaned_ProductTable!$A:$F,2,FALSE())</f>
        <v>Wooden Nightstand</v>
      </c>
      <c r="L863" s="4" t="str">
        <f>VLOOKUP(J863,Cleaned_ProductTable!$A:$F,3,FALSE())</f>
        <v>Home</v>
      </c>
      <c r="M863" s="4" t="str">
        <f>VLOOKUP(J863,Cleaned_ProductTable!$A:$F,4,FALSE())</f>
        <v>Wolfe, Ross and Hester</v>
      </c>
      <c r="N863" s="4">
        <f>VLOOKUP(J863,Cleaned_ProductTable!$A:$F,5,FALSE())</f>
        <v>243.7</v>
      </c>
      <c r="O863" s="4" t="str">
        <f>Cleaned_SalesTable!E863</f>
        <v>STORE13</v>
      </c>
      <c r="P863" s="4" t="str">
        <f>VLOOKUP(O863,Cleaned_StoreTable!$A:$F,2,FALSE())</f>
        <v>Gardner, Humphrey and Contreras</v>
      </c>
      <c r="Q863" s="4" t="str">
        <f>VLOOKUP(O863,Cleaned_StoreTable!$A:$F,3,FALSE())</f>
        <v>East</v>
      </c>
      <c r="R863" s="4" t="str">
        <f>VLOOKUP(O863,Cleaned_StoreTable!$A:$F,5,FALSE())</f>
        <v>Flagship</v>
      </c>
      <c r="S863" s="4">
        <f>Cleaned_SalesTable!F863</f>
        <v>4</v>
      </c>
      <c r="T863" s="9">
        <f>Cleaned_SalesTable!G863</f>
        <v>408.72</v>
      </c>
      <c r="U863" s="8">
        <f>Cleaned_SalesTable!H863</f>
        <v>0.16</v>
      </c>
      <c r="V863" s="4" t="str">
        <f>Cleaned_SalesTable!I863</f>
        <v>COD</v>
      </c>
      <c r="W863" s="9">
        <f>Cleaned_SalesTable!J863</f>
        <v>1373.2991999999999</v>
      </c>
      <c r="X863" s="9">
        <f t="shared" si="80"/>
        <v>974.8</v>
      </c>
      <c r="Y863" s="9">
        <f t="shared" si="81"/>
        <v>398.5</v>
      </c>
      <c r="Z863" s="10">
        <f t="shared" si="82"/>
        <v>0.29020000000000001</v>
      </c>
      <c r="AA863" s="4" t="str">
        <f t="shared" si="83"/>
        <v>High Value</v>
      </c>
    </row>
    <row r="864" spans="1:27" ht="15" customHeight="1" x14ac:dyDescent="0.3">
      <c r="A864" s="4" t="str">
        <f>Cleaned_SalesTable!A864</f>
        <v>SALE862</v>
      </c>
      <c r="B864" s="26">
        <f>Cleaned_SalesTable!B864</f>
        <v>45412</v>
      </c>
      <c r="C864" s="4" t="str">
        <f t="shared" si="78"/>
        <v>Apr-2024</v>
      </c>
      <c r="D864" s="24">
        <f t="shared" si="79"/>
        <v>2024</v>
      </c>
      <c r="E864" s="4" t="str">
        <f>Cleaned_SalesTable!C864</f>
        <v>CUST1282</v>
      </c>
      <c r="F864" s="4" t="str">
        <f>VLOOKUP(E864,Cleaned_CustomerTable!$A:$H,2,FALSE())</f>
        <v>Kristi Lopez</v>
      </c>
      <c r="G864" s="24">
        <f>VLOOKUP(E864,Cleaned_CustomerTable!$A:$H,3,FALSE())</f>
        <v>46</v>
      </c>
      <c r="H864" s="4" t="str">
        <f>VLOOKUP(E864,Cleaned_CustomerTable!$A:$H,8,FALSE())</f>
        <v>Gold</v>
      </c>
      <c r="I864" s="4" t="str">
        <f>VLOOKUP(E864,Cleaned_CustomerTable!$A:$H,6,FALSE())</f>
        <v>New Jersey</v>
      </c>
      <c r="J864" s="4" t="str">
        <f>Cleaned_SalesTable!D864</f>
        <v>PROD71</v>
      </c>
      <c r="K864" s="4" t="str">
        <f>VLOOKUP(J864,Cleaned_ProductTable!$A:$F,2,FALSE())</f>
        <v>Hair Repair Oil Treatment</v>
      </c>
      <c r="L864" s="4" t="str">
        <f>VLOOKUP(J864,Cleaned_ProductTable!$A:$F,3,FALSE())</f>
        <v>Beauty</v>
      </c>
      <c r="M864" s="4" t="str">
        <f>VLOOKUP(J864,Cleaned_ProductTable!$A:$F,4,FALSE())</f>
        <v>Hopkins Ltd</v>
      </c>
      <c r="N864" s="4">
        <f>VLOOKUP(J864,Cleaned_ProductTable!$A:$F,5,FALSE())</f>
        <v>214.32</v>
      </c>
      <c r="O864" s="4" t="str">
        <f>Cleaned_SalesTable!E864</f>
        <v>STORE3</v>
      </c>
      <c r="P864" s="4" t="str">
        <f>VLOOKUP(O864,Cleaned_StoreTable!$A:$F,2,FALSE())</f>
        <v>Johnson-Wright</v>
      </c>
      <c r="Q864" s="4" t="str">
        <f>VLOOKUP(O864,Cleaned_StoreTable!$A:$F,3,FALSE())</f>
        <v>North</v>
      </c>
      <c r="R864" s="4" t="str">
        <f>VLOOKUP(O864,Cleaned_StoreTable!$A:$F,5,FALSE())</f>
        <v>Outlet</v>
      </c>
      <c r="S864" s="4">
        <f>Cleaned_SalesTable!F864</f>
        <v>4</v>
      </c>
      <c r="T864" s="9">
        <f>Cleaned_SalesTable!G864</f>
        <v>770.65</v>
      </c>
      <c r="U864" s="8">
        <f>Cleaned_SalesTable!H864</f>
        <v>0.27</v>
      </c>
      <c r="V864" s="4" t="str">
        <f>Cleaned_SalesTable!I864</f>
        <v>Credit Card</v>
      </c>
      <c r="W864" s="9">
        <f>Cleaned_SalesTable!J864</f>
        <v>2250.2979999999998</v>
      </c>
      <c r="X864" s="9">
        <f t="shared" si="80"/>
        <v>857.28</v>
      </c>
      <c r="Y864" s="9">
        <f t="shared" si="81"/>
        <v>1393.02</v>
      </c>
      <c r="Z864" s="10">
        <f t="shared" si="82"/>
        <v>0.61899999999999999</v>
      </c>
      <c r="AA864" s="4" t="str">
        <f t="shared" si="83"/>
        <v>High Value</v>
      </c>
    </row>
    <row r="865" spans="1:27" ht="15" customHeight="1" x14ac:dyDescent="0.3">
      <c r="A865" s="4" t="str">
        <f>Cleaned_SalesTable!A865</f>
        <v>SALE863</v>
      </c>
      <c r="B865" s="26">
        <f>Cleaned_SalesTable!B865</f>
        <v>45767</v>
      </c>
      <c r="C865" s="4" t="str">
        <f t="shared" si="78"/>
        <v>Apr-2025</v>
      </c>
      <c r="D865" s="24">
        <f t="shared" si="79"/>
        <v>2025</v>
      </c>
      <c r="E865" s="4" t="str">
        <f>Cleaned_SalesTable!C865</f>
        <v>CUST1203</v>
      </c>
      <c r="F865" s="4" t="str">
        <f>VLOOKUP(E865,Cleaned_CustomerTable!$A:$H,2,FALSE())</f>
        <v>Sarah Brady</v>
      </c>
      <c r="G865" s="24">
        <f>VLOOKUP(E865,Cleaned_CustomerTable!$A:$H,3,FALSE())</f>
        <v>47</v>
      </c>
      <c r="H865" s="4" t="str">
        <f>VLOOKUP(E865,Cleaned_CustomerTable!$A:$H,8,FALSE())</f>
        <v>Platinum</v>
      </c>
      <c r="I865" s="4" t="str">
        <f>VLOOKUP(E865,Cleaned_CustomerTable!$A:$H,6,FALSE())</f>
        <v>Iowa</v>
      </c>
      <c r="J865" s="4" t="str">
        <f>Cleaned_SalesTable!D865</f>
        <v>PROD30</v>
      </c>
      <c r="K865" s="4" t="str">
        <f>VLOOKUP(J865,Cleaned_ProductTable!$A:$F,2,FALSE())</f>
        <v>Stainless Steel Cutlery Set</v>
      </c>
      <c r="L865" s="4" t="str">
        <f>VLOOKUP(J865,Cleaned_ProductTable!$A:$F,3,FALSE())</f>
        <v>Home</v>
      </c>
      <c r="M865" s="4" t="str">
        <f>VLOOKUP(J865,Cleaned_ProductTable!$A:$F,4,FALSE())</f>
        <v>Stevens, Fernandez and Martin</v>
      </c>
      <c r="N865" s="4">
        <f>VLOOKUP(J865,Cleaned_ProductTable!$A:$F,5,FALSE())</f>
        <v>19.52</v>
      </c>
      <c r="O865" s="4" t="str">
        <f>Cleaned_SalesTable!E865</f>
        <v>STORE6</v>
      </c>
      <c r="P865" s="4" t="str">
        <f>VLOOKUP(O865,Cleaned_StoreTable!$A:$F,2,FALSE())</f>
        <v>Benson-Elliott</v>
      </c>
      <c r="Q865" s="4" t="str">
        <f>VLOOKUP(O865,Cleaned_StoreTable!$A:$F,3,FALSE())</f>
        <v>East</v>
      </c>
      <c r="R865" s="4" t="str">
        <f>VLOOKUP(O865,Cleaned_StoreTable!$A:$F,5,FALSE())</f>
        <v>Online</v>
      </c>
      <c r="S865" s="4">
        <f>Cleaned_SalesTable!F865</f>
        <v>1</v>
      </c>
      <c r="T865" s="9">
        <f>Cleaned_SalesTable!G865</f>
        <v>649.22</v>
      </c>
      <c r="U865" s="8">
        <f>Cleaned_SalesTable!H865</f>
        <v>0.03</v>
      </c>
      <c r="V865" s="4" t="str">
        <f>Cleaned_SalesTable!I865</f>
        <v>COD</v>
      </c>
      <c r="W865" s="9">
        <f>Cleaned_SalesTable!J865</f>
        <v>629.74339999999995</v>
      </c>
      <c r="X865" s="9">
        <f t="shared" si="80"/>
        <v>19.52</v>
      </c>
      <c r="Y865" s="9">
        <f t="shared" si="81"/>
        <v>610.22</v>
      </c>
      <c r="Z865" s="10">
        <f t="shared" si="82"/>
        <v>0.96899999999999997</v>
      </c>
      <c r="AA865" s="4" t="str">
        <f t="shared" si="83"/>
        <v>Standard</v>
      </c>
    </row>
    <row r="866" spans="1:27" ht="15" customHeight="1" x14ac:dyDescent="0.3">
      <c r="A866" s="4" t="str">
        <f>Cleaned_SalesTable!A866</f>
        <v>SALE864</v>
      </c>
      <c r="B866" s="26">
        <f>Cleaned_SalesTable!B866</f>
        <v>45428</v>
      </c>
      <c r="C866" s="4" t="str">
        <f t="shared" si="78"/>
        <v>May-2024</v>
      </c>
      <c r="D866" s="24">
        <f t="shared" si="79"/>
        <v>2024</v>
      </c>
      <c r="E866" s="4" t="str">
        <f>Cleaned_SalesTable!C866</f>
        <v>CUST1348</v>
      </c>
      <c r="F866" s="4" t="str">
        <f>VLOOKUP(E866,Cleaned_CustomerTable!$A:$H,2,FALSE())</f>
        <v>Sherry Cabrera</v>
      </c>
      <c r="G866" s="24">
        <f>VLOOKUP(E866,Cleaned_CustomerTable!$A:$H,3,FALSE())</f>
        <v>55</v>
      </c>
      <c r="H866" s="4" t="str">
        <f>VLOOKUP(E866,Cleaned_CustomerTable!$A:$H,8,FALSE())</f>
        <v>Silver</v>
      </c>
      <c r="I866" s="4" t="str">
        <f>VLOOKUP(E866,Cleaned_CustomerTable!$A:$H,6,FALSE())</f>
        <v>Pennsylvania</v>
      </c>
      <c r="J866" s="4" t="str">
        <f>Cleaned_SalesTable!D866</f>
        <v>PROD33</v>
      </c>
      <c r="K866" s="4" t="str">
        <f>VLOOKUP(J866,Cleaned_ProductTable!$A:$F,2,FALSE())</f>
        <v>Modern Wall Clock</v>
      </c>
      <c r="L866" s="4" t="str">
        <f>VLOOKUP(J866,Cleaned_ProductTable!$A:$F,3,FALSE())</f>
        <v>Home</v>
      </c>
      <c r="M866" s="4" t="str">
        <f>VLOOKUP(J866,Cleaned_ProductTable!$A:$F,4,FALSE())</f>
        <v>Weiss-Watson</v>
      </c>
      <c r="N866" s="4">
        <f>VLOOKUP(J866,Cleaned_ProductTable!$A:$F,5,FALSE())</f>
        <v>179.77</v>
      </c>
      <c r="O866" s="4" t="str">
        <f>Cleaned_SalesTable!E866</f>
        <v>STORE10</v>
      </c>
      <c r="P866" s="4" t="str">
        <f>VLOOKUP(O866,Cleaned_StoreTable!$A:$F,2,FALSE())</f>
        <v>Hill, Wagner and Ballard</v>
      </c>
      <c r="Q866" s="4" t="str">
        <f>VLOOKUP(O866,Cleaned_StoreTable!$A:$F,3,FALSE())</f>
        <v>East</v>
      </c>
      <c r="R866" s="4" t="str">
        <f>VLOOKUP(O866,Cleaned_StoreTable!$A:$F,5,FALSE())</f>
        <v>Online</v>
      </c>
      <c r="S866" s="4">
        <f>Cleaned_SalesTable!F866</f>
        <v>2</v>
      </c>
      <c r="T866" s="9">
        <f>Cleaned_SalesTable!G866</f>
        <v>379.78</v>
      </c>
      <c r="U866" s="8">
        <f>Cleaned_SalesTable!H866</f>
        <v>0.2</v>
      </c>
      <c r="V866" s="4" t="str">
        <f>Cleaned_SalesTable!I866</f>
        <v>Credit Card</v>
      </c>
      <c r="W866" s="9">
        <f>Cleaned_SalesTable!J866</f>
        <v>607.64800000000002</v>
      </c>
      <c r="X866" s="9">
        <f t="shared" si="80"/>
        <v>359.54</v>
      </c>
      <c r="Y866" s="9">
        <f t="shared" si="81"/>
        <v>248.11</v>
      </c>
      <c r="Z866" s="10">
        <f t="shared" si="82"/>
        <v>0.4083</v>
      </c>
      <c r="AA866" s="4" t="str">
        <f t="shared" si="83"/>
        <v>Standard</v>
      </c>
    </row>
    <row r="867" spans="1:27" ht="15" customHeight="1" x14ac:dyDescent="0.3">
      <c r="A867" s="4" t="str">
        <f>Cleaned_SalesTable!A867</f>
        <v>SALE865</v>
      </c>
      <c r="B867" s="26">
        <f>Cleaned_SalesTable!B867</f>
        <v>45770</v>
      </c>
      <c r="C867" s="4" t="str">
        <f t="shared" si="78"/>
        <v>Apr-2025</v>
      </c>
      <c r="D867" s="24">
        <f t="shared" si="79"/>
        <v>2025</v>
      </c>
      <c r="E867" s="4" t="str">
        <f>Cleaned_SalesTable!C867</f>
        <v>CUST1248</v>
      </c>
      <c r="F867" s="4" t="str">
        <f>VLOOKUP(E867,Cleaned_CustomerTable!$A:$H,2,FALSE())</f>
        <v>Nicholas Webb</v>
      </c>
      <c r="G867" s="24">
        <f>VLOOKUP(E867,Cleaned_CustomerTable!$A:$H,3,FALSE())</f>
        <v>19</v>
      </c>
      <c r="H867" s="4" t="str">
        <f>VLOOKUP(E867,Cleaned_CustomerTable!$A:$H,8,FALSE())</f>
        <v>Gold</v>
      </c>
      <c r="I867" s="4" t="str">
        <f>VLOOKUP(E867,Cleaned_CustomerTable!$A:$H,6,FALSE())</f>
        <v>Nevada</v>
      </c>
      <c r="J867" s="4" t="str">
        <f>Cleaned_SalesTable!D867</f>
        <v>PROD43</v>
      </c>
      <c r="K867" s="4" t="str">
        <f>VLOOKUP(J867,Cleaned_ProductTable!$A:$F,2,FALSE())</f>
        <v>USB External Hard Drive</v>
      </c>
      <c r="L867" s="4" t="str">
        <f>VLOOKUP(J867,Cleaned_ProductTable!$A:$F,3,FALSE())</f>
        <v>Electronics</v>
      </c>
      <c r="M867" s="4" t="str">
        <f>VLOOKUP(J867,Cleaned_ProductTable!$A:$F,4,FALSE())</f>
        <v>Robinson Inc</v>
      </c>
      <c r="N867" s="4">
        <f>VLOOKUP(J867,Cleaned_ProductTable!$A:$F,5,FALSE())</f>
        <v>253.33</v>
      </c>
      <c r="O867" s="4" t="str">
        <f>Cleaned_SalesTable!E867</f>
        <v>STORE8</v>
      </c>
      <c r="P867" s="4" t="str">
        <f>VLOOKUP(O867,Cleaned_StoreTable!$A:$F,2,FALSE())</f>
        <v>Bean, Jones and Park</v>
      </c>
      <c r="Q867" s="4" t="str">
        <f>VLOOKUP(O867,Cleaned_StoreTable!$A:$F,3,FALSE())</f>
        <v>West</v>
      </c>
      <c r="R867" s="4" t="str">
        <f>VLOOKUP(O867,Cleaned_StoreTable!$A:$F,5,FALSE())</f>
        <v>Online</v>
      </c>
      <c r="S867" s="4">
        <f>Cleaned_SalesTable!F867</f>
        <v>3</v>
      </c>
      <c r="T867" s="9">
        <f>Cleaned_SalesTable!G867</f>
        <v>924.15</v>
      </c>
      <c r="U867" s="8">
        <f>Cleaned_SalesTable!H867</f>
        <v>0.1</v>
      </c>
      <c r="V867" s="4" t="str">
        <f>Cleaned_SalesTable!I867</f>
        <v>PayPal</v>
      </c>
      <c r="W867" s="9">
        <f>Cleaned_SalesTable!J867</f>
        <v>2495.2049999999999</v>
      </c>
      <c r="X867" s="9">
        <f t="shared" si="80"/>
        <v>759.99</v>
      </c>
      <c r="Y867" s="9">
        <f t="shared" si="81"/>
        <v>1735.22</v>
      </c>
      <c r="Z867" s="10">
        <f t="shared" si="82"/>
        <v>0.69540000000000002</v>
      </c>
      <c r="AA867" s="4" t="str">
        <f t="shared" si="83"/>
        <v>High Value</v>
      </c>
    </row>
    <row r="868" spans="1:27" ht="15" customHeight="1" x14ac:dyDescent="0.3">
      <c r="A868" s="4" t="str">
        <f>Cleaned_SalesTable!A868</f>
        <v>SALE866</v>
      </c>
      <c r="B868" s="26">
        <f>Cleaned_SalesTable!B868</f>
        <v>45571</v>
      </c>
      <c r="C868" s="4" t="str">
        <f t="shared" si="78"/>
        <v>Oct-2024</v>
      </c>
      <c r="D868" s="24">
        <f t="shared" si="79"/>
        <v>2024</v>
      </c>
      <c r="E868" s="4" t="str">
        <f>Cleaned_SalesTable!C868</f>
        <v>CUST1469</v>
      </c>
      <c r="F868" s="4" t="str">
        <f>VLOOKUP(E868,Cleaned_CustomerTable!$A:$H,2,FALSE())</f>
        <v>James Foster</v>
      </c>
      <c r="G868" s="24">
        <f>VLOOKUP(E868,Cleaned_CustomerTable!$A:$H,3,FALSE())</f>
        <v>19</v>
      </c>
      <c r="H868" s="4" t="str">
        <f>VLOOKUP(E868,Cleaned_CustomerTable!$A:$H,8,FALSE())</f>
        <v>Gold</v>
      </c>
      <c r="I868" s="4" t="str">
        <f>VLOOKUP(E868,Cleaned_CustomerTable!$A:$H,6,FALSE())</f>
        <v>Utah</v>
      </c>
      <c r="J868" s="4" t="str">
        <f>Cleaned_SalesTable!D868</f>
        <v>PROD45</v>
      </c>
      <c r="K868" s="4" t="str">
        <f>VLOOKUP(J868,Cleaned_ProductTable!$A:$F,2,FALSE())</f>
        <v>High-Grip Football</v>
      </c>
      <c r="L868" s="4" t="str">
        <f>VLOOKUP(J868,Cleaned_ProductTable!$A:$F,3,FALSE())</f>
        <v>Sports</v>
      </c>
      <c r="M868" s="4" t="str">
        <f>VLOOKUP(J868,Cleaned_ProductTable!$A:$F,4,FALSE())</f>
        <v>Bridges, Banks and Cummings</v>
      </c>
      <c r="N868" s="4">
        <f>VLOOKUP(J868,Cleaned_ProductTable!$A:$F,5,FALSE())</f>
        <v>318.91000000000003</v>
      </c>
      <c r="O868" s="4" t="str">
        <f>Cleaned_SalesTable!E868</f>
        <v>STORE17</v>
      </c>
      <c r="P868" s="4" t="str">
        <f>VLOOKUP(O868,Cleaned_StoreTable!$A:$F,2,FALSE())</f>
        <v>Holloway Ltd</v>
      </c>
      <c r="Q868" s="4" t="str">
        <f>VLOOKUP(O868,Cleaned_StoreTable!$A:$F,3,FALSE())</f>
        <v>North</v>
      </c>
      <c r="R868" s="4" t="str">
        <f>VLOOKUP(O868,Cleaned_StoreTable!$A:$F,5,FALSE())</f>
        <v>Flagship</v>
      </c>
      <c r="S868" s="4">
        <f>Cleaned_SalesTable!F868</f>
        <v>3</v>
      </c>
      <c r="T868" s="9">
        <f>Cleaned_SalesTable!G868</f>
        <v>144.66999999999999</v>
      </c>
      <c r="U868" s="8">
        <f>Cleaned_SalesTable!H868</f>
        <v>0.28999999999999998</v>
      </c>
      <c r="V868" s="4" t="str">
        <f>Cleaned_SalesTable!I868</f>
        <v>COD</v>
      </c>
      <c r="W868" s="9">
        <f>Cleaned_SalesTable!J868</f>
        <v>308.14710000000002</v>
      </c>
      <c r="X868" s="9">
        <f t="shared" si="80"/>
        <v>956.73</v>
      </c>
      <c r="Y868" s="9">
        <f t="shared" si="81"/>
        <v>-648.58000000000004</v>
      </c>
      <c r="Z868" s="10">
        <f t="shared" si="82"/>
        <v>-2.1048</v>
      </c>
      <c r="AA868" s="4" t="str">
        <f t="shared" si="83"/>
        <v>Standard</v>
      </c>
    </row>
    <row r="869" spans="1:27" ht="15" customHeight="1" x14ac:dyDescent="0.3">
      <c r="A869" s="4" t="str">
        <f>Cleaned_SalesTable!A869</f>
        <v>SALE867</v>
      </c>
      <c r="B869" s="26">
        <f>Cleaned_SalesTable!B869</f>
        <v>45700</v>
      </c>
      <c r="C869" s="4" t="str">
        <f t="shared" si="78"/>
        <v>Feb-2025</v>
      </c>
      <c r="D869" s="24">
        <f t="shared" si="79"/>
        <v>2025</v>
      </c>
      <c r="E869" s="4" t="str">
        <f>Cleaned_SalesTable!C869</f>
        <v>CUST1121</v>
      </c>
      <c r="F869" s="4" t="str">
        <f>VLOOKUP(E869,Cleaned_CustomerTable!$A:$H,2,FALSE())</f>
        <v>Joel Robinson</v>
      </c>
      <c r="G869" s="24">
        <f>VLOOKUP(E869,Cleaned_CustomerTable!$A:$H,3,FALSE())</f>
        <v>62</v>
      </c>
      <c r="H869" s="4" t="str">
        <f>VLOOKUP(E869,Cleaned_CustomerTable!$A:$H,8,FALSE())</f>
        <v>Platinum</v>
      </c>
      <c r="I869" s="4" t="str">
        <f>VLOOKUP(E869,Cleaned_CustomerTable!$A:$H,6,FALSE())</f>
        <v>Hawaii</v>
      </c>
      <c r="J869" s="4" t="str">
        <f>Cleaned_SalesTable!D869</f>
        <v>PROD33</v>
      </c>
      <c r="K869" s="4" t="str">
        <f>VLOOKUP(J869,Cleaned_ProductTable!$A:$F,2,FALSE())</f>
        <v>Modern Wall Clock</v>
      </c>
      <c r="L869" s="4" t="str">
        <f>VLOOKUP(J869,Cleaned_ProductTable!$A:$F,3,FALSE())</f>
        <v>Home</v>
      </c>
      <c r="M869" s="4" t="str">
        <f>VLOOKUP(J869,Cleaned_ProductTable!$A:$F,4,FALSE())</f>
        <v>Weiss-Watson</v>
      </c>
      <c r="N869" s="4">
        <f>VLOOKUP(J869,Cleaned_ProductTable!$A:$F,5,FALSE())</f>
        <v>179.77</v>
      </c>
      <c r="O869" s="4" t="str">
        <f>Cleaned_SalesTable!E869</f>
        <v>STORE15</v>
      </c>
      <c r="P869" s="4" t="str">
        <f>VLOOKUP(O869,Cleaned_StoreTable!$A:$F,2,FALSE())</f>
        <v>Shelton PLC</v>
      </c>
      <c r="Q869" s="4" t="str">
        <f>VLOOKUP(O869,Cleaned_StoreTable!$A:$F,3,FALSE())</f>
        <v>North</v>
      </c>
      <c r="R869" s="4" t="str">
        <f>VLOOKUP(O869,Cleaned_StoreTable!$A:$F,5,FALSE())</f>
        <v>Flagship</v>
      </c>
      <c r="S869" s="4">
        <f>Cleaned_SalesTable!F869</f>
        <v>2</v>
      </c>
      <c r="T869" s="9">
        <f>Cleaned_SalesTable!G869</f>
        <v>667.17</v>
      </c>
      <c r="U869" s="8">
        <f>Cleaned_SalesTable!H869</f>
        <v>0.1</v>
      </c>
      <c r="V869" s="4" t="str">
        <f>Cleaned_SalesTable!I869</f>
        <v>PayPal</v>
      </c>
      <c r="W869" s="9">
        <f>Cleaned_SalesTable!J869</f>
        <v>1200.9059999999999</v>
      </c>
      <c r="X869" s="9">
        <f t="shared" si="80"/>
        <v>359.54</v>
      </c>
      <c r="Y869" s="9">
        <f t="shared" si="81"/>
        <v>841.37</v>
      </c>
      <c r="Z869" s="10">
        <f t="shared" si="82"/>
        <v>0.7006</v>
      </c>
      <c r="AA869" s="4" t="str">
        <f t="shared" si="83"/>
        <v>High Value</v>
      </c>
    </row>
    <row r="870" spans="1:27" ht="15" customHeight="1" x14ac:dyDescent="0.3">
      <c r="A870" s="4" t="str">
        <f>Cleaned_SalesTable!A870</f>
        <v>SALE868</v>
      </c>
      <c r="B870" s="26">
        <f>Cleaned_SalesTable!B870</f>
        <v>45382</v>
      </c>
      <c r="C870" s="4" t="str">
        <f t="shared" si="78"/>
        <v>Mar-2024</v>
      </c>
      <c r="D870" s="24">
        <f t="shared" si="79"/>
        <v>2024</v>
      </c>
      <c r="E870" s="4" t="str">
        <f>Cleaned_SalesTable!C870</f>
        <v>CUST1402</v>
      </c>
      <c r="F870" s="4" t="str">
        <f>VLOOKUP(E870,Cleaned_CustomerTable!$A:$H,2,FALSE())</f>
        <v>Cassandra Perez</v>
      </c>
      <c r="G870" s="24">
        <f>VLOOKUP(E870,Cleaned_CustomerTable!$A:$H,3,FALSE())</f>
        <v>31</v>
      </c>
      <c r="H870" s="4" t="str">
        <f>VLOOKUP(E870,Cleaned_CustomerTable!$A:$H,8,FALSE())</f>
        <v>Bronze</v>
      </c>
      <c r="I870" s="4" t="str">
        <f>VLOOKUP(E870,Cleaned_CustomerTable!$A:$H,6,FALSE())</f>
        <v>Mississippi</v>
      </c>
      <c r="J870" s="4" t="str">
        <f>Cleaned_SalesTable!D870</f>
        <v>PROD66</v>
      </c>
      <c r="K870" s="4" t="str">
        <f>VLOOKUP(J870,Cleaned_ProductTable!$A:$F,2,FALSE())</f>
        <v>Women's Hair Dryer Brush</v>
      </c>
      <c r="L870" s="4" t="str">
        <f>VLOOKUP(J870,Cleaned_ProductTable!$A:$F,3,FALSE())</f>
        <v>Beauty</v>
      </c>
      <c r="M870" s="4" t="str">
        <f>VLOOKUP(J870,Cleaned_ProductTable!$A:$F,4,FALSE())</f>
        <v>Torres, Spencer and Potter</v>
      </c>
      <c r="N870" s="4">
        <f>VLOOKUP(J870,Cleaned_ProductTable!$A:$F,5,FALSE())</f>
        <v>340.39</v>
      </c>
      <c r="O870" s="4" t="str">
        <f>Cleaned_SalesTable!E870</f>
        <v>STORE3</v>
      </c>
      <c r="P870" s="4" t="str">
        <f>VLOOKUP(O870,Cleaned_StoreTable!$A:$F,2,FALSE())</f>
        <v>Johnson-Wright</v>
      </c>
      <c r="Q870" s="4" t="str">
        <f>VLOOKUP(O870,Cleaned_StoreTable!$A:$F,3,FALSE())</f>
        <v>North</v>
      </c>
      <c r="R870" s="4" t="str">
        <f>VLOOKUP(O870,Cleaned_StoreTable!$A:$F,5,FALSE())</f>
        <v>Outlet</v>
      </c>
      <c r="S870" s="4">
        <f>Cleaned_SalesTable!F870</f>
        <v>1</v>
      </c>
      <c r="T870" s="9">
        <f>Cleaned_SalesTable!G870</f>
        <v>984.6</v>
      </c>
      <c r="U870" s="8">
        <f>Cleaned_SalesTable!H870</f>
        <v>0.22</v>
      </c>
      <c r="V870" s="4" t="str">
        <f>Cleaned_SalesTable!I870</f>
        <v>Credit Card</v>
      </c>
      <c r="W870" s="9">
        <f>Cleaned_SalesTable!J870</f>
        <v>767.98800000000006</v>
      </c>
      <c r="X870" s="9">
        <f t="shared" si="80"/>
        <v>340.39</v>
      </c>
      <c r="Y870" s="9">
        <f t="shared" si="81"/>
        <v>427.6</v>
      </c>
      <c r="Z870" s="10">
        <f t="shared" si="82"/>
        <v>0.55679999999999996</v>
      </c>
      <c r="AA870" s="4" t="str">
        <f t="shared" si="83"/>
        <v>Standard</v>
      </c>
    </row>
    <row r="871" spans="1:27" ht="15" customHeight="1" x14ac:dyDescent="0.3">
      <c r="A871" s="4" t="str">
        <f>Cleaned_SalesTable!A871</f>
        <v>SALE869</v>
      </c>
      <c r="B871" s="26">
        <f>Cleaned_SalesTable!B871</f>
        <v>45260</v>
      </c>
      <c r="C871" s="4" t="str">
        <f t="shared" si="78"/>
        <v>Nov-2023</v>
      </c>
      <c r="D871" s="24">
        <f t="shared" si="79"/>
        <v>2023</v>
      </c>
      <c r="E871" s="4" t="str">
        <f>Cleaned_SalesTable!C871</f>
        <v>CUST1279</v>
      </c>
      <c r="F871" s="4" t="str">
        <f>VLOOKUP(E871,Cleaned_CustomerTable!$A:$H,2,FALSE())</f>
        <v>Aaron Luna</v>
      </c>
      <c r="G871" s="24">
        <f>VLOOKUP(E871,Cleaned_CustomerTable!$A:$H,3,FALSE())</f>
        <v>21</v>
      </c>
      <c r="H871" s="4" t="str">
        <f>VLOOKUP(E871,Cleaned_CustomerTable!$A:$H,8,FALSE())</f>
        <v>Bronze</v>
      </c>
      <c r="I871" s="4" t="str">
        <f>VLOOKUP(E871,Cleaned_CustomerTable!$A:$H,6,FALSE())</f>
        <v>Ohio</v>
      </c>
      <c r="J871" s="4" t="str">
        <f>Cleaned_SalesTable!D871</f>
        <v>PROD13</v>
      </c>
      <c r="K871" s="4" t="str">
        <f>VLOOKUP(J871,Cleaned_ProductTable!$A:$F,2,FALSE())</f>
        <v>USB-C Fast Charger</v>
      </c>
      <c r="L871" s="4" t="str">
        <f>VLOOKUP(J871,Cleaned_ProductTable!$A:$F,3,FALSE())</f>
        <v>Electronics</v>
      </c>
      <c r="M871" s="4" t="str">
        <f>VLOOKUP(J871,Cleaned_ProductTable!$A:$F,4,FALSE())</f>
        <v>Dawson-Perkins</v>
      </c>
      <c r="N871" s="4">
        <f>VLOOKUP(J871,Cleaned_ProductTable!$A:$F,5,FALSE())</f>
        <v>242.23</v>
      </c>
      <c r="O871" s="4" t="str">
        <f>Cleaned_SalesTable!E871</f>
        <v>STORE8</v>
      </c>
      <c r="P871" s="4" t="str">
        <f>VLOOKUP(O871,Cleaned_StoreTable!$A:$F,2,FALSE())</f>
        <v>Bean, Jones and Park</v>
      </c>
      <c r="Q871" s="4" t="str">
        <f>VLOOKUP(O871,Cleaned_StoreTable!$A:$F,3,FALSE())</f>
        <v>West</v>
      </c>
      <c r="R871" s="4" t="str">
        <f>VLOOKUP(O871,Cleaned_StoreTable!$A:$F,5,FALSE())</f>
        <v>Online</v>
      </c>
      <c r="S871" s="4">
        <f>Cleaned_SalesTable!F871</f>
        <v>1</v>
      </c>
      <c r="T871" s="9">
        <f>Cleaned_SalesTable!G871</f>
        <v>139.29</v>
      </c>
      <c r="U871" s="8">
        <f>Cleaned_SalesTable!H871</f>
        <v>0</v>
      </c>
      <c r="V871" s="4" t="str">
        <f>Cleaned_SalesTable!I871</f>
        <v>Credit Card</v>
      </c>
      <c r="W871" s="9">
        <f>Cleaned_SalesTable!J871</f>
        <v>139.29</v>
      </c>
      <c r="X871" s="9">
        <f t="shared" si="80"/>
        <v>242.23</v>
      </c>
      <c r="Y871" s="9">
        <f t="shared" si="81"/>
        <v>-102.94</v>
      </c>
      <c r="Z871" s="10">
        <f t="shared" si="82"/>
        <v>-0.73899999999999999</v>
      </c>
      <c r="AA871" s="4" t="str">
        <f t="shared" si="83"/>
        <v>Standard</v>
      </c>
    </row>
    <row r="872" spans="1:27" ht="15" customHeight="1" x14ac:dyDescent="0.3">
      <c r="A872" s="4" t="str">
        <f>Cleaned_SalesTable!A872</f>
        <v>SALE870</v>
      </c>
      <c r="B872" s="26">
        <f>Cleaned_SalesTable!B872</f>
        <v>45702</v>
      </c>
      <c r="C872" s="4" t="str">
        <f t="shared" si="78"/>
        <v>Feb-2025</v>
      </c>
      <c r="D872" s="24">
        <f t="shared" si="79"/>
        <v>2025</v>
      </c>
      <c r="E872" s="4" t="str">
        <f>Cleaned_SalesTable!C872</f>
        <v>CUST1033</v>
      </c>
      <c r="F872" s="4" t="str">
        <f>VLOOKUP(E872,Cleaned_CustomerTable!$A:$H,2,FALSE())</f>
        <v>Robert Jones Dds</v>
      </c>
      <c r="G872" s="24">
        <f>VLOOKUP(E872,Cleaned_CustomerTable!$A:$H,3,FALSE())</f>
        <v>25</v>
      </c>
      <c r="H872" s="4" t="str">
        <f>VLOOKUP(E872,Cleaned_CustomerTable!$A:$H,8,FALSE())</f>
        <v>Platinum</v>
      </c>
      <c r="I872" s="4" t="str">
        <f>VLOOKUP(E872,Cleaned_CustomerTable!$A:$H,6,FALSE())</f>
        <v>Oklahoma</v>
      </c>
      <c r="J872" s="4" t="str">
        <f>Cleaned_SalesTable!D872</f>
        <v>PROD16</v>
      </c>
      <c r="K872" s="4" t="str">
        <f>VLOOKUP(J872,Cleaned_ProductTable!$A:$F,2,FALSE())</f>
        <v>Beard Grooming Kit</v>
      </c>
      <c r="L872" s="4" t="str">
        <f>VLOOKUP(J872,Cleaned_ProductTable!$A:$F,3,FALSE())</f>
        <v>Beauty</v>
      </c>
      <c r="M872" s="4" t="str">
        <f>VLOOKUP(J872,Cleaned_ProductTable!$A:$F,4,FALSE())</f>
        <v>Erickson-Green</v>
      </c>
      <c r="N872" s="4">
        <f>VLOOKUP(J872,Cleaned_ProductTable!$A:$F,5,FALSE())</f>
        <v>337.42</v>
      </c>
      <c r="O872" s="4" t="str">
        <f>Cleaned_SalesTable!E872</f>
        <v>STORE8</v>
      </c>
      <c r="P872" s="4" t="str">
        <f>VLOOKUP(O872,Cleaned_StoreTable!$A:$F,2,FALSE())</f>
        <v>Bean, Jones and Park</v>
      </c>
      <c r="Q872" s="4" t="str">
        <f>VLOOKUP(O872,Cleaned_StoreTable!$A:$F,3,FALSE())</f>
        <v>West</v>
      </c>
      <c r="R872" s="4" t="str">
        <f>VLOOKUP(O872,Cleaned_StoreTable!$A:$F,5,FALSE())</f>
        <v>Online</v>
      </c>
      <c r="S872" s="4">
        <f>Cleaned_SalesTable!F872</f>
        <v>3</v>
      </c>
      <c r="T872" s="9">
        <f>Cleaned_SalesTable!G872</f>
        <v>459.57</v>
      </c>
      <c r="U872" s="8">
        <f>Cleaned_SalesTable!H872</f>
        <v>0.1</v>
      </c>
      <c r="V872" s="4" t="str">
        <f>Cleaned_SalesTable!I872</f>
        <v>COD</v>
      </c>
      <c r="W872" s="9">
        <f>Cleaned_SalesTable!J872</f>
        <v>1240.8389999999999</v>
      </c>
      <c r="X872" s="9">
        <f t="shared" si="80"/>
        <v>1012.26</v>
      </c>
      <c r="Y872" s="9">
        <f t="shared" si="81"/>
        <v>228.58</v>
      </c>
      <c r="Z872" s="10">
        <f t="shared" si="82"/>
        <v>0.1842</v>
      </c>
      <c r="AA872" s="4" t="str">
        <f t="shared" si="83"/>
        <v>High Value</v>
      </c>
    </row>
    <row r="873" spans="1:27" ht="15" customHeight="1" x14ac:dyDescent="0.3">
      <c r="A873" s="4" t="str">
        <f>Cleaned_SalesTable!A873</f>
        <v>SALE871</v>
      </c>
      <c r="B873" s="26">
        <f>Cleaned_SalesTable!B873</f>
        <v>45302</v>
      </c>
      <c r="C873" s="4" t="str">
        <f t="shared" si="78"/>
        <v>Jan-2024</v>
      </c>
      <c r="D873" s="24">
        <f t="shared" si="79"/>
        <v>2024</v>
      </c>
      <c r="E873" s="4" t="str">
        <f>Cleaned_SalesTable!C873</f>
        <v>CUST1066</v>
      </c>
      <c r="F873" s="4" t="str">
        <f>VLOOKUP(E873,Cleaned_CustomerTable!$A:$H,2,FALSE())</f>
        <v>Cody Diaz</v>
      </c>
      <c r="G873" s="24">
        <f>VLOOKUP(E873,Cleaned_CustomerTable!$A:$H,3,FALSE())</f>
        <v>27</v>
      </c>
      <c r="H873" s="4" t="str">
        <f>VLOOKUP(E873,Cleaned_CustomerTable!$A:$H,8,FALSE())</f>
        <v>Silver</v>
      </c>
      <c r="I873" s="4" t="str">
        <f>VLOOKUP(E873,Cleaned_CustomerTable!$A:$H,6,FALSE())</f>
        <v>New Hampshire</v>
      </c>
      <c r="J873" s="4" t="str">
        <f>Cleaned_SalesTable!D873</f>
        <v>PROD40</v>
      </c>
      <c r="K873" s="4" t="str">
        <f>VLOOKUP(J873,Cleaned_ProductTable!$A:$F,2,FALSE())</f>
        <v>Noise-Canceling Headphones</v>
      </c>
      <c r="L873" s="4" t="str">
        <f>VLOOKUP(J873,Cleaned_ProductTable!$A:$F,3,FALSE())</f>
        <v>Electronics</v>
      </c>
      <c r="M873" s="4" t="str">
        <f>VLOOKUP(J873,Cleaned_ProductTable!$A:$F,4,FALSE())</f>
        <v>Taylor-Hart</v>
      </c>
      <c r="N873" s="4">
        <f>VLOOKUP(J873,Cleaned_ProductTable!$A:$F,5,FALSE())</f>
        <v>38.520000000000003</v>
      </c>
      <c r="O873" s="4" t="str">
        <f>Cleaned_SalesTable!E873</f>
        <v>STORE15</v>
      </c>
      <c r="P873" s="4" t="str">
        <f>VLOOKUP(O873,Cleaned_StoreTable!$A:$F,2,FALSE())</f>
        <v>Shelton PLC</v>
      </c>
      <c r="Q873" s="4" t="str">
        <f>VLOOKUP(O873,Cleaned_StoreTable!$A:$F,3,FALSE())</f>
        <v>North</v>
      </c>
      <c r="R873" s="4" t="str">
        <f>VLOOKUP(O873,Cleaned_StoreTable!$A:$F,5,FALSE())</f>
        <v>Flagship</v>
      </c>
      <c r="S873" s="4">
        <f>Cleaned_SalesTable!F873</f>
        <v>1</v>
      </c>
      <c r="T873" s="9">
        <f>Cleaned_SalesTable!G873</f>
        <v>517.82000000000005</v>
      </c>
      <c r="U873" s="8">
        <f>Cleaned_SalesTable!H873</f>
        <v>0.28999999999999998</v>
      </c>
      <c r="V873" s="4" t="str">
        <f>Cleaned_SalesTable!I873</f>
        <v>Credit Card</v>
      </c>
      <c r="W873" s="9">
        <f>Cleaned_SalesTable!J873</f>
        <v>367.65219999999999</v>
      </c>
      <c r="X873" s="9">
        <f t="shared" si="80"/>
        <v>38.520000000000003</v>
      </c>
      <c r="Y873" s="9">
        <f t="shared" si="81"/>
        <v>329.13</v>
      </c>
      <c r="Z873" s="10">
        <f t="shared" si="82"/>
        <v>0.8952</v>
      </c>
      <c r="AA873" s="4" t="str">
        <f t="shared" si="83"/>
        <v>Standard</v>
      </c>
    </row>
    <row r="874" spans="1:27" ht="15" customHeight="1" x14ac:dyDescent="0.3">
      <c r="A874" s="4" t="str">
        <f>Cleaned_SalesTable!A874</f>
        <v>SALE872</v>
      </c>
      <c r="B874" s="26">
        <f>Cleaned_SalesTable!B874</f>
        <v>45653</v>
      </c>
      <c r="C874" s="4" t="str">
        <f t="shared" si="78"/>
        <v>Dec-2024</v>
      </c>
      <c r="D874" s="24">
        <f t="shared" si="79"/>
        <v>2024</v>
      </c>
      <c r="E874" s="4" t="str">
        <f>Cleaned_SalesTable!C874</f>
        <v>CUST1379</v>
      </c>
      <c r="F874" s="4" t="str">
        <f>VLOOKUP(E874,Cleaned_CustomerTable!$A:$H,2,FALSE())</f>
        <v>Tanya Lopez</v>
      </c>
      <c r="G874" s="24">
        <f>VLOOKUP(E874,Cleaned_CustomerTable!$A:$H,3,FALSE())</f>
        <v>34</v>
      </c>
      <c r="H874" s="4" t="str">
        <f>VLOOKUP(E874,Cleaned_CustomerTable!$A:$H,8,FALSE())</f>
        <v>Gold</v>
      </c>
      <c r="I874" s="4" t="str">
        <f>VLOOKUP(E874,Cleaned_CustomerTable!$A:$H,6,FALSE())</f>
        <v>Iowa</v>
      </c>
      <c r="J874" s="4" t="str">
        <f>Cleaned_SalesTable!D874</f>
        <v>PROD76</v>
      </c>
      <c r="K874" s="4" t="str">
        <f>VLOOKUP(J874,Cleaned_ProductTable!$A:$F,2,FALSE())</f>
        <v>Wireless Mouse</v>
      </c>
      <c r="L874" s="4" t="str">
        <f>VLOOKUP(J874,Cleaned_ProductTable!$A:$F,3,FALSE())</f>
        <v>Electronics</v>
      </c>
      <c r="M874" s="4" t="str">
        <f>VLOOKUP(J874,Cleaned_ProductTable!$A:$F,4,FALSE())</f>
        <v>Larson Ltd</v>
      </c>
      <c r="N874" s="4">
        <f>VLOOKUP(J874,Cleaned_ProductTable!$A:$F,5,FALSE())</f>
        <v>392.89</v>
      </c>
      <c r="O874" s="4" t="str">
        <f>Cleaned_SalesTable!E874</f>
        <v>STORE6</v>
      </c>
      <c r="P874" s="4" t="str">
        <f>VLOOKUP(O874,Cleaned_StoreTable!$A:$F,2,FALSE())</f>
        <v>Benson-Elliott</v>
      </c>
      <c r="Q874" s="4" t="str">
        <f>VLOOKUP(O874,Cleaned_StoreTable!$A:$F,3,FALSE())</f>
        <v>East</v>
      </c>
      <c r="R874" s="4" t="str">
        <f>VLOOKUP(O874,Cleaned_StoreTable!$A:$F,5,FALSE())</f>
        <v>Online</v>
      </c>
      <c r="S874" s="4">
        <f>Cleaned_SalesTable!F874</f>
        <v>4</v>
      </c>
      <c r="T874" s="9">
        <f>Cleaned_SalesTable!G874</f>
        <v>282.45</v>
      </c>
      <c r="U874" s="8">
        <f>Cleaned_SalesTable!H874</f>
        <v>0.28999999999999998</v>
      </c>
      <c r="V874" s="4" t="str">
        <f>Cleaned_SalesTable!I874</f>
        <v>COD</v>
      </c>
      <c r="W874" s="9">
        <f>Cleaned_SalesTable!J874</f>
        <v>802.15800000000002</v>
      </c>
      <c r="X874" s="9">
        <f t="shared" si="80"/>
        <v>1571.56</v>
      </c>
      <c r="Y874" s="9">
        <f t="shared" si="81"/>
        <v>-769.4</v>
      </c>
      <c r="Z874" s="10">
        <f t="shared" si="82"/>
        <v>-0.95920000000000005</v>
      </c>
      <c r="AA874" s="4" t="str">
        <f t="shared" si="83"/>
        <v>Standard</v>
      </c>
    </row>
    <row r="875" spans="1:27" ht="15" customHeight="1" x14ac:dyDescent="0.3">
      <c r="A875" s="4" t="str">
        <f>Cleaned_SalesTable!A875</f>
        <v>SALE873</v>
      </c>
      <c r="B875" s="26">
        <f>Cleaned_SalesTable!B875</f>
        <v>45250</v>
      </c>
      <c r="C875" s="4" t="str">
        <f t="shared" si="78"/>
        <v>Nov-2023</v>
      </c>
      <c r="D875" s="24">
        <f t="shared" si="79"/>
        <v>2023</v>
      </c>
      <c r="E875" s="4" t="str">
        <f>Cleaned_SalesTable!C875</f>
        <v>CUST1455</v>
      </c>
      <c r="F875" s="4" t="str">
        <f>VLOOKUP(E875,Cleaned_CustomerTable!$A:$H,2,FALSE())</f>
        <v>Tyler Weber</v>
      </c>
      <c r="G875" s="24">
        <f>VLOOKUP(E875,Cleaned_CustomerTable!$A:$H,3,FALSE())</f>
        <v>54</v>
      </c>
      <c r="H875" s="4" t="str">
        <f>VLOOKUP(E875,Cleaned_CustomerTable!$A:$H,8,FALSE())</f>
        <v>Gold</v>
      </c>
      <c r="I875" s="4" t="str">
        <f>VLOOKUP(E875,Cleaned_CustomerTable!$A:$H,6,FALSE())</f>
        <v>Illinois</v>
      </c>
      <c r="J875" s="4" t="str">
        <f>Cleaned_SalesTable!D875</f>
        <v>PROD87</v>
      </c>
      <c r="K875" s="4" t="str">
        <f>VLOOKUP(J875,Cleaned_ProductTable!$A:$F,2,FALSE())</f>
        <v>LED Bedside Lamp</v>
      </c>
      <c r="L875" s="4" t="str">
        <f>VLOOKUP(J875,Cleaned_ProductTable!$A:$F,3,FALSE())</f>
        <v>Home</v>
      </c>
      <c r="M875" s="4" t="str">
        <f>VLOOKUP(J875,Cleaned_ProductTable!$A:$F,4,FALSE())</f>
        <v>Aguilar, Horton and Lewis</v>
      </c>
      <c r="N875" s="4">
        <f>VLOOKUP(J875,Cleaned_ProductTable!$A:$F,5,FALSE())</f>
        <v>371.38</v>
      </c>
      <c r="O875" s="4" t="str">
        <f>Cleaned_SalesTable!E875</f>
        <v>STORE7</v>
      </c>
      <c r="P875" s="4" t="str">
        <f>VLOOKUP(O875,Cleaned_StoreTable!$A:$F,2,FALSE())</f>
        <v>Martinez-Mullins</v>
      </c>
      <c r="Q875" s="4" t="str">
        <f>VLOOKUP(O875,Cleaned_StoreTable!$A:$F,3,FALSE())</f>
        <v>South</v>
      </c>
      <c r="R875" s="4" t="str">
        <f>VLOOKUP(O875,Cleaned_StoreTable!$A:$F,5,FALSE())</f>
        <v>Online</v>
      </c>
      <c r="S875" s="4">
        <f>Cleaned_SalesTable!F875</f>
        <v>2</v>
      </c>
      <c r="T875" s="9">
        <f>Cleaned_SalesTable!G875</f>
        <v>386.46</v>
      </c>
      <c r="U875" s="8">
        <f>Cleaned_SalesTable!H875</f>
        <v>0.23</v>
      </c>
      <c r="V875" s="4" t="str">
        <f>Cleaned_SalesTable!I875</f>
        <v>COD</v>
      </c>
      <c r="W875" s="9">
        <f>Cleaned_SalesTable!J875</f>
        <v>595.14840000000004</v>
      </c>
      <c r="X875" s="9">
        <f t="shared" si="80"/>
        <v>742.76</v>
      </c>
      <c r="Y875" s="9">
        <f t="shared" si="81"/>
        <v>-147.61000000000001</v>
      </c>
      <c r="Z875" s="10">
        <f t="shared" si="82"/>
        <v>-0.248</v>
      </c>
      <c r="AA875" s="4" t="str">
        <f t="shared" si="83"/>
        <v>Standard</v>
      </c>
    </row>
    <row r="876" spans="1:27" ht="15" customHeight="1" x14ac:dyDescent="0.3">
      <c r="A876" s="4" t="str">
        <f>Cleaned_SalesTable!A876</f>
        <v>SALE874</v>
      </c>
      <c r="B876" s="26">
        <f>Cleaned_SalesTable!B876</f>
        <v>45661</v>
      </c>
      <c r="C876" s="4" t="str">
        <f t="shared" si="78"/>
        <v>Jan-2025</v>
      </c>
      <c r="D876" s="24">
        <f t="shared" si="79"/>
        <v>2025</v>
      </c>
      <c r="E876" s="4" t="str">
        <f>Cleaned_SalesTable!C876</f>
        <v>CUST1195</v>
      </c>
      <c r="F876" s="4" t="str">
        <f>VLOOKUP(E876,Cleaned_CustomerTable!$A:$H,2,FALSE())</f>
        <v>Anthony Garcia</v>
      </c>
      <c r="G876" s="24">
        <f>VLOOKUP(E876,Cleaned_CustomerTable!$A:$H,3,FALSE())</f>
        <v>60</v>
      </c>
      <c r="H876" s="4" t="str">
        <f>VLOOKUP(E876,Cleaned_CustomerTable!$A:$H,8,FALSE())</f>
        <v>Silver</v>
      </c>
      <c r="I876" s="4" t="str">
        <f>VLOOKUP(E876,Cleaned_CustomerTable!$A:$H,6,FALSE())</f>
        <v>Arizona</v>
      </c>
      <c r="J876" s="4" t="str">
        <f>Cleaned_SalesTable!D876</f>
        <v>PROD19</v>
      </c>
      <c r="K876" s="4" t="str">
        <f>VLOOKUP(J876,Cleaned_ProductTable!$A:$F,2,FALSE())</f>
        <v>Knee Support Brace</v>
      </c>
      <c r="L876" s="4" t="str">
        <f>VLOOKUP(J876,Cleaned_ProductTable!$A:$F,3,FALSE())</f>
        <v>Sports</v>
      </c>
      <c r="M876" s="4" t="str">
        <f>VLOOKUP(J876,Cleaned_ProductTable!$A:$F,4,FALSE())</f>
        <v>May-Reese</v>
      </c>
      <c r="N876" s="4">
        <f>VLOOKUP(J876,Cleaned_ProductTable!$A:$F,5,FALSE())</f>
        <v>21.34</v>
      </c>
      <c r="O876" s="4" t="str">
        <f>Cleaned_SalesTable!E876</f>
        <v>STORE3</v>
      </c>
      <c r="P876" s="4" t="str">
        <f>VLOOKUP(O876,Cleaned_StoreTable!$A:$F,2,FALSE())</f>
        <v>Johnson-Wright</v>
      </c>
      <c r="Q876" s="4" t="str">
        <f>VLOOKUP(O876,Cleaned_StoreTable!$A:$F,3,FALSE())</f>
        <v>North</v>
      </c>
      <c r="R876" s="4" t="str">
        <f>VLOOKUP(O876,Cleaned_StoreTable!$A:$F,5,FALSE())</f>
        <v>Outlet</v>
      </c>
      <c r="S876" s="4">
        <f>Cleaned_SalesTable!F876</f>
        <v>1</v>
      </c>
      <c r="T876" s="9">
        <f>Cleaned_SalesTable!G876</f>
        <v>270.45</v>
      </c>
      <c r="U876" s="8">
        <f>Cleaned_SalesTable!H876</f>
        <v>0.15</v>
      </c>
      <c r="V876" s="4" t="str">
        <f>Cleaned_SalesTable!I876</f>
        <v>COD</v>
      </c>
      <c r="W876" s="9">
        <f>Cleaned_SalesTable!J876</f>
        <v>229.88249999999999</v>
      </c>
      <c r="X876" s="9">
        <f t="shared" si="80"/>
        <v>21.34</v>
      </c>
      <c r="Y876" s="9">
        <f t="shared" si="81"/>
        <v>208.54</v>
      </c>
      <c r="Z876" s="10">
        <f t="shared" si="82"/>
        <v>0.90720000000000001</v>
      </c>
      <c r="AA876" s="4" t="str">
        <f t="shared" si="83"/>
        <v>Standard</v>
      </c>
    </row>
    <row r="877" spans="1:27" ht="15" customHeight="1" x14ac:dyDescent="0.3">
      <c r="A877" s="4" t="str">
        <f>Cleaned_SalesTable!A877</f>
        <v>SALE875</v>
      </c>
      <c r="B877" s="26">
        <f>Cleaned_SalesTable!B877</f>
        <v>45493</v>
      </c>
      <c r="C877" s="4" t="str">
        <f t="shared" si="78"/>
        <v>Jul-2024</v>
      </c>
      <c r="D877" s="24">
        <f t="shared" si="79"/>
        <v>2024</v>
      </c>
      <c r="E877" s="4" t="str">
        <f>Cleaned_SalesTable!C877</f>
        <v>CUST1041</v>
      </c>
      <c r="F877" s="4" t="str">
        <f>VLOOKUP(E877,Cleaned_CustomerTable!$A:$H,2,FALSE())</f>
        <v>James Gibbs</v>
      </c>
      <c r="G877" s="24">
        <f>VLOOKUP(E877,Cleaned_CustomerTable!$A:$H,3,FALSE())</f>
        <v>21</v>
      </c>
      <c r="H877" s="4" t="str">
        <f>VLOOKUP(E877,Cleaned_CustomerTable!$A:$H,8,FALSE())</f>
        <v>Platinum</v>
      </c>
      <c r="I877" s="4" t="str">
        <f>VLOOKUP(E877,Cleaned_CustomerTable!$A:$H,6,FALSE())</f>
        <v>Alaska</v>
      </c>
      <c r="J877" s="4" t="str">
        <f>Cleaned_SalesTable!D877</f>
        <v>PROD76</v>
      </c>
      <c r="K877" s="4" t="str">
        <f>VLOOKUP(J877,Cleaned_ProductTable!$A:$F,2,FALSE())</f>
        <v>Wireless Mouse</v>
      </c>
      <c r="L877" s="4" t="str">
        <f>VLOOKUP(J877,Cleaned_ProductTable!$A:$F,3,FALSE())</f>
        <v>Electronics</v>
      </c>
      <c r="M877" s="4" t="str">
        <f>VLOOKUP(J877,Cleaned_ProductTable!$A:$F,4,FALSE())</f>
        <v>Larson Ltd</v>
      </c>
      <c r="N877" s="4">
        <f>VLOOKUP(J877,Cleaned_ProductTable!$A:$F,5,FALSE())</f>
        <v>392.89</v>
      </c>
      <c r="O877" s="4" t="str">
        <f>Cleaned_SalesTable!E877</f>
        <v>STORE10</v>
      </c>
      <c r="P877" s="4" t="str">
        <f>VLOOKUP(O877,Cleaned_StoreTable!$A:$F,2,FALSE())</f>
        <v>Hill, Wagner and Ballard</v>
      </c>
      <c r="Q877" s="4" t="str">
        <f>VLOOKUP(O877,Cleaned_StoreTable!$A:$F,3,FALSE())</f>
        <v>East</v>
      </c>
      <c r="R877" s="4" t="str">
        <f>VLOOKUP(O877,Cleaned_StoreTable!$A:$F,5,FALSE())</f>
        <v>Online</v>
      </c>
      <c r="S877" s="4">
        <f>Cleaned_SalesTable!F877</f>
        <v>4</v>
      </c>
      <c r="T877" s="9">
        <f>Cleaned_SalesTable!G877</f>
        <v>762.94</v>
      </c>
      <c r="U877" s="8">
        <f>Cleaned_SalesTable!H877</f>
        <v>0.09</v>
      </c>
      <c r="V877" s="4" t="str">
        <f>Cleaned_SalesTable!I877</f>
        <v>COD</v>
      </c>
      <c r="W877" s="9">
        <f>Cleaned_SalesTable!J877</f>
        <v>2777.1016</v>
      </c>
      <c r="X877" s="9">
        <f t="shared" si="80"/>
        <v>1571.56</v>
      </c>
      <c r="Y877" s="9">
        <f t="shared" si="81"/>
        <v>1205.54</v>
      </c>
      <c r="Z877" s="10">
        <f t="shared" si="82"/>
        <v>0.43409999999999999</v>
      </c>
      <c r="AA877" s="4" t="str">
        <f t="shared" si="83"/>
        <v>High Value</v>
      </c>
    </row>
    <row r="878" spans="1:27" ht="15" customHeight="1" x14ac:dyDescent="0.3">
      <c r="A878" s="4" t="str">
        <f>Cleaned_SalesTable!A878</f>
        <v>SALE876</v>
      </c>
      <c r="B878" s="26">
        <f>Cleaned_SalesTable!B878</f>
        <v>45242</v>
      </c>
      <c r="C878" s="4" t="str">
        <f t="shared" si="78"/>
        <v>Nov-2023</v>
      </c>
      <c r="D878" s="24">
        <f t="shared" si="79"/>
        <v>2023</v>
      </c>
      <c r="E878" s="4" t="str">
        <f>Cleaned_SalesTable!C878</f>
        <v>CUST1494</v>
      </c>
      <c r="F878" s="4" t="str">
        <f>VLOOKUP(E878,Cleaned_CustomerTable!$A:$H,2,FALSE())</f>
        <v>Justin Lopez</v>
      </c>
      <c r="G878" s="24">
        <f>VLOOKUP(E878,Cleaned_CustomerTable!$A:$H,3,FALSE())</f>
        <v>21</v>
      </c>
      <c r="H878" s="4" t="str">
        <f>VLOOKUP(E878,Cleaned_CustomerTable!$A:$H,8,FALSE())</f>
        <v>Gold</v>
      </c>
      <c r="I878" s="4" t="str">
        <f>VLOOKUP(E878,Cleaned_CustomerTable!$A:$H,6,FALSE())</f>
        <v>Texas</v>
      </c>
      <c r="J878" s="4" t="str">
        <f>Cleaned_SalesTable!D878</f>
        <v>PROD41</v>
      </c>
      <c r="K878" s="4" t="str">
        <f>VLOOKUP(J878,Cleaned_ProductTable!$A:$F,2,FALSE())</f>
        <v>Yoga Exercise Mat</v>
      </c>
      <c r="L878" s="4" t="str">
        <f>VLOOKUP(J878,Cleaned_ProductTable!$A:$F,3,FALSE())</f>
        <v>Sports</v>
      </c>
      <c r="M878" s="4" t="str">
        <f>VLOOKUP(J878,Cleaned_ProductTable!$A:$F,4,FALSE())</f>
        <v>Carroll, Long and Mendoza</v>
      </c>
      <c r="N878" s="4">
        <f>VLOOKUP(J878,Cleaned_ProductTable!$A:$F,5,FALSE())</f>
        <v>313.26</v>
      </c>
      <c r="O878" s="4" t="str">
        <f>Cleaned_SalesTable!E878</f>
        <v>STORE13</v>
      </c>
      <c r="P878" s="4" t="str">
        <f>VLOOKUP(O878,Cleaned_StoreTable!$A:$F,2,FALSE())</f>
        <v>Gardner, Humphrey and Contreras</v>
      </c>
      <c r="Q878" s="4" t="str">
        <f>VLOOKUP(O878,Cleaned_StoreTable!$A:$F,3,FALSE())</f>
        <v>East</v>
      </c>
      <c r="R878" s="4" t="str">
        <f>VLOOKUP(O878,Cleaned_StoreTable!$A:$F,5,FALSE())</f>
        <v>Flagship</v>
      </c>
      <c r="S878" s="4">
        <f>Cleaned_SalesTable!F878</f>
        <v>1</v>
      </c>
      <c r="T878" s="9">
        <f>Cleaned_SalesTable!G878</f>
        <v>409.03</v>
      </c>
      <c r="U878" s="8">
        <f>Cleaned_SalesTable!H878</f>
        <v>0.25</v>
      </c>
      <c r="V878" s="4" t="str">
        <f>Cleaned_SalesTable!I878</f>
        <v>COD</v>
      </c>
      <c r="W878" s="9">
        <f>Cleaned_SalesTable!J878</f>
        <v>306.77249999999998</v>
      </c>
      <c r="X878" s="9">
        <f t="shared" si="80"/>
        <v>313.26</v>
      </c>
      <c r="Y878" s="9">
        <f t="shared" si="81"/>
        <v>-6.49</v>
      </c>
      <c r="Z878" s="10">
        <f t="shared" si="82"/>
        <v>-2.12E-2</v>
      </c>
      <c r="AA878" s="4" t="str">
        <f t="shared" si="83"/>
        <v>Standard</v>
      </c>
    </row>
    <row r="879" spans="1:27" ht="15" customHeight="1" x14ac:dyDescent="0.3">
      <c r="A879" s="4" t="str">
        <f>Cleaned_SalesTable!A879</f>
        <v>SALE877</v>
      </c>
      <c r="B879" s="26">
        <f>Cleaned_SalesTable!B879</f>
        <v>45411</v>
      </c>
      <c r="C879" s="4" t="str">
        <f t="shared" si="78"/>
        <v>Apr-2024</v>
      </c>
      <c r="D879" s="24">
        <f t="shared" si="79"/>
        <v>2024</v>
      </c>
      <c r="E879" s="4" t="str">
        <f>Cleaned_SalesTable!C879</f>
        <v>CUST1219</v>
      </c>
      <c r="F879" s="4" t="str">
        <f>VLOOKUP(E879,Cleaned_CustomerTable!$A:$H,2,FALSE())</f>
        <v>Jordan Wells</v>
      </c>
      <c r="G879" s="24">
        <f>VLOOKUP(E879,Cleaned_CustomerTable!$A:$H,3,FALSE())</f>
        <v>47</v>
      </c>
      <c r="H879" s="4" t="str">
        <f>VLOOKUP(E879,Cleaned_CustomerTable!$A:$H,8,FALSE())</f>
        <v>Gold</v>
      </c>
      <c r="I879" s="4" t="str">
        <f>VLOOKUP(E879,Cleaned_CustomerTable!$A:$H,6,FALSE())</f>
        <v>New Jersey</v>
      </c>
      <c r="J879" s="4" t="str">
        <f>Cleaned_SalesTable!D879</f>
        <v>PROD96</v>
      </c>
      <c r="K879" s="4" t="str">
        <f>VLOOKUP(J879,Cleaned_ProductTable!$A:$F,2,FALSE())</f>
        <v>Women's Formal Blazer</v>
      </c>
      <c r="L879" s="4" t="str">
        <f>VLOOKUP(J879,Cleaned_ProductTable!$A:$F,3,FALSE())</f>
        <v>Clothing</v>
      </c>
      <c r="M879" s="4" t="str">
        <f>VLOOKUP(J879,Cleaned_ProductTable!$A:$F,4,FALSE())</f>
        <v>Phillips and Sons</v>
      </c>
      <c r="N879" s="4">
        <f>VLOOKUP(J879,Cleaned_ProductTable!$A:$F,5,FALSE())</f>
        <v>358.47</v>
      </c>
      <c r="O879" s="4" t="str">
        <f>Cleaned_SalesTable!E879</f>
        <v>STORE18</v>
      </c>
      <c r="P879" s="4" t="str">
        <f>VLOOKUP(O879,Cleaned_StoreTable!$A:$F,2,FALSE())</f>
        <v>Guerrero-Schmitt</v>
      </c>
      <c r="Q879" s="4" t="str">
        <f>VLOOKUP(O879,Cleaned_StoreTable!$A:$F,3,FALSE())</f>
        <v>East</v>
      </c>
      <c r="R879" s="4" t="str">
        <f>VLOOKUP(O879,Cleaned_StoreTable!$A:$F,5,FALSE())</f>
        <v>Flagship</v>
      </c>
      <c r="S879" s="4">
        <f>Cleaned_SalesTable!F879</f>
        <v>2</v>
      </c>
      <c r="T879" s="9">
        <f>Cleaned_SalesTable!G879</f>
        <v>891.13</v>
      </c>
      <c r="U879" s="8">
        <f>Cleaned_SalesTable!H879</f>
        <v>0.13</v>
      </c>
      <c r="V879" s="4" t="str">
        <f>Cleaned_SalesTable!I879</f>
        <v>Credit Card</v>
      </c>
      <c r="W879" s="9">
        <f>Cleaned_SalesTable!J879</f>
        <v>1550.5662</v>
      </c>
      <c r="X879" s="9">
        <f t="shared" si="80"/>
        <v>716.94</v>
      </c>
      <c r="Y879" s="9">
        <f t="shared" si="81"/>
        <v>833.63</v>
      </c>
      <c r="Z879" s="10">
        <f t="shared" si="82"/>
        <v>0.53759999999999997</v>
      </c>
      <c r="AA879" s="4" t="str">
        <f t="shared" si="83"/>
        <v>High Value</v>
      </c>
    </row>
    <row r="880" spans="1:27" ht="15" customHeight="1" x14ac:dyDescent="0.3">
      <c r="A880" s="4" t="str">
        <f>Cleaned_SalesTable!A880</f>
        <v>SALE878</v>
      </c>
      <c r="B880" s="26">
        <f>Cleaned_SalesTable!B880</f>
        <v>45593</v>
      </c>
      <c r="C880" s="4" t="str">
        <f t="shared" si="78"/>
        <v>Oct-2024</v>
      </c>
      <c r="D880" s="24">
        <f t="shared" si="79"/>
        <v>2024</v>
      </c>
      <c r="E880" s="4" t="str">
        <f>Cleaned_SalesTable!C880</f>
        <v>CUST1032</v>
      </c>
      <c r="F880" s="4" t="str">
        <f>VLOOKUP(E880,Cleaned_CustomerTable!$A:$H,2,FALSE())</f>
        <v>Mike Jennings</v>
      </c>
      <c r="G880" s="24">
        <f>VLOOKUP(E880,Cleaned_CustomerTable!$A:$H,3,FALSE())</f>
        <v>48</v>
      </c>
      <c r="H880" s="4" t="str">
        <f>VLOOKUP(E880,Cleaned_CustomerTable!$A:$H,8,FALSE())</f>
        <v>Gold</v>
      </c>
      <c r="I880" s="4" t="str">
        <f>VLOOKUP(E880,Cleaned_CustomerTable!$A:$H,6,FALSE())</f>
        <v>Arizona</v>
      </c>
      <c r="J880" s="4" t="str">
        <f>Cleaned_SalesTable!D880</f>
        <v>PROD92</v>
      </c>
      <c r="K880" s="4" t="str">
        <f>VLOOKUP(J880,Cleaned_ProductTable!$A:$F,2,FALSE())</f>
        <v>Microwave Oven</v>
      </c>
      <c r="L880" s="4" t="str">
        <f>VLOOKUP(J880,Cleaned_ProductTable!$A:$F,3,FALSE())</f>
        <v>Home</v>
      </c>
      <c r="M880" s="4" t="str">
        <f>VLOOKUP(J880,Cleaned_ProductTable!$A:$F,4,FALSE())</f>
        <v>Green, Powell and Palmer</v>
      </c>
      <c r="N880" s="4">
        <f>VLOOKUP(J880,Cleaned_ProductTable!$A:$F,5,FALSE())</f>
        <v>447.43</v>
      </c>
      <c r="O880" s="4" t="str">
        <f>Cleaned_SalesTable!E880</f>
        <v>STORE16</v>
      </c>
      <c r="P880" s="4" t="str">
        <f>VLOOKUP(O880,Cleaned_StoreTable!$A:$F,2,FALSE())</f>
        <v>Frederick-Wright</v>
      </c>
      <c r="Q880" s="4" t="str">
        <f>VLOOKUP(O880,Cleaned_StoreTable!$A:$F,3,FALSE())</f>
        <v>West</v>
      </c>
      <c r="R880" s="4" t="str">
        <f>VLOOKUP(O880,Cleaned_StoreTable!$A:$F,5,FALSE())</f>
        <v>Flagship</v>
      </c>
      <c r="S880" s="4">
        <f>Cleaned_SalesTable!F880</f>
        <v>1</v>
      </c>
      <c r="T880" s="9">
        <f>Cleaned_SalesTable!G880</f>
        <v>553.38</v>
      </c>
      <c r="U880" s="8">
        <f>Cleaned_SalesTable!H880</f>
        <v>0.21</v>
      </c>
      <c r="V880" s="4" t="str">
        <f>Cleaned_SalesTable!I880</f>
        <v>PayPal</v>
      </c>
      <c r="W880" s="9">
        <f>Cleaned_SalesTable!J880</f>
        <v>437.17020000000002</v>
      </c>
      <c r="X880" s="9">
        <f t="shared" si="80"/>
        <v>447.43</v>
      </c>
      <c r="Y880" s="9">
        <f t="shared" si="81"/>
        <v>-10.26</v>
      </c>
      <c r="Z880" s="10">
        <f t="shared" si="82"/>
        <v>-2.35E-2</v>
      </c>
      <c r="AA880" s="4" t="str">
        <f t="shared" si="83"/>
        <v>Standard</v>
      </c>
    </row>
    <row r="881" spans="1:27" ht="15" customHeight="1" x14ac:dyDescent="0.3">
      <c r="A881" s="4" t="str">
        <f>Cleaned_SalesTable!A881</f>
        <v>SALE879</v>
      </c>
      <c r="B881" s="26">
        <f>Cleaned_SalesTable!B881</f>
        <v>45281</v>
      </c>
      <c r="C881" s="4" t="str">
        <f t="shared" si="78"/>
        <v>Dec-2023</v>
      </c>
      <c r="D881" s="24">
        <f t="shared" si="79"/>
        <v>2023</v>
      </c>
      <c r="E881" s="4" t="str">
        <f>Cleaned_SalesTable!C881</f>
        <v>CUST1160</v>
      </c>
      <c r="F881" s="4" t="str">
        <f>VLOOKUP(E881,Cleaned_CustomerTable!$A:$H,2,FALSE())</f>
        <v>John Lawson</v>
      </c>
      <c r="G881" s="24">
        <f>VLOOKUP(E881,Cleaned_CustomerTable!$A:$H,3,FALSE())</f>
        <v>41</v>
      </c>
      <c r="H881" s="4" t="str">
        <f>VLOOKUP(E881,Cleaned_CustomerTable!$A:$H,8,FALSE())</f>
        <v>Platinum</v>
      </c>
      <c r="I881" s="4" t="str">
        <f>VLOOKUP(E881,Cleaned_CustomerTable!$A:$H,6,FALSE())</f>
        <v>North Carolina</v>
      </c>
      <c r="J881" s="4" t="str">
        <f>Cleaned_SalesTable!D881</f>
        <v>PROD85</v>
      </c>
      <c r="K881" s="4" t="str">
        <f>VLOOKUP(J881,Cleaned_ProductTable!$A:$F,2,FALSE())</f>
        <v>Women's Beanie Hat</v>
      </c>
      <c r="L881" s="4" t="str">
        <f>VLOOKUP(J881,Cleaned_ProductTable!$A:$F,3,FALSE())</f>
        <v>Clothing</v>
      </c>
      <c r="M881" s="4" t="str">
        <f>VLOOKUP(J881,Cleaned_ProductTable!$A:$F,4,FALSE())</f>
        <v>Richardson-Carrillo</v>
      </c>
      <c r="N881" s="4">
        <f>VLOOKUP(J881,Cleaned_ProductTable!$A:$F,5,FALSE())</f>
        <v>119.57</v>
      </c>
      <c r="O881" s="4" t="str">
        <f>Cleaned_SalesTable!E881</f>
        <v>STORE13</v>
      </c>
      <c r="P881" s="4" t="str">
        <f>VLOOKUP(O881,Cleaned_StoreTable!$A:$F,2,FALSE())</f>
        <v>Gardner, Humphrey and Contreras</v>
      </c>
      <c r="Q881" s="4" t="str">
        <f>VLOOKUP(O881,Cleaned_StoreTable!$A:$F,3,FALSE())</f>
        <v>East</v>
      </c>
      <c r="R881" s="4" t="str">
        <f>VLOOKUP(O881,Cleaned_StoreTable!$A:$F,5,FALSE())</f>
        <v>Flagship</v>
      </c>
      <c r="S881" s="4">
        <f>Cleaned_SalesTable!F881</f>
        <v>2</v>
      </c>
      <c r="T881" s="9">
        <f>Cleaned_SalesTable!G881</f>
        <v>652.29999999999995</v>
      </c>
      <c r="U881" s="8">
        <f>Cleaned_SalesTable!H881</f>
        <v>0.16</v>
      </c>
      <c r="V881" s="4" t="str">
        <f>Cleaned_SalesTable!I881</f>
        <v>COD</v>
      </c>
      <c r="W881" s="9">
        <f>Cleaned_SalesTable!J881</f>
        <v>1095.864</v>
      </c>
      <c r="X881" s="9">
        <f t="shared" si="80"/>
        <v>239.14</v>
      </c>
      <c r="Y881" s="9">
        <f t="shared" si="81"/>
        <v>856.72</v>
      </c>
      <c r="Z881" s="10">
        <f t="shared" si="82"/>
        <v>0.78180000000000005</v>
      </c>
      <c r="AA881" s="4" t="str">
        <f t="shared" si="83"/>
        <v>High Value</v>
      </c>
    </row>
    <row r="882" spans="1:27" ht="15" customHeight="1" x14ac:dyDescent="0.3">
      <c r="A882" s="4" t="str">
        <f>Cleaned_SalesTable!A882</f>
        <v>SALE880</v>
      </c>
      <c r="B882" s="26">
        <f>Cleaned_SalesTable!B882</f>
        <v>45575</v>
      </c>
      <c r="C882" s="4" t="str">
        <f t="shared" si="78"/>
        <v>Oct-2024</v>
      </c>
      <c r="D882" s="24">
        <f t="shared" si="79"/>
        <v>2024</v>
      </c>
      <c r="E882" s="4" t="str">
        <f>Cleaned_SalesTable!C882</f>
        <v>CUST1122</v>
      </c>
      <c r="F882" s="4" t="str">
        <f>VLOOKUP(E882,Cleaned_CustomerTable!$A:$H,2,FALSE())</f>
        <v>Michael Chang</v>
      </c>
      <c r="G882" s="24">
        <f>VLOOKUP(E882,Cleaned_CustomerTable!$A:$H,3,FALSE())</f>
        <v>50</v>
      </c>
      <c r="H882" s="4" t="str">
        <f>VLOOKUP(E882,Cleaned_CustomerTable!$A:$H,8,FALSE())</f>
        <v>Platinum</v>
      </c>
      <c r="I882" s="4" t="str">
        <f>VLOOKUP(E882,Cleaned_CustomerTable!$A:$H,6,FALSE())</f>
        <v>North Carolina</v>
      </c>
      <c r="J882" s="4" t="str">
        <f>Cleaned_SalesTable!D882</f>
        <v>PROD42</v>
      </c>
      <c r="K882" s="4" t="str">
        <f>VLOOKUP(J882,Cleaned_ProductTable!$A:$F,2,FALSE())</f>
        <v>Smart Home WiFi Camera</v>
      </c>
      <c r="L882" s="4" t="str">
        <f>VLOOKUP(J882,Cleaned_ProductTable!$A:$F,3,FALSE())</f>
        <v>Electronics</v>
      </c>
      <c r="M882" s="4" t="str">
        <f>VLOOKUP(J882,Cleaned_ProductTable!$A:$F,4,FALSE())</f>
        <v>Holmes LLC</v>
      </c>
      <c r="N882" s="4">
        <f>VLOOKUP(J882,Cleaned_ProductTable!$A:$F,5,FALSE())</f>
        <v>450.71</v>
      </c>
      <c r="O882" s="4" t="str">
        <f>Cleaned_SalesTable!E882</f>
        <v>STORE9</v>
      </c>
      <c r="P882" s="4" t="str">
        <f>VLOOKUP(O882,Cleaned_StoreTable!$A:$F,2,FALSE())</f>
        <v>Moore, Padilla and Butler</v>
      </c>
      <c r="Q882" s="4" t="str">
        <f>VLOOKUP(O882,Cleaned_StoreTable!$A:$F,3,FALSE())</f>
        <v>South</v>
      </c>
      <c r="R882" s="4" t="str">
        <f>VLOOKUP(O882,Cleaned_StoreTable!$A:$F,5,FALSE())</f>
        <v>Flagship</v>
      </c>
      <c r="S882" s="4">
        <f>Cleaned_SalesTable!F882</f>
        <v>4</v>
      </c>
      <c r="T882" s="9">
        <f>Cleaned_SalesTable!G882</f>
        <v>194.36</v>
      </c>
      <c r="U882" s="8">
        <f>Cleaned_SalesTable!H882</f>
        <v>0.18</v>
      </c>
      <c r="V882" s="4" t="str">
        <f>Cleaned_SalesTable!I882</f>
        <v>COD</v>
      </c>
      <c r="W882" s="9">
        <f>Cleaned_SalesTable!J882</f>
        <v>637.50080000000003</v>
      </c>
      <c r="X882" s="9">
        <f t="shared" si="80"/>
        <v>1802.84</v>
      </c>
      <c r="Y882" s="9">
        <f t="shared" si="81"/>
        <v>-1165.3399999999999</v>
      </c>
      <c r="Z882" s="10">
        <f t="shared" si="82"/>
        <v>-1.8280000000000001</v>
      </c>
      <c r="AA882" s="4" t="str">
        <f t="shared" si="83"/>
        <v>Standard</v>
      </c>
    </row>
    <row r="883" spans="1:27" ht="15" customHeight="1" x14ac:dyDescent="0.3">
      <c r="A883" s="4" t="str">
        <f>Cleaned_SalesTable!A883</f>
        <v>SALE881</v>
      </c>
      <c r="B883" s="26">
        <f>Cleaned_SalesTable!B883</f>
        <v>45660</v>
      </c>
      <c r="C883" s="4" t="str">
        <f t="shared" si="78"/>
        <v>Jan-2025</v>
      </c>
      <c r="D883" s="24">
        <f t="shared" si="79"/>
        <v>2025</v>
      </c>
      <c r="E883" s="4" t="str">
        <f>Cleaned_SalesTable!C883</f>
        <v>CUST1153</v>
      </c>
      <c r="F883" s="4" t="str">
        <f>VLOOKUP(E883,Cleaned_CustomerTable!$A:$H,2,FALSE())</f>
        <v>Joseph Faulkner</v>
      </c>
      <c r="G883" s="24">
        <f>VLOOKUP(E883,Cleaned_CustomerTable!$A:$H,3,FALSE())</f>
        <v>31</v>
      </c>
      <c r="H883" s="4" t="str">
        <f>VLOOKUP(E883,Cleaned_CustomerTable!$A:$H,8,FALSE())</f>
        <v>Bronze</v>
      </c>
      <c r="I883" s="4" t="str">
        <f>VLOOKUP(E883,Cleaned_CustomerTable!$A:$H,6,FALSE())</f>
        <v>North Dakota</v>
      </c>
      <c r="J883" s="4" t="str">
        <f>Cleaned_SalesTable!D883</f>
        <v>PROD92</v>
      </c>
      <c r="K883" s="4" t="str">
        <f>VLOOKUP(J883,Cleaned_ProductTable!$A:$F,2,FALSE())</f>
        <v>Microwave Oven</v>
      </c>
      <c r="L883" s="4" t="str">
        <f>VLOOKUP(J883,Cleaned_ProductTable!$A:$F,3,FALSE())</f>
        <v>Home</v>
      </c>
      <c r="M883" s="4" t="str">
        <f>VLOOKUP(J883,Cleaned_ProductTable!$A:$F,4,FALSE())</f>
        <v>Green, Powell and Palmer</v>
      </c>
      <c r="N883" s="4">
        <f>VLOOKUP(J883,Cleaned_ProductTable!$A:$F,5,FALSE())</f>
        <v>447.43</v>
      </c>
      <c r="O883" s="4" t="str">
        <f>Cleaned_SalesTable!E883</f>
        <v>STORE1</v>
      </c>
      <c r="P883" s="4" t="str">
        <f>VLOOKUP(O883,Cleaned_StoreTable!$A:$F,2,FALSE())</f>
        <v>Martinez, Adkins and Johnson</v>
      </c>
      <c r="Q883" s="4" t="str">
        <f>VLOOKUP(O883,Cleaned_StoreTable!$A:$F,3,FALSE())</f>
        <v>North</v>
      </c>
      <c r="R883" s="4" t="str">
        <f>VLOOKUP(O883,Cleaned_StoreTable!$A:$F,5,FALSE())</f>
        <v>Flagship</v>
      </c>
      <c r="S883" s="4">
        <f>Cleaned_SalesTable!F883</f>
        <v>3</v>
      </c>
      <c r="T883" s="9">
        <f>Cleaned_SalesTable!G883</f>
        <v>476.37</v>
      </c>
      <c r="U883" s="8">
        <f>Cleaned_SalesTable!H883</f>
        <v>0.21</v>
      </c>
      <c r="V883" s="4" t="str">
        <f>Cleaned_SalesTable!I883</f>
        <v>COD</v>
      </c>
      <c r="W883" s="9">
        <f>Cleaned_SalesTable!J883</f>
        <v>1128.9969000000001</v>
      </c>
      <c r="X883" s="9">
        <f t="shared" si="80"/>
        <v>1342.29</v>
      </c>
      <c r="Y883" s="9">
        <f t="shared" si="81"/>
        <v>-213.29</v>
      </c>
      <c r="Z883" s="10">
        <f t="shared" si="82"/>
        <v>-0.18890000000000001</v>
      </c>
      <c r="AA883" s="4" t="str">
        <f t="shared" si="83"/>
        <v>High Value</v>
      </c>
    </row>
    <row r="884" spans="1:27" ht="15" customHeight="1" x14ac:dyDescent="0.3">
      <c r="A884" s="4" t="str">
        <f>Cleaned_SalesTable!A884</f>
        <v>SALE882</v>
      </c>
      <c r="B884" s="26">
        <f>Cleaned_SalesTable!B884</f>
        <v>45360</v>
      </c>
      <c r="C884" s="4" t="str">
        <f t="shared" si="78"/>
        <v>Mar-2024</v>
      </c>
      <c r="D884" s="24">
        <f t="shared" si="79"/>
        <v>2024</v>
      </c>
      <c r="E884" s="4" t="str">
        <f>Cleaned_SalesTable!C884</f>
        <v>CUST1365</v>
      </c>
      <c r="F884" s="4" t="str">
        <f>VLOOKUP(E884,Cleaned_CustomerTable!$A:$H,2,FALSE())</f>
        <v>Brandon Mcbride</v>
      </c>
      <c r="G884" s="24">
        <f>VLOOKUP(E884,Cleaned_CustomerTable!$A:$H,3,FALSE())</f>
        <v>63</v>
      </c>
      <c r="H884" s="4" t="str">
        <f>VLOOKUP(E884,Cleaned_CustomerTable!$A:$H,8,FALSE())</f>
        <v>Platinum</v>
      </c>
      <c r="I884" s="4" t="str">
        <f>VLOOKUP(E884,Cleaned_CustomerTable!$A:$H,6,FALSE())</f>
        <v>Alaska</v>
      </c>
      <c r="J884" s="4" t="str">
        <f>Cleaned_SalesTable!D884</f>
        <v>PROD40</v>
      </c>
      <c r="K884" s="4" t="str">
        <f>VLOOKUP(J884,Cleaned_ProductTable!$A:$F,2,FALSE())</f>
        <v>Noise-Canceling Headphones</v>
      </c>
      <c r="L884" s="4" t="str">
        <f>VLOOKUP(J884,Cleaned_ProductTable!$A:$F,3,FALSE())</f>
        <v>Electronics</v>
      </c>
      <c r="M884" s="4" t="str">
        <f>VLOOKUP(J884,Cleaned_ProductTable!$A:$F,4,FALSE())</f>
        <v>Taylor-Hart</v>
      </c>
      <c r="N884" s="4">
        <f>VLOOKUP(J884,Cleaned_ProductTable!$A:$F,5,FALSE())</f>
        <v>38.520000000000003</v>
      </c>
      <c r="O884" s="4" t="str">
        <f>Cleaned_SalesTable!E884</f>
        <v>STORE5</v>
      </c>
      <c r="P884" s="4" t="str">
        <f>VLOOKUP(O884,Cleaned_StoreTable!$A:$F,2,FALSE())</f>
        <v>Gray Ltd</v>
      </c>
      <c r="Q884" s="4" t="str">
        <f>VLOOKUP(O884,Cleaned_StoreTable!$A:$F,3,FALSE())</f>
        <v>North</v>
      </c>
      <c r="R884" s="4" t="str">
        <f>VLOOKUP(O884,Cleaned_StoreTable!$A:$F,5,FALSE())</f>
        <v>Outlet</v>
      </c>
      <c r="S884" s="4">
        <f>Cleaned_SalesTable!F884</f>
        <v>3</v>
      </c>
      <c r="T884" s="9">
        <f>Cleaned_SalesTable!G884</f>
        <v>174.57</v>
      </c>
      <c r="U884" s="8">
        <f>Cleaned_SalesTable!H884</f>
        <v>0</v>
      </c>
      <c r="V884" s="4" t="str">
        <f>Cleaned_SalesTable!I884</f>
        <v>PayPal</v>
      </c>
      <c r="W884" s="9">
        <f>Cleaned_SalesTable!J884</f>
        <v>523.71</v>
      </c>
      <c r="X884" s="9">
        <f t="shared" si="80"/>
        <v>115.56</v>
      </c>
      <c r="Y884" s="9">
        <f t="shared" si="81"/>
        <v>408.15</v>
      </c>
      <c r="Z884" s="10">
        <f t="shared" si="82"/>
        <v>0.77929999999999999</v>
      </c>
      <c r="AA884" s="4" t="str">
        <f t="shared" si="83"/>
        <v>Standard</v>
      </c>
    </row>
    <row r="885" spans="1:27" ht="15" customHeight="1" x14ac:dyDescent="0.3">
      <c r="A885" s="4" t="str">
        <f>Cleaned_SalesTable!A885</f>
        <v>SALE883</v>
      </c>
      <c r="B885" s="26">
        <f>Cleaned_SalesTable!B885</f>
        <v>45526</v>
      </c>
      <c r="C885" s="4" t="str">
        <f t="shared" si="78"/>
        <v>Aug-2024</v>
      </c>
      <c r="D885" s="24">
        <f t="shared" si="79"/>
        <v>2024</v>
      </c>
      <c r="E885" s="4" t="str">
        <f>Cleaned_SalesTable!C885</f>
        <v>CUST1119</v>
      </c>
      <c r="F885" s="4" t="str">
        <f>VLOOKUP(E885,Cleaned_CustomerTable!$A:$H,2,FALSE())</f>
        <v>Michael Jones</v>
      </c>
      <c r="G885" s="24">
        <f>VLOOKUP(E885,Cleaned_CustomerTable!$A:$H,3,FALSE())</f>
        <v>40</v>
      </c>
      <c r="H885" s="4" t="str">
        <f>VLOOKUP(E885,Cleaned_CustomerTable!$A:$H,8,FALSE())</f>
        <v>Bronze</v>
      </c>
      <c r="I885" s="4" t="str">
        <f>VLOOKUP(E885,Cleaned_CustomerTable!$A:$H,6,FALSE())</f>
        <v>Tennessee</v>
      </c>
      <c r="J885" s="4" t="str">
        <f>Cleaned_SalesTable!D885</f>
        <v>PROD85</v>
      </c>
      <c r="K885" s="4" t="str">
        <f>VLOOKUP(J885,Cleaned_ProductTable!$A:$F,2,FALSE())</f>
        <v>Women's Beanie Hat</v>
      </c>
      <c r="L885" s="4" t="str">
        <f>VLOOKUP(J885,Cleaned_ProductTable!$A:$F,3,FALSE())</f>
        <v>Clothing</v>
      </c>
      <c r="M885" s="4" t="str">
        <f>VLOOKUP(J885,Cleaned_ProductTable!$A:$F,4,FALSE())</f>
        <v>Richardson-Carrillo</v>
      </c>
      <c r="N885" s="4">
        <f>VLOOKUP(J885,Cleaned_ProductTable!$A:$F,5,FALSE())</f>
        <v>119.57</v>
      </c>
      <c r="O885" s="4" t="str">
        <f>Cleaned_SalesTable!E885</f>
        <v>STORE0</v>
      </c>
      <c r="P885" s="4" t="str">
        <f>VLOOKUP(O885,Cleaned_StoreTable!$A:$F,2,FALSE())</f>
        <v>Rivera-Warner</v>
      </c>
      <c r="Q885" s="4" t="str">
        <f>VLOOKUP(O885,Cleaned_StoreTable!$A:$F,3,FALSE())</f>
        <v>East</v>
      </c>
      <c r="R885" s="4" t="str">
        <f>VLOOKUP(O885,Cleaned_StoreTable!$A:$F,5,FALSE())</f>
        <v>Flagship</v>
      </c>
      <c r="S885" s="4">
        <f>Cleaned_SalesTable!F885</f>
        <v>3</v>
      </c>
      <c r="T885" s="9">
        <f>Cleaned_SalesTable!G885</f>
        <v>762</v>
      </c>
      <c r="U885" s="8">
        <f>Cleaned_SalesTable!H885</f>
        <v>0.02</v>
      </c>
      <c r="V885" s="4" t="str">
        <f>Cleaned_SalesTable!I885</f>
        <v>PayPal</v>
      </c>
      <c r="W885" s="9">
        <f>Cleaned_SalesTable!J885</f>
        <v>2240.2800000000002</v>
      </c>
      <c r="X885" s="9">
        <f t="shared" si="80"/>
        <v>358.71</v>
      </c>
      <c r="Y885" s="9">
        <f t="shared" si="81"/>
        <v>1881.57</v>
      </c>
      <c r="Z885" s="10">
        <f t="shared" si="82"/>
        <v>0.83989999999999998</v>
      </c>
      <c r="AA885" s="4" t="str">
        <f t="shared" si="83"/>
        <v>High Value</v>
      </c>
    </row>
    <row r="886" spans="1:27" ht="15" customHeight="1" x14ac:dyDescent="0.3">
      <c r="A886" s="4" t="str">
        <f>Cleaned_SalesTable!A886</f>
        <v>SALE884</v>
      </c>
      <c r="B886" s="26">
        <f>Cleaned_SalesTable!B886</f>
        <v>45395</v>
      </c>
      <c r="C886" s="4" t="str">
        <f t="shared" si="78"/>
        <v>Apr-2024</v>
      </c>
      <c r="D886" s="24">
        <f t="shared" si="79"/>
        <v>2024</v>
      </c>
      <c r="E886" s="4" t="str">
        <f>Cleaned_SalesTable!C886</f>
        <v>CUST1425</v>
      </c>
      <c r="F886" s="4" t="str">
        <f>VLOOKUP(E886,Cleaned_CustomerTable!$A:$H,2,FALSE())</f>
        <v>Bryce Hawkins</v>
      </c>
      <c r="G886" s="24">
        <f>VLOOKUP(E886,Cleaned_CustomerTable!$A:$H,3,FALSE())</f>
        <v>40</v>
      </c>
      <c r="H886" s="4" t="str">
        <f>VLOOKUP(E886,Cleaned_CustomerTable!$A:$H,8,FALSE())</f>
        <v>Bronze</v>
      </c>
      <c r="I886" s="4" t="str">
        <f>VLOOKUP(E886,Cleaned_CustomerTable!$A:$H,6,FALSE())</f>
        <v>Utah</v>
      </c>
      <c r="J886" s="4" t="str">
        <f>Cleaned_SalesTable!D886</f>
        <v>PROD72</v>
      </c>
      <c r="K886" s="4" t="str">
        <f>VLOOKUP(J886,Cleaned_ProductTable!$A:$F,2,FALSE())</f>
        <v>Professional Jump Rope</v>
      </c>
      <c r="L886" s="4" t="str">
        <f>VLOOKUP(J886,Cleaned_ProductTable!$A:$F,3,FALSE())</f>
        <v>Sports</v>
      </c>
      <c r="M886" s="4" t="str">
        <f>VLOOKUP(J886,Cleaned_ProductTable!$A:$F,4,FALSE())</f>
        <v>Davis PLC</v>
      </c>
      <c r="N886" s="4">
        <f>VLOOKUP(J886,Cleaned_ProductTable!$A:$F,5,FALSE())</f>
        <v>477.61</v>
      </c>
      <c r="O886" s="4" t="str">
        <f>Cleaned_SalesTable!E886</f>
        <v>STORE19</v>
      </c>
      <c r="P886" s="4" t="str">
        <f>VLOOKUP(O886,Cleaned_StoreTable!$A:$F,2,FALSE())</f>
        <v>Mann-Austin</v>
      </c>
      <c r="Q886" s="4" t="str">
        <f>VLOOKUP(O886,Cleaned_StoreTable!$A:$F,3,FALSE())</f>
        <v>East</v>
      </c>
      <c r="R886" s="4" t="str">
        <f>VLOOKUP(O886,Cleaned_StoreTable!$A:$F,5,FALSE())</f>
        <v>Online</v>
      </c>
      <c r="S886" s="4">
        <f>Cleaned_SalesTable!F886</f>
        <v>1</v>
      </c>
      <c r="T886" s="9">
        <f>Cleaned_SalesTable!G886</f>
        <v>44.08</v>
      </c>
      <c r="U886" s="8">
        <f>Cleaned_SalesTable!H886</f>
        <v>0.05</v>
      </c>
      <c r="V886" s="4" t="str">
        <f>Cleaned_SalesTable!I886</f>
        <v>Credit Card</v>
      </c>
      <c r="W886" s="9">
        <f>Cleaned_SalesTable!J886</f>
        <v>41.875999999999998</v>
      </c>
      <c r="X886" s="9">
        <f t="shared" si="80"/>
        <v>477.61</v>
      </c>
      <c r="Y886" s="9">
        <f t="shared" si="81"/>
        <v>-435.73</v>
      </c>
      <c r="Z886" s="10">
        <f t="shared" si="82"/>
        <v>-10.405200000000001</v>
      </c>
      <c r="AA886" s="4" t="str">
        <f t="shared" si="83"/>
        <v>Standard</v>
      </c>
    </row>
    <row r="887" spans="1:27" ht="15" customHeight="1" x14ac:dyDescent="0.3">
      <c r="A887" s="4" t="str">
        <f>Cleaned_SalesTable!A887</f>
        <v>SALE885</v>
      </c>
      <c r="B887" s="26">
        <f>Cleaned_SalesTable!B887</f>
        <v>45466</v>
      </c>
      <c r="C887" s="4" t="str">
        <f t="shared" si="78"/>
        <v>Jun-2024</v>
      </c>
      <c r="D887" s="24">
        <f t="shared" si="79"/>
        <v>2024</v>
      </c>
      <c r="E887" s="4" t="str">
        <f>Cleaned_SalesTable!C887</f>
        <v>CUST1495</v>
      </c>
      <c r="F887" s="4" t="str">
        <f>VLOOKUP(E887,Cleaned_CustomerTable!$A:$H,2,FALSE())</f>
        <v>James Berger</v>
      </c>
      <c r="G887" s="24">
        <f>VLOOKUP(E887,Cleaned_CustomerTable!$A:$H,3,FALSE())</f>
        <v>23</v>
      </c>
      <c r="H887" s="4" t="str">
        <f>VLOOKUP(E887,Cleaned_CustomerTable!$A:$H,8,FALSE())</f>
        <v>Bronze</v>
      </c>
      <c r="I887" s="4" t="str">
        <f>VLOOKUP(E887,Cleaned_CustomerTable!$A:$H,6,FALSE())</f>
        <v>Delaware</v>
      </c>
      <c r="J887" s="4" t="str">
        <f>Cleaned_SalesTable!D887</f>
        <v>PROD59</v>
      </c>
      <c r="K887" s="4" t="str">
        <f>VLOOKUP(J887,Cleaned_ProductTable!$A:$F,2,FALSE())</f>
        <v>Men's Hair Styling Gel</v>
      </c>
      <c r="L887" s="4" t="str">
        <f>VLOOKUP(J887,Cleaned_ProductTable!$A:$F,3,FALSE())</f>
        <v>Beauty</v>
      </c>
      <c r="M887" s="4" t="str">
        <f>VLOOKUP(J887,Cleaned_ProductTable!$A:$F,4,FALSE())</f>
        <v>Cline-Mccarthy</v>
      </c>
      <c r="N887" s="4">
        <f>VLOOKUP(J887,Cleaned_ProductTable!$A:$F,5,FALSE())</f>
        <v>17.309999999999999</v>
      </c>
      <c r="O887" s="4" t="str">
        <f>Cleaned_SalesTable!E887</f>
        <v>STORE13</v>
      </c>
      <c r="P887" s="4" t="str">
        <f>VLOOKUP(O887,Cleaned_StoreTable!$A:$F,2,FALSE())</f>
        <v>Gardner, Humphrey and Contreras</v>
      </c>
      <c r="Q887" s="4" t="str">
        <f>VLOOKUP(O887,Cleaned_StoreTable!$A:$F,3,FALSE())</f>
        <v>East</v>
      </c>
      <c r="R887" s="4" t="str">
        <f>VLOOKUP(O887,Cleaned_StoreTable!$A:$F,5,FALSE())</f>
        <v>Flagship</v>
      </c>
      <c r="S887" s="4">
        <f>Cleaned_SalesTable!F887</f>
        <v>1</v>
      </c>
      <c r="T887" s="9">
        <f>Cleaned_SalesTable!G887</f>
        <v>992.37</v>
      </c>
      <c r="U887" s="8">
        <f>Cleaned_SalesTable!H887</f>
        <v>0.24</v>
      </c>
      <c r="V887" s="4" t="str">
        <f>Cleaned_SalesTable!I887</f>
        <v>COD</v>
      </c>
      <c r="W887" s="9">
        <f>Cleaned_SalesTable!J887</f>
        <v>754.20119999999997</v>
      </c>
      <c r="X887" s="9">
        <f t="shared" si="80"/>
        <v>17.309999999999999</v>
      </c>
      <c r="Y887" s="9">
        <f t="shared" si="81"/>
        <v>736.89</v>
      </c>
      <c r="Z887" s="10">
        <f t="shared" si="82"/>
        <v>0.97699999999999998</v>
      </c>
      <c r="AA887" s="4" t="str">
        <f t="shared" si="83"/>
        <v>Standard</v>
      </c>
    </row>
    <row r="888" spans="1:27" ht="15" customHeight="1" x14ac:dyDescent="0.3">
      <c r="A888" s="4" t="str">
        <f>Cleaned_SalesTable!A888</f>
        <v>SALE886</v>
      </c>
      <c r="B888" s="26">
        <f>Cleaned_SalesTable!B888</f>
        <v>45876</v>
      </c>
      <c r="C888" s="4" t="str">
        <f t="shared" si="78"/>
        <v>Aug-2025</v>
      </c>
      <c r="D888" s="24">
        <f t="shared" si="79"/>
        <v>2025</v>
      </c>
      <c r="E888" s="4" t="str">
        <f>Cleaned_SalesTable!C888</f>
        <v>CUST1201</v>
      </c>
      <c r="F888" s="4" t="str">
        <f>VLOOKUP(E888,Cleaned_CustomerTable!$A:$H,2,FALSE())</f>
        <v>Mary Boyd</v>
      </c>
      <c r="G888" s="24">
        <f>VLOOKUP(E888,Cleaned_CustomerTable!$A:$H,3,FALSE())</f>
        <v>25</v>
      </c>
      <c r="H888" s="4" t="str">
        <f>VLOOKUP(E888,Cleaned_CustomerTable!$A:$H,8,FALSE())</f>
        <v>Bronze</v>
      </c>
      <c r="I888" s="4" t="str">
        <f>VLOOKUP(E888,Cleaned_CustomerTable!$A:$H,6,FALSE())</f>
        <v>Michigan</v>
      </c>
      <c r="J888" s="4" t="str">
        <f>Cleaned_SalesTable!D888</f>
        <v>PROD31</v>
      </c>
      <c r="K888" s="4" t="str">
        <f>VLOOKUP(J888,Cleaned_ProductTable!$A:$F,2,FALSE())</f>
        <v>Basketball</v>
      </c>
      <c r="L888" s="4" t="str">
        <f>VLOOKUP(J888,Cleaned_ProductTable!$A:$F,3,FALSE())</f>
        <v>Sports</v>
      </c>
      <c r="M888" s="4" t="str">
        <f>VLOOKUP(J888,Cleaned_ProductTable!$A:$F,4,FALSE())</f>
        <v>Nolan-Snow</v>
      </c>
      <c r="N888" s="4">
        <f>VLOOKUP(J888,Cleaned_ProductTable!$A:$F,5,FALSE())</f>
        <v>204.39</v>
      </c>
      <c r="O888" s="4" t="str">
        <f>Cleaned_SalesTable!E888</f>
        <v>STORE10</v>
      </c>
      <c r="P888" s="4" t="str">
        <f>VLOOKUP(O888,Cleaned_StoreTable!$A:$F,2,FALSE())</f>
        <v>Hill, Wagner and Ballard</v>
      </c>
      <c r="Q888" s="4" t="str">
        <f>VLOOKUP(O888,Cleaned_StoreTable!$A:$F,3,FALSE())</f>
        <v>East</v>
      </c>
      <c r="R888" s="4" t="str">
        <f>VLOOKUP(O888,Cleaned_StoreTable!$A:$F,5,FALSE())</f>
        <v>Online</v>
      </c>
      <c r="S888" s="4">
        <f>Cleaned_SalesTable!F888</f>
        <v>3</v>
      </c>
      <c r="T888" s="9">
        <f>Cleaned_SalesTable!G888</f>
        <v>465.4</v>
      </c>
      <c r="U888" s="8">
        <f>Cleaned_SalesTable!H888</f>
        <v>0.28999999999999998</v>
      </c>
      <c r="V888" s="4" t="str">
        <f>Cleaned_SalesTable!I888</f>
        <v>COD</v>
      </c>
      <c r="W888" s="9">
        <f>Cleaned_SalesTable!J888</f>
        <v>991.30200000000002</v>
      </c>
      <c r="X888" s="9">
        <f t="shared" si="80"/>
        <v>613.16999999999996</v>
      </c>
      <c r="Y888" s="9">
        <f t="shared" si="81"/>
        <v>378.13</v>
      </c>
      <c r="Z888" s="10">
        <f t="shared" si="82"/>
        <v>0.38140000000000002</v>
      </c>
      <c r="AA888" s="4" t="str">
        <f t="shared" si="83"/>
        <v>Standard</v>
      </c>
    </row>
    <row r="889" spans="1:27" ht="15" customHeight="1" x14ac:dyDescent="0.3">
      <c r="A889" s="4" t="str">
        <f>Cleaned_SalesTable!A889</f>
        <v>SALE887</v>
      </c>
      <c r="B889" s="26">
        <f>Cleaned_SalesTable!B889</f>
        <v>45724</v>
      </c>
      <c r="C889" s="4" t="str">
        <f t="shared" si="78"/>
        <v>Mar-2025</v>
      </c>
      <c r="D889" s="24">
        <f t="shared" si="79"/>
        <v>2025</v>
      </c>
      <c r="E889" s="4" t="str">
        <f>Cleaned_SalesTable!C889</f>
        <v>CUST1337</v>
      </c>
      <c r="F889" s="4" t="str">
        <f>VLOOKUP(E889,Cleaned_CustomerTable!$A:$H,2,FALSE())</f>
        <v>Carol Lewis</v>
      </c>
      <c r="G889" s="24">
        <f>VLOOKUP(E889,Cleaned_CustomerTable!$A:$H,3,FALSE())</f>
        <v>40</v>
      </c>
      <c r="H889" s="4" t="str">
        <f>VLOOKUP(E889,Cleaned_CustomerTable!$A:$H,8,FALSE())</f>
        <v>Bronze</v>
      </c>
      <c r="I889" s="4" t="str">
        <f>VLOOKUP(E889,Cleaned_CustomerTable!$A:$H,6,FALSE())</f>
        <v>North Carolina</v>
      </c>
      <c r="J889" s="4" t="str">
        <f>Cleaned_SalesTable!D889</f>
        <v>PROD16</v>
      </c>
      <c r="K889" s="4" t="str">
        <f>VLOOKUP(J889,Cleaned_ProductTable!$A:$F,2,FALSE())</f>
        <v>Beard Grooming Kit</v>
      </c>
      <c r="L889" s="4" t="str">
        <f>VLOOKUP(J889,Cleaned_ProductTable!$A:$F,3,FALSE())</f>
        <v>Beauty</v>
      </c>
      <c r="M889" s="4" t="str">
        <f>VLOOKUP(J889,Cleaned_ProductTable!$A:$F,4,FALSE())</f>
        <v>Erickson-Green</v>
      </c>
      <c r="N889" s="4">
        <f>VLOOKUP(J889,Cleaned_ProductTable!$A:$F,5,FALSE())</f>
        <v>337.42</v>
      </c>
      <c r="O889" s="4" t="str">
        <f>Cleaned_SalesTable!E889</f>
        <v>STORE10</v>
      </c>
      <c r="P889" s="4" t="str">
        <f>VLOOKUP(O889,Cleaned_StoreTable!$A:$F,2,FALSE())</f>
        <v>Hill, Wagner and Ballard</v>
      </c>
      <c r="Q889" s="4" t="str">
        <f>VLOOKUP(O889,Cleaned_StoreTable!$A:$F,3,FALSE())</f>
        <v>East</v>
      </c>
      <c r="R889" s="4" t="str">
        <f>VLOOKUP(O889,Cleaned_StoreTable!$A:$F,5,FALSE())</f>
        <v>Online</v>
      </c>
      <c r="S889" s="4">
        <f>Cleaned_SalesTable!F889</f>
        <v>2</v>
      </c>
      <c r="T889" s="9">
        <f>Cleaned_SalesTable!G889</f>
        <v>693.61</v>
      </c>
      <c r="U889" s="8">
        <f>Cleaned_SalesTable!H889</f>
        <v>0.15</v>
      </c>
      <c r="V889" s="4" t="str">
        <f>Cleaned_SalesTable!I889</f>
        <v>PayPal</v>
      </c>
      <c r="W889" s="9">
        <f>Cleaned_SalesTable!J889</f>
        <v>1179.1369999999999</v>
      </c>
      <c r="X889" s="9">
        <f t="shared" si="80"/>
        <v>674.84</v>
      </c>
      <c r="Y889" s="9">
        <f t="shared" si="81"/>
        <v>504.3</v>
      </c>
      <c r="Z889" s="10">
        <f t="shared" si="82"/>
        <v>0.42770000000000002</v>
      </c>
      <c r="AA889" s="4" t="str">
        <f t="shared" si="83"/>
        <v>High Value</v>
      </c>
    </row>
    <row r="890" spans="1:27" ht="15" customHeight="1" x14ac:dyDescent="0.3">
      <c r="A890" s="4" t="str">
        <f>Cleaned_SalesTable!A890</f>
        <v>SALE888</v>
      </c>
      <c r="B890" s="26">
        <f>Cleaned_SalesTable!B890</f>
        <v>45801</v>
      </c>
      <c r="C890" s="4" t="str">
        <f t="shared" si="78"/>
        <v>May-2025</v>
      </c>
      <c r="D890" s="24">
        <f t="shared" si="79"/>
        <v>2025</v>
      </c>
      <c r="E890" s="4" t="str">
        <f>Cleaned_SalesTable!C890</f>
        <v>CUST1465</v>
      </c>
      <c r="F890" s="4" t="str">
        <f>VLOOKUP(E890,Cleaned_CustomerTable!$A:$H,2,FALSE())</f>
        <v>Ronald Ross</v>
      </c>
      <c r="G890" s="24">
        <f>VLOOKUP(E890,Cleaned_CustomerTable!$A:$H,3,FALSE())</f>
        <v>28</v>
      </c>
      <c r="H890" s="4" t="str">
        <f>VLOOKUP(E890,Cleaned_CustomerTable!$A:$H,8,FALSE())</f>
        <v>Silver</v>
      </c>
      <c r="I890" s="4" t="str">
        <f>VLOOKUP(E890,Cleaned_CustomerTable!$A:$H,6,FALSE())</f>
        <v>North Carolina</v>
      </c>
      <c r="J890" s="4" t="str">
        <f>Cleaned_SalesTable!D890</f>
        <v>PROD67</v>
      </c>
      <c r="K890" s="4" t="str">
        <f>VLOOKUP(J890,Cleaned_ProductTable!$A:$F,2,FALSE())</f>
        <v>Smart LED Light Strip</v>
      </c>
      <c r="L890" s="4" t="str">
        <f>VLOOKUP(J890,Cleaned_ProductTable!$A:$F,3,FALSE())</f>
        <v>Electronics</v>
      </c>
      <c r="M890" s="4" t="str">
        <f>VLOOKUP(J890,Cleaned_ProductTable!$A:$F,4,FALSE())</f>
        <v>Flores-Davis</v>
      </c>
      <c r="N890" s="4">
        <f>VLOOKUP(J890,Cleaned_ProductTable!$A:$F,5,FALSE())</f>
        <v>349.17</v>
      </c>
      <c r="O890" s="4" t="str">
        <f>Cleaned_SalesTable!E890</f>
        <v>STORE8</v>
      </c>
      <c r="P890" s="4" t="str">
        <f>VLOOKUP(O890,Cleaned_StoreTable!$A:$F,2,FALSE())</f>
        <v>Bean, Jones and Park</v>
      </c>
      <c r="Q890" s="4" t="str">
        <f>VLOOKUP(O890,Cleaned_StoreTable!$A:$F,3,FALSE())</f>
        <v>West</v>
      </c>
      <c r="R890" s="4" t="str">
        <f>VLOOKUP(O890,Cleaned_StoreTable!$A:$F,5,FALSE())</f>
        <v>Online</v>
      </c>
      <c r="S890" s="4">
        <f>Cleaned_SalesTable!F890</f>
        <v>2</v>
      </c>
      <c r="T890" s="9">
        <f>Cleaned_SalesTable!G890</f>
        <v>995.11</v>
      </c>
      <c r="U890" s="8">
        <f>Cleaned_SalesTable!H890</f>
        <v>0.13</v>
      </c>
      <c r="V890" s="4" t="str">
        <f>Cleaned_SalesTable!I890</f>
        <v>PayPal</v>
      </c>
      <c r="W890" s="9">
        <f>Cleaned_SalesTable!J890</f>
        <v>1731.4914000000001</v>
      </c>
      <c r="X890" s="9">
        <f t="shared" si="80"/>
        <v>698.34</v>
      </c>
      <c r="Y890" s="9">
        <f t="shared" si="81"/>
        <v>1033.1500000000001</v>
      </c>
      <c r="Z890" s="10">
        <f t="shared" si="82"/>
        <v>0.59670000000000001</v>
      </c>
      <c r="AA890" s="4" t="str">
        <f t="shared" si="83"/>
        <v>High Value</v>
      </c>
    </row>
    <row r="891" spans="1:27" ht="15" customHeight="1" x14ac:dyDescent="0.3">
      <c r="A891" s="4" t="str">
        <f>Cleaned_SalesTable!A891</f>
        <v>SALE889</v>
      </c>
      <c r="B891" s="26">
        <f>Cleaned_SalesTable!B891</f>
        <v>45749</v>
      </c>
      <c r="C891" s="4" t="str">
        <f t="shared" si="78"/>
        <v>Apr-2025</v>
      </c>
      <c r="D891" s="24">
        <f t="shared" si="79"/>
        <v>2025</v>
      </c>
      <c r="E891" s="4" t="str">
        <f>Cleaned_SalesTable!C891</f>
        <v>CUST1381</v>
      </c>
      <c r="F891" s="4" t="str">
        <f>VLOOKUP(E891,Cleaned_CustomerTable!$A:$H,2,FALSE())</f>
        <v>Erika Padilla</v>
      </c>
      <c r="G891" s="24">
        <f>VLOOKUP(E891,Cleaned_CustomerTable!$A:$H,3,FALSE())</f>
        <v>50</v>
      </c>
      <c r="H891" s="4" t="str">
        <f>VLOOKUP(E891,Cleaned_CustomerTable!$A:$H,8,FALSE())</f>
        <v>Silver</v>
      </c>
      <c r="I891" s="4" t="str">
        <f>VLOOKUP(E891,Cleaned_CustomerTable!$A:$H,6,FALSE())</f>
        <v>Alabama</v>
      </c>
      <c r="J891" s="4" t="str">
        <f>Cleaned_SalesTable!D891</f>
        <v>PROD23</v>
      </c>
      <c r="K891" s="4" t="str">
        <f>VLOOKUP(J891,Cleaned_ProductTable!$A:$F,2,FALSE())</f>
        <v>Men's Formal Shirt</v>
      </c>
      <c r="L891" s="4" t="str">
        <f>VLOOKUP(J891,Cleaned_ProductTable!$A:$F,3,FALSE())</f>
        <v>Clothing</v>
      </c>
      <c r="M891" s="4" t="str">
        <f>VLOOKUP(J891,Cleaned_ProductTable!$A:$F,4,FALSE())</f>
        <v>Moon, Mora and Santos</v>
      </c>
      <c r="N891" s="4">
        <f>VLOOKUP(J891,Cleaned_ProductTable!$A:$F,5,FALSE())</f>
        <v>265.73</v>
      </c>
      <c r="O891" s="4" t="str">
        <f>Cleaned_SalesTable!E891</f>
        <v>STORE4</v>
      </c>
      <c r="P891" s="4" t="str">
        <f>VLOOKUP(O891,Cleaned_StoreTable!$A:$F,2,FALSE())</f>
        <v>Alexander Group</v>
      </c>
      <c r="Q891" s="4" t="str">
        <f>VLOOKUP(O891,Cleaned_StoreTable!$A:$F,3,FALSE())</f>
        <v>South</v>
      </c>
      <c r="R891" s="4" t="str">
        <f>VLOOKUP(O891,Cleaned_StoreTable!$A:$F,5,FALSE())</f>
        <v>Online</v>
      </c>
      <c r="S891" s="4">
        <f>Cleaned_SalesTable!F891</f>
        <v>3</v>
      </c>
      <c r="T891" s="9">
        <f>Cleaned_SalesTable!G891</f>
        <v>70.97</v>
      </c>
      <c r="U891" s="8">
        <f>Cleaned_SalesTable!H891</f>
        <v>0.06</v>
      </c>
      <c r="V891" s="4" t="str">
        <f>Cleaned_SalesTable!I891</f>
        <v>COD</v>
      </c>
      <c r="W891" s="9">
        <f>Cleaned_SalesTable!J891</f>
        <v>200.1354</v>
      </c>
      <c r="X891" s="9">
        <f t="shared" si="80"/>
        <v>797.19</v>
      </c>
      <c r="Y891" s="9">
        <f t="shared" si="81"/>
        <v>-597.04999999999995</v>
      </c>
      <c r="Z891" s="10">
        <f t="shared" si="82"/>
        <v>-2.9832000000000001</v>
      </c>
      <c r="AA891" s="4" t="str">
        <f t="shared" si="83"/>
        <v>Standard</v>
      </c>
    </row>
    <row r="892" spans="1:27" ht="15" customHeight="1" x14ac:dyDescent="0.3">
      <c r="A892" s="4" t="str">
        <f>Cleaned_SalesTable!A892</f>
        <v>SALE890</v>
      </c>
      <c r="B892" s="26">
        <f>Cleaned_SalesTable!B892</f>
        <v>45325</v>
      </c>
      <c r="C892" s="4" t="str">
        <f t="shared" si="78"/>
        <v>Feb-2024</v>
      </c>
      <c r="D892" s="24">
        <f t="shared" si="79"/>
        <v>2024</v>
      </c>
      <c r="E892" s="4" t="str">
        <f>Cleaned_SalesTable!C892</f>
        <v>CUST1113</v>
      </c>
      <c r="F892" s="4" t="str">
        <f>VLOOKUP(E892,Cleaned_CustomerTable!$A:$H,2,FALSE())</f>
        <v>Edward Hall</v>
      </c>
      <c r="G892" s="24">
        <f>VLOOKUP(E892,Cleaned_CustomerTable!$A:$H,3,FALSE())</f>
        <v>51</v>
      </c>
      <c r="H892" s="4" t="str">
        <f>VLOOKUP(E892,Cleaned_CustomerTable!$A:$H,8,FALSE())</f>
        <v>Gold</v>
      </c>
      <c r="I892" s="4" t="str">
        <f>VLOOKUP(E892,Cleaned_CustomerTable!$A:$H,6,FALSE())</f>
        <v>New Mexico</v>
      </c>
      <c r="J892" s="4" t="str">
        <f>Cleaned_SalesTable!D892</f>
        <v>PROD83</v>
      </c>
      <c r="K892" s="4" t="str">
        <f>VLOOKUP(J892,Cleaned_ProductTable!$A:$F,2,FALSE())</f>
        <v>Hydrating Face Cleanser</v>
      </c>
      <c r="L892" s="4" t="str">
        <f>VLOOKUP(J892,Cleaned_ProductTable!$A:$F,3,FALSE())</f>
        <v>Beauty</v>
      </c>
      <c r="M892" s="4" t="str">
        <f>VLOOKUP(J892,Cleaned_ProductTable!$A:$F,4,FALSE())</f>
        <v>Butler Group</v>
      </c>
      <c r="N892" s="4">
        <f>VLOOKUP(J892,Cleaned_ProductTable!$A:$F,5,FALSE())</f>
        <v>250.42</v>
      </c>
      <c r="O892" s="4" t="str">
        <f>Cleaned_SalesTable!E892</f>
        <v>STORE9</v>
      </c>
      <c r="P892" s="4" t="str">
        <f>VLOOKUP(O892,Cleaned_StoreTable!$A:$F,2,FALSE())</f>
        <v>Moore, Padilla and Butler</v>
      </c>
      <c r="Q892" s="4" t="str">
        <f>VLOOKUP(O892,Cleaned_StoreTable!$A:$F,3,FALSE())</f>
        <v>South</v>
      </c>
      <c r="R892" s="4" t="str">
        <f>VLOOKUP(O892,Cleaned_StoreTable!$A:$F,5,FALSE())</f>
        <v>Flagship</v>
      </c>
      <c r="S892" s="4">
        <f>Cleaned_SalesTable!F892</f>
        <v>3</v>
      </c>
      <c r="T892" s="9">
        <f>Cleaned_SalesTable!G892</f>
        <v>470.42</v>
      </c>
      <c r="U892" s="8">
        <f>Cleaned_SalesTable!H892</f>
        <v>0.16</v>
      </c>
      <c r="V892" s="4" t="str">
        <f>Cleaned_SalesTable!I892</f>
        <v>Credit Card</v>
      </c>
      <c r="W892" s="9">
        <f>Cleaned_SalesTable!J892</f>
        <v>1185.4584</v>
      </c>
      <c r="X892" s="9">
        <f t="shared" si="80"/>
        <v>751.26</v>
      </c>
      <c r="Y892" s="9">
        <f t="shared" si="81"/>
        <v>434.2</v>
      </c>
      <c r="Z892" s="10">
        <f t="shared" si="82"/>
        <v>0.36630000000000001</v>
      </c>
      <c r="AA892" s="4" t="str">
        <f t="shared" si="83"/>
        <v>High Value</v>
      </c>
    </row>
    <row r="893" spans="1:27" ht="15" customHeight="1" x14ac:dyDescent="0.3">
      <c r="A893" s="4" t="str">
        <f>Cleaned_SalesTable!A893</f>
        <v>SALE891</v>
      </c>
      <c r="B893" s="26">
        <f>Cleaned_SalesTable!B893</f>
        <v>45932</v>
      </c>
      <c r="C893" s="4" t="str">
        <f t="shared" si="78"/>
        <v>Oct-2025</v>
      </c>
      <c r="D893" s="24">
        <f t="shared" si="79"/>
        <v>2025</v>
      </c>
      <c r="E893" s="4" t="str">
        <f>Cleaned_SalesTable!C893</f>
        <v>CUST1314</v>
      </c>
      <c r="F893" s="4" t="str">
        <f>VLOOKUP(E893,Cleaned_CustomerTable!$A:$H,2,FALSE())</f>
        <v>Elizabeth Johnson</v>
      </c>
      <c r="G893" s="24">
        <f>VLOOKUP(E893,Cleaned_CustomerTable!$A:$H,3,FALSE())</f>
        <v>53</v>
      </c>
      <c r="H893" s="4" t="str">
        <f>VLOOKUP(E893,Cleaned_CustomerTable!$A:$H,8,FALSE())</f>
        <v>Silver</v>
      </c>
      <c r="I893" s="4" t="str">
        <f>VLOOKUP(E893,Cleaned_CustomerTable!$A:$H,6,FALSE())</f>
        <v>Washington</v>
      </c>
      <c r="J893" s="4" t="str">
        <f>Cleaned_SalesTable!D893</f>
        <v>PROD86</v>
      </c>
      <c r="K893" s="4" t="str">
        <f>VLOOKUP(J893,Cleaned_ProductTable!$A:$F,2,FALSE())</f>
        <v>Kitchen Cutting Board</v>
      </c>
      <c r="L893" s="4" t="str">
        <f>VLOOKUP(J893,Cleaned_ProductTable!$A:$F,3,FALSE())</f>
        <v>Home</v>
      </c>
      <c r="M893" s="4" t="str">
        <f>VLOOKUP(J893,Cleaned_ProductTable!$A:$F,4,FALSE())</f>
        <v>Taylor, Dodson and Johnston</v>
      </c>
      <c r="N893" s="4">
        <f>VLOOKUP(J893,Cleaned_ProductTable!$A:$F,5,FALSE())</f>
        <v>176.07</v>
      </c>
      <c r="O893" s="4" t="str">
        <f>Cleaned_SalesTable!E893</f>
        <v>STORE16</v>
      </c>
      <c r="P893" s="4" t="str">
        <f>VLOOKUP(O893,Cleaned_StoreTable!$A:$F,2,FALSE())</f>
        <v>Frederick-Wright</v>
      </c>
      <c r="Q893" s="4" t="str">
        <f>VLOOKUP(O893,Cleaned_StoreTable!$A:$F,3,FALSE())</f>
        <v>West</v>
      </c>
      <c r="R893" s="4" t="str">
        <f>VLOOKUP(O893,Cleaned_StoreTable!$A:$F,5,FALSE())</f>
        <v>Flagship</v>
      </c>
      <c r="S893" s="4">
        <f>Cleaned_SalesTable!F893</f>
        <v>2</v>
      </c>
      <c r="T893" s="9">
        <f>Cleaned_SalesTable!G893</f>
        <v>215.59</v>
      </c>
      <c r="U893" s="8">
        <f>Cleaned_SalesTable!H893</f>
        <v>0.18</v>
      </c>
      <c r="V893" s="4" t="str">
        <f>Cleaned_SalesTable!I893</f>
        <v>Credit Card</v>
      </c>
      <c r="W893" s="9">
        <f>Cleaned_SalesTable!J893</f>
        <v>353.56760000000003</v>
      </c>
      <c r="X893" s="9">
        <f t="shared" si="80"/>
        <v>352.14</v>
      </c>
      <c r="Y893" s="9">
        <f t="shared" si="81"/>
        <v>1.43</v>
      </c>
      <c r="Z893" s="10">
        <f t="shared" si="82"/>
        <v>4.0000000000000001E-3</v>
      </c>
      <c r="AA893" s="4" t="str">
        <f t="shared" si="83"/>
        <v>Standard</v>
      </c>
    </row>
    <row r="894" spans="1:27" ht="15" customHeight="1" x14ac:dyDescent="0.3">
      <c r="A894" s="4" t="str">
        <f>Cleaned_SalesTable!A894</f>
        <v>SALE892</v>
      </c>
      <c r="B894" s="26">
        <f>Cleaned_SalesTable!B894</f>
        <v>45895</v>
      </c>
      <c r="C894" s="4" t="str">
        <f t="shared" si="78"/>
        <v>Aug-2025</v>
      </c>
      <c r="D894" s="24">
        <f t="shared" si="79"/>
        <v>2025</v>
      </c>
      <c r="E894" s="4" t="str">
        <f>Cleaned_SalesTable!C894</f>
        <v>CUST1239</v>
      </c>
      <c r="F894" s="4" t="str">
        <f>VLOOKUP(E894,Cleaned_CustomerTable!$A:$H,2,FALSE())</f>
        <v>Maria Hill</v>
      </c>
      <c r="G894" s="24">
        <f>VLOOKUP(E894,Cleaned_CustomerTable!$A:$H,3,FALSE())</f>
        <v>58</v>
      </c>
      <c r="H894" s="4" t="str">
        <f>VLOOKUP(E894,Cleaned_CustomerTable!$A:$H,8,FALSE())</f>
        <v>Platinum</v>
      </c>
      <c r="I894" s="4" t="str">
        <f>VLOOKUP(E894,Cleaned_CustomerTable!$A:$H,6,FALSE())</f>
        <v>Nevada</v>
      </c>
      <c r="J894" s="4" t="str">
        <f>Cleaned_SalesTable!D894</f>
        <v>PROD92</v>
      </c>
      <c r="K894" s="4" t="str">
        <f>VLOOKUP(J894,Cleaned_ProductTable!$A:$F,2,FALSE())</f>
        <v>Microwave Oven</v>
      </c>
      <c r="L894" s="4" t="str">
        <f>VLOOKUP(J894,Cleaned_ProductTable!$A:$F,3,FALSE())</f>
        <v>Home</v>
      </c>
      <c r="M894" s="4" t="str">
        <f>VLOOKUP(J894,Cleaned_ProductTable!$A:$F,4,FALSE())</f>
        <v>Green, Powell and Palmer</v>
      </c>
      <c r="N894" s="4">
        <f>VLOOKUP(J894,Cleaned_ProductTable!$A:$F,5,FALSE())</f>
        <v>447.43</v>
      </c>
      <c r="O894" s="4" t="str">
        <f>Cleaned_SalesTable!E894</f>
        <v>STORE0</v>
      </c>
      <c r="P894" s="4" t="str">
        <f>VLOOKUP(O894,Cleaned_StoreTable!$A:$F,2,FALSE())</f>
        <v>Rivera-Warner</v>
      </c>
      <c r="Q894" s="4" t="str">
        <f>VLOOKUP(O894,Cleaned_StoreTable!$A:$F,3,FALSE())</f>
        <v>East</v>
      </c>
      <c r="R894" s="4" t="str">
        <f>VLOOKUP(O894,Cleaned_StoreTable!$A:$F,5,FALSE())</f>
        <v>Flagship</v>
      </c>
      <c r="S894" s="4">
        <f>Cleaned_SalesTable!F894</f>
        <v>1</v>
      </c>
      <c r="T894" s="9">
        <f>Cleaned_SalesTable!G894</f>
        <v>533.79999999999995</v>
      </c>
      <c r="U894" s="8">
        <f>Cleaned_SalesTable!H894</f>
        <v>0.27</v>
      </c>
      <c r="V894" s="4" t="str">
        <f>Cleaned_SalesTable!I894</f>
        <v>COD</v>
      </c>
      <c r="W894" s="9">
        <f>Cleaned_SalesTable!J894</f>
        <v>389.67399999999998</v>
      </c>
      <c r="X894" s="9">
        <f t="shared" si="80"/>
        <v>447.43</v>
      </c>
      <c r="Y894" s="9">
        <f t="shared" si="81"/>
        <v>-57.76</v>
      </c>
      <c r="Z894" s="10">
        <f t="shared" si="82"/>
        <v>-0.1482</v>
      </c>
      <c r="AA894" s="4" t="str">
        <f t="shared" si="83"/>
        <v>Standard</v>
      </c>
    </row>
    <row r="895" spans="1:27" ht="15" customHeight="1" x14ac:dyDescent="0.3">
      <c r="A895" s="4" t="str">
        <f>Cleaned_SalesTable!A895</f>
        <v>SALE893</v>
      </c>
      <c r="B895" s="26">
        <f>Cleaned_SalesTable!B895</f>
        <v>45614</v>
      </c>
      <c r="C895" s="4" t="str">
        <f t="shared" si="78"/>
        <v>Nov-2024</v>
      </c>
      <c r="D895" s="24">
        <f t="shared" si="79"/>
        <v>2024</v>
      </c>
      <c r="E895" s="4" t="str">
        <f>Cleaned_SalesTable!C895</f>
        <v>CUST1093</v>
      </c>
      <c r="F895" s="4" t="str">
        <f>VLOOKUP(E895,Cleaned_CustomerTable!$A:$H,2,FALSE())</f>
        <v>Christy Vasquez</v>
      </c>
      <c r="G895" s="24">
        <f>VLOOKUP(E895,Cleaned_CustomerTable!$A:$H,3,FALSE())</f>
        <v>28</v>
      </c>
      <c r="H895" s="4" t="str">
        <f>VLOOKUP(E895,Cleaned_CustomerTable!$A:$H,8,FALSE())</f>
        <v>Gold</v>
      </c>
      <c r="I895" s="4" t="str">
        <f>VLOOKUP(E895,Cleaned_CustomerTable!$A:$H,6,FALSE())</f>
        <v>South Carolina</v>
      </c>
      <c r="J895" s="4" t="str">
        <f>Cleaned_SalesTable!D895</f>
        <v>PROD32</v>
      </c>
      <c r="K895" s="4" t="str">
        <f>VLOOKUP(J895,Cleaned_ProductTable!$A:$F,2,FALSE())</f>
        <v>Vitamin C Face Serum</v>
      </c>
      <c r="L895" s="4" t="str">
        <f>VLOOKUP(J895,Cleaned_ProductTable!$A:$F,3,FALSE())</f>
        <v>Beauty</v>
      </c>
      <c r="M895" s="4" t="str">
        <f>VLOOKUP(J895,Cleaned_ProductTable!$A:$F,4,FALSE())</f>
        <v>Griffin Ltd</v>
      </c>
      <c r="N895" s="4">
        <f>VLOOKUP(J895,Cleaned_ProductTable!$A:$F,5,FALSE())</f>
        <v>283.83</v>
      </c>
      <c r="O895" s="4" t="str">
        <f>Cleaned_SalesTable!E895</f>
        <v>STORE3</v>
      </c>
      <c r="P895" s="4" t="str">
        <f>VLOOKUP(O895,Cleaned_StoreTable!$A:$F,2,FALSE())</f>
        <v>Johnson-Wright</v>
      </c>
      <c r="Q895" s="4" t="str">
        <f>VLOOKUP(O895,Cleaned_StoreTable!$A:$F,3,FALSE())</f>
        <v>North</v>
      </c>
      <c r="R895" s="4" t="str">
        <f>VLOOKUP(O895,Cleaned_StoreTable!$A:$F,5,FALSE())</f>
        <v>Outlet</v>
      </c>
      <c r="S895" s="4">
        <f>Cleaned_SalesTable!F895</f>
        <v>2</v>
      </c>
      <c r="T895" s="9">
        <f>Cleaned_SalesTable!G895</f>
        <v>732.67</v>
      </c>
      <c r="U895" s="8">
        <f>Cleaned_SalesTable!H895</f>
        <v>0.24</v>
      </c>
      <c r="V895" s="4" t="str">
        <f>Cleaned_SalesTable!I895</f>
        <v>PayPal</v>
      </c>
      <c r="W895" s="9">
        <f>Cleaned_SalesTable!J895</f>
        <v>1113.6584</v>
      </c>
      <c r="X895" s="9">
        <f t="shared" si="80"/>
        <v>567.66</v>
      </c>
      <c r="Y895" s="9">
        <f t="shared" si="81"/>
        <v>546</v>
      </c>
      <c r="Z895" s="10">
        <f t="shared" si="82"/>
        <v>0.49030000000000001</v>
      </c>
      <c r="AA895" s="4" t="str">
        <f t="shared" si="83"/>
        <v>High Value</v>
      </c>
    </row>
    <row r="896" spans="1:27" ht="15" customHeight="1" x14ac:dyDescent="0.3">
      <c r="A896" s="4" t="str">
        <f>Cleaned_SalesTable!A896</f>
        <v>SALE894</v>
      </c>
      <c r="B896" s="26">
        <f>Cleaned_SalesTable!B896</f>
        <v>45247</v>
      </c>
      <c r="C896" s="4" t="str">
        <f t="shared" si="78"/>
        <v>Nov-2023</v>
      </c>
      <c r="D896" s="24">
        <f t="shared" si="79"/>
        <v>2023</v>
      </c>
      <c r="E896" s="4" t="str">
        <f>Cleaned_SalesTable!C896</f>
        <v>CUST1489</v>
      </c>
      <c r="F896" s="4" t="str">
        <f>VLOOKUP(E896,Cleaned_CustomerTable!$A:$H,2,FALSE())</f>
        <v>Melinda Thomas</v>
      </c>
      <c r="G896" s="24">
        <f>VLOOKUP(E896,Cleaned_CustomerTable!$A:$H,3,FALSE())</f>
        <v>42</v>
      </c>
      <c r="H896" s="4" t="str">
        <f>VLOOKUP(E896,Cleaned_CustomerTable!$A:$H,8,FALSE())</f>
        <v>Silver</v>
      </c>
      <c r="I896" s="4" t="str">
        <f>VLOOKUP(E896,Cleaned_CustomerTable!$A:$H,6,FALSE())</f>
        <v>Indiana</v>
      </c>
      <c r="J896" s="4" t="str">
        <f>Cleaned_SalesTable!D896</f>
        <v>PROD60</v>
      </c>
      <c r="K896" s="4" t="str">
        <f>VLOOKUP(J896,Cleaned_ProductTable!$A:$F,2,FALSE())</f>
        <v>Luxury Perfume Spray</v>
      </c>
      <c r="L896" s="4" t="str">
        <f>VLOOKUP(J896,Cleaned_ProductTable!$A:$F,3,FALSE())</f>
        <v>Beauty</v>
      </c>
      <c r="M896" s="4" t="str">
        <f>VLOOKUP(J896,Cleaned_ProductTable!$A:$F,4,FALSE())</f>
        <v>Gibson, Green and Lopez</v>
      </c>
      <c r="N896" s="4">
        <f>VLOOKUP(J896,Cleaned_ProductTable!$A:$F,5,FALSE())</f>
        <v>482.75</v>
      </c>
      <c r="O896" s="4" t="str">
        <f>Cleaned_SalesTable!E896</f>
        <v>STORE13</v>
      </c>
      <c r="P896" s="4" t="str">
        <f>VLOOKUP(O896,Cleaned_StoreTable!$A:$F,2,FALSE())</f>
        <v>Gardner, Humphrey and Contreras</v>
      </c>
      <c r="Q896" s="4" t="str">
        <f>VLOOKUP(O896,Cleaned_StoreTable!$A:$F,3,FALSE())</f>
        <v>East</v>
      </c>
      <c r="R896" s="4" t="str">
        <f>VLOOKUP(O896,Cleaned_StoreTable!$A:$F,5,FALSE())</f>
        <v>Flagship</v>
      </c>
      <c r="S896" s="4">
        <f>Cleaned_SalesTable!F896</f>
        <v>4</v>
      </c>
      <c r="T896" s="9">
        <f>Cleaned_SalesTable!G896</f>
        <v>106.48</v>
      </c>
      <c r="U896" s="8">
        <f>Cleaned_SalesTable!H896</f>
        <v>0.1</v>
      </c>
      <c r="V896" s="4" t="str">
        <f>Cleaned_SalesTable!I896</f>
        <v>COD</v>
      </c>
      <c r="W896" s="9">
        <f>Cleaned_SalesTable!J896</f>
        <v>383.32799999999997</v>
      </c>
      <c r="X896" s="9">
        <f t="shared" si="80"/>
        <v>1931</v>
      </c>
      <c r="Y896" s="9">
        <f t="shared" si="81"/>
        <v>-1547.67</v>
      </c>
      <c r="Z896" s="10">
        <f t="shared" si="82"/>
        <v>-4.0374999999999996</v>
      </c>
      <c r="AA896" s="4" t="str">
        <f t="shared" si="83"/>
        <v>Standard</v>
      </c>
    </row>
    <row r="897" spans="1:27" ht="15" customHeight="1" x14ac:dyDescent="0.3">
      <c r="A897" s="4" t="str">
        <f>Cleaned_SalesTable!A897</f>
        <v>SALE895</v>
      </c>
      <c r="B897" s="26">
        <f>Cleaned_SalesTable!B897</f>
        <v>45696</v>
      </c>
      <c r="C897" s="4" t="str">
        <f t="shared" si="78"/>
        <v>Feb-2025</v>
      </c>
      <c r="D897" s="24">
        <f t="shared" si="79"/>
        <v>2025</v>
      </c>
      <c r="E897" s="4" t="str">
        <f>Cleaned_SalesTable!C897</f>
        <v>CUST1105</v>
      </c>
      <c r="F897" s="4" t="str">
        <f>VLOOKUP(E897,Cleaned_CustomerTable!$A:$H,2,FALSE())</f>
        <v>Lance Baker</v>
      </c>
      <c r="G897" s="24">
        <f>VLOOKUP(E897,Cleaned_CustomerTable!$A:$H,3,FALSE())</f>
        <v>50</v>
      </c>
      <c r="H897" s="4" t="str">
        <f>VLOOKUP(E897,Cleaned_CustomerTable!$A:$H,8,FALSE())</f>
        <v>Gold</v>
      </c>
      <c r="I897" s="4" t="str">
        <f>VLOOKUP(E897,Cleaned_CustomerTable!$A:$H,6,FALSE())</f>
        <v>Florida</v>
      </c>
      <c r="J897" s="4" t="str">
        <f>Cleaned_SalesTable!D897</f>
        <v>PROD57</v>
      </c>
      <c r="K897" s="4" t="str">
        <f>VLOOKUP(J897,Cleaned_ProductTable!$A:$F,2,FALSE())</f>
        <v>Foam Roller</v>
      </c>
      <c r="L897" s="4" t="str">
        <f>VLOOKUP(J897,Cleaned_ProductTable!$A:$F,3,FALSE())</f>
        <v>Sports</v>
      </c>
      <c r="M897" s="4" t="str">
        <f>VLOOKUP(J897,Cleaned_ProductTable!$A:$F,4,FALSE())</f>
        <v>Atkinson, Camacho and Oliver</v>
      </c>
      <c r="N897" s="4">
        <f>VLOOKUP(J897,Cleaned_ProductTable!$A:$F,5,FALSE())</f>
        <v>30.62</v>
      </c>
      <c r="O897" s="4" t="str">
        <f>Cleaned_SalesTable!E897</f>
        <v>STORE3</v>
      </c>
      <c r="P897" s="4" t="str">
        <f>VLOOKUP(O897,Cleaned_StoreTable!$A:$F,2,FALSE())</f>
        <v>Johnson-Wright</v>
      </c>
      <c r="Q897" s="4" t="str">
        <f>VLOOKUP(O897,Cleaned_StoreTable!$A:$F,3,FALSE())</f>
        <v>North</v>
      </c>
      <c r="R897" s="4" t="str">
        <f>VLOOKUP(O897,Cleaned_StoreTable!$A:$F,5,FALSE())</f>
        <v>Outlet</v>
      </c>
      <c r="S897" s="4">
        <f>Cleaned_SalesTable!F897</f>
        <v>1</v>
      </c>
      <c r="T897" s="9">
        <f>Cleaned_SalesTable!G897</f>
        <v>38.950000000000003</v>
      </c>
      <c r="U897" s="8">
        <f>Cleaned_SalesTable!H897</f>
        <v>0.28000000000000003</v>
      </c>
      <c r="V897" s="4" t="str">
        <f>Cleaned_SalesTable!I897</f>
        <v>Credit Card</v>
      </c>
      <c r="W897" s="9">
        <f>Cleaned_SalesTable!J897</f>
        <v>28.044</v>
      </c>
      <c r="X897" s="9">
        <f t="shared" si="80"/>
        <v>30.62</v>
      </c>
      <c r="Y897" s="9">
        <f t="shared" si="81"/>
        <v>-2.58</v>
      </c>
      <c r="Z897" s="10">
        <f t="shared" si="82"/>
        <v>-9.1999999999999998E-2</v>
      </c>
      <c r="AA897" s="4" t="str">
        <f t="shared" si="83"/>
        <v>Standard</v>
      </c>
    </row>
    <row r="898" spans="1:27" ht="15" customHeight="1" x14ac:dyDescent="0.3">
      <c r="A898" s="4" t="str">
        <f>Cleaned_SalesTable!A898</f>
        <v>SALE896</v>
      </c>
      <c r="B898" s="26">
        <f>Cleaned_SalesTable!B898</f>
        <v>45294</v>
      </c>
      <c r="C898" s="4" t="str">
        <f t="shared" ref="C898:C961" si="84">TEXT(B898,"mmm-yyyy")</f>
        <v>Jan-2024</v>
      </c>
      <c r="D898" s="24">
        <f t="shared" ref="D898:D961" si="85">YEAR(B898)</f>
        <v>2024</v>
      </c>
      <c r="E898" s="4" t="str">
        <f>Cleaned_SalesTable!C898</f>
        <v>CUST1431</v>
      </c>
      <c r="F898" s="4" t="str">
        <f>VLOOKUP(E898,Cleaned_CustomerTable!$A:$H,2,FALSE())</f>
        <v>John Smith</v>
      </c>
      <c r="G898" s="24">
        <f>VLOOKUP(E898,Cleaned_CustomerTable!$A:$H,3,FALSE())</f>
        <v>27</v>
      </c>
      <c r="H898" s="4" t="str">
        <f>VLOOKUP(E898,Cleaned_CustomerTable!$A:$H,8,FALSE())</f>
        <v>Platinum</v>
      </c>
      <c r="I898" s="4" t="str">
        <f>VLOOKUP(E898,Cleaned_CustomerTable!$A:$H,6,FALSE())</f>
        <v>California</v>
      </c>
      <c r="J898" s="4" t="str">
        <f>Cleaned_SalesTable!D898</f>
        <v>PROD96</v>
      </c>
      <c r="K898" s="4" t="str">
        <f>VLOOKUP(J898,Cleaned_ProductTable!$A:$F,2,FALSE())</f>
        <v>Women's Formal Blazer</v>
      </c>
      <c r="L898" s="4" t="str">
        <f>VLOOKUP(J898,Cleaned_ProductTable!$A:$F,3,FALSE())</f>
        <v>Clothing</v>
      </c>
      <c r="M898" s="4" t="str">
        <f>VLOOKUP(J898,Cleaned_ProductTable!$A:$F,4,FALSE())</f>
        <v>Phillips and Sons</v>
      </c>
      <c r="N898" s="4">
        <f>VLOOKUP(J898,Cleaned_ProductTable!$A:$F,5,FALSE())</f>
        <v>358.47</v>
      </c>
      <c r="O898" s="4" t="str">
        <f>Cleaned_SalesTable!E898</f>
        <v>STORE16</v>
      </c>
      <c r="P898" s="4" t="str">
        <f>VLOOKUP(O898,Cleaned_StoreTable!$A:$F,2,FALSE())</f>
        <v>Frederick-Wright</v>
      </c>
      <c r="Q898" s="4" t="str">
        <f>VLOOKUP(O898,Cleaned_StoreTable!$A:$F,3,FALSE())</f>
        <v>West</v>
      </c>
      <c r="R898" s="4" t="str">
        <f>VLOOKUP(O898,Cleaned_StoreTable!$A:$F,5,FALSE())</f>
        <v>Flagship</v>
      </c>
      <c r="S898" s="4">
        <f>Cleaned_SalesTable!F898</f>
        <v>1</v>
      </c>
      <c r="T898" s="9">
        <f>Cleaned_SalesTable!G898</f>
        <v>835.17</v>
      </c>
      <c r="U898" s="8">
        <f>Cleaned_SalesTable!H898</f>
        <v>0.02</v>
      </c>
      <c r="V898" s="4" t="str">
        <f>Cleaned_SalesTable!I898</f>
        <v>COD</v>
      </c>
      <c r="W898" s="9">
        <f>Cleaned_SalesTable!J898</f>
        <v>818.46659999999997</v>
      </c>
      <c r="X898" s="9">
        <f t="shared" ref="X898:X961" si="86">ROUND(N898*S898,2)</f>
        <v>358.47</v>
      </c>
      <c r="Y898" s="9">
        <f t="shared" ref="Y898:Y961" si="87">ROUND(W898-X898,2)</f>
        <v>460</v>
      </c>
      <c r="Z898" s="10">
        <f t="shared" ref="Z898:Z961" si="88">IFERROR(ROUND(Y898/W898,4),0)</f>
        <v>0.56200000000000006</v>
      </c>
      <c r="AA898" s="4" t="str">
        <f t="shared" ref="AA898:AA961" si="89">IF(W898&gt;=AVERAGE($W$2:$W$2001),"High Value","Standard")</f>
        <v>Standard</v>
      </c>
    </row>
    <row r="899" spans="1:27" ht="15" customHeight="1" x14ac:dyDescent="0.3">
      <c r="A899" s="4" t="str">
        <f>Cleaned_SalesTable!A899</f>
        <v>SALE897</v>
      </c>
      <c r="B899" s="26">
        <f>Cleaned_SalesTable!B899</f>
        <v>45389</v>
      </c>
      <c r="C899" s="4" t="str">
        <f t="shared" si="84"/>
        <v>Apr-2024</v>
      </c>
      <c r="D899" s="24">
        <f t="shared" si="85"/>
        <v>2024</v>
      </c>
      <c r="E899" s="4" t="str">
        <f>Cleaned_SalesTable!C899</f>
        <v>CUST1134</v>
      </c>
      <c r="F899" s="4" t="str">
        <f>VLOOKUP(E899,Cleaned_CustomerTable!$A:$H,2,FALSE())</f>
        <v>Morgan Bowen</v>
      </c>
      <c r="G899" s="24">
        <f>VLOOKUP(E899,Cleaned_CustomerTable!$A:$H,3,FALSE())</f>
        <v>54</v>
      </c>
      <c r="H899" s="4" t="str">
        <f>VLOOKUP(E899,Cleaned_CustomerTable!$A:$H,8,FALSE())</f>
        <v>Gold</v>
      </c>
      <c r="I899" s="4" t="str">
        <f>VLOOKUP(E899,Cleaned_CustomerTable!$A:$H,6,FALSE())</f>
        <v>Washington</v>
      </c>
      <c r="J899" s="4" t="str">
        <f>Cleaned_SalesTable!D899</f>
        <v>PROD83</v>
      </c>
      <c r="K899" s="4" t="str">
        <f>VLOOKUP(J899,Cleaned_ProductTable!$A:$F,2,FALSE())</f>
        <v>Hydrating Face Cleanser</v>
      </c>
      <c r="L899" s="4" t="str">
        <f>VLOOKUP(J899,Cleaned_ProductTable!$A:$F,3,FALSE())</f>
        <v>Beauty</v>
      </c>
      <c r="M899" s="4" t="str">
        <f>VLOOKUP(J899,Cleaned_ProductTable!$A:$F,4,FALSE())</f>
        <v>Butler Group</v>
      </c>
      <c r="N899" s="4">
        <f>VLOOKUP(J899,Cleaned_ProductTable!$A:$F,5,FALSE())</f>
        <v>250.42</v>
      </c>
      <c r="O899" s="4" t="str">
        <f>Cleaned_SalesTable!E899</f>
        <v>STORE3</v>
      </c>
      <c r="P899" s="4" t="str">
        <f>VLOOKUP(O899,Cleaned_StoreTable!$A:$F,2,FALSE())</f>
        <v>Johnson-Wright</v>
      </c>
      <c r="Q899" s="4" t="str">
        <f>VLOOKUP(O899,Cleaned_StoreTable!$A:$F,3,FALSE())</f>
        <v>North</v>
      </c>
      <c r="R899" s="4" t="str">
        <f>VLOOKUP(O899,Cleaned_StoreTable!$A:$F,5,FALSE())</f>
        <v>Outlet</v>
      </c>
      <c r="S899" s="4">
        <f>Cleaned_SalesTable!F899</f>
        <v>1</v>
      </c>
      <c r="T899" s="9">
        <f>Cleaned_SalesTable!G899</f>
        <v>113.07</v>
      </c>
      <c r="U899" s="8">
        <f>Cleaned_SalesTable!H899</f>
        <v>0.24</v>
      </c>
      <c r="V899" s="4" t="str">
        <f>Cleaned_SalesTable!I899</f>
        <v>Credit Card</v>
      </c>
      <c r="W899" s="9">
        <f>Cleaned_SalesTable!J899</f>
        <v>85.933199999999999</v>
      </c>
      <c r="X899" s="9">
        <f t="shared" si="86"/>
        <v>250.42</v>
      </c>
      <c r="Y899" s="9">
        <f t="shared" si="87"/>
        <v>-164.49</v>
      </c>
      <c r="Z899" s="10">
        <f t="shared" si="88"/>
        <v>-1.9141999999999999</v>
      </c>
      <c r="AA899" s="4" t="str">
        <f t="shared" si="89"/>
        <v>Standard</v>
      </c>
    </row>
    <row r="900" spans="1:27" ht="15" customHeight="1" x14ac:dyDescent="0.3">
      <c r="A900" s="4" t="str">
        <f>Cleaned_SalesTable!A900</f>
        <v>SALE898</v>
      </c>
      <c r="B900" s="26">
        <f>Cleaned_SalesTable!B900</f>
        <v>45930</v>
      </c>
      <c r="C900" s="4" t="str">
        <f t="shared" si="84"/>
        <v>Sep-2025</v>
      </c>
      <c r="D900" s="24">
        <f t="shared" si="85"/>
        <v>2025</v>
      </c>
      <c r="E900" s="4" t="str">
        <f>Cleaned_SalesTable!C900</f>
        <v>CUST1466</v>
      </c>
      <c r="F900" s="4" t="str">
        <f>VLOOKUP(E900,Cleaned_CustomerTable!$A:$H,2,FALSE())</f>
        <v>Cynthia Parrish</v>
      </c>
      <c r="G900" s="24">
        <f>VLOOKUP(E900,Cleaned_CustomerTable!$A:$H,3,FALSE())</f>
        <v>18</v>
      </c>
      <c r="H900" s="4" t="str">
        <f>VLOOKUP(E900,Cleaned_CustomerTable!$A:$H,8,FALSE())</f>
        <v>Silver</v>
      </c>
      <c r="I900" s="4" t="str">
        <f>VLOOKUP(E900,Cleaned_CustomerTable!$A:$H,6,FALSE())</f>
        <v>Minnesota</v>
      </c>
      <c r="J900" s="4" t="str">
        <f>Cleaned_SalesTable!D900</f>
        <v>PROD94</v>
      </c>
      <c r="K900" s="4" t="str">
        <f>VLOOKUP(J900,Cleaned_ProductTable!$A:$F,2,FALSE())</f>
        <v>Vitamin E Body Lotion</v>
      </c>
      <c r="L900" s="4" t="str">
        <f>VLOOKUP(J900,Cleaned_ProductTable!$A:$F,3,FALSE())</f>
        <v>Beauty</v>
      </c>
      <c r="M900" s="4" t="str">
        <f>VLOOKUP(J900,Cleaned_ProductTable!$A:$F,4,FALSE())</f>
        <v>Hoffman-Williams</v>
      </c>
      <c r="N900" s="4">
        <f>VLOOKUP(J900,Cleaned_ProductTable!$A:$F,5,FALSE())</f>
        <v>358.47</v>
      </c>
      <c r="O900" s="4" t="str">
        <f>Cleaned_SalesTable!E900</f>
        <v>STORE12</v>
      </c>
      <c r="P900" s="4" t="str">
        <f>VLOOKUP(O900,Cleaned_StoreTable!$A:$F,2,FALSE())</f>
        <v>Thomas, Bridges and Harris</v>
      </c>
      <c r="Q900" s="4" t="str">
        <f>VLOOKUP(O900,Cleaned_StoreTable!$A:$F,3,FALSE())</f>
        <v>North</v>
      </c>
      <c r="R900" s="4" t="str">
        <f>VLOOKUP(O900,Cleaned_StoreTable!$A:$F,5,FALSE())</f>
        <v>Online</v>
      </c>
      <c r="S900" s="4">
        <f>Cleaned_SalesTable!F900</f>
        <v>2</v>
      </c>
      <c r="T900" s="9">
        <f>Cleaned_SalesTable!G900</f>
        <v>451.33</v>
      </c>
      <c r="U900" s="8">
        <f>Cleaned_SalesTable!H900</f>
        <v>0.23</v>
      </c>
      <c r="V900" s="4" t="str">
        <f>Cleaned_SalesTable!I900</f>
        <v>COD</v>
      </c>
      <c r="W900" s="9">
        <f>Cleaned_SalesTable!J900</f>
        <v>695.04819999999995</v>
      </c>
      <c r="X900" s="9">
        <f t="shared" si="86"/>
        <v>716.94</v>
      </c>
      <c r="Y900" s="9">
        <f t="shared" si="87"/>
        <v>-21.89</v>
      </c>
      <c r="Z900" s="10">
        <f t="shared" si="88"/>
        <v>-3.15E-2</v>
      </c>
      <c r="AA900" s="4" t="str">
        <f t="shared" si="89"/>
        <v>Standard</v>
      </c>
    </row>
    <row r="901" spans="1:27" ht="15" customHeight="1" x14ac:dyDescent="0.3">
      <c r="A901" s="4" t="str">
        <f>Cleaned_SalesTable!A901</f>
        <v>SALE899</v>
      </c>
      <c r="B901" s="26">
        <f>Cleaned_SalesTable!B901</f>
        <v>45456</v>
      </c>
      <c r="C901" s="4" t="str">
        <f t="shared" si="84"/>
        <v>Jun-2024</v>
      </c>
      <c r="D901" s="24">
        <f t="shared" si="85"/>
        <v>2024</v>
      </c>
      <c r="E901" s="4" t="str">
        <f>Cleaned_SalesTable!C901</f>
        <v>CUST1372</v>
      </c>
      <c r="F901" s="4" t="str">
        <f>VLOOKUP(E901,Cleaned_CustomerTable!$A:$H,2,FALSE())</f>
        <v>Jacqueline Anthony</v>
      </c>
      <c r="G901" s="24">
        <f>VLOOKUP(E901,Cleaned_CustomerTable!$A:$H,3,FALSE())</f>
        <v>28</v>
      </c>
      <c r="H901" s="4" t="str">
        <f>VLOOKUP(E901,Cleaned_CustomerTable!$A:$H,8,FALSE())</f>
        <v>Bronze</v>
      </c>
      <c r="I901" s="4" t="str">
        <f>VLOOKUP(E901,Cleaned_CustomerTable!$A:$H,6,FALSE())</f>
        <v>Ohio</v>
      </c>
      <c r="J901" s="4" t="str">
        <f>Cleaned_SalesTable!D901</f>
        <v>PROD86</v>
      </c>
      <c r="K901" s="4" t="str">
        <f>VLOOKUP(J901,Cleaned_ProductTable!$A:$F,2,FALSE())</f>
        <v>Kitchen Cutting Board</v>
      </c>
      <c r="L901" s="4" t="str">
        <f>VLOOKUP(J901,Cleaned_ProductTable!$A:$F,3,FALSE())</f>
        <v>Home</v>
      </c>
      <c r="M901" s="4" t="str">
        <f>VLOOKUP(J901,Cleaned_ProductTable!$A:$F,4,FALSE())</f>
        <v>Taylor, Dodson and Johnston</v>
      </c>
      <c r="N901" s="4">
        <f>VLOOKUP(J901,Cleaned_ProductTable!$A:$F,5,FALSE())</f>
        <v>176.07</v>
      </c>
      <c r="O901" s="4" t="str">
        <f>Cleaned_SalesTable!E901</f>
        <v>STORE6</v>
      </c>
      <c r="P901" s="4" t="str">
        <f>VLOOKUP(O901,Cleaned_StoreTable!$A:$F,2,FALSE())</f>
        <v>Benson-Elliott</v>
      </c>
      <c r="Q901" s="4" t="str">
        <f>VLOOKUP(O901,Cleaned_StoreTable!$A:$F,3,FALSE())</f>
        <v>East</v>
      </c>
      <c r="R901" s="4" t="str">
        <f>VLOOKUP(O901,Cleaned_StoreTable!$A:$F,5,FALSE())</f>
        <v>Online</v>
      </c>
      <c r="S901" s="4">
        <f>Cleaned_SalesTable!F901</f>
        <v>3</v>
      </c>
      <c r="T901" s="9">
        <f>Cleaned_SalesTable!G901</f>
        <v>619.80999999999995</v>
      </c>
      <c r="U901" s="8">
        <f>Cleaned_SalesTable!H901</f>
        <v>0.16</v>
      </c>
      <c r="V901" s="4" t="str">
        <f>Cleaned_SalesTable!I901</f>
        <v>COD</v>
      </c>
      <c r="W901" s="9">
        <f>Cleaned_SalesTable!J901</f>
        <v>1561.9212</v>
      </c>
      <c r="X901" s="9">
        <f t="shared" si="86"/>
        <v>528.21</v>
      </c>
      <c r="Y901" s="9">
        <f t="shared" si="87"/>
        <v>1033.71</v>
      </c>
      <c r="Z901" s="10">
        <f t="shared" si="88"/>
        <v>0.66180000000000005</v>
      </c>
      <c r="AA901" s="4" t="str">
        <f t="shared" si="89"/>
        <v>High Value</v>
      </c>
    </row>
    <row r="902" spans="1:27" ht="15" customHeight="1" x14ac:dyDescent="0.3">
      <c r="A902" s="4" t="str">
        <f>Cleaned_SalesTable!A902</f>
        <v>SALE900</v>
      </c>
      <c r="B902" s="26">
        <f>Cleaned_SalesTable!B902</f>
        <v>45713</v>
      </c>
      <c r="C902" s="4" t="str">
        <f t="shared" si="84"/>
        <v>Feb-2025</v>
      </c>
      <c r="D902" s="24">
        <f t="shared" si="85"/>
        <v>2025</v>
      </c>
      <c r="E902" s="4" t="str">
        <f>Cleaned_SalesTable!C902</f>
        <v>CUST1108</v>
      </c>
      <c r="F902" s="4" t="str">
        <f>VLOOKUP(E902,Cleaned_CustomerTable!$A:$H,2,FALSE())</f>
        <v>Travis Holland</v>
      </c>
      <c r="G902" s="24">
        <f>VLOOKUP(E902,Cleaned_CustomerTable!$A:$H,3,FALSE())</f>
        <v>38</v>
      </c>
      <c r="H902" s="4" t="str">
        <f>VLOOKUP(E902,Cleaned_CustomerTable!$A:$H,8,FALSE())</f>
        <v>Bronze</v>
      </c>
      <c r="I902" s="4" t="str">
        <f>VLOOKUP(E902,Cleaned_CustomerTable!$A:$H,6,FALSE())</f>
        <v>New Hampshire</v>
      </c>
      <c r="J902" s="4" t="str">
        <f>Cleaned_SalesTable!D902</f>
        <v>PROD62</v>
      </c>
      <c r="K902" s="4" t="str">
        <f>VLOOKUP(J902,Cleaned_ProductTable!$A:$F,2,FALSE())</f>
        <v>Laptop Cooling Pad</v>
      </c>
      <c r="L902" s="4" t="str">
        <f>VLOOKUP(J902,Cleaned_ProductTable!$A:$F,3,FALSE())</f>
        <v>Electronics</v>
      </c>
      <c r="M902" s="4" t="str">
        <f>VLOOKUP(J902,Cleaned_ProductTable!$A:$F,4,FALSE())</f>
        <v>Murray, Gould and Ware</v>
      </c>
      <c r="N902" s="4">
        <f>VLOOKUP(J902,Cleaned_ProductTable!$A:$F,5,FALSE())</f>
        <v>86.42</v>
      </c>
      <c r="O902" s="4" t="str">
        <f>Cleaned_SalesTable!E902</f>
        <v>STORE7</v>
      </c>
      <c r="P902" s="4" t="str">
        <f>VLOOKUP(O902,Cleaned_StoreTable!$A:$F,2,FALSE())</f>
        <v>Martinez-Mullins</v>
      </c>
      <c r="Q902" s="4" t="str">
        <f>VLOOKUP(O902,Cleaned_StoreTable!$A:$F,3,FALSE())</f>
        <v>South</v>
      </c>
      <c r="R902" s="4" t="str">
        <f>VLOOKUP(O902,Cleaned_StoreTable!$A:$F,5,FALSE())</f>
        <v>Online</v>
      </c>
      <c r="S902" s="4">
        <f>Cleaned_SalesTable!F902</f>
        <v>4</v>
      </c>
      <c r="T902" s="9">
        <f>Cleaned_SalesTable!G902</f>
        <v>46.97</v>
      </c>
      <c r="U902" s="8">
        <f>Cleaned_SalesTable!H902</f>
        <v>0.26</v>
      </c>
      <c r="V902" s="4" t="str">
        <f>Cleaned_SalesTable!I902</f>
        <v>PayPal</v>
      </c>
      <c r="W902" s="9">
        <f>Cleaned_SalesTable!J902</f>
        <v>139.03120000000001</v>
      </c>
      <c r="X902" s="9">
        <f t="shared" si="86"/>
        <v>345.68</v>
      </c>
      <c r="Y902" s="9">
        <f t="shared" si="87"/>
        <v>-206.65</v>
      </c>
      <c r="Z902" s="10">
        <f t="shared" si="88"/>
        <v>-1.4863999999999999</v>
      </c>
      <c r="AA902" s="4" t="str">
        <f t="shared" si="89"/>
        <v>Standard</v>
      </c>
    </row>
    <row r="903" spans="1:27" ht="15" customHeight="1" x14ac:dyDescent="0.3">
      <c r="A903" s="4" t="str">
        <f>Cleaned_SalesTable!A903</f>
        <v>SALE901</v>
      </c>
      <c r="B903" s="26">
        <f>Cleaned_SalesTable!B903</f>
        <v>45784</v>
      </c>
      <c r="C903" s="4" t="str">
        <f t="shared" si="84"/>
        <v>May-2025</v>
      </c>
      <c r="D903" s="24">
        <f t="shared" si="85"/>
        <v>2025</v>
      </c>
      <c r="E903" s="4" t="str">
        <f>Cleaned_SalesTable!C903</f>
        <v>CUST1184</v>
      </c>
      <c r="F903" s="4" t="str">
        <f>VLOOKUP(E903,Cleaned_CustomerTable!$A:$H,2,FALSE())</f>
        <v>Leonard Cochran</v>
      </c>
      <c r="G903" s="24">
        <f>VLOOKUP(E903,Cleaned_CustomerTable!$A:$H,3,FALSE())</f>
        <v>46</v>
      </c>
      <c r="H903" s="4" t="str">
        <f>VLOOKUP(E903,Cleaned_CustomerTable!$A:$H,8,FALSE())</f>
        <v>Silver</v>
      </c>
      <c r="I903" s="4" t="str">
        <f>VLOOKUP(E903,Cleaned_CustomerTable!$A:$H,6,FALSE())</f>
        <v>North Dakota</v>
      </c>
      <c r="J903" s="4" t="str">
        <f>Cleaned_SalesTable!D903</f>
        <v>PROD46</v>
      </c>
      <c r="K903" s="4" t="str">
        <f>VLOOKUP(J903,Cleaned_ProductTable!$A:$F,2,FALSE())</f>
        <v>Men's Winter Jacket</v>
      </c>
      <c r="L903" s="4" t="str">
        <f>VLOOKUP(J903,Cleaned_ProductTable!$A:$F,3,FALSE())</f>
        <v>Clothing</v>
      </c>
      <c r="M903" s="4" t="str">
        <f>VLOOKUP(J903,Cleaned_ProductTable!$A:$F,4,FALSE())</f>
        <v>Kelly, Smith and Perez</v>
      </c>
      <c r="N903" s="4">
        <f>VLOOKUP(J903,Cleaned_ProductTable!$A:$F,5,FALSE())</f>
        <v>167.34</v>
      </c>
      <c r="O903" s="4" t="str">
        <f>Cleaned_SalesTable!E903</f>
        <v>STORE2</v>
      </c>
      <c r="P903" s="4" t="str">
        <f>VLOOKUP(O903,Cleaned_StoreTable!$A:$F,2,FALSE())</f>
        <v>Black-Horn</v>
      </c>
      <c r="Q903" s="4" t="str">
        <f>VLOOKUP(O903,Cleaned_StoreTable!$A:$F,3,FALSE())</f>
        <v>South</v>
      </c>
      <c r="R903" s="4" t="str">
        <f>VLOOKUP(O903,Cleaned_StoreTable!$A:$F,5,FALSE())</f>
        <v>Outlet</v>
      </c>
      <c r="S903" s="4">
        <f>Cleaned_SalesTable!F903</f>
        <v>2</v>
      </c>
      <c r="T903" s="9">
        <f>Cleaned_SalesTable!G903</f>
        <v>71.48</v>
      </c>
      <c r="U903" s="8">
        <f>Cleaned_SalesTable!H903</f>
        <v>0.14000000000000001</v>
      </c>
      <c r="V903" s="4" t="str">
        <f>Cleaned_SalesTable!I903</f>
        <v>COD</v>
      </c>
      <c r="W903" s="9">
        <f>Cleaned_SalesTable!J903</f>
        <v>122.9456</v>
      </c>
      <c r="X903" s="9">
        <f t="shared" si="86"/>
        <v>334.68</v>
      </c>
      <c r="Y903" s="9">
        <f t="shared" si="87"/>
        <v>-211.73</v>
      </c>
      <c r="Z903" s="10">
        <f t="shared" si="88"/>
        <v>-1.7221</v>
      </c>
      <c r="AA903" s="4" t="str">
        <f t="shared" si="89"/>
        <v>Standard</v>
      </c>
    </row>
    <row r="904" spans="1:27" ht="15" customHeight="1" x14ac:dyDescent="0.3">
      <c r="A904" s="4" t="str">
        <f>Cleaned_SalesTable!A904</f>
        <v>SALE902</v>
      </c>
      <c r="B904" s="26">
        <f>Cleaned_SalesTable!B904</f>
        <v>45812</v>
      </c>
      <c r="C904" s="4" t="str">
        <f t="shared" si="84"/>
        <v>Jun-2025</v>
      </c>
      <c r="D904" s="24">
        <f t="shared" si="85"/>
        <v>2025</v>
      </c>
      <c r="E904" s="4" t="str">
        <f>Cleaned_SalesTable!C904</f>
        <v>CUST1000</v>
      </c>
      <c r="F904" s="4" t="str">
        <f>VLOOKUP(E904,Cleaned_CustomerTable!$A:$H,2,FALSE())</f>
        <v>Sheena Bonilla</v>
      </c>
      <c r="G904" s="24">
        <f>VLOOKUP(E904,Cleaned_CustomerTable!$A:$H,3,FALSE())</f>
        <v>55</v>
      </c>
      <c r="H904" s="4" t="str">
        <f>VLOOKUP(E904,Cleaned_CustomerTable!$A:$H,8,FALSE())</f>
        <v>Standard</v>
      </c>
      <c r="I904" s="4" t="str">
        <f>VLOOKUP(E904,Cleaned_CustomerTable!$A:$H,6,FALSE())</f>
        <v>North Carolina</v>
      </c>
      <c r="J904" s="4" t="str">
        <f>Cleaned_SalesTable!D904</f>
        <v>PROD56</v>
      </c>
      <c r="K904" s="4" t="str">
        <f>VLOOKUP(J904,Cleaned_ProductTable!$A:$F,2,FALSE())</f>
        <v>Premium Blanket Throw</v>
      </c>
      <c r="L904" s="4" t="str">
        <f>VLOOKUP(J904,Cleaned_ProductTable!$A:$F,3,FALSE())</f>
        <v>Home</v>
      </c>
      <c r="M904" s="4" t="str">
        <f>VLOOKUP(J904,Cleaned_ProductTable!$A:$F,4,FALSE())</f>
        <v>Hernandez, Kennedy and Porter</v>
      </c>
      <c r="N904" s="4">
        <f>VLOOKUP(J904,Cleaned_ProductTable!$A:$F,5,FALSE())</f>
        <v>461.47</v>
      </c>
      <c r="O904" s="4" t="str">
        <f>Cleaned_SalesTable!E904</f>
        <v>STORE19</v>
      </c>
      <c r="P904" s="4" t="str">
        <f>VLOOKUP(O904,Cleaned_StoreTable!$A:$F,2,FALSE())</f>
        <v>Mann-Austin</v>
      </c>
      <c r="Q904" s="4" t="str">
        <f>VLOOKUP(O904,Cleaned_StoreTable!$A:$F,3,FALSE())</f>
        <v>East</v>
      </c>
      <c r="R904" s="4" t="str">
        <f>VLOOKUP(O904,Cleaned_StoreTable!$A:$F,5,FALSE())</f>
        <v>Online</v>
      </c>
      <c r="S904" s="4">
        <f>Cleaned_SalesTable!F904</f>
        <v>2</v>
      </c>
      <c r="T904" s="9">
        <f>Cleaned_SalesTable!G904</f>
        <v>404.08</v>
      </c>
      <c r="U904" s="8">
        <f>Cleaned_SalesTable!H904</f>
        <v>7.0000000000000007E-2</v>
      </c>
      <c r="V904" s="4" t="str">
        <f>Cleaned_SalesTable!I904</f>
        <v>Credit Card</v>
      </c>
      <c r="W904" s="9">
        <f>Cleaned_SalesTable!J904</f>
        <v>751.58879999999999</v>
      </c>
      <c r="X904" s="9">
        <f t="shared" si="86"/>
        <v>922.94</v>
      </c>
      <c r="Y904" s="9">
        <f t="shared" si="87"/>
        <v>-171.35</v>
      </c>
      <c r="Z904" s="10">
        <f t="shared" si="88"/>
        <v>-0.22800000000000001</v>
      </c>
      <c r="AA904" s="4" t="str">
        <f t="shared" si="89"/>
        <v>Standard</v>
      </c>
    </row>
    <row r="905" spans="1:27" ht="15" customHeight="1" x14ac:dyDescent="0.3">
      <c r="A905" s="4" t="str">
        <f>Cleaned_SalesTable!A905</f>
        <v>SALE903</v>
      </c>
      <c r="B905" s="26">
        <f>Cleaned_SalesTable!B905</f>
        <v>45653</v>
      </c>
      <c r="C905" s="4" t="str">
        <f t="shared" si="84"/>
        <v>Dec-2024</v>
      </c>
      <c r="D905" s="24">
        <f t="shared" si="85"/>
        <v>2024</v>
      </c>
      <c r="E905" s="4" t="str">
        <f>Cleaned_SalesTable!C905</f>
        <v>CUST1264</v>
      </c>
      <c r="F905" s="4" t="str">
        <f>VLOOKUP(E905,Cleaned_CustomerTable!$A:$H,2,FALSE())</f>
        <v>Matthew Payne</v>
      </c>
      <c r="G905" s="24">
        <f>VLOOKUP(E905,Cleaned_CustomerTable!$A:$H,3,FALSE())</f>
        <v>25</v>
      </c>
      <c r="H905" s="4" t="str">
        <f>VLOOKUP(E905,Cleaned_CustomerTable!$A:$H,8,FALSE())</f>
        <v>Gold</v>
      </c>
      <c r="I905" s="4" t="str">
        <f>VLOOKUP(E905,Cleaned_CustomerTable!$A:$H,6,FALSE())</f>
        <v>Wyoming</v>
      </c>
      <c r="J905" s="4" t="str">
        <f>Cleaned_SalesTable!D905</f>
        <v>PROD17</v>
      </c>
      <c r="K905" s="4" t="str">
        <f>VLOOKUP(J905,Cleaned_ProductTable!$A:$F,2,FALSE())</f>
        <v>Soccer Training Cone Set</v>
      </c>
      <c r="L905" s="4" t="str">
        <f>VLOOKUP(J905,Cleaned_ProductTable!$A:$F,3,FALSE())</f>
        <v>Sports</v>
      </c>
      <c r="M905" s="4" t="str">
        <f>VLOOKUP(J905,Cleaned_ProductTable!$A:$F,4,FALSE())</f>
        <v>Ford, Murphy and Wilson</v>
      </c>
      <c r="N905" s="4">
        <f>VLOOKUP(J905,Cleaned_ProductTable!$A:$F,5,FALSE())</f>
        <v>144.53</v>
      </c>
      <c r="O905" s="4" t="str">
        <f>Cleaned_SalesTable!E905</f>
        <v>STORE16</v>
      </c>
      <c r="P905" s="4" t="str">
        <f>VLOOKUP(O905,Cleaned_StoreTable!$A:$F,2,FALSE())</f>
        <v>Frederick-Wright</v>
      </c>
      <c r="Q905" s="4" t="str">
        <f>VLOOKUP(O905,Cleaned_StoreTable!$A:$F,3,FALSE())</f>
        <v>West</v>
      </c>
      <c r="R905" s="4" t="str">
        <f>VLOOKUP(O905,Cleaned_StoreTable!$A:$F,5,FALSE())</f>
        <v>Flagship</v>
      </c>
      <c r="S905" s="4">
        <f>Cleaned_SalesTable!F905</f>
        <v>1</v>
      </c>
      <c r="T905" s="9">
        <f>Cleaned_SalesTable!G905</f>
        <v>519.91</v>
      </c>
      <c r="U905" s="8">
        <f>Cleaned_SalesTable!H905</f>
        <v>0.05</v>
      </c>
      <c r="V905" s="4" t="str">
        <f>Cleaned_SalesTable!I905</f>
        <v>COD</v>
      </c>
      <c r="W905" s="9">
        <f>Cleaned_SalesTable!J905</f>
        <v>493.91449999999998</v>
      </c>
      <c r="X905" s="9">
        <f t="shared" si="86"/>
        <v>144.53</v>
      </c>
      <c r="Y905" s="9">
        <f t="shared" si="87"/>
        <v>349.38</v>
      </c>
      <c r="Z905" s="10">
        <f t="shared" si="88"/>
        <v>0.70740000000000003</v>
      </c>
      <c r="AA905" s="4" t="str">
        <f t="shared" si="89"/>
        <v>Standard</v>
      </c>
    </row>
    <row r="906" spans="1:27" ht="15" customHeight="1" x14ac:dyDescent="0.3">
      <c r="A906" s="4" t="str">
        <f>Cleaned_SalesTable!A906</f>
        <v>SALE904</v>
      </c>
      <c r="B906" s="26">
        <f>Cleaned_SalesTable!B906</f>
        <v>45672</v>
      </c>
      <c r="C906" s="4" t="str">
        <f t="shared" si="84"/>
        <v>Jan-2025</v>
      </c>
      <c r="D906" s="24">
        <f t="shared" si="85"/>
        <v>2025</v>
      </c>
      <c r="E906" s="4" t="str">
        <f>Cleaned_SalesTable!C906</f>
        <v>CUST1145</v>
      </c>
      <c r="F906" s="4" t="str">
        <f>VLOOKUP(E906,Cleaned_CustomerTable!$A:$H,2,FALSE())</f>
        <v>Cameron Simpson</v>
      </c>
      <c r="G906" s="24">
        <f>VLOOKUP(E906,Cleaned_CustomerTable!$A:$H,3,FALSE())</f>
        <v>46</v>
      </c>
      <c r="H906" s="4" t="str">
        <f>VLOOKUP(E906,Cleaned_CustomerTable!$A:$H,8,FALSE())</f>
        <v>Platinum</v>
      </c>
      <c r="I906" s="4" t="str">
        <f>VLOOKUP(E906,Cleaned_CustomerTable!$A:$H,6,FALSE())</f>
        <v>Indiana</v>
      </c>
      <c r="J906" s="4" t="str">
        <f>Cleaned_SalesTable!D906</f>
        <v>PROD48</v>
      </c>
      <c r="K906" s="4" t="str">
        <f>VLOOKUP(J906,Cleaned_ProductTable!$A:$F,2,FALSE())</f>
        <v>Car Dashboard Phone Holder</v>
      </c>
      <c r="L906" s="4" t="str">
        <f>VLOOKUP(J906,Cleaned_ProductTable!$A:$F,3,FALSE())</f>
        <v>Electronics</v>
      </c>
      <c r="M906" s="4" t="str">
        <f>VLOOKUP(J906,Cleaned_ProductTable!$A:$F,4,FALSE())</f>
        <v>Byrd, Stewart and Valdez</v>
      </c>
      <c r="N906" s="4">
        <f>VLOOKUP(J906,Cleaned_ProductTable!$A:$F,5,FALSE())</f>
        <v>177.98</v>
      </c>
      <c r="O906" s="4" t="str">
        <f>Cleaned_SalesTable!E906</f>
        <v>STORE13</v>
      </c>
      <c r="P906" s="4" t="str">
        <f>VLOOKUP(O906,Cleaned_StoreTable!$A:$F,2,FALSE())</f>
        <v>Gardner, Humphrey and Contreras</v>
      </c>
      <c r="Q906" s="4" t="str">
        <f>VLOOKUP(O906,Cleaned_StoreTable!$A:$F,3,FALSE())</f>
        <v>East</v>
      </c>
      <c r="R906" s="4" t="str">
        <f>VLOOKUP(O906,Cleaned_StoreTable!$A:$F,5,FALSE())</f>
        <v>Flagship</v>
      </c>
      <c r="S906" s="4">
        <f>Cleaned_SalesTable!F906</f>
        <v>3</v>
      </c>
      <c r="T906" s="9">
        <f>Cleaned_SalesTable!G906</f>
        <v>566.16</v>
      </c>
      <c r="U906" s="8">
        <f>Cleaned_SalesTable!H906</f>
        <v>0.05</v>
      </c>
      <c r="V906" s="4" t="str">
        <f>Cleaned_SalesTable!I906</f>
        <v>PayPal</v>
      </c>
      <c r="W906" s="9">
        <f>Cleaned_SalesTable!J906</f>
        <v>1613.556</v>
      </c>
      <c r="X906" s="9">
        <f t="shared" si="86"/>
        <v>533.94000000000005</v>
      </c>
      <c r="Y906" s="9">
        <f t="shared" si="87"/>
        <v>1079.6199999999999</v>
      </c>
      <c r="Z906" s="10">
        <f t="shared" si="88"/>
        <v>0.66910000000000003</v>
      </c>
      <c r="AA906" s="4" t="str">
        <f t="shared" si="89"/>
        <v>High Value</v>
      </c>
    </row>
    <row r="907" spans="1:27" ht="15" customHeight="1" x14ac:dyDescent="0.3">
      <c r="A907" s="4" t="str">
        <f>Cleaned_SalesTable!A907</f>
        <v>SALE905</v>
      </c>
      <c r="B907" s="26">
        <f>Cleaned_SalesTable!B907</f>
        <v>45799</v>
      </c>
      <c r="C907" s="4" t="str">
        <f t="shared" si="84"/>
        <v>May-2025</v>
      </c>
      <c r="D907" s="24">
        <f t="shared" si="85"/>
        <v>2025</v>
      </c>
      <c r="E907" s="4" t="str">
        <f>Cleaned_SalesTable!C907</f>
        <v>CUST1392</v>
      </c>
      <c r="F907" s="4" t="str">
        <f>VLOOKUP(E907,Cleaned_CustomerTable!$A:$H,2,FALSE())</f>
        <v>Jacqueline Payne</v>
      </c>
      <c r="G907" s="24">
        <f>VLOOKUP(E907,Cleaned_CustomerTable!$A:$H,3,FALSE())</f>
        <v>46</v>
      </c>
      <c r="H907" s="4" t="str">
        <f>VLOOKUP(E907,Cleaned_CustomerTable!$A:$H,8,FALSE())</f>
        <v>Gold</v>
      </c>
      <c r="I907" s="4" t="str">
        <f>VLOOKUP(E907,Cleaned_CustomerTable!$A:$H,6,FALSE())</f>
        <v>Missouri</v>
      </c>
      <c r="J907" s="4" t="str">
        <f>Cleaned_SalesTable!D907</f>
        <v>PROD52</v>
      </c>
      <c r="K907" s="4" t="str">
        <f>VLOOKUP(J907,Cleaned_ProductTable!$A:$F,2,FALSE())</f>
        <v>Rugby Ball</v>
      </c>
      <c r="L907" s="4" t="str">
        <f>VLOOKUP(J907,Cleaned_ProductTable!$A:$F,3,FALSE())</f>
        <v>Sports</v>
      </c>
      <c r="M907" s="4" t="str">
        <f>VLOOKUP(J907,Cleaned_ProductTable!$A:$F,4,FALSE())</f>
        <v>Harris Inc</v>
      </c>
      <c r="N907" s="4">
        <f>VLOOKUP(J907,Cleaned_ProductTable!$A:$F,5,FALSE())</f>
        <v>212.26</v>
      </c>
      <c r="O907" s="4" t="str">
        <f>Cleaned_SalesTable!E907</f>
        <v>STORE10</v>
      </c>
      <c r="P907" s="4" t="str">
        <f>VLOOKUP(O907,Cleaned_StoreTable!$A:$F,2,FALSE())</f>
        <v>Hill, Wagner and Ballard</v>
      </c>
      <c r="Q907" s="4" t="str">
        <f>VLOOKUP(O907,Cleaned_StoreTable!$A:$F,3,FALSE())</f>
        <v>East</v>
      </c>
      <c r="R907" s="4" t="str">
        <f>VLOOKUP(O907,Cleaned_StoreTable!$A:$F,5,FALSE())</f>
        <v>Online</v>
      </c>
      <c r="S907" s="4">
        <f>Cleaned_SalesTable!F907</f>
        <v>2</v>
      </c>
      <c r="T907" s="9">
        <f>Cleaned_SalesTable!G907</f>
        <v>295.12</v>
      </c>
      <c r="U907" s="8">
        <f>Cleaned_SalesTable!H907</f>
        <v>0.09</v>
      </c>
      <c r="V907" s="4" t="str">
        <f>Cleaned_SalesTable!I907</f>
        <v>COD</v>
      </c>
      <c r="W907" s="9">
        <f>Cleaned_SalesTable!J907</f>
        <v>537.11839999999995</v>
      </c>
      <c r="X907" s="9">
        <f t="shared" si="86"/>
        <v>424.52</v>
      </c>
      <c r="Y907" s="9">
        <f t="shared" si="87"/>
        <v>112.6</v>
      </c>
      <c r="Z907" s="10">
        <f t="shared" si="88"/>
        <v>0.20960000000000001</v>
      </c>
      <c r="AA907" s="4" t="str">
        <f t="shared" si="89"/>
        <v>Standard</v>
      </c>
    </row>
    <row r="908" spans="1:27" ht="15" customHeight="1" x14ac:dyDescent="0.3">
      <c r="A908" s="4" t="str">
        <f>Cleaned_SalesTable!A908</f>
        <v>SALE906</v>
      </c>
      <c r="B908" s="26">
        <f>Cleaned_SalesTable!B908</f>
        <v>45848</v>
      </c>
      <c r="C908" s="4" t="str">
        <f t="shared" si="84"/>
        <v>Jul-2025</v>
      </c>
      <c r="D908" s="24">
        <f t="shared" si="85"/>
        <v>2025</v>
      </c>
      <c r="E908" s="4" t="str">
        <f>Cleaned_SalesTable!C908</f>
        <v>CUST1109</v>
      </c>
      <c r="F908" s="4" t="str">
        <f>VLOOKUP(E908,Cleaned_CustomerTable!$A:$H,2,FALSE())</f>
        <v>Amy Walker</v>
      </c>
      <c r="G908" s="24">
        <f>VLOOKUP(E908,Cleaned_CustomerTable!$A:$H,3,FALSE())</f>
        <v>27</v>
      </c>
      <c r="H908" s="4" t="str">
        <f>VLOOKUP(E908,Cleaned_CustomerTable!$A:$H,8,FALSE())</f>
        <v>Silver</v>
      </c>
      <c r="I908" s="4" t="str">
        <f>VLOOKUP(E908,Cleaned_CustomerTable!$A:$H,6,FALSE())</f>
        <v>West Virginia</v>
      </c>
      <c r="J908" s="4" t="str">
        <f>Cleaned_SalesTable!D908</f>
        <v>PROD34</v>
      </c>
      <c r="K908" s="4" t="str">
        <f>VLOOKUP(J908,Cleaned_ProductTable!$A:$F,2,FALSE())</f>
        <v>Gaming Mechanical Keyboard</v>
      </c>
      <c r="L908" s="4" t="str">
        <f>VLOOKUP(J908,Cleaned_ProductTable!$A:$F,3,FALSE())</f>
        <v>Electronics</v>
      </c>
      <c r="M908" s="4" t="str">
        <f>VLOOKUP(J908,Cleaned_ProductTable!$A:$F,4,FALSE())</f>
        <v>Lucero LLC</v>
      </c>
      <c r="N908" s="4">
        <f>VLOOKUP(J908,Cleaned_ProductTable!$A:$F,5,FALSE())</f>
        <v>419.28</v>
      </c>
      <c r="O908" s="4" t="str">
        <f>Cleaned_SalesTable!E908</f>
        <v>STORE11</v>
      </c>
      <c r="P908" s="4" t="str">
        <f>VLOOKUP(O908,Cleaned_StoreTable!$A:$F,2,FALSE())</f>
        <v>Aguirre-Keller</v>
      </c>
      <c r="Q908" s="4" t="str">
        <f>VLOOKUP(O908,Cleaned_StoreTable!$A:$F,3,FALSE())</f>
        <v>South</v>
      </c>
      <c r="R908" s="4" t="str">
        <f>VLOOKUP(O908,Cleaned_StoreTable!$A:$F,5,FALSE())</f>
        <v>Online</v>
      </c>
      <c r="S908" s="4">
        <f>Cleaned_SalesTable!F908</f>
        <v>2</v>
      </c>
      <c r="T908" s="9">
        <f>Cleaned_SalesTable!G908</f>
        <v>414.18</v>
      </c>
      <c r="U908" s="8">
        <f>Cleaned_SalesTable!H908</f>
        <v>0.25</v>
      </c>
      <c r="V908" s="4" t="str">
        <f>Cleaned_SalesTable!I908</f>
        <v>PayPal</v>
      </c>
      <c r="W908" s="9">
        <f>Cleaned_SalesTable!J908</f>
        <v>621.27</v>
      </c>
      <c r="X908" s="9">
        <f t="shared" si="86"/>
        <v>838.56</v>
      </c>
      <c r="Y908" s="9">
        <f t="shared" si="87"/>
        <v>-217.29</v>
      </c>
      <c r="Z908" s="10">
        <f t="shared" si="88"/>
        <v>-0.3498</v>
      </c>
      <c r="AA908" s="4" t="str">
        <f t="shared" si="89"/>
        <v>Standard</v>
      </c>
    </row>
    <row r="909" spans="1:27" ht="15" customHeight="1" x14ac:dyDescent="0.3">
      <c r="A909" s="4" t="str">
        <f>Cleaned_SalesTable!A909</f>
        <v>SALE907</v>
      </c>
      <c r="B909" s="26">
        <f>Cleaned_SalesTable!B909</f>
        <v>45918</v>
      </c>
      <c r="C909" s="4" t="str">
        <f t="shared" si="84"/>
        <v>Sep-2025</v>
      </c>
      <c r="D909" s="24">
        <f t="shared" si="85"/>
        <v>2025</v>
      </c>
      <c r="E909" s="4" t="str">
        <f>Cleaned_SalesTable!C909</f>
        <v>CUST1268</v>
      </c>
      <c r="F909" s="4" t="str">
        <f>VLOOKUP(E909,Cleaned_CustomerTable!$A:$H,2,FALSE())</f>
        <v>Kevin Orr</v>
      </c>
      <c r="G909" s="24">
        <f>VLOOKUP(E909,Cleaned_CustomerTable!$A:$H,3,FALSE())</f>
        <v>53</v>
      </c>
      <c r="H909" s="4" t="str">
        <f>VLOOKUP(E909,Cleaned_CustomerTable!$A:$H,8,FALSE())</f>
        <v>Bronze</v>
      </c>
      <c r="I909" s="4" t="str">
        <f>VLOOKUP(E909,Cleaned_CustomerTable!$A:$H,6,FALSE())</f>
        <v>Minnesota</v>
      </c>
      <c r="J909" s="4" t="str">
        <f>Cleaned_SalesTable!D909</f>
        <v>PROD58</v>
      </c>
      <c r="K909" s="4" t="str">
        <f>VLOOKUP(J909,Cleaned_ProductTable!$A:$F,2,FALSE())</f>
        <v>Womens Cotton Scarf</v>
      </c>
      <c r="L909" s="4" t="str">
        <f>VLOOKUP(J909,Cleaned_ProductTable!$A:$F,3,FALSE())</f>
        <v>Clothing</v>
      </c>
      <c r="M909" s="4" t="str">
        <f>VLOOKUP(J909,Cleaned_ProductTable!$A:$F,4,FALSE())</f>
        <v>Shepherd-Gould</v>
      </c>
      <c r="N909" s="4">
        <f>VLOOKUP(J909,Cleaned_ProductTable!$A:$F,5,FALSE())</f>
        <v>113.83</v>
      </c>
      <c r="O909" s="4" t="str">
        <f>Cleaned_SalesTable!E909</f>
        <v>STORE8</v>
      </c>
      <c r="P909" s="4" t="str">
        <f>VLOOKUP(O909,Cleaned_StoreTable!$A:$F,2,FALSE())</f>
        <v>Bean, Jones and Park</v>
      </c>
      <c r="Q909" s="4" t="str">
        <f>VLOOKUP(O909,Cleaned_StoreTable!$A:$F,3,FALSE())</f>
        <v>West</v>
      </c>
      <c r="R909" s="4" t="str">
        <f>VLOOKUP(O909,Cleaned_StoreTable!$A:$F,5,FALSE())</f>
        <v>Online</v>
      </c>
      <c r="S909" s="4">
        <f>Cleaned_SalesTable!F909</f>
        <v>2</v>
      </c>
      <c r="T909" s="9">
        <f>Cleaned_SalesTable!G909</f>
        <v>433.75</v>
      </c>
      <c r="U909" s="8">
        <f>Cleaned_SalesTable!H909</f>
        <v>0</v>
      </c>
      <c r="V909" s="4" t="str">
        <f>Cleaned_SalesTable!I909</f>
        <v>Credit Card</v>
      </c>
      <c r="W909" s="9">
        <f>Cleaned_SalesTable!J909</f>
        <v>867.5</v>
      </c>
      <c r="X909" s="9">
        <f t="shared" si="86"/>
        <v>227.66</v>
      </c>
      <c r="Y909" s="9">
        <f t="shared" si="87"/>
        <v>639.84</v>
      </c>
      <c r="Z909" s="10">
        <f t="shared" si="88"/>
        <v>0.73760000000000003</v>
      </c>
      <c r="AA909" s="4" t="str">
        <f t="shared" si="89"/>
        <v>Standard</v>
      </c>
    </row>
    <row r="910" spans="1:27" ht="15" customHeight="1" x14ac:dyDescent="0.3">
      <c r="A910" s="4" t="str">
        <f>Cleaned_SalesTable!A910</f>
        <v>SALE908</v>
      </c>
      <c r="B910" s="26">
        <f>Cleaned_SalesTable!B910</f>
        <v>45288</v>
      </c>
      <c r="C910" s="4" t="str">
        <f t="shared" si="84"/>
        <v>Dec-2023</v>
      </c>
      <c r="D910" s="24">
        <f t="shared" si="85"/>
        <v>2023</v>
      </c>
      <c r="E910" s="4" t="str">
        <f>Cleaned_SalesTable!C910</f>
        <v>CUST1281</v>
      </c>
      <c r="F910" s="4" t="str">
        <f>VLOOKUP(E910,Cleaned_CustomerTable!$A:$H,2,FALSE())</f>
        <v>Brittany Watson</v>
      </c>
      <c r="G910" s="24">
        <f>VLOOKUP(E910,Cleaned_CustomerTable!$A:$H,3,FALSE())</f>
        <v>59</v>
      </c>
      <c r="H910" s="4" t="str">
        <f>VLOOKUP(E910,Cleaned_CustomerTable!$A:$H,8,FALSE())</f>
        <v>Platinum</v>
      </c>
      <c r="I910" s="4" t="str">
        <f>VLOOKUP(E910,Cleaned_CustomerTable!$A:$H,6,FALSE())</f>
        <v>Connecticut</v>
      </c>
      <c r="J910" s="4" t="str">
        <f>Cleaned_SalesTable!D910</f>
        <v>PROD85</v>
      </c>
      <c r="K910" s="4" t="str">
        <f>VLOOKUP(J910,Cleaned_ProductTable!$A:$F,2,FALSE())</f>
        <v>Women's Beanie Hat</v>
      </c>
      <c r="L910" s="4" t="str">
        <f>VLOOKUP(J910,Cleaned_ProductTable!$A:$F,3,FALSE())</f>
        <v>Clothing</v>
      </c>
      <c r="M910" s="4" t="str">
        <f>VLOOKUP(J910,Cleaned_ProductTable!$A:$F,4,FALSE())</f>
        <v>Richardson-Carrillo</v>
      </c>
      <c r="N910" s="4">
        <f>VLOOKUP(J910,Cleaned_ProductTable!$A:$F,5,FALSE())</f>
        <v>119.57</v>
      </c>
      <c r="O910" s="4" t="str">
        <f>Cleaned_SalesTable!E910</f>
        <v>STORE19</v>
      </c>
      <c r="P910" s="4" t="str">
        <f>VLOOKUP(O910,Cleaned_StoreTable!$A:$F,2,FALSE())</f>
        <v>Mann-Austin</v>
      </c>
      <c r="Q910" s="4" t="str">
        <f>VLOOKUP(O910,Cleaned_StoreTable!$A:$F,3,FALSE())</f>
        <v>East</v>
      </c>
      <c r="R910" s="4" t="str">
        <f>VLOOKUP(O910,Cleaned_StoreTable!$A:$F,5,FALSE())</f>
        <v>Online</v>
      </c>
      <c r="S910" s="4">
        <f>Cleaned_SalesTable!F910</f>
        <v>3</v>
      </c>
      <c r="T910" s="9">
        <f>Cleaned_SalesTable!G910</f>
        <v>104.33</v>
      </c>
      <c r="U910" s="8">
        <f>Cleaned_SalesTable!H910</f>
        <v>0.13</v>
      </c>
      <c r="V910" s="4" t="str">
        <f>Cleaned_SalesTable!I910</f>
        <v>COD</v>
      </c>
      <c r="W910" s="9">
        <f>Cleaned_SalesTable!J910</f>
        <v>272.30130000000003</v>
      </c>
      <c r="X910" s="9">
        <f t="shared" si="86"/>
        <v>358.71</v>
      </c>
      <c r="Y910" s="9">
        <f t="shared" si="87"/>
        <v>-86.41</v>
      </c>
      <c r="Z910" s="10">
        <f t="shared" si="88"/>
        <v>-0.31730000000000003</v>
      </c>
      <c r="AA910" s="4" t="str">
        <f t="shared" si="89"/>
        <v>Standard</v>
      </c>
    </row>
    <row r="911" spans="1:27" ht="15" customHeight="1" x14ac:dyDescent="0.3">
      <c r="A911" s="4" t="str">
        <f>Cleaned_SalesTable!A911</f>
        <v>SALE909</v>
      </c>
      <c r="B911" s="26">
        <f>Cleaned_SalesTable!B911</f>
        <v>45477</v>
      </c>
      <c r="C911" s="4" t="str">
        <f t="shared" si="84"/>
        <v>Jul-2024</v>
      </c>
      <c r="D911" s="24">
        <f t="shared" si="85"/>
        <v>2024</v>
      </c>
      <c r="E911" s="4" t="str">
        <f>Cleaned_SalesTable!C911</f>
        <v>CUST1464</v>
      </c>
      <c r="F911" s="4" t="str">
        <f>VLOOKUP(E911,Cleaned_CustomerTable!$A:$H,2,FALSE())</f>
        <v>David Pierce</v>
      </c>
      <c r="G911" s="24">
        <f>VLOOKUP(E911,Cleaned_CustomerTable!$A:$H,3,FALSE())</f>
        <v>45</v>
      </c>
      <c r="H911" s="4" t="str">
        <f>VLOOKUP(E911,Cleaned_CustomerTable!$A:$H,8,FALSE())</f>
        <v>Platinum</v>
      </c>
      <c r="I911" s="4" t="str">
        <f>VLOOKUP(E911,Cleaned_CustomerTable!$A:$H,6,FALSE())</f>
        <v>Washington</v>
      </c>
      <c r="J911" s="4" t="str">
        <f>Cleaned_SalesTable!D911</f>
        <v>PROD4</v>
      </c>
      <c r="K911" s="4" t="str">
        <f>VLOOKUP(J911,Cleaned_ProductTable!$A:$F,2,FALSE())</f>
        <v>Women's Yoga Pants</v>
      </c>
      <c r="L911" s="4" t="str">
        <f>VLOOKUP(J911,Cleaned_ProductTable!$A:$F,3,FALSE())</f>
        <v>Clothing</v>
      </c>
      <c r="M911" s="4" t="str">
        <f>VLOOKUP(J911,Cleaned_ProductTable!$A:$F,4,FALSE())</f>
        <v>Gonzales-Davis</v>
      </c>
      <c r="N911" s="4">
        <f>VLOOKUP(J911,Cleaned_ProductTable!$A:$F,5,FALSE())</f>
        <v>306.45999999999998</v>
      </c>
      <c r="O911" s="4" t="str">
        <f>Cleaned_SalesTable!E911</f>
        <v>STORE12</v>
      </c>
      <c r="P911" s="4" t="str">
        <f>VLOOKUP(O911,Cleaned_StoreTable!$A:$F,2,FALSE())</f>
        <v>Thomas, Bridges and Harris</v>
      </c>
      <c r="Q911" s="4" t="str">
        <f>VLOOKUP(O911,Cleaned_StoreTable!$A:$F,3,FALSE())</f>
        <v>North</v>
      </c>
      <c r="R911" s="4" t="str">
        <f>VLOOKUP(O911,Cleaned_StoreTable!$A:$F,5,FALSE())</f>
        <v>Online</v>
      </c>
      <c r="S911" s="4">
        <f>Cleaned_SalesTable!F911</f>
        <v>1</v>
      </c>
      <c r="T911" s="9">
        <f>Cleaned_SalesTable!G911</f>
        <v>221.7</v>
      </c>
      <c r="U911" s="8">
        <f>Cleaned_SalesTable!H911</f>
        <v>0.04</v>
      </c>
      <c r="V911" s="4" t="str">
        <f>Cleaned_SalesTable!I911</f>
        <v>Credit Card</v>
      </c>
      <c r="W911" s="9">
        <f>Cleaned_SalesTable!J911</f>
        <v>212.83199999999999</v>
      </c>
      <c r="X911" s="9">
        <f t="shared" si="86"/>
        <v>306.45999999999998</v>
      </c>
      <c r="Y911" s="9">
        <f t="shared" si="87"/>
        <v>-93.63</v>
      </c>
      <c r="Z911" s="10">
        <f t="shared" si="88"/>
        <v>-0.43990000000000001</v>
      </c>
      <c r="AA911" s="4" t="str">
        <f t="shared" si="89"/>
        <v>Standard</v>
      </c>
    </row>
    <row r="912" spans="1:27" ht="15" customHeight="1" x14ac:dyDescent="0.3">
      <c r="A912" s="4" t="str">
        <f>Cleaned_SalesTable!A912</f>
        <v>SALE910</v>
      </c>
      <c r="B912" s="26">
        <f>Cleaned_SalesTable!B912</f>
        <v>45796</v>
      </c>
      <c r="C912" s="4" t="str">
        <f t="shared" si="84"/>
        <v>May-2025</v>
      </c>
      <c r="D912" s="24">
        <f t="shared" si="85"/>
        <v>2025</v>
      </c>
      <c r="E912" s="4" t="str">
        <f>Cleaned_SalesTable!C912</f>
        <v>CUST1211</v>
      </c>
      <c r="F912" s="4" t="str">
        <f>VLOOKUP(E912,Cleaned_CustomerTable!$A:$H,2,FALSE())</f>
        <v>Rodney Huffman</v>
      </c>
      <c r="G912" s="24">
        <f>VLOOKUP(E912,Cleaned_CustomerTable!$A:$H,3,FALSE())</f>
        <v>20</v>
      </c>
      <c r="H912" s="4" t="str">
        <f>VLOOKUP(E912,Cleaned_CustomerTable!$A:$H,8,FALSE())</f>
        <v>Silver</v>
      </c>
      <c r="I912" s="4" t="str">
        <f>VLOOKUP(E912,Cleaned_CustomerTable!$A:$H,6,FALSE())</f>
        <v>Delaware</v>
      </c>
      <c r="J912" s="4" t="str">
        <f>Cleaned_SalesTable!D912</f>
        <v>PROD67</v>
      </c>
      <c r="K912" s="4" t="str">
        <f>VLOOKUP(J912,Cleaned_ProductTable!$A:$F,2,FALSE())</f>
        <v>Smart LED Light Strip</v>
      </c>
      <c r="L912" s="4" t="str">
        <f>VLOOKUP(J912,Cleaned_ProductTable!$A:$F,3,FALSE())</f>
        <v>Electronics</v>
      </c>
      <c r="M912" s="4" t="str">
        <f>VLOOKUP(J912,Cleaned_ProductTable!$A:$F,4,FALSE())</f>
        <v>Flores-Davis</v>
      </c>
      <c r="N912" s="4">
        <f>VLOOKUP(J912,Cleaned_ProductTable!$A:$F,5,FALSE())</f>
        <v>349.17</v>
      </c>
      <c r="O912" s="4" t="str">
        <f>Cleaned_SalesTable!E912</f>
        <v>STORE5</v>
      </c>
      <c r="P912" s="4" t="str">
        <f>VLOOKUP(O912,Cleaned_StoreTable!$A:$F,2,FALSE())</f>
        <v>Gray Ltd</v>
      </c>
      <c r="Q912" s="4" t="str">
        <f>VLOOKUP(O912,Cleaned_StoreTable!$A:$F,3,FALSE())</f>
        <v>North</v>
      </c>
      <c r="R912" s="4" t="str">
        <f>VLOOKUP(O912,Cleaned_StoreTable!$A:$F,5,FALSE())</f>
        <v>Outlet</v>
      </c>
      <c r="S912" s="4">
        <f>Cleaned_SalesTable!F912</f>
        <v>2</v>
      </c>
      <c r="T912" s="9">
        <f>Cleaned_SalesTable!G912</f>
        <v>491.26</v>
      </c>
      <c r="U912" s="8">
        <f>Cleaned_SalesTable!H912</f>
        <v>0.14000000000000001</v>
      </c>
      <c r="V912" s="4" t="str">
        <f>Cleaned_SalesTable!I912</f>
        <v>COD</v>
      </c>
      <c r="W912" s="9">
        <f>Cleaned_SalesTable!J912</f>
        <v>844.96720000000005</v>
      </c>
      <c r="X912" s="9">
        <f t="shared" si="86"/>
        <v>698.34</v>
      </c>
      <c r="Y912" s="9">
        <f t="shared" si="87"/>
        <v>146.63</v>
      </c>
      <c r="Z912" s="10">
        <f t="shared" si="88"/>
        <v>0.17349999999999999</v>
      </c>
      <c r="AA912" s="4" t="str">
        <f t="shared" si="89"/>
        <v>Standard</v>
      </c>
    </row>
    <row r="913" spans="1:27" ht="15" customHeight="1" x14ac:dyDescent="0.3">
      <c r="A913" s="4" t="str">
        <f>Cleaned_SalesTable!A913</f>
        <v>SALE911</v>
      </c>
      <c r="B913" s="26">
        <f>Cleaned_SalesTable!B913</f>
        <v>45630</v>
      </c>
      <c r="C913" s="4" t="str">
        <f t="shared" si="84"/>
        <v>Dec-2024</v>
      </c>
      <c r="D913" s="24">
        <f t="shared" si="85"/>
        <v>2024</v>
      </c>
      <c r="E913" s="4" t="str">
        <f>Cleaned_SalesTable!C913</f>
        <v>CUST1181</v>
      </c>
      <c r="F913" s="4" t="str">
        <f>VLOOKUP(E913,Cleaned_CustomerTable!$A:$H,2,FALSE())</f>
        <v>Erin Ward</v>
      </c>
      <c r="G913" s="24">
        <f>VLOOKUP(E913,Cleaned_CustomerTable!$A:$H,3,FALSE())</f>
        <v>60</v>
      </c>
      <c r="H913" s="4" t="str">
        <f>VLOOKUP(E913,Cleaned_CustomerTable!$A:$H,8,FALSE())</f>
        <v>Bronze</v>
      </c>
      <c r="I913" s="4" t="str">
        <f>VLOOKUP(E913,Cleaned_CustomerTable!$A:$H,6,FALSE())</f>
        <v>New York</v>
      </c>
      <c r="J913" s="4" t="str">
        <f>Cleaned_SalesTable!D913</f>
        <v>PROD37</v>
      </c>
      <c r="K913" s="4" t="str">
        <f>VLOOKUP(J913,Cleaned_ProductTable!$A:$F,2,FALSE())</f>
        <v>Men's Casual Sneakers</v>
      </c>
      <c r="L913" s="4" t="str">
        <f>VLOOKUP(J913,Cleaned_ProductTable!$A:$F,3,FALSE())</f>
        <v>Clothing</v>
      </c>
      <c r="M913" s="4" t="str">
        <f>VLOOKUP(J913,Cleaned_ProductTable!$A:$F,4,FALSE())</f>
        <v>Hogan-Lee</v>
      </c>
      <c r="N913" s="4">
        <f>VLOOKUP(J913,Cleaned_ProductTable!$A:$F,5,FALSE())</f>
        <v>353.47</v>
      </c>
      <c r="O913" s="4" t="str">
        <f>Cleaned_SalesTable!E913</f>
        <v>STORE8</v>
      </c>
      <c r="P913" s="4" t="str">
        <f>VLOOKUP(O913,Cleaned_StoreTable!$A:$F,2,FALSE())</f>
        <v>Bean, Jones and Park</v>
      </c>
      <c r="Q913" s="4" t="str">
        <f>VLOOKUP(O913,Cleaned_StoreTable!$A:$F,3,FALSE())</f>
        <v>West</v>
      </c>
      <c r="R913" s="4" t="str">
        <f>VLOOKUP(O913,Cleaned_StoreTable!$A:$F,5,FALSE())</f>
        <v>Online</v>
      </c>
      <c r="S913" s="4">
        <f>Cleaned_SalesTable!F913</f>
        <v>4</v>
      </c>
      <c r="T913" s="9">
        <f>Cleaned_SalesTable!G913</f>
        <v>923.14</v>
      </c>
      <c r="U913" s="8">
        <f>Cleaned_SalesTable!H913</f>
        <v>0.15</v>
      </c>
      <c r="V913" s="4" t="str">
        <f>Cleaned_SalesTable!I913</f>
        <v>Credit Card</v>
      </c>
      <c r="W913" s="9">
        <f>Cleaned_SalesTable!J913</f>
        <v>3138.6759999999999</v>
      </c>
      <c r="X913" s="9">
        <f t="shared" si="86"/>
        <v>1413.88</v>
      </c>
      <c r="Y913" s="9">
        <f t="shared" si="87"/>
        <v>1724.8</v>
      </c>
      <c r="Z913" s="10">
        <f t="shared" si="88"/>
        <v>0.54949999999999999</v>
      </c>
      <c r="AA913" s="4" t="str">
        <f t="shared" si="89"/>
        <v>High Value</v>
      </c>
    </row>
    <row r="914" spans="1:27" ht="15" customHeight="1" x14ac:dyDescent="0.3">
      <c r="A914" s="4" t="str">
        <f>Cleaned_SalesTable!A914</f>
        <v>SALE912</v>
      </c>
      <c r="B914" s="26">
        <f>Cleaned_SalesTable!B914</f>
        <v>45625</v>
      </c>
      <c r="C914" s="4" t="str">
        <f t="shared" si="84"/>
        <v>Nov-2024</v>
      </c>
      <c r="D914" s="24">
        <f t="shared" si="85"/>
        <v>2024</v>
      </c>
      <c r="E914" s="4" t="str">
        <f>Cleaned_SalesTable!C914</f>
        <v>CUST1193</v>
      </c>
      <c r="F914" s="4" t="str">
        <f>VLOOKUP(E914,Cleaned_CustomerTable!$A:$H,2,FALSE())</f>
        <v>David Roberts</v>
      </c>
      <c r="G914" s="24">
        <f>VLOOKUP(E914,Cleaned_CustomerTable!$A:$H,3,FALSE())</f>
        <v>38</v>
      </c>
      <c r="H914" s="4" t="str">
        <f>VLOOKUP(E914,Cleaned_CustomerTable!$A:$H,8,FALSE())</f>
        <v>Gold</v>
      </c>
      <c r="I914" s="4" t="str">
        <f>VLOOKUP(E914,Cleaned_CustomerTable!$A:$H,6,FALSE())</f>
        <v>Georgia</v>
      </c>
      <c r="J914" s="4" t="str">
        <f>Cleaned_SalesTable!D914</f>
        <v>PROD64</v>
      </c>
      <c r="K914" s="4" t="str">
        <f>VLOOKUP(J914,Cleaned_ProductTable!$A:$F,2,FALSE())</f>
        <v>Matte Lipstick Set</v>
      </c>
      <c r="L914" s="4" t="str">
        <f>VLOOKUP(J914,Cleaned_ProductTable!$A:$F,3,FALSE())</f>
        <v>Beauty</v>
      </c>
      <c r="M914" s="4" t="str">
        <f>VLOOKUP(J914,Cleaned_ProductTable!$A:$F,4,FALSE())</f>
        <v>Zhang Inc</v>
      </c>
      <c r="N914" s="4">
        <f>VLOOKUP(J914,Cleaned_ProductTable!$A:$F,5,FALSE())</f>
        <v>299.11</v>
      </c>
      <c r="O914" s="4" t="str">
        <f>Cleaned_SalesTable!E914</f>
        <v>STORE7</v>
      </c>
      <c r="P914" s="4" t="str">
        <f>VLOOKUP(O914,Cleaned_StoreTable!$A:$F,2,FALSE())</f>
        <v>Martinez-Mullins</v>
      </c>
      <c r="Q914" s="4" t="str">
        <f>VLOOKUP(O914,Cleaned_StoreTable!$A:$F,3,FALSE())</f>
        <v>South</v>
      </c>
      <c r="R914" s="4" t="str">
        <f>VLOOKUP(O914,Cleaned_StoreTable!$A:$F,5,FALSE())</f>
        <v>Online</v>
      </c>
      <c r="S914" s="4">
        <f>Cleaned_SalesTable!F914</f>
        <v>2</v>
      </c>
      <c r="T914" s="9">
        <f>Cleaned_SalesTable!G914</f>
        <v>747.65</v>
      </c>
      <c r="U914" s="8">
        <f>Cleaned_SalesTable!H914</f>
        <v>0.08</v>
      </c>
      <c r="V914" s="4" t="str">
        <f>Cleaned_SalesTable!I914</f>
        <v>Credit Card</v>
      </c>
      <c r="W914" s="9">
        <f>Cleaned_SalesTable!J914</f>
        <v>1375.6759999999999</v>
      </c>
      <c r="X914" s="9">
        <f t="shared" si="86"/>
        <v>598.22</v>
      </c>
      <c r="Y914" s="9">
        <f t="shared" si="87"/>
        <v>777.46</v>
      </c>
      <c r="Z914" s="10">
        <f t="shared" si="88"/>
        <v>0.56510000000000005</v>
      </c>
      <c r="AA914" s="4" t="str">
        <f t="shared" si="89"/>
        <v>High Value</v>
      </c>
    </row>
    <row r="915" spans="1:27" ht="15" customHeight="1" x14ac:dyDescent="0.3">
      <c r="A915" s="4" t="str">
        <f>Cleaned_SalesTable!A915</f>
        <v>SALE913</v>
      </c>
      <c r="B915" s="26">
        <f>Cleaned_SalesTable!B915</f>
        <v>45773</v>
      </c>
      <c r="C915" s="4" t="str">
        <f t="shared" si="84"/>
        <v>Apr-2025</v>
      </c>
      <c r="D915" s="24">
        <f t="shared" si="85"/>
        <v>2025</v>
      </c>
      <c r="E915" s="4" t="str">
        <f>Cleaned_SalesTable!C915</f>
        <v>CUST1109</v>
      </c>
      <c r="F915" s="4" t="str">
        <f>VLOOKUP(E915,Cleaned_CustomerTable!$A:$H,2,FALSE())</f>
        <v>Amy Walker</v>
      </c>
      <c r="G915" s="24">
        <f>VLOOKUP(E915,Cleaned_CustomerTable!$A:$H,3,FALSE())</f>
        <v>27</v>
      </c>
      <c r="H915" s="4" t="str">
        <f>VLOOKUP(E915,Cleaned_CustomerTable!$A:$H,8,FALSE())</f>
        <v>Silver</v>
      </c>
      <c r="I915" s="4" t="str">
        <f>VLOOKUP(E915,Cleaned_CustomerTable!$A:$H,6,FALSE())</f>
        <v>West Virginia</v>
      </c>
      <c r="J915" s="4" t="str">
        <f>Cleaned_SalesTable!D915</f>
        <v>PROD42</v>
      </c>
      <c r="K915" s="4" t="str">
        <f>VLOOKUP(J915,Cleaned_ProductTable!$A:$F,2,FALSE())</f>
        <v>Smart Home WiFi Camera</v>
      </c>
      <c r="L915" s="4" t="str">
        <f>VLOOKUP(J915,Cleaned_ProductTable!$A:$F,3,FALSE())</f>
        <v>Electronics</v>
      </c>
      <c r="M915" s="4" t="str">
        <f>VLOOKUP(J915,Cleaned_ProductTable!$A:$F,4,FALSE())</f>
        <v>Holmes LLC</v>
      </c>
      <c r="N915" s="4">
        <f>VLOOKUP(J915,Cleaned_ProductTable!$A:$F,5,FALSE())</f>
        <v>450.71</v>
      </c>
      <c r="O915" s="4" t="str">
        <f>Cleaned_SalesTable!E915</f>
        <v>STORE7</v>
      </c>
      <c r="P915" s="4" t="str">
        <f>VLOOKUP(O915,Cleaned_StoreTable!$A:$F,2,FALSE())</f>
        <v>Martinez-Mullins</v>
      </c>
      <c r="Q915" s="4" t="str">
        <f>VLOOKUP(O915,Cleaned_StoreTable!$A:$F,3,FALSE())</f>
        <v>South</v>
      </c>
      <c r="R915" s="4" t="str">
        <f>VLOOKUP(O915,Cleaned_StoreTable!$A:$F,5,FALSE())</f>
        <v>Online</v>
      </c>
      <c r="S915" s="4">
        <f>Cleaned_SalesTable!F915</f>
        <v>3</v>
      </c>
      <c r="T915" s="9">
        <f>Cleaned_SalesTable!G915</f>
        <v>94.55</v>
      </c>
      <c r="U915" s="8">
        <f>Cleaned_SalesTable!H915</f>
        <v>0.13</v>
      </c>
      <c r="V915" s="4" t="str">
        <f>Cleaned_SalesTable!I915</f>
        <v>COD</v>
      </c>
      <c r="W915" s="9">
        <f>Cleaned_SalesTable!J915</f>
        <v>246.77549999999999</v>
      </c>
      <c r="X915" s="9">
        <f t="shared" si="86"/>
        <v>1352.13</v>
      </c>
      <c r="Y915" s="9">
        <f t="shared" si="87"/>
        <v>-1105.3499999999999</v>
      </c>
      <c r="Z915" s="10">
        <f t="shared" si="88"/>
        <v>-4.4791999999999996</v>
      </c>
      <c r="AA915" s="4" t="str">
        <f t="shared" si="89"/>
        <v>Standard</v>
      </c>
    </row>
    <row r="916" spans="1:27" ht="15" customHeight="1" x14ac:dyDescent="0.3">
      <c r="A916" s="4" t="str">
        <f>Cleaned_SalesTable!A916</f>
        <v>SALE914</v>
      </c>
      <c r="B916" s="26">
        <f>Cleaned_SalesTable!B916</f>
        <v>45308</v>
      </c>
      <c r="C916" s="4" t="str">
        <f t="shared" si="84"/>
        <v>Jan-2024</v>
      </c>
      <c r="D916" s="24">
        <f t="shared" si="85"/>
        <v>2024</v>
      </c>
      <c r="E916" s="4" t="str">
        <f>Cleaned_SalesTable!C916</f>
        <v>CUST1039</v>
      </c>
      <c r="F916" s="4" t="str">
        <f>VLOOKUP(E916,Cleaned_CustomerTable!$A:$H,2,FALSE())</f>
        <v>Tonya Reynolds</v>
      </c>
      <c r="G916" s="24">
        <f>VLOOKUP(E916,Cleaned_CustomerTable!$A:$H,3,FALSE())</f>
        <v>55</v>
      </c>
      <c r="H916" s="4" t="str">
        <f>VLOOKUP(E916,Cleaned_CustomerTable!$A:$H,8,FALSE())</f>
        <v>Gold</v>
      </c>
      <c r="I916" s="4" t="str">
        <f>VLOOKUP(E916,Cleaned_CustomerTable!$A:$H,6,FALSE())</f>
        <v>Michigan</v>
      </c>
      <c r="J916" s="4" t="str">
        <f>Cleaned_SalesTable!D916</f>
        <v>PROD15</v>
      </c>
      <c r="K916" s="4" t="str">
        <f>VLOOKUP(J916,Cleaned_ProductTable!$A:$F,2,FALSE())</f>
        <v>4K Home Projector</v>
      </c>
      <c r="L916" s="4" t="str">
        <f>VLOOKUP(J916,Cleaned_ProductTable!$A:$F,3,FALSE())</f>
        <v>Electronics</v>
      </c>
      <c r="M916" s="4" t="str">
        <f>VLOOKUP(J916,Cleaned_ProductTable!$A:$F,4,FALSE())</f>
        <v>Thomas LLC</v>
      </c>
      <c r="N916" s="4">
        <f>VLOOKUP(J916,Cleaned_ProductTable!$A:$F,5,FALSE())</f>
        <v>465.34</v>
      </c>
      <c r="O916" s="4" t="str">
        <f>Cleaned_SalesTable!E916</f>
        <v>STORE19</v>
      </c>
      <c r="P916" s="4" t="str">
        <f>VLOOKUP(O916,Cleaned_StoreTable!$A:$F,2,FALSE())</f>
        <v>Mann-Austin</v>
      </c>
      <c r="Q916" s="4" t="str">
        <f>VLOOKUP(O916,Cleaned_StoreTable!$A:$F,3,FALSE())</f>
        <v>East</v>
      </c>
      <c r="R916" s="4" t="str">
        <f>VLOOKUP(O916,Cleaned_StoreTable!$A:$F,5,FALSE())</f>
        <v>Online</v>
      </c>
      <c r="S916" s="4">
        <f>Cleaned_SalesTable!F916</f>
        <v>3</v>
      </c>
      <c r="T916" s="9">
        <f>Cleaned_SalesTable!G916</f>
        <v>620.12</v>
      </c>
      <c r="U916" s="8">
        <f>Cleaned_SalesTable!H916</f>
        <v>0.06</v>
      </c>
      <c r="V916" s="4" t="str">
        <f>Cleaned_SalesTable!I916</f>
        <v>Credit Card</v>
      </c>
      <c r="W916" s="9">
        <f>Cleaned_SalesTable!J916</f>
        <v>1748.7384</v>
      </c>
      <c r="X916" s="9">
        <f t="shared" si="86"/>
        <v>1396.02</v>
      </c>
      <c r="Y916" s="9">
        <f t="shared" si="87"/>
        <v>352.72</v>
      </c>
      <c r="Z916" s="10">
        <f t="shared" si="88"/>
        <v>0.20169999999999999</v>
      </c>
      <c r="AA916" s="4" t="str">
        <f t="shared" si="89"/>
        <v>High Value</v>
      </c>
    </row>
    <row r="917" spans="1:27" ht="15" customHeight="1" x14ac:dyDescent="0.3">
      <c r="A917" s="4" t="str">
        <f>Cleaned_SalesTable!A917</f>
        <v>SALE915</v>
      </c>
      <c r="B917" s="26">
        <f>Cleaned_SalesTable!B917</f>
        <v>45869</v>
      </c>
      <c r="C917" s="4" t="str">
        <f t="shared" si="84"/>
        <v>Jul-2025</v>
      </c>
      <c r="D917" s="24">
        <f t="shared" si="85"/>
        <v>2025</v>
      </c>
      <c r="E917" s="4" t="str">
        <f>Cleaned_SalesTable!C917</f>
        <v>CUST1486</v>
      </c>
      <c r="F917" s="4" t="str">
        <f>VLOOKUP(E917,Cleaned_CustomerTable!$A:$H,2,FALSE())</f>
        <v>Eric Lee</v>
      </c>
      <c r="G917" s="24">
        <f>VLOOKUP(E917,Cleaned_CustomerTable!$A:$H,3,FALSE())</f>
        <v>22</v>
      </c>
      <c r="H917" s="4" t="str">
        <f>VLOOKUP(E917,Cleaned_CustomerTable!$A:$H,8,FALSE())</f>
        <v>Bronze</v>
      </c>
      <c r="I917" s="4" t="str">
        <f>VLOOKUP(E917,Cleaned_CustomerTable!$A:$H,6,FALSE())</f>
        <v>Vermont</v>
      </c>
      <c r="J917" s="4" t="str">
        <f>Cleaned_SalesTable!D917</f>
        <v>PROD69</v>
      </c>
      <c r="K917" s="4" t="str">
        <f>VLOOKUP(J917,Cleaned_ProductTable!$A:$F,2,FALSE())</f>
        <v>Men's Sports Shorts</v>
      </c>
      <c r="L917" s="4" t="str">
        <f>VLOOKUP(J917,Cleaned_ProductTable!$A:$F,3,FALSE())</f>
        <v>Clothing</v>
      </c>
      <c r="M917" s="4" t="str">
        <f>VLOOKUP(J917,Cleaned_ProductTable!$A:$F,4,FALSE())</f>
        <v>Fitzpatrick Ltd</v>
      </c>
      <c r="N917" s="4">
        <f>VLOOKUP(J917,Cleaned_ProductTable!$A:$F,5,FALSE())</f>
        <v>218.22</v>
      </c>
      <c r="O917" s="4" t="str">
        <f>Cleaned_SalesTable!E917</f>
        <v>STORE6</v>
      </c>
      <c r="P917" s="4" t="str">
        <f>VLOOKUP(O917,Cleaned_StoreTable!$A:$F,2,FALSE())</f>
        <v>Benson-Elliott</v>
      </c>
      <c r="Q917" s="4" t="str">
        <f>VLOOKUP(O917,Cleaned_StoreTable!$A:$F,3,FALSE())</f>
        <v>East</v>
      </c>
      <c r="R917" s="4" t="str">
        <f>VLOOKUP(O917,Cleaned_StoreTable!$A:$F,5,FALSE())</f>
        <v>Online</v>
      </c>
      <c r="S917" s="4">
        <f>Cleaned_SalesTable!F917</f>
        <v>2</v>
      </c>
      <c r="T917" s="9">
        <f>Cleaned_SalesTable!G917</f>
        <v>354.09</v>
      </c>
      <c r="U917" s="8">
        <f>Cleaned_SalesTable!H917</f>
        <v>0.12</v>
      </c>
      <c r="V917" s="4" t="str">
        <f>Cleaned_SalesTable!I917</f>
        <v>COD</v>
      </c>
      <c r="W917" s="9">
        <f>Cleaned_SalesTable!J917</f>
        <v>623.19839999999999</v>
      </c>
      <c r="X917" s="9">
        <f t="shared" si="86"/>
        <v>436.44</v>
      </c>
      <c r="Y917" s="9">
        <f t="shared" si="87"/>
        <v>186.76</v>
      </c>
      <c r="Z917" s="10">
        <f t="shared" si="88"/>
        <v>0.29970000000000002</v>
      </c>
      <c r="AA917" s="4" t="str">
        <f t="shared" si="89"/>
        <v>Standard</v>
      </c>
    </row>
    <row r="918" spans="1:27" ht="15" customHeight="1" x14ac:dyDescent="0.3">
      <c r="A918" s="4" t="str">
        <f>Cleaned_SalesTable!A918</f>
        <v>SALE916</v>
      </c>
      <c r="B918" s="26">
        <f>Cleaned_SalesTable!B918</f>
        <v>45621</v>
      </c>
      <c r="C918" s="4" t="str">
        <f t="shared" si="84"/>
        <v>Nov-2024</v>
      </c>
      <c r="D918" s="24">
        <f t="shared" si="85"/>
        <v>2024</v>
      </c>
      <c r="E918" s="4" t="str">
        <f>Cleaned_SalesTable!C918</f>
        <v>CUST1130</v>
      </c>
      <c r="F918" s="4" t="str">
        <f>VLOOKUP(E918,Cleaned_CustomerTable!$A:$H,2,FALSE())</f>
        <v>Jamie Reyes</v>
      </c>
      <c r="G918" s="24">
        <f>VLOOKUP(E918,Cleaned_CustomerTable!$A:$H,3,FALSE())</f>
        <v>29</v>
      </c>
      <c r="H918" s="4" t="str">
        <f>VLOOKUP(E918,Cleaned_CustomerTable!$A:$H,8,FALSE())</f>
        <v>Platinum</v>
      </c>
      <c r="I918" s="4" t="str">
        <f>VLOOKUP(E918,Cleaned_CustomerTable!$A:$H,6,FALSE())</f>
        <v>Connecticut</v>
      </c>
      <c r="J918" s="4" t="str">
        <f>Cleaned_SalesTable!D918</f>
        <v>PROD53</v>
      </c>
      <c r="K918" s="4" t="str">
        <f>VLOOKUP(J918,Cleaned_ProductTable!$A:$F,2,FALSE())</f>
        <v>Men's Track Pants</v>
      </c>
      <c r="L918" s="4" t="str">
        <f>VLOOKUP(J918,Cleaned_ProductTable!$A:$F,3,FALSE())</f>
        <v>Clothing</v>
      </c>
      <c r="M918" s="4" t="str">
        <f>VLOOKUP(J918,Cleaned_ProductTable!$A:$F,4,FALSE())</f>
        <v>Hamilton, Woods and Walker</v>
      </c>
      <c r="N918" s="4">
        <f>VLOOKUP(J918,Cleaned_ProductTable!$A:$F,5,FALSE())</f>
        <v>386.56</v>
      </c>
      <c r="O918" s="4" t="str">
        <f>Cleaned_SalesTable!E918</f>
        <v>STORE5</v>
      </c>
      <c r="P918" s="4" t="str">
        <f>VLOOKUP(O918,Cleaned_StoreTable!$A:$F,2,FALSE())</f>
        <v>Gray Ltd</v>
      </c>
      <c r="Q918" s="4" t="str">
        <f>VLOOKUP(O918,Cleaned_StoreTable!$A:$F,3,FALSE())</f>
        <v>North</v>
      </c>
      <c r="R918" s="4" t="str">
        <f>VLOOKUP(O918,Cleaned_StoreTable!$A:$F,5,FALSE())</f>
        <v>Outlet</v>
      </c>
      <c r="S918" s="4">
        <f>Cleaned_SalesTable!F918</f>
        <v>3</v>
      </c>
      <c r="T918" s="9">
        <f>Cleaned_SalesTable!G918</f>
        <v>214.94</v>
      </c>
      <c r="U918" s="8">
        <f>Cleaned_SalesTable!H918</f>
        <v>0.22</v>
      </c>
      <c r="V918" s="4" t="str">
        <f>Cleaned_SalesTable!I918</f>
        <v>COD</v>
      </c>
      <c r="W918" s="9">
        <f>Cleaned_SalesTable!J918</f>
        <v>502.95960000000002</v>
      </c>
      <c r="X918" s="9">
        <f t="shared" si="86"/>
        <v>1159.68</v>
      </c>
      <c r="Y918" s="9">
        <f t="shared" si="87"/>
        <v>-656.72</v>
      </c>
      <c r="Z918" s="10">
        <f t="shared" si="88"/>
        <v>-1.3057000000000001</v>
      </c>
      <c r="AA918" s="4" t="str">
        <f t="shared" si="89"/>
        <v>Standard</v>
      </c>
    </row>
    <row r="919" spans="1:27" ht="15" customHeight="1" x14ac:dyDescent="0.3">
      <c r="A919" s="4" t="str">
        <f>Cleaned_SalesTable!A919</f>
        <v>SALE917</v>
      </c>
      <c r="B919" s="26">
        <f>Cleaned_SalesTable!B919</f>
        <v>45428</v>
      </c>
      <c r="C919" s="4" t="str">
        <f t="shared" si="84"/>
        <v>May-2024</v>
      </c>
      <c r="D919" s="24">
        <f t="shared" si="85"/>
        <v>2024</v>
      </c>
      <c r="E919" s="4" t="str">
        <f>Cleaned_SalesTable!C919</f>
        <v>CUST1199</v>
      </c>
      <c r="F919" s="4" t="str">
        <f>VLOOKUP(E919,Cleaned_CustomerTable!$A:$H,2,FALSE())</f>
        <v>Carmen Price</v>
      </c>
      <c r="G919" s="24">
        <f>VLOOKUP(E919,Cleaned_CustomerTable!$A:$H,3,FALSE())</f>
        <v>46</v>
      </c>
      <c r="H919" s="4" t="str">
        <f>VLOOKUP(E919,Cleaned_CustomerTable!$A:$H,8,FALSE())</f>
        <v>Bronze</v>
      </c>
      <c r="I919" s="4" t="str">
        <f>VLOOKUP(E919,Cleaned_CustomerTable!$A:$H,6,FALSE())</f>
        <v>Tennessee</v>
      </c>
      <c r="J919" s="4" t="str">
        <f>Cleaned_SalesTable!D919</f>
        <v>PROD9</v>
      </c>
      <c r="K919" s="4" t="str">
        <f>VLOOKUP(J919,Cleaned_ProductTable!$A:$F,2,FALSE())</f>
        <v>Adjustable Dumbbell Set</v>
      </c>
      <c r="L919" s="4" t="str">
        <f>VLOOKUP(J919,Cleaned_ProductTable!$A:$F,3,FALSE())</f>
        <v>Sports</v>
      </c>
      <c r="M919" s="4" t="str">
        <f>VLOOKUP(J919,Cleaned_ProductTable!$A:$F,4,FALSE())</f>
        <v>Hill PLC</v>
      </c>
      <c r="N919" s="4">
        <f>VLOOKUP(J919,Cleaned_ProductTable!$A:$F,5,FALSE())</f>
        <v>495.72</v>
      </c>
      <c r="O919" s="4" t="str">
        <f>Cleaned_SalesTable!E919</f>
        <v>STORE12</v>
      </c>
      <c r="P919" s="4" t="str">
        <f>VLOOKUP(O919,Cleaned_StoreTable!$A:$F,2,FALSE())</f>
        <v>Thomas, Bridges and Harris</v>
      </c>
      <c r="Q919" s="4" t="str">
        <f>VLOOKUP(O919,Cleaned_StoreTable!$A:$F,3,FALSE())</f>
        <v>North</v>
      </c>
      <c r="R919" s="4" t="str">
        <f>VLOOKUP(O919,Cleaned_StoreTable!$A:$F,5,FALSE())</f>
        <v>Online</v>
      </c>
      <c r="S919" s="4">
        <f>Cleaned_SalesTable!F919</f>
        <v>2</v>
      </c>
      <c r="T919" s="9">
        <f>Cleaned_SalesTable!G919</f>
        <v>309.77999999999997</v>
      </c>
      <c r="U919" s="8">
        <f>Cleaned_SalesTable!H919</f>
        <v>0.16</v>
      </c>
      <c r="V919" s="4" t="str">
        <f>Cleaned_SalesTable!I919</f>
        <v>Credit Card</v>
      </c>
      <c r="W919" s="9">
        <f>Cleaned_SalesTable!J919</f>
        <v>520.43039999999996</v>
      </c>
      <c r="X919" s="9">
        <f t="shared" si="86"/>
        <v>991.44</v>
      </c>
      <c r="Y919" s="9">
        <f t="shared" si="87"/>
        <v>-471.01</v>
      </c>
      <c r="Z919" s="10">
        <f t="shared" si="88"/>
        <v>-0.90500000000000003</v>
      </c>
      <c r="AA919" s="4" t="str">
        <f t="shared" si="89"/>
        <v>Standard</v>
      </c>
    </row>
    <row r="920" spans="1:27" ht="15" customHeight="1" x14ac:dyDescent="0.3">
      <c r="A920" s="4" t="str">
        <f>Cleaned_SalesTable!A920</f>
        <v>SALE918</v>
      </c>
      <c r="B920" s="26">
        <f>Cleaned_SalesTable!B920</f>
        <v>45807</v>
      </c>
      <c r="C920" s="4" t="str">
        <f t="shared" si="84"/>
        <v>May-2025</v>
      </c>
      <c r="D920" s="24">
        <f t="shared" si="85"/>
        <v>2025</v>
      </c>
      <c r="E920" s="4" t="str">
        <f>Cleaned_SalesTable!C920</f>
        <v>CUST1069</v>
      </c>
      <c r="F920" s="4" t="str">
        <f>VLOOKUP(E920,Cleaned_CustomerTable!$A:$H,2,FALSE())</f>
        <v>Roy Cole</v>
      </c>
      <c r="G920" s="24">
        <f>VLOOKUP(E920,Cleaned_CustomerTable!$A:$H,3,FALSE())</f>
        <v>24</v>
      </c>
      <c r="H920" s="4" t="str">
        <f>VLOOKUP(E920,Cleaned_CustomerTable!$A:$H,8,FALSE())</f>
        <v>Platinum</v>
      </c>
      <c r="I920" s="4" t="str">
        <f>VLOOKUP(E920,Cleaned_CustomerTable!$A:$H,6,FALSE())</f>
        <v>New Jersey</v>
      </c>
      <c r="J920" s="4" t="str">
        <f>Cleaned_SalesTable!D920</f>
        <v>PROD13</v>
      </c>
      <c r="K920" s="4" t="str">
        <f>VLOOKUP(J920,Cleaned_ProductTable!$A:$F,2,FALSE())</f>
        <v>USB-C Fast Charger</v>
      </c>
      <c r="L920" s="4" t="str">
        <f>VLOOKUP(J920,Cleaned_ProductTable!$A:$F,3,FALSE())</f>
        <v>Electronics</v>
      </c>
      <c r="M920" s="4" t="str">
        <f>VLOOKUP(J920,Cleaned_ProductTable!$A:$F,4,FALSE())</f>
        <v>Dawson-Perkins</v>
      </c>
      <c r="N920" s="4">
        <f>VLOOKUP(J920,Cleaned_ProductTable!$A:$F,5,FALSE())</f>
        <v>242.23</v>
      </c>
      <c r="O920" s="4" t="str">
        <f>Cleaned_SalesTable!E920</f>
        <v>STORE3</v>
      </c>
      <c r="P920" s="4" t="str">
        <f>VLOOKUP(O920,Cleaned_StoreTable!$A:$F,2,FALSE())</f>
        <v>Johnson-Wright</v>
      </c>
      <c r="Q920" s="4" t="str">
        <f>VLOOKUP(O920,Cleaned_StoreTable!$A:$F,3,FALSE())</f>
        <v>North</v>
      </c>
      <c r="R920" s="4" t="str">
        <f>VLOOKUP(O920,Cleaned_StoreTable!$A:$F,5,FALSE())</f>
        <v>Outlet</v>
      </c>
      <c r="S920" s="4">
        <f>Cleaned_SalesTable!F920</f>
        <v>2</v>
      </c>
      <c r="T920" s="9">
        <f>Cleaned_SalesTable!G920</f>
        <v>183.85</v>
      </c>
      <c r="U920" s="8">
        <f>Cleaned_SalesTable!H920</f>
        <v>0.14000000000000001</v>
      </c>
      <c r="V920" s="4" t="str">
        <f>Cleaned_SalesTable!I920</f>
        <v>PayPal</v>
      </c>
      <c r="W920" s="9">
        <f>Cleaned_SalesTable!J920</f>
        <v>316.22199999999998</v>
      </c>
      <c r="X920" s="9">
        <f t="shared" si="86"/>
        <v>484.46</v>
      </c>
      <c r="Y920" s="9">
        <f t="shared" si="87"/>
        <v>-168.24</v>
      </c>
      <c r="Z920" s="10">
        <f t="shared" si="88"/>
        <v>-0.53200000000000003</v>
      </c>
      <c r="AA920" s="4" t="str">
        <f t="shared" si="89"/>
        <v>Standard</v>
      </c>
    </row>
    <row r="921" spans="1:27" ht="15" customHeight="1" x14ac:dyDescent="0.3">
      <c r="A921" s="4" t="str">
        <f>Cleaned_SalesTable!A921</f>
        <v>SALE919</v>
      </c>
      <c r="B921" s="26">
        <f>Cleaned_SalesTable!B921</f>
        <v>45238</v>
      </c>
      <c r="C921" s="4" t="str">
        <f t="shared" si="84"/>
        <v>Nov-2023</v>
      </c>
      <c r="D921" s="24">
        <f t="shared" si="85"/>
        <v>2023</v>
      </c>
      <c r="E921" s="4" t="str">
        <f>Cleaned_SalesTable!C921</f>
        <v>CUST1409</v>
      </c>
      <c r="F921" s="4" t="str">
        <f>VLOOKUP(E921,Cleaned_CustomerTable!$A:$H,2,FALSE())</f>
        <v>Sarah Smith</v>
      </c>
      <c r="G921" s="24">
        <f>VLOOKUP(E921,Cleaned_CustomerTable!$A:$H,3,FALSE())</f>
        <v>55</v>
      </c>
      <c r="H921" s="4" t="str">
        <f>VLOOKUP(E921,Cleaned_CustomerTable!$A:$H,8,FALSE())</f>
        <v>Gold</v>
      </c>
      <c r="I921" s="4" t="str">
        <f>VLOOKUP(E921,Cleaned_CustomerTable!$A:$H,6,FALSE())</f>
        <v>Wyoming</v>
      </c>
      <c r="J921" s="4" t="str">
        <f>Cleaned_SalesTable!D921</f>
        <v>PROD70</v>
      </c>
      <c r="K921" s="4" t="str">
        <f>VLOOKUP(J921,Cleaned_ProductTable!$A:$F,2,FALSE())</f>
        <v>Kitchen Storage Rack</v>
      </c>
      <c r="L921" s="4" t="str">
        <f>VLOOKUP(J921,Cleaned_ProductTable!$A:$F,3,FALSE())</f>
        <v>Home</v>
      </c>
      <c r="M921" s="4" t="str">
        <f>VLOOKUP(J921,Cleaned_ProductTable!$A:$F,4,FALSE())</f>
        <v>Duran Group</v>
      </c>
      <c r="N921" s="4">
        <f>VLOOKUP(J921,Cleaned_ProductTable!$A:$F,5,FALSE())</f>
        <v>138.05000000000001</v>
      </c>
      <c r="O921" s="4" t="str">
        <f>Cleaned_SalesTable!E921</f>
        <v>STORE0</v>
      </c>
      <c r="P921" s="4" t="str">
        <f>VLOOKUP(O921,Cleaned_StoreTable!$A:$F,2,FALSE())</f>
        <v>Rivera-Warner</v>
      </c>
      <c r="Q921" s="4" t="str">
        <f>VLOOKUP(O921,Cleaned_StoreTable!$A:$F,3,FALSE())</f>
        <v>East</v>
      </c>
      <c r="R921" s="4" t="str">
        <f>VLOOKUP(O921,Cleaned_StoreTable!$A:$F,5,FALSE())</f>
        <v>Flagship</v>
      </c>
      <c r="S921" s="4">
        <f>Cleaned_SalesTable!F921</f>
        <v>1</v>
      </c>
      <c r="T921" s="9">
        <f>Cleaned_SalesTable!G921</f>
        <v>550.05999999999995</v>
      </c>
      <c r="U921" s="8">
        <f>Cleaned_SalesTable!H921</f>
        <v>0.01</v>
      </c>
      <c r="V921" s="4" t="str">
        <f>Cleaned_SalesTable!I921</f>
        <v>Credit Card</v>
      </c>
      <c r="W921" s="9">
        <f>Cleaned_SalesTable!J921</f>
        <v>544.55939999999998</v>
      </c>
      <c r="X921" s="9">
        <f t="shared" si="86"/>
        <v>138.05000000000001</v>
      </c>
      <c r="Y921" s="9">
        <f t="shared" si="87"/>
        <v>406.51</v>
      </c>
      <c r="Z921" s="10">
        <f t="shared" si="88"/>
        <v>0.74650000000000005</v>
      </c>
      <c r="AA921" s="4" t="str">
        <f t="shared" si="89"/>
        <v>Standard</v>
      </c>
    </row>
    <row r="922" spans="1:27" ht="15" customHeight="1" x14ac:dyDescent="0.3">
      <c r="A922" s="4" t="str">
        <f>Cleaned_SalesTable!A922</f>
        <v>SALE920</v>
      </c>
      <c r="B922" s="26">
        <f>Cleaned_SalesTable!B922</f>
        <v>45253</v>
      </c>
      <c r="C922" s="4" t="str">
        <f t="shared" si="84"/>
        <v>Nov-2023</v>
      </c>
      <c r="D922" s="24">
        <f t="shared" si="85"/>
        <v>2023</v>
      </c>
      <c r="E922" s="4" t="str">
        <f>Cleaned_SalesTable!C922</f>
        <v>CUST1029</v>
      </c>
      <c r="F922" s="4" t="str">
        <f>VLOOKUP(E922,Cleaned_CustomerTable!$A:$H,2,FALSE())</f>
        <v>David Arnold</v>
      </c>
      <c r="G922" s="24">
        <f>VLOOKUP(E922,Cleaned_CustomerTable!$A:$H,3,FALSE())</f>
        <v>54</v>
      </c>
      <c r="H922" s="4" t="str">
        <f>VLOOKUP(E922,Cleaned_CustomerTable!$A:$H,8,FALSE())</f>
        <v>Silver</v>
      </c>
      <c r="I922" s="4" t="str">
        <f>VLOOKUP(E922,Cleaned_CustomerTable!$A:$H,6,FALSE())</f>
        <v>California</v>
      </c>
      <c r="J922" s="4" t="str">
        <f>Cleaned_SalesTable!D922</f>
        <v>PROD79</v>
      </c>
      <c r="K922" s="4" t="str">
        <f>VLOOKUP(J922,Cleaned_ProductTable!$A:$F,2,FALSE())</f>
        <v>Decorative Lamp Shade</v>
      </c>
      <c r="L922" s="4" t="str">
        <f>VLOOKUP(J922,Cleaned_ProductTable!$A:$F,3,FALSE())</f>
        <v>Home</v>
      </c>
      <c r="M922" s="4" t="str">
        <f>VLOOKUP(J922,Cleaned_ProductTable!$A:$F,4,FALSE())</f>
        <v>Ramirez-Hanson</v>
      </c>
      <c r="N922" s="4">
        <f>VLOOKUP(J922,Cleaned_ProductTable!$A:$F,5,FALSE())</f>
        <v>228.53</v>
      </c>
      <c r="O922" s="4" t="str">
        <f>Cleaned_SalesTable!E922</f>
        <v>STORE4</v>
      </c>
      <c r="P922" s="4" t="str">
        <f>VLOOKUP(O922,Cleaned_StoreTable!$A:$F,2,FALSE())</f>
        <v>Alexander Group</v>
      </c>
      <c r="Q922" s="4" t="str">
        <f>VLOOKUP(O922,Cleaned_StoreTable!$A:$F,3,FALSE())</f>
        <v>South</v>
      </c>
      <c r="R922" s="4" t="str">
        <f>VLOOKUP(O922,Cleaned_StoreTable!$A:$F,5,FALSE())</f>
        <v>Online</v>
      </c>
      <c r="S922" s="4">
        <f>Cleaned_SalesTable!F922</f>
        <v>2</v>
      </c>
      <c r="T922" s="9">
        <f>Cleaned_SalesTable!G922</f>
        <v>32.19</v>
      </c>
      <c r="U922" s="8">
        <f>Cleaned_SalesTable!H922</f>
        <v>0.13</v>
      </c>
      <c r="V922" s="4" t="str">
        <f>Cleaned_SalesTable!I922</f>
        <v>COD</v>
      </c>
      <c r="W922" s="9">
        <f>Cleaned_SalesTable!J922</f>
        <v>56.010599999999997</v>
      </c>
      <c r="X922" s="9">
        <f t="shared" si="86"/>
        <v>457.06</v>
      </c>
      <c r="Y922" s="9">
        <f t="shared" si="87"/>
        <v>-401.05</v>
      </c>
      <c r="Z922" s="10">
        <f t="shared" si="88"/>
        <v>-7.1603000000000003</v>
      </c>
      <c r="AA922" s="4" t="str">
        <f t="shared" si="89"/>
        <v>Standard</v>
      </c>
    </row>
    <row r="923" spans="1:27" ht="15" customHeight="1" x14ac:dyDescent="0.3">
      <c r="A923" s="4" t="str">
        <f>Cleaned_SalesTable!A923</f>
        <v>SALE921</v>
      </c>
      <c r="B923" s="26">
        <f>Cleaned_SalesTable!B923</f>
        <v>45460</v>
      </c>
      <c r="C923" s="4" t="str">
        <f t="shared" si="84"/>
        <v>Jun-2024</v>
      </c>
      <c r="D923" s="24">
        <f t="shared" si="85"/>
        <v>2024</v>
      </c>
      <c r="E923" s="4" t="str">
        <f>Cleaned_SalesTable!C923</f>
        <v>CUST1138</v>
      </c>
      <c r="F923" s="4" t="str">
        <f>VLOOKUP(E923,Cleaned_CustomerTable!$A:$H,2,FALSE())</f>
        <v>Sean Roth</v>
      </c>
      <c r="G923" s="24">
        <f>VLOOKUP(E923,Cleaned_CustomerTable!$A:$H,3,FALSE())</f>
        <v>43</v>
      </c>
      <c r="H923" s="4" t="str">
        <f>VLOOKUP(E923,Cleaned_CustomerTable!$A:$H,8,FALSE())</f>
        <v>Gold</v>
      </c>
      <c r="I923" s="4" t="str">
        <f>VLOOKUP(E923,Cleaned_CustomerTable!$A:$H,6,FALSE())</f>
        <v>Virginia</v>
      </c>
      <c r="J923" s="4" t="str">
        <f>Cleaned_SalesTable!D923</f>
        <v>PROD33</v>
      </c>
      <c r="K923" s="4" t="str">
        <f>VLOOKUP(J923,Cleaned_ProductTable!$A:$F,2,FALSE())</f>
        <v>Modern Wall Clock</v>
      </c>
      <c r="L923" s="4" t="str">
        <f>VLOOKUP(J923,Cleaned_ProductTable!$A:$F,3,FALSE())</f>
        <v>Home</v>
      </c>
      <c r="M923" s="4" t="str">
        <f>VLOOKUP(J923,Cleaned_ProductTable!$A:$F,4,FALSE())</f>
        <v>Weiss-Watson</v>
      </c>
      <c r="N923" s="4">
        <f>VLOOKUP(J923,Cleaned_ProductTable!$A:$F,5,FALSE())</f>
        <v>179.77</v>
      </c>
      <c r="O923" s="4" t="str">
        <f>Cleaned_SalesTable!E923</f>
        <v>STORE19</v>
      </c>
      <c r="P923" s="4" t="str">
        <f>VLOOKUP(O923,Cleaned_StoreTable!$A:$F,2,FALSE())</f>
        <v>Mann-Austin</v>
      </c>
      <c r="Q923" s="4" t="str">
        <f>VLOOKUP(O923,Cleaned_StoreTable!$A:$F,3,FALSE())</f>
        <v>East</v>
      </c>
      <c r="R923" s="4" t="str">
        <f>VLOOKUP(O923,Cleaned_StoreTable!$A:$F,5,FALSE())</f>
        <v>Online</v>
      </c>
      <c r="S923" s="4">
        <f>Cleaned_SalesTable!F923</f>
        <v>2</v>
      </c>
      <c r="T923" s="9">
        <f>Cleaned_SalesTable!G923</f>
        <v>892.06</v>
      </c>
      <c r="U923" s="8">
        <f>Cleaned_SalesTable!H923</f>
        <v>0.08</v>
      </c>
      <c r="V923" s="4" t="str">
        <f>Cleaned_SalesTable!I923</f>
        <v>Credit Card</v>
      </c>
      <c r="W923" s="9">
        <f>Cleaned_SalesTable!J923</f>
        <v>1641.3904</v>
      </c>
      <c r="X923" s="9">
        <f t="shared" si="86"/>
        <v>359.54</v>
      </c>
      <c r="Y923" s="9">
        <f t="shared" si="87"/>
        <v>1281.8499999999999</v>
      </c>
      <c r="Z923" s="10">
        <f t="shared" si="88"/>
        <v>0.78100000000000003</v>
      </c>
      <c r="AA923" s="4" t="str">
        <f t="shared" si="89"/>
        <v>High Value</v>
      </c>
    </row>
    <row r="924" spans="1:27" ht="15" customHeight="1" x14ac:dyDescent="0.3">
      <c r="A924" s="4" t="str">
        <f>Cleaned_SalesTable!A924</f>
        <v>SALE922</v>
      </c>
      <c r="B924" s="26">
        <f>Cleaned_SalesTable!B924</f>
        <v>45628</v>
      </c>
      <c r="C924" s="4" t="str">
        <f t="shared" si="84"/>
        <v>Dec-2024</v>
      </c>
      <c r="D924" s="24">
        <f t="shared" si="85"/>
        <v>2024</v>
      </c>
      <c r="E924" s="4" t="str">
        <f>Cleaned_SalesTable!C924</f>
        <v>CUST1472</v>
      </c>
      <c r="F924" s="4" t="str">
        <f>VLOOKUP(E924,Cleaned_CustomerTable!$A:$H,2,FALSE())</f>
        <v>Philip Mendoza</v>
      </c>
      <c r="G924" s="24">
        <f>VLOOKUP(E924,Cleaned_CustomerTable!$A:$H,3,FALSE())</f>
        <v>42</v>
      </c>
      <c r="H924" s="4" t="str">
        <f>VLOOKUP(E924,Cleaned_CustomerTable!$A:$H,8,FALSE())</f>
        <v>Silver</v>
      </c>
      <c r="I924" s="4" t="str">
        <f>VLOOKUP(E924,Cleaned_CustomerTable!$A:$H,6,FALSE())</f>
        <v>Massachusetts</v>
      </c>
      <c r="J924" s="4" t="str">
        <f>Cleaned_SalesTable!D924</f>
        <v>PROD58</v>
      </c>
      <c r="K924" s="4" t="str">
        <f>VLOOKUP(J924,Cleaned_ProductTable!$A:$F,2,FALSE())</f>
        <v>Womens Cotton Scarf</v>
      </c>
      <c r="L924" s="4" t="str">
        <f>VLOOKUP(J924,Cleaned_ProductTable!$A:$F,3,FALSE())</f>
        <v>Clothing</v>
      </c>
      <c r="M924" s="4" t="str">
        <f>VLOOKUP(J924,Cleaned_ProductTable!$A:$F,4,FALSE())</f>
        <v>Shepherd-Gould</v>
      </c>
      <c r="N924" s="4">
        <f>VLOOKUP(J924,Cleaned_ProductTable!$A:$F,5,FALSE())</f>
        <v>113.83</v>
      </c>
      <c r="O924" s="4" t="str">
        <f>Cleaned_SalesTable!E924</f>
        <v>STORE6</v>
      </c>
      <c r="P924" s="4" t="str">
        <f>VLOOKUP(O924,Cleaned_StoreTable!$A:$F,2,FALSE())</f>
        <v>Benson-Elliott</v>
      </c>
      <c r="Q924" s="4" t="str">
        <f>VLOOKUP(O924,Cleaned_StoreTable!$A:$F,3,FALSE())</f>
        <v>East</v>
      </c>
      <c r="R924" s="4" t="str">
        <f>VLOOKUP(O924,Cleaned_StoreTable!$A:$F,5,FALSE())</f>
        <v>Online</v>
      </c>
      <c r="S924" s="4">
        <f>Cleaned_SalesTable!F924</f>
        <v>1</v>
      </c>
      <c r="T924" s="9">
        <f>Cleaned_SalesTable!G924</f>
        <v>127.47</v>
      </c>
      <c r="U924" s="8">
        <f>Cleaned_SalesTable!H924</f>
        <v>0.16</v>
      </c>
      <c r="V924" s="4" t="str">
        <f>Cleaned_SalesTable!I924</f>
        <v>COD</v>
      </c>
      <c r="W924" s="9">
        <f>Cleaned_SalesTable!J924</f>
        <v>107.0748</v>
      </c>
      <c r="X924" s="9">
        <f t="shared" si="86"/>
        <v>113.83</v>
      </c>
      <c r="Y924" s="9">
        <f t="shared" si="87"/>
        <v>-6.76</v>
      </c>
      <c r="Z924" s="10">
        <f t="shared" si="88"/>
        <v>-6.3100000000000003E-2</v>
      </c>
      <c r="AA924" s="4" t="str">
        <f t="shared" si="89"/>
        <v>Standard</v>
      </c>
    </row>
    <row r="925" spans="1:27" ht="15" customHeight="1" x14ac:dyDescent="0.3">
      <c r="A925" s="4" t="str">
        <f>Cleaned_SalesTable!A925</f>
        <v>SALE923</v>
      </c>
      <c r="B925" s="26">
        <f>Cleaned_SalesTable!B925</f>
        <v>45778</v>
      </c>
      <c r="C925" s="4" t="str">
        <f t="shared" si="84"/>
        <v>May-2025</v>
      </c>
      <c r="D925" s="24">
        <f t="shared" si="85"/>
        <v>2025</v>
      </c>
      <c r="E925" s="4" t="str">
        <f>Cleaned_SalesTable!C925</f>
        <v>CUST1388</v>
      </c>
      <c r="F925" s="4" t="str">
        <f>VLOOKUP(E925,Cleaned_CustomerTable!$A:$H,2,FALSE())</f>
        <v>Timothy Valenzuela</v>
      </c>
      <c r="G925" s="24">
        <f>VLOOKUP(E925,Cleaned_CustomerTable!$A:$H,3,FALSE())</f>
        <v>53</v>
      </c>
      <c r="H925" s="4" t="str">
        <f>VLOOKUP(E925,Cleaned_CustomerTable!$A:$H,8,FALSE())</f>
        <v>Platinum</v>
      </c>
      <c r="I925" s="4" t="str">
        <f>VLOOKUP(E925,Cleaned_CustomerTable!$A:$H,6,FALSE())</f>
        <v>Missouri</v>
      </c>
      <c r="J925" s="4" t="str">
        <f>Cleaned_SalesTable!D925</f>
        <v>PROD77</v>
      </c>
      <c r="K925" s="4" t="str">
        <f>VLOOKUP(J925,Cleaned_ProductTable!$A:$F,2,FALSE())</f>
        <v>WiFi Mesh Router</v>
      </c>
      <c r="L925" s="4" t="str">
        <f>VLOOKUP(J925,Cleaned_ProductTable!$A:$F,3,FALSE())</f>
        <v>Electronics</v>
      </c>
      <c r="M925" s="4" t="str">
        <f>VLOOKUP(J925,Cleaned_ProductTable!$A:$F,4,FALSE())</f>
        <v>White, Reeves and Woods</v>
      </c>
      <c r="N925" s="4">
        <f>VLOOKUP(J925,Cleaned_ProductTable!$A:$F,5,FALSE())</f>
        <v>480.9</v>
      </c>
      <c r="O925" s="4" t="str">
        <f>Cleaned_SalesTable!E925</f>
        <v>STORE14</v>
      </c>
      <c r="P925" s="4" t="str">
        <f>VLOOKUP(O925,Cleaned_StoreTable!$A:$F,2,FALSE())</f>
        <v>Mcdonald Inc</v>
      </c>
      <c r="Q925" s="4" t="str">
        <f>VLOOKUP(O925,Cleaned_StoreTable!$A:$F,3,FALSE())</f>
        <v>South</v>
      </c>
      <c r="R925" s="4" t="str">
        <f>VLOOKUP(O925,Cleaned_StoreTable!$A:$F,5,FALSE())</f>
        <v>Outlet</v>
      </c>
      <c r="S925" s="4">
        <f>Cleaned_SalesTable!F925</f>
        <v>3</v>
      </c>
      <c r="T925" s="9">
        <f>Cleaned_SalesTable!G925</f>
        <v>212.87</v>
      </c>
      <c r="U925" s="8">
        <f>Cleaned_SalesTable!H925</f>
        <v>0.18</v>
      </c>
      <c r="V925" s="4" t="str">
        <f>Cleaned_SalesTable!I925</f>
        <v>Credit Card</v>
      </c>
      <c r="W925" s="9">
        <f>Cleaned_SalesTable!J925</f>
        <v>523.66020000000003</v>
      </c>
      <c r="X925" s="9">
        <f t="shared" si="86"/>
        <v>1442.7</v>
      </c>
      <c r="Y925" s="9">
        <f t="shared" si="87"/>
        <v>-919.04</v>
      </c>
      <c r="Z925" s="10">
        <f t="shared" si="88"/>
        <v>-1.7549999999999999</v>
      </c>
      <c r="AA925" s="4" t="str">
        <f t="shared" si="89"/>
        <v>Standard</v>
      </c>
    </row>
    <row r="926" spans="1:27" ht="15" customHeight="1" x14ac:dyDescent="0.3">
      <c r="A926" s="4" t="str">
        <f>Cleaned_SalesTable!A926</f>
        <v>SALE924</v>
      </c>
      <c r="B926" s="26">
        <f>Cleaned_SalesTable!B926</f>
        <v>45471</v>
      </c>
      <c r="C926" s="4" t="str">
        <f t="shared" si="84"/>
        <v>Jun-2024</v>
      </c>
      <c r="D926" s="24">
        <f t="shared" si="85"/>
        <v>2024</v>
      </c>
      <c r="E926" s="4" t="str">
        <f>Cleaned_SalesTable!C926</f>
        <v>CUST1181</v>
      </c>
      <c r="F926" s="4" t="str">
        <f>VLOOKUP(E926,Cleaned_CustomerTable!$A:$H,2,FALSE())</f>
        <v>Erin Ward</v>
      </c>
      <c r="G926" s="24">
        <f>VLOOKUP(E926,Cleaned_CustomerTable!$A:$H,3,FALSE())</f>
        <v>60</v>
      </c>
      <c r="H926" s="4" t="str">
        <f>VLOOKUP(E926,Cleaned_CustomerTable!$A:$H,8,FALSE())</f>
        <v>Bronze</v>
      </c>
      <c r="I926" s="4" t="str">
        <f>VLOOKUP(E926,Cleaned_CustomerTable!$A:$H,6,FALSE())</f>
        <v>New York</v>
      </c>
      <c r="J926" s="4" t="str">
        <f>Cleaned_SalesTable!D926</f>
        <v>PROD81</v>
      </c>
      <c r="K926" s="4" t="str">
        <f>VLOOKUP(J926,Cleaned_ProductTable!$A:$F,2,FALSE())</f>
        <v>Badminton Racket Set</v>
      </c>
      <c r="L926" s="4" t="str">
        <f>VLOOKUP(J926,Cleaned_ProductTable!$A:$F,3,FALSE())</f>
        <v>Sports</v>
      </c>
      <c r="M926" s="4" t="str">
        <f>VLOOKUP(J926,Cleaned_ProductTable!$A:$F,4,FALSE())</f>
        <v>Robinson-Brown</v>
      </c>
      <c r="N926" s="4">
        <f>VLOOKUP(J926,Cleaned_ProductTable!$A:$F,5,FALSE())</f>
        <v>285.54000000000002</v>
      </c>
      <c r="O926" s="4" t="str">
        <f>Cleaned_SalesTable!E926</f>
        <v>STORE7</v>
      </c>
      <c r="P926" s="4" t="str">
        <f>VLOOKUP(O926,Cleaned_StoreTable!$A:$F,2,FALSE())</f>
        <v>Martinez-Mullins</v>
      </c>
      <c r="Q926" s="4" t="str">
        <f>VLOOKUP(O926,Cleaned_StoreTable!$A:$F,3,FALSE())</f>
        <v>South</v>
      </c>
      <c r="R926" s="4" t="str">
        <f>VLOOKUP(O926,Cleaned_StoreTable!$A:$F,5,FALSE())</f>
        <v>Online</v>
      </c>
      <c r="S926" s="4">
        <f>Cleaned_SalesTable!F926</f>
        <v>1</v>
      </c>
      <c r="T926" s="9">
        <f>Cleaned_SalesTable!G926</f>
        <v>26.37</v>
      </c>
      <c r="U926" s="8">
        <f>Cleaned_SalesTable!H926</f>
        <v>0.3</v>
      </c>
      <c r="V926" s="4" t="str">
        <f>Cleaned_SalesTable!I926</f>
        <v>COD</v>
      </c>
      <c r="W926" s="9">
        <f>Cleaned_SalesTable!J926</f>
        <v>18.459</v>
      </c>
      <c r="X926" s="9">
        <f t="shared" si="86"/>
        <v>285.54000000000002</v>
      </c>
      <c r="Y926" s="9">
        <f t="shared" si="87"/>
        <v>-267.08</v>
      </c>
      <c r="Z926" s="10">
        <f t="shared" si="88"/>
        <v>-14.4688</v>
      </c>
      <c r="AA926" s="4" t="str">
        <f t="shared" si="89"/>
        <v>Standard</v>
      </c>
    </row>
    <row r="927" spans="1:27" ht="15" customHeight="1" x14ac:dyDescent="0.3">
      <c r="A927" s="4" t="str">
        <f>Cleaned_SalesTable!A927</f>
        <v>SALE925</v>
      </c>
      <c r="B927" s="26">
        <f>Cleaned_SalesTable!B927</f>
        <v>45770</v>
      </c>
      <c r="C927" s="4" t="str">
        <f t="shared" si="84"/>
        <v>Apr-2025</v>
      </c>
      <c r="D927" s="24">
        <f t="shared" si="85"/>
        <v>2025</v>
      </c>
      <c r="E927" s="4" t="str">
        <f>Cleaned_SalesTable!C927</f>
        <v>CUST1466</v>
      </c>
      <c r="F927" s="4" t="str">
        <f>VLOOKUP(E927,Cleaned_CustomerTable!$A:$H,2,FALSE())</f>
        <v>Cynthia Parrish</v>
      </c>
      <c r="G927" s="24">
        <f>VLOOKUP(E927,Cleaned_CustomerTable!$A:$H,3,FALSE())</f>
        <v>18</v>
      </c>
      <c r="H927" s="4" t="str">
        <f>VLOOKUP(E927,Cleaned_CustomerTable!$A:$H,8,FALSE())</f>
        <v>Silver</v>
      </c>
      <c r="I927" s="4" t="str">
        <f>VLOOKUP(E927,Cleaned_CustomerTable!$A:$H,6,FALSE())</f>
        <v>Minnesota</v>
      </c>
      <c r="J927" s="4" t="str">
        <f>Cleaned_SalesTable!D927</f>
        <v>PROD34</v>
      </c>
      <c r="K927" s="4" t="str">
        <f>VLOOKUP(J927,Cleaned_ProductTable!$A:$F,2,FALSE())</f>
        <v>Gaming Mechanical Keyboard</v>
      </c>
      <c r="L927" s="4" t="str">
        <f>VLOOKUP(J927,Cleaned_ProductTable!$A:$F,3,FALSE())</f>
        <v>Electronics</v>
      </c>
      <c r="M927" s="4" t="str">
        <f>VLOOKUP(J927,Cleaned_ProductTable!$A:$F,4,FALSE())</f>
        <v>Lucero LLC</v>
      </c>
      <c r="N927" s="4">
        <f>VLOOKUP(J927,Cleaned_ProductTable!$A:$F,5,FALSE())</f>
        <v>419.28</v>
      </c>
      <c r="O927" s="4" t="str">
        <f>Cleaned_SalesTable!E927</f>
        <v>STORE18</v>
      </c>
      <c r="P927" s="4" t="str">
        <f>VLOOKUP(O927,Cleaned_StoreTable!$A:$F,2,FALSE())</f>
        <v>Guerrero-Schmitt</v>
      </c>
      <c r="Q927" s="4" t="str">
        <f>VLOOKUP(O927,Cleaned_StoreTable!$A:$F,3,FALSE())</f>
        <v>East</v>
      </c>
      <c r="R927" s="4" t="str">
        <f>VLOOKUP(O927,Cleaned_StoreTable!$A:$F,5,FALSE())</f>
        <v>Flagship</v>
      </c>
      <c r="S927" s="4">
        <f>Cleaned_SalesTable!F927</f>
        <v>4</v>
      </c>
      <c r="T927" s="9">
        <f>Cleaned_SalesTable!G927</f>
        <v>953.98</v>
      </c>
      <c r="U927" s="8">
        <f>Cleaned_SalesTable!H927</f>
        <v>0.16</v>
      </c>
      <c r="V927" s="4" t="str">
        <f>Cleaned_SalesTable!I927</f>
        <v>Credit Card</v>
      </c>
      <c r="W927" s="9">
        <f>Cleaned_SalesTable!J927</f>
        <v>3205.3728000000001</v>
      </c>
      <c r="X927" s="9">
        <f t="shared" si="86"/>
        <v>1677.12</v>
      </c>
      <c r="Y927" s="9">
        <f t="shared" si="87"/>
        <v>1528.25</v>
      </c>
      <c r="Z927" s="10">
        <f t="shared" si="88"/>
        <v>0.4768</v>
      </c>
      <c r="AA927" s="4" t="str">
        <f t="shared" si="89"/>
        <v>High Value</v>
      </c>
    </row>
    <row r="928" spans="1:27" ht="15" customHeight="1" x14ac:dyDescent="0.3">
      <c r="A928" s="4" t="str">
        <f>Cleaned_SalesTable!A928</f>
        <v>SALE926</v>
      </c>
      <c r="B928" s="26">
        <f>Cleaned_SalesTable!B928</f>
        <v>45369</v>
      </c>
      <c r="C928" s="4" t="str">
        <f t="shared" si="84"/>
        <v>Mar-2024</v>
      </c>
      <c r="D928" s="24">
        <f t="shared" si="85"/>
        <v>2024</v>
      </c>
      <c r="E928" s="4" t="str">
        <f>Cleaned_SalesTable!C928</f>
        <v>CUST1215</v>
      </c>
      <c r="F928" s="4" t="str">
        <f>VLOOKUP(E928,Cleaned_CustomerTable!$A:$H,2,FALSE())</f>
        <v>Steve Medina</v>
      </c>
      <c r="G928" s="24">
        <f>VLOOKUP(E928,Cleaned_CustomerTable!$A:$H,3,FALSE())</f>
        <v>50</v>
      </c>
      <c r="H928" s="4" t="str">
        <f>VLOOKUP(E928,Cleaned_CustomerTable!$A:$H,8,FALSE())</f>
        <v>Gold</v>
      </c>
      <c r="I928" s="4" t="str">
        <f>VLOOKUP(E928,Cleaned_CustomerTable!$A:$H,6,FALSE())</f>
        <v>Oregon</v>
      </c>
      <c r="J928" s="4" t="str">
        <f>Cleaned_SalesTable!D928</f>
        <v>PROD67</v>
      </c>
      <c r="K928" s="4" t="str">
        <f>VLOOKUP(J928,Cleaned_ProductTable!$A:$F,2,FALSE())</f>
        <v>Smart LED Light Strip</v>
      </c>
      <c r="L928" s="4" t="str">
        <f>VLOOKUP(J928,Cleaned_ProductTable!$A:$F,3,FALSE())</f>
        <v>Electronics</v>
      </c>
      <c r="M928" s="4" t="str">
        <f>VLOOKUP(J928,Cleaned_ProductTable!$A:$F,4,FALSE())</f>
        <v>Flores-Davis</v>
      </c>
      <c r="N928" s="4">
        <f>VLOOKUP(J928,Cleaned_ProductTable!$A:$F,5,FALSE())</f>
        <v>349.17</v>
      </c>
      <c r="O928" s="4" t="str">
        <f>Cleaned_SalesTable!E928</f>
        <v>STORE19</v>
      </c>
      <c r="P928" s="4" t="str">
        <f>VLOOKUP(O928,Cleaned_StoreTable!$A:$F,2,FALSE())</f>
        <v>Mann-Austin</v>
      </c>
      <c r="Q928" s="4" t="str">
        <f>VLOOKUP(O928,Cleaned_StoreTable!$A:$F,3,FALSE())</f>
        <v>East</v>
      </c>
      <c r="R928" s="4" t="str">
        <f>VLOOKUP(O928,Cleaned_StoreTable!$A:$F,5,FALSE())</f>
        <v>Online</v>
      </c>
      <c r="S928" s="4">
        <f>Cleaned_SalesTable!F928</f>
        <v>3</v>
      </c>
      <c r="T928" s="9">
        <f>Cleaned_SalesTable!G928</f>
        <v>968.88</v>
      </c>
      <c r="U928" s="8">
        <f>Cleaned_SalesTable!H928</f>
        <v>0.15</v>
      </c>
      <c r="V928" s="4" t="str">
        <f>Cleaned_SalesTable!I928</f>
        <v>Credit Card</v>
      </c>
      <c r="W928" s="9">
        <f>Cleaned_SalesTable!J928</f>
        <v>2470.6439999999998</v>
      </c>
      <c r="X928" s="9">
        <f t="shared" si="86"/>
        <v>1047.51</v>
      </c>
      <c r="Y928" s="9">
        <f t="shared" si="87"/>
        <v>1423.13</v>
      </c>
      <c r="Z928" s="10">
        <f t="shared" si="88"/>
        <v>0.57599999999999996</v>
      </c>
      <c r="AA928" s="4" t="str">
        <f t="shared" si="89"/>
        <v>High Value</v>
      </c>
    </row>
    <row r="929" spans="1:27" ht="15" customHeight="1" x14ac:dyDescent="0.3">
      <c r="A929" s="4" t="str">
        <f>Cleaned_SalesTable!A929</f>
        <v>SALE927</v>
      </c>
      <c r="B929" s="26">
        <f>Cleaned_SalesTable!B929</f>
        <v>45910</v>
      </c>
      <c r="C929" s="4" t="str">
        <f t="shared" si="84"/>
        <v>Sep-2025</v>
      </c>
      <c r="D929" s="24">
        <f t="shared" si="85"/>
        <v>2025</v>
      </c>
      <c r="E929" s="4" t="str">
        <f>Cleaned_SalesTable!C929</f>
        <v>CUST1187</v>
      </c>
      <c r="F929" s="4" t="str">
        <f>VLOOKUP(E929,Cleaned_CustomerTable!$A:$H,2,FALSE())</f>
        <v>Dr. Suzanne Bullock</v>
      </c>
      <c r="G929" s="24">
        <f>VLOOKUP(E929,Cleaned_CustomerTable!$A:$H,3,FALSE())</f>
        <v>60</v>
      </c>
      <c r="H929" s="4" t="str">
        <f>VLOOKUP(E929,Cleaned_CustomerTable!$A:$H,8,FALSE())</f>
        <v>Platinum</v>
      </c>
      <c r="I929" s="4" t="str">
        <f>VLOOKUP(E929,Cleaned_CustomerTable!$A:$H,6,FALSE())</f>
        <v>Alabama</v>
      </c>
      <c r="J929" s="4" t="str">
        <f>Cleaned_SalesTable!D929</f>
        <v>PROD76</v>
      </c>
      <c r="K929" s="4" t="str">
        <f>VLOOKUP(J929,Cleaned_ProductTable!$A:$F,2,FALSE())</f>
        <v>Wireless Mouse</v>
      </c>
      <c r="L929" s="4" t="str">
        <f>VLOOKUP(J929,Cleaned_ProductTable!$A:$F,3,FALSE())</f>
        <v>Electronics</v>
      </c>
      <c r="M929" s="4" t="str">
        <f>VLOOKUP(J929,Cleaned_ProductTable!$A:$F,4,FALSE())</f>
        <v>Larson Ltd</v>
      </c>
      <c r="N929" s="4">
        <f>VLOOKUP(J929,Cleaned_ProductTable!$A:$F,5,FALSE())</f>
        <v>392.89</v>
      </c>
      <c r="O929" s="4" t="str">
        <f>Cleaned_SalesTable!E929</f>
        <v>STORE18</v>
      </c>
      <c r="P929" s="4" t="str">
        <f>VLOOKUP(O929,Cleaned_StoreTable!$A:$F,2,FALSE())</f>
        <v>Guerrero-Schmitt</v>
      </c>
      <c r="Q929" s="4" t="str">
        <f>VLOOKUP(O929,Cleaned_StoreTable!$A:$F,3,FALSE())</f>
        <v>East</v>
      </c>
      <c r="R929" s="4" t="str">
        <f>VLOOKUP(O929,Cleaned_StoreTable!$A:$F,5,FALSE())</f>
        <v>Flagship</v>
      </c>
      <c r="S929" s="4">
        <f>Cleaned_SalesTable!F929</f>
        <v>1</v>
      </c>
      <c r="T929" s="9">
        <f>Cleaned_SalesTable!G929</f>
        <v>533.04999999999995</v>
      </c>
      <c r="U929" s="8">
        <f>Cleaned_SalesTable!H929</f>
        <v>0.11</v>
      </c>
      <c r="V929" s="4" t="str">
        <f>Cleaned_SalesTable!I929</f>
        <v>PayPal</v>
      </c>
      <c r="W929" s="9">
        <f>Cleaned_SalesTable!J929</f>
        <v>474.41449999999998</v>
      </c>
      <c r="X929" s="9">
        <f t="shared" si="86"/>
        <v>392.89</v>
      </c>
      <c r="Y929" s="9">
        <f t="shared" si="87"/>
        <v>81.52</v>
      </c>
      <c r="Z929" s="10">
        <f t="shared" si="88"/>
        <v>0.17180000000000001</v>
      </c>
      <c r="AA929" s="4" t="str">
        <f t="shared" si="89"/>
        <v>Standard</v>
      </c>
    </row>
    <row r="930" spans="1:27" ht="15" customHeight="1" x14ac:dyDescent="0.3">
      <c r="A930" s="4" t="str">
        <f>Cleaned_SalesTable!A930</f>
        <v>SALE928</v>
      </c>
      <c r="B930" s="26">
        <f>Cleaned_SalesTable!B930</f>
        <v>45637</v>
      </c>
      <c r="C930" s="4" t="str">
        <f t="shared" si="84"/>
        <v>Dec-2024</v>
      </c>
      <c r="D930" s="24">
        <f t="shared" si="85"/>
        <v>2024</v>
      </c>
      <c r="E930" s="4" t="str">
        <f>Cleaned_SalesTable!C930</f>
        <v>CUST1381</v>
      </c>
      <c r="F930" s="4" t="str">
        <f>VLOOKUP(E930,Cleaned_CustomerTable!$A:$H,2,FALSE())</f>
        <v>Erika Padilla</v>
      </c>
      <c r="G930" s="24">
        <f>VLOOKUP(E930,Cleaned_CustomerTable!$A:$H,3,FALSE())</f>
        <v>50</v>
      </c>
      <c r="H930" s="4" t="str">
        <f>VLOOKUP(E930,Cleaned_CustomerTable!$A:$H,8,FALSE())</f>
        <v>Silver</v>
      </c>
      <c r="I930" s="4" t="str">
        <f>VLOOKUP(E930,Cleaned_CustomerTable!$A:$H,6,FALSE())</f>
        <v>Alabama</v>
      </c>
      <c r="J930" s="4" t="str">
        <f>Cleaned_SalesTable!D930</f>
        <v>PROD81</v>
      </c>
      <c r="K930" s="4" t="str">
        <f>VLOOKUP(J930,Cleaned_ProductTable!$A:$F,2,FALSE())</f>
        <v>Badminton Racket Set</v>
      </c>
      <c r="L930" s="4" t="str">
        <f>VLOOKUP(J930,Cleaned_ProductTable!$A:$F,3,FALSE())</f>
        <v>Sports</v>
      </c>
      <c r="M930" s="4" t="str">
        <f>VLOOKUP(J930,Cleaned_ProductTable!$A:$F,4,FALSE())</f>
        <v>Robinson-Brown</v>
      </c>
      <c r="N930" s="4">
        <f>VLOOKUP(J930,Cleaned_ProductTable!$A:$F,5,FALSE())</f>
        <v>285.54000000000002</v>
      </c>
      <c r="O930" s="4" t="str">
        <f>Cleaned_SalesTable!E930</f>
        <v>STORE1</v>
      </c>
      <c r="P930" s="4" t="str">
        <f>VLOOKUP(O930,Cleaned_StoreTable!$A:$F,2,FALSE())</f>
        <v>Martinez, Adkins and Johnson</v>
      </c>
      <c r="Q930" s="4" t="str">
        <f>VLOOKUP(O930,Cleaned_StoreTable!$A:$F,3,FALSE())</f>
        <v>North</v>
      </c>
      <c r="R930" s="4" t="str">
        <f>VLOOKUP(O930,Cleaned_StoreTable!$A:$F,5,FALSE())</f>
        <v>Flagship</v>
      </c>
      <c r="S930" s="4">
        <f>Cleaned_SalesTable!F930</f>
        <v>3</v>
      </c>
      <c r="T930" s="9">
        <f>Cleaned_SalesTable!G930</f>
        <v>138.86000000000001</v>
      </c>
      <c r="U930" s="8">
        <f>Cleaned_SalesTable!H930</f>
        <v>0.11</v>
      </c>
      <c r="V930" s="4" t="str">
        <f>Cleaned_SalesTable!I930</f>
        <v>PayPal</v>
      </c>
      <c r="W930" s="9">
        <f>Cleaned_SalesTable!J930</f>
        <v>370.75619999999998</v>
      </c>
      <c r="X930" s="9">
        <f t="shared" si="86"/>
        <v>856.62</v>
      </c>
      <c r="Y930" s="9">
        <f t="shared" si="87"/>
        <v>-485.86</v>
      </c>
      <c r="Z930" s="10">
        <f t="shared" si="88"/>
        <v>-1.3105</v>
      </c>
      <c r="AA930" s="4" t="str">
        <f t="shared" si="89"/>
        <v>Standard</v>
      </c>
    </row>
    <row r="931" spans="1:27" ht="15" customHeight="1" x14ac:dyDescent="0.3">
      <c r="A931" s="4" t="str">
        <f>Cleaned_SalesTable!A931</f>
        <v>SALE929</v>
      </c>
      <c r="B931" s="26">
        <f>Cleaned_SalesTable!B931</f>
        <v>45706</v>
      </c>
      <c r="C931" s="4" t="str">
        <f t="shared" si="84"/>
        <v>Feb-2025</v>
      </c>
      <c r="D931" s="24">
        <f t="shared" si="85"/>
        <v>2025</v>
      </c>
      <c r="E931" s="4" t="str">
        <f>Cleaned_SalesTable!C931</f>
        <v>CUST1159</v>
      </c>
      <c r="F931" s="4" t="str">
        <f>VLOOKUP(E931,Cleaned_CustomerTable!$A:$H,2,FALSE())</f>
        <v>Brian Choi</v>
      </c>
      <c r="G931" s="24">
        <f>VLOOKUP(E931,Cleaned_CustomerTable!$A:$H,3,FALSE())</f>
        <v>46</v>
      </c>
      <c r="H931" s="4" t="str">
        <f>VLOOKUP(E931,Cleaned_CustomerTable!$A:$H,8,FALSE())</f>
        <v>Gold</v>
      </c>
      <c r="I931" s="4" t="str">
        <f>VLOOKUP(E931,Cleaned_CustomerTable!$A:$H,6,FALSE())</f>
        <v>New Jersey</v>
      </c>
      <c r="J931" s="4" t="str">
        <f>Cleaned_SalesTable!D931</f>
        <v>PROD22</v>
      </c>
      <c r="K931" s="4" t="str">
        <f>VLOOKUP(J931,Cleaned_ProductTable!$A:$F,2,FALSE())</f>
        <v>Carbon Fiber Tennis Racket</v>
      </c>
      <c r="L931" s="4" t="str">
        <f>VLOOKUP(J931,Cleaned_ProductTable!$A:$F,3,FALSE())</f>
        <v>Sports</v>
      </c>
      <c r="M931" s="4" t="str">
        <f>VLOOKUP(J931,Cleaned_ProductTable!$A:$F,4,FALSE())</f>
        <v>Flores, Pineda and Rodriguez</v>
      </c>
      <c r="N931" s="4">
        <f>VLOOKUP(J931,Cleaned_ProductTable!$A:$F,5,FALSE())</f>
        <v>484.62</v>
      </c>
      <c r="O931" s="4" t="str">
        <f>Cleaned_SalesTable!E931</f>
        <v>STORE0</v>
      </c>
      <c r="P931" s="4" t="str">
        <f>VLOOKUP(O931,Cleaned_StoreTable!$A:$F,2,FALSE())</f>
        <v>Rivera-Warner</v>
      </c>
      <c r="Q931" s="4" t="str">
        <f>VLOOKUP(O931,Cleaned_StoreTable!$A:$F,3,FALSE())</f>
        <v>East</v>
      </c>
      <c r="R931" s="4" t="str">
        <f>VLOOKUP(O931,Cleaned_StoreTable!$A:$F,5,FALSE())</f>
        <v>Flagship</v>
      </c>
      <c r="S931" s="4">
        <f>Cleaned_SalesTable!F931</f>
        <v>1</v>
      </c>
      <c r="T931" s="9">
        <f>Cleaned_SalesTable!G931</f>
        <v>588.92999999999995</v>
      </c>
      <c r="U931" s="8">
        <f>Cleaned_SalesTable!H931</f>
        <v>0.03</v>
      </c>
      <c r="V931" s="4" t="str">
        <f>Cleaned_SalesTable!I931</f>
        <v>COD</v>
      </c>
      <c r="W931" s="9">
        <f>Cleaned_SalesTable!J931</f>
        <v>571.26210000000003</v>
      </c>
      <c r="X931" s="9">
        <f t="shared" si="86"/>
        <v>484.62</v>
      </c>
      <c r="Y931" s="9">
        <f t="shared" si="87"/>
        <v>86.64</v>
      </c>
      <c r="Z931" s="10">
        <f t="shared" si="88"/>
        <v>0.1517</v>
      </c>
      <c r="AA931" s="4" t="str">
        <f t="shared" si="89"/>
        <v>Standard</v>
      </c>
    </row>
    <row r="932" spans="1:27" ht="15" customHeight="1" x14ac:dyDescent="0.3">
      <c r="A932" s="4" t="str">
        <f>Cleaned_SalesTable!A932</f>
        <v>SALE930</v>
      </c>
      <c r="B932" s="26">
        <f>Cleaned_SalesTable!B932</f>
        <v>45557</v>
      </c>
      <c r="C932" s="4" t="str">
        <f t="shared" si="84"/>
        <v>Sep-2024</v>
      </c>
      <c r="D932" s="24">
        <f t="shared" si="85"/>
        <v>2024</v>
      </c>
      <c r="E932" s="4" t="str">
        <f>Cleaned_SalesTable!C932</f>
        <v>CUST1403</v>
      </c>
      <c r="F932" s="4" t="str">
        <f>VLOOKUP(E932,Cleaned_CustomerTable!$A:$H,2,FALSE())</f>
        <v>Justin Ingram</v>
      </c>
      <c r="G932" s="24">
        <f>VLOOKUP(E932,Cleaned_CustomerTable!$A:$H,3,FALSE())</f>
        <v>34</v>
      </c>
      <c r="H932" s="4" t="str">
        <f>VLOOKUP(E932,Cleaned_CustomerTable!$A:$H,8,FALSE())</f>
        <v>Bronze</v>
      </c>
      <c r="I932" s="4" t="str">
        <f>VLOOKUP(E932,Cleaned_CustomerTable!$A:$H,6,FALSE())</f>
        <v>Louisiana</v>
      </c>
      <c r="J932" s="4" t="str">
        <f>Cleaned_SalesTable!D932</f>
        <v>PROD52</v>
      </c>
      <c r="K932" s="4" t="str">
        <f>VLOOKUP(J932,Cleaned_ProductTable!$A:$F,2,FALSE())</f>
        <v>Rugby Ball</v>
      </c>
      <c r="L932" s="4" t="str">
        <f>VLOOKUP(J932,Cleaned_ProductTable!$A:$F,3,FALSE())</f>
        <v>Sports</v>
      </c>
      <c r="M932" s="4" t="str">
        <f>VLOOKUP(J932,Cleaned_ProductTable!$A:$F,4,FALSE())</f>
        <v>Harris Inc</v>
      </c>
      <c r="N932" s="4">
        <f>VLOOKUP(J932,Cleaned_ProductTable!$A:$F,5,FALSE())</f>
        <v>212.26</v>
      </c>
      <c r="O932" s="4" t="str">
        <f>Cleaned_SalesTable!E932</f>
        <v>STORE5</v>
      </c>
      <c r="P932" s="4" t="str">
        <f>VLOOKUP(O932,Cleaned_StoreTable!$A:$F,2,FALSE())</f>
        <v>Gray Ltd</v>
      </c>
      <c r="Q932" s="4" t="str">
        <f>VLOOKUP(O932,Cleaned_StoreTable!$A:$F,3,FALSE())</f>
        <v>North</v>
      </c>
      <c r="R932" s="4" t="str">
        <f>VLOOKUP(O932,Cleaned_StoreTable!$A:$F,5,FALSE())</f>
        <v>Outlet</v>
      </c>
      <c r="S932" s="4">
        <f>Cleaned_SalesTable!F932</f>
        <v>2</v>
      </c>
      <c r="T932" s="9">
        <f>Cleaned_SalesTable!G932</f>
        <v>576.83000000000004</v>
      </c>
      <c r="U932" s="8">
        <f>Cleaned_SalesTable!H932</f>
        <v>0.19</v>
      </c>
      <c r="V932" s="4" t="str">
        <f>Cleaned_SalesTable!I932</f>
        <v>PayPal</v>
      </c>
      <c r="W932" s="9">
        <f>Cleaned_SalesTable!J932</f>
        <v>934.46460000000002</v>
      </c>
      <c r="X932" s="9">
        <f t="shared" si="86"/>
        <v>424.52</v>
      </c>
      <c r="Y932" s="9">
        <f t="shared" si="87"/>
        <v>509.94</v>
      </c>
      <c r="Z932" s="10">
        <f t="shared" si="88"/>
        <v>0.54569999999999996</v>
      </c>
      <c r="AA932" s="4" t="str">
        <f t="shared" si="89"/>
        <v>Standard</v>
      </c>
    </row>
    <row r="933" spans="1:27" ht="15" customHeight="1" x14ac:dyDescent="0.3">
      <c r="A933" s="4" t="str">
        <f>Cleaned_SalesTable!A933</f>
        <v>SALE931</v>
      </c>
      <c r="B933" s="26">
        <f>Cleaned_SalesTable!B933</f>
        <v>45338</v>
      </c>
      <c r="C933" s="4" t="str">
        <f t="shared" si="84"/>
        <v>Feb-2024</v>
      </c>
      <c r="D933" s="24">
        <f t="shared" si="85"/>
        <v>2024</v>
      </c>
      <c r="E933" s="4" t="str">
        <f>Cleaned_SalesTable!C933</f>
        <v>CUST1323</v>
      </c>
      <c r="F933" s="4" t="str">
        <f>VLOOKUP(E933,Cleaned_CustomerTable!$A:$H,2,FALSE())</f>
        <v>Kristy Dunlap</v>
      </c>
      <c r="G933" s="24">
        <f>VLOOKUP(E933,Cleaned_CustomerTable!$A:$H,3,FALSE())</f>
        <v>64</v>
      </c>
      <c r="H933" s="4" t="str">
        <f>VLOOKUP(E933,Cleaned_CustomerTable!$A:$H,8,FALSE())</f>
        <v>Platinum</v>
      </c>
      <c r="I933" s="4" t="str">
        <f>VLOOKUP(E933,Cleaned_CustomerTable!$A:$H,6,FALSE())</f>
        <v>North Carolina</v>
      </c>
      <c r="J933" s="4" t="str">
        <f>Cleaned_SalesTable!D933</f>
        <v>PROD65</v>
      </c>
      <c r="K933" s="4" t="str">
        <f>VLOOKUP(J933,Cleaned_ProductTable!$A:$F,2,FALSE())</f>
        <v>Adjustable Dumbbells 20kg</v>
      </c>
      <c r="L933" s="4" t="str">
        <f>VLOOKUP(J933,Cleaned_ProductTable!$A:$F,3,FALSE())</f>
        <v>Sports</v>
      </c>
      <c r="M933" s="4" t="str">
        <f>VLOOKUP(J933,Cleaned_ProductTable!$A:$F,4,FALSE())</f>
        <v>Montgomery, Benton and Miller</v>
      </c>
      <c r="N933" s="4">
        <f>VLOOKUP(J933,Cleaned_ProductTable!$A:$F,5,FALSE())</f>
        <v>240.63</v>
      </c>
      <c r="O933" s="4" t="str">
        <f>Cleaned_SalesTable!E933</f>
        <v>STORE12</v>
      </c>
      <c r="P933" s="4" t="str">
        <f>VLOOKUP(O933,Cleaned_StoreTable!$A:$F,2,FALSE())</f>
        <v>Thomas, Bridges and Harris</v>
      </c>
      <c r="Q933" s="4" t="str">
        <f>VLOOKUP(O933,Cleaned_StoreTable!$A:$F,3,FALSE())</f>
        <v>North</v>
      </c>
      <c r="R933" s="4" t="str">
        <f>VLOOKUP(O933,Cleaned_StoreTable!$A:$F,5,FALSE())</f>
        <v>Online</v>
      </c>
      <c r="S933" s="4">
        <f>Cleaned_SalesTable!F933</f>
        <v>1</v>
      </c>
      <c r="T933" s="9">
        <f>Cleaned_SalesTable!G933</f>
        <v>681.3</v>
      </c>
      <c r="U933" s="8">
        <f>Cleaned_SalesTable!H933</f>
        <v>0.05</v>
      </c>
      <c r="V933" s="4" t="str">
        <f>Cleaned_SalesTable!I933</f>
        <v>Credit Card</v>
      </c>
      <c r="W933" s="9">
        <f>Cleaned_SalesTable!J933</f>
        <v>647.23500000000001</v>
      </c>
      <c r="X933" s="9">
        <f t="shared" si="86"/>
        <v>240.63</v>
      </c>
      <c r="Y933" s="9">
        <f t="shared" si="87"/>
        <v>406.61</v>
      </c>
      <c r="Z933" s="10">
        <f t="shared" si="88"/>
        <v>0.62819999999999998</v>
      </c>
      <c r="AA933" s="4" t="str">
        <f t="shared" si="89"/>
        <v>Standard</v>
      </c>
    </row>
    <row r="934" spans="1:27" ht="15" customHeight="1" x14ac:dyDescent="0.3">
      <c r="A934" s="4" t="str">
        <f>Cleaned_SalesTable!A934</f>
        <v>SALE932</v>
      </c>
      <c r="B934" s="26">
        <f>Cleaned_SalesTable!B934</f>
        <v>45441</v>
      </c>
      <c r="C934" s="4" t="str">
        <f t="shared" si="84"/>
        <v>May-2024</v>
      </c>
      <c r="D934" s="24">
        <f t="shared" si="85"/>
        <v>2024</v>
      </c>
      <c r="E934" s="4" t="str">
        <f>Cleaned_SalesTable!C934</f>
        <v>CUST1457</v>
      </c>
      <c r="F934" s="4" t="str">
        <f>VLOOKUP(E934,Cleaned_CustomerTable!$A:$H,2,FALSE())</f>
        <v>Christina Robertson</v>
      </c>
      <c r="G934" s="24">
        <f>VLOOKUP(E934,Cleaned_CustomerTable!$A:$H,3,FALSE())</f>
        <v>59</v>
      </c>
      <c r="H934" s="4" t="str">
        <f>VLOOKUP(E934,Cleaned_CustomerTable!$A:$H,8,FALSE())</f>
        <v>Platinum</v>
      </c>
      <c r="I934" s="4" t="str">
        <f>VLOOKUP(E934,Cleaned_CustomerTable!$A:$H,6,FALSE())</f>
        <v>Kentucky</v>
      </c>
      <c r="J934" s="4" t="str">
        <f>Cleaned_SalesTable!D934</f>
        <v>PROD25</v>
      </c>
      <c r="K934" s="4" t="str">
        <f>VLOOKUP(J934,Cleaned_ProductTable!$A:$F,2,FALSE())</f>
        <v>Women's Scarf Set</v>
      </c>
      <c r="L934" s="4" t="str">
        <f>VLOOKUP(J934,Cleaned_ProductTable!$A:$F,3,FALSE())</f>
        <v>Clothing</v>
      </c>
      <c r="M934" s="4" t="str">
        <f>VLOOKUP(J934,Cleaned_ProductTable!$A:$F,4,FALSE())</f>
        <v>Brown and Sons</v>
      </c>
      <c r="N934" s="4">
        <f>VLOOKUP(J934,Cleaned_ProductTable!$A:$F,5,FALSE())</f>
        <v>174.02</v>
      </c>
      <c r="O934" s="4" t="str">
        <f>Cleaned_SalesTable!E934</f>
        <v>STORE15</v>
      </c>
      <c r="P934" s="4" t="str">
        <f>VLOOKUP(O934,Cleaned_StoreTable!$A:$F,2,FALSE())</f>
        <v>Shelton PLC</v>
      </c>
      <c r="Q934" s="4" t="str">
        <f>VLOOKUP(O934,Cleaned_StoreTable!$A:$F,3,FALSE())</f>
        <v>North</v>
      </c>
      <c r="R934" s="4" t="str">
        <f>VLOOKUP(O934,Cleaned_StoreTable!$A:$F,5,FALSE())</f>
        <v>Flagship</v>
      </c>
      <c r="S934" s="4">
        <f>Cleaned_SalesTable!F934</f>
        <v>3</v>
      </c>
      <c r="T934" s="9">
        <f>Cleaned_SalesTable!G934</f>
        <v>504.97</v>
      </c>
      <c r="U934" s="8">
        <f>Cleaned_SalesTable!H934</f>
        <v>0.3</v>
      </c>
      <c r="V934" s="4" t="str">
        <f>Cleaned_SalesTable!I934</f>
        <v>Credit Card</v>
      </c>
      <c r="W934" s="9">
        <f>Cleaned_SalesTable!J934</f>
        <v>1060.4369999999999</v>
      </c>
      <c r="X934" s="9">
        <f t="shared" si="86"/>
        <v>522.05999999999995</v>
      </c>
      <c r="Y934" s="9">
        <f t="shared" si="87"/>
        <v>538.38</v>
      </c>
      <c r="Z934" s="10">
        <f t="shared" si="88"/>
        <v>0.50770000000000004</v>
      </c>
      <c r="AA934" s="4" t="str">
        <f t="shared" si="89"/>
        <v>Standard</v>
      </c>
    </row>
    <row r="935" spans="1:27" ht="15" customHeight="1" x14ac:dyDescent="0.3">
      <c r="A935" s="4" t="str">
        <f>Cleaned_SalesTable!A935</f>
        <v>SALE933</v>
      </c>
      <c r="B935" s="26">
        <f>Cleaned_SalesTable!B935</f>
        <v>45396</v>
      </c>
      <c r="C935" s="4" t="str">
        <f t="shared" si="84"/>
        <v>Apr-2024</v>
      </c>
      <c r="D935" s="24">
        <f t="shared" si="85"/>
        <v>2024</v>
      </c>
      <c r="E935" s="4" t="str">
        <f>Cleaned_SalesTable!C935</f>
        <v>CUST1060</v>
      </c>
      <c r="F935" s="4" t="str">
        <f>VLOOKUP(E935,Cleaned_CustomerTable!$A:$H,2,FALSE())</f>
        <v>Dr. David Smith</v>
      </c>
      <c r="G935" s="24">
        <f>VLOOKUP(E935,Cleaned_CustomerTable!$A:$H,3,FALSE())</f>
        <v>22</v>
      </c>
      <c r="H935" s="4" t="str">
        <f>VLOOKUP(E935,Cleaned_CustomerTable!$A:$H,8,FALSE())</f>
        <v>Silver</v>
      </c>
      <c r="I935" s="4" t="str">
        <f>VLOOKUP(E935,Cleaned_CustomerTable!$A:$H,6,FALSE())</f>
        <v>Alaska</v>
      </c>
      <c r="J935" s="4" t="str">
        <f>Cleaned_SalesTable!D935</f>
        <v>PROD38</v>
      </c>
      <c r="K935" s="4" t="str">
        <f>VLOOKUP(J935,Cleaned_ProductTable!$A:$F,2,FALSE())</f>
        <v>Sports Water Hydration Pack</v>
      </c>
      <c r="L935" s="4" t="str">
        <f>VLOOKUP(J935,Cleaned_ProductTable!$A:$F,3,FALSE())</f>
        <v>Sports</v>
      </c>
      <c r="M935" s="4" t="str">
        <f>VLOOKUP(J935,Cleaned_ProductTable!$A:$F,4,FALSE())</f>
        <v>Sims-Smith</v>
      </c>
      <c r="N935" s="4">
        <f>VLOOKUP(J935,Cleaned_ProductTable!$A:$F,5,FALSE())</f>
        <v>135.61000000000001</v>
      </c>
      <c r="O935" s="4" t="str">
        <f>Cleaned_SalesTable!E935</f>
        <v>STORE11</v>
      </c>
      <c r="P935" s="4" t="str">
        <f>VLOOKUP(O935,Cleaned_StoreTable!$A:$F,2,FALSE())</f>
        <v>Aguirre-Keller</v>
      </c>
      <c r="Q935" s="4" t="str">
        <f>VLOOKUP(O935,Cleaned_StoreTable!$A:$F,3,FALSE())</f>
        <v>South</v>
      </c>
      <c r="R935" s="4" t="str">
        <f>VLOOKUP(O935,Cleaned_StoreTable!$A:$F,5,FALSE())</f>
        <v>Online</v>
      </c>
      <c r="S935" s="4">
        <f>Cleaned_SalesTable!F935</f>
        <v>3</v>
      </c>
      <c r="T935" s="9">
        <f>Cleaned_SalesTable!G935</f>
        <v>649.78</v>
      </c>
      <c r="U935" s="8">
        <f>Cleaned_SalesTable!H935</f>
        <v>0.1</v>
      </c>
      <c r="V935" s="4" t="str">
        <f>Cleaned_SalesTable!I935</f>
        <v>PayPal</v>
      </c>
      <c r="W935" s="9">
        <f>Cleaned_SalesTable!J935</f>
        <v>1754.4059999999999</v>
      </c>
      <c r="X935" s="9">
        <f t="shared" si="86"/>
        <v>406.83</v>
      </c>
      <c r="Y935" s="9">
        <f t="shared" si="87"/>
        <v>1347.58</v>
      </c>
      <c r="Z935" s="10">
        <f t="shared" si="88"/>
        <v>0.7681</v>
      </c>
      <c r="AA935" s="4" t="str">
        <f t="shared" si="89"/>
        <v>High Value</v>
      </c>
    </row>
    <row r="936" spans="1:27" ht="15" customHeight="1" x14ac:dyDescent="0.3">
      <c r="A936" s="4" t="str">
        <f>Cleaned_SalesTable!A936</f>
        <v>SALE934</v>
      </c>
      <c r="B936" s="26">
        <f>Cleaned_SalesTable!B936</f>
        <v>45317</v>
      </c>
      <c r="C936" s="4" t="str">
        <f t="shared" si="84"/>
        <v>Jan-2024</v>
      </c>
      <c r="D936" s="24">
        <f t="shared" si="85"/>
        <v>2024</v>
      </c>
      <c r="E936" s="4" t="str">
        <f>Cleaned_SalesTable!C936</f>
        <v>CUST1245</v>
      </c>
      <c r="F936" s="4" t="str">
        <f>VLOOKUP(E936,Cleaned_CustomerTable!$A:$H,2,FALSE())</f>
        <v>Laura Soto</v>
      </c>
      <c r="G936" s="24">
        <f>VLOOKUP(E936,Cleaned_CustomerTable!$A:$H,3,FALSE())</f>
        <v>57</v>
      </c>
      <c r="H936" s="4" t="str">
        <f>VLOOKUP(E936,Cleaned_CustomerTable!$A:$H,8,FALSE())</f>
        <v>Platinum</v>
      </c>
      <c r="I936" s="4" t="str">
        <f>VLOOKUP(E936,Cleaned_CustomerTable!$A:$H,6,FALSE())</f>
        <v>Michigan</v>
      </c>
      <c r="J936" s="4" t="str">
        <f>Cleaned_SalesTable!D936</f>
        <v>PROD39</v>
      </c>
      <c r="K936" s="4" t="str">
        <f>VLOOKUP(J936,Cleaned_ProductTable!$A:$F,2,FALSE())</f>
        <v>Portable Power Bank</v>
      </c>
      <c r="L936" s="4" t="str">
        <f>VLOOKUP(J936,Cleaned_ProductTable!$A:$F,3,FALSE())</f>
        <v>Electronics</v>
      </c>
      <c r="M936" s="4" t="str">
        <f>VLOOKUP(J936,Cleaned_ProductTable!$A:$F,4,FALSE())</f>
        <v>Cummings and Sons</v>
      </c>
      <c r="N936" s="4">
        <f>VLOOKUP(J936,Cleaned_ProductTable!$A:$F,5,FALSE())</f>
        <v>326.06</v>
      </c>
      <c r="O936" s="4" t="str">
        <f>Cleaned_SalesTable!E936</f>
        <v>STORE9</v>
      </c>
      <c r="P936" s="4" t="str">
        <f>VLOOKUP(O936,Cleaned_StoreTable!$A:$F,2,FALSE())</f>
        <v>Moore, Padilla and Butler</v>
      </c>
      <c r="Q936" s="4" t="str">
        <f>VLOOKUP(O936,Cleaned_StoreTable!$A:$F,3,FALSE())</f>
        <v>South</v>
      </c>
      <c r="R936" s="4" t="str">
        <f>VLOOKUP(O936,Cleaned_StoreTable!$A:$F,5,FALSE())</f>
        <v>Flagship</v>
      </c>
      <c r="S936" s="4">
        <f>Cleaned_SalesTable!F936</f>
        <v>2</v>
      </c>
      <c r="T936" s="9">
        <f>Cleaned_SalesTable!G936</f>
        <v>986.73</v>
      </c>
      <c r="U936" s="8">
        <f>Cleaned_SalesTable!H936</f>
        <v>0.05</v>
      </c>
      <c r="V936" s="4" t="str">
        <f>Cleaned_SalesTable!I936</f>
        <v>PayPal</v>
      </c>
      <c r="W936" s="9">
        <f>Cleaned_SalesTable!J936</f>
        <v>1874.787</v>
      </c>
      <c r="X936" s="9">
        <f t="shared" si="86"/>
        <v>652.12</v>
      </c>
      <c r="Y936" s="9">
        <f t="shared" si="87"/>
        <v>1222.67</v>
      </c>
      <c r="Z936" s="10">
        <f t="shared" si="88"/>
        <v>0.6522</v>
      </c>
      <c r="AA936" s="4" t="str">
        <f t="shared" si="89"/>
        <v>High Value</v>
      </c>
    </row>
    <row r="937" spans="1:27" ht="15" customHeight="1" x14ac:dyDescent="0.3">
      <c r="A937" s="4" t="str">
        <f>Cleaned_SalesTable!A937</f>
        <v>SALE935</v>
      </c>
      <c r="B937" s="26">
        <f>Cleaned_SalesTable!B937</f>
        <v>45235</v>
      </c>
      <c r="C937" s="4" t="str">
        <f t="shared" si="84"/>
        <v>Nov-2023</v>
      </c>
      <c r="D937" s="24">
        <f t="shared" si="85"/>
        <v>2023</v>
      </c>
      <c r="E937" s="4" t="str">
        <f>Cleaned_SalesTable!C937</f>
        <v>CUST1119</v>
      </c>
      <c r="F937" s="4" t="str">
        <f>VLOOKUP(E937,Cleaned_CustomerTable!$A:$H,2,FALSE())</f>
        <v>Michael Jones</v>
      </c>
      <c r="G937" s="24">
        <f>VLOOKUP(E937,Cleaned_CustomerTable!$A:$H,3,FALSE())</f>
        <v>40</v>
      </c>
      <c r="H937" s="4" t="str">
        <f>VLOOKUP(E937,Cleaned_CustomerTable!$A:$H,8,FALSE())</f>
        <v>Bronze</v>
      </c>
      <c r="I937" s="4" t="str">
        <f>VLOOKUP(E937,Cleaned_CustomerTable!$A:$H,6,FALSE())</f>
        <v>Tennessee</v>
      </c>
      <c r="J937" s="4" t="str">
        <f>Cleaned_SalesTable!D937</f>
        <v>PROD13</v>
      </c>
      <c r="K937" s="4" t="str">
        <f>VLOOKUP(J937,Cleaned_ProductTable!$A:$F,2,FALSE())</f>
        <v>USB-C Fast Charger</v>
      </c>
      <c r="L937" s="4" t="str">
        <f>VLOOKUP(J937,Cleaned_ProductTable!$A:$F,3,FALSE())</f>
        <v>Electronics</v>
      </c>
      <c r="M937" s="4" t="str">
        <f>VLOOKUP(J937,Cleaned_ProductTable!$A:$F,4,FALSE())</f>
        <v>Dawson-Perkins</v>
      </c>
      <c r="N937" s="4">
        <f>VLOOKUP(J937,Cleaned_ProductTable!$A:$F,5,FALSE())</f>
        <v>242.23</v>
      </c>
      <c r="O937" s="4" t="str">
        <f>Cleaned_SalesTable!E937</f>
        <v>STORE15</v>
      </c>
      <c r="P937" s="4" t="str">
        <f>VLOOKUP(O937,Cleaned_StoreTable!$A:$F,2,FALSE())</f>
        <v>Shelton PLC</v>
      </c>
      <c r="Q937" s="4" t="str">
        <f>VLOOKUP(O937,Cleaned_StoreTable!$A:$F,3,FALSE())</f>
        <v>North</v>
      </c>
      <c r="R937" s="4" t="str">
        <f>VLOOKUP(O937,Cleaned_StoreTable!$A:$F,5,FALSE())</f>
        <v>Flagship</v>
      </c>
      <c r="S937" s="4">
        <f>Cleaned_SalesTable!F937</f>
        <v>2</v>
      </c>
      <c r="T937" s="9">
        <f>Cleaned_SalesTable!G937</f>
        <v>65.44</v>
      </c>
      <c r="U937" s="8">
        <f>Cleaned_SalesTable!H937</f>
        <v>0.05</v>
      </c>
      <c r="V937" s="4" t="str">
        <f>Cleaned_SalesTable!I937</f>
        <v>PayPal</v>
      </c>
      <c r="W937" s="9">
        <f>Cleaned_SalesTable!J937</f>
        <v>124.336</v>
      </c>
      <c r="X937" s="9">
        <f t="shared" si="86"/>
        <v>484.46</v>
      </c>
      <c r="Y937" s="9">
        <f t="shared" si="87"/>
        <v>-360.12</v>
      </c>
      <c r="Z937" s="10">
        <f t="shared" si="88"/>
        <v>-2.8963000000000001</v>
      </c>
      <c r="AA937" s="4" t="str">
        <f t="shared" si="89"/>
        <v>Standard</v>
      </c>
    </row>
    <row r="938" spans="1:27" ht="15" customHeight="1" x14ac:dyDescent="0.3">
      <c r="A938" s="4" t="str">
        <f>Cleaned_SalesTable!A938</f>
        <v>SALE936</v>
      </c>
      <c r="B938" s="26">
        <f>Cleaned_SalesTable!B938</f>
        <v>45824</v>
      </c>
      <c r="C938" s="4" t="str">
        <f t="shared" si="84"/>
        <v>Jun-2025</v>
      </c>
      <c r="D938" s="24">
        <f t="shared" si="85"/>
        <v>2025</v>
      </c>
      <c r="E938" s="4" t="str">
        <f>Cleaned_SalesTable!C938</f>
        <v>CUST1383</v>
      </c>
      <c r="F938" s="4" t="str">
        <f>VLOOKUP(E938,Cleaned_CustomerTable!$A:$H,2,FALSE())</f>
        <v>Kristine Higgins</v>
      </c>
      <c r="G938" s="24">
        <f>VLOOKUP(E938,Cleaned_CustomerTable!$A:$H,3,FALSE())</f>
        <v>27</v>
      </c>
      <c r="H938" s="4" t="str">
        <f>VLOOKUP(E938,Cleaned_CustomerTable!$A:$H,8,FALSE())</f>
        <v>Silver</v>
      </c>
      <c r="I938" s="4" t="str">
        <f>VLOOKUP(E938,Cleaned_CustomerTable!$A:$H,6,FALSE())</f>
        <v>South Carolina</v>
      </c>
      <c r="J938" s="4" t="str">
        <f>Cleaned_SalesTable!D938</f>
        <v>PROD63</v>
      </c>
      <c r="K938" s="4" t="str">
        <f>VLOOKUP(J938,Cleaned_ProductTable!$A:$F,2,FALSE())</f>
        <v>Organic Sunscreen Lotion</v>
      </c>
      <c r="L938" s="4" t="str">
        <f>VLOOKUP(J938,Cleaned_ProductTable!$A:$F,3,FALSE())</f>
        <v>Beauty</v>
      </c>
      <c r="M938" s="4" t="str">
        <f>VLOOKUP(J938,Cleaned_ProductTable!$A:$F,4,FALSE())</f>
        <v>Anderson-Riley</v>
      </c>
      <c r="N938" s="4">
        <f>VLOOKUP(J938,Cleaned_ProductTable!$A:$F,5,FALSE())</f>
        <v>266.86</v>
      </c>
      <c r="O938" s="4" t="str">
        <f>Cleaned_SalesTable!E938</f>
        <v>STORE13</v>
      </c>
      <c r="P938" s="4" t="str">
        <f>VLOOKUP(O938,Cleaned_StoreTable!$A:$F,2,FALSE())</f>
        <v>Gardner, Humphrey and Contreras</v>
      </c>
      <c r="Q938" s="4" t="str">
        <f>VLOOKUP(O938,Cleaned_StoreTable!$A:$F,3,FALSE())</f>
        <v>East</v>
      </c>
      <c r="R938" s="4" t="str">
        <f>VLOOKUP(O938,Cleaned_StoreTable!$A:$F,5,FALSE())</f>
        <v>Flagship</v>
      </c>
      <c r="S938" s="4">
        <f>Cleaned_SalesTable!F938</f>
        <v>3</v>
      </c>
      <c r="T938" s="9">
        <f>Cleaned_SalesTable!G938</f>
        <v>953.74</v>
      </c>
      <c r="U938" s="8">
        <f>Cleaned_SalesTable!H938</f>
        <v>0.04</v>
      </c>
      <c r="V938" s="4" t="str">
        <f>Cleaned_SalesTable!I938</f>
        <v>Credit Card</v>
      </c>
      <c r="W938" s="9">
        <f>Cleaned_SalesTable!J938</f>
        <v>2746.7712000000001</v>
      </c>
      <c r="X938" s="9">
        <f t="shared" si="86"/>
        <v>800.58</v>
      </c>
      <c r="Y938" s="9">
        <f t="shared" si="87"/>
        <v>1946.19</v>
      </c>
      <c r="Z938" s="10">
        <f t="shared" si="88"/>
        <v>0.70850000000000002</v>
      </c>
      <c r="AA938" s="4" t="str">
        <f t="shared" si="89"/>
        <v>High Value</v>
      </c>
    </row>
    <row r="939" spans="1:27" ht="15" customHeight="1" x14ac:dyDescent="0.3">
      <c r="A939" s="4" t="str">
        <f>Cleaned_SalesTable!A939</f>
        <v>SALE937</v>
      </c>
      <c r="B939" s="26">
        <f>Cleaned_SalesTable!B939</f>
        <v>45543</v>
      </c>
      <c r="C939" s="4" t="str">
        <f t="shared" si="84"/>
        <v>Sep-2024</v>
      </c>
      <c r="D939" s="24">
        <f t="shared" si="85"/>
        <v>2024</v>
      </c>
      <c r="E939" s="4" t="str">
        <f>Cleaned_SalesTable!C939</f>
        <v>CUST1067</v>
      </c>
      <c r="F939" s="4" t="str">
        <f>VLOOKUP(E939,Cleaned_CustomerTable!$A:$H,2,FALSE())</f>
        <v>Amber Mcclain</v>
      </c>
      <c r="G939" s="24">
        <f>VLOOKUP(E939,Cleaned_CustomerTable!$A:$H,3,FALSE())</f>
        <v>58</v>
      </c>
      <c r="H939" s="4" t="str">
        <f>VLOOKUP(E939,Cleaned_CustomerTable!$A:$H,8,FALSE())</f>
        <v>Silver</v>
      </c>
      <c r="I939" s="4" t="str">
        <f>VLOOKUP(E939,Cleaned_CustomerTable!$A:$H,6,FALSE())</f>
        <v>Florida</v>
      </c>
      <c r="J939" s="4" t="str">
        <f>Cleaned_SalesTable!D939</f>
        <v>PROD76</v>
      </c>
      <c r="K939" s="4" t="str">
        <f>VLOOKUP(J939,Cleaned_ProductTable!$A:$F,2,FALSE())</f>
        <v>Wireless Mouse</v>
      </c>
      <c r="L939" s="4" t="str">
        <f>VLOOKUP(J939,Cleaned_ProductTable!$A:$F,3,FALSE())</f>
        <v>Electronics</v>
      </c>
      <c r="M939" s="4" t="str">
        <f>VLOOKUP(J939,Cleaned_ProductTable!$A:$F,4,FALSE())</f>
        <v>Larson Ltd</v>
      </c>
      <c r="N939" s="4">
        <f>VLOOKUP(J939,Cleaned_ProductTable!$A:$F,5,FALSE())</f>
        <v>392.89</v>
      </c>
      <c r="O939" s="4" t="str">
        <f>Cleaned_SalesTable!E939</f>
        <v>STORE10</v>
      </c>
      <c r="P939" s="4" t="str">
        <f>VLOOKUP(O939,Cleaned_StoreTable!$A:$F,2,FALSE())</f>
        <v>Hill, Wagner and Ballard</v>
      </c>
      <c r="Q939" s="4" t="str">
        <f>VLOOKUP(O939,Cleaned_StoreTable!$A:$F,3,FALSE())</f>
        <v>East</v>
      </c>
      <c r="R939" s="4" t="str">
        <f>VLOOKUP(O939,Cleaned_StoreTable!$A:$F,5,FALSE())</f>
        <v>Online</v>
      </c>
      <c r="S939" s="4">
        <f>Cleaned_SalesTable!F939</f>
        <v>3</v>
      </c>
      <c r="T939" s="9">
        <f>Cleaned_SalesTable!G939</f>
        <v>904.48</v>
      </c>
      <c r="U939" s="8">
        <f>Cleaned_SalesTable!H939</f>
        <v>0.21</v>
      </c>
      <c r="V939" s="4" t="str">
        <f>Cleaned_SalesTable!I939</f>
        <v>PayPal</v>
      </c>
      <c r="W939" s="9">
        <f>Cleaned_SalesTable!J939</f>
        <v>2143.6176</v>
      </c>
      <c r="X939" s="9">
        <f t="shared" si="86"/>
        <v>1178.67</v>
      </c>
      <c r="Y939" s="9">
        <f t="shared" si="87"/>
        <v>964.95</v>
      </c>
      <c r="Z939" s="10">
        <f t="shared" si="88"/>
        <v>0.45019999999999999</v>
      </c>
      <c r="AA939" s="4" t="str">
        <f t="shared" si="89"/>
        <v>High Value</v>
      </c>
    </row>
    <row r="940" spans="1:27" ht="15" customHeight="1" x14ac:dyDescent="0.3">
      <c r="A940" s="4" t="str">
        <f>Cleaned_SalesTable!A940</f>
        <v>SALE938</v>
      </c>
      <c r="B940" s="26">
        <f>Cleaned_SalesTable!B940</f>
        <v>45595</v>
      </c>
      <c r="C940" s="4" t="str">
        <f t="shared" si="84"/>
        <v>Oct-2024</v>
      </c>
      <c r="D940" s="24">
        <f t="shared" si="85"/>
        <v>2024</v>
      </c>
      <c r="E940" s="4" t="str">
        <f>Cleaned_SalesTable!C940</f>
        <v>CUST1492</v>
      </c>
      <c r="F940" s="4" t="str">
        <f>VLOOKUP(E940,Cleaned_CustomerTable!$A:$H,2,FALSE())</f>
        <v>Darrell Miller</v>
      </c>
      <c r="G940" s="24">
        <f>VLOOKUP(E940,Cleaned_CustomerTable!$A:$H,3,FALSE())</f>
        <v>59</v>
      </c>
      <c r="H940" s="4" t="str">
        <f>VLOOKUP(E940,Cleaned_CustomerTable!$A:$H,8,FALSE())</f>
        <v>Platinum</v>
      </c>
      <c r="I940" s="4" t="str">
        <f>VLOOKUP(E940,Cleaned_CustomerTable!$A:$H,6,FALSE())</f>
        <v>Florida</v>
      </c>
      <c r="J940" s="4" t="str">
        <f>Cleaned_SalesTable!D940</f>
        <v>PROD62</v>
      </c>
      <c r="K940" s="4" t="str">
        <f>VLOOKUP(J940,Cleaned_ProductTable!$A:$F,2,FALSE())</f>
        <v>Laptop Cooling Pad</v>
      </c>
      <c r="L940" s="4" t="str">
        <f>VLOOKUP(J940,Cleaned_ProductTable!$A:$F,3,FALSE())</f>
        <v>Electronics</v>
      </c>
      <c r="M940" s="4" t="str">
        <f>VLOOKUP(J940,Cleaned_ProductTable!$A:$F,4,FALSE())</f>
        <v>Murray, Gould and Ware</v>
      </c>
      <c r="N940" s="4">
        <f>VLOOKUP(J940,Cleaned_ProductTable!$A:$F,5,FALSE())</f>
        <v>86.42</v>
      </c>
      <c r="O940" s="4" t="str">
        <f>Cleaned_SalesTable!E940</f>
        <v>STORE15</v>
      </c>
      <c r="P940" s="4" t="str">
        <f>VLOOKUP(O940,Cleaned_StoreTable!$A:$F,2,FALSE())</f>
        <v>Shelton PLC</v>
      </c>
      <c r="Q940" s="4" t="str">
        <f>VLOOKUP(O940,Cleaned_StoreTable!$A:$F,3,FALSE())</f>
        <v>North</v>
      </c>
      <c r="R940" s="4" t="str">
        <f>VLOOKUP(O940,Cleaned_StoreTable!$A:$F,5,FALSE())</f>
        <v>Flagship</v>
      </c>
      <c r="S940" s="4">
        <f>Cleaned_SalesTable!F940</f>
        <v>3</v>
      </c>
      <c r="T940" s="9">
        <f>Cleaned_SalesTable!G940</f>
        <v>920.82</v>
      </c>
      <c r="U940" s="8">
        <f>Cleaned_SalesTable!H940</f>
        <v>0.1</v>
      </c>
      <c r="V940" s="4" t="str">
        <f>Cleaned_SalesTable!I940</f>
        <v>PayPal</v>
      </c>
      <c r="W940" s="9">
        <f>Cleaned_SalesTable!J940</f>
        <v>2486.2139999999999</v>
      </c>
      <c r="X940" s="9">
        <f t="shared" si="86"/>
        <v>259.26</v>
      </c>
      <c r="Y940" s="9">
        <f t="shared" si="87"/>
        <v>2226.9499999999998</v>
      </c>
      <c r="Z940" s="10">
        <f t="shared" si="88"/>
        <v>0.89570000000000005</v>
      </c>
      <c r="AA940" s="4" t="str">
        <f t="shared" si="89"/>
        <v>High Value</v>
      </c>
    </row>
    <row r="941" spans="1:27" ht="15" customHeight="1" x14ac:dyDescent="0.3">
      <c r="A941" s="4" t="str">
        <f>Cleaned_SalesTable!A941</f>
        <v>SALE939</v>
      </c>
      <c r="B941" s="26">
        <f>Cleaned_SalesTable!B941</f>
        <v>45803</v>
      </c>
      <c r="C941" s="4" t="str">
        <f t="shared" si="84"/>
        <v>May-2025</v>
      </c>
      <c r="D941" s="24">
        <f t="shared" si="85"/>
        <v>2025</v>
      </c>
      <c r="E941" s="4" t="str">
        <f>Cleaned_SalesTable!C941</f>
        <v>CUST1305</v>
      </c>
      <c r="F941" s="4" t="str">
        <f>VLOOKUP(E941,Cleaned_CustomerTable!$A:$H,2,FALSE())</f>
        <v>Roberta Green</v>
      </c>
      <c r="G941" s="24">
        <f>VLOOKUP(E941,Cleaned_CustomerTable!$A:$H,3,FALSE())</f>
        <v>64</v>
      </c>
      <c r="H941" s="4" t="str">
        <f>VLOOKUP(E941,Cleaned_CustomerTable!$A:$H,8,FALSE())</f>
        <v>Platinum</v>
      </c>
      <c r="I941" s="4" t="str">
        <f>VLOOKUP(E941,Cleaned_CustomerTable!$A:$H,6,FALSE())</f>
        <v>Washington</v>
      </c>
      <c r="J941" s="4" t="str">
        <f>Cleaned_SalesTable!D941</f>
        <v>PROD28</v>
      </c>
      <c r="K941" s="4" t="str">
        <f>VLOOKUP(J941,Cleaned_ProductTable!$A:$F,2,FALSE())</f>
        <v>Sports Stopwatch Timer</v>
      </c>
      <c r="L941" s="4" t="str">
        <f>VLOOKUP(J941,Cleaned_ProductTable!$A:$F,3,FALSE())</f>
        <v>Sports</v>
      </c>
      <c r="M941" s="4" t="str">
        <f>VLOOKUP(J941,Cleaned_ProductTable!$A:$F,4,FALSE())</f>
        <v>Burns-Hansen</v>
      </c>
      <c r="N941" s="4">
        <f>VLOOKUP(J941,Cleaned_ProductTable!$A:$F,5,FALSE())</f>
        <v>38.76</v>
      </c>
      <c r="O941" s="4" t="str">
        <f>Cleaned_SalesTable!E941</f>
        <v>STORE1</v>
      </c>
      <c r="P941" s="4" t="str">
        <f>VLOOKUP(O941,Cleaned_StoreTable!$A:$F,2,FALSE())</f>
        <v>Martinez, Adkins and Johnson</v>
      </c>
      <c r="Q941" s="4" t="str">
        <f>VLOOKUP(O941,Cleaned_StoreTable!$A:$F,3,FALSE())</f>
        <v>North</v>
      </c>
      <c r="R941" s="4" t="str">
        <f>VLOOKUP(O941,Cleaned_StoreTable!$A:$F,5,FALSE())</f>
        <v>Flagship</v>
      </c>
      <c r="S941" s="4">
        <f>Cleaned_SalesTable!F941</f>
        <v>1</v>
      </c>
      <c r="T941" s="9">
        <f>Cleaned_SalesTable!G941</f>
        <v>182.28</v>
      </c>
      <c r="U941" s="8">
        <f>Cleaned_SalesTable!H941</f>
        <v>0.15</v>
      </c>
      <c r="V941" s="4" t="str">
        <f>Cleaned_SalesTable!I941</f>
        <v>COD</v>
      </c>
      <c r="W941" s="9">
        <f>Cleaned_SalesTable!J941</f>
        <v>154.93799999999999</v>
      </c>
      <c r="X941" s="9">
        <f t="shared" si="86"/>
        <v>38.76</v>
      </c>
      <c r="Y941" s="9">
        <f t="shared" si="87"/>
        <v>116.18</v>
      </c>
      <c r="Z941" s="10">
        <f t="shared" si="88"/>
        <v>0.74980000000000002</v>
      </c>
      <c r="AA941" s="4" t="str">
        <f t="shared" si="89"/>
        <v>Standard</v>
      </c>
    </row>
    <row r="942" spans="1:27" ht="15" customHeight="1" x14ac:dyDescent="0.3">
      <c r="A942" s="4" t="str">
        <f>Cleaned_SalesTable!A942</f>
        <v>SALE940</v>
      </c>
      <c r="B942" s="26">
        <f>Cleaned_SalesTable!B942</f>
        <v>45880</v>
      </c>
      <c r="C942" s="4" t="str">
        <f t="shared" si="84"/>
        <v>Aug-2025</v>
      </c>
      <c r="D942" s="24">
        <f t="shared" si="85"/>
        <v>2025</v>
      </c>
      <c r="E942" s="4" t="str">
        <f>Cleaned_SalesTable!C942</f>
        <v>CUST1445</v>
      </c>
      <c r="F942" s="4" t="str">
        <f>VLOOKUP(E942,Cleaned_CustomerTable!$A:$H,2,FALSE())</f>
        <v>Gene Lee</v>
      </c>
      <c r="G942" s="24">
        <f>VLOOKUP(E942,Cleaned_CustomerTable!$A:$H,3,FALSE())</f>
        <v>41</v>
      </c>
      <c r="H942" s="4" t="str">
        <f>VLOOKUP(E942,Cleaned_CustomerTable!$A:$H,8,FALSE())</f>
        <v>Platinum</v>
      </c>
      <c r="I942" s="4" t="str">
        <f>VLOOKUP(E942,Cleaned_CustomerTable!$A:$H,6,FALSE())</f>
        <v>Virginia</v>
      </c>
      <c r="J942" s="4" t="str">
        <f>Cleaned_SalesTable!D942</f>
        <v>PROD31</v>
      </c>
      <c r="K942" s="4" t="str">
        <f>VLOOKUP(J942,Cleaned_ProductTable!$A:$F,2,FALSE())</f>
        <v>Basketball</v>
      </c>
      <c r="L942" s="4" t="str">
        <f>VLOOKUP(J942,Cleaned_ProductTable!$A:$F,3,FALSE())</f>
        <v>Sports</v>
      </c>
      <c r="M942" s="4" t="str">
        <f>VLOOKUP(J942,Cleaned_ProductTable!$A:$F,4,FALSE())</f>
        <v>Nolan-Snow</v>
      </c>
      <c r="N942" s="4">
        <f>VLOOKUP(J942,Cleaned_ProductTable!$A:$F,5,FALSE())</f>
        <v>204.39</v>
      </c>
      <c r="O942" s="4" t="str">
        <f>Cleaned_SalesTable!E942</f>
        <v>STORE16</v>
      </c>
      <c r="P942" s="4" t="str">
        <f>VLOOKUP(O942,Cleaned_StoreTable!$A:$F,2,FALSE())</f>
        <v>Frederick-Wright</v>
      </c>
      <c r="Q942" s="4" t="str">
        <f>VLOOKUP(O942,Cleaned_StoreTable!$A:$F,3,FALSE())</f>
        <v>West</v>
      </c>
      <c r="R942" s="4" t="str">
        <f>VLOOKUP(O942,Cleaned_StoreTable!$A:$F,5,FALSE())</f>
        <v>Flagship</v>
      </c>
      <c r="S942" s="4">
        <f>Cleaned_SalesTable!F942</f>
        <v>3</v>
      </c>
      <c r="T942" s="9">
        <f>Cleaned_SalesTable!G942</f>
        <v>938.68</v>
      </c>
      <c r="U942" s="8">
        <f>Cleaned_SalesTable!H942</f>
        <v>0.14000000000000001</v>
      </c>
      <c r="V942" s="4" t="str">
        <f>Cleaned_SalesTable!I942</f>
        <v>Credit Card</v>
      </c>
      <c r="W942" s="9">
        <f>Cleaned_SalesTable!J942</f>
        <v>2421.7944000000002</v>
      </c>
      <c r="X942" s="9">
        <f t="shared" si="86"/>
        <v>613.16999999999996</v>
      </c>
      <c r="Y942" s="9">
        <f t="shared" si="87"/>
        <v>1808.62</v>
      </c>
      <c r="Z942" s="10">
        <f t="shared" si="88"/>
        <v>0.74680000000000002</v>
      </c>
      <c r="AA942" s="4" t="str">
        <f t="shared" si="89"/>
        <v>High Value</v>
      </c>
    </row>
    <row r="943" spans="1:27" ht="15" customHeight="1" x14ac:dyDescent="0.3">
      <c r="A943" s="4" t="str">
        <f>Cleaned_SalesTable!A943</f>
        <v>SALE941</v>
      </c>
      <c r="B943" s="26">
        <f>Cleaned_SalesTable!B943</f>
        <v>45690</v>
      </c>
      <c r="C943" s="4" t="str">
        <f t="shared" si="84"/>
        <v>Feb-2025</v>
      </c>
      <c r="D943" s="24">
        <f t="shared" si="85"/>
        <v>2025</v>
      </c>
      <c r="E943" s="4" t="str">
        <f>Cleaned_SalesTable!C943</f>
        <v>CUST1081</v>
      </c>
      <c r="F943" s="4" t="str">
        <f>VLOOKUP(E943,Cleaned_CustomerTable!$A:$H,2,FALSE())</f>
        <v>Krystal Ford</v>
      </c>
      <c r="G943" s="24">
        <f>VLOOKUP(E943,Cleaned_CustomerTable!$A:$H,3,FALSE())</f>
        <v>34</v>
      </c>
      <c r="H943" s="4" t="str">
        <f>VLOOKUP(E943,Cleaned_CustomerTable!$A:$H,8,FALSE())</f>
        <v>Platinum</v>
      </c>
      <c r="I943" s="4" t="str">
        <f>VLOOKUP(E943,Cleaned_CustomerTable!$A:$H,6,FALSE())</f>
        <v>Arizona</v>
      </c>
      <c r="J943" s="4" t="str">
        <f>Cleaned_SalesTable!D943</f>
        <v>PROD91</v>
      </c>
      <c r="K943" s="4" t="str">
        <f>VLOOKUP(J943,Cleaned_ProductTable!$A:$F,2,FALSE())</f>
        <v>Women's High Heels</v>
      </c>
      <c r="L943" s="4" t="str">
        <f>VLOOKUP(J943,Cleaned_ProductTable!$A:$F,3,FALSE())</f>
        <v>Clothing</v>
      </c>
      <c r="M943" s="4" t="str">
        <f>VLOOKUP(J943,Cleaned_ProductTable!$A:$F,4,FALSE())</f>
        <v>Smith-Charles</v>
      </c>
      <c r="N943" s="4">
        <f>VLOOKUP(J943,Cleaned_ProductTable!$A:$F,5,FALSE())</f>
        <v>438.25</v>
      </c>
      <c r="O943" s="4" t="str">
        <f>Cleaned_SalesTable!E943</f>
        <v>STORE5</v>
      </c>
      <c r="P943" s="4" t="str">
        <f>VLOOKUP(O943,Cleaned_StoreTable!$A:$F,2,FALSE())</f>
        <v>Gray Ltd</v>
      </c>
      <c r="Q943" s="4" t="str">
        <f>VLOOKUP(O943,Cleaned_StoreTable!$A:$F,3,FALSE())</f>
        <v>North</v>
      </c>
      <c r="R943" s="4" t="str">
        <f>VLOOKUP(O943,Cleaned_StoreTable!$A:$F,5,FALSE())</f>
        <v>Outlet</v>
      </c>
      <c r="S943" s="4">
        <f>Cleaned_SalesTable!F943</f>
        <v>3</v>
      </c>
      <c r="T943" s="9">
        <f>Cleaned_SalesTable!G943</f>
        <v>219.96</v>
      </c>
      <c r="U943" s="8">
        <f>Cleaned_SalesTable!H943</f>
        <v>0.18</v>
      </c>
      <c r="V943" s="4" t="str">
        <f>Cleaned_SalesTable!I943</f>
        <v>PayPal</v>
      </c>
      <c r="W943" s="9">
        <f>Cleaned_SalesTable!J943</f>
        <v>541.10159999999996</v>
      </c>
      <c r="X943" s="9">
        <f t="shared" si="86"/>
        <v>1314.75</v>
      </c>
      <c r="Y943" s="9">
        <f t="shared" si="87"/>
        <v>-773.65</v>
      </c>
      <c r="Z943" s="10">
        <f t="shared" si="88"/>
        <v>-1.4298</v>
      </c>
      <c r="AA943" s="4" t="str">
        <f t="shared" si="89"/>
        <v>Standard</v>
      </c>
    </row>
    <row r="944" spans="1:27" ht="15" customHeight="1" x14ac:dyDescent="0.3">
      <c r="A944" s="4" t="str">
        <f>Cleaned_SalesTable!A944</f>
        <v>SALE942</v>
      </c>
      <c r="B944" s="26">
        <f>Cleaned_SalesTable!B944</f>
        <v>45841</v>
      </c>
      <c r="C944" s="4" t="str">
        <f t="shared" si="84"/>
        <v>Jul-2025</v>
      </c>
      <c r="D944" s="24">
        <f t="shared" si="85"/>
        <v>2025</v>
      </c>
      <c r="E944" s="4" t="str">
        <f>Cleaned_SalesTable!C944</f>
        <v>CUST1473</v>
      </c>
      <c r="F944" s="4" t="str">
        <f>VLOOKUP(E944,Cleaned_CustomerTable!$A:$H,2,FALSE())</f>
        <v>Laura Mathews</v>
      </c>
      <c r="G944" s="24">
        <f>VLOOKUP(E944,Cleaned_CustomerTable!$A:$H,3,FALSE())</f>
        <v>53</v>
      </c>
      <c r="H944" s="4" t="str">
        <f>VLOOKUP(E944,Cleaned_CustomerTable!$A:$H,8,FALSE())</f>
        <v>Bronze</v>
      </c>
      <c r="I944" s="4" t="str">
        <f>VLOOKUP(E944,Cleaned_CustomerTable!$A:$H,6,FALSE())</f>
        <v>Wisconsin</v>
      </c>
      <c r="J944" s="4" t="str">
        <f>Cleaned_SalesTable!D944</f>
        <v>PROD71</v>
      </c>
      <c r="K944" s="4" t="str">
        <f>VLOOKUP(J944,Cleaned_ProductTable!$A:$F,2,FALSE())</f>
        <v>Hair Repair Oil Treatment</v>
      </c>
      <c r="L944" s="4" t="str">
        <f>VLOOKUP(J944,Cleaned_ProductTable!$A:$F,3,FALSE())</f>
        <v>Beauty</v>
      </c>
      <c r="M944" s="4" t="str">
        <f>VLOOKUP(J944,Cleaned_ProductTable!$A:$F,4,FALSE())</f>
        <v>Hopkins Ltd</v>
      </c>
      <c r="N944" s="4">
        <f>VLOOKUP(J944,Cleaned_ProductTable!$A:$F,5,FALSE())</f>
        <v>214.32</v>
      </c>
      <c r="O944" s="4" t="str">
        <f>Cleaned_SalesTable!E944</f>
        <v>STORE18</v>
      </c>
      <c r="P944" s="4" t="str">
        <f>VLOOKUP(O944,Cleaned_StoreTable!$A:$F,2,FALSE())</f>
        <v>Guerrero-Schmitt</v>
      </c>
      <c r="Q944" s="4" t="str">
        <f>VLOOKUP(O944,Cleaned_StoreTable!$A:$F,3,FALSE())</f>
        <v>East</v>
      </c>
      <c r="R944" s="4" t="str">
        <f>VLOOKUP(O944,Cleaned_StoreTable!$A:$F,5,FALSE())</f>
        <v>Flagship</v>
      </c>
      <c r="S944" s="4">
        <f>Cleaned_SalesTable!F944</f>
        <v>3</v>
      </c>
      <c r="T944" s="9">
        <f>Cleaned_SalesTable!G944</f>
        <v>385.74</v>
      </c>
      <c r="U944" s="8">
        <f>Cleaned_SalesTable!H944</f>
        <v>0.27</v>
      </c>
      <c r="V944" s="4" t="str">
        <f>Cleaned_SalesTable!I944</f>
        <v>Credit Card</v>
      </c>
      <c r="W944" s="9">
        <f>Cleaned_SalesTable!J944</f>
        <v>844.77059999999994</v>
      </c>
      <c r="X944" s="9">
        <f t="shared" si="86"/>
        <v>642.96</v>
      </c>
      <c r="Y944" s="9">
        <f t="shared" si="87"/>
        <v>201.81</v>
      </c>
      <c r="Z944" s="10">
        <f t="shared" si="88"/>
        <v>0.2389</v>
      </c>
      <c r="AA944" s="4" t="str">
        <f t="shared" si="89"/>
        <v>Standard</v>
      </c>
    </row>
    <row r="945" spans="1:27" ht="15" customHeight="1" x14ac:dyDescent="0.3">
      <c r="A945" s="4" t="str">
        <f>Cleaned_SalesTable!A945</f>
        <v>SALE943</v>
      </c>
      <c r="B945" s="26">
        <f>Cleaned_SalesTable!B945</f>
        <v>45380</v>
      </c>
      <c r="C945" s="4" t="str">
        <f t="shared" si="84"/>
        <v>Mar-2024</v>
      </c>
      <c r="D945" s="24">
        <f t="shared" si="85"/>
        <v>2024</v>
      </c>
      <c r="E945" s="4" t="str">
        <f>Cleaned_SalesTable!C945</f>
        <v>CUST1453</v>
      </c>
      <c r="F945" s="4" t="str">
        <f>VLOOKUP(E945,Cleaned_CustomerTable!$A:$H,2,FALSE())</f>
        <v>April Phillips</v>
      </c>
      <c r="G945" s="24">
        <f>VLOOKUP(E945,Cleaned_CustomerTable!$A:$H,3,FALSE())</f>
        <v>62</v>
      </c>
      <c r="H945" s="4" t="str">
        <f>VLOOKUP(E945,Cleaned_CustomerTable!$A:$H,8,FALSE())</f>
        <v>Platinum</v>
      </c>
      <c r="I945" s="4" t="str">
        <f>VLOOKUP(E945,Cleaned_CustomerTable!$A:$H,6,FALSE())</f>
        <v>Hawaii</v>
      </c>
      <c r="J945" s="4" t="str">
        <f>Cleaned_SalesTable!D945</f>
        <v>PROD81</v>
      </c>
      <c r="K945" s="4" t="str">
        <f>VLOOKUP(J945,Cleaned_ProductTable!$A:$F,2,FALSE())</f>
        <v>Badminton Racket Set</v>
      </c>
      <c r="L945" s="4" t="str">
        <f>VLOOKUP(J945,Cleaned_ProductTable!$A:$F,3,FALSE())</f>
        <v>Sports</v>
      </c>
      <c r="M945" s="4" t="str">
        <f>VLOOKUP(J945,Cleaned_ProductTable!$A:$F,4,FALSE())</f>
        <v>Robinson-Brown</v>
      </c>
      <c r="N945" s="4">
        <f>VLOOKUP(J945,Cleaned_ProductTable!$A:$F,5,FALSE())</f>
        <v>285.54000000000002</v>
      </c>
      <c r="O945" s="4" t="str">
        <f>Cleaned_SalesTable!E945</f>
        <v>STORE18</v>
      </c>
      <c r="P945" s="4" t="str">
        <f>VLOOKUP(O945,Cleaned_StoreTable!$A:$F,2,FALSE())</f>
        <v>Guerrero-Schmitt</v>
      </c>
      <c r="Q945" s="4" t="str">
        <f>VLOOKUP(O945,Cleaned_StoreTable!$A:$F,3,FALSE())</f>
        <v>East</v>
      </c>
      <c r="R945" s="4" t="str">
        <f>VLOOKUP(O945,Cleaned_StoreTable!$A:$F,5,FALSE())</f>
        <v>Flagship</v>
      </c>
      <c r="S945" s="4">
        <f>Cleaned_SalesTable!F945</f>
        <v>2</v>
      </c>
      <c r="T945" s="9">
        <f>Cleaned_SalesTable!G945</f>
        <v>830.94</v>
      </c>
      <c r="U945" s="8">
        <f>Cleaned_SalesTable!H945</f>
        <v>0.28000000000000003</v>
      </c>
      <c r="V945" s="4" t="str">
        <f>Cleaned_SalesTable!I945</f>
        <v>PayPal</v>
      </c>
      <c r="W945" s="9">
        <f>Cleaned_SalesTable!J945</f>
        <v>1196.5536</v>
      </c>
      <c r="X945" s="9">
        <f t="shared" si="86"/>
        <v>571.08000000000004</v>
      </c>
      <c r="Y945" s="9">
        <f t="shared" si="87"/>
        <v>625.47</v>
      </c>
      <c r="Z945" s="10">
        <f t="shared" si="88"/>
        <v>0.52270000000000005</v>
      </c>
      <c r="AA945" s="4" t="str">
        <f t="shared" si="89"/>
        <v>High Value</v>
      </c>
    </row>
    <row r="946" spans="1:27" ht="15" customHeight="1" x14ac:dyDescent="0.3">
      <c r="A946" s="4" t="str">
        <f>Cleaned_SalesTable!A946</f>
        <v>SALE944</v>
      </c>
      <c r="B946" s="26">
        <f>Cleaned_SalesTable!B946</f>
        <v>45503</v>
      </c>
      <c r="C946" s="4" t="str">
        <f t="shared" si="84"/>
        <v>Jul-2024</v>
      </c>
      <c r="D946" s="24">
        <f t="shared" si="85"/>
        <v>2024</v>
      </c>
      <c r="E946" s="4" t="str">
        <f>Cleaned_SalesTable!C946</f>
        <v>CUST1383</v>
      </c>
      <c r="F946" s="4" t="str">
        <f>VLOOKUP(E946,Cleaned_CustomerTable!$A:$H,2,FALSE())</f>
        <v>Kristine Higgins</v>
      </c>
      <c r="G946" s="24">
        <f>VLOOKUP(E946,Cleaned_CustomerTable!$A:$H,3,FALSE())</f>
        <v>27</v>
      </c>
      <c r="H946" s="4" t="str">
        <f>VLOOKUP(E946,Cleaned_CustomerTable!$A:$H,8,FALSE())</f>
        <v>Silver</v>
      </c>
      <c r="I946" s="4" t="str">
        <f>VLOOKUP(E946,Cleaned_CustomerTable!$A:$H,6,FALSE())</f>
        <v>South Carolina</v>
      </c>
      <c r="J946" s="4" t="str">
        <f>Cleaned_SalesTable!D946</f>
        <v>PROD3</v>
      </c>
      <c r="K946" s="4" t="str">
        <f>VLOOKUP(J946,Cleaned_ProductTable!$A:$F,2,FALSE())</f>
        <v>Men's Running Jacket</v>
      </c>
      <c r="L946" s="4" t="str">
        <f>VLOOKUP(J946,Cleaned_ProductTable!$A:$F,3,FALSE())</f>
        <v>Clothing</v>
      </c>
      <c r="M946" s="4" t="str">
        <f>VLOOKUP(J946,Cleaned_ProductTable!$A:$F,4,FALSE())</f>
        <v>Pineda Ltd</v>
      </c>
      <c r="N946" s="4">
        <f>VLOOKUP(J946,Cleaned_ProductTable!$A:$F,5,FALSE())</f>
        <v>364.67</v>
      </c>
      <c r="O946" s="4" t="str">
        <f>Cleaned_SalesTable!E946</f>
        <v>STORE9</v>
      </c>
      <c r="P946" s="4" t="str">
        <f>VLOOKUP(O946,Cleaned_StoreTable!$A:$F,2,FALSE())</f>
        <v>Moore, Padilla and Butler</v>
      </c>
      <c r="Q946" s="4" t="str">
        <f>VLOOKUP(O946,Cleaned_StoreTable!$A:$F,3,FALSE())</f>
        <v>South</v>
      </c>
      <c r="R946" s="4" t="str">
        <f>VLOOKUP(O946,Cleaned_StoreTable!$A:$F,5,FALSE())</f>
        <v>Flagship</v>
      </c>
      <c r="S946" s="4">
        <f>Cleaned_SalesTable!F946</f>
        <v>3</v>
      </c>
      <c r="T946" s="9">
        <f>Cleaned_SalesTable!G946</f>
        <v>462.75</v>
      </c>
      <c r="U946" s="8">
        <f>Cleaned_SalesTable!H946</f>
        <v>0.22</v>
      </c>
      <c r="V946" s="4" t="str">
        <f>Cleaned_SalesTable!I946</f>
        <v>PayPal</v>
      </c>
      <c r="W946" s="9">
        <f>Cleaned_SalesTable!J946</f>
        <v>1082.835</v>
      </c>
      <c r="X946" s="9">
        <f t="shared" si="86"/>
        <v>1094.01</v>
      </c>
      <c r="Y946" s="9">
        <f t="shared" si="87"/>
        <v>-11.18</v>
      </c>
      <c r="Z946" s="10">
        <f t="shared" si="88"/>
        <v>-1.03E-2</v>
      </c>
      <c r="AA946" s="4" t="str">
        <f t="shared" si="89"/>
        <v>Standard</v>
      </c>
    </row>
    <row r="947" spans="1:27" ht="15" customHeight="1" x14ac:dyDescent="0.3">
      <c r="A947" s="4" t="str">
        <f>Cleaned_SalesTable!A947</f>
        <v>SALE945</v>
      </c>
      <c r="B947" s="26">
        <f>Cleaned_SalesTable!B947</f>
        <v>45567</v>
      </c>
      <c r="C947" s="4" t="str">
        <f t="shared" si="84"/>
        <v>Oct-2024</v>
      </c>
      <c r="D947" s="24">
        <f t="shared" si="85"/>
        <v>2024</v>
      </c>
      <c r="E947" s="4" t="str">
        <f>Cleaned_SalesTable!C947</f>
        <v>CUST1067</v>
      </c>
      <c r="F947" s="4" t="str">
        <f>VLOOKUP(E947,Cleaned_CustomerTable!$A:$H,2,FALSE())</f>
        <v>Amber Mcclain</v>
      </c>
      <c r="G947" s="24">
        <f>VLOOKUP(E947,Cleaned_CustomerTable!$A:$H,3,FALSE())</f>
        <v>58</v>
      </c>
      <c r="H947" s="4" t="str">
        <f>VLOOKUP(E947,Cleaned_CustomerTable!$A:$H,8,FALSE())</f>
        <v>Silver</v>
      </c>
      <c r="I947" s="4" t="str">
        <f>VLOOKUP(E947,Cleaned_CustomerTable!$A:$H,6,FALSE())</f>
        <v>Florida</v>
      </c>
      <c r="J947" s="4" t="str">
        <f>Cleaned_SalesTable!D947</f>
        <v>PROD14</v>
      </c>
      <c r="K947" s="4" t="str">
        <f>VLOOKUP(J947,Cleaned_ProductTable!$A:$F,2,FALSE())</f>
        <v>Decorative Wall Mirror</v>
      </c>
      <c r="L947" s="4" t="str">
        <f>VLOOKUP(J947,Cleaned_ProductTable!$A:$F,3,FALSE())</f>
        <v>Home</v>
      </c>
      <c r="M947" s="4" t="str">
        <f>VLOOKUP(J947,Cleaned_ProductTable!$A:$F,4,FALSE())</f>
        <v>Luna, Anderson and Bowman</v>
      </c>
      <c r="N947" s="4">
        <f>VLOOKUP(J947,Cleaned_ProductTable!$A:$F,5,FALSE())</f>
        <v>48.01</v>
      </c>
      <c r="O947" s="4" t="str">
        <f>Cleaned_SalesTable!E947</f>
        <v>STORE15</v>
      </c>
      <c r="P947" s="4" t="str">
        <f>VLOOKUP(O947,Cleaned_StoreTable!$A:$F,2,FALSE())</f>
        <v>Shelton PLC</v>
      </c>
      <c r="Q947" s="4" t="str">
        <f>VLOOKUP(O947,Cleaned_StoreTable!$A:$F,3,FALSE())</f>
        <v>North</v>
      </c>
      <c r="R947" s="4" t="str">
        <f>VLOOKUP(O947,Cleaned_StoreTable!$A:$F,5,FALSE())</f>
        <v>Flagship</v>
      </c>
      <c r="S947" s="4">
        <f>Cleaned_SalesTable!F947</f>
        <v>4</v>
      </c>
      <c r="T947" s="9">
        <f>Cleaned_SalesTable!G947</f>
        <v>973.9</v>
      </c>
      <c r="U947" s="8">
        <f>Cleaned_SalesTable!H947</f>
        <v>0.02</v>
      </c>
      <c r="V947" s="4" t="str">
        <f>Cleaned_SalesTable!I947</f>
        <v>COD</v>
      </c>
      <c r="W947" s="9">
        <f>Cleaned_SalesTable!J947</f>
        <v>3817.6880000000001</v>
      </c>
      <c r="X947" s="9">
        <f t="shared" si="86"/>
        <v>192.04</v>
      </c>
      <c r="Y947" s="9">
        <f t="shared" si="87"/>
        <v>3625.65</v>
      </c>
      <c r="Z947" s="10">
        <f t="shared" si="88"/>
        <v>0.94969999999999999</v>
      </c>
      <c r="AA947" s="4" t="str">
        <f t="shared" si="89"/>
        <v>High Value</v>
      </c>
    </row>
    <row r="948" spans="1:27" ht="15" customHeight="1" x14ac:dyDescent="0.3">
      <c r="A948" s="4" t="str">
        <f>Cleaned_SalesTable!A948</f>
        <v>SALE946</v>
      </c>
      <c r="B948" s="26">
        <f>Cleaned_SalesTable!B948</f>
        <v>45600</v>
      </c>
      <c r="C948" s="4" t="str">
        <f t="shared" si="84"/>
        <v>Nov-2024</v>
      </c>
      <c r="D948" s="24">
        <f t="shared" si="85"/>
        <v>2024</v>
      </c>
      <c r="E948" s="4" t="str">
        <f>Cleaned_SalesTable!C948</f>
        <v>CUST1140</v>
      </c>
      <c r="F948" s="4" t="str">
        <f>VLOOKUP(E948,Cleaned_CustomerTable!$A:$H,2,FALSE())</f>
        <v>Patty Francis</v>
      </c>
      <c r="G948" s="24">
        <f>VLOOKUP(E948,Cleaned_CustomerTable!$A:$H,3,FALSE())</f>
        <v>63</v>
      </c>
      <c r="H948" s="4" t="str">
        <f>VLOOKUP(E948,Cleaned_CustomerTable!$A:$H,8,FALSE())</f>
        <v>Gold</v>
      </c>
      <c r="I948" s="4" t="str">
        <f>VLOOKUP(E948,Cleaned_CustomerTable!$A:$H,6,FALSE())</f>
        <v>Pennsylvania</v>
      </c>
      <c r="J948" s="4" t="str">
        <f>Cleaned_SalesTable!D948</f>
        <v>PROD35</v>
      </c>
      <c r="K948" s="4" t="str">
        <f>VLOOKUP(J948,Cleaned_ProductTable!$A:$F,2,FALSE())</f>
        <v>Bedroom Table Lamp</v>
      </c>
      <c r="L948" s="4" t="str">
        <f>VLOOKUP(J948,Cleaned_ProductTable!$A:$F,3,FALSE())</f>
        <v>Home</v>
      </c>
      <c r="M948" s="4" t="str">
        <f>VLOOKUP(J948,Cleaned_ProductTable!$A:$F,4,FALSE())</f>
        <v>Jones LLC</v>
      </c>
      <c r="N948" s="4">
        <f>VLOOKUP(J948,Cleaned_ProductTable!$A:$F,5,FALSE())</f>
        <v>382.22</v>
      </c>
      <c r="O948" s="4" t="str">
        <f>Cleaned_SalesTable!E948</f>
        <v>STORE1</v>
      </c>
      <c r="P948" s="4" t="str">
        <f>VLOOKUP(O948,Cleaned_StoreTable!$A:$F,2,FALSE())</f>
        <v>Martinez, Adkins and Johnson</v>
      </c>
      <c r="Q948" s="4" t="str">
        <f>VLOOKUP(O948,Cleaned_StoreTable!$A:$F,3,FALSE())</f>
        <v>North</v>
      </c>
      <c r="R948" s="4" t="str">
        <f>VLOOKUP(O948,Cleaned_StoreTable!$A:$F,5,FALSE())</f>
        <v>Flagship</v>
      </c>
      <c r="S948" s="4">
        <f>Cleaned_SalesTable!F948</f>
        <v>2</v>
      </c>
      <c r="T948" s="9">
        <f>Cleaned_SalesTable!G948</f>
        <v>157.18</v>
      </c>
      <c r="U948" s="8">
        <f>Cleaned_SalesTable!H948</f>
        <v>0.15</v>
      </c>
      <c r="V948" s="4" t="str">
        <f>Cleaned_SalesTable!I948</f>
        <v>Credit Card</v>
      </c>
      <c r="W948" s="9">
        <f>Cleaned_SalesTable!J948</f>
        <v>267.20600000000002</v>
      </c>
      <c r="X948" s="9">
        <f t="shared" si="86"/>
        <v>764.44</v>
      </c>
      <c r="Y948" s="9">
        <f t="shared" si="87"/>
        <v>-497.23</v>
      </c>
      <c r="Z948" s="10">
        <f t="shared" si="88"/>
        <v>-1.8608</v>
      </c>
      <c r="AA948" s="4" t="str">
        <f t="shared" si="89"/>
        <v>Standard</v>
      </c>
    </row>
    <row r="949" spans="1:27" ht="15" customHeight="1" x14ac:dyDescent="0.3">
      <c r="A949" s="4" t="str">
        <f>Cleaned_SalesTable!A949</f>
        <v>SALE947</v>
      </c>
      <c r="B949" s="26">
        <f>Cleaned_SalesTable!B949</f>
        <v>45415</v>
      </c>
      <c r="C949" s="4" t="str">
        <f t="shared" si="84"/>
        <v>May-2024</v>
      </c>
      <c r="D949" s="24">
        <f t="shared" si="85"/>
        <v>2024</v>
      </c>
      <c r="E949" s="4" t="str">
        <f>Cleaned_SalesTable!C949</f>
        <v>CUST1013</v>
      </c>
      <c r="F949" s="4" t="str">
        <f>VLOOKUP(E949,Cleaned_CustomerTable!$A:$H,2,FALSE())</f>
        <v>Nathan Hernandez</v>
      </c>
      <c r="G949" s="24">
        <f>VLOOKUP(E949,Cleaned_CustomerTable!$A:$H,3,FALSE())</f>
        <v>32</v>
      </c>
      <c r="H949" s="4" t="str">
        <f>VLOOKUP(E949,Cleaned_CustomerTable!$A:$H,8,FALSE())</f>
        <v>Silver</v>
      </c>
      <c r="I949" s="4" t="str">
        <f>VLOOKUP(E949,Cleaned_CustomerTable!$A:$H,6,FALSE())</f>
        <v>Montana</v>
      </c>
      <c r="J949" s="4" t="str">
        <f>Cleaned_SalesTable!D949</f>
        <v>PROD73</v>
      </c>
      <c r="K949" s="4" t="str">
        <f>VLOOKUP(J949,Cleaned_ProductTable!$A:$F,2,FALSE())</f>
        <v>Shin Guards – Adult</v>
      </c>
      <c r="L949" s="4" t="str">
        <f>VLOOKUP(J949,Cleaned_ProductTable!$A:$F,3,FALSE())</f>
        <v>Sports</v>
      </c>
      <c r="M949" s="4" t="str">
        <f>VLOOKUP(J949,Cleaned_ProductTable!$A:$F,4,FALSE())</f>
        <v>French Ltd</v>
      </c>
      <c r="N949" s="4">
        <f>VLOOKUP(J949,Cleaned_ProductTable!$A:$F,5,FALSE())</f>
        <v>107.06</v>
      </c>
      <c r="O949" s="4" t="str">
        <f>Cleaned_SalesTable!E949</f>
        <v>STORE13</v>
      </c>
      <c r="P949" s="4" t="str">
        <f>VLOOKUP(O949,Cleaned_StoreTable!$A:$F,2,FALSE())</f>
        <v>Gardner, Humphrey and Contreras</v>
      </c>
      <c r="Q949" s="4" t="str">
        <f>VLOOKUP(O949,Cleaned_StoreTable!$A:$F,3,FALSE())</f>
        <v>East</v>
      </c>
      <c r="R949" s="4" t="str">
        <f>VLOOKUP(O949,Cleaned_StoreTable!$A:$F,5,FALSE())</f>
        <v>Flagship</v>
      </c>
      <c r="S949" s="4">
        <f>Cleaned_SalesTable!F949</f>
        <v>3</v>
      </c>
      <c r="T949" s="9">
        <f>Cleaned_SalesTable!G949</f>
        <v>239.57</v>
      </c>
      <c r="U949" s="8">
        <f>Cleaned_SalesTable!H949</f>
        <v>0.16</v>
      </c>
      <c r="V949" s="4" t="str">
        <f>Cleaned_SalesTable!I949</f>
        <v>Credit Card</v>
      </c>
      <c r="W949" s="9">
        <f>Cleaned_SalesTable!J949</f>
        <v>603.71640000000002</v>
      </c>
      <c r="X949" s="9">
        <f t="shared" si="86"/>
        <v>321.18</v>
      </c>
      <c r="Y949" s="9">
        <f t="shared" si="87"/>
        <v>282.54000000000002</v>
      </c>
      <c r="Z949" s="10">
        <f t="shared" si="88"/>
        <v>0.46800000000000003</v>
      </c>
      <c r="AA949" s="4" t="str">
        <f t="shared" si="89"/>
        <v>Standard</v>
      </c>
    </row>
    <row r="950" spans="1:27" ht="15" customHeight="1" x14ac:dyDescent="0.3">
      <c r="A950" s="4" t="str">
        <f>Cleaned_SalesTable!A950</f>
        <v>SALE948</v>
      </c>
      <c r="B950" s="26">
        <f>Cleaned_SalesTable!B950</f>
        <v>45343</v>
      </c>
      <c r="C950" s="4" t="str">
        <f t="shared" si="84"/>
        <v>Feb-2024</v>
      </c>
      <c r="D950" s="24">
        <f t="shared" si="85"/>
        <v>2024</v>
      </c>
      <c r="E950" s="4" t="str">
        <f>Cleaned_SalesTable!C950</f>
        <v>CUST1327</v>
      </c>
      <c r="F950" s="4" t="str">
        <f>VLOOKUP(E950,Cleaned_CustomerTable!$A:$H,2,FALSE())</f>
        <v>Reginald Willis</v>
      </c>
      <c r="G950" s="24">
        <f>VLOOKUP(E950,Cleaned_CustomerTable!$A:$H,3,FALSE())</f>
        <v>62</v>
      </c>
      <c r="H950" s="4" t="str">
        <f>VLOOKUP(E950,Cleaned_CustomerTable!$A:$H,8,FALSE())</f>
        <v>Bronze</v>
      </c>
      <c r="I950" s="4" t="str">
        <f>VLOOKUP(E950,Cleaned_CustomerTable!$A:$H,6,FALSE())</f>
        <v>New York</v>
      </c>
      <c r="J950" s="4" t="str">
        <f>Cleaned_SalesTable!D950</f>
        <v>PROD9</v>
      </c>
      <c r="K950" s="4" t="str">
        <f>VLOOKUP(J950,Cleaned_ProductTable!$A:$F,2,FALSE())</f>
        <v>Adjustable Dumbbell Set</v>
      </c>
      <c r="L950" s="4" t="str">
        <f>VLOOKUP(J950,Cleaned_ProductTable!$A:$F,3,FALSE())</f>
        <v>Sports</v>
      </c>
      <c r="M950" s="4" t="str">
        <f>VLOOKUP(J950,Cleaned_ProductTable!$A:$F,4,FALSE())</f>
        <v>Hill PLC</v>
      </c>
      <c r="N950" s="4">
        <f>VLOOKUP(J950,Cleaned_ProductTable!$A:$F,5,FALSE())</f>
        <v>495.72</v>
      </c>
      <c r="O950" s="4" t="str">
        <f>Cleaned_SalesTable!E950</f>
        <v>STORE16</v>
      </c>
      <c r="P950" s="4" t="str">
        <f>VLOOKUP(O950,Cleaned_StoreTable!$A:$F,2,FALSE())</f>
        <v>Frederick-Wright</v>
      </c>
      <c r="Q950" s="4" t="str">
        <f>VLOOKUP(O950,Cleaned_StoreTable!$A:$F,3,FALSE())</f>
        <v>West</v>
      </c>
      <c r="R950" s="4" t="str">
        <f>VLOOKUP(O950,Cleaned_StoreTable!$A:$F,5,FALSE())</f>
        <v>Flagship</v>
      </c>
      <c r="S950" s="4">
        <f>Cleaned_SalesTable!F950</f>
        <v>4</v>
      </c>
      <c r="T950" s="9">
        <f>Cleaned_SalesTable!G950</f>
        <v>583.21</v>
      </c>
      <c r="U950" s="8">
        <f>Cleaned_SalesTable!H950</f>
        <v>0.2</v>
      </c>
      <c r="V950" s="4" t="str">
        <f>Cleaned_SalesTable!I950</f>
        <v>Credit Card</v>
      </c>
      <c r="W950" s="9">
        <f>Cleaned_SalesTable!J950</f>
        <v>1866.2719999999999</v>
      </c>
      <c r="X950" s="9">
        <f t="shared" si="86"/>
        <v>1982.88</v>
      </c>
      <c r="Y950" s="9">
        <f t="shared" si="87"/>
        <v>-116.61</v>
      </c>
      <c r="Z950" s="10">
        <f t="shared" si="88"/>
        <v>-6.25E-2</v>
      </c>
      <c r="AA950" s="4" t="str">
        <f t="shared" si="89"/>
        <v>High Value</v>
      </c>
    </row>
    <row r="951" spans="1:27" ht="15" customHeight="1" x14ac:dyDescent="0.3">
      <c r="A951" s="4" t="str">
        <f>Cleaned_SalesTable!A951</f>
        <v>SALE949</v>
      </c>
      <c r="B951" s="26">
        <f>Cleaned_SalesTable!B951</f>
        <v>45399</v>
      </c>
      <c r="C951" s="4" t="str">
        <f t="shared" si="84"/>
        <v>Apr-2024</v>
      </c>
      <c r="D951" s="24">
        <f t="shared" si="85"/>
        <v>2024</v>
      </c>
      <c r="E951" s="4" t="str">
        <f>Cleaned_SalesTable!C951</f>
        <v>CUST1413</v>
      </c>
      <c r="F951" s="4" t="str">
        <f>VLOOKUP(E951,Cleaned_CustomerTable!$A:$H,2,FALSE())</f>
        <v>Megan Ryan</v>
      </c>
      <c r="G951" s="24">
        <f>VLOOKUP(E951,Cleaned_CustomerTable!$A:$H,3,FALSE())</f>
        <v>59</v>
      </c>
      <c r="H951" s="4" t="str">
        <f>VLOOKUP(E951,Cleaned_CustomerTable!$A:$H,8,FALSE())</f>
        <v>Bronze</v>
      </c>
      <c r="I951" s="4" t="str">
        <f>VLOOKUP(E951,Cleaned_CustomerTable!$A:$H,6,FALSE())</f>
        <v>Idaho</v>
      </c>
      <c r="J951" s="4" t="str">
        <f>Cleaned_SalesTable!D951</f>
        <v>PROD81</v>
      </c>
      <c r="K951" s="4" t="str">
        <f>VLOOKUP(J951,Cleaned_ProductTable!$A:$F,2,FALSE())</f>
        <v>Badminton Racket Set</v>
      </c>
      <c r="L951" s="4" t="str">
        <f>VLOOKUP(J951,Cleaned_ProductTable!$A:$F,3,FALSE())</f>
        <v>Sports</v>
      </c>
      <c r="M951" s="4" t="str">
        <f>VLOOKUP(J951,Cleaned_ProductTable!$A:$F,4,FALSE())</f>
        <v>Robinson-Brown</v>
      </c>
      <c r="N951" s="4">
        <f>VLOOKUP(J951,Cleaned_ProductTable!$A:$F,5,FALSE())</f>
        <v>285.54000000000002</v>
      </c>
      <c r="O951" s="4" t="str">
        <f>Cleaned_SalesTable!E951</f>
        <v>STORE8</v>
      </c>
      <c r="P951" s="4" t="str">
        <f>VLOOKUP(O951,Cleaned_StoreTable!$A:$F,2,FALSE())</f>
        <v>Bean, Jones and Park</v>
      </c>
      <c r="Q951" s="4" t="str">
        <f>VLOOKUP(O951,Cleaned_StoreTable!$A:$F,3,FALSE())</f>
        <v>West</v>
      </c>
      <c r="R951" s="4" t="str">
        <f>VLOOKUP(O951,Cleaned_StoreTable!$A:$F,5,FALSE())</f>
        <v>Online</v>
      </c>
      <c r="S951" s="4">
        <f>Cleaned_SalesTable!F951</f>
        <v>3</v>
      </c>
      <c r="T951" s="9">
        <f>Cleaned_SalesTable!G951</f>
        <v>758.75</v>
      </c>
      <c r="U951" s="8">
        <f>Cleaned_SalesTable!H951</f>
        <v>0.27</v>
      </c>
      <c r="V951" s="4" t="str">
        <f>Cleaned_SalesTable!I951</f>
        <v>PayPal</v>
      </c>
      <c r="W951" s="9">
        <f>Cleaned_SalesTable!J951</f>
        <v>1661.6624999999999</v>
      </c>
      <c r="X951" s="9">
        <f t="shared" si="86"/>
        <v>856.62</v>
      </c>
      <c r="Y951" s="9">
        <f t="shared" si="87"/>
        <v>805.04</v>
      </c>
      <c r="Z951" s="10">
        <f t="shared" si="88"/>
        <v>0.48449999999999999</v>
      </c>
      <c r="AA951" s="4" t="str">
        <f t="shared" si="89"/>
        <v>High Value</v>
      </c>
    </row>
    <row r="952" spans="1:27" ht="15" customHeight="1" x14ac:dyDescent="0.3">
      <c r="A952" s="4" t="str">
        <f>Cleaned_SalesTable!A952</f>
        <v>SALE950</v>
      </c>
      <c r="B952" s="26">
        <f>Cleaned_SalesTable!B952</f>
        <v>45689</v>
      </c>
      <c r="C952" s="4" t="str">
        <f t="shared" si="84"/>
        <v>Feb-2025</v>
      </c>
      <c r="D952" s="24">
        <f t="shared" si="85"/>
        <v>2025</v>
      </c>
      <c r="E952" s="4" t="str">
        <f>Cleaned_SalesTable!C952</f>
        <v>CUST1309</v>
      </c>
      <c r="F952" s="4" t="str">
        <f>VLOOKUP(E952,Cleaned_CustomerTable!$A:$H,2,FALSE())</f>
        <v>Stacy Collins</v>
      </c>
      <c r="G952" s="24">
        <f>VLOOKUP(E952,Cleaned_CustomerTable!$A:$H,3,FALSE())</f>
        <v>41</v>
      </c>
      <c r="H952" s="4" t="str">
        <f>VLOOKUP(E952,Cleaned_CustomerTable!$A:$H,8,FALSE())</f>
        <v>Bronze</v>
      </c>
      <c r="I952" s="4" t="str">
        <f>VLOOKUP(E952,Cleaned_CustomerTable!$A:$H,6,FALSE())</f>
        <v>California</v>
      </c>
      <c r="J952" s="4" t="str">
        <f>Cleaned_SalesTable!D952</f>
        <v>PROD61</v>
      </c>
      <c r="K952" s="4" t="str">
        <f>VLOOKUP(J952,Cleaned_ProductTable!$A:$F,2,FALSE())</f>
        <v>Tennis Ball 3-Pack</v>
      </c>
      <c r="L952" s="4" t="str">
        <f>VLOOKUP(J952,Cleaned_ProductTable!$A:$F,3,FALSE())</f>
        <v>Sports</v>
      </c>
      <c r="M952" s="4" t="str">
        <f>VLOOKUP(J952,Cleaned_ProductTable!$A:$F,4,FALSE())</f>
        <v>Lopez LLC</v>
      </c>
      <c r="N952" s="4">
        <f>VLOOKUP(J952,Cleaned_ProductTable!$A:$F,5,FALSE())</f>
        <v>103.45</v>
      </c>
      <c r="O952" s="4" t="str">
        <f>Cleaned_SalesTable!E952</f>
        <v>STORE5</v>
      </c>
      <c r="P952" s="4" t="str">
        <f>VLOOKUP(O952,Cleaned_StoreTable!$A:$F,2,FALSE())</f>
        <v>Gray Ltd</v>
      </c>
      <c r="Q952" s="4" t="str">
        <f>VLOOKUP(O952,Cleaned_StoreTable!$A:$F,3,FALSE())</f>
        <v>North</v>
      </c>
      <c r="R952" s="4" t="str">
        <f>VLOOKUP(O952,Cleaned_StoreTable!$A:$F,5,FALSE())</f>
        <v>Outlet</v>
      </c>
      <c r="S952" s="4">
        <f>Cleaned_SalesTable!F952</f>
        <v>4</v>
      </c>
      <c r="T952" s="9">
        <f>Cleaned_SalesTable!G952</f>
        <v>372.42</v>
      </c>
      <c r="U952" s="8">
        <f>Cleaned_SalesTable!H952</f>
        <v>0.19</v>
      </c>
      <c r="V952" s="4" t="str">
        <f>Cleaned_SalesTable!I952</f>
        <v>Credit Card</v>
      </c>
      <c r="W952" s="9">
        <f>Cleaned_SalesTable!J952</f>
        <v>1206.6407999999999</v>
      </c>
      <c r="X952" s="9">
        <f t="shared" si="86"/>
        <v>413.8</v>
      </c>
      <c r="Y952" s="9">
        <f t="shared" si="87"/>
        <v>792.84</v>
      </c>
      <c r="Z952" s="10">
        <f t="shared" si="88"/>
        <v>0.65710000000000002</v>
      </c>
      <c r="AA952" s="4" t="str">
        <f t="shared" si="89"/>
        <v>High Value</v>
      </c>
    </row>
    <row r="953" spans="1:27" ht="15" customHeight="1" x14ac:dyDescent="0.3">
      <c r="A953" s="4" t="str">
        <f>Cleaned_SalesTable!A953</f>
        <v>SALE951</v>
      </c>
      <c r="B953" s="26">
        <f>Cleaned_SalesTable!B953</f>
        <v>45699</v>
      </c>
      <c r="C953" s="4" t="str">
        <f t="shared" si="84"/>
        <v>Feb-2025</v>
      </c>
      <c r="D953" s="24">
        <f t="shared" si="85"/>
        <v>2025</v>
      </c>
      <c r="E953" s="4" t="str">
        <f>Cleaned_SalesTable!C953</f>
        <v>CUST1154</v>
      </c>
      <c r="F953" s="4" t="str">
        <f>VLOOKUP(E953,Cleaned_CustomerTable!$A:$H,2,FALSE())</f>
        <v>Julie Hale</v>
      </c>
      <c r="G953" s="24">
        <f>VLOOKUP(E953,Cleaned_CustomerTable!$A:$H,3,FALSE())</f>
        <v>35</v>
      </c>
      <c r="H953" s="4" t="str">
        <f>VLOOKUP(E953,Cleaned_CustomerTable!$A:$H,8,FALSE())</f>
        <v>Gold</v>
      </c>
      <c r="I953" s="4" t="str">
        <f>VLOOKUP(E953,Cleaned_CustomerTable!$A:$H,6,FALSE())</f>
        <v>Vermont</v>
      </c>
      <c r="J953" s="4" t="str">
        <f>Cleaned_SalesTable!D953</f>
        <v>PROD63</v>
      </c>
      <c r="K953" s="4" t="str">
        <f>VLOOKUP(J953,Cleaned_ProductTable!$A:$F,2,FALSE())</f>
        <v>Organic Sunscreen Lotion</v>
      </c>
      <c r="L953" s="4" t="str">
        <f>VLOOKUP(J953,Cleaned_ProductTable!$A:$F,3,FALSE())</f>
        <v>Beauty</v>
      </c>
      <c r="M953" s="4" t="str">
        <f>VLOOKUP(J953,Cleaned_ProductTable!$A:$F,4,FALSE())</f>
        <v>Anderson-Riley</v>
      </c>
      <c r="N953" s="4">
        <f>VLOOKUP(J953,Cleaned_ProductTable!$A:$F,5,FALSE())</f>
        <v>266.86</v>
      </c>
      <c r="O953" s="4" t="str">
        <f>Cleaned_SalesTable!E953</f>
        <v>STORE19</v>
      </c>
      <c r="P953" s="4" t="str">
        <f>VLOOKUP(O953,Cleaned_StoreTable!$A:$F,2,FALSE())</f>
        <v>Mann-Austin</v>
      </c>
      <c r="Q953" s="4" t="str">
        <f>VLOOKUP(O953,Cleaned_StoreTable!$A:$F,3,FALSE())</f>
        <v>East</v>
      </c>
      <c r="R953" s="4" t="str">
        <f>VLOOKUP(O953,Cleaned_StoreTable!$A:$F,5,FALSE())</f>
        <v>Online</v>
      </c>
      <c r="S953" s="4">
        <f>Cleaned_SalesTable!F953</f>
        <v>4</v>
      </c>
      <c r="T953" s="9">
        <f>Cleaned_SalesTable!G953</f>
        <v>286.27999999999997</v>
      </c>
      <c r="U953" s="8">
        <f>Cleaned_SalesTable!H953</f>
        <v>0.28000000000000003</v>
      </c>
      <c r="V953" s="4" t="str">
        <f>Cleaned_SalesTable!I953</f>
        <v>PayPal</v>
      </c>
      <c r="W953" s="9">
        <f>Cleaned_SalesTable!J953</f>
        <v>824.4864</v>
      </c>
      <c r="X953" s="9">
        <f t="shared" si="86"/>
        <v>1067.44</v>
      </c>
      <c r="Y953" s="9">
        <f t="shared" si="87"/>
        <v>-242.95</v>
      </c>
      <c r="Z953" s="10">
        <f t="shared" si="88"/>
        <v>-0.29470000000000002</v>
      </c>
      <c r="AA953" s="4" t="str">
        <f t="shared" si="89"/>
        <v>Standard</v>
      </c>
    </row>
    <row r="954" spans="1:27" ht="15" customHeight="1" x14ac:dyDescent="0.3">
      <c r="A954" s="4" t="str">
        <f>Cleaned_SalesTable!A954</f>
        <v>SALE952</v>
      </c>
      <c r="B954" s="26">
        <f>Cleaned_SalesTable!B954</f>
        <v>45663</v>
      </c>
      <c r="C954" s="4" t="str">
        <f t="shared" si="84"/>
        <v>Jan-2025</v>
      </c>
      <c r="D954" s="24">
        <f t="shared" si="85"/>
        <v>2025</v>
      </c>
      <c r="E954" s="4" t="str">
        <f>Cleaned_SalesTable!C954</f>
        <v>CUST1279</v>
      </c>
      <c r="F954" s="4" t="str">
        <f>VLOOKUP(E954,Cleaned_CustomerTable!$A:$H,2,FALSE())</f>
        <v>Aaron Luna</v>
      </c>
      <c r="G954" s="24">
        <f>VLOOKUP(E954,Cleaned_CustomerTable!$A:$H,3,FALSE())</f>
        <v>21</v>
      </c>
      <c r="H954" s="4" t="str">
        <f>VLOOKUP(E954,Cleaned_CustomerTable!$A:$H,8,FALSE())</f>
        <v>Bronze</v>
      </c>
      <c r="I954" s="4" t="str">
        <f>VLOOKUP(E954,Cleaned_CustomerTable!$A:$H,6,FALSE())</f>
        <v>Ohio</v>
      </c>
      <c r="J954" s="4" t="str">
        <f>Cleaned_SalesTable!D954</f>
        <v>PROD73</v>
      </c>
      <c r="K954" s="4" t="str">
        <f>VLOOKUP(J954,Cleaned_ProductTable!$A:$F,2,FALSE())</f>
        <v>Shin Guards – Adult</v>
      </c>
      <c r="L954" s="4" t="str">
        <f>VLOOKUP(J954,Cleaned_ProductTable!$A:$F,3,FALSE())</f>
        <v>Sports</v>
      </c>
      <c r="M954" s="4" t="str">
        <f>VLOOKUP(J954,Cleaned_ProductTable!$A:$F,4,FALSE())</f>
        <v>French Ltd</v>
      </c>
      <c r="N954" s="4">
        <f>VLOOKUP(J954,Cleaned_ProductTable!$A:$F,5,FALSE())</f>
        <v>107.06</v>
      </c>
      <c r="O954" s="4" t="str">
        <f>Cleaned_SalesTable!E954</f>
        <v>STORE11</v>
      </c>
      <c r="P954" s="4" t="str">
        <f>VLOOKUP(O954,Cleaned_StoreTable!$A:$F,2,FALSE())</f>
        <v>Aguirre-Keller</v>
      </c>
      <c r="Q954" s="4" t="str">
        <f>VLOOKUP(O954,Cleaned_StoreTable!$A:$F,3,FALSE())</f>
        <v>South</v>
      </c>
      <c r="R954" s="4" t="str">
        <f>VLOOKUP(O954,Cleaned_StoreTable!$A:$F,5,FALSE())</f>
        <v>Online</v>
      </c>
      <c r="S954" s="4">
        <f>Cleaned_SalesTable!F954</f>
        <v>3</v>
      </c>
      <c r="T954" s="9">
        <f>Cleaned_SalesTable!G954</f>
        <v>488.37</v>
      </c>
      <c r="U954" s="8">
        <f>Cleaned_SalesTable!H954</f>
        <v>0.27</v>
      </c>
      <c r="V954" s="4" t="str">
        <f>Cleaned_SalesTable!I954</f>
        <v>COD</v>
      </c>
      <c r="W954" s="9">
        <f>Cleaned_SalesTable!J954</f>
        <v>1069.5302999999999</v>
      </c>
      <c r="X954" s="9">
        <f t="shared" si="86"/>
        <v>321.18</v>
      </c>
      <c r="Y954" s="9">
        <f t="shared" si="87"/>
        <v>748.35</v>
      </c>
      <c r="Z954" s="10">
        <f t="shared" si="88"/>
        <v>0.69969999999999999</v>
      </c>
      <c r="AA954" s="4" t="str">
        <f t="shared" si="89"/>
        <v>Standard</v>
      </c>
    </row>
    <row r="955" spans="1:27" ht="15" customHeight="1" x14ac:dyDescent="0.3">
      <c r="A955" s="4" t="str">
        <f>Cleaned_SalesTable!A955</f>
        <v>SALE953</v>
      </c>
      <c r="B955" s="26">
        <f>Cleaned_SalesTable!B955</f>
        <v>45377</v>
      </c>
      <c r="C955" s="4" t="str">
        <f t="shared" si="84"/>
        <v>Mar-2024</v>
      </c>
      <c r="D955" s="24">
        <f t="shared" si="85"/>
        <v>2024</v>
      </c>
      <c r="E955" s="4" t="str">
        <f>Cleaned_SalesTable!C955</f>
        <v>CUST1469</v>
      </c>
      <c r="F955" s="4" t="str">
        <f>VLOOKUP(E955,Cleaned_CustomerTable!$A:$H,2,FALSE())</f>
        <v>James Foster</v>
      </c>
      <c r="G955" s="24">
        <f>VLOOKUP(E955,Cleaned_CustomerTable!$A:$H,3,FALSE())</f>
        <v>19</v>
      </c>
      <c r="H955" s="4" t="str">
        <f>VLOOKUP(E955,Cleaned_CustomerTable!$A:$H,8,FALSE())</f>
        <v>Gold</v>
      </c>
      <c r="I955" s="4" t="str">
        <f>VLOOKUP(E955,Cleaned_CustomerTable!$A:$H,6,FALSE())</f>
        <v>Utah</v>
      </c>
      <c r="J955" s="4" t="str">
        <f>Cleaned_SalesTable!D955</f>
        <v>PROD87</v>
      </c>
      <c r="K955" s="4" t="str">
        <f>VLOOKUP(J955,Cleaned_ProductTable!$A:$F,2,FALSE())</f>
        <v>LED Bedside Lamp</v>
      </c>
      <c r="L955" s="4" t="str">
        <f>VLOOKUP(J955,Cleaned_ProductTable!$A:$F,3,FALSE())</f>
        <v>Home</v>
      </c>
      <c r="M955" s="4" t="str">
        <f>VLOOKUP(J955,Cleaned_ProductTable!$A:$F,4,FALSE())</f>
        <v>Aguilar, Horton and Lewis</v>
      </c>
      <c r="N955" s="4">
        <f>VLOOKUP(J955,Cleaned_ProductTable!$A:$F,5,FALSE())</f>
        <v>371.38</v>
      </c>
      <c r="O955" s="4" t="str">
        <f>Cleaned_SalesTable!E955</f>
        <v>STORE8</v>
      </c>
      <c r="P955" s="4" t="str">
        <f>VLOOKUP(O955,Cleaned_StoreTable!$A:$F,2,FALSE())</f>
        <v>Bean, Jones and Park</v>
      </c>
      <c r="Q955" s="4" t="str">
        <f>VLOOKUP(O955,Cleaned_StoreTable!$A:$F,3,FALSE())</f>
        <v>West</v>
      </c>
      <c r="R955" s="4" t="str">
        <f>VLOOKUP(O955,Cleaned_StoreTable!$A:$F,5,FALSE())</f>
        <v>Online</v>
      </c>
      <c r="S955" s="4">
        <f>Cleaned_SalesTable!F955</f>
        <v>3</v>
      </c>
      <c r="T955" s="9">
        <f>Cleaned_SalesTable!G955</f>
        <v>662.82</v>
      </c>
      <c r="U955" s="8">
        <f>Cleaned_SalesTable!H955</f>
        <v>0.01</v>
      </c>
      <c r="V955" s="4" t="str">
        <f>Cleaned_SalesTable!I955</f>
        <v>COD</v>
      </c>
      <c r="W955" s="9">
        <f>Cleaned_SalesTable!J955</f>
        <v>1968.5753999999999</v>
      </c>
      <c r="X955" s="9">
        <f t="shared" si="86"/>
        <v>1114.1400000000001</v>
      </c>
      <c r="Y955" s="9">
        <f t="shared" si="87"/>
        <v>854.44</v>
      </c>
      <c r="Z955" s="10">
        <f t="shared" si="88"/>
        <v>0.434</v>
      </c>
      <c r="AA955" s="4" t="str">
        <f t="shared" si="89"/>
        <v>High Value</v>
      </c>
    </row>
    <row r="956" spans="1:27" ht="15" customHeight="1" x14ac:dyDescent="0.3">
      <c r="A956" s="4" t="str">
        <f>Cleaned_SalesTable!A956</f>
        <v>SALE954</v>
      </c>
      <c r="B956" s="26">
        <f>Cleaned_SalesTable!B956</f>
        <v>45412</v>
      </c>
      <c r="C956" s="4" t="str">
        <f t="shared" si="84"/>
        <v>Apr-2024</v>
      </c>
      <c r="D956" s="24">
        <f t="shared" si="85"/>
        <v>2024</v>
      </c>
      <c r="E956" s="4" t="str">
        <f>Cleaned_SalesTable!C956</f>
        <v>CUST1497</v>
      </c>
      <c r="F956" s="4" t="str">
        <f>VLOOKUP(E956,Cleaned_CustomerTable!$A:$H,2,FALSE())</f>
        <v>Sarah Marsh</v>
      </c>
      <c r="G956" s="24">
        <f>VLOOKUP(E956,Cleaned_CustomerTable!$A:$H,3,FALSE())</f>
        <v>47</v>
      </c>
      <c r="H956" s="4" t="str">
        <f>VLOOKUP(E956,Cleaned_CustomerTable!$A:$H,8,FALSE())</f>
        <v>Gold</v>
      </c>
      <c r="I956" s="4" t="str">
        <f>VLOOKUP(E956,Cleaned_CustomerTable!$A:$H,6,FALSE())</f>
        <v>New York</v>
      </c>
      <c r="J956" s="4" t="str">
        <f>Cleaned_SalesTable!D956</f>
        <v>PROD6</v>
      </c>
      <c r="K956" s="4" t="str">
        <f>VLOOKUP(J956,Cleaned_ProductTable!$A:$F,2,FALSE())</f>
        <v>Herbal Face Moisturizer</v>
      </c>
      <c r="L956" s="4" t="str">
        <f>VLOOKUP(J956,Cleaned_ProductTable!$A:$F,3,FALSE())</f>
        <v>Beauty</v>
      </c>
      <c r="M956" s="4" t="str">
        <f>VLOOKUP(J956,Cleaned_ProductTable!$A:$F,4,FALSE())</f>
        <v>Davidson PLC</v>
      </c>
      <c r="N956" s="4">
        <f>VLOOKUP(J956,Cleaned_ProductTable!$A:$F,5,FALSE())</f>
        <v>312.8</v>
      </c>
      <c r="O956" s="4" t="str">
        <f>Cleaned_SalesTable!E956</f>
        <v>STORE16</v>
      </c>
      <c r="P956" s="4" t="str">
        <f>VLOOKUP(O956,Cleaned_StoreTable!$A:$F,2,FALSE())</f>
        <v>Frederick-Wright</v>
      </c>
      <c r="Q956" s="4" t="str">
        <f>VLOOKUP(O956,Cleaned_StoreTable!$A:$F,3,FALSE())</f>
        <v>West</v>
      </c>
      <c r="R956" s="4" t="str">
        <f>VLOOKUP(O956,Cleaned_StoreTable!$A:$F,5,FALSE())</f>
        <v>Flagship</v>
      </c>
      <c r="S956" s="4">
        <f>Cleaned_SalesTable!F956</f>
        <v>2</v>
      </c>
      <c r="T956" s="9">
        <f>Cleaned_SalesTable!G956</f>
        <v>824.34</v>
      </c>
      <c r="U956" s="8">
        <f>Cleaned_SalesTable!H956</f>
        <v>0.1</v>
      </c>
      <c r="V956" s="4" t="str">
        <f>Cleaned_SalesTable!I956</f>
        <v>COD</v>
      </c>
      <c r="W956" s="9">
        <f>Cleaned_SalesTable!J956</f>
        <v>1483.8119999999999</v>
      </c>
      <c r="X956" s="9">
        <f t="shared" si="86"/>
        <v>625.6</v>
      </c>
      <c r="Y956" s="9">
        <f t="shared" si="87"/>
        <v>858.21</v>
      </c>
      <c r="Z956" s="10">
        <f t="shared" si="88"/>
        <v>0.57840000000000003</v>
      </c>
      <c r="AA956" s="4" t="str">
        <f t="shared" si="89"/>
        <v>High Value</v>
      </c>
    </row>
    <row r="957" spans="1:27" ht="15" customHeight="1" x14ac:dyDescent="0.3">
      <c r="A957" s="4" t="str">
        <f>Cleaned_SalesTable!A957</f>
        <v>SALE955</v>
      </c>
      <c r="B957" s="26">
        <f>Cleaned_SalesTable!B957</f>
        <v>45349</v>
      </c>
      <c r="C957" s="4" t="str">
        <f t="shared" si="84"/>
        <v>Feb-2024</v>
      </c>
      <c r="D957" s="24">
        <f t="shared" si="85"/>
        <v>2024</v>
      </c>
      <c r="E957" s="4" t="str">
        <f>Cleaned_SalesTable!C957</f>
        <v>CUST1113</v>
      </c>
      <c r="F957" s="4" t="str">
        <f>VLOOKUP(E957,Cleaned_CustomerTable!$A:$H,2,FALSE())</f>
        <v>Edward Hall</v>
      </c>
      <c r="G957" s="24">
        <f>VLOOKUP(E957,Cleaned_CustomerTable!$A:$H,3,FALSE())</f>
        <v>51</v>
      </c>
      <c r="H957" s="4" t="str">
        <f>VLOOKUP(E957,Cleaned_CustomerTable!$A:$H,8,FALSE())</f>
        <v>Gold</v>
      </c>
      <c r="I957" s="4" t="str">
        <f>VLOOKUP(E957,Cleaned_CustomerTable!$A:$H,6,FALSE())</f>
        <v>New Mexico</v>
      </c>
      <c r="J957" s="4" t="str">
        <f>Cleaned_SalesTable!D957</f>
        <v>PROD59</v>
      </c>
      <c r="K957" s="4" t="str">
        <f>VLOOKUP(J957,Cleaned_ProductTable!$A:$F,2,FALSE())</f>
        <v>Men's Hair Styling Gel</v>
      </c>
      <c r="L957" s="4" t="str">
        <f>VLOOKUP(J957,Cleaned_ProductTable!$A:$F,3,FALSE())</f>
        <v>Beauty</v>
      </c>
      <c r="M957" s="4" t="str">
        <f>VLOOKUP(J957,Cleaned_ProductTable!$A:$F,4,FALSE())</f>
        <v>Cline-Mccarthy</v>
      </c>
      <c r="N957" s="4">
        <f>VLOOKUP(J957,Cleaned_ProductTable!$A:$F,5,FALSE())</f>
        <v>17.309999999999999</v>
      </c>
      <c r="O957" s="4" t="str">
        <f>Cleaned_SalesTable!E957</f>
        <v>STORE8</v>
      </c>
      <c r="P957" s="4" t="str">
        <f>VLOOKUP(O957,Cleaned_StoreTable!$A:$F,2,FALSE())</f>
        <v>Bean, Jones and Park</v>
      </c>
      <c r="Q957" s="4" t="str">
        <f>VLOOKUP(O957,Cleaned_StoreTable!$A:$F,3,FALSE())</f>
        <v>West</v>
      </c>
      <c r="R957" s="4" t="str">
        <f>VLOOKUP(O957,Cleaned_StoreTable!$A:$F,5,FALSE())</f>
        <v>Online</v>
      </c>
      <c r="S957" s="4">
        <f>Cleaned_SalesTable!F957</f>
        <v>1</v>
      </c>
      <c r="T957" s="9">
        <f>Cleaned_SalesTable!G957</f>
        <v>437.12</v>
      </c>
      <c r="U957" s="8">
        <f>Cleaned_SalesTable!H957</f>
        <v>0.21</v>
      </c>
      <c r="V957" s="4" t="str">
        <f>Cleaned_SalesTable!I957</f>
        <v>Credit Card</v>
      </c>
      <c r="W957" s="9">
        <f>Cleaned_SalesTable!J957</f>
        <v>345.32479999999998</v>
      </c>
      <c r="X957" s="9">
        <f t="shared" si="86"/>
        <v>17.309999999999999</v>
      </c>
      <c r="Y957" s="9">
        <f t="shared" si="87"/>
        <v>328.01</v>
      </c>
      <c r="Z957" s="10">
        <f t="shared" si="88"/>
        <v>0.94989999999999997</v>
      </c>
      <c r="AA957" s="4" t="str">
        <f t="shared" si="89"/>
        <v>Standard</v>
      </c>
    </row>
    <row r="958" spans="1:27" ht="15" customHeight="1" x14ac:dyDescent="0.3">
      <c r="A958" s="4" t="str">
        <f>Cleaned_SalesTable!A958</f>
        <v>SALE956</v>
      </c>
      <c r="B958" s="26">
        <f>Cleaned_SalesTable!B958</f>
        <v>45486</v>
      </c>
      <c r="C958" s="4" t="str">
        <f t="shared" si="84"/>
        <v>Jul-2024</v>
      </c>
      <c r="D958" s="24">
        <f t="shared" si="85"/>
        <v>2024</v>
      </c>
      <c r="E958" s="4" t="str">
        <f>Cleaned_SalesTable!C958</f>
        <v>CUST1357</v>
      </c>
      <c r="F958" s="4" t="str">
        <f>VLOOKUP(E958,Cleaned_CustomerTable!$A:$H,2,FALSE())</f>
        <v>Manuel Castillo</v>
      </c>
      <c r="G958" s="24">
        <f>VLOOKUP(E958,Cleaned_CustomerTable!$A:$H,3,FALSE())</f>
        <v>41</v>
      </c>
      <c r="H958" s="4" t="str">
        <f>VLOOKUP(E958,Cleaned_CustomerTable!$A:$H,8,FALSE())</f>
        <v>Gold</v>
      </c>
      <c r="I958" s="4" t="str">
        <f>VLOOKUP(E958,Cleaned_CustomerTable!$A:$H,6,FALSE())</f>
        <v>Tennessee</v>
      </c>
      <c r="J958" s="4" t="str">
        <f>Cleaned_SalesTable!D958</f>
        <v>PROD88</v>
      </c>
      <c r="K958" s="4" t="str">
        <f>VLOOKUP(J958,Cleaned_ProductTable!$A:$F,2,FALSE())</f>
        <v>Sports Wrist Sweatbands</v>
      </c>
      <c r="L958" s="4" t="str">
        <f>VLOOKUP(J958,Cleaned_ProductTable!$A:$F,3,FALSE())</f>
        <v>Sports</v>
      </c>
      <c r="M958" s="4" t="str">
        <f>VLOOKUP(J958,Cleaned_ProductTable!$A:$F,4,FALSE())</f>
        <v>Olsen-Daniels</v>
      </c>
      <c r="N958" s="4">
        <f>VLOOKUP(J958,Cleaned_ProductTable!$A:$F,5,FALSE())</f>
        <v>131.24</v>
      </c>
      <c r="O958" s="4" t="str">
        <f>Cleaned_SalesTable!E958</f>
        <v>STORE6</v>
      </c>
      <c r="P958" s="4" t="str">
        <f>VLOOKUP(O958,Cleaned_StoreTable!$A:$F,2,FALSE())</f>
        <v>Benson-Elliott</v>
      </c>
      <c r="Q958" s="4" t="str">
        <f>VLOOKUP(O958,Cleaned_StoreTable!$A:$F,3,FALSE())</f>
        <v>East</v>
      </c>
      <c r="R958" s="4" t="str">
        <f>VLOOKUP(O958,Cleaned_StoreTable!$A:$F,5,FALSE())</f>
        <v>Online</v>
      </c>
      <c r="S958" s="4">
        <f>Cleaned_SalesTable!F958</f>
        <v>3</v>
      </c>
      <c r="T958" s="9">
        <f>Cleaned_SalesTable!G958</f>
        <v>23.37</v>
      </c>
      <c r="U958" s="8">
        <f>Cleaned_SalesTable!H958</f>
        <v>0.15</v>
      </c>
      <c r="V958" s="4" t="str">
        <f>Cleaned_SalesTable!I958</f>
        <v>PayPal</v>
      </c>
      <c r="W958" s="9">
        <f>Cleaned_SalesTable!J958</f>
        <v>59.593499999999999</v>
      </c>
      <c r="X958" s="9">
        <f t="shared" si="86"/>
        <v>393.72</v>
      </c>
      <c r="Y958" s="9">
        <f t="shared" si="87"/>
        <v>-334.13</v>
      </c>
      <c r="Z958" s="10">
        <f t="shared" si="88"/>
        <v>-5.6067999999999998</v>
      </c>
      <c r="AA958" s="4" t="str">
        <f t="shared" si="89"/>
        <v>Standard</v>
      </c>
    </row>
    <row r="959" spans="1:27" ht="15" customHeight="1" x14ac:dyDescent="0.3">
      <c r="A959" s="4" t="str">
        <f>Cleaned_SalesTable!A959</f>
        <v>SALE957</v>
      </c>
      <c r="B959" s="26">
        <f>Cleaned_SalesTable!B959</f>
        <v>45761</v>
      </c>
      <c r="C959" s="4" t="str">
        <f t="shared" si="84"/>
        <v>Apr-2025</v>
      </c>
      <c r="D959" s="24">
        <f t="shared" si="85"/>
        <v>2025</v>
      </c>
      <c r="E959" s="4" t="str">
        <f>Cleaned_SalesTable!C959</f>
        <v>CUST1187</v>
      </c>
      <c r="F959" s="4" t="str">
        <f>VLOOKUP(E959,Cleaned_CustomerTable!$A:$H,2,FALSE())</f>
        <v>Dr. Suzanne Bullock</v>
      </c>
      <c r="G959" s="24">
        <f>VLOOKUP(E959,Cleaned_CustomerTable!$A:$H,3,FALSE())</f>
        <v>60</v>
      </c>
      <c r="H959" s="4" t="str">
        <f>VLOOKUP(E959,Cleaned_CustomerTable!$A:$H,8,FALSE())</f>
        <v>Platinum</v>
      </c>
      <c r="I959" s="4" t="str">
        <f>VLOOKUP(E959,Cleaned_CustomerTable!$A:$H,6,FALSE())</f>
        <v>Alabama</v>
      </c>
      <c r="J959" s="4" t="str">
        <f>Cleaned_SalesTable!D959</f>
        <v>PROD36</v>
      </c>
      <c r="K959" s="4" t="str">
        <f>VLOOKUP(J959,Cleaned_ProductTable!$A:$F,2,FALSE())</f>
        <v>Women's Summer Dress</v>
      </c>
      <c r="L959" s="4" t="str">
        <f>VLOOKUP(J959,Cleaned_ProductTable!$A:$F,3,FALSE())</f>
        <v>Clothing</v>
      </c>
      <c r="M959" s="4" t="str">
        <f>VLOOKUP(J959,Cleaned_ProductTable!$A:$F,4,FALSE())</f>
        <v>Smith-Mills</v>
      </c>
      <c r="N959" s="4">
        <f>VLOOKUP(J959,Cleaned_ProductTable!$A:$F,5,FALSE())</f>
        <v>223.43</v>
      </c>
      <c r="O959" s="4" t="str">
        <f>Cleaned_SalesTable!E959</f>
        <v>STORE8</v>
      </c>
      <c r="P959" s="4" t="str">
        <f>VLOOKUP(O959,Cleaned_StoreTable!$A:$F,2,FALSE())</f>
        <v>Bean, Jones and Park</v>
      </c>
      <c r="Q959" s="4" t="str">
        <f>VLOOKUP(O959,Cleaned_StoreTable!$A:$F,3,FALSE())</f>
        <v>West</v>
      </c>
      <c r="R959" s="4" t="str">
        <f>VLOOKUP(O959,Cleaned_StoreTable!$A:$F,5,FALSE())</f>
        <v>Online</v>
      </c>
      <c r="S959" s="4">
        <f>Cleaned_SalesTable!F959</f>
        <v>1</v>
      </c>
      <c r="T959" s="9">
        <f>Cleaned_SalesTable!G959</f>
        <v>579.69000000000005</v>
      </c>
      <c r="U959" s="8">
        <f>Cleaned_SalesTable!H959</f>
        <v>0.02</v>
      </c>
      <c r="V959" s="4" t="str">
        <f>Cleaned_SalesTable!I959</f>
        <v>Credit Card</v>
      </c>
      <c r="W959" s="9">
        <f>Cleaned_SalesTable!J959</f>
        <v>568.09619999999995</v>
      </c>
      <c r="X959" s="9">
        <f t="shared" si="86"/>
        <v>223.43</v>
      </c>
      <c r="Y959" s="9">
        <f t="shared" si="87"/>
        <v>344.67</v>
      </c>
      <c r="Z959" s="10">
        <f t="shared" si="88"/>
        <v>0.60670000000000002</v>
      </c>
      <c r="AA959" s="4" t="str">
        <f t="shared" si="89"/>
        <v>Standard</v>
      </c>
    </row>
    <row r="960" spans="1:27" ht="15" customHeight="1" x14ac:dyDescent="0.3">
      <c r="A960" s="4" t="str">
        <f>Cleaned_SalesTable!A960</f>
        <v>SALE958</v>
      </c>
      <c r="B960" s="26">
        <f>Cleaned_SalesTable!B960</f>
        <v>45639</v>
      </c>
      <c r="C960" s="4" t="str">
        <f t="shared" si="84"/>
        <v>Dec-2024</v>
      </c>
      <c r="D960" s="24">
        <f t="shared" si="85"/>
        <v>2024</v>
      </c>
      <c r="E960" s="4" t="str">
        <f>Cleaned_SalesTable!C960</f>
        <v>CUST1430</v>
      </c>
      <c r="F960" s="4" t="str">
        <f>VLOOKUP(E960,Cleaned_CustomerTable!$A:$H,2,FALSE())</f>
        <v>Kimberly Roberts</v>
      </c>
      <c r="G960" s="24">
        <f>VLOOKUP(E960,Cleaned_CustomerTable!$A:$H,3,FALSE())</f>
        <v>36</v>
      </c>
      <c r="H960" s="4" t="str">
        <f>VLOOKUP(E960,Cleaned_CustomerTable!$A:$H,8,FALSE())</f>
        <v>Gold</v>
      </c>
      <c r="I960" s="4" t="str">
        <f>VLOOKUP(E960,Cleaned_CustomerTable!$A:$H,6,FALSE())</f>
        <v>New Jersey</v>
      </c>
      <c r="J960" s="4" t="str">
        <f>Cleaned_SalesTable!D960</f>
        <v>PROD78</v>
      </c>
      <c r="K960" s="4" t="str">
        <f>VLOOKUP(J960,Cleaned_ProductTable!$A:$F,2,FALSE())</f>
        <v>Essential Oil Diffuser</v>
      </c>
      <c r="L960" s="4" t="str">
        <f>VLOOKUP(J960,Cleaned_ProductTable!$A:$F,3,FALSE())</f>
        <v>Home</v>
      </c>
      <c r="M960" s="4" t="str">
        <f>VLOOKUP(J960,Cleaned_ProductTable!$A:$F,4,FALSE())</f>
        <v>Hernandez Inc</v>
      </c>
      <c r="N960" s="4">
        <f>VLOOKUP(J960,Cleaned_ProductTable!$A:$F,5,FALSE())</f>
        <v>325.26</v>
      </c>
      <c r="O960" s="4" t="str">
        <f>Cleaned_SalesTable!E960</f>
        <v>STORE14</v>
      </c>
      <c r="P960" s="4" t="str">
        <f>VLOOKUP(O960,Cleaned_StoreTable!$A:$F,2,FALSE())</f>
        <v>Mcdonald Inc</v>
      </c>
      <c r="Q960" s="4" t="str">
        <f>VLOOKUP(O960,Cleaned_StoreTable!$A:$F,3,FALSE())</f>
        <v>South</v>
      </c>
      <c r="R960" s="4" t="str">
        <f>VLOOKUP(O960,Cleaned_StoreTable!$A:$F,5,FALSE())</f>
        <v>Outlet</v>
      </c>
      <c r="S960" s="4">
        <f>Cleaned_SalesTable!F960</f>
        <v>3</v>
      </c>
      <c r="T960" s="9">
        <f>Cleaned_SalesTable!G960</f>
        <v>240.51</v>
      </c>
      <c r="U960" s="8">
        <f>Cleaned_SalesTable!H960</f>
        <v>7.0000000000000007E-2</v>
      </c>
      <c r="V960" s="4" t="str">
        <f>Cleaned_SalesTable!I960</f>
        <v>Credit Card</v>
      </c>
      <c r="W960" s="9">
        <f>Cleaned_SalesTable!J960</f>
        <v>671.02290000000005</v>
      </c>
      <c r="X960" s="9">
        <f t="shared" si="86"/>
        <v>975.78</v>
      </c>
      <c r="Y960" s="9">
        <f t="shared" si="87"/>
        <v>-304.76</v>
      </c>
      <c r="Z960" s="10">
        <f t="shared" si="88"/>
        <v>-0.45419999999999999</v>
      </c>
      <c r="AA960" s="4" t="str">
        <f t="shared" si="89"/>
        <v>Standard</v>
      </c>
    </row>
    <row r="961" spans="1:27" ht="15" customHeight="1" x14ac:dyDescent="0.3">
      <c r="A961" s="4" t="str">
        <f>Cleaned_SalesTable!A961</f>
        <v>SALE959</v>
      </c>
      <c r="B961" s="26">
        <f>Cleaned_SalesTable!B961</f>
        <v>45893</v>
      </c>
      <c r="C961" s="4" t="str">
        <f t="shared" si="84"/>
        <v>Aug-2025</v>
      </c>
      <c r="D961" s="24">
        <f t="shared" si="85"/>
        <v>2025</v>
      </c>
      <c r="E961" s="4" t="str">
        <f>Cleaned_SalesTable!C961</f>
        <v>CUST1382</v>
      </c>
      <c r="F961" s="4" t="str">
        <f>VLOOKUP(E961,Cleaned_CustomerTable!$A:$H,2,FALSE())</f>
        <v>Martha Brown</v>
      </c>
      <c r="G961" s="24">
        <f>VLOOKUP(E961,Cleaned_CustomerTable!$A:$H,3,FALSE())</f>
        <v>20</v>
      </c>
      <c r="H961" s="4" t="str">
        <f>VLOOKUP(E961,Cleaned_CustomerTable!$A:$H,8,FALSE())</f>
        <v>Gold</v>
      </c>
      <c r="I961" s="4" t="str">
        <f>VLOOKUP(E961,Cleaned_CustomerTable!$A:$H,6,FALSE())</f>
        <v>California</v>
      </c>
      <c r="J961" s="4" t="str">
        <f>Cleaned_SalesTable!D961</f>
        <v>PROD25</v>
      </c>
      <c r="K961" s="4" t="str">
        <f>VLOOKUP(J961,Cleaned_ProductTable!$A:$F,2,FALSE())</f>
        <v>Women's Scarf Set</v>
      </c>
      <c r="L961" s="4" t="str">
        <f>VLOOKUP(J961,Cleaned_ProductTable!$A:$F,3,FALSE())</f>
        <v>Clothing</v>
      </c>
      <c r="M961" s="4" t="str">
        <f>VLOOKUP(J961,Cleaned_ProductTable!$A:$F,4,FALSE())</f>
        <v>Brown and Sons</v>
      </c>
      <c r="N961" s="4">
        <f>VLOOKUP(J961,Cleaned_ProductTable!$A:$F,5,FALSE())</f>
        <v>174.02</v>
      </c>
      <c r="O961" s="4" t="str">
        <f>Cleaned_SalesTable!E961</f>
        <v>STORE14</v>
      </c>
      <c r="P961" s="4" t="str">
        <f>VLOOKUP(O961,Cleaned_StoreTable!$A:$F,2,FALSE())</f>
        <v>Mcdonald Inc</v>
      </c>
      <c r="Q961" s="4" t="str">
        <f>VLOOKUP(O961,Cleaned_StoreTable!$A:$F,3,FALSE())</f>
        <v>South</v>
      </c>
      <c r="R961" s="4" t="str">
        <f>VLOOKUP(O961,Cleaned_StoreTable!$A:$F,5,FALSE())</f>
        <v>Outlet</v>
      </c>
      <c r="S961" s="4">
        <f>Cleaned_SalesTable!F961</f>
        <v>2</v>
      </c>
      <c r="T961" s="9">
        <f>Cleaned_SalesTable!G961</f>
        <v>855.4</v>
      </c>
      <c r="U961" s="8">
        <f>Cleaned_SalesTable!H961</f>
        <v>0.08</v>
      </c>
      <c r="V961" s="4" t="str">
        <f>Cleaned_SalesTable!I961</f>
        <v>COD</v>
      </c>
      <c r="W961" s="9">
        <f>Cleaned_SalesTable!J961</f>
        <v>1573.9359999999999</v>
      </c>
      <c r="X961" s="9">
        <f t="shared" si="86"/>
        <v>348.04</v>
      </c>
      <c r="Y961" s="9">
        <f t="shared" si="87"/>
        <v>1225.9000000000001</v>
      </c>
      <c r="Z961" s="10">
        <f t="shared" si="88"/>
        <v>0.77890000000000004</v>
      </c>
      <c r="AA961" s="4" t="str">
        <f t="shared" si="89"/>
        <v>High Value</v>
      </c>
    </row>
    <row r="962" spans="1:27" ht="15" customHeight="1" x14ac:dyDescent="0.3">
      <c r="A962" s="4" t="str">
        <f>Cleaned_SalesTable!A962</f>
        <v>SALE960</v>
      </c>
      <c r="B962" s="26">
        <f>Cleaned_SalesTable!B962</f>
        <v>45227</v>
      </c>
      <c r="C962" s="4" t="str">
        <f t="shared" ref="C962:C1025" si="90">TEXT(B962,"mmm-yyyy")</f>
        <v>Oct-2023</v>
      </c>
      <c r="D962" s="24">
        <f t="shared" ref="D962:D1025" si="91">YEAR(B962)</f>
        <v>2023</v>
      </c>
      <c r="E962" s="4" t="str">
        <f>Cleaned_SalesTable!C962</f>
        <v>CUST1007</v>
      </c>
      <c r="F962" s="4" t="str">
        <f>VLOOKUP(E962,Cleaned_CustomerTable!$A:$H,2,FALSE())</f>
        <v>Daniel Boyd</v>
      </c>
      <c r="G962" s="24">
        <f>VLOOKUP(E962,Cleaned_CustomerTable!$A:$H,3,FALSE())</f>
        <v>29</v>
      </c>
      <c r="H962" s="4" t="str">
        <f>VLOOKUP(E962,Cleaned_CustomerTable!$A:$H,8,FALSE())</f>
        <v>Bronze</v>
      </c>
      <c r="I962" s="4" t="str">
        <f>VLOOKUP(E962,Cleaned_CustomerTable!$A:$H,6,FALSE())</f>
        <v>West Virginia</v>
      </c>
      <c r="J962" s="4" t="str">
        <f>Cleaned_SalesTable!D962</f>
        <v>PROD90</v>
      </c>
      <c r="K962" s="4" t="str">
        <f>VLOOKUP(J962,Cleaned_ProductTable!$A:$F,2,FALSE())</f>
        <v>Gaming Mouse Pad XL</v>
      </c>
      <c r="L962" s="4" t="str">
        <f>VLOOKUP(J962,Cleaned_ProductTable!$A:$F,3,FALSE())</f>
        <v>Electronics</v>
      </c>
      <c r="M962" s="4" t="str">
        <f>VLOOKUP(J962,Cleaned_ProductTable!$A:$F,4,FALSE())</f>
        <v>Sharp, Taylor and Rodriguez</v>
      </c>
      <c r="N962" s="4">
        <f>VLOOKUP(J962,Cleaned_ProductTable!$A:$F,5,FALSE())</f>
        <v>340.14</v>
      </c>
      <c r="O962" s="4" t="str">
        <f>Cleaned_SalesTable!E962</f>
        <v>STORE7</v>
      </c>
      <c r="P962" s="4" t="str">
        <f>VLOOKUP(O962,Cleaned_StoreTable!$A:$F,2,FALSE())</f>
        <v>Martinez-Mullins</v>
      </c>
      <c r="Q962" s="4" t="str">
        <f>VLOOKUP(O962,Cleaned_StoreTable!$A:$F,3,FALSE())</f>
        <v>South</v>
      </c>
      <c r="R962" s="4" t="str">
        <f>VLOOKUP(O962,Cleaned_StoreTable!$A:$F,5,FALSE())</f>
        <v>Online</v>
      </c>
      <c r="S962" s="4">
        <f>Cleaned_SalesTable!F962</f>
        <v>1</v>
      </c>
      <c r="T962" s="9">
        <f>Cleaned_SalesTable!G962</f>
        <v>537.26</v>
      </c>
      <c r="U962" s="8">
        <f>Cleaned_SalesTable!H962</f>
        <v>0.09</v>
      </c>
      <c r="V962" s="4" t="str">
        <f>Cleaned_SalesTable!I962</f>
        <v>Credit Card</v>
      </c>
      <c r="W962" s="9">
        <f>Cleaned_SalesTable!J962</f>
        <v>488.90660000000003</v>
      </c>
      <c r="X962" s="9">
        <f t="shared" ref="X962:X1025" si="92">ROUND(N962*S962,2)</f>
        <v>340.14</v>
      </c>
      <c r="Y962" s="9">
        <f t="shared" ref="Y962:Y1025" si="93">ROUND(W962-X962,2)</f>
        <v>148.77000000000001</v>
      </c>
      <c r="Z962" s="10">
        <f t="shared" ref="Z962:Z1025" si="94">IFERROR(ROUND(Y962/W962,4),0)</f>
        <v>0.30430000000000001</v>
      </c>
      <c r="AA962" s="4" t="str">
        <f t="shared" ref="AA962:AA1025" si="95">IF(W962&gt;=AVERAGE($W$2:$W$2001),"High Value","Standard")</f>
        <v>Standard</v>
      </c>
    </row>
    <row r="963" spans="1:27" ht="15" customHeight="1" x14ac:dyDescent="0.3">
      <c r="A963" s="4" t="str">
        <f>Cleaned_SalesTable!A963</f>
        <v>SALE961</v>
      </c>
      <c r="B963" s="26">
        <f>Cleaned_SalesTable!B963</f>
        <v>45637</v>
      </c>
      <c r="C963" s="4" t="str">
        <f t="shared" si="90"/>
        <v>Dec-2024</v>
      </c>
      <c r="D963" s="24">
        <f t="shared" si="91"/>
        <v>2024</v>
      </c>
      <c r="E963" s="4" t="str">
        <f>Cleaned_SalesTable!C963</f>
        <v>CUST1384</v>
      </c>
      <c r="F963" s="4" t="str">
        <f>VLOOKUP(E963,Cleaned_CustomerTable!$A:$H,2,FALSE())</f>
        <v>Andrew Mason</v>
      </c>
      <c r="G963" s="24">
        <f>VLOOKUP(E963,Cleaned_CustomerTable!$A:$H,3,FALSE())</f>
        <v>52</v>
      </c>
      <c r="H963" s="4" t="str">
        <f>VLOOKUP(E963,Cleaned_CustomerTable!$A:$H,8,FALSE())</f>
        <v>Bronze</v>
      </c>
      <c r="I963" s="4" t="str">
        <f>VLOOKUP(E963,Cleaned_CustomerTable!$A:$H,6,FALSE())</f>
        <v>Iowa</v>
      </c>
      <c r="J963" s="4" t="str">
        <f>Cleaned_SalesTable!D963</f>
        <v>PROD51</v>
      </c>
      <c r="K963" s="4" t="str">
        <f>VLOOKUP(J963,Cleaned_ProductTable!$A:$F,2,FALSE())</f>
        <v>HDMI Cable – 2m</v>
      </c>
      <c r="L963" s="4" t="str">
        <f>VLOOKUP(J963,Cleaned_ProductTable!$A:$F,3,FALSE())</f>
        <v>Electronics</v>
      </c>
      <c r="M963" s="4" t="str">
        <f>VLOOKUP(J963,Cleaned_ProductTable!$A:$F,4,FALSE())</f>
        <v>Bautista, Green and Hale</v>
      </c>
      <c r="N963" s="4">
        <f>VLOOKUP(J963,Cleaned_ProductTable!$A:$F,5,FALSE())</f>
        <v>88.49</v>
      </c>
      <c r="O963" s="4" t="str">
        <f>Cleaned_SalesTable!E963</f>
        <v>STORE10</v>
      </c>
      <c r="P963" s="4" t="str">
        <f>VLOOKUP(O963,Cleaned_StoreTable!$A:$F,2,FALSE())</f>
        <v>Hill, Wagner and Ballard</v>
      </c>
      <c r="Q963" s="4" t="str">
        <f>VLOOKUP(O963,Cleaned_StoreTable!$A:$F,3,FALSE())</f>
        <v>East</v>
      </c>
      <c r="R963" s="4" t="str">
        <f>VLOOKUP(O963,Cleaned_StoreTable!$A:$F,5,FALSE())</f>
        <v>Online</v>
      </c>
      <c r="S963" s="4">
        <f>Cleaned_SalesTable!F963</f>
        <v>3</v>
      </c>
      <c r="T963" s="9">
        <f>Cleaned_SalesTable!G963</f>
        <v>918.26</v>
      </c>
      <c r="U963" s="8">
        <f>Cleaned_SalesTable!H963</f>
        <v>0.17</v>
      </c>
      <c r="V963" s="4" t="str">
        <f>Cleaned_SalesTable!I963</f>
        <v>COD</v>
      </c>
      <c r="W963" s="9">
        <f>Cleaned_SalesTable!J963</f>
        <v>2286.4674</v>
      </c>
      <c r="X963" s="9">
        <f t="shared" si="92"/>
        <v>265.47000000000003</v>
      </c>
      <c r="Y963" s="9">
        <f t="shared" si="93"/>
        <v>2021</v>
      </c>
      <c r="Z963" s="10">
        <f t="shared" si="94"/>
        <v>0.88390000000000002</v>
      </c>
      <c r="AA963" s="4" t="str">
        <f t="shared" si="95"/>
        <v>High Value</v>
      </c>
    </row>
    <row r="964" spans="1:27" ht="15" customHeight="1" x14ac:dyDescent="0.3">
      <c r="A964" s="4" t="str">
        <f>Cleaned_SalesTable!A964</f>
        <v>SALE962</v>
      </c>
      <c r="B964" s="26">
        <f>Cleaned_SalesTable!B964</f>
        <v>45472</v>
      </c>
      <c r="C964" s="4" t="str">
        <f t="shared" si="90"/>
        <v>Jun-2024</v>
      </c>
      <c r="D964" s="24">
        <f t="shared" si="91"/>
        <v>2024</v>
      </c>
      <c r="E964" s="4" t="str">
        <f>Cleaned_SalesTable!C964</f>
        <v>CUST1095</v>
      </c>
      <c r="F964" s="4" t="str">
        <f>VLOOKUP(E964,Cleaned_CustomerTable!$A:$H,2,FALSE())</f>
        <v>Amy Fowler</v>
      </c>
      <c r="G964" s="24">
        <f>VLOOKUP(E964,Cleaned_CustomerTable!$A:$H,3,FALSE())</f>
        <v>62</v>
      </c>
      <c r="H964" s="4" t="str">
        <f>VLOOKUP(E964,Cleaned_CustomerTable!$A:$H,8,FALSE())</f>
        <v>Platinum</v>
      </c>
      <c r="I964" s="4" t="str">
        <f>VLOOKUP(E964,Cleaned_CustomerTable!$A:$H,6,FALSE())</f>
        <v>New York</v>
      </c>
      <c r="J964" s="4" t="str">
        <f>Cleaned_SalesTable!D964</f>
        <v>PROD6</v>
      </c>
      <c r="K964" s="4" t="str">
        <f>VLOOKUP(J964,Cleaned_ProductTable!$A:$F,2,FALSE())</f>
        <v>Herbal Face Moisturizer</v>
      </c>
      <c r="L964" s="4" t="str">
        <f>VLOOKUP(J964,Cleaned_ProductTable!$A:$F,3,FALSE())</f>
        <v>Beauty</v>
      </c>
      <c r="M964" s="4" t="str">
        <f>VLOOKUP(J964,Cleaned_ProductTable!$A:$F,4,FALSE())</f>
        <v>Davidson PLC</v>
      </c>
      <c r="N964" s="4">
        <f>VLOOKUP(J964,Cleaned_ProductTable!$A:$F,5,FALSE())</f>
        <v>312.8</v>
      </c>
      <c r="O964" s="4" t="str">
        <f>Cleaned_SalesTable!E964</f>
        <v>STORE9</v>
      </c>
      <c r="P964" s="4" t="str">
        <f>VLOOKUP(O964,Cleaned_StoreTable!$A:$F,2,FALSE())</f>
        <v>Moore, Padilla and Butler</v>
      </c>
      <c r="Q964" s="4" t="str">
        <f>VLOOKUP(O964,Cleaned_StoreTable!$A:$F,3,FALSE())</f>
        <v>South</v>
      </c>
      <c r="R964" s="4" t="str">
        <f>VLOOKUP(O964,Cleaned_StoreTable!$A:$F,5,FALSE())</f>
        <v>Flagship</v>
      </c>
      <c r="S964" s="4">
        <f>Cleaned_SalesTable!F964</f>
        <v>4</v>
      </c>
      <c r="T964" s="9">
        <f>Cleaned_SalesTable!G964</f>
        <v>579.70000000000005</v>
      </c>
      <c r="U964" s="8">
        <f>Cleaned_SalesTable!H964</f>
        <v>0.18</v>
      </c>
      <c r="V964" s="4" t="str">
        <f>Cleaned_SalesTable!I964</f>
        <v>PayPal</v>
      </c>
      <c r="W964" s="9">
        <f>Cleaned_SalesTable!J964</f>
        <v>1901.4159999999999</v>
      </c>
      <c r="X964" s="9">
        <f t="shared" si="92"/>
        <v>1251.2</v>
      </c>
      <c r="Y964" s="9">
        <f t="shared" si="93"/>
        <v>650.22</v>
      </c>
      <c r="Z964" s="10">
        <f t="shared" si="94"/>
        <v>0.34200000000000003</v>
      </c>
      <c r="AA964" s="4" t="str">
        <f t="shared" si="95"/>
        <v>High Value</v>
      </c>
    </row>
    <row r="965" spans="1:27" ht="15" customHeight="1" x14ac:dyDescent="0.3">
      <c r="A965" s="4" t="str">
        <f>Cleaned_SalesTable!A965</f>
        <v>SALE963</v>
      </c>
      <c r="B965" s="26">
        <f>Cleaned_SalesTable!B965</f>
        <v>45710</v>
      </c>
      <c r="C965" s="4" t="str">
        <f t="shared" si="90"/>
        <v>Feb-2025</v>
      </c>
      <c r="D965" s="24">
        <f t="shared" si="91"/>
        <v>2025</v>
      </c>
      <c r="E965" s="4" t="str">
        <f>Cleaned_SalesTable!C965</f>
        <v>CUST1145</v>
      </c>
      <c r="F965" s="4" t="str">
        <f>VLOOKUP(E965,Cleaned_CustomerTable!$A:$H,2,FALSE())</f>
        <v>Cameron Simpson</v>
      </c>
      <c r="G965" s="24">
        <f>VLOOKUP(E965,Cleaned_CustomerTable!$A:$H,3,FALSE())</f>
        <v>46</v>
      </c>
      <c r="H965" s="4" t="str">
        <f>VLOOKUP(E965,Cleaned_CustomerTable!$A:$H,8,FALSE())</f>
        <v>Platinum</v>
      </c>
      <c r="I965" s="4" t="str">
        <f>VLOOKUP(E965,Cleaned_CustomerTable!$A:$H,6,FALSE())</f>
        <v>Indiana</v>
      </c>
      <c r="J965" s="4" t="str">
        <f>Cleaned_SalesTable!D965</f>
        <v>PROD43</v>
      </c>
      <c r="K965" s="4" t="str">
        <f>VLOOKUP(J965,Cleaned_ProductTable!$A:$F,2,FALSE())</f>
        <v>USB External Hard Drive</v>
      </c>
      <c r="L965" s="4" t="str">
        <f>VLOOKUP(J965,Cleaned_ProductTable!$A:$F,3,FALSE())</f>
        <v>Electronics</v>
      </c>
      <c r="M965" s="4" t="str">
        <f>VLOOKUP(J965,Cleaned_ProductTable!$A:$F,4,FALSE())</f>
        <v>Robinson Inc</v>
      </c>
      <c r="N965" s="4">
        <f>VLOOKUP(J965,Cleaned_ProductTable!$A:$F,5,FALSE())</f>
        <v>253.33</v>
      </c>
      <c r="O965" s="4" t="str">
        <f>Cleaned_SalesTable!E965</f>
        <v>STORE6</v>
      </c>
      <c r="P965" s="4" t="str">
        <f>VLOOKUP(O965,Cleaned_StoreTable!$A:$F,2,FALSE())</f>
        <v>Benson-Elliott</v>
      </c>
      <c r="Q965" s="4" t="str">
        <f>VLOOKUP(O965,Cleaned_StoreTable!$A:$F,3,FALSE())</f>
        <v>East</v>
      </c>
      <c r="R965" s="4" t="str">
        <f>VLOOKUP(O965,Cleaned_StoreTable!$A:$F,5,FALSE())</f>
        <v>Online</v>
      </c>
      <c r="S965" s="4">
        <f>Cleaned_SalesTable!F965</f>
        <v>1</v>
      </c>
      <c r="T965" s="9">
        <f>Cleaned_SalesTable!G965</f>
        <v>824.32</v>
      </c>
      <c r="U965" s="8">
        <f>Cleaned_SalesTable!H965</f>
        <v>0.18</v>
      </c>
      <c r="V965" s="4" t="str">
        <f>Cleaned_SalesTable!I965</f>
        <v>Credit Card</v>
      </c>
      <c r="W965" s="9">
        <f>Cleaned_SalesTable!J965</f>
        <v>675.94240000000002</v>
      </c>
      <c r="X965" s="9">
        <f t="shared" si="92"/>
        <v>253.33</v>
      </c>
      <c r="Y965" s="9">
        <f t="shared" si="93"/>
        <v>422.61</v>
      </c>
      <c r="Z965" s="10">
        <f t="shared" si="94"/>
        <v>0.62519999999999998</v>
      </c>
      <c r="AA965" s="4" t="str">
        <f t="shared" si="95"/>
        <v>Standard</v>
      </c>
    </row>
    <row r="966" spans="1:27" ht="15" customHeight="1" x14ac:dyDescent="0.3">
      <c r="A966" s="4" t="str">
        <f>Cleaned_SalesTable!A966</f>
        <v>SALE964</v>
      </c>
      <c r="B966" s="26">
        <f>Cleaned_SalesTable!B966</f>
        <v>45682</v>
      </c>
      <c r="C966" s="4" t="str">
        <f t="shared" si="90"/>
        <v>Jan-2025</v>
      </c>
      <c r="D966" s="24">
        <f t="shared" si="91"/>
        <v>2025</v>
      </c>
      <c r="E966" s="4" t="str">
        <f>Cleaned_SalesTable!C966</f>
        <v>CUST1109</v>
      </c>
      <c r="F966" s="4" t="str">
        <f>VLOOKUP(E966,Cleaned_CustomerTable!$A:$H,2,FALSE())</f>
        <v>Amy Walker</v>
      </c>
      <c r="G966" s="24">
        <f>VLOOKUP(E966,Cleaned_CustomerTable!$A:$H,3,FALSE())</f>
        <v>27</v>
      </c>
      <c r="H966" s="4" t="str">
        <f>VLOOKUP(E966,Cleaned_CustomerTable!$A:$H,8,FALSE())</f>
        <v>Silver</v>
      </c>
      <c r="I966" s="4" t="str">
        <f>VLOOKUP(E966,Cleaned_CustomerTable!$A:$H,6,FALSE())</f>
        <v>West Virginia</v>
      </c>
      <c r="J966" s="4" t="str">
        <f>Cleaned_SalesTable!D966</f>
        <v>PROD46</v>
      </c>
      <c r="K966" s="4" t="str">
        <f>VLOOKUP(J966,Cleaned_ProductTable!$A:$F,2,FALSE())</f>
        <v>Men's Winter Jacket</v>
      </c>
      <c r="L966" s="4" t="str">
        <f>VLOOKUP(J966,Cleaned_ProductTable!$A:$F,3,FALSE())</f>
        <v>Clothing</v>
      </c>
      <c r="M966" s="4" t="str">
        <f>VLOOKUP(J966,Cleaned_ProductTable!$A:$F,4,FALSE())</f>
        <v>Kelly, Smith and Perez</v>
      </c>
      <c r="N966" s="4">
        <f>VLOOKUP(J966,Cleaned_ProductTable!$A:$F,5,FALSE())</f>
        <v>167.34</v>
      </c>
      <c r="O966" s="4" t="str">
        <f>Cleaned_SalesTable!E966</f>
        <v>STORE15</v>
      </c>
      <c r="P966" s="4" t="str">
        <f>VLOOKUP(O966,Cleaned_StoreTable!$A:$F,2,FALSE())</f>
        <v>Shelton PLC</v>
      </c>
      <c r="Q966" s="4" t="str">
        <f>VLOOKUP(O966,Cleaned_StoreTable!$A:$F,3,FALSE())</f>
        <v>North</v>
      </c>
      <c r="R966" s="4" t="str">
        <f>VLOOKUP(O966,Cleaned_StoreTable!$A:$F,5,FALSE())</f>
        <v>Flagship</v>
      </c>
      <c r="S966" s="4">
        <f>Cleaned_SalesTable!F966</f>
        <v>4</v>
      </c>
      <c r="T966" s="9">
        <f>Cleaned_SalesTable!G966</f>
        <v>614.99</v>
      </c>
      <c r="U966" s="8">
        <f>Cleaned_SalesTable!H966</f>
        <v>0.16</v>
      </c>
      <c r="V966" s="4" t="str">
        <f>Cleaned_SalesTable!I966</f>
        <v>PayPal</v>
      </c>
      <c r="W966" s="9">
        <f>Cleaned_SalesTable!J966</f>
        <v>2066.3663999999999</v>
      </c>
      <c r="X966" s="9">
        <f t="shared" si="92"/>
        <v>669.36</v>
      </c>
      <c r="Y966" s="9">
        <f t="shared" si="93"/>
        <v>1397.01</v>
      </c>
      <c r="Z966" s="10">
        <f t="shared" si="94"/>
        <v>0.67610000000000003</v>
      </c>
      <c r="AA966" s="4" t="str">
        <f t="shared" si="95"/>
        <v>High Value</v>
      </c>
    </row>
    <row r="967" spans="1:27" ht="15" customHeight="1" x14ac:dyDescent="0.3">
      <c r="A967" s="4" t="str">
        <f>Cleaned_SalesTable!A967</f>
        <v>SALE965</v>
      </c>
      <c r="B967" s="26">
        <f>Cleaned_SalesTable!B967</f>
        <v>45730</v>
      </c>
      <c r="C967" s="4" t="str">
        <f t="shared" si="90"/>
        <v>Mar-2025</v>
      </c>
      <c r="D967" s="24">
        <f t="shared" si="91"/>
        <v>2025</v>
      </c>
      <c r="E967" s="4" t="str">
        <f>Cleaned_SalesTable!C967</f>
        <v>CUST1128</v>
      </c>
      <c r="F967" s="4" t="str">
        <f>VLOOKUP(E967,Cleaned_CustomerTable!$A:$H,2,FALSE())</f>
        <v>Susan Mcdonald</v>
      </c>
      <c r="G967" s="24">
        <f>VLOOKUP(E967,Cleaned_CustomerTable!$A:$H,3,FALSE())</f>
        <v>45</v>
      </c>
      <c r="H967" s="4" t="str">
        <f>VLOOKUP(E967,Cleaned_CustomerTable!$A:$H,8,FALSE())</f>
        <v>Silver</v>
      </c>
      <c r="I967" s="4" t="str">
        <f>VLOOKUP(E967,Cleaned_CustomerTable!$A:$H,6,FALSE())</f>
        <v>Arkansas</v>
      </c>
      <c r="J967" s="4" t="str">
        <f>Cleaned_SalesTable!D967</f>
        <v>PROD62</v>
      </c>
      <c r="K967" s="4" t="str">
        <f>VLOOKUP(J967,Cleaned_ProductTable!$A:$F,2,FALSE())</f>
        <v>Laptop Cooling Pad</v>
      </c>
      <c r="L967" s="4" t="str">
        <f>VLOOKUP(J967,Cleaned_ProductTable!$A:$F,3,FALSE())</f>
        <v>Electronics</v>
      </c>
      <c r="M967" s="4" t="str">
        <f>VLOOKUP(J967,Cleaned_ProductTable!$A:$F,4,FALSE())</f>
        <v>Murray, Gould and Ware</v>
      </c>
      <c r="N967" s="4">
        <f>VLOOKUP(J967,Cleaned_ProductTable!$A:$F,5,FALSE())</f>
        <v>86.42</v>
      </c>
      <c r="O967" s="4" t="str">
        <f>Cleaned_SalesTable!E967</f>
        <v>STORE0</v>
      </c>
      <c r="P967" s="4" t="str">
        <f>VLOOKUP(O967,Cleaned_StoreTable!$A:$F,2,FALSE())</f>
        <v>Rivera-Warner</v>
      </c>
      <c r="Q967" s="4" t="str">
        <f>VLOOKUP(O967,Cleaned_StoreTable!$A:$F,3,FALSE())</f>
        <v>East</v>
      </c>
      <c r="R967" s="4" t="str">
        <f>VLOOKUP(O967,Cleaned_StoreTable!$A:$F,5,FALSE())</f>
        <v>Flagship</v>
      </c>
      <c r="S967" s="4">
        <f>Cleaned_SalesTable!F967</f>
        <v>4</v>
      </c>
      <c r="T967" s="9">
        <f>Cleaned_SalesTable!G967</f>
        <v>189.21</v>
      </c>
      <c r="U967" s="8">
        <f>Cleaned_SalesTable!H967</f>
        <v>0.06</v>
      </c>
      <c r="V967" s="4" t="str">
        <f>Cleaned_SalesTable!I967</f>
        <v>COD</v>
      </c>
      <c r="W967" s="9">
        <f>Cleaned_SalesTable!J967</f>
        <v>711.42960000000005</v>
      </c>
      <c r="X967" s="9">
        <f t="shared" si="92"/>
        <v>345.68</v>
      </c>
      <c r="Y967" s="9">
        <f t="shared" si="93"/>
        <v>365.75</v>
      </c>
      <c r="Z967" s="10">
        <f t="shared" si="94"/>
        <v>0.5141</v>
      </c>
      <c r="AA967" s="4" t="str">
        <f t="shared" si="95"/>
        <v>Standard</v>
      </c>
    </row>
    <row r="968" spans="1:27" ht="15" customHeight="1" x14ac:dyDescent="0.3">
      <c r="A968" s="4" t="str">
        <f>Cleaned_SalesTable!A968</f>
        <v>SALE966</v>
      </c>
      <c r="B968" s="26">
        <f>Cleaned_SalesTable!B968</f>
        <v>45629</v>
      </c>
      <c r="C968" s="4" t="str">
        <f t="shared" si="90"/>
        <v>Dec-2024</v>
      </c>
      <c r="D968" s="24">
        <f t="shared" si="91"/>
        <v>2024</v>
      </c>
      <c r="E968" s="4" t="str">
        <f>Cleaned_SalesTable!C968</f>
        <v>CUST1154</v>
      </c>
      <c r="F968" s="4" t="str">
        <f>VLOOKUP(E968,Cleaned_CustomerTable!$A:$H,2,FALSE())</f>
        <v>Julie Hale</v>
      </c>
      <c r="G968" s="24">
        <f>VLOOKUP(E968,Cleaned_CustomerTable!$A:$H,3,FALSE())</f>
        <v>35</v>
      </c>
      <c r="H968" s="4" t="str">
        <f>VLOOKUP(E968,Cleaned_CustomerTable!$A:$H,8,FALSE())</f>
        <v>Gold</v>
      </c>
      <c r="I968" s="4" t="str">
        <f>VLOOKUP(E968,Cleaned_CustomerTable!$A:$H,6,FALSE())</f>
        <v>Vermont</v>
      </c>
      <c r="J968" s="4" t="str">
        <f>Cleaned_SalesTable!D968</f>
        <v>PROD62</v>
      </c>
      <c r="K968" s="4" t="str">
        <f>VLOOKUP(J968,Cleaned_ProductTable!$A:$F,2,FALSE())</f>
        <v>Laptop Cooling Pad</v>
      </c>
      <c r="L968" s="4" t="str">
        <f>VLOOKUP(J968,Cleaned_ProductTable!$A:$F,3,FALSE())</f>
        <v>Electronics</v>
      </c>
      <c r="M968" s="4" t="str">
        <f>VLOOKUP(J968,Cleaned_ProductTable!$A:$F,4,FALSE())</f>
        <v>Murray, Gould and Ware</v>
      </c>
      <c r="N968" s="4">
        <f>VLOOKUP(J968,Cleaned_ProductTable!$A:$F,5,FALSE())</f>
        <v>86.42</v>
      </c>
      <c r="O968" s="4" t="str">
        <f>Cleaned_SalesTable!E968</f>
        <v>STORE14</v>
      </c>
      <c r="P968" s="4" t="str">
        <f>VLOOKUP(O968,Cleaned_StoreTable!$A:$F,2,FALSE())</f>
        <v>Mcdonald Inc</v>
      </c>
      <c r="Q968" s="4" t="str">
        <f>VLOOKUP(O968,Cleaned_StoreTable!$A:$F,3,FALSE())</f>
        <v>South</v>
      </c>
      <c r="R968" s="4" t="str">
        <f>VLOOKUP(O968,Cleaned_StoreTable!$A:$F,5,FALSE())</f>
        <v>Outlet</v>
      </c>
      <c r="S968" s="4">
        <f>Cleaned_SalesTable!F968</f>
        <v>2</v>
      </c>
      <c r="T968" s="9">
        <f>Cleaned_SalesTable!G968</f>
        <v>233.33</v>
      </c>
      <c r="U968" s="8">
        <f>Cleaned_SalesTable!H968</f>
        <v>0.05</v>
      </c>
      <c r="V968" s="4" t="str">
        <f>Cleaned_SalesTable!I968</f>
        <v>Credit Card</v>
      </c>
      <c r="W968" s="9">
        <f>Cleaned_SalesTable!J968</f>
        <v>443.327</v>
      </c>
      <c r="X968" s="9">
        <f t="shared" si="92"/>
        <v>172.84</v>
      </c>
      <c r="Y968" s="9">
        <f t="shared" si="93"/>
        <v>270.49</v>
      </c>
      <c r="Z968" s="10">
        <f t="shared" si="94"/>
        <v>0.61009999999999998</v>
      </c>
      <c r="AA968" s="4" t="str">
        <f t="shared" si="95"/>
        <v>Standard</v>
      </c>
    </row>
    <row r="969" spans="1:27" ht="15" customHeight="1" x14ac:dyDescent="0.3">
      <c r="A969" s="4" t="str">
        <f>Cleaned_SalesTable!A969</f>
        <v>SALE967</v>
      </c>
      <c r="B969" s="26">
        <f>Cleaned_SalesTable!B969</f>
        <v>45783</v>
      </c>
      <c r="C969" s="4" t="str">
        <f t="shared" si="90"/>
        <v>May-2025</v>
      </c>
      <c r="D969" s="24">
        <f t="shared" si="91"/>
        <v>2025</v>
      </c>
      <c r="E969" s="4" t="str">
        <f>Cleaned_SalesTable!C969</f>
        <v>CUST1248</v>
      </c>
      <c r="F969" s="4" t="str">
        <f>VLOOKUP(E969,Cleaned_CustomerTable!$A:$H,2,FALSE())</f>
        <v>Nicholas Webb</v>
      </c>
      <c r="G969" s="24">
        <f>VLOOKUP(E969,Cleaned_CustomerTable!$A:$H,3,FALSE())</f>
        <v>19</v>
      </c>
      <c r="H969" s="4" t="str">
        <f>VLOOKUP(E969,Cleaned_CustomerTable!$A:$H,8,FALSE())</f>
        <v>Gold</v>
      </c>
      <c r="I969" s="4" t="str">
        <f>VLOOKUP(E969,Cleaned_CustomerTable!$A:$H,6,FALSE())</f>
        <v>Nevada</v>
      </c>
      <c r="J969" s="4" t="str">
        <f>Cleaned_SalesTable!D969</f>
        <v>PROD39</v>
      </c>
      <c r="K969" s="4" t="str">
        <f>VLOOKUP(J969,Cleaned_ProductTable!$A:$F,2,FALSE())</f>
        <v>Portable Power Bank</v>
      </c>
      <c r="L969" s="4" t="str">
        <f>VLOOKUP(J969,Cleaned_ProductTable!$A:$F,3,FALSE())</f>
        <v>Electronics</v>
      </c>
      <c r="M969" s="4" t="str">
        <f>VLOOKUP(J969,Cleaned_ProductTable!$A:$F,4,FALSE())</f>
        <v>Cummings and Sons</v>
      </c>
      <c r="N969" s="4">
        <f>VLOOKUP(J969,Cleaned_ProductTable!$A:$F,5,FALSE())</f>
        <v>326.06</v>
      </c>
      <c r="O969" s="4" t="str">
        <f>Cleaned_SalesTable!E969</f>
        <v>STORE18</v>
      </c>
      <c r="P969" s="4" t="str">
        <f>VLOOKUP(O969,Cleaned_StoreTable!$A:$F,2,FALSE())</f>
        <v>Guerrero-Schmitt</v>
      </c>
      <c r="Q969" s="4" t="str">
        <f>VLOOKUP(O969,Cleaned_StoreTable!$A:$F,3,FALSE())</f>
        <v>East</v>
      </c>
      <c r="R969" s="4" t="str">
        <f>VLOOKUP(O969,Cleaned_StoreTable!$A:$F,5,FALSE())</f>
        <v>Flagship</v>
      </c>
      <c r="S969" s="4">
        <f>Cleaned_SalesTable!F969</f>
        <v>3</v>
      </c>
      <c r="T969" s="9">
        <f>Cleaned_SalesTable!G969</f>
        <v>529.89</v>
      </c>
      <c r="U969" s="8">
        <f>Cleaned_SalesTable!H969</f>
        <v>0.21</v>
      </c>
      <c r="V969" s="4" t="str">
        <f>Cleaned_SalesTable!I969</f>
        <v>Credit Card</v>
      </c>
      <c r="W969" s="9">
        <f>Cleaned_SalesTable!J969</f>
        <v>1255.8393000000001</v>
      </c>
      <c r="X969" s="9">
        <f t="shared" si="92"/>
        <v>978.18</v>
      </c>
      <c r="Y969" s="9">
        <f t="shared" si="93"/>
        <v>277.66000000000003</v>
      </c>
      <c r="Z969" s="10">
        <f t="shared" si="94"/>
        <v>0.22109999999999999</v>
      </c>
      <c r="AA969" s="4" t="str">
        <f t="shared" si="95"/>
        <v>High Value</v>
      </c>
    </row>
    <row r="970" spans="1:27" ht="15" customHeight="1" x14ac:dyDescent="0.3">
      <c r="A970" s="4" t="str">
        <f>Cleaned_SalesTable!A970</f>
        <v>SALE968</v>
      </c>
      <c r="B970" s="26">
        <f>Cleaned_SalesTable!B970</f>
        <v>45518</v>
      </c>
      <c r="C970" s="4" t="str">
        <f t="shared" si="90"/>
        <v>Aug-2024</v>
      </c>
      <c r="D970" s="24">
        <f t="shared" si="91"/>
        <v>2024</v>
      </c>
      <c r="E970" s="4" t="str">
        <f>Cleaned_SalesTable!C970</f>
        <v>CUST1489</v>
      </c>
      <c r="F970" s="4" t="str">
        <f>VLOOKUP(E970,Cleaned_CustomerTable!$A:$H,2,FALSE())</f>
        <v>Melinda Thomas</v>
      </c>
      <c r="G970" s="24">
        <f>VLOOKUP(E970,Cleaned_CustomerTable!$A:$H,3,FALSE())</f>
        <v>42</v>
      </c>
      <c r="H970" s="4" t="str">
        <f>VLOOKUP(E970,Cleaned_CustomerTable!$A:$H,8,FALSE())</f>
        <v>Silver</v>
      </c>
      <c r="I970" s="4" t="str">
        <f>VLOOKUP(E970,Cleaned_CustomerTable!$A:$H,6,FALSE())</f>
        <v>Indiana</v>
      </c>
      <c r="J970" s="4" t="str">
        <f>Cleaned_SalesTable!D970</f>
        <v>PROD92</v>
      </c>
      <c r="K970" s="4" t="str">
        <f>VLOOKUP(J970,Cleaned_ProductTable!$A:$F,2,FALSE())</f>
        <v>Microwave Oven</v>
      </c>
      <c r="L970" s="4" t="str">
        <f>VLOOKUP(J970,Cleaned_ProductTable!$A:$F,3,FALSE())</f>
        <v>Home</v>
      </c>
      <c r="M970" s="4" t="str">
        <f>VLOOKUP(J970,Cleaned_ProductTable!$A:$F,4,FALSE())</f>
        <v>Green, Powell and Palmer</v>
      </c>
      <c r="N970" s="4">
        <f>VLOOKUP(J970,Cleaned_ProductTable!$A:$F,5,FALSE())</f>
        <v>447.43</v>
      </c>
      <c r="O970" s="4" t="str">
        <f>Cleaned_SalesTable!E970</f>
        <v>STORE1</v>
      </c>
      <c r="P970" s="4" t="str">
        <f>VLOOKUP(O970,Cleaned_StoreTable!$A:$F,2,FALSE())</f>
        <v>Martinez, Adkins and Johnson</v>
      </c>
      <c r="Q970" s="4" t="str">
        <f>VLOOKUP(O970,Cleaned_StoreTable!$A:$F,3,FALSE())</f>
        <v>North</v>
      </c>
      <c r="R970" s="4" t="str">
        <f>VLOOKUP(O970,Cleaned_StoreTable!$A:$F,5,FALSE())</f>
        <v>Flagship</v>
      </c>
      <c r="S970" s="4">
        <f>Cleaned_SalesTable!F970</f>
        <v>2</v>
      </c>
      <c r="T970" s="9">
        <f>Cleaned_SalesTable!G970</f>
        <v>954.1</v>
      </c>
      <c r="U970" s="8">
        <f>Cleaned_SalesTable!H970</f>
        <v>0.17</v>
      </c>
      <c r="V970" s="4" t="str">
        <f>Cleaned_SalesTable!I970</f>
        <v>PayPal</v>
      </c>
      <c r="W970" s="9">
        <f>Cleaned_SalesTable!J970</f>
        <v>1583.806</v>
      </c>
      <c r="X970" s="9">
        <f t="shared" si="92"/>
        <v>894.86</v>
      </c>
      <c r="Y970" s="9">
        <f t="shared" si="93"/>
        <v>688.95</v>
      </c>
      <c r="Z970" s="10">
        <f t="shared" si="94"/>
        <v>0.435</v>
      </c>
      <c r="AA970" s="4" t="str">
        <f t="shared" si="95"/>
        <v>High Value</v>
      </c>
    </row>
    <row r="971" spans="1:27" ht="15" customHeight="1" x14ac:dyDescent="0.3">
      <c r="A971" s="4" t="str">
        <f>Cleaned_SalesTable!A971</f>
        <v>SALE969</v>
      </c>
      <c r="B971" s="26">
        <f>Cleaned_SalesTable!B971</f>
        <v>45274</v>
      </c>
      <c r="C971" s="4" t="str">
        <f t="shared" si="90"/>
        <v>Dec-2023</v>
      </c>
      <c r="D971" s="24">
        <f t="shared" si="91"/>
        <v>2023</v>
      </c>
      <c r="E971" s="4" t="str">
        <f>Cleaned_SalesTable!C971</f>
        <v>CUST1323</v>
      </c>
      <c r="F971" s="4" t="str">
        <f>VLOOKUP(E971,Cleaned_CustomerTable!$A:$H,2,FALSE())</f>
        <v>Kristy Dunlap</v>
      </c>
      <c r="G971" s="24">
        <f>VLOOKUP(E971,Cleaned_CustomerTable!$A:$H,3,FALSE())</f>
        <v>64</v>
      </c>
      <c r="H971" s="4" t="str">
        <f>VLOOKUP(E971,Cleaned_CustomerTable!$A:$H,8,FALSE())</f>
        <v>Platinum</v>
      </c>
      <c r="I971" s="4" t="str">
        <f>VLOOKUP(E971,Cleaned_CustomerTable!$A:$H,6,FALSE())</f>
        <v>North Carolina</v>
      </c>
      <c r="J971" s="4" t="str">
        <f>Cleaned_SalesTable!D971</f>
        <v>PROD65</v>
      </c>
      <c r="K971" s="4" t="str">
        <f>VLOOKUP(J971,Cleaned_ProductTable!$A:$F,2,FALSE())</f>
        <v>Adjustable Dumbbells 20kg</v>
      </c>
      <c r="L971" s="4" t="str">
        <f>VLOOKUP(J971,Cleaned_ProductTable!$A:$F,3,FALSE())</f>
        <v>Sports</v>
      </c>
      <c r="M971" s="4" t="str">
        <f>VLOOKUP(J971,Cleaned_ProductTable!$A:$F,4,FALSE())</f>
        <v>Montgomery, Benton and Miller</v>
      </c>
      <c r="N971" s="4">
        <f>VLOOKUP(J971,Cleaned_ProductTable!$A:$F,5,FALSE())</f>
        <v>240.63</v>
      </c>
      <c r="O971" s="4" t="str">
        <f>Cleaned_SalesTable!E971</f>
        <v>STORE7</v>
      </c>
      <c r="P971" s="4" t="str">
        <f>VLOOKUP(O971,Cleaned_StoreTable!$A:$F,2,FALSE())</f>
        <v>Martinez-Mullins</v>
      </c>
      <c r="Q971" s="4" t="str">
        <f>VLOOKUP(O971,Cleaned_StoreTable!$A:$F,3,FALSE())</f>
        <v>South</v>
      </c>
      <c r="R971" s="4" t="str">
        <f>VLOOKUP(O971,Cleaned_StoreTable!$A:$F,5,FALSE())</f>
        <v>Online</v>
      </c>
      <c r="S971" s="4">
        <f>Cleaned_SalesTable!F971</f>
        <v>1</v>
      </c>
      <c r="T971" s="9">
        <f>Cleaned_SalesTable!G971</f>
        <v>370.04</v>
      </c>
      <c r="U971" s="8">
        <f>Cleaned_SalesTable!H971</f>
        <v>0.04</v>
      </c>
      <c r="V971" s="4" t="str">
        <f>Cleaned_SalesTable!I971</f>
        <v>COD</v>
      </c>
      <c r="W971" s="9">
        <f>Cleaned_SalesTable!J971</f>
        <v>355.23840000000001</v>
      </c>
      <c r="X971" s="9">
        <f t="shared" si="92"/>
        <v>240.63</v>
      </c>
      <c r="Y971" s="9">
        <f t="shared" si="93"/>
        <v>114.61</v>
      </c>
      <c r="Z971" s="10">
        <f t="shared" si="94"/>
        <v>0.3226</v>
      </c>
      <c r="AA971" s="4" t="str">
        <f t="shared" si="95"/>
        <v>Standard</v>
      </c>
    </row>
    <row r="972" spans="1:27" ht="15" customHeight="1" x14ac:dyDescent="0.3">
      <c r="A972" s="4" t="str">
        <f>Cleaned_SalesTable!A972</f>
        <v>SALE970</v>
      </c>
      <c r="B972" s="26">
        <f>Cleaned_SalesTable!B972</f>
        <v>45297</v>
      </c>
      <c r="C972" s="4" t="str">
        <f t="shared" si="90"/>
        <v>Jan-2024</v>
      </c>
      <c r="D972" s="24">
        <f t="shared" si="91"/>
        <v>2024</v>
      </c>
      <c r="E972" s="4" t="str">
        <f>Cleaned_SalesTable!C972</f>
        <v>CUST1061</v>
      </c>
      <c r="F972" s="4" t="str">
        <f>VLOOKUP(E972,Cleaned_CustomerTable!$A:$H,2,FALSE())</f>
        <v>Kristin Stein</v>
      </c>
      <c r="G972" s="24">
        <f>VLOOKUP(E972,Cleaned_CustomerTable!$A:$H,3,FALSE())</f>
        <v>23</v>
      </c>
      <c r="H972" s="4" t="str">
        <f>VLOOKUP(E972,Cleaned_CustomerTable!$A:$H,8,FALSE())</f>
        <v>Silver</v>
      </c>
      <c r="I972" s="4" t="str">
        <f>VLOOKUP(E972,Cleaned_CustomerTable!$A:$H,6,FALSE())</f>
        <v>Missouri</v>
      </c>
      <c r="J972" s="4" t="str">
        <f>Cleaned_SalesTable!D972</f>
        <v>PROD96</v>
      </c>
      <c r="K972" s="4" t="str">
        <f>VLOOKUP(J972,Cleaned_ProductTable!$A:$F,2,FALSE())</f>
        <v>Women's Formal Blazer</v>
      </c>
      <c r="L972" s="4" t="str">
        <f>VLOOKUP(J972,Cleaned_ProductTable!$A:$F,3,FALSE())</f>
        <v>Clothing</v>
      </c>
      <c r="M972" s="4" t="str">
        <f>VLOOKUP(J972,Cleaned_ProductTable!$A:$F,4,FALSE())</f>
        <v>Phillips and Sons</v>
      </c>
      <c r="N972" s="4">
        <f>VLOOKUP(J972,Cleaned_ProductTable!$A:$F,5,FALSE())</f>
        <v>358.47</v>
      </c>
      <c r="O972" s="4" t="str">
        <f>Cleaned_SalesTable!E972</f>
        <v>STORE19</v>
      </c>
      <c r="P972" s="4" t="str">
        <f>VLOOKUP(O972,Cleaned_StoreTable!$A:$F,2,FALSE())</f>
        <v>Mann-Austin</v>
      </c>
      <c r="Q972" s="4" t="str">
        <f>VLOOKUP(O972,Cleaned_StoreTable!$A:$F,3,FALSE())</f>
        <v>East</v>
      </c>
      <c r="R972" s="4" t="str">
        <f>VLOOKUP(O972,Cleaned_StoreTable!$A:$F,5,FALSE())</f>
        <v>Online</v>
      </c>
      <c r="S972" s="4">
        <f>Cleaned_SalesTable!F972</f>
        <v>4</v>
      </c>
      <c r="T972" s="9">
        <f>Cleaned_SalesTable!G972</f>
        <v>492.71</v>
      </c>
      <c r="U972" s="8">
        <f>Cleaned_SalesTable!H972</f>
        <v>0.08</v>
      </c>
      <c r="V972" s="4" t="str">
        <f>Cleaned_SalesTable!I972</f>
        <v>Credit Card</v>
      </c>
      <c r="W972" s="9">
        <f>Cleaned_SalesTable!J972</f>
        <v>1813.1728000000001</v>
      </c>
      <c r="X972" s="9">
        <f t="shared" si="92"/>
        <v>1433.88</v>
      </c>
      <c r="Y972" s="9">
        <f t="shared" si="93"/>
        <v>379.29</v>
      </c>
      <c r="Z972" s="10">
        <f t="shared" si="94"/>
        <v>0.2092</v>
      </c>
      <c r="AA972" s="4" t="str">
        <f t="shared" si="95"/>
        <v>High Value</v>
      </c>
    </row>
    <row r="973" spans="1:27" ht="15" customHeight="1" x14ac:dyDescent="0.3">
      <c r="A973" s="4" t="str">
        <f>Cleaned_SalesTable!A973</f>
        <v>SALE971</v>
      </c>
      <c r="B973" s="26">
        <f>Cleaned_SalesTable!B973</f>
        <v>45530</v>
      </c>
      <c r="C973" s="4" t="str">
        <f t="shared" si="90"/>
        <v>Aug-2024</v>
      </c>
      <c r="D973" s="24">
        <f t="shared" si="91"/>
        <v>2024</v>
      </c>
      <c r="E973" s="4" t="str">
        <f>Cleaned_SalesTable!C973</f>
        <v>CUST1280</v>
      </c>
      <c r="F973" s="4" t="str">
        <f>VLOOKUP(E973,Cleaned_CustomerTable!$A:$H,2,FALSE())</f>
        <v>Antonio Leon</v>
      </c>
      <c r="G973" s="24">
        <f>VLOOKUP(E973,Cleaned_CustomerTable!$A:$H,3,FALSE())</f>
        <v>48</v>
      </c>
      <c r="H973" s="4" t="str">
        <f>VLOOKUP(E973,Cleaned_CustomerTable!$A:$H,8,FALSE())</f>
        <v>Bronze</v>
      </c>
      <c r="I973" s="4" t="str">
        <f>VLOOKUP(E973,Cleaned_CustomerTable!$A:$H,6,FALSE())</f>
        <v>Hawaii</v>
      </c>
      <c r="J973" s="4" t="str">
        <f>Cleaned_SalesTable!D973</f>
        <v>PROD91</v>
      </c>
      <c r="K973" s="4" t="str">
        <f>VLOOKUP(J973,Cleaned_ProductTable!$A:$F,2,FALSE())</f>
        <v>Women's High Heels</v>
      </c>
      <c r="L973" s="4" t="str">
        <f>VLOOKUP(J973,Cleaned_ProductTable!$A:$F,3,FALSE())</f>
        <v>Clothing</v>
      </c>
      <c r="M973" s="4" t="str">
        <f>VLOOKUP(J973,Cleaned_ProductTable!$A:$F,4,FALSE())</f>
        <v>Smith-Charles</v>
      </c>
      <c r="N973" s="4">
        <f>VLOOKUP(J973,Cleaned_ProductTable!$A:$F,5,FALSE())</f>
        <v>438.25</v>
      </c>
      <c r="O973" s="4" t="str">
        <f>Cleaned_SalesTable!E973</f>
        <v>STORE13</v>
      </c>
      <c r="P973" s="4" t="str">
        <f>VLOOKUP(O973,Cleaned_StoreTable!$A:$F,2,FALSE())</f>
        <v>Gardner, Humphrey and Contreras</v>
      </c>
      <c r="Q973" s="4" t="str">
        <f>VLOOKUP(O973,Cleaned_StoreTable!$A:$F,3,FALSE())</f>
        <v>East</v>
      </c>
      <c r="R973" s="4" t="str">
        <f>VLOOKUP(O973,Cleaned_StoreTable!$A:$F,5,FALSE())</f>
        <v>Flagship</v>
      </c>
      <c r="S973" s="4">
        <f>Cleaned_SalesTable!F973</f>
        <v>4</v>
      </c>
      <c r="T973" s="9">
        <f>Cleaned_SalesTable!G973</f>
        <v>853.26</v>
      </c>
      <c r="U973" s="8">
        <f>Cleaned_SalesTable!H973</f>
        <v>0.24</v>
      </c>
      <c r="V973" s="4" t="str">
        <f>Cleaned_SalesTable!I973</f>
        <v>COD</v>
      </c>
      <c r="W973" s="9">
        <f>Cleaned_SalesTable!J973</f>
        <v>2593.9104000000002</v>
      </c>
      <c r="X973" s="9">
        <f t="shared" si="92"/>
        <v>1753</v>
      </c>
      <c r="Y973" s="9">
        <f t="shared" si="93"/>
        <v>840.91</v>
      </c>
      <c r="Z973" s="10">
        <f t="shared" si="94"/>
        <v>0.32419999999999999</v>
      </c>
      <c r="AA973" s="4" t="str">
        <f t="shared" si="95"/>
        <v>High Value</v>
      </c>
    </row>
    <row r="974" spans="1:27" ht="15" customHeight="1" x14ac:dyDescent="0.3">
      <c r="A974" s="4" t="str">
        <f>Cleaned_SalesTable!A974</f>
        <v>SALE972</v>
      </c>
      <c r="B974" s="26">
        <f>Cleaned_SalesTable!B974</f>
        <v>45740</v>
      </c>
      <c r="C974" s="4" t="str">
        <f t="shared" si="90"/>
        <v>Mar-2025</v>
      </c>
      <c r="D974" s="24">
        <f t="shared" si="91"/>
        <v>2025</v>
      </c>
      <c r="E974" s="4" t="str">
        <f>Cleaned_SalesTable!C974</f>
        <v>CUST1406</v>
      </c>
      <c r="F974" s="4" t="str">
        <f>VLOOKUP(E974,Cleaned_CustomerTable!$A:$H,2,FALSE())</f>
        <v>David Lozano</v>
      </c>
      <c r="G974" s="24">
        <f>VLOOKUP(E974,Cleaned_CustomerTable!$A:$H,3,FALSE())</f>
        <v>23</v>
      </c>
      <c r="H974" s="4" t="str">
        <f>VLOOKUP(E974,Cleaned_CustomerTable!$A:$H,8,FALSE())</f>
        <v>Gold</v>
      </c>
      <c r="I974" s="4" t="str">
        <f>VLOOKUP(E974,Cleaned_CustomerTable!$A:$H,6,FALSE())</f>
        <v>Wisconsin</v>
      </c>
      <c r="J974" s="4" t="str">
        <f>Cleaned_SalesTable!D974</f>
        <v>PROD3</v>
      </c>
      <c r="K974" s="4" t="str">
        <f>VLOOKUP(J974,Cleaned_ProductTable!$A:$F,2,FALSE())</f>
        <v>Men's Running Jacket</v>
      </c>
      <c r="L974" s="4" t="str">
        <f>VLOOKUP(J974,Cleaned_ProductTable!$A:$F,3,FALSE())</f>
        <v>Clothing</v>
      </c>
      <c r="M974" s="4" t="str">
        <f>VLOOKUP(J974,Cleaned_ProductTable!$A:$F,4,FALSE())</f>
        <v>Pineda Ltd</v>
      </c>
      <c r="N974" s="4">
        <f>VLOOKUP(J974,Cleaned_ProductTable!$A:$F,5,FALSE())</f>
        <v>364.67</v>
      </c>
      <c r="O974" s="4" t="str">
        <f>Cleaned_SalesTable!E974</f>
        <v>STORE16</v>
      </c>
      <c r="P974" s="4" t="str">
        <f>VLOOKUP(O974,Cleaned_StoreTable!$A:$F,2,FALSE())</f>
        <v>Frederick-Wright</v>
      </c>
      <c r="Q974" s="4" t="str">
        <f>VLOOKUP(O974,Cleaned_StoreTable!$A:$F,3,FALSE())</f>
        <v>West</v>
      </c>
      <c r="R974" s="4" t="str">
        <f>VLOOKUP(O974,Cleaned_StoreTable!$A:$F,5,FALSE())</f>
        <v>Flagship</v>
      </c>
      <c r="S974" s="4">
        <f>Cleaned_SalesTable!F974</f>
        <v>1</v>
      </c>
      <c r="T974" s="9">
        <f>Cleaned_SalesTable!G974</f>
        <v>402.47</v>
      </c>
      <c r="U974" s="8">
        <f>Cleaned_SalesTable!H974</f>
        <v>0.19</v>
      </c>
      <c r="V974" s="4" t="str">
        <f>Cleaned_SalesTable!I974</f>
        <v>PayPal</v>
      </c>
      <c r="W974" s="9">
        <f>Cleaned_SalesTable!J974</f>
        <v>326.00069999999999</v>
      </c>
      <c r="X974" s="9">
        <f t="shared" si="92"/>
        <v>364.67</v>
      </c>
      <c r="Y974" s="9">
        <f t="shared" si="93"/>
        <v>-38.67</v>
      </c>
      <c r="Z974" s="10">
        <f t="shared" si="94"/>
        <v>-0.1186</v>
      </c>
      <c r="AA974" s="4" t="str">
        <f t="shared" si="95"/>
        <v>Standard</v>
      </c>
    </row>
    <row r="975" spans="1:27" ht="15" customHeight="1" x14ac:dyDescent="0.3">
      <c r="A975" s="4" t="str">
        <f>Cleaned_SalesTable!A975</f>
        <v>SALE973</v>
      </c>
      <c r="B975" s="26">
        <f>Cleaned_SalesTable!B975</f>
        <v>45311</v>
      </c>
      <c r="C975" s="4" t="str">
        <f t="shared" si="90"/>
        <v>Jan-2024</v>
      </c>
      <c r="D975" s="24">
        <f t="shared" si="91"/>
        <v>2024</v>
      </c>
      <c r="E975" s="4" t="str">
        <f>Cleaned_SalesTable!C975</f>
        <v>CUST1402</v>
      </c>
      <c r="F975" s="4" t="str">
        <f>VLOOKUP(E975,Cleaned_CustomerTable!$A:$H,2,FALSE())</f>
        <v>Cassandra Perez</v>
      </c>
      <c r="G975" s="24">
        <f>VLOOKUP(E975,Cleaned_CustomerTable!$A:$H,3,FALSE())</f>
        <v>31</v>
      </c>
      <c r="H975" s="4" t="str">
        <f>VLOOKUP(E975,Cleaned_CustomerTable!$A:$H,8,FALSE())</f>
        <v>Bronze</v>
      </c>
      <c r="I975" s="4" t="str">
        <f>VLOOKUP(E975,Cleaned_CustomerTable!$A:$H,6,FALSE())</f>
        <v>Mississippi</v>
      </c>
      <c r="J975" s="4" t="str">
        <f>Cleaned_SalesTable!D975</f>
        <v>PROD54</v>
      </c>
      <c r="K975" s="4" t="str">
        <f>VLOOKUP(J975,Cleaned_ProductTable!$A:$F,2,FALSE())</f>
        <v>Sports Stopwatch Pro</v>
      </c>
      <c r="L975" s="4" t="str">
        <f>VLOOKUP(J975,Cleaned_ProductTable!$A:$F,3,FALSE())</f>
        <v>Sports</v>
      </c>
      <c r="M975" s="4" t="str">
        <f>VLOOKUP(J975,Cleaned_ProductTable!$A:$F,4,FALSE())</f>
        <v>Thompson-French</v>
      </c>
      <c r="N975" s="4">
        <f>VLOOKUP(J975,Cleaned_ProductTable!$A:$F,5,FALSE())</f>
        <v>434.84</v>
      </c>
      <c r="O975" s="4" t="str">
        <f>Cleaned_SalesTable!E975</f>
        <v>STORE18</v>
      </c>
      <c r="P975" s="4" t="str">
        <f>VLOOKUP(O975,Cleaned_StoreTable!$A:$F,2,FALSE())</f>
        <v>Guerrero-Schmitt</v>
      </c>
      <c r="Q975" s="4" t="str">
        <f>VLOOKUP(O975,Cleaned_StoreTable!$A:$F,3,FALSE())</f>
        <v>East</v>
      </c>
      <c r="R975" s="4" t="str">
        <f>VLOOKUP(O975,Cleaned_StoreTable!$A:$F,5,FALSE())</f>
        <v>Flagship</v>
      </c>
      <c r="S975" s="4">
        <f>Cleaned_SalesTable!F975</f>
        <v>2</v>
      </c>
      <c r="T975" s="9">
        <f>Cleaned_SalesTable!G975</f>
        <v>528.29999999999995</v>
      </c>
      <c r="U975" s="8">
        <f>Cleaned_SalesTable!H975</f>
        <v>0.24</v>
      </c>
      <c r="V975" s="4" t="str">
        <f>Cleaned_SalesTable!I975</f>
        <v>Credit Card</v>
      </c>
      <c r="W975" s="9">
        <f>Cleaned_SalesTable!J975</f>
        <v>803.01599999999996</v>
      </c>
      <c r="X975" s="9">
        <f t="shared" si="92"/>
        <v>869.68</v>
      </c>
      <c r="Y975" s="9">
        <f t="shared" si="93"/>
        <v>-66.66</v>
      </c>
      <c r="Z975" s="10">
        <f t="shared" si="94"/>
        <v>-8.3000000000000004E-2</v>
      </c>
      <c r="AA975" s="4" t="str">
        <f t="shared" si="95"/>
        <v>Standard</v>
      </c>
    </row>
    <row r="976" spans="1:27" ht="15" customHeight="1" x14ac:dyDescent="0.3">
      <c r="A976" s="4" t="str">
        <f>Cleaned_SalesTable!A976</f>
        <v>SALE974</v>
      </c>
      <c r="B976" s="26">
        <f>Cleaned_SalesTable!B976</f>
        <v>45667</v>
      </c>
      <c r="C976" s="4" t="str">
        <f t="shared" si="90"/>
        <v>Jan-2025</v>
      </c>
      <c r="D976" s="24">
        <f t="shared" si="91"/>
        <v>2025</v>
      </c>
      <c r="E976" s="4" t="str">
        <f>Cleaned_SalesTable!C976</f>
        <v>CUST1444</v>
      </c>
      <c r="F976" s="4" t="str">
        <f>VLOOKUP(E976,Cleaned_CustomerTable!$A:$H,2,FALSE())</f>
        <v>Cheryl Carr</v>
      </c>
      <c r="G976" s="24">
        <f>VLOOKUP(E976,Cleaned_CustomerTable!$A:$H,3,FALSE())</f>
        <v>19</v>
      </c>
      <c r="H976" s="4" t="str">
        <f>VLOOKUP(E976,Cleaned_CustomerTable!$A:$H,8,FALSE())</f>
        <v>Gold</v>
      </c>
      <c r="I976" s="4" t="str">
        <f>VLOOKUP(E976,Cleaned_CustomerTable!$A:$H,6,FALSE())</f>
        <v>Wyoming</v>
      </c>
      <c r="J976" s="4" t="str">
        <f>Cleaned_SalesTable!D976</f>
        <v>PROD10</v>
      </c>
      <c r="K976" s="4" t="str">
        <f>VLOOKUP(J976,Cleaned_ProductTable!$A:$F,2,FALSE())</f>
        <v>Ceramic Kitchen Bowl Set</v>
      </c>
      <c r="L976" s="4" t="str">
        <f>VLOOKUP(J976,Cleaned_ProductTable!$A:$F,3,FALSE())</f>
        <v>Home</v>
      </c>
      <c r="M976" s="4" t="str">
        <f>VLOOKUP(J976,Cleaned_ProductTable!$A:$F,4,FALSE())</f>
        <v>Hamilton Group</v>
      </c>
      <c r="N976" s="4">
        <f>VLOOKUP(J976,Cleaned_ProductTable!$A:$F,5,FALSE())</f>
        <v>298.86</v>
      </c>
      <c r="O976" s="4" t="str">
        <f>Cleaned_SalesTable!E976</f>
        <v>STORE6</v>
      </c>
      <c r="P976" s="4" t="str">
        <f>VLOOKUP(O976,Cleaned_StoreTable!$A:$F,2,FALSE())</f>
        <v>Benson-Elliott</v>
      </c>
      <c r="Q976" s="4" t="str">
        <f>VLOOKUP(O976,Cleaned_StoreTable!$A:$F,3,FALSE())</f>
        <v>East</v>
      </c>
      <c r="R976" s="4" t="str">
        <f>VLOOKUP(O976,Cleaned_StoreTable!$A:$F,5,FALSE())</f>
        <v>Online</v>
      </c>
      <c r="S976" s="4">
        <f>Cleaned_SalesTable!F976</f>
        <v>4</v>
      </c>
      <c r="T976" s="9">
        <f>Cleaned_SalesTable!G976</f>
        <v>599.85</v>
      </c>
      <c r="U976" s="8">
        <f>Cleaned_SalesTable!H976</f>
        <v>0.25</v>
      </c>
      <c r="V976" s="4" t="str">
        <f>Cleaned_SalesTable!I976</f>
        <v>Credit Card</v>
      </c>
      <c r="W976" s="9">
        <f>Cleaned_SalesTable!J976</f>
        <v>1799.55</v>
      </c>
      <c r="X976" s="9">
        <f t="shared" si="92"/>
        <v>1195.44</v>
      </c>
      <c r="Y976" s="9">
        <f t="shared" si="93"/>
        <v>604.11</v>
      </c>
      <c r="Z976" s="10">
        <f t="shared" si="94"/>
        <v>0.3357</v>
      </c>
      <c r="AA976" s="4" t="str">
        <f t="shared" si="95"/>
        <v>High Value</v>
      </c>
    </row>
    <row r="977" spans="1:27" ht="15" customHeight="1" x14ac:dyDescent="0.3">
      <c r="A977" s="4" t="str">
        <f>Cleaned_SalesTable!A977</f>
        <v>SALE975</v>
      </c>
      <c r="B977" s="26">
        <f>Cleaned_SalesTable!B977</f>
        <v>45281</v>
      </c>
      <c r="C977" s="4" t="str">
        <f t="shared" si="90"/>
        <v>Dec-2023</v>
      </c>
      <c r="D977" s="24">
        <f t="shared" si="91"/>
        <v>2023</v>
      </c>
      <c r="E977" s="4" t="str">
        <f>Cleaned_SalesTable!C977</f>
        <v>CUST1303</v>
      </c>
      <c r="F977" s="4" t="str">
        <f>VLOOKUP(E977,Cleaned_CustomerTable!$A:$H,2,FALSE())</f>
        <v>John Sloan</v>
      </c>
      <c r="G977" s="24">
        <f>VLOOKUP(E977,Cleaned_CustomerTable!$A:$H,3,FALSE())</f>
        <v>23</v>
      </c>
      <c r="H977" s="4" t="str">
        <f>VLOOKUP(E977,Cleaned_CustomerTable!$A:$H,8,FALSE())</f>
        <v>Platinum</v>
      </c>
      <c r="I977" s="4" t="str">
        <f>VLOOKUP(E977,Cleaned_CustomerTable!$A:$H,6,FALSE())</f>
        <v>Delaware</v>
      </c>
      <c r="J977" s="4" t="str">
        <f>Cleaned_SalesTable!D977</f>
        <v>PROD16</v>
      </c>
      <c r="K977" s="4" t="str">
        <f>VLOOKUP(J977,Cleaned_ProductTable!$A:$F,2,FALSE())</f>
        <v>Beard Grooming Kit</v>
      </c>
      <c r="L977" s="4" t="str">
        <f>VLOOKUP(J977,Cleaned_ProductTable!$A:$F,3,FALSE())</f>
        <v>Beauty</v>
      </c>
      <c r="M977" s="4" t="str">
        <f>VLOOKUP(J977,Cleaned_ProductTable!$A:$F,4,FALSE())</f>
        <v>Erickson-Green</v>
      </c>
      <c r="N977" s="4">
        <f>VLOOKUP(J977,Cleaned_ProductTable!$A:$F,5,FALSE())</f>
        <v>337.42</v>
      </c>
      <c r="O977" s="4" t="str">
        <f>Cleaned_SalesTable!E977</f>
        <v>STORE9</v>
      </c>
      <c r="P977" s="4" t="str">
        <f>VLOOKUP(O977,Cleaned_StoreTable!$A:$F,2,FALSE())</f>
        <v>Moore, Padilla and Butler</v>
      </c>
      <c r="Q977" s="4" t="str">
        <f>VLOOKUP(O977,Cleaned_StoreTable!$A:$F,3,FALSE())</f>
        <v>South</v>
      </c>
      <c r="R977" s="4" t="str">
        <f>VLOOKUP(O977,Cleaned_StoreTable!$A:$F,5,FALSE())</f>
        <v>Flagship</v>
      </c>
      <c r="S977" s="4">
        <f>Cleaned_SalesTable!F977</f>
        <v>2</v>
      </c>
      <c r="T977" s="9">
        <f>Cleaned_SalesTable!G977</f>
        <v>61.42</v>
      </c>
      <c r="U977" s="8">
        <f>Cleaned_SalesTable!H977</f>
        <v>0.08</v>
      </c>
      <c r="V977" s="4" t="str">
        <f>Cleaned_SalesTable!I977</f>
        <v>PayPal</v>
      </c>
      <c r="W977" s="9">
        <f>Cleaned_SalesTable!J977</f>
        <v>113.0128</v>
      </c>
      <c r="X977" s="9">
        <f t="shared" si="92"/>
        <v>674.84</v>
      </c>
      <c r="Y977" s="9">
        <f t="shared" si="93"/>
        <v>-561.83000000000004</v>
      </c>
      <c r="Z977" s="10">
        <f t="shared" si="94"/>
        <v>-4.9714</v>
      </c>
      <c r="AA977" s="4" t="str">
        <f t="shared" si="95"/>
        <v>Standard</v>
      </c>
    </row>
    <row r="978" spans="1:27" ht="15" customHeight="1" x14ac:dyDescent="0.3">
      <c r="A978" s="4" t="str">
        <f>Cleaned_SalesTable!A978</f>
        <v>SALE976</v>
      </c>
      <c r="B978" s="26">
        <f>Cleaned_SalesTable!B978</f>
        <v>45693</v>
      </c>
      <c r="C978" s="4" t="str">
        <f t="shared" si="90"/>
        <v>Feb-2025</v>
      </c>
      <c r="D978" s="24">
        <f t="shared" si="91"/>
        <v>2025</v>
      </c>
      <c r="E978" s="4" t="str">
        <f>Cleaned_SalesTable!C978</f>
        <v>CUST1249</v>
      </c>
      <c r="F978" s="4" t="str">
        <f>VLOOKUP(E978,Cleaned_CustomerTable!$A:$H,2,FALSE())</f>
        <v>Lauren George</v>
      </c>
      <c r="G978" s="24">
        <f>VLOOKUP(E978,Cleaned_CustomerTable!$A:$H,3,FALSE())</f>
        <v>41</v>
      </c>
      <c r="H978" s="4" t="str">
        <f>VLOOKUP(E978,Cleaned_CustomerTable!$A:$H,8,FALSE())</f>
        <v>Gold</v>
      </c>
      <c r="I978" s="4" t="str">
        <f>VLOOKUP(E978,Cleaned_CustomerTable!$A:$H,6,FALSE())</f>
        <v>New York</v>
      </c>
      <c r="J978" s="4" t="str">
        <f>Cleaned_SalesTable!D978</f>
        <v>PROD19</v>
      </c>
      <c r="K978" s="4" t="str">
        <f>VLOOKUP(J978,Cleaned_ProductTable!$A:$F,2,FALSE())</f>
        <v>Knee Support Brace</v>
      </c>
      <c r="L978" s="4" t="str">
        <f>VLOOKUP(J978,Cleaned_ProductTable!$A:$F,3,FALSE())</f>
        <v>Sports</v>
      </c>
      <c r="M978" s="4" t="str">
        <f>VLOOKUP(J978,Cleaned_ProductTable!$A:$F,4,FALSE())</f>
        <v>May-Reese</v>
      </c>
      <c r="N978" s="4">
        <f>VLOOKUP(J978,Cleaned_ProductTable!$A:$F,5,FALSE())</f>
        <v>21.34</v>
      </c>
      <c r="O978" s="4" t="str">
        <f>Cleaned_SalesTable!E978</f>
        <v>STORE10</v>
      </c>
      <c r="P978" s="4" t="str">
        <f>VLOOKUP(O978,Cleaned_StoreTable!$A:$F,2,FALSE())</f>
        <v>Hill, Wagner and Ballard</v>
      </c>
      <c r="Q978" s="4" t="str">
        <f>VLOOKUP(O978,Cleaned_StoreTable!$A:$F,3,FALSE())</f>
        <v>East</v>
      </c>
      <c r="R978" s="4" t="str">
        <f>VLOOKUP(O978,Cleaned_StoreTable!$A:$F,5,FALSE())</f>
        <v>Online</v>
      </c>
      <c r="S978" s="4">
        <f>Cleaned_SalesTable!F978</f>
        <v>2</v>
      </c>
      <c r="T978" s="9">
        <f>Cleaned_SalesTable!G978</f>
        <v>466.42</v>
      </c>
      <c r="U978" s="8">
        <f>Cleaned_SalesTable!H978</f>
        <v>0.12</v>
      </c>
      <c r="V978" s="4" t="str">
        <f>Cleaned_SalesTable!I978</f>
        <v>PayPal</v>
      </c>
      <c r="W978" s="9">
        <f>Cleaned_SalesTable!J978</f>
        <v>820.89919999999995</v>
      </c>
      <c r="X978" s="9">
        <f t="shared" si="92"/>
        <v>42.68</v>
      </c>
      <c r="Y978" s="9">
        <f t="shared" si="93"/>
        <v>778.22</v>
      </c>
      <c r="Z978" s="10">
        <f t="shared" si="94"/>
        <v>0.94799999999999995</v>
      </c>
      <c r="AA978" s="4" t="str">
        <f t="shared" si="95"/>
        <v>Standard</v>
      </c>
    </row>
    <row r="979" spans="1:27" ht="15" customHeight="1" x14ac:dyDescent="0.3">
      <c r="A979" s="4" t="str">
        <f>Cleaned_SalesTable!A979</f>
        <v>SALE977</v>
      </c>
      <c r="B979" s="26">
        <f>Cleaned_SalesTable!B979</f>
        <v>45857</v>
      </c>
      <c r="C979" s="4" t="str">
        <f t="shared" si="90"/>
        <v>Jul-2025</v>
      </c>
      <c r="D979" s="24">
        <f t="shared" si="91"/>
        <v>2025</v>
      </c>
      <c r="E979" s="4" t="str">
        <f>Cleaned_SalesTable!C979</f>
        <v>CUST1099</v>
      </c>
      <c r="F979" s="4" t="str">
        <f>VLOOKUP(E979,Cleaned_CustomerTable!$A:$H,2,FALSE())</f>
        <v>Sheila Wilson</v>
      </c>
      <c r="G979" s="24">
        <f>VLOOKUP(E979,Cleaned_CustomerTable!$A:$H,3,FALSE())</f>
        <v>35</v>
      </c>
      <c r="H979" s="4" t="str">
        <f>VLOOKUP(E979,Cleaned_CustomerTable!$A:$H,8,FALSE())</f>
        <v>Silver</v>
      </c>
      <c r="I979" s="4" t="str">
        <f>VLOOKUP(E979,Cleaned_CustomerTable!$A:$H,6,FALSE())</f>
        <v>Tennessee</v>
      </c>
      <c r="J979" s="4" t="str">
        <f>Cleaned_SalesTable!D979</f>
        <v>PROD31</v>
      </c>
      <c r="K979" s="4" t="str">
        <f>VLOOKUP(J979,Cleaned_ProductTable!$A:$F,2,FALSE())</f>
        <v>Basketball</v>
      </c>
      <c r="L979" s="4" t="str">
        <f>VLOOKUP(J979,Cleaned_ProductTable!$A:$F,3,FALSE())</f>
        <v>Sports</v>
      </c>
      <c r="M979" s="4" t="str">
        <f>VLOOKUP(J979,Cleaned_ProductTable!$A:$F,4,FALSE())</f>
        <v>Nolan-Snow</v>
      </c>
      <c r="N979" s="4">
        <f>VLOOKUP(J979,Cleaned_ProductTable!$A:$F,5,FALSE())</f>
        <v>204.39</v>
      </c>
      <c r="O979" s="4" t="str">
        <f>Cleaned_SalesTable!E979</f>
        <v>STORE5</v>
      </c>
      <c r="P979" s="4" t="str">
        <f>VLOOKUP(O979,Cleaned_StoreTable!$A:$F,2,FALSE())</f>
        <v>Gray Ltd</v>
      </c>
      <c r="Q979" s="4" t="str">
        <f>VLOOKUP(O979,Cleaned_StoreTable!$A:$F,3,FALSE())</f>
        <v>North</v>
      </c>
      <c r="R979" s="4" t="str">
        <f>VLOOKUP(O979,Cleaned_StoreTable!$A:$F,5,FALSE())</f>
        <v>Outlet</v>
      </c>
      <c r="S979" s="4">
        <f>Cleaned_SalesTable!F979</f>
        <v>4</v>
      </c>
      <c r="T979" s="9">
        <f>Cleaned_SalesTable!G979</f>
        <v>540.69000000000005</v>
      </c>
      <c r="U979" s="8">
        <f>Cleaned_SalesTable!H979</f>
        <v>0.09</v>
      </c>
      <c r="V979" s="4" t="str">
        <f>Cleaned_SalesTable!I979</f>
        <v>COD</v>
      </c>
      <c r="W979" s="9">
        <f>Cleaned_SalesTable!J979</f>
        <v>1968.1116</v>
      </c>
      <c r="X979" s="9">
        <f t="shared" si="92"/>
        <v>817.56</v>
      </c>
      <c r="Y979" s="9">
        <f t="shared" si="93"/>
        <v>1150.55</v>
      </c>
      <c r="Z979" s="10">
        <f t="shared" si="94"/>
        <v>0.58460000000000001</v>
      </c>
      <c r="AA979" s="4" t="str">
        <f t="shared" si="95"/>
        <v>High Value</v>
      </c>
    </row>
    <row r="980" spans="1:27" ht="15" customHeight="1" x14ac:dyDescent="0.3">
      <c r="A980" s="4" t="str">
        <f>Cleaned_SalesTable!A980</f>
        <v>SALE978</v>
      </c>
      <c r="B980" s="26">
        <f>Cleaned_SalesTable!B980</f>
        <v>45737</v>
      </c>
      <c r="C980" s="4" t="str">
        <f t="shared" si="90"/>
        <v>Mar-2025</v>
      </c>
      <c r="D980" s="24">
        <f t="shared" si="91"/>
        <v>2025</v>
      </c>
      <c r="E980" s="4" t="str">
        <f>Cleaned_SalesTable!C980</f>
        <v>CUST1298</v>
      </c>
      <c r="F980" s="4" t="str">
        <f>VLOOKUP(E980,Cleaned_CustomerTable!$A:$H,2,FALSE())</f>
        <v>Tracy Stephens</v>
      </c>
      <c r="G980" s="24">
        <f>VLOOKUP(E980,Cleaned_CustomerTable!$A:$H,3,FALSE())</f>
        <v>64</v>
      </c>
      <c r="H980" s="4" t="str">
        <f>VLOOKUP(E980,Cleaned_CustomerTable!$A:$H,8,FALSE())</f>
        <v>Platinum</v>
      </c>
      <c r="I980" s="4" t="str">
        <f>VLOOKUP(E980,Cleaned_CustomerTable!$A:$H,6,FALSE())</f>
        <v>Maine</v>
      </c>
      <c r="J980" s="4" t="str">
        <f>Cleaned_SalesTable!D980</f>
        <v>PROD19</v>
      </c>
      <c r="K980" s="4" t="str">
        <f>VLOOKUP(J980,Cleaned_ProductTable!$A:$F,2,FALSE())</f>
        <v>Knee Support Brace</v>
      </c>
      <c r="L980" s="4" t="str">
        <f>VLOOKUP(J980,Cleaned_ProductTable!$A:$F,3,FALSE())</f>
        <v>Sports</v>
      </c>
      <c r="M980" s="4" t="str">
        <f>VLOOKUP(J980,Cleaned_ProductTable!$A:$F,4,FALSE())</f>
        <v>May-Reese</v>
      </c>
      <c r="N980" s="4">
        <f>VLOOKUP(J980,Cleaned_ProductTable!$A:$F,5,FALSE())</f>
        <v>21.34</v>
      </c>
      <c r="O980" s="4" t="str">
        <f>Cleaned_SalesTable!E980</f>
        <v>STORE13</v>
      </c>
      <c r="P980" s="4" t="str">
        <f>VLOOKUP(O980,Cleaned_StoreTable!$A:$F,2,FALSE())</f>
        <v>Gardner, Humphrey and Contreras</v>
      </c>
      <c r="Q980" s="4" t="str">
        <f>VLOOKUP(O980,Cleaned_StoreTable!$A:$F,3,FALSE())</f>
        <v>East</v>
      </c>
      <c r="R980" s="4" t="str">
        <f>VLOOKUP(O980,Cleaned_StoreTable!$A:$F,5,FALSE())</f>
        <v>Flagship</v>
      </c>
      <c r="S980" s="4">
        <f>Cleaned_SalesTable!F980</f>
        <v>3</v>
      </c>
      <c r="T980" s="9">
        <f>Cleaned_SalesTable!G980</f>
        <v>677.46</v>
      </c>
      <c r="U980" s="8">
        <f>Cleaned_SalesTable!H980</f>
        <v>0.05</v>
      </c>
      <c r="V980" s="4" t="str">
        <f>Cleaned_SalesTable!I980</f>
        <v>Credit Card</v>
      </c>
      <c r="W980" s="9">
        <f>Cleaned_SalesTable!J980</f>
        <v>1930.761</v>
      </c>
      <c r="X980" s="9">
        <f t="shared" si="92"/>
        <v>64.02</v>
      </c>
      <c r="Y980" s="9">
        <f t="shared" si="93"/>
        <v>1866.74</v>
      </c>
      <c r="Z980" s="10">
        <f t="shared" si="94"/>
        <v>0.96679999999999999</v>
      </c>
      <c r="AA980" s="4" t="str">
        <f t="shared" si="95"/>
        <v>High Value</v>
      </c>
    </row>
    <row r="981" spans="1:27" ht="15" customHeight="1" x14ac:dyDescent="0.3">
      <c r="A981" s="4" t="str">
        <f>Cleaned_SalesTable!A981</f>
        <v>SALE979</v>
      </c>
      <c r="B981" s="26">
        <f>Cleaned_SalesTable!B981</f>
        <v>45771</v>
      </c>
      <c r="C981" s="4" t="str">
        <f t="shared" si="90"/>
        <v>Apr-2025</v>
      </c>
      <c r="D981" s="24">
        <f t="shared" si="91"/>
        <v>2025</v>
      </c>
      <c r="E981" s="4" t="str">
        <f>Cleaned_SalesTable!C981</f>
        <v>CUST1328</v>
      </c>
      <c r="F981" s="4" t="str">
        <f>VLOOKUP(E981,Cleaned_CustomerTable!$A:$H,2,FALSE())</f>
        <v>Mario Harvey Jr.</v>
      </c>
      <c r="G981" s="24">
        <f>VLOOKUP(E981,Cleaned_CustomerTable!$A:$H,3,FALSE())</f>
        <v>46</v>
      </c>
      <c r="H981" s="4" t="str">
        <f>VLOOKUP(E981,Cleaned_CustomerTable!$A:$H,8,FALSE())</f>
        <v>Platinum</v>
      </c>
      <c r="I981" s="4" t="str">
        <f>VLOOKUP(E981,Cleaned_CustomerTable!$A:$H,6,FALSE())</f>
        <v>Minnesota</v>
      </c>
      <c r="J981" s="4" t="str">
        <f>Cleaned_SalesTable!D981</f>
        <v>PROD21</v>
      </c>
      <c r="K981" s="4" t="str">
        <f>VLOOKUP(J981,Cleaned_ProductTable!$A:$F,2,FALSE())</f>
        <v>Multi-Purpose Storage Box</v>
      </c>
      <c r="L981" s="4" t="str">
        <f>VLOOKUP(J981,Cleaned_ProductTable!$A:$F,3,FALSE())</f>
        <v>Home</v>
      </c>
      <c r="M981" s="4" t="str">
        <f>VLOOKUP(J981,Cleaned_ProductTable!$A:$F,4,FALSE())</f>
        <v>Gardner-Montes</v>
      </c>
      <c r="N981" s="4">
        <f>VLOOKUP(J981,Cleaned_ProductTable!$A:$F,5,FALSE())</f>
        <v>123.46</v>
      </c>
      <c r="O981" s="4" t="str">
        <f>Cleaned_SalesTable!E981</f>
        <v>STORE1</v>
      </c>
      <c r="P981" s="4" t="str">
        <f>VLOOKUP(O981,Cleaned_StoreTable!$A:$F,2,FALSE())</f>
        <v>Martinez, Adkins and Johnson</v>
      </c>
      <c r="Q981" s="4" t="str">
        <f>VLOOKUP(O981,Cleaned_StoreTable!$A:$F,3,FALSE())</f>
        <v>North</v>
      </c>
      <c r="R981" s="4" t="str">
        <f>VLOOKUP(O981,Cleaned_StoreTable!$A:$F,5,FALSE())</f>
        <v>Flagship</v>
      </c>
      <c r="S981" s="4">
        <f>Cleaned_SalesTable!F981</f>
        <v>3</v>
      </c>
      <c r="T981" s="9">
        <f>Cleaned_SalesTable!G981</f>
        <v>614.63</v>
      </c>
      <c r="U981" s="8">
        <f>Cleaned_SalesTable!H981</f>
        <v>0.06</v>
      </c>
      <c r="V981" s="4" t="str">
        <f>Cleaned_SalesTable!I981</f>
        <v>PayPal</v>
      </c>
      <c r="W981" s="9">
        <f>Cleaned_SalesTable!J981</f>
        <v>1733.2565999999999</v>
      </c>
      <c r="X981" s="9">
        <f t="shared" si="92"/>
        <v>370.38</v>
      </c>
      <c r="Y981" s="9">
        <f t="shared" si="93"/>
        <v>1362.88</v>
      </c>
      <c r="Z981" s="10">
        <f t="shared" si="94"/>
        <v>0.7863</v>
      </c>
      <c r="AA981" s="4" t="str">
        <f t="shared" si="95"/>
        <v>High Value</v>
      </c>
    </row>
    <row r="982" spans="1:27" ht="15" customHeight="1" x14ac:dyDescent="0.3">
      <c r="A982" s="4" t="str">
        <f>Cleaned_SalesTable!A982</f>
        <v>SALE980</v>
      </c>
      <c r="B982" s="26">
        <f>Cleaned_SalesTable!B982</f>
        <v>45272</v>
      </c>
      <c r="C982" s="4" t="str">
        <f t="shared" si="90"/>
        <v>Dec-2023</v>
      </c>
      <c r="D982" s="24">
        <f t="shared" si="91"/>
        <v>2023</v>
      </c>
      <c r="E982" s="4" t="str">
        <f>Cleaned_SalesTable!C982</f>
        <v>CUST1232</v>
      </c>
      <c r="F982" s="4" t="str">
        <f>VLOOKUP(E982,Cleaned_CustomerTable!$A:$H,2,FALSE())</f>
        <v>Christy Hill</v>
      </c>
      <c r="G982" s="24">
        <f>VLOOKUP(E982,Cleaned_CustomerTable!$A:$H,3,FALSE())</f>
        <v>27</v>
      </c>
      <c r="H982" s="4" t="str">
        <f>VLOOKUP(E982,Cleaned_CustomerTable!$A:$H,8,FALSE())</f>
        <v>Platinum</v>
      </c>
      <c r="I982" s="4" t="str">
        <f>VLOOKUP(E982,Cleaned_CustomerTable!$A:$H,6,FALSE())</f>
        <v>New Jersey</v>
      </c>
      <c r="J982" s="4" t="str">
        <f>Cleaned_SalesTable!D982</f>
        <v>PROD66</v>
      </c>
      <c r="K982" s="4" t="str">
        <f>VLOOKUP(J982,Cleaned_ProductTable!$A:$F,2,FALSE())</f>
        <v>Women's Hair Dryer Brush</v>
      </c>
      <c r="L982" s="4" t="str">
        <f>VLOOKUP(J982,Cleaned_ProductTable!$A:$F,3,FALSE())</f>
        <v>Beauty</v>
      </c>
      <c r="M982" s="4" t="str">
        <f>VLOOKUP(J982,Cleaned_ProductTable!$A:$F,4,FALSE())</f>
        <v>Torres, Spencer and Potter</v>
      </c>
      <c r="N982" s="4">
        <f>VLOOKUP(J982,Cleaned_ProductTable!$A:$F,5,FALSE())</f>
        <v>340.39</v>
      </c>
      <c r="O982" s="4" t="str">
        <f>Cleaned_SalesTable!E982</f>
        <v>STORE8</v>
      </c>
      <c r="P982" s="4" t="str">
        <f>VLOOKUP(O982,Cleaned_StoreTable!$A:$F,2,FALSE())</f>
        <v>Bean, Jones and Park</v>
      </c>
      <c r="Q982" s="4" t="str">
        <f>VLOOKUP(O982,Cleaned_StoreTable!$A:$F,3,FALSE())</f>
        <v>West</v>
      </c>
      <c r="R982" s="4" t="str">
        <f>VLOOKUP(O982,Cleaned_StoreTable!$A:$F,5,FALSE())</f>
        <v>Online</v>
      </c>
      <c r="S982" s="4">
        <f>Cleaned_SalesTable!F982</f>
        <v>4</v>
      </c>
      <c r="T982" s="9">
        <f>Cleaned_SalesTable!G982</f>
        <v>649.52</v>
      </c>
      <c r="U982" s="8">
        <f>Cleaned_SalesTable!H982</f>
        <v>0.11</v>
      </c>
      <c r="V982" s="4" t="str">
        <f>Cleaned_SalesTable!I982</f>
        <v>Credit Card</v>
      </c>
      <c r="W982" s="9">
        <f>Cleaned_SalesTable!J982</f>
        <v>2312.2912000000001</v>
      </c>
      <c r="X982" s="9">
        <f t="shared" si="92"/>
        <v>1361.56</v>
      </c>
      <c r="Y982" s="9">
        <f t="shared" si="93"/>
        <v>950.73</v>
      </c>
      <c r="Z982" s="10">
        <f t="shared" si="94"/>
        <v>0.41120000000000001</v>
      </c>
      <c r="AA982" s="4" t="str">
        <f t="shared" si="95"/>
        <v>High Value</v>
      </c>
    </row>
    <row r="983" spans="1:27" ht="15" customHeight="1" x14ac:dyDescent="0.3">
      <c r="A983" s="4" t="str">
        <f>Cleaned_SalesTable!A983</f>
        <v>SALE981</v>
      </c>
      <c r="B983" s="26">
        <f>Cleaned_SalesTable!B983</f>
        <v>45481</v>
      </c>
      <c r="C983" s="4" t="str">
        <f t="shared" si="90"/>
        <v>Jul-2024</v>
      </c>
      <c r="D983" s="24">
        <f t="shared" si="91"/>
        <v>2024</v>
      </c>
      <c r="E983" s="4" t="str">
        <f>Cleaned_SalesTable!C983</f>
        <v>CUST1445</v>
      </c>
      <c r="F983" s="4" t="str">
        <f>VLOOKUP(E983,Cleaned_CustomerTable!$A:$H,2,FALSE())</f>
        <v>Gene Lee</v>
      </c>
      <c r="G983" s="24">
        <f>VLOOKUP(E983,Cleaned_CustomerTable!$A:$H,3,FALSE())</f>
        <v>41</v>
      </c>
      <c r="H983" s="4" t="str">
        <f>VLOOKUP(E983,Cleaned_CustomerTable!$A:$H,8,FALSE())</f>
        <v>Platinum</v>
      </c>
      <c r="I983" s="4" t="str">
        <f>VLOOKUP(E983,Cleaned_CustomerTable!$A:$H,6,FALSE())</f>
        <v>Virginia</v>
      </c>
      <c r="J983" s="4" t="str">
        <f>Cleaned_SalesTable!D983</f>
        <v>PROD85</v>
      </c>
      <c r="K983" s="4" t="str">
        <f>VLOOKUP(J983,Cleaned_ProductTable!$A:$F,2,FALSE())</f>
        <v>Women's Beanie Hat</v>
      </c>
      <c r="L983" s="4" t="str">
        <f>VLOOKUP(J983,Cleaned_ProductTable!$A:$F,3,FALSE())</f>
        <v>Clothing</v>
      </c>
      <c r="M983" s="4" t="str">
        <f>VLOOKUP(J983,Cleaned_ProductTable!$A:$F,4,FALSE())</f>
        <v>Richardson-Carrillo</v>
      </c>
      <c r="N983" s="4">
        <f>VLOOKUP(J983,Cleaned_ProductTable!$A:$F,5,FALSE())</f>
        <v>119.57</v>
      </c>
      <c r="O983" s="4" t="str">
        <f>Cleaned_SalesTable!E983</f>
        <v>STORE8</v>
      </c>
      <c r="P983" s="4" t="str">
        <f>VLOOKUP(O983,Cleaned_StoreTable!$A:$F,2,FALSE())</f>
        <v>Bean, Jones and Park</v>
      </c>
      <c r="Q983" s="4" t="str">
        <f>VLOOKUP(O983,Cleaned_StoreTable!$A:$F,3,FALSE())</f>
        <v>West</v>
      </c>
      <c r="R983" s="4" t="str">
        <f>VLOOKUP(O983,Cleaned_StoreTable!$A:$F,5,FALSE())</f>
        <v>Online</v>
      </c>
      <c r="S983" s="4">
        <f>Cleaned_SalesTable!F983</f>
        <v>2</v>
      </c>
      <c r="T983" s="9">
        <f>Cleaned_SalesTable!G983</f>
        <v>943.93</v>
      </c>
      <c r="U983" s="8">
        <f>Cleaned_SalesTable!H983</f>
        <v>0.22</v>
      </c>
      <c r="V983" s="4" t="str">
        <f>Cleaned_SalesTable!I983</f>
        <v>PayPal</v>
      </c>
      <c r="W983" s="9">
        <f>Cleaned_SalesTable!J983</f>
        <v>1472.5308</v>
      </c>
      <c r="X983" s="9">
        <f t="shared" si="92"/>
        <v>239.14</v>
      </c>
      <c r="Y983" s="9">
        <f t="shared" si="93"/>
        <v>1233.3900000000001</v>
      </c>
      <c r="Z983" s="10">
        <f t="shared" si="94"/>
        <v>0.83760000000000001</v>
      </c>
      <c r="AA983" s="4" t="str">
        <f t="shared" si="95"/>
        <v>High Value</v>
      </c>
    </row>
    <row r="984" spans="1:27" ht="15" customHeight="1" x14ac:dyDescent="0.3">
      <c r="A984" s="4" t="str">
        <f>Cleaned_SalesTable!A984</f>
        <v>SALE982</v>
      </c>
      <c r="B984" s="26">
        <f>Cleaned_SalesTable!B984</f>
        <v>45228</v>
      </c>
      <c r="C984" s="4" t="str">
        <f t="shared" si="90"/>
        <v>Oct-2023</v>
      </c>
      <c r="D984" s="24">
        <f t="shared" si="91"/>
        <v>2023</v>
      </c>
      <c r="E984" s="4" t="str">
        <f>Cleaned_SalesTable!C984</f>
        <v>CUST1165</v>
      </c>
      <c r="F984" s="4" t="str">
        <f>VLOOKUP(E984,Cleaned_CustomerTable!$A:$H,2,FALSE())</f>
        <v>Jason Wheeler</v>
      </c>
      <c r="G984" s="24">
        <f>VLOOKUP(E984,Cleaned_CustomerTable!$A:$H,3,FALSE())</f>
        <v>47</v>
      </c>
      <c r="H984" s="4" t="str">
        <f>VLOOKUP(E984,Cleaned_CustomerTable!$A:$H,8,FALSE())</f>
        <v>Platinum</v>
      </c>
      <c r="I984" s="4" t="str">
        <f>VLOOKUP(E984,Cleaned_CustomerTable!$A:$H,6,FALSE())</f>
        <v>Illinois</v>
      </c>
      <c r="J984" s="4" t="str">
        <f>Cleaned_SalesTable!D984</f>
        <v>PROD31</v>
      </c>
      <c r="K984" s="4" t="str">
        <f>VLOOKUP(J984,Cleaned_ProductTable!$A:$F,2,FALSE())</f>
        <v>Basketball</v>
      </c>
      <c r="L984" s="4" t="str">
        <f>VLOOKUP(J984,Cleaned_ProductTable!$A:$F,3,FALSE())</f>
        <v>Sports</v>
      </c>
      <c r="M984" s="4" t="str">
        <f>VLOOKUP(J984,Cleaned_ProductTable!$A:$F,4,FALSE())</f>
        <v>Nolan-Snow</v>
      </c>
      <c r="N984" s="4">
        <f>VLOOKUP(J984,Cleaned_ProductTable!$A:$F,5,FALSE())</f>
        <v>204.39</v>
      </c>
      <c r="O984" s="4" t="str">
        <f>Cleaned_SalesTable!E984</f>
        <v>STORE8</v>
      </c>
      <c r="P984" s="4" t="str">
        <f>VLOOKUP(O984,Cleaned_StoreTable!$A:$F,2,FALSE())</f>
        <v>Bean, Jones and Park</v>
      </c>
      <c r="Q984" s="4" t="str">
        <f>VLOOKUP(O984,Cleaned_StoreTable!$A:$F,3,FALSE())</f>
        <v>West</v>
      </c>
      <c r="R984" s="4" t="str">
        <f>VLOOKUP(O984,Cleaned_StoreTable!$A:$F,5,FALSE())</f>
        <v>Online</v>
      </c>
      <c r="S984" s="4">
        <f>Cleaned_SalesTable!F984</f>
        <v>4</v>
      </c>
      <c r="T984" s="9">
        <f>Cleaned_SalesTable!G984</f>
        <v>538.73</v>
      </c>
      <c r="U984" s="8">
        <f>Cleaned_SalesTable!H984</f>
        <v>0.03</v>
      </c>
      <c r="V984" s="4" t="str">
        <f>Cleaned_SalesTable!I984</f>
        <v>Credit Card</v>
      </c>
      <c r="W984" s="9">
        <f>Cleaned_SalesTable!J984</f>
        <v>2090.2723999999998</v>
      </c>
      <c r="X984" s="9">
        <f t="shared" si="92"/>
        <v>817.56</v>
      </c>
      <c r="Y984" s="9">
        <f t="shared" si="93"/>
        <v>1272.71</v>
      </c>
      <c r="Z984" s="10">
        <f t="shared" si="94"/>
        <v>0.6089</v>
      </c>
      <c r="AA984" s="4" t="str">
        <f t="shared" si="95"/>
        <v>High Value</v>
      </c>
    </row>
    <row r="985" spans="1:27" ht="15" customHeight="1" x14ac:dyDescent="0.3">
      <c r="A985" s="4" t="str">
        <f>Cleaned_SalesTable!A985</f>
        <v>SALE983</v>
      </c>
      <c r="B985" s="26">
        <f>Cleaned_SalesTable!B985</f>
        <v>45432</v>
      </c>
      <c r="C985" s="4" t="str">
        <f t="shared" si="90"/>
        <v>May-2024</v>
      </c>
      <c r="D985" s="24">
        <f t="shared" si="91"/>
        <v>2024</v>
      </c>
      <c r="E985" s="4" t="str">
        <f>Cleaned_SalesTable!C985</f>
        <v>CUST1088</v>
      </c>
      <c r="F985" s="4" t="str">
        <f>VLOOKUP(E985,Cleaned_CustomerTable!$A:$H,2,FALSE())</f>
        <v>Timothy Wright</v>
      </c>
      <c r="G985" s="24">
        <f>VLOOKUP(E985,Cleaned_CustomerTable!$A:$H,3,FALSE())</f>
        <v>58</v>
      </c>
      <c r="H985" s="4" t="str">
        <f>VLOOKUP(E985,Cleaned_CustomerTable!$A:$H,8,FALSE())</f>
        <v>Silver</v>
      </c>
      <c r="I985" s="4" t="str">
        <f>VLOOKUP(E985,Cleaned_CustomerTable!$A:$H,6,FALSE())</f>
        <v>Arkansas</v>
      </c>
      <c r="J985" s="4" t="str">
        <f>Cleaned_SalesTable!D985</f>
        <v>PROD66</v>
      </c>
      <c r="K985" s="4" t="str">
        <f>VLOOKUP(J985,Cleaned_ProductTable!$A:$F,2,FALSE())</f>
        <v>Women's Hair Dryer Brush</v>
      </c>
      <c r="L985" s="4" t="str">
        <f>VLOOKUP(J985,Cleaned_ProductTable!$A:$F,3,FALSE())</f>
        <v>Beauty</v>
      </c>
      <c r="M985" s="4" t="str">
        <f>VLOOKUP(J985,Cleaned_ProductTable!$A:$F,4,FALSE())</f>
        <v>Torres, Spencer and Potter</v>
      </c>
      <c r="N985" s="4">
        <f>VLOOKUP(J985,Cleaned_ProductTable!$A:$F,5,FALSE())</f>
        <v>340.39</v>
      </c>
      <c r="O985" s="4" t="str">
        <f>Cleaned_SalesTable!E985</f>
        <v>STORE8</v>
      </c>
      <c r="P985" s="4" t="str">
        <f>VLOOKUP(O985,Cleaned_StoreTable!$A:$F,2,FALSE())</f>
        <v>Bean, Jones and Park</v>
      </c>
      <c r="Q985" s="4" t="str">
        <f>VLOOKUP(O985,Cleaned_StoreTable!$A:$F,3,FALSE())</f>
        <v>West</v>
      </c>
      <c r="R985" s="4" t="str">
        <f>VLOOKUP(O985,Cleaned_StoreTable!$A:$F,5,FALSE())</f>
        <v>Online</v>
      </c>
      <c r="S985" s="4">
        <f>Cleaned_SalesTable!F985</f>
        <v>2</v>
      </c>
      <c r="T985" s="9">
        <f>Cleaned_SalesTable!G985</f>
        <v>853.93</v>
      </c>
      <c r="U985" s="8">
        <f>Cleaned_SalesTable!H985</f>
        <v>0.01</v>
      </c>
      <c r="V985" s="4" t="str">
        <f>Cleaned_SalesTable!I985</f>
        <v>PayPal</v>
      </c>
      <c r="W985" s="9">
        <f>Cleaned_SalesTable!J985</f>
        <v>1690.7814000000001</v>
      </c>
      <c r="X985" s="9">
        <f t="shared" si="92"/>
        <v>680.78</v>
      </c>
      <c r="Y985" s="9">
        <f t="shared" si="93"/>
        <v>1010</v>
      </c>
      <c r="Z985" s="10">
        <f t="shared" si="94"/>
        <v>0.59740000000000004</v>
      </c>
      <c r="AA985" s="4" t="str">
        <f t="shared" si="95"/>
        <v>High Value</v>
      </c>
    </row>
    <row r="986" spans="1:27" ht="15" customHeight="1" x14ac:dyDescent="0.3">
      <c r="A986" s="4" t="str">
        <f>Cleaned_SalesTable!A986</f>
        <v>SALE984</v>
      </c>
      <c r="B986" s="26">
        <f>Cleaned_SalesTable!B986</f>
        <v>45914</v>
      </c>
      <c r="C986" s="4" t="str">
        <f t="shared" si="90"/>
        <v>Sep-2025</v>
      </c>
      <c r="D986" s="24">
        <f t="shared" si="91"/>
        <v>2025</v>
      </c>
      <c r="E986" s="4" t="str">
        <f>Cleaned_SalesTable!C986</f>
        <v>CUST1491</v>
      </c>
      <c r="F986" s="4" t="str">
        <f>VLOOKUP(E986,Cleaned_CustomerTable!$A:$H,2,FALSE())</f>
        <v>Kaitlin Brown</v>
      </c>
      <c r="G986" s="24">
        <f>VLOOKUP(E986,Cleaned_CustomerTable!$A:$H,3,FALSE())</f>
        <v>52</v>
      </c>
      <c r="H986" s="4" t="str">
        <f>VLOOKUP(E986,Cleaned_CustomerTable!$A:$H,8,FALSE())</f>
        <v>Gold</v>
      </c>
      <c r="I986" s="4" t="str">
        <f>VLOOKUP(E986,Cleaned_CustomerTable!$A:$H,6,FALSE())</f>
        <v>South Dakota</v>
      </c>
      <c r="J986" s="4" t="str">
        <f>Cleaned_SalesTable!D986</f>
        <v>PROD29</v>
      </c>
      <c r="K986" s="4" t="str">
        <f>VLOOKUP(J986,Cleaned_ProductTable!$A:$F,2,FALSE())</f>
        <v>Fabric Sofa Throw Blanket</v>
      </c>
      <c r="L986" s="4" t="str">
        <f>VLOOKUP(J986,Cleaned_ProductTable!$A:$F,3,FALSE())</f>
        <v>Home</v>
      </c>
      <c r="M986" s="4" t="str">
        <f>VLOOKUP(J986,Cleaned_ProductTable!$A:$F,4,FALSE())</f>
        <v>Hoffman Group</v>
      </c>
      <c r="N986" s="4">
        <f>VLOOKUP(J986,Cleaned_ProductTable!$A:$F,5,FALSE())</f>
        <v>218.48</v>
      </c>
      <c r="O986" s="4" t="str">
        <f>Cleaned_SalesTable!E986</f>
        <v>STORE4</v>
      </c>
      <c r="P986" s="4" t="str">
        <f>VLOOKUP(O986,Cleaned_StoreTable!$A:$F,2,FALSE())</f>
        <v>Alexander Group</v>
      </c>
      <c r="Q986" s="4" t="str">
        <f>VLOOKUP(O986,Cleaned_StoreTable!$A:$F,3,FALSE())</f>
        <v>South</v>
      </c>
      <c r="R986" s="4" t="str">
        <f>VLOOKUP(O986,Cleaned_StoreTable!$A:$F,5,FALSE())</f>
        <v>Online</v>
      </c>
      <c r="S986" s="4">
        <f>Cleaned_SalesTable!F986</f>
        <v>4</v>
      </c>
      <c r="T986" s="9">
        <f>Cleaned_SalesTable!G986</f>
        <v>465.42</v>
      </c>
      <c r="U986" s="8">
        <f>Cleaned_SalesTable!H986</f>
        <v>0.26</v>
      </c>
      <c r="V986" s="4" t="str">
        <f>Cleaned_SalesTable!I986</f>
        <v>COD</v>
      </c>
      <c r="W986" s="9">
        <f>Cleaned_SalesTable!J986</f>
        <v>1377.6432</v>
      </c>
      <c r="X986" s="9">
        <f t="shared" si="92"/>
        <v>873.92</v>
      </c>
      <c r="Y986" s="9">
        <f t="shared" si="93"/>
        <v>503.72</v>
      </c>
      <c r="Z986" s="10">
        <f t="shared" si="94"/>
        <v>0.36559999999999998</v>
      </c>
      <c r="AA986" s="4" t="str">
        <f t="shared" si="95"/>
        <v>High Value</v>
      </c>
    </row>
    <row r="987" spans="1:27" ht="15" customHeight="1" x14ac:dyDescent="0.3">
      <c r="A987" s="4" t="str">
        <f>Cleaned_SalesTable!A987</f>
        <v>SALE985</v>
      </c>
      <c r="B987" s="26">
        <f>Cleaned_SalesTable!B987</f>
        <v>45758</v>
      </c>
      <c r="C987" s="4" t="str">
        <f t="shared" si="90"/>
        <v>Apr-2025</v>
      </c>
      <c r="D987" s="24">
        <f t="shared" si="91"/>
        <v>2025</v>
      </c>
      <c r="E987" s="4" t="str">
        <f>Cleaned_SalesTable!C987</f>
        <v>CUST1055</v>
      </c>
      <c r="F987" s="4" t="str">
        <f>VLOOKUP(E987,Cleaned_CustomerTable!$A:$H,2,FALSE())</f>
        <v>Wayne Mcpherson</v>
      </c>
      <c r="G987" s="24">
        <f>VLOOKUP(E987,Cleaned_CustomerTable!$A:$H,3,FALSE())</f>
        <v>56</v>
      </c>
      <c r="H987" s="4" t="str">
        <f>VLOOKUP(E987,Cleaned_CustomerTable!$A:$H,8,FALSE())</f>
        <v>Bronze</v>
      </c>
      <c r="I987" s="4" t="str">
        <f>VLOOKUP(E987,Cleaned_CustomerTable!$A:$H,6,FALSE())</f>
        <v>Minnesota</v>
      </c>
      <c r="J987" s="4" t="str">
        <f>Cleaned_SalesTable!D987</f>
        <v>PROD1</v>
      </c>
      <c r="K987" s="4" t="str">
        <f>VLOOKUP(J987,Cleaned_ProductTable!$A:$F,2,FALSE())</f>
        <v>Men's Graphic T-Shirt</v>
      </c>
      <c r="L987" s="4" t="str">
        <f>VLOOKUP(J987,Cleaned_ProductTable!$A:$F,3,FALSE())</f>
        <v>Clothing</v>
      </c>
      <c r="M987" s="4" t="str">
        <f>VLOOKUP(J987,Cleaned_ProductTable!$A:$F,4,FALSE())</f>
        <v>Terry-Moore</v>
      </c>
      <c r="N987" s="4">
        <f>VLOOKUP(J987,Cleaned_ProductTable!$A:$F,5,FALSE())</f>
        <v>342.56</v>
      </c>
      <c r="O987" s="4" t="str">
        <f>Cleaned_SalesTable!E987</f>
        <v>STORE11</v>
      </c>
      <c r="P987" s="4" t="str">
        <f>VLOOKUP(O987,Cleaned_StoreTable!$A:$F,2,FALSE())</f>
        <v>Aguirre-Keller</v>
      </c>
      <c r="Q987" s="4" t="str">
        <f>VLOOKUP(O987,Cleaned_StoreTable!$A:$F,3,FALSE())</f>
        <v>South</v>
      </c>
      <c r="R987" s="4" t="str">
        <f>VLOOKUP(O987,Cleaned_StoreTable!$A:$F,5,FALSE())</f>
        <v>Online</v>
      </c>
      <c r="S987" s="4">
        <f>Cleaned_SalesTable!F987</f>
        <v>4</v>
      </c>
      <c r="T987" s="9">
        <f>Cleaned_SalesTable!G987</f>
        <v>880.26</v>
      </c>
      <c r="U987" s="8">
        <f>Cleaned_SalesTable!H987</f>
        <v>0.11</v>
      </c>
      <c r="V987" s="4" t="str">
        <f>Cleaned_SalesTable!I987</f>
        <v>COD</v>
      </c>
      <c r="W987" s="9">
        <f>Cleaned_SalesTable!J987</f>
        <v>3133.7256000000002</v>
      </c>
      <c r="X987" s="9">
        <f t="shared" si="92"/>
        <v>1370.24</v>
      </c>
      <c r="Y987" s="9">
        <f t="shared" si="93"/>
        <v>1763.49</v>
      </c>
      <c r="Z987" s="10">
        <f t="shared" si="94"/>
        <v>0.56269999999999998</v>
      </c>
      <c r="AA987" s="4" t="str">
        <f t="shared" si="95"/>
        <v>High Value</v>
      </c>
    </row>
    <row r="988" spans="1:27" ht="15" customHeight="1" x14ac:dyDescent="0.3">
      <c r="A988" s="4" t="str">
        <f>Cleaned_SalesTable!A988</f>
        <v>SALE986</v>
      </c>
      <c r="B988" s="26">
        <f>Cleaned_SalesTable!B988</f>
        <v>45429</v>
      </c>
      <c r="C988" s="4" t="str">
        <f t="shared" si="90"/>
        <v>May-2024</v>
      </c>
      <c r="D988" s="24">
        <f t="shared" si="91"/>
        <v>2024</v>
      </c>
      <c r="E988" s="4" t="str">
        <f>Cleaned_SalesTable!C988</f>
        <v>CUST1483</v>
      </c>
      <c r="F988" s="4" t="str">
        <f>VLOOKUP(E988,Cleaned_CustomerTable!$A:$H,2,FALSE())</f>
        <v>Sarah Smith</v>
      </c>
      <c r="G988" s="24">
        <f>VLOOKUP(E988,Cleaned_CustomerTable!$A:$H,3,FALSE())</f>
        <v>48</v>
      </c>
      <c r="H988" s="4" t="str">
        <f>VLOOKUP(E988,Cleaned_CustomerTable!$A:$H,8,FALSE())</f>
        <v>Gold</v>
      </c>
      <c r="I988" s="4" t="str">
        <f>VLOOKUP(E988,Cleaned_CustomerTable!$A:$H,6,FALSE())</f>
        <v>Nevada</v>
      </c>
      <c r="J988" s="4" t="str">
        <f>Cleaned_SalesTable!D988</f>
        <v>PROD51</v>
      </c>
      <c r="K988" s="4" t="str">
        <f>VLOOKUP(J988,Cleaned_ProductTable!$A:$F,2,FALSE())</f>
        <v>HDMI Cable – 2m</v>
      </c>
      <c r="L988" s="4" t="str">
        <f>VLOOKUP(J988,Cleaned_ProductTable!$A:$F,3,FALSE())</f>
        <v>Electronics</v>
      </c>
      <c r="M988" s="4" t="str">
        <f>VLOOKUP(J988,Cleaned_ProductTable!$A:$F,4,FALSE())</f>
        <v>Bautista, Green and Hale</v>
      </c>
      <c r="N988" s="4">
        <f>VLOOKUP(J988,Cleaned_ProductTable!$A:$F,5,FALSE())</f>
        <v>88.49</v>
      </c>
      <c r="O988" s="4" t="str">
        <f>Cleaned_SalesTable!E988</f>
        <v>STORE11</v>
      </c>
      <c r="P988" s="4" t="str">
        <f>VLOOKUP(O988,Cleaned_StoreTable!$A:$F,2,FALSE())</f>
        <v>Aguirre-Keller</v>
      </c>
      <c r="Q988" s="4" t="str">
        <f>VLOOKUP(O988,Cleaned_StoreTable!$A:$F,3,FALSE())</f>
        <v>South</v>
      </c>
      <c r="R988" s="4" t="str">
        <f>VLOOKUP(O988,Cleaned_StoreTable!$A:$F,5,FALSE())</f>
        <v>Online</v>
      </c>
      <c r="S988" s="4">
        <f>Cleaned_SalesTable!F988</f>
        <v>3</v>
      </c>
      <c r="T988" s="9">
        <f>Cleaned_SalesTable!G988</f>
        <v>461.02</v>
      </c>
      <c r="U988" s="8">
        <f>Cleaned_SalesTable!H988</f>
        <v>0.28999999999999998</v>
      </c>
      <c r="V988" s="4" t="str">
        <f>Cleaned_SalesTable!I988</f>
        <v>PayPal</v>
      </c>
      <c r="W988" s="9">
        <f>Cleaned_SalesTable!J988</f>
        <v>981.97260000000006</v>
      </c>
      <c r="X988" s="9">
        <f t="shared" si="92"/>
        <v>265.47000000000003</v>
      </c>
      <c r="Y988" s="9">
        <f t="shared" si="93"/>
        <v>716.5</v>
      </c>
      <c r="Z988" s="10">
        <f t="shared" si="94"/>
        <v>0.72970000000000002</v>
      </c>
      <c r="AA988" s="4" t="str">
        <f t="shared" si="95"/>
        <v>Standard</v>
      </c>
    </row>
    <row r="989" spans="1:27" ht="15" customHeight="1" x14ac:dyDescent="0.3">
      <c r="A989" s="4" t="str">
        <f>Cleaned_SalesTable!A989</f>
        <v>SALE987</v>
      </c>
      <c r="B989" s="26">
        <f>Cleaned_SalesTable!B989</f>
        <v>45578</v>
      </c>
      <c r="C989" s="4" t="str">
        <f t="shared" si="90"/>
        <v>Oct-2024</v>
      </c>
      <c r="D989" s="24">
        <f t="shared" si="91"/>
        <v>2024</v>
      </c>
      <c r="E989" s="4" t="str">
        <f>Cleaned_SalesTable!C989</f>
        <v>CUST1026</v>
      </c>
      <c r="F989" s="4" t="str">
        <f>VLOOKUP(E989,Cleaned_CustomerTable!$A:$H,2,FALSE())</f>
        <v>Amber Carlson</v>
      </c>
      <c r="G989" s="24">
        <f>VLOOKUP(E989,Cleaned_CustomerTable!$A:$H,3,FALSE())</f>
        <v>18</v>
      </c>
      <c r="H989" s="4" t="str">
        <f>VLOOKUP(E989,Cleaned_CustomerTable!$A:$H,8,FALSE())</f>
        <v>Gold</v>
      </c>
      <c r="I989" s="4" t="str">
        <f>VLOOKUP(E989,Cleaned_CustomerTable!$A:$H,6,FALSE())</f>
        <v>Missouri</v>
      </c>
      <c r="J989" s="4" t="str">
        <f>Cleaned_SalesTable!D989</f>
        <v>PROD25</v>
      </c>
      <c r="K989" s="4" t="str">
        <f>VLOOKUP(J989,Cleaned_ProductTable!$A:$F,2,FALSE())</f>
        <v>Women's Scarf Set</v>
      </c>
      <c r="L989" s="4" t="str">
        <f>VLOOKUP(J989,Cleaned_ProductTable!$A:$F,3,FALSE())</f>
        <v>Clothing</v>
      </c>
      <c r="M989" s="4" t="str">
        <f>VLOOKUP(J989,Cleaned_ProductTable!$A:$F,4,FALSE())</f>
        <v>Brown and Sons</v>
      </c>
      <c r="N989" s="4">
        <f>VLOOKUP(J989,Cleaned_ProductTable!$A:$F,5,FALSE())</f>
        <v>174.02</v>
      </c>
      <c r="O989" s="4" t="str">
        <f>Cleaned_SalesTable!E989</f>
        <v>STORE13</v>
      </c>
      <c r="P989" s="4" t="str">
        <f>VLOOKUP(O989,Cleaned_StoreTable!$A:$F,2,FALSE())</f>
        <v>Gardner, Humphrey and Contreras</v>
      </c>
      <c r="Q989" s="4" t="str">
        <f>VLOOKUP(O989,Cleaned_StoreTable!$A:$F,3,FALSE())</f>
        <v>East</v>
      </c>
      <c r="R989" s="4" t="str">
        <f>VLOOKUP(O989,Cleaned_StoreTable!$A:$F,5,FALSE())</f>
        <v>Flagship</v>
      </c>
      <c r="S989" s="4">
        <f>Cleaned_SalesTable!F989</f>
        <v>1</v>
      </c>
      <c r="T989" s="9">
        <f>Cleaned_SalesTable!G989</f>
        <v>531.99</v>
      </c>
      <c r="U989" s="8">
        <f>Cleaned_SalesTable!H989</f>
        <v>0.17</v>
      </c>
      <c r="V989" s="4" t="str">
        <f>Cleaned_SalesTable!I989</f>
        <v>PayPal</v>
      </c>
      <c r="W989" s="9">
        <f>Cleaned_SalesTable!J989</f>
        <v>441.55169999999998</v>
      </c>
      <c r="X989" s="9">
        <f t="shared" si="92"/>
        <v>174.02</v>
      </c>
      <c r="Y989" s="9">
        <f t="shared" si="93"/>
        <v>267.52999999999997</v>
      </c>
      <c r="Z989" s="10">
        <f t="shared" si="94"/>
        <v>0.60589999999999999</v>
      </c>
      <c r="AA989" s="4" t="str">
        <f t="shared" si="95"/>
        <v>Standard</v>
      </c>
    </row>
    <row r="990" spans="1:27" ht="15" customHeight="1" x14ac:dyDescent="0.3">
      <c r="A990" s="4" t="str">
        <f>Cleaned_SalesTable!A990</f>
        <v>SALE988</v>
      </c>
      <c r="B990" s="26">
        <f>Cleaned_SalesTable!B990</f>
        <v>45486</v>
      </c>
      <c r="C990" s="4" t="str">
        <f t="shared" si="90"/>
        <v>Jul-2024</v>
      </c>
      <c r="D990" s="24">
        <f t="shared" si="91"/>
        <v>2024</v>
      </c>
      <c r="E990" s="4" t="str">
        <f>Cleaned_SalesTable!C990</f>
        <v>CUST1004</v>
      </c>
      <c r="F990" s="4" t="str">
        <f>VLOOKUP(E990,Cleaned_CustomerTable!$A:$H,2,FALSE())</f>
        <v>Caroline Collins</v>
      </c>
      <c r="G990" s="24">
        <f>VLOOKUP(E990,Cleaned_CustomerTable!$A:$H,3,FALSE())</f>
        <v>64</v>
      </c>
      <c r="H990" s="4" t="str">
        <f>VLOOKUP(E990,Cleaned_CustomerTable!$A:$H,8,FALSE())</f>
        <v>Silver</v>
      </c>
      <c r="I990" s="4" t="str">
        <f>VLOOKUP(E990,Cleaned_CustomerTable!$A:$H,6,FALSE())</f>
        <v>California</v>
      </c>
      <c r="J990" s="4" t="str">
        <f>Cleaned_SalesTable!D990</f>
        <v>PROD47</v>
      </c>
      <c r="K990" s="4" t="str">
        <f>VLOOKUP(J990,Cleaned_ProductTable!$A:$F,2,FALSE())</f>
        <v>Makeup Brush Set</v>
      </c>
      <c r="L990" s="4" t="str">
        <f>VLOOKUP(J990,Cleaned_ProductTable!$A:$F,3,FALSE())</f>
        <v>Beauty</v>
      </c>
      <c r="M990" s="4" t="str">
        <f>VLOOKUP(J990,Cleaned_ProductTable!$A:$F,4,FALSE())</f>
        <v>Cook Inc</v>
      </c>
      <c r="N990" s="4">
        <f>VLOOKUP(J990,Cleaned_ProductTable!$A:$F,5,FALSE())</f>
        <v>250.42</v>
      </c>
      <c r="O990" s="4" t="str">
        <f>Cleaned_SalesTable!E990</f>
        <v>STORE17</v>
      </c>
      <c r="P990" s="4" t="str">
        <f>VLOOKUP(O990,Cleaned_StoreTable!$A:$F,2,FALSE())</f>
        <v>Holloway Ltd</v>
      </c>
      <c r="Q990" s="4" t="str">
        <f>VLOOKUP(O990,Cleaned_StoreTable!$A:$F,3,FALSE())</f>
        <v>North</v>
      </c>
      <c r="R990" s="4" t="str">
        <f>VLOOKUP(O990,Cleaned_StoreTable!$A:$F,5,FALSE())</f>
        <v>Flagship</v>
      </c>
      <c r="S990" s="4">
        <f>Cleaned_SalesTable!F990</f>
        <v>2</v>
      </c>
      <c r="T990" s="9">
        <f>Cleaned_SalesTable!G990</f>
        <v>274.08999999999997</v>
      </c>
      <c r="U990" s="8">
        <f>Cleaned_SalesTable!H990</f>
        <v>0.13</v>
      </c>
      <c r="V990" s="4" t="str">
        <f>Cleaned_SalesTable!I990</f>
        <v>PayPal</v>
      </c>
      <c r="W990" s="9">
        <f>Cleaned_SalesTable!J990</f>
        <v>476.91660000000002</v>
      </c>
      <c r="X990" s="9">
        <f t="shared" si="92"/>
        <v>500.84</v>
      </c>
      <c r="Y990" s="9">
        <f t="shared" si="93"/>
        <v>-23.92</v>
      </c>
      <c r="Z990" s="10">
        <f t="shared" si="94"/>
        <v>-5.0200000000000002E-2</v>
      </c>
      <c r="AA990" s="4" t="str">
        <f t="shared" si="95"/>
        <v>Standard</v>
      </c>
    </row>
    <row r="991" spans="1:27" ht="15" customHeight="1" x14ac:dyDescent="0.3">
      <c r="A991" s="4" t="str">
        <f>Cleaned_SalesTable!A991</f>
        <v>SALE989</v>
      </c>
      <c r="B991" s="26">
        <f>Cleaned_SalesTable!B991</f>
        <v>45694</v>
      </c>
      <c r="C991" s="4" t="str">
        <f t="shared" si="90"/>
        <v>Feb-2025</v>
      </c>
      <c r="D991" s="24">
        <f t="shared" si="91"/>
        <v>2025</v>
      </c>
      <c r="E991" s="4" t="str">
        <f>Cleaned_SalesTable!C991</f>
        <v>CUST1443</v>
      </c>
      <c r="F991" s="4" t="str">
        <f>VLOOKUP(E991,Cleaned_CustomerTable!$A:$H,2,FALSE())</f>
        <v>Adam Castro</v>
      </c>
      <c r="G991" s="24">
        <f>VLOOKUP(E991,Cleaned_CustomerTable!$A:$H,3,FALSE())</f>
        <v>51</v>
      </c>
      <c r="H991" s="4" t="str">
        <f>VLOOKUP(E991,Cleaned_CustomerTable!$A:$H,8,FALSE())</f>
        <v>Silver</v>
      </c>
      <c r="I991" s="4" t="str">
        <f>VLOOKUP(E991,Cleaned_CustomerTable!$A:$H,6,FALSE())</f>
        <v>Texas</v>
      </c>
      <c r="J991" s="4" t="str">
        <f>Cleaned_SalesTable!D991</f>
        <v>PROD88</v>
      </c>
      <c r="K991" s="4" t="str">
        <f>VLOOKUP(J991,Cleaned_ProductTable!$A:$F,2,FALSE())</f>
        <v>Sports Wrist Sweatbands</v>
      </c>
      <c r="L991" s="4" t="str">
        <f>VLOOKUP(J991,Cleaned_ProductTable!$A:$F,3,FALSE())</f>
        <v>Sports</v>
      </c>
      <c r="M991" s="4" t="str">
        <f>VLOOKUP(J991,Cleaned_ProductTable!$A:$F,4,FALSE())</f>
        <v>Olsen-Daniels</v>
      </c>
      <c r="N991" s="4">
        <f>VLOOKUP(J991,Cleaned_ProductTable!$A:$F,5,FALSE())</f>
        <v>131.24</v>
      </c>
      <c r="O991" s="4" t="str">
        <f>Cleaned_SalesTable!E991</f>
        <v>STORE10</v>
      </c>
      <c r="P991" s="4" t="str">
        <f>VLOOKUP(O991,Cleaned_StoreTable!$A:$F,2,FALSE())</f>
        <v>Hill, Wagner and Ballard</v>
      </c>
      <c r="Q991" s="4" t="str">
        <f>VLOOKUP(O991,Cleaned_StoreTable!$A:$F,3,FALSE())</f>
        <v>East</v>
      </c>
      <c r="R991" s="4" t="str">
        <f>VLOOKUP(O991,Cleaned_StoreTable!$A:$F,5,FALSE())</f>
        <v>Online</v>
      </c>
      <c r="S991" s="4">
        <f>Cleaned_SalesTable!F991</f>
        <v>1</v>
      </c>
      <c r="T991" s="9">
        <f>Cleaned_SalesTable!G991</f>
        <v>66.14</v>
      </c>
      <c r="U991" s="8">
        <f>Cleaned_SalesTable!H991</f>
        <v>0.14000000000000001</v>
      </c>
      <c r="V991" s="4" t="str">
        <f>Cleaned_SalesTable!I991</f>
        <v>COD</v>
      </c>
      <c r="W991" s="9">
        <f>Cleaned_SalesTable!J991</f>
        <v>56.880400000000002</v>
      </c>
      <c r="X991" s="9">
        <f t="shared" si="92"/>
        <v>131.24</v>
      </c>
      <c r="Y991" s="9">
        <f t="shared" si="93"/>
        <v>-74.36</v>
      </c>
      <c r="Z991" s="10">
        <f t="shared" si="94"/>
        <v>-1.3072999999999999</v>
      </c>
      <c r="AA991" s="4" t="str">
        <f t="shared" si="95"/>
        <v>Standard</v>
      </c>
    </row>
    <row r="992" spans="1:27" ht="15" customHeight="1" x14ac:dyDescent="0.3">
      <c r="A992" s="4" t="str">
        <f>Cleaned_SalesTable!A992</f>
        <v>SALE990</v>
      </c>
      <c r="B992" s="26">
        <f>Cleaned_SalesTable!B992</f>
        <v>45875</v>
      </c>
      <c r="C992" s="4" t="str">
        <f t="shared" si="90"/>
        <v>Aug-2025</v>
      </c>
      <c r="D992" s="24">
        <f t="shared" si="91"/>
        <v>2025</v>
      </c>
      <c r="E992" s="4" t="str">
        <f>Cleaned_SalesTable!C992</f>
        <v>CUST1077</v>
      </c>
      <c r="F992" s="4" t="str">
        <f>VLOOKUP(E992,Cleaned_CustomerTable!$A:$H,2,FALSE())</f>
        <v>Katherine Young</v>
      </c>
      <c r="G992" s="24">
        <f>VLOOKUP(E992,Cleaned_CustomerTable!$A:$H,3,FALSE())</f>
        <v>29</v>
      </c>
      <c r="H992" s="4" t="str">
        <f>VLOOKUP(E992,Cleaned_CustomerTable!$A:$H,8,FALSE())</f>
        <v>Gold</v>
      </c>
      <c r="I992" s="4" t="str">
        <f>VLOOKUP(E992,Cleaned_CustomerTable!$A:$H,6,FALSE())</f>
        <v>Vermont</v>
      </c>
      <c r="J992" s="4" t="str">
        <f>Cleaned_SalesTable!D992</f>
        <v>PROD20</v>
      </c>
      <c r="K992" s="4" t="str">
        <f>VLOOKUP(J992,Cleaned_ProductTable!$A:$F,2,FALSE())</f>
        <v>Outdoor Sports Water Bottle</v>
      </c>
      <c r="L992" s="4" t="str">
        <f>VLOOKUP(J992,Cleaned_ProductTable!$A:$F,3,FALSE())</f>
        <v>Sports</v>
      </c>
      <c r="M992" s="4" t="str">
        <f>VLOOKUP(J992,Cleaned_ProductTable!$A:$F,4,FALSE())</f>
        <v>Soto-Ellis</v>
      </c>
      <c r="N992" s="4">
        <f>VLOOKUP(J992,Cleaned_ProductTable!$A:$F,5,FALSE())</f>
        <v>131.51</v>
      </c>
      <c r="O992" s="4" t="str">
        <f>Cleaned_SalesTable!E992</f>
        <v>STORE9</v>
      </c>
      <c r="P992" s="4" t="str">
        <f>VLOOKUP(O992,Cleaned_StoreTable!$A:$F,2,FALSE())</f>
        <v>Moore, Padilla and Butler</v>
      </c>
      <c r="Q992" s="4" t="str">
        <f>VLOOKUP(O992,Cleaned_StoreTable!$A:$F,3,FALSE())</f>
        <v>South</v>
      </c>
      <c r="R992" s="4" t="str">
        <f>VLOOKUP(O992,Cleaned_StoreTable!$A:$F,5,FALSE())</f>
        <v>Flagship</v>
      </c>
      <c r="S992" s="4">
        <f>Cleaned_SalesTable!F992</f>
        <v>3</v>
      </c>
      <c r="T992" s="9">
        <f>Cleaned_SalesTable!G992</f>
        <v>955.82</v>
      </c>
      <c r="U992" s="8">
        <f>Cleaned_SalesTable!H992</f>
        <v>0.16</v>
      </c>
      <c r="V992" s="4" t="str">
        <f>Cleaned_SalesTable!I992</f>
        <v>COD</v>
      </c>
      <c r="W992" s="9">
        <f>Cleaned_SalesTable!J992</f>
        <v>2408.6664000000001</v>
      </c>
      <c r="X992" s="9">
        <f t="shared" si="92"/>
        <v>394.53</v>
      </c>
      <c r="Y992" s="9">
        <f t="shared" si="93"/>
        <v>2014.14</v>
      </c>
      <c r="Z992" s="10">
        <f t="shared" si="94"/>
        <v>0.83620000000000005</v>
      </c>
      <c r="AA992" s="4" t="str">
        <f t="shared" si="95"/>
        <v>High Value</v>
      </c>
    </row>
    <row r="993" spans="1:27" ht="15" customHeight="1" x14ac:dyDescent="0.3">
      <c r="A993" s="4" t="str">
        <f>Cleaned_SalesTable!A993</f>
        <v>SALE991</v>
      </c>
      <c r="B993" s="26">
        <f>Cleaned_SalesTable!B993</f>
        <v>45432</v>
      </c>
      <c r="C993" s="4" t="str">
        <f t="shared" si="90"/>
        <v>May-2024</v>
      </c>
      <c r="D993" s="24">
        <f t="shared" si="91"/>
        <v>2024</v>
      </c>
      <c r="E993" s="4" t="str">
        <f>Cleaned_SalesTable!C993</f>
        <v>CUST1319</v>
      </c>
      <c r="F993" s="4" t="str">
        <f>VLOOKUP(E993,Cleaned_CustomerTable!$A:$H,2,FALSE())</f>
        <v>Casey Simpson</v>
      </c>
      <c r="G993" s="24">
        <f>VLOOKUP(E993,Cleaned_CustomerTable!$A:$H,3,FALSE())</f>
        <v>54</v>
      </c>
      <c r="H993" s="4" t="str">
        <f>VLOOKUP(E993,Cleaned_CustomerTable!$A:$H,8,FALSE())</f>
        <v>Platinum</v>
      </c>
      <c r="I993" s="4" t="str">
        <f>VLOOKUP(E993,Cleaned_CustomerTable!$A:$H,6,FALSE())</f>
        <v>Mississippi</v>
      </c>
      <c r="J993" s="4" t="str">
        <f>Cleaned_SalesTable!D993</f>
        <v>PROD22</v>
      </c>
      <c r="K993" s="4" t="str">
        <f>VLOOKUP(J993,Cleaned_ProductTable!$A:$F,2,FALSE())</f>
        <v>Carbon Fiber Tennis Racket</v>
      </c>
      <c r="L993" s="4" t="str">
        <f>VLOOKUP(J993,Cleaned_ProductTable!$A:$F,3,FALSE())</f>
        <v>Sports</v>
      </c>
      <c r="M993" s="4" t="str">
        <f>VLOOKUP(J993,Cleaned_ProductTable!$A:$F,4,FALSE())</f>
        <v>Flores, Pineda and Rodriguez</v>
      </c>
      <c r="N993" s="4">
        <f>VLOOKUP(J993,Cleaned_ProductTable!$A:$F,5,FALSE())</f>
        <v>484.62</v>
      </c>
      <c r="O993" s="4" t="str">
        <f>Cleaned_SalesTable!E993</f>
        <v>STORE12</v>
      </c>
      <c r="P993" s="4" t="str">
        <f>VLOOKUP(O993,Cleaned_StoreTable!$A:$F,2,FALSE())</f>
        <v>Thomas, Bridges and Harris</v>
      </c>
      <c r="Q993" s="4" t="str">
        <f>VLOOKUP(O993,Cleaned_StoreTable!$A:$F,3,FALSE())</f>
        <v>North</v>
      </c>
      <c r="R993" s="4" t="str">
        <f>VLOOKUP(O993,Cleaned_StoreTable!$A:$F,5,FALSE())</f>
        <v>Online</v>
      </c>
      <c r="S993" s="4">
        <f>Cleaned_SalesTable!F993</f>
        <v>1</v>
      </c>
      <c r="T993" s="9">
        <f>Cleaned_SalesTable!G993</f>
        <v>904.92</v>
      </c>
      <c r="U993" s="8">
        <f>Cleaned_SalesTable!H993</f>
        <v>0.13</v>
      </c>
      <c r="V993" s="4" t="str">
        <f>Cleaned_SalesTable!I993</f>
        <v>Credit Card</v>
      </c>
      <c r="W993" s="9">
        <f>Cleaned_SalesTable!J993</f>
        <v>787.28039999999999</v>
      </c>
      <c r="X993" s="9">
        <f t="shared" si="92"/>
        <v>484.62</v>
      </c>
      <c r="Y993" s="9">
        <f t="shared" si="93"/>
        <v>302.66000000000003</v>
      </c>
      <c r="Z993" s="10">
        <f t="shared" si="94"/>
        <v>0.38440000000000002</v>
      </c>
      <c r="AA993" s="4" t="str">
        <f t="shared" si="95"/>
        <v>Standard</v>
      </c>
    </row>
    <row r="994" spans="1:27" ht="15" customHeight="1" x14ac:dyDescent="0.3">
      <c r="A994" s="4" t="str">
        <f>Cleaned_SalesTable!A994</f>
        <v>SALE992</v>
      </c>
      <c r="B994" s="26">
        <f>Cleaned_SalesTable!B994</f>
        <v>45575</v>
      </c>
      <c r="C994" s="4" t="str">
        <f t="shared" si="90"/>
        <v>Oct-2024</v>
      </c>
      <c r="D994" s="24">
        <f t="shared" si="91"/>
        <v>2024</v>
      </c>
      <c r="E994" s="4" t="str">
        <f>Cleaned_SalesTable!C994</f>
        <v>CUST1000</v>
      </c>
      <c r="F994" s="4" t="str">
        <f>VLOOKUP(E994,Cleaned_CustomerTable!$A:$H,2,FALSE())</f>
        <v>Sheena Bonilla</v>
      </c>
      <c r="G994" s="24">
        <f>VLOOKUP(E994,Cleaned_CustomerTable!$A:$H,3,FALSE())</f>
        <v>55</v>
      </c>
      <c r="H994" s="4" t="str">
        <f>VLOOKUP(E994,Cleaned_CustomerTable!$A:$H,8,FALSE())</f>
        <v>Standard</v>
      </c>
      <c r="I994" s="4" t="str">
        <f>VLOOKUP(E994,Cleaned_CustomerTable!$A:$H,6,FALSE())</f>
        <v>North Carolina</v>
      </c>
      <c r="J994" s="4" t="str">
        <f>Cleaned_SalesTable!D994</f>
        <v>PROD40</v>
      </c>
      <c r="K994" s="4" t="str">
        <f>VLOOKUP(J994,Cleaned_ProductTable!$A:$F,2,FALSE())</f>
        <v>Noise-Canceling Headphones</v>
      </c>
      <c r="L994" s="4" t="str">
        <f>VLOOKUP(J994,Cleaned_ProductTable!$A:$F,3,FALSE())</f>
        <v>Electronics</v>
      </c>
      <c r="M994" s="4" t="str">
        <f>VLOOKUP(J994,Cleaned_ProductTable!$A:$F,4,FALSE())</f>
        <v>Taylor-Hart</v>
      </c>
      <c r="N994" s="4">
        <f>VLOOKUP(J994,Cleaned_ProductTable!$A:$F,5,FALSE())</f>
        <v>38.520000000000003</v>
      </c>
      <c r="O994" s="4" t="str">
        <f>Cleaned_SalesTable!E994</f>
        <v>STORE7</v>
      </c>
      <c r="P994" s="4" t="str">
        <f>VLOOKUP(O994,Cleaned_StoreTable!$A:$F,2,FALSE())</f>
        <v>Martinez-Mullins</v>
      </c>
      <c r="Q994" s="4" t="str">
        <f>VLOOKUP(O994,Cleaned_StoreTable!$A:$F,3,FALSE())</f>
        <v>South</v>
      </c>
      <c r="R994" s="4" t="str">
        <f>VLOOKUP(O994,Cleaned_StoreTable!$A:$F,5,FALSE())</f>
        <v>Online</v>
      </c>
      <c r="S994" s="4">
        <f>Cleaned_SalesTable!F994</f>
        <v>3</v>
      </c>
      <c r="T994" s="9">
        <f>Cleaned_SalesTable!G994</f>
        <v>490.02</v>
      </c>
      <c r="U994" s="8">
        <f>Cleaned_SalesTable!H994</f>
        <v>0.26</v>
      </c>
      <c r="V994" s="4" t="str">
        <f>Cleaned_SalesTable!I994</f>
        <v>Credit Card</v>
      </c>
      <c r="W994" s="9">
        <f>Cleaned_SalesTable!J994</f>
        <v>1087.8444</v>
      </c>
      <c r="X994" s="9">
        <f t="shared" si="92"/>
        <v>115.56</v>
      </c>
      <c r="Y994" s="9">
        <f t="shared" si="93"/>
        <v>972.28</v>
      </c>
      <c r="Z994" s="10">
        <f t="shared" si="94"/>
        <v>0.89380000000000004</v>
      </c>
      <c r="AA994" s="4" t="str">
        <f t="shared" si="95"/>
        <v>High Value</v>
      </c>
    </row>
    <row r="995" spans="1:27" ht="15" customHeight="1" x14ac:dyDescent="0.3">
      <c r="A995" s="4" t="str">
        <f>Cleaned_SalesTable!A995</f>
        <v>SALE993</v>
      </c>
      <c r="B995" s="26">
        <f>Cleaned_SalesTable!B995</f>
        <v>45340</v>
      </c>
      <c r="C995" s="4" t="str">
        <f t="shared" si="90"/>
        <v>Feb-2024</v>
      </c>
      <c r="D995" s="24">
        <f t="shared" si="91"/>
        <v>2024</v>
      </c>
      <c r="E995" s="4" t="str">
        <f>Cleaned_SalesTable!C995</f>
        <v>CUST1363</v>
      </c>
      <c r="F995" s="4" t="str">
        <f>VLOOKUP(E995,Cleaned_CustomerTable!$A:$H,2,FALSE())</f>
        <v>Elizabeth Smith</v>
      </c>
      <c r="G995" s="24">
        <f>VLOOKUP(E995,Cleaned_CustomerTable!$A:$H,3,FALSE())</f>
        <v>23</v>
      </c>
      <c r="H995" s="4" t="str">
        <f>VLOOKUP(E995,Cleaned_CustomerTable!$A:$H,8,FALSE())</f>
        <v>Bronze</v>
      </c>
      <c r="I995" s="4" t="str">
        <f>VLOOKUP(E995,Cleaned_CustomerTable!$A:$H,6,FALSE())</f>
        <v>Ohio</v>
      </c>
      <c r="J995" s="4" t="str">
        <f>Cleaned_SalesTable!D995</f>
        <v>PROD19</v>
      </c>
      <c r="K995" s="4" t="str">
        <f>VLOOKUP(J995,Cleaned_ProductTable!$A:$F,2,FALSE())</f>
        <v>Knee Support Brace</v>
      </c>
      <c r="L995" s="4" t="str">
        <f>VLOOKUP(J995,Cleaned_ProductTable!$A:$F,3,FALSE())</f>
        <v>Sports</v>
      </c>
      <c r="M995" s="4" t="str">
        <f>VLOOKUP(J995,Cleaned_ProductTable!$A:$F,4,FALSE())</f>
        <v>May-Reese</v>
      </c>
      <c r="N995" s="4">
        <f>VLOOKUP(J995,Cleaned_ProductTable!$A:$F,5,FALSE())</f>
        <v>21.34</v>
      </c>
      <c r="O995" s="4" t="str">
        <f>Cleaned_SalesTable!E995</f>
        <v>STORE6</v>
      </c>
      <c r="P995" s="4" t="str">
        <f>VLOOKUP(O995,Cleaned_StoreTable!$A:$F,2,FALSE())</f>
        <v>Benson-Elliott</v>
      </c>
      <c r="Q995" s="4" t="str">
        <f>VLOOKUP(O995,Cleaned_StoreTable!$A:$F,3,FALSE())</f>
        <v>East</v>
      </c>
      <c r="R995" s="4" t="str">
        <f>VLOOKUP(O995,Cleaned_StoreTable!$A:$F,5,FALSE())</f>
        <v>Online</v>
      </c>
      <c r="S995" s="4">
        <f>Cleaned_SalesTable!F995</f>
        <v>2</v>
      </c>
      <c r="T995" s="9">
        <f>Cleaned_SalesTable!G995</f>
        <v>957.54</v>
      </c>
      <c r="U995" s="8">
        <f>Cleaned_SalesTable!H995</f>
        <v>0.1</v>
      </c>
      <c r="V995" s="4" t="str">
        <f>Cleaned_SalesTable!I995</f>
        <v>COD</v>
      </c>
      <c r="W995" s="9">
        <f>Cleaned_SalesTable!J995</f>
        <v>1723.5719999999999</v>
      </c>
      <c r="X995" s="9">
        <f t="shared" si="92"/>
        <v>42.68</v>
      </c>
      <c r="Y995" s="9">
        <f t="shared" si="93"/>
        <v>1680.89</v>
      </c>
      <c r="Z995" s="10">
        <f t="shared" si="94"/>
        <v>0.97519999999999996</v>
      </c>
      <c r="AA995" s="4" t="str">
        <f t="shared" si="95"/>
        <v>High Value</v>
      </c>
    </row>
    <row r="996" spans="1:27" ht="15" customHeight="1" x14ac:dyDescent="0.3">
      <c r="A996" s="4" t="str">
        <f>Cleaned_SalesTable!A996</f>
        <v>SALE994</v>
      </c>
      <c r="B996" s="26">
        <f>Cleaned_SalesTable!B996</f>
        <v>45926</v>
      </c>
      <c r="C996" s="4" t="str">
        <f t="shared" si="90"/>
        <v>Sep-2025</v>
      </c>
      <c r="D996" s="24">
        <f t="shared" si="91"/>
        <v>2025</v>
      </c>
      <c r="E996" s="4" t="str">
        <f>Cleaned_SalesTable!C996</f>
        <v>CUST1329</v>
      </c>
      <c r="F996" s="4" t="str">
        <f>VLOOKUP(E996,Cleaned_CustomerTable!$A:$H,2,FALSE())</f>
        <v>Victor Mcintosh</v>
      </c>
      <c r="G996" s="24">
        <f>VLOOKUP(E996,Cleaned_CustomerTable!$A:$H,3,FALSE())</f>
        <v>62</v>
      </c>
      <c r="H996" s="4" t="str">
        <f>VLOOKUP(E996,Cleaned_CustomerTable!$A:$H,8,FALSE())</f>
        <v>Bronze</v>
      </c>
      <c r="I996" s="4" t="str">
        <f>VLOOKUP(E996,Cleaned_CustomerTable!$A:$H,6,FALSE())</f>
        <v>Minnesota</v>
      </c>
      <c r="J996" s="4" t="str">
        <f>Cleaned_SalesTable!D996</f>
        <v>PROD99</v>
      </c>
      <c r="K996" s="4" t="str">
        <f>VLOOKUP(J996,Cleaned_ProductTable!$A:$F,2,FALSE())</f>
        <v>Stainless Steel Cookware Set</v>
      </c>
      <c r="L996" s="4" t="str">
        <f>VLOOKUP(J996,Cleaned_ProductTable!$A:$F,3,FALSE())</f>
        <v>Home</v>
      </c>
      <c r="M996" s="4" t="str">
        <f>VLOOKUP(J996,Cleaned_ProductTable!$A:$F,4,FALSE())</f>
        <v>Campbell Ltd</v>
      </c>
      <c r="N996" s="4">
        <f>VLOOKUP(J996,Cleaned_ProductTable!$A:$F,5,FALSE())</f>
        <v>201.41</v>
      </c>
      <c r="O996" s="4" t="str">
        <f>Cleaned_SalesTable!E996</f>
        <v>STORE13</v>
      </c>
      <c r="P996" s="4" t="str">
        <f>VLOOKUP(O996,Cleaned_StoreTable!$A:$F,2,FALSE())</f>
        <v>Gardner, Humphrey and Contreras</v>
      </c>
      <c r="Q996" s="4" t="str">
        <f>VLOOKUP(O996,Cleaned_StoreTable!$A:$F,3,FALSE())</f>
        <v>East</v>
      </c>
      <c r="R996" s="4" t="str">
        <f>VLOOKUP(O996,Cleaned_StoreTable!$A:$F,5,FALSE())</f>
        <v>Flagship</v>
      </c>
      <c r="S996" s="4">
        <f>Cleaned_SalesTable!F996</f>
        <v>2</v>
      </c>
      <c r="T996" s="9">
        <f>Cleaned_SalesTable!G996</f>
        <v>314.39999999999998</v>
      </c>
      <c r="U996" s="8">
        <f>Cleaned_SalesTable!H996</f>
        <v>7.0000000000000007E-2</v>
      </c>
      <c r="V996" s="4" t="str">
        <f>Cleaned_SalesTable!I996</f>
        <v>PayPal</v>
      </c>
      <c r="W996" s="9">
        <f>Cleaned_SalesTable!J996</f>
        <v>584.78399999999999</v>
      </c>
      <c r="X996" s="9">
        <f t="shared" si="92"/>
        <v>402.82</v>
      </c>
      <c r="Y996" s="9">
        <f t="shared" si="93"/>
        <v>181.96</v>
      </c>
      <c r="Z996" s="10">
        <f t="shared" si="94"/>
        <v>0.31119999999999998</v>
      </c>
      <c r="AA996" s="4" t="str">
        <f t="shared" si="95"/>
        <v>Standard</v>
      </c>
    </row>
    <row r="997" spans="1:27" ht="15" customHeight="1" x14ac:dyDescent="0.3">
      <c r="A997" s="4" t="str">
        <f>Cleaned_SalesTable!A997</f>
        <v>SALE995</v>
      </c>
      <c r="B997" s="26">
        <f>Cleaned_SalesTable!B997</f>
        <v>45373</v>
      </c>
      <c r="C997" s="4" t="str">
        <f t="shared" si="90"/>
        <v>Mar-2024</v>
      </c>
      <c r="D997" s="24">
        <f t="shared" si="91"/>
        <v>2024</v>
      </c>
      <c r="E997" s="4" t="str">
        <f>Cleaned_SalesTable!C997</f>
        <v>CUST1394</v>
      </c>
      <c r="F997" s="4" t="str">
        <f>VLOOKUP(E997,Cleaned_CustomerTable!$A:$H,2,FALSE())</f>
        <v>Alejandro Evans</v>
      </c>
      <c r="G997" s="24">
        <f>VLOOKUP(E997,Cleaned_CustomerTable!$A:$H,3,FALSE())</f>
        <v>43</v>
      </c>
      <c r="H997" s="4" t="str">
        <f>VLOOKUP(E997,Cleaned_CustomerTable!$A:$H,8,FALSE())</f>
        <v>Bronze</v>
      </c>
      <c r="I997" s="4" t="str">
        <f>VLOOKUP(E997,Cleaned_CustomerTable!$A:$H,6,FALSE())</f>
        <v>Connecticut</v>
      </c>
      <c r="J997" s="4" t="str">
        <f>Cleaned_SalesTable!D997</f>
        <v>PROD24</v>
      </c>
      <c r="K997" s="4" t="str">
        <f>VLOOKUP(J997,Cleaned_ProductTable!$A:$F,2,FALSE())</f>
        <v>Foldable Camping Chair</v>
      </c>
      <c r="L997" s="4" t="str">
        <f>VLOOKUP(J997,Cleaned_ProductTable!$A:$F,3,FALSE())</f>
        <v>Sports</v>
      </c>
      <c r="M997" s="4" t="str">
        <f>VLOOKUP(J997,Cleaned_ProductTable!$A:$F,4,FALSE())</f>
        <v>Cook Ltd</v>
      </c>
      <c r="N997" s="4">
        <f>VLOOKUP(J997,Cleaned_ProductTable!$A:$F,5,FALSE())</f>
        <v>166.06</v>
      </c>
      <c r="O997" s="4" t="str">
        <f>Cleaned_SalesTable!E997</f>
        <v>STORE6</v>
      </c>
      <c r="P997" s="4" t="str">
        <f>VLOOKUP(O997,Cleaned_StoreTable!$A:$F,2,FALSE())</f>
        <v>Benson-Elliott</v>
      </c>
      <c r="Q997" s="4" t="str">
        <f>VLOOKUP(O997,Cleaned_StoreTable!$A:$F,3,FALSE())</f>
        <v>East</v>
      </c>
      <c r="R997" s="4" t="str">
        <f>VLOOKUP(O997,Cleaned_StoreTable!$A:$F,5,FALSE())</f>
        <v>Online</v>
      </c>
      <c r="S997" s="4">
        <f>Cleaned_SalesTable!F997</f>
        <v>3</v>
      </c>
      <c r="T997" s="9">
        <f>Cleaned_SalesTable!G997</f>
        <v>480.11</v>
      </c>
      <c r="U997" s="8">
        <f>Cleaned_SalesTable!H997</f>
        <v>0.11</v>
      </c>
      <c r="V997" s="4" t="str">
        <f>Cleaned_SalesTable!I997</f>
        <v>PayPal</v>
      </c>
      <c r="W997" s="9">
        <f>Cleaned_SalesTable!J997</f>
        <v>1281.8937000000001</v>
      </c>
      <c r="X997" s="9">
        <f t="shared" si="92"/>
        <v>498.18</v>
      </c>
      <c r="Y997" s="9">
        <f t="shared" si="93"/>
        <v>783.71</v>
      </c>
      <c r="Z997" s="10">
        <f t="shared" si="94"/>
        <v>0.61140000000000005</v>
      </c>
      <c r="AA997" s="4" t="str">
        <f t="shared" si="95"/>
        <v>High Value</v>
      </c>
    </row>
    <row r="998" spans="1:27" ht="15" customHeight="1" x14ac:dyDescent="0.3">
      <c r="A998" s="4" t="str">
        <f>Cleaned_SalesTable!A998</f>
        <v>SALE996</v>
      </c>
      <c r="B998" s="26">
        <f>Cleaned_SalesTable!B998</f>
        <v>45579</v>
      </c>
      <c r="C998" s="4" t="str">
        <f t="shared" si="90"/>
        <v>Oct-2024</v>
      </c>
      <c r="D998" s="24">
        <f t="shared" si="91"/>
        <v>2024</v>
      </c>
      <c r="E998" s="4" t="str">
        <f>Cleaned_SalesTable!C998</f>
        <v>CUST1388</v>
      </c>
      <c r="F998" s="4" t="str">
        <f>VLOOKUP(E998,Cleaned_CustomerTable!$A:$H,2,FALSE())</f>
        <v>Timothy Valenzuela</v>
      </c>
      <c r="G998" s="24">
        <f>VLOOKUP(E998,Cleaned_CustomerTable!$A:$H,3,FALSE())</f>
        <v>53</v>
      </c>
      <c r="H998" s="4" t="str">
        <f>VLOOKUP(E998,Cleaned_CustomerTable!$A:$H,8,FALSE())</f>
        <v>Platinum</v>
      </c>
      <c r="I998" s="4" t="str">
        <f>VLOOKUP(E998,Cleaned_CustomerTable!$A:$H,6,FALSE())</f>
        <v>Missouri</v>
      </c>
      <c r="J998" s="4" t="str">
        <f>Cleaned_SalesTable!D998</f>
        <v>PROD48</v>
      </c>
      <c r="K998" s="4" t="str">
        <f>VLOOKUP(J998,Cleaned_ProductTable!$A:$F,2,FALSE())</f>
        <v>Car Dashboard Phone Holder</v>
      </c>
      <c r="L998" s="4" t="str">
        <f>VLOOKUP(J998,Cleaned_ProductTable!$A:$F,3,FALSE())</f>
        <v>Electronics</v>
      </c>
      <c r="M998" s="4" t="str">
        <f>VLOOKUP(J998,Cleaned_ProductTable!$A:$F,4,FALSE())</f>
        <v>Byrd, Stewart and Valdez</v>
      </c>
      <c r="N998" s="4">
        <f>VLOOKUP(J998,Cleaned_ProductTable!$A:$F,5,FALSE())</f>
        <v>177.98</v>
      </c>
      <c r="O998" s="4" t="str">
        <f>Cleaned_SalesTable!E998</f>
        <v>STORE6</v>
      </c>
      <c r="P998" s="4" t="str">
        <f>VLOOKUP(O998,Cleaned_StoreTable!$A:$F,2,FALSE())</f>
        <v>Benson-Elliott</v>
      </c>
      <c r="Q998" s="4" t="str">
        <f>VLOOKUP(O998,Cleaned_StoreTable!$A:$F,3,FALSE())</f>
        <v>East</v>
      </c>
      <c r="R998" s="4" t="str">
        <f>VLOOKUP(O998,Cleaned_StoreTable!$A:$F,5,FALSE())</f>
        <v>Online</v>
      </c>
      <c r="S998" s="4">
        <f>Cleaned_SalesTable!F998</f>
        <v>4</v>
      </c>
      <c r="T998" s="9">
        <f>Cleaned_SalesTable!G998</f>
        <v>826.55</v>
      </c>
      <c r="U998" s="8">
        <f>Cleaned_SalesTable!H998</f>
        <v>0.28000000000000003</v>
      </c>
      <c r="V998" s="4" t="str">
        <f>Cleaned_SalesTable!I998</f>
        <v>Credit Card</v>
      </c>
      <c r="W998" s="9">
        <f>Cleaned_SalesTable!J998</f>
        <v>2380.4639999999999</v>
      </c>
      <c r="X998" s="9">
        <f t="shared" si="92"/>
        <v>711.92</v>
      </c>
      <c r="Y998" s="9">
        <f t="shared" si="93"/>
        <v>1668.54</v>
      </c>
      <c r="Z998" s="10">
        <f t="shared" si="94"/>
        <v>0.70089999999999997</v>
      </c>
      <c r="AA998" s="4" t="str">
        <f t="shared" si="95"/>
        <v>High Value</v>
      </c>
    </row>
    <row r="999" spans="1:27" ht="15" customHeight="1" x14ac:dyDescent="0.3">
      <c r="A999" s="4" t="str">
        <f>Cleaned_SalesTable!A999</f>
        <v>SALE997</v>
      </c>
      <c r="B999" s="26">
        <f>Cleaned_SalesTable!B999</f>
        <v>45805</v>
      </c>
      <c r="C999" s="4" t="str">
        <f t="shared" si="90"/>
        <v>May-2025</v>
      </c>
      <c r="D999" s="24">
        <f t="shared" si="91"/>
        <v>2025</v>
      </c>
      <c r="E999" s="4" t="str">
        <f>Cleaned_SalesTable!C999</f>
        <v>CUST1190</v>
      </c>
      <c r="F999" s="4" t="str">
        <f>VLOOKUP(E999,Cleaned_CustomerTable!$A:$H,2,FALSE())</f>
        <v>Christopher Stewart</v>
      </c>
      <c r="G999" s="24">
        <f>VLOOKUP(E999,Cleaned_CustomerTable!$A:$H,3,FALSE())</f>
        <v>21</v>
      </c>
      <c r="H999" s="4" t="str">
        <f>VLOOKUP(E999,Cleaned_CustomerTable!$A:$H,8,FALSE())</f>
        <v>Bronze</v>
      </c>
      <c r="I999" s="4" t="str">
        <f>VLOOKUP(E999,Cleaned_CustomerTable!$A:$H,6,FALSE())</f>
        <v>New York</v>
      </c>
      <c r="J999" s="4" t="str">
        <f>Cleaned_SalesTable!D999</f>
        <v>PROD27</v>
      </c>
      <c r="K999" s="4" t="str">
        <f>VLOOKUP(J999,Cleaned_ProductTable!$A:$F,2,FALSE())</f>
        <v>Decorative Floor Vase</v>
      </c>
      <c r="L999" s="4" t="str">
        <f>VLOOKUP(J999,Cleaned_ProductTable!$A:$F,3,FALSE())</f>
        <v>Home</v>
      </c>
      <c r="M999" s="4" t="str">
        <f>VLOOKUP(J999,Cleaned_ProductTable!$A:$F,4,FALSE())</f>
        <v>Khan, Jones and Paul</v>
      </c>
      <c r="N999" s="4">
        <f>VLOOKUP(J999,Cleaned_ProductTable!$A:$F,5,FALSE())</f>
        <v>234.81</v>
      </c>
      <c r="O999" s="4" t="str">
        <f>Cleaned_SalesTable!E999</f>
        <v>STORE3</v>
      </c>
      <c r="P999" s="4" t="str">
        <f>VLOOKUP(O999,Cleaned_StoreTable!$A:$F,2,FALSE())</f>
        <v>Johnson-Wright</v>
      </c>
      <c r="Q999" s="4" t="str">
        <f>VLOOKUP(O999,Cleaned_StoreTable!$A:$F,3,FALSE())</f>
        <v>North</v>
      </c>
      <c r="R999" s="4" t="str">
        <f>VLOOKUP(O999,Cleaned_StoreTable!$A:$F,5,FALSE())</f>
        <v>Outlet</v>
      </c>
      <c r="S999" s="4">
        <f>Cleaned_SalesTable!F999</f>
        <v>3</v>
      </c>
      <c r="T999" s="9">
        <f>Cleaned_SalesTable!G999</f>
        <v>530.16999999999996</v>
      </c>
      <c r="U999" s="8">
        <f>Cleaned_SalesTable!H999</f>
        <v>0.18</v>
      </c>
      <c r="V999" s="4" t="str">
        <f>Cleaned_SalesTable!I999</f>
        <v>PayPal</v>
      </c>
      <c r="W999" s="9">
        <f>Cleaned_SalesTable!J999</f>
        <v>1304.2182</v>
      </c>
      <c r="X999" s="9">
        <f t="shared" si="92"/>
        <v>704.43</v>
      </c>
      <c r="Y999" s="9">
        <f t="shared" si="93"/>
        <v>599.79</v>
      </c>
      <c r="Z999" s="10">
        <f t="shared" si="94"/>
        <v>0.45989999999999998</v>
      </c>
      <c r="AA999" s="4" t="str">
        <f t="shared" si="95"/>
        <v>High Value</v>
      </c>
    </row>
    <row r="1000" spans="1:27" ht="15" customHeight="1" x14ac:dyDescent="0.3">
      <c r="A1000" s="4" t="str">
        <f>Cleaned_SalesTable!A1000</f>
        <v>SALE998</v>
      </c>
      <c r="B1000" s="26">
        <f>Cleaned_SalesTable!B1000</f>
        <v>45522</v>
      </c>
      <c r="C1000" s="4" t="str">
        <f t="shared" si="90"/>
        <v>Aug-2024</v>
      </c>
      <c r="D1000" s="24">
        <f t="shared" si="91"/>
        <v>2024</v>
      </c>
      <c r="E1000" s="4" t="str">
        <f>Cleaned_SalesTable!C1000</f>
        <v>CUST1407</v>
      </c>
      <c r="F1000" s="4" t="str">
        <f>VLOOKUP(E1000,Cleaned_CustomerTable!$A:$H,2,FALSE())</f>
        <v>Joseph Mendoza</v>
      </c>
      <c r="G1000" s="24">
        <f>VLOOKUP(E1000,Cleaned_CustomerTable!$A:$H,3,FALSE())</f>
        <v>33</v>
      </c>
      <c r="H1000" s="4" t="str">
        <f>VLOOKUP(E1000,Cleaned_CustomerTable!$A:$H,8,FALSE())</f>
        <v>Gold</v>
      </c>
      <c r="I1000" s="4" t="str">
        <f>VLOOKUP(E1000,Cleaned_CustomerTable!$A:$H,6,FALSE())</f>
        <v>Maryland</v>
      </c>
      <c r="J1000" s="4" t="str">
        <f>Cleaned_SalesTable!D1000</f>
        <v>PROD34</v>
      </c>
      <c r="K1000" s="4" t="str">
        <f>VLOOKUP(J1000,Cleaned_ProductTable!$A:$F,2,FALSE())</f>
        <v>Gaming Mechanical Keyboard</v>
      </c>
      <c r="L1000" s="4" t="str">
        <f>VLOOKUP(J1000,Cleaned_ProductTable!$A:$F,3,FALSE())</f>
        <v>Electronics</v>
      </c>
      <c r="M1000" s="4" t="str">
        <f>VLOOKUP(J1000,Cleaned_ProductTable!$A:$F,4,FALSE())</f>
        <v>Lucero LLC</v>
      </c>
      <c r="N1000" s="4">
        <f>VLOOKUP(J1000,Cleaned_ProductTable!$A:$F,5,FALSE())</f>
        <v>419.28</v>
      </c>
      <c r="O1000" s="4" t="str">
        <f>Cleaned_SalesTable!E1000</f>
        <v>STORE17</v>
      </c>
      <c r="P1000" s="4" t="str">
        <f>VLOOKUP(O1000,Cleaned_StoreTable!$A:$F,2,FALSE())</f>
        <v>Holloway Ltd</v>
      </c>
      <c r="Q1000" s="4" t="str">
        <f>VLOOKUP(O1000,Cleaned_StoreTable!$A:$F,3,FALSE())</f>
        <v>North</v>
      </c>
      <c r="R1000" s="4" t="str">
        <f>VLOOKUP(O1000,Cleaned_StoreTable!$A:$F,5,FALSE())</f>
        <v>Flagship</v>
      </c>
      <c r="S1000" s="4">
        <f>Cleaned_SalesTable!F1000</f>
        <v>3</v>
      </c>
      <c r="T1000" s="9">
        <f>Cleaned_SalesTable!G1000</f>
        <v>336.17</v>
      </c>
      <c r="U1000" s="8">
        <f>Cleaned_SalesTable!H1000</f>
        <v>0.04</v>
      </c>
      <c r="V1000" s="4" t="str">
        <f>Cleaned_SalesTable!I1000</f>
        <v>COD</v>
      </c>
      <c r="W1000" s="9">
        <f>Cleaned_SalesTable!J1000</f>
        <v>968.16959999999995</v>
      </c>
      <c r="X1000" s="9">
        <f t="shared" si="92"/>
        <v>1257.8399999999999</v>
      </c>
      <c r="Y1000" s="9">
        <f t="shared" si="93"/>
        <v>-289.67</v>
      </c>
      <c r="Z1000" s="10">
        <f t="shared" si="94"/>
        <v>-0.29920000000000002</v>
      </c>
      <c r="AA1000" s="4" t="str">
        <f t="shared" si="95"/>
        <v>Standard</v>
      </c>
    </row>
    <row r="1001" spans="1:27" ht="15" customHeight="1" x14ac:dyDescent="0.3">
      <c r="A1001" s="4" t="str">
        <f>Cleaned_SalesTable!A1001</f>
        <v>SALE999</v>
      </c>
      <c r="B1001" s="26">
        <f>Cleaned_SalesTable!B1001</f>
        <v>45304</v>
      </c>
      <c r="C1001" s="4" t="str">
        <f t="shared" si="90"/>
        <v>Jan-2024</v>
      </c>
      <c r="D1001" s="24">
        <f t="shared" si="91"/>
        <v>2024</v>
      </c>
      <c r="E1001" s="4" t="str">
        <f>Cleaned_SalesTable!C1001</f>
        <v>CUST1421</v>
      </c>
      <c r="F1001" s="4" t="str">
        <f>VLOOKUP(E1001,Cleaned_CustomerTable!$A:$H,2,FALSE())</f>
        <v>Holly Robinson</v>
      </c>
      <c r="G1001" s="24">
        <f>VLOOKUP(E1001,Cleaned_CustomerTable!$A:$H,3,FALSE())</f>
        <v>45</v>
      </c>
      <c r="H1001" s="4" t="str">
        <f>VLOOKUP(E1001,Cleaned_CustomerTable!$A:$H,8,FALSE())</f>
        <v>Platinum</v>
      </c>
      <c r="I1001" s="4" t="str">
        <f>VLOOKUP(E1001,Cleaned_CustomerTable!$A:$H,6,FALSE())</f>
        <v>Washington</v>
      </c>
      <c r="J1001" s="4" t="str">
        <f>Cleaned_SalesTable!D1001</f>
        <v>PROD81</v>
      </c>
      <c r="K1001" s="4" t="str">
        <f>VLOOKUP(J1001,Cleaned_ProductTable!$A:$F,2,FALSE())</f>
        <v>Badminton Racket Set</v>
      </c>
      <c r="L1001" s="4" t="str">
        <f>VLOOKUP(J1001,Cleaned_ProductTable!$A:$F,3,FALSE())</f>
        <v>Sports</v>
      </c>
      <c r="M1001" s="4" t="str">
        <f>VLOOKUP(J1001,Cleaned_ProductTable!$A:$F,4,FALSE())</f>
        <v>Robinson-Brown</v>
      </c>
      <c r="N1001" s="4">
        <f>VLOOKUP(J1001,Cleaned_ProductTable!$A:$F,5,FALSE())</f>
        <v>285.54000000000002</v>
      </c>
      <c r="O1001" s="4" t="str">
        <f>Cleaned_SalesTable!E1001</f>
        <v>STORE8</v>
      </c>
      <c r="P1001" s="4" t="str">
        <f>VLOOKUP(O1001,Cleaned_StoreTable!$A:$F,2,FALSE())</f>
        <v>Bean, Jones and Park</v>
      </c>
      <c r="Q1001" s="4" t="str">
        <f>VLOOKUP(O1001,Cleaned_StoreTable!$A:$F,3,FALSE())</f>
        <v>West</v>
      </c>
      <c r="R1001" s="4" t="str">
        <f>VLOOKUP(O1001,Cleaned_StoreTable!$A:$F,5,FALSE())</f>
        <v>Online</v>
      </c>
      <c r="S1001" s="4">
        <f>Cleaned_SalesTable!F1001</f>
        <v>4</v>
      </c>
      <c r="T1001" s="9">
        <f>Cleaned_SalesTable!G1001</f>
        <v>22.51</v>
      </c>
      <c r="U1001" s="8">
        <f>Cleaned_SalesTable!H1001</f>
        <v>0.27</v>
      </c>
      <c r="V1001" s="4" t="str">
        <f>Cleaned_SalesTable!I1001</f>
        <v>PayPal</v>
      </c>
      <c r="W1001" s="9">
        <f>Cleaned_SalesTable!J1001</f>
        <v>65.729200000000006</v>
      </c>
      <c r="X1001" s="9">
        <f t="shared" si="92"/>
        <v>1142.1600000000001</v>
      </c>
      <c r="Y1001" s="9">
        <f t="shared" si="93"/>
        <v>-1076.43</v>
      </c>
      <c r="Z1001" s="10">
        <f t="shared" si="94"/>
        <v>-16.3767</v>
      </c>
      <c r="AA1001" s="4" t="str">
        <f t="shared" si="95"/>
        <v>Standard</v>
      </c>
    </row>
    <row r="1002" spans="1:27" ht="15" customHeight="1" x14ac:dyDescent="0.3">
      <c r="A1002" s="4" t="str">
        <f>Cleaned_SalesTable!A1002</f>
        <v>SALE1000</v>
      </c>
      <c r="B1002" s="26">
        <f>Cleaned_SalesTable!B1002</f>
        <v>45456</v>
      </c>
      <c r="C1002" s="4" t="str">
        <f t="shared" si="90"/>
        <v>Jun-2024</v>
      </c>
      <c r="D1002" s="24">
        <f t="shared" si="91"/>
        <v>2024</v>
      </c>
      <c r="E1002" s="4" t="str">
        <f>Cleaned_SalesTable!C1002</f>
        <v>CUST1190</v>
      </c>
      <c r="F1002" s="4" t="str">
        <f>VLOOKUP(E1002,Cleaned_CustomerTable!$A:$H,2,FALSE())</f>
        <v>Christopher Stewart</v>
      </c>
      <c r="G1002" s="24">
        <f>VLOOKUP(E1002,Cleaned_CustomerTable!$A:$H,3,FALSE())</f>
        <v>21</v>
      </c>
      <c r="H1002" s="4" t="str">
        <f>VLOOKUP(E1002,Cleaned_CustomerTable!$A:$H,8,FALSE())</f>
        <v>Bronze</v>
      </c>
      <c r="I1002" s="4" t="str">
        <f>VLOOKUP(E1002,Cleaned_CustomerTable!$A:$H,6,FALSE())</f>
        <v>New York</v>
      </c>
      <c r="J1002" s="4" t="str">
        <f>Cleaned_SalesTable!D1002</f>
        <v>PROD59</v>
      </c>
      <c r="K1002" s="4" t="str">
        <f>VLOOKUP(J1002,Cleaned_ProductTable!$A:$F,2,FALSE())</f>
        <v>Men's Hair Styling Gel</v>
      </c>
      <c r="L1002" s="4" t="str">
        <f>VLOOKUP(J1002,Cleaned_ProductTable!$A:$F,3,FALSE())</f>
        <v>Beauty</v>
      </c>
      <c r="M1002" s="4" t="str">
        <f>VLOOKUP(J1002,Cleaned_ProductTable!$A:$F,4,FALSE())</f>
        <v>Cline-Mccarthy</v>
      </c>
      <c r="N1002" s="4">
        <f>VLOOKUP(J1002,Cleaned_ProductTable!$A:$F,5,FALSE())</f>
        <v>17.309999999999999</v>
      </c>
      <c r="O1002" s="4" t="str">
        <f>Cleaned_SalesTable!E1002</f>
        <v>STORE2</v>
      </c>
      <c r="P1002" s="4" t="str">
        <f>VLOOKUP(O1002,Cleaned_StoreTable!$A:$F,2,FALSE())</f>
        <v>Black-Horn</v>
      </c>
      <c r="Q1002" s="4" t="str">
        <f>VLOOKUP(O1002,Cleaned_StoreTable!$A:$F,3,FALSE())</f>
        <v>South</v>
      </c>
      <c r="R1002" s="4" t="str">
        <f>VLOOKUP(O1002,Cleaned_StoreTable!$A:$F,5,FALSE())</f>
        <v>Outlet</v>
      </c>
      <c r="S1002" s="4">
        <f>Cleaned_SalesTable!F1002</f>
        <v>2</v>
      </c>
      <c r="T1002" s="9">
        <f>Cleaned_SalesTable!G1002</f>
        <v>909.51</v>
      </c>
      <c r="U1002" s="8">
        <f>Cleaned_SalesTable!H1002</f>
        <v>0.27</v>
      </c>
      <c r="V1002" s="4" t="str">
        <f>Cleaned_SalesTable!I1002</f>
        <v>Credit Card</v>
      </c>
      <c r="W1002" s="9">
        <f>Cleaned_SalesTable!J1002</f>
        <v>1327.8846000000001</v>
      </c>
      <c r="X1002" s="9">
        <f t="shared" si="92"/>
        <v>34.619999999999997</v>
      </c>
      <c r="Y1002" s="9">
        <f t="shared" si="93"/>
        <v>1293.26</v>
      </c>
      <c r="Z1002" s="10">
        <f t="shared" si="94"/>
        <v>0.97389999999999999</v>
      </c>
      <c r="AA1002" s="4" t="str">
        <f t="shared" si="95"/>
        <v>High Value</v>
      </c>
    </row>
    <row r="1003" spans="1:27" ht="15" customHeight="1" x14ac:dyDescent="0.3">
      <c r="A1003" s="4" t="str">
        <f>Cleaned_SalesTable!A1003</f>
        <v>SALE1001</v>
      </c>
      <c r="B1003" s="26">
        <f>Cleaned_SalesTable!B1003</f>
        <v>45776</v>
      </c>
      <c r="C1003" s="4" t="str">
        <f t="shared" si="90"/>
        <v>Apr-2025</v>
      </c>
      <c r="D1003" s="24">
        <f t="shared" si="91"/>
        <v>2025</v>
      </c>
      <c r="E1003" s="4" t="str">
        <f>Cleaned_SalesTable!C1003</f>
        <v>CUST1052</v>
      </c>
      <c r="F1003" s="4" t="str">
        <f>VLOOKUP(E1003,Cleaned_CustomerTable!$A:$H,2,FALSE())</f>
        <v>Debra Liu</v>
      </c>
      <c r="G1003" s="24">
        <f>VLOOKUP(E1003,Cleaned_CustomerTable!$A:$H,3,FALSE())</f>
        <v>55</v>
      </c>
      <c r="H1003" s="4" t="str">
        <f>VLOOKUP(E1003,Cleaned_CustomerTable!$A:$H,8,FALSE())</f>
        <v>Bronze</v>
      </c>
      <c r="I1003" s="4" t="str">
        <f>VLOOKUP(E1003,Cleaned_CustomerTable!$A:$H,6,FALSE())</f>
        <v>Minnesota</v>
      </c>
      <c r="J1003" s="4" t="str">
        <f>Cleaned_SalesTable!D1003</f>
        <v>PROD69</v>
      </c>
      <c r="K1003" s="4" t="str">
        <f>VLOOKUP(J1003,Cleaned_ProductTable!$A:$F,2,FALSE())</f>
        <v>Men's Sports Shorts</v>
      </c>
      <c r="L1003" s="4" t="str">
        <f>VLOOKUP(J1003,Cleaned_ProductTable!$A:$F,3,FALSE())</f>
        <v>Clothing</v>
      </c>
      <c r="M1003" s="4" t="str">
        <f>VLOOKUP(J1003,Cleaned_ProductTable!$A:$F,4,FALSE())</f>
        <v>Fitzpatrick Ltd</v>
      </c>
      <c r="N1003" s="4">
        <f>VLOOKUP(J1003,Cleaned_ProductTable!$A:$F,5,FALSE())</f>
        <v>218.22</v>
      </c>
      <c r="O1003" s="4" t="str">
        <f>Cleaned_SalesTable!E1003</f>
        <v>STORE14</v>
      </c>
      <c r="P1003" s="4" t="str">
        <f>VLOOKUP(O1003,Cleaned_StoreTable!$A:$F,2,FALSE())</f>
        <v>Mcdonald Inc</v>
      </c>
      <c r="Q1003" s="4" t="str">
        <f>VLOOKUP(O1003,Cleaned_StoreTable!$A:$F,3,FALSE())</f>
        <v>South</v>
      </c>
      <c r="R1003" s="4" t="str">
        <f>VLOOKUP(O1003,Cleaned_StoreTable!$A:$F,5,FALSE())</f>
        <v>Outlet</v>
      </c>
      <c r="S1003" s="4">
        <f>Cleaned_SalesTable!F1003</f>
        <v>4</v>
      </c>
      <c r="T1003" s="9">
        <f>Cleaned_SalesTable!G1003</f>
        <v>593.84</v>
      </c>
      <c r="U1003" s="8">
        <f>Cleaned_SalesTable!H1003</f>
        <v>0.24</v>
      </c>
      <c r="V1003" s="4" t="str">
        <f>Cleaned_SalesTable!I1003</f>
        <v>PayPal</v>
      </c>
      <c r="W1003" s="9">
        <f>Cleaned_SalesTable!J1003</f>
        <v>1805.2736</v>
      </c>
      <c r="X1003" s="9">
        <f t="shared" si="92"/>
        <v>872.88</v>
      </c>
      <c r="Y1003" s="9">
        <f t="shared" si="93"/>
        <v>932.39</v>
      </c>
      <c r="Z1003" s="10">
        <f t="shared" si="94"/>
        <v>0.51649999999999996</v>
      </c>
      <c r="AA1003" s="4" t="str">
        <f t="shared" si="95"/>
        <v>High Value</v>
      </c>
    </row>
    <row r="1004" spans="1:27" ht="15" customHeight="1" x14ac:dyDescent="0.3">
      <c r="A1004" s="4" t="str">
        <f>Cleaned_SalesTable!A1004</f>
        <v>SALE1002</v>
      </c>
      <c r="B1004" s="26">
        <f>Cleaned_SalesTable!B1004</f>
        <v>45566</v>
      </c>
      <c r="C1004" s="4" t="str">
        <f t="shared" si="90"/>
        <v>Oct-2024</v>
      </c>
      <c r="D1004" s="24">
        <f t="shared" si="91"/>
        <v>2024</v>
      </c>
      <c r="E1004" s="4" t="str">
        <f>Cleaned_SalesTable!C1004</f>
        <v>CUST1109</v>
      </c>
      <c r="F1004" s="4" t="str">
        <f>VLOOKUP(E1004,Cleaned_CustomerTable!$A:$H,2,FALSE())</f>
        <v>Amy Walker</v>
      </c>
      <c r="G1004" s="24">
        <f>VLOOKUP(E1004,Cleaned_CustomerTable!$A:$H,3,FALSE())</f>
        <v>27</v>
      </c>
      <c r="H1004" s="4" t="str">
        <f>VLOOKUP(E1004,Cleaned_CustomerTable!$A:$H,8,FALSE())</f>
        <v>Silver</v>
      </c>
      <c r="I1004" s="4" t="str">
        <f>VLOOKUP(E1004,Cleaned_CustomerTable!$A:$H,6,FALSE())</f>
        <v>West Virginia</v>
      </c>
      <c r="J1004" s="4" t="str">
        <f>Cleaned_SalesTable!D1004</f>
        <v>PROD73</v>
      </c>
      <c r="K1004" s="4" t="str">
        <f>VLOOKUP(J1004,Cleaned_ProductTable!$A:$F,2,FALSE())</f>
        <v>Shin Guards – Adult</v>
      </c>
      <c r="L1004" s="4" t="str">
        <f>VLOOKUP(J1004,Cleaned_ProductTable!$A:$F,3,FALSE())</f>
        <v>Sports</v>
      </c>
      <c r="M1004" s="4" t="str">
        <f>VLOOKUP(J1004,Cleaned_ProductTable!$A:$F,4,FALSE())</f>
        <v>French Ltd</v>
      </c>
      <c r="N1004" s="4">
        <f>VLOOKUP(J1004,Cleaned_ProductTable!$A:$F,5,FALSE())</f>
        <v>107.06</v>
      </c>
      <c r="O1004" s="4" t="str">
        <f>Cleaned_SalesTable!E1004</f>
        <v>STORE10</v>
      </c>
      <c r="P1004" s="4" t="str">
        <f>VLOOKUP(O1004,Cleaned_StoreTable!$A:$F,2,FALSE())</f>
        <v>Hill, Wagner and Ballard</v>
      </c>
      <c r="Q1004" s="4" t="str">
        <f>VLOOKUP(O1004,Cleaned_StoreTable!$A:$F,3,FALSE())</f>
        <v>East</v>
      </c>
      <c r="R1004" s="4" t="str">
        <f>VLOOKUP(O1004,Cleaned_StoreTable!$A:$F,5,FALSE())</f>
        <v>Online</v>
      </c>
      <c r="S1004" s="4">
        <f>Cleaned_SalesTable!F1004</f>
        <v>3</v>
      </c>
      <c r="T1004" s="9">
        <f>Cleaned_SalesTable!G1004</f>
        <v>909.11</v>
      </c>
      <c r="U1004" s="8">
        <f>Cleaned_SalesTable!H1004</f>
        <v>0.23</v>
      </c>
      <c r="V1004" s="4" t="str">
        <f>Cleaned_SalesTable!I1004</f>
        <v>COD</v>
      </c>
      <c r="W1004" s="9">
        <f>Cleaned_SalesTable!J1004</f>
        <v>2100.0441000000001</v>
      </c>
      <c r="X1004" s="9">
        <f t="shared" si="92"/>
        <v>321.18</v>
      </c>
      <c r="Y1004" s="9">
        <f t="shared" si="93"/>
        <v>1778.86</v>
      </c>
      <c r="Z1004" s="10">
        <f t="shared" si="94"/>
        <v>0.84709999999999996</v>
      </c>
      <c r="AA1004" s="4" t="str">
        <f t="shared" si="95"/>
        <v>High Value</v>
      </c>
    </row>
    <row r="1005" spans="1:27" ht="15" customHeight="1" x14ac:dyDescent="0.3">
      <c r="A1005" s="4" t="str">
        <f>Cleaned_SalesTable!A1005</f>
        <v>SALE1003</v>
      </c>
      <c r="B1005" s="26">
        <f>Cleaned_SalesTable!B1005</f>
        <v>45542</v>
      </c>
      <c r="C1005" s="4" t="str">
        <f t="shared" si="90"/>
        <v>Sep-2024</v>
      </c>
      <c r="D1005" s="24">
        <f t="shared" si="91"/>
        <v>2024</v>
      </c>
      <c r="E1005" s="4" t="str">
        <f>Cleaned_SalesTable!C1005</f>
        <v>CUST1399</v>
      </c>
      <c r="F1005" s="4" t="str">
        <f>VLOOKUP(E1005,Cleaned_CustomerTable!$A:$H,2,FALSE())</f>
        <v>John Donaldson</v>
      </c>
      <c r="G1005" s="24">
        <f>VLOOKUP(E1005,Cleaned_CustomerTable!$A:$H,3,FALSE())</f>
        <v>27</v>
      </c>
      <c r="H1005" s="4" t="str">
        <f>VLOOKUP(E1005,Cleaned_CustomerTable!$A:$H,8,FALSE())</f>
        <v>Bronze</v>
      </c>
      <c r="I1005" s="4" t="str">
        <f>VLOOKUP(E1005,Cleaned_CustomerTable!$A:$H,6,FALSE())</f>
        <v>Maine</v>
      </c>
      <c r="J1005" s="4" t="str">
        <f>Cleaned_SalesTable!D1005</f>
        <v>PROD24</v>
      </c>
      <c r="K1005" s="4" t="str">
        <f>VLOOKUP(J1005,Cleaned_ProductTable!$A:$F,2,FALSE())</f>
        <v>Foldable Camping Chair</v>
      </c>
      <c r="L1005" s="4" t="str">
        <f>VLOOKUP(J1005,Cleaned_ProductTable!$A:$F,3,FALSE())</f>
        <v>Sports</v>
      </c>
      <c r="M1005" s="4" t="str">
        <f>VLOOKUP(J1005,Cleaned_ProductTable!$A:$F,4,FALSE())</f>
        <v>Cook Ltd</v>
      </c>
      <c r="N1005" s="4">
        <f>VLOOKUP(J1005,Cleaned_ProductTable!$A:$F,5,FALSE())</f>
        <v>166.06</v>
      </c>
      <c r="O1005" s="4" t="str">
        <f>Cleaned_SalesTable!E1005</f>
        <v>STORE1</v>
      </c>
      <c r="P1005" s="4" t="str">
        <f>VLOOKUP(O1005,Cleaned_StoreTable!$A:$F,2,FALSE())</f>
        <v>Martinez, Adkins and Johnson</v>
      </c>
      <c r="Q1005" s="4" t="str">
        <f>VLOOKUP(O1005,Cleaned_StoreTable!$A:$F,3,FALSE())</f>
        <v>North</v>
      </c>
      <c r="R1005" s="4" t="str">
        <f>VLOOKUP(O1005,Cleaned_StoreTable!$A:$F,5,FALSE())</f>
        <v>Flagship</v>
      </c>
      <c r="S1005" s="4">
        <f>Cleaned_SalesTable!F1005</f>
        <v>4</v>
      </c>
      <c r="T1005" s="9">
        <f>Cleaned_SalesTable!G1005</f>
        <v>996.85</v>
      </c>
      <c r="U1005" s="8">
        <f>Cleaned_SalesTable!H1005</f>
        <v>0.24</v>
      </c>
      <c r="V1005" s="4" t="str">
        <f>Cleaned_SalesTable!I1005</f>
        <v>PayPal</v>
      </c>
      <c r="W1005" s="9">
        <f>Cleaned_SalesTable!J1005</f>
        <v>3030.424</v>
      </c>
      <c r="X1005" s="9">
        <f t="shared" si="92"/>
        <v>664.24</v>
      </c>
      <c r="Y1005" s="9">
        <f t="shared" si="93"/>
        <v>2366.1799999999998</v>
      </c>
      <c r="Z1005" s="10">
        <f t="shared" si="94"/>
        <v>0.78080000000000005</v>
      </c>
      <c r="AA1005" s="4" t="str">
        <f t="shared" si="95"/>
        <v>High Value</v>
      </c>
    </row>
    <row r="1006" spans="1:27" ht="15" customHeight="1" x14ac:dyDescent="0.3">
      <c r="A1006" s="4" t="str">
        <f>Cleaned_SalesTable!A1006</f>
        <v>SALE1004</v>
      </c>
      <c r="B1006" s="26">
        <f>Cleaned_SalesTable!B1006</f>
        <v>45834</v>
      </c>
      <c r="C1006" s="4" t="str">
        <f t="shared" si="90"/>
        <v>Jun-2025</v>
      </c>
      <c r="D1006" s="24">
        <f t="shared" si="91"/>
        <v>2025</v>
      </c>
      <c r="E1006" s="4" t="str">
        <f>Cleaned_SalesTable!C1006</f>
        <v>CUST1300</v>
      </c>
      <c r="F1006" s="4" t="str">
        <f>VLOOKUP(E1006,Cleaned_CustomerTable!$A:$H,2,FALSE())</f>
        <v>Matthew Avery</v>
      </c>
      <c r="G1006" s="24">
        <f>VLOOKUP(E1006,Cleaned_CustomerTable!$A:$H,3,FALSE())</f>
        <v>29</v>
      </c>
      <c r="H1006" s="4" t="str">
        <f>VLOOKUP(E1006,Cleaned_CustomerTable!$A:$H,8,FALSE())</f>
        <v>Silver</v>
      </c>
      <c r="I1006" s="4" t="str">
        <f>VLOOKUP(E1006,Cleaned_CustomerTable!$A:$H,6,FALSE())</f>
        <v>Oregon</v>
      </c>
      <c r="J1006" s="4" t="str">
        <f>Cleaned_SalesTable!D1006</f>
        <v>PROD0</v>
      </c>
      <c r="K1006" s="4" t="str">
        <f>VLOOKUP(J1006,Cleaned_ProductTable!$A:$F,2,FALSE())</f>
        <v>Brother Laser Printer</v>
      </c>
      <c r="L1006" s="4" t="str">
        <f>VLOOKUP(J1006,Cleaned_ProductTable!$A:$F,3,FALSE())</f>
        <v>Electronics</v>
      </c>
      <c r="M1006" s="4" t="str">
        <f>VLOOKUP(J1006,Cleaned_ProductTable!$A:$F,4,FALSE())</f>
        <v>Hunt Inc</v>
      </c>
      <c r="N1006" s="4">
        <f>VLOOKUP(J1006,Cleaned_ProductTable!$A:$F,5,FALSE())</f>
        <v>112.42</v>
      </c>
      <c r="O1006" s="4" t="str">
        <f>Cleaned_SalesTable!E1006</f>
        <v>STORE17</v>
      </c>
      <c r="P1006" s="4" t="str">
        <f>VLOOKUP(O1006,Cleaned_StoreTable!$A:$F,2,FALSE())</f>
        <v>Holloway Ltd</v>
      </c>
      <c r="Q1006" s="4" t="str">
        <f>VLOOKUP(O1006,Cleaned_StoreTable!$A:$F,3,FALSE())</f>
        <v>North</v>
      </c>
      <c r="R1006" s="4" t="str">
        <f>VLOOKUP(O1006,Cleaned_StoreTable!$A:$F,5,FALSE())</f>
        <v>Flagship</v>
      </c>
      <c r="S1006" s="4">
        <f>Cleaned_SalesTable!F1006</f>
        <v>1</v>
      </c>
      <c r="T1006" s="9">
        <f>Cleaned_SalesTable!G1006</f>
        <v>522.69000000000005</v>
      </c>
      <c r="U1006" s="8">
        <f>Cleaned_SalesTable!H1006</f>
        <v>0.06</v>
      </c>
      <c r="V1006" s="4" t="str">
        <f>Cleaned_SalesTable!I1006</f>
        <v>COD</v>
      </c>
      <c r="W1006" s="9">
        <f>Cleaned_SalesTable!J1006</f>
        <v>491.32859999999999</v>
      </c>
      <c r="X1006" s="9">
        <f t="shared" si="92"/>
        <v>112.42</v>
      </c>
      <c r="Y1006" s="9">
        <f t="shared" si="93"/>
        <v>378.91</v>
      </c>
      <c r="Z1006" s="10">
        <f t="shared" si="94"/>
        <v>0.7712</v>
      </c>
      <c r="AA1006" s="4" t="str">
        <f t="shared" si="95"/>
        <v>Standard</v>
      </c>
    </row>
    <row r="1007" spans="1:27" ht="15" customHeight="1" x14ac:dyDescent="0.3">
      <c r="A1007" s="4" t="str">
        <f>Cleaned_SalesTable!A1007</f>
        <v>SALE1005</v>
      </c>
      <c r="B1007" s="26">
        <f>Cleaned_SalesTable!B1007</f>
        <v>45405</v>
      </c>
      <c r="C1007" s="4" t="str">
        <f t="shared" si="90"/>
        <v>Apr-2024</v>
      </c>
      <c r="D1007" s="24">
        <f t="shared" si="91"/>
        <v>2024</v>
      </c>
      <c r="E1007" s="4" t="str">
        <f>Cleaned_SalesTable!C1007</f>
        <v>CUST1194</v>
      </c>
      <c r="F1007" s="4" t="str">
        <f>VLOOKUP(E1007,Cleaned_CustomerTable!$A:$H,2,FALSE())</f>
        <v>Ashley Ferguson</v>
      </c>
      <c r="G1007" s="24">
        <f>VLOOKUP(E1007,Cleaned_CustomerTable!$A:$H,3,FALSE())</f>
        <v>46</v>
      </c>
      <c r="H1007" s="4" t="str">
        <f>VLOOKUP(E1007,Cleaned_CustomerTable!$A:$H,8,FALSE())</f>
        <v>Gold</v>
      </c>
      <c r="I1007" s="4" t="str">
        <f>VLOOKUP(E1007,Cleaned_CustomerTable!$A:$H,6,FALSE())</f>
        <v>Pennsylvania</v>
      </c>
      <c r="J1007" s="4" t="str">
        <f>Cleaned_SalesTable!D1007</f>
        <v>PROD54</v>
      </c>
      <c r="K1007" s="4" t="str">
        <f>VLOOKUP(J1007,Cleaned_ProductTable!$A:$F,2,FALSE())</f>
        <v>Sports Stopwatch Pro</v>
      </c>
      <c r="L1007" s="4" t="str">
        <f>VLOOKUP(J1007,Cleaned_ProductTable!$A:$F,3,FALSE())</f>
        <v>Sports</v>
      </c>
      <c r="M1007" s="4" t="str">
        <f>VLOOKUP(J1007,Cleaned_ProductTable!$A:$F,4,FALSE())</f>
        <v>Thompson-French</v>
      </c>
      <c r="N1007" s="4">
        <f>VLOOKUP(J1007,Cleaned_ProductTable!$A:$F,5,FALSE())</f>
        <v>434.84</v>
      </c>
      <c r="O1007" s="4" t="str">
        <f>Cleaned_SalesTable!E1007</f>
        <v>STORE3</v>
      </c>
      <c r="P1007" s="4" t="str">
        <f>VLOOKUP(O1007,Cleaned_StoreTable!$A:$F,2,FALSE())</f>
        <v>Johnson-Wright</v>
      </c>
      <c r="Q1007" s="4" t="str">
        <f>VLOOKUP(O1007,Cleaned_StoreTable!$A:$F,3,FALSE())</f>
        <v>North</v>
      </c>
      <c r="R1007" s="4" t="str">
        <f>VLOOKUP(O1007,Cleaned_StoreTable!$A:$F,5,FALSE())</f>
        <v>Outlet</v>
      </c>
      <c r="S1007" s="4">
        <f>Cleaned_SalesTable!F1007</f>
        <v>3</v>
      </c>
      <c r="T1007" s="9">
        <f>Cleaned_SalesTable!G1007</f>
        <v>261.05</v>
      </c>
      <c r="U1007" s="8">
        <f>Cleaned_SalesTable!H1007</f>
        <v>0.12</v>
      </c>
      <c r="V1007" s="4" t="str">
        <f>Cleaned_SalesTable!I1007</f>
        <v>PayPal</v>
      </c>
      <c r="W1007" s="9">
        <f>Cleaned_SalesTable!J1007</f>
        <v>689.17200000000003</v>
      </c>
      <c r="X1007" s="9">
        <f t="shared" si="92"/>
        <v>1304.52</v>
      </c>
      <c r="Y1007" s="9">
        <f t="shared" si="93"/>
        <v>-615.35</v>
      </c>
      <c r="Z1007" s="10">
        <f t="shared" si="94"/>
        <v>-0.89290000000000003</v>
      </c>
      <c r="AA1007" s="4" t="str">
        <f t="shared" si="95"/>
        <v>Standard</v>
      </c>
    </row>
    <row r="1008" spans="1:27" ht="15" customHeight="1" x14ac:dyDescent="0.3">
      <c r="A1008" s="4" t="str">
        <f>Cleaned_SalesTable!A1008</f>
        <v>SALE1006</v>
      </c>
      <c r="B1008" s="26">
        <f>Cleaned_SalesTable!B1008</f>
        <v>45918</v>
      </c>
      <c r="C1008" s="4" t="str">
        <f t="shared" si="90"/>
        <v>Sep-2025</v>
      </c>
      <c r="D1008" s="24">
        <f t="shared" si="91"/>
        <v>2025</v>
      </c>
      <c r="E1008" s="4" t="str">
        <f>Cleaned_SalesTable!C1008</f>
        <v>CUST1087</v>
      </c>
      <c r="F1008" s="4" t="str">
        <f>VLOOKUP(E1008,Cleaned_CustomerTable!$A:$H,2,FALSE())</f>
        <v>Melissa Duffy Md</v>
      </c>
      <c r="G1008" s="24">
        <f>VLOOKUP(E1008,Cleaned_CustomerTable!$A:$H,3,FALSE())</f>
        <v>58</v>
      </c>
      <c r="H1008" s="4" t="str">
        <f>VLOOKUP(E1008,Cleaned_CustomerTable!$A:$H,8,FALSE())</f>
        <v>Bronze</v>
      </c>
      <c r="I1008" s="4" t="str">
        <f>VLOOKUP(E1008,Cleaned_CustomerTable!$A:$H,6,FALSE())</f>
        <v>South Carolina</v>
      </c>
      <c r="J1008" s="4" t="str">
        <f>Cleaned_SalesTable!D1008</f>
        <v>PROD23</v>
      </c>
      <c r="K1008" s="4" t="str">
        <f>VLOOKUP(J1008,Cleaned_ProductTable!$A:$F,2,FALSE())</f>
        <v>Men's Formal Shirt</v>
      </c>
      <c r="L1008" s="4" t="str">
        <f>VLOOKUP(J1008,Cleaned_ProductTable!$A:$F,3,FALSE())</f>
        <v>Clothing</v>
      </c>
      <c r="M1008" s="4" t="str">
        <f>VLOOKUP(J1008,Cleaned_ProductTable!$A:$F,4,FALSE())</f>
        <v>Moon, Mora and Santos</v>
      </c>
      <c r="N1008" s="4">
        <f>VLOOKUP(J1008,Cleaned_ProductTable!$A:$F,5,FALSE())</f>
        <v>265.73</v>
      </c>
      <c r="O1008" s="4" t="str">
        <f>Cleaned_SalesTable!E1008</f>
        <v>STORE17</v>
      </c>
      <c r="P1008" s="4" t="str">
        <f>VLOOKUP(O1008,Cleaned_StoreTable!$A:$F,2,FALSE())</f>
        <v>Holloway Ltd</v>
      </c>
      <c r="Q1008" s="4" t="str">
        <f>VLOOKUP(O1008,Cleaned_StoreTable!$A:$F,3,FALSE())</f>
        <v>North</v>
      </c>
      <c r="R1008" s="4" t="str">
        <f>VLOOKUP(O1008,Cleaned_StoreTable!$A:$F,5,FALSE())</f>
        <v>Flagship</v>
      </c>
      <c r="S1008" s="4">
        <f>Cleaned_SalesTable!F1008</f>
        <v>3</v>
      </c>
      <c r="T1008" s="9">
        <f>Cleaned_SalesTable!G1008</f>
        <v>644.73</v>
      </c>
      <c r="U1008" s="8">
        <f>Cleaned_SalesTable!H1008</f>
        <v>0.01</v>
      </c>
      <c r="V1008" s="4" t="str">
        <f>Cleaned_SalesTable!I1008</f>
        <v>COD</v>
      </c>
      <c r="W1008" s="9">
        <f>Cleaned_SalesTable!J1008</f>
        <v>1914.8480999999999</v>
      </c>
      <c r="X1008" s="9">
        <f t="shared" si="92"/>
        <v>797.19</v>
      </c>
      <c r="Y1008" s="9">
        <f t="shared" si="93"/>
        <v>1117.6600000000001</v>
      </c>
      <c r="Z1008" s="10">
        <f t="shared" si="94"/>
        <v>0.5837</v>
      </c>
      <c r="AA1008" s="4" t="str">
        <f t="shared" si="95"/>
        <v>High Value</v>
      </c>
    </row>
    <row r="1009" spans="1:27" ht="15" customHeight="1" x14ac:dyDescent="0.3">
      <c r="A1009" s="4" t="str">
        <f>Cleaned_SalesTable!A1009</f>
        <v>SALE1007</v>
      </c>
      <c r="B1009" s="26">
        <f>Cleaned_SalesTable!B1009</f>
        <v>45217</v>
      </c>
      <c r="C1009" s="4" t="str">
        <f t="shared" si="90"/>
        <v>Oct-2023</v>
      </c>
      <c r="D1009" s="24">
        <f t="shared" si="91"/>
        <v>2023</v>
      </c>
      <c r="E1009" s="4" t="str">
        <f>Cleaned_SalesTable!C1009</f>
        <v>CUST1198</v>
      </c>
      <c r="F1009" s="4" t="str">
        <f>VLOOKUP(E1009,Cleaned_CustomerTable!$A:$H,2,FALSE())</f>
        <v>Wanda Snyder</v>
      </c>
      <c r="G1009" s="24">
        <f>VLOOKUP(E1009,Cleaned_CustomerTable!$A:$H,3,FALSE())</f>
        <v>54</v>
      </c>
      <c r="H1009" s="4" t="str">
        <f>VLOOKUP(E1009,Cleaned_CustomerTable!$A:$H,8,FALSE())</f>
        <v>Bronze</v>
      </c>
      <c r="I1009" s="4" t="str">
        <f>VLOOKUP(E1009,Cleaned_CustomerTable!$A:$H,6,FALSE())</f>
        <v>Vermont</v>
      </c>
      <c r="J1009" s="4" t="str">
        <f>Cleaned_SalesTable!D1009</f>
        <v>PROD75</v>
      </c>
      <c r="K1009" s="4" t="str">
        <f>VLOOKUP(J1009,Cleaned_ProductTable!$A:$F,2,FALSE())</f>
        <v>Women's Ankle Boots</v>
      </c>
      <c r="L1009" s="4" t="str">
        <f>VLOOKUP(J1009,Cleaned_ProductTable!$A:$F,3,FALSE())</f>
        <v>Clothing</v>
      </c>
      <c r="M1009" s="4" t="str">
        <f>VLOOKUP(J1009,Cleaned_ProductTable!$A:$F,4,FALSE())</f>
        <v>Poole PLC</v>
      </c>
      <c r="N1009" s="4">
        <f>VLOOKUP(J1009,Cleaned_ProductTable!$A:$F,5,FALSE())</f>
        <v>158.13999999999999</v>
      </c>
      <c r="O1009" s="4" t="str">
        <f>Cleaned_SalesTable!E1009</f>
        <v>STORE2</v>
      </c>
      <c r="P1009" s="4" t="str">
        <f>VLOOKUP(O1009,Cleaned_StoreTable!$A:$F,2,FALSE())</f>
        <v>Black-Horn</v>
      </c>
      <c r="Q1009" s="4" t="str">
        <f>VLOOKUP(O1009,Cleaned_StoreTable!$A:$F,3,FALSE())</f>
        <v>South</v>
      </c>
      <c r="R1009" s="4" t="str">
        <f>VLOOKUP(O1009,Cleaned_StoreTable!$A:$F,5,FALSE())</f>
        <v>Outlet</v>
      </c>
      <c r="S1009" s="4">
        <f>Cleaned_SalesTable!F1009</f>
        <v>2</v>
      </c>
      <c r="T1009" s="9">
        <f>Cleaned_SalesTable!G1009</f>
        <v>541.52</v>
      </c>
      <c r="U1009" s="8">
        <f>Cleaned_SalesTable!H1009</f>
        <v>0.26</v>
      </c>
      <c r="V1009" s="4" t="str">
        <f>Cleaned_SalesTable!I1009</f>
        <v>PayPal</v>
      </c>
      <c r="W1009" s="9">
        <f>Cleaned_SalesTable!J1009</f>
        <v>801.44960000000003</v>
      </c>
      <c r="X1009" s="9">
        <f t="shared" si="92"/>
        <v>316.27999999999997</v>
      </c>
      <c r="Y1009" s="9">
        <f t="shared" si="93"/>
        <v>485.17</v>
      </c>
      <c r="Z1009" s="10">
        <f t="shared" si="94"/>
        <v>0.60540000000000005</v>
      </c>
      <c r="AA1009" s="4" t="str">
        <f t="shared" si="95"/>
        <v>Standard</v>
      </c>
    </row>
    <row r="1010" spans="1:27" ht="15" customHeight="1" x14ac:dyDescent="0.3">
      <c r="A1010" s="4" t="str">
        <f>Cleaned_SalesTable!A1010</f>
        <v>SALE1008</v>
      </c>
      <c r="B1010" s="26">
        <f>Cleaned_SalesTable!B1010</f>
        <v>45259</v>
      </c>
      <c r="C1010" s="4" t="str">
        <f t="shared" si="90"/>
        <v>Nov-2023</v>
      </c>
      <c r="D1010" s="24">
        <f t="shared" si="91"/>
        <v>2023</v>
      </c>
      <c r="E1010" s="4" t="str">
        <f>Cleaned_SalesTable!C1010</f>
        <v>CUST1426</v>
      </c>
      <c r="F1010" s="4" t="str">
        <f>VLOOKUP(E1010,Cleaned_CustomerTable!$A:$H,2,FALSE())</f>
        <v>Jeanette Nichols</v>
      </c>
      <c r="G1010" s="24">
        <f>VLOOKUP(E1010,Cleaned_CustomerTable!$A:$H,3,FALSE())</f>
        <v>28</v>
      </c>
      <c r="H1010" s="4" t="str">
        <f>VLOOKUP(E1010,Cleaned_CustomerTable!$A:$H,8,FALSE())</f>
        <v>Platinum</v>
      </c>
      <c r="I1010" s="4" t="str">
        <f>VLOOKUP(E1010,Cleaned_CustomerTable!$A:$H,6,FALSE())</f>
        <v>North Carolina</v>
      </c>
      <c r="J1010" s="4" t="str">
        <f>Cleaned_SalesTable!D1010</f>
        <v>PROD63</v>
      </c>
      <c r="K1010" s="4" t="str">
        <f>VLOOKUP(J1010,Cleaned_ProductTable!$A:$F,2,FALSE())</f>
        <v>Organic Sunscreen Lotion</v>
      </c>
      <c r="L1010" s="4" t="str">
        <f>VLOOKUP(J1010,Cleaned_ProductTable!$A:$F,3,FALSE())</f>
        <v>Beauty</v>
      </c>
      <c r="M1010" s="4" t="str">
        <f>VLOOKUP(J1010,Cleaned_ProductTable!$A:$F,4,FALSE())</f>
        <v>Anderson-Riley</v>
      </c>
      <c r="N1010" s="4">
        <f>VLOOKUP(J1010,Cleaned_ProductTable!$A:$F,5,FALSE())</f>
        <v>266.86</v>
      </c>
      <c r="O1010" s="4" t="str">
        <f>Cleaned_SalesTable!E1010</f>
        <v>STORE10</v>
      </c>
      <c r="P1010" s="4" t="str">
        <f>VLOOKUP(O1010,Cleaned_StoreTable!$A:$F,2,FALSE())</f>
        <v>Hill, Wagner and Ballard</v>
      </c>
      <c r="Q1010" s="4" t="str">
        <f>VLOOKUP(O1010,Cleaned_StoreTable!$A:$F,3,FALSE())</f>
        <v>East</v>
      </c>
      <c r="R1010" s="4" t="str">
        <f>VLOOKUP(O1010,Cleaned_StoreTable!$A:$F,5,FALSE())</f>
        <v>Online</v>
      </c>
      <c r="S1010" s="4">
        <f>Cleaned_SalesTable!F1010</f>
        <v>1</v>
      </c>
      <c r="T1010" s="9">
        <f>Cleaned_SalesTable!G1010</f>
        <v>395.18</v>
      </c>
      <c r="U1010" s="8">
        <f>Cleaned_SalesTable!H1010</f>
        <v>0.09</v>
      </c>
      <c r="V1010" s="4" t="str">
        <f>Cleaned_SalesTable!I1010</f>
        <v>PayPal</v>
      </c>
      <c r="W1010" s="9">
        <f>Cleaned_SalesTable!J1010</f>
        <v>359.61380000000003</v>
      </c>
      <c r="X1010" s="9">
        <f t="shared" si="92"/>
        <v>266.86</v>
      </c>
      <c r="Y1010" s="9">
        <f t="shared" si="93"/>
        <v>92.75</v>
      </c>
      <c r="Z1010" s="10">
        <f t="shared" si="94"/>
        <v>0.25790000000000002</v>
      </c>
      <c r="AA1010" s="4" t="str">
        <f t="shared" si="95"/>
        <v>Standard</v>
      </c>
    </row>
    <row r="1011" spans="1:27" ht="15" customHeight="1" x14ac:dyDescent="0.3">
      <c r="A1011" s="4" t="str">
        <f>Cleaned_SalesTable!A1011</f>
        <v>SALE1009</v>
      </c>
      <c r="B1011" s="26">
        <f>Cleaned_SalesTable!B1011</f>
        <v>45740</v>
      </c>
      <c r="C1011" s="4" t="str">
        <f t="shared" si="90"/>
        <v>Mar-2025</v>
      </c>
      <c r="D1011" s="24">
        <f t="shared" si="91"/>
        <v>2025</v>
      </c>
      <c r="E1011" s="4" t="str">
        <f>Cleaned_SalesTable!C1011</f>
        <v>CUST1100</v>
      </c>
      <c r="F1011" s="4" t="str">
        <f>VLOOKUP(E1011,Cleaned_CustomerTable!$A:$H,2,FALSE())</f>
        <v>Diane Watson</v>
      </c>
      <c r="G1011" s="24">
        <f>VLOOKUP(E1011,Cleaned_CustomerTable!$A:$H,3,FALSE())</f>
        <v>53</v>
      </c>
      <c r="H1011" s="4" t="str">
        <f>VLOOKUP(E1011,Cleaned_CustomerTable!$A:$H,8,FALSE())</f>
        <v>Platinum</v>
      </c>
      <c r="I1011" s="4" t="str">
        <f>VLOOKUP(E1011,Cleaned_CustomerTable!$A:$H,6,FALSE())</f>
        <v>Texas</v>
      </c>
      <c r="J1011" s="4" t="str">
        <f>Cleaned_SalesTable!D1011</f>
        <v>PROD8</v>
      </c>
      <c r="K1011" s="4" t="str">
        <f>VLOOKUP(J1011,Cleaned_ProductTable!$A:$F,2,FALSE())</f>
        <v>Wireless Bluetooth Earbuds</v>
      </c>
      <c r="L1011" s="4" t="str">
        <f>VLOOKUP(J1011,Cleaned_ProductTable!$A:$F,3,FALSE())</f>
        <v>Electronics</v>
      </c>
      <c r="M1011" s="4" t="str">
        <f>VLOOKUP(J1011,Cleaned_ProductTable!$A:$F,4,FALSE())</f>
        <v>Perez-Johnston</v>
      </c>
      <c r="N1011" s="4">
        <f>VLOOKUP(J1011,Cleaned_ProductTable!$A:$F,5,FALSE())</f>
        <v>439.07</v>
      </c>
      <c r="O1011" s="4" t="str">
        <f>Cleaned_SalesTable!E1011</f>
        <v>STORE8</v>
      </c>
      <c r="P1011" s="4" t="str">
        <f>VLOOKUP(O1011,Cleaned_StoreTable!$A:$F,2,FALSE())</f>
        <v>Bean, Jones and Park</v>
      </c>
      <c r="Q1011" s="4" t="str">
        <f>VLOOKUP(O1011,Cleaned_StoreTable!$A:$F,3,FALSE())</f>
        <v>West</v>
      </c>
      <c r="R1011" s="4" t="str">
        <f>VLOOKUP(O1011,Cleaned_StoreTable!$A:$F,5,FALSE())</f>
        <v>Online</v>
      </c>
      <c r="S1011" s="4">
        <f>Cleaned_SalesTable!F1011</f>
        <v>4</v>
      </c>
      <c r="T1011" s="9">
        <f>Cleaned_SalesTable!G1011</f>
        <v>56.37</v>
      </c>
      <c r="U1011" s="8">
        <f>Cleaned_SalesTable!H1011</f>
        <v>0.17</v>
      </c>
      <c r="V1011" s="4" t="str">
        <f>Cleaned_SalesTable!I1011</f>
        <v>Credit Card</v>
      </c>
      <c r="W1011" s="9">
        <f>Cleaned_SalesTable!J1011</f>
        <v>187.14840000000001</v>
      </c>
      <c r="X1011" s="9">
        <f t="shared" si="92"/>
        <v>1756.28</v>
      </c>
      <c r="Y1011" s="9">
        <f t="shared" si="93"/>
        <v>-1569.13</v>
      </c>
      <c r="Z1011" s="10">
        <f t="shared" si="94"/>
        <v>-8.3843999999999994</v>
      </c>
      <c r="AA1011" s="4" t="str">
        <f t="shared" si="95"/>
        <v>Standard</v>
      </c>
    </row>
    <row r="1012" spans="1:27" ht="15" customHeight="1" x14ac:dyDescent="0.3">
      <c r="A1012" s="4" t="str">
        <f>Cleaned_SalesTable!A1012</f>
        <v>SALE1010</v>
      </c>
      <c r="B1012" s="26">
        <f>Cleaned_SalesTable!B1012</f>
        <v>45908</v>
      </c>
      <c r="C1012" s="4" t="str">
        <f t="shared" si="90"/>
        <v>Sep-2025</v>
      </c>
      <c r="D1012" s="24">
        <f t="shared" si="91"/>
        <v>2025</v>
      </c>
      <c r="E1012" s="4" t="str">
        <f>Cleaned_SalesTable!C1012</f>
        <v>CUST1209</v>
      </c>
      <c r="F1012" s="4" t="str">
        <f>VLOOKUP(E1012,Cleaned_CustomerTable!$A:$H,2,FALSE())</f>
        <v>Joan Johnson</v>
      </c>
      <c r="G1012" s="24">
        <f>VLOOKUP(E1012,Cleaned_CustomerTable!$A:$H,3,FALSE())</f>
        <v>50</v>
      </c>
      <c r="H1012" s="4" t="str">
        <f>VLOOKUP(E1012,Cleaned_CustomerTable!$A:$H,8,FALSE())</f>
        <v>Platinum</v>
      </c>
      <c r="I1012" s="4" t="str">
        <f>VLOOKUP(E1012,Cleaned_CustomerTable!$A:$H,6,FALSE())</f>
        <v>Maine</v>
      </c>
      <c r="J1012" s="4" t="str">
        <f>Cleaned_SalesTable!D1012</f>
        <v>PROD79</v>
      </c>
      <c r="K1012" s="4" t="str">
        <f>VLOOKUP(J1012,Cleaned_ProductTable!$A:$F,2,FALSE())</f>
        <v>Decorative Lamp Shade</v>
      </c>
      <c r="L1012" s="4" t="str">
        <f>VLOOKUP(J1012,Cleaned_ProductTable!$A:$F,3,FALSE())</f>
        <v>Home</v>
      </c>
      <c r="M1012" s="4" t="str">
        <f>VLOOKUP(J1012,Cleaned_ProductTable!$A:$F,4,FALSE())</f>
        <v>Ramirez-Hanson</v>
      </c>
      <c r="N1012" s="4">
        <f>VLOOKUP(J1012,Cleaned_ProductTable!$A:$F,5,FALSE())</f>
        <v>228.53</v>
      </c>
      <c r="O1012" s="4" t="str">
        <f>Cleaned_SalesTable!E1012</f>
        <v>STORE9</v>
      </c>
      <c r="P1012" s="4" t="str">
        <f>VLOOKUP(O1012,Cleaned_StoreTable!$A:$F,2,FALSE())</f>
        <v>Moore, Padilla and Butler</v>
      </c>
      <c r="Q1012" s="4" t="str">
        <f>VLOOKUP(O1012,Cleaned_StoreTable!$A:$F,3,FALSE())</f>
        <v>South</v>
      </c>
      <c r="R1012" s="4" t="str">
        <f>VLOOKUP(O1012,Cleaned_StoreTable!$A:$F,5,FALSE())</f>
        <v>Flagship</v>
      </c>
      <c r="S1012" s="4">
        <f>Cleaned_SalesTable!F1012</f>
        <v>4</v>
      </c>
      <c r="T1012" s="9">
        <f>Cleaned_SalesTable!G1012</f>
        <v>202.59</v>
      </c>
      <c r="U1012" s="8">
        <f>Cleaned_SalesTable!H1012</f>
        <v>0.06</v>
      </c>
      <c r="V1012" s="4" t="str">
        <f>Cleaned_SalesTable!I1012</f>
        <v>COD</v>
      </c>
      <c r="W1012" s="9">
        <f>Cleaned_SalesTable!J1012</f>
        <v>761.73839999999996</v>
      </c>
      <c r="X1012" s="9">
        <f t="shared" si="92"/>
        <v>914.12</v>
      </c>
      <c r="Y1012" s="9">
        <f t="shared" si="93"/>
        <v>-152.38</v>
      </c>
      <c r="Z1012" s="10">
        <f t="shared" si="94"/>
        <v>-0.2</v>
      </c>
      <c r="AA1012" s="4" t="str">
        <f t="shared" si="95"/>
        <v>Standard</v>
      </c>
    </row>
    <row r="1013" spans="1:27" ht="15" customHeight="1" x14ac:dyDescent="0.3">
      <c r="A1013" s="4" t="str">
        <f>Cleaned_SalesTable!A1013</f>
        <v>SALE1011</v>
      </c>
      <c r="B1013" s="26">
        <f>Cleaned_SalesTable!B1013</f>
        <v>45601</v>
      </c>
      <c r="C1013" s="4" t="str">
        <f t="shared" si="90"/>
        <v>Nov-2024</v>
      </c>
      <c r="D1013" s="24">
        <f t="shared" si="91"/>
        <v>2024</v>
      </c>
      <c r="E1013" s="4" t="str">
        <f>Cleaned_SalesTable!C1013</f>
        <v>CUST1004</v>
      </c>
      <c r="F1013" s="4" t="str">
        <f>VLOOKUP(E1013,Cleaned_CustomerTable!$A:$H,2,FALSE())</f>
        <v>Caroline Collins</v>
      </c>
      <c r="G1013" s="24">
        <f>VLOOKUP(E1013,Cleaned_CustomerTable!$A:$H,3,FALSE())</f>
        <v>64</v>
      </c>
      <c r="H1013" s="4" t="str">
        <f>VLOOKUP(E1013,Cleaned_CustomerTable!$A:$H,8,FALSE())</f>
        <v>Silver</v>
      </c>
      <c r="I1013" s="4" t="str">
        <f>VLOOKUP(E1013,Cleaned_CustomerTable!$A:$H,6,FALSE())</f>
        <v>California</v>
      </c>
      <c r="J1013" s="4" t="str">
        <f>Cleaned_SalesTable!D1013</f>
        <v>PROD81</v>
      </c>
      <c r="K1013" s="4" t="str">
        <f>VLOOKUP(J1013,Cleaned_ProductTable!$A:$F,2,FALSE())</f>
        <v>Badminton Racket Set</v>
      </c>
      <c r="L1013" s="4" t="str">
        <f>VLOOKUP(J1013,Cleaned_ProductTable!$A:$F,3,FALSE())</f>
        <v>Sports</v>
      </c>
      <c r="M1013" s="4" t="str">
        <f>VLOOKUP(J1013,Cleaned_ProductTable!$A:$F,4,FALSE())</f>
        <v>Robinson-Brown</v>
      </c>
      <c r="N1013" s="4">
        <f>VLOOKUP(J1013,Cleaned_ProductTable!$A:$F,5,FALSE())</f>
        <v>285.54000000000002</v>
      </c>
      <c r="O1013" s="4" t="str">
        <f>Cleaned_SalesTable!E1013</f>
        <v>STORE5</v>
      </c>
      <c r="P1013" s="4" t="str">
        <f>VLOOKUP(O1013,Cleaned_StoreTable!$A:$F,2,FALSE())</f>
        <v>Gray Ltd</v>
      </c>
      <c r="Q1013" s="4" t="str">
        <f>VLOOKUP(O1013,Cleaned_StoreTable!$A:$F,3,FALSE())</f>
        <v>North</v>
      </c>
      <c r="R1013" s="4" t="str">
        <f>VLOOKUP(O1013,Cleaned_StoreTable!$A:$F,5,FALSE())</f>
        <v>Outlet</v>
      </c>
      <c r="S1013" s="4">
        <f>Cleaned_SalesTable!F1013</f>
        <v>2</v>
      </c>
      <c r="T1013" s="9">
        <f>Cleaned_SalesTable!G1013</f>
        <v>358.36</v>
      </c>
      <c r="U1013" s="8">
        <f>Cleaned_SalesTable!H1013</f>
        <v>0.05</v>
      </c>
      <c r="V1013" s="4" t="str">
        <f>Cleaned_SalesTable!I1013</f>
        <v>PayPal</v>
      </c>
      <c r="W1013" s="9">
        <f>Cleaned_SalesTable!J1013</f>
        <v>680.88400000000001</v>
      </c>
      <c r="X1013" s="9">
        <f t="shared" si="92"/>
        <v>571.08000000000004</v>
      </c>
      <c r="Y1013" s="9">
        <f t="shared" si="93"/>
        <v>109.8</v>
      </c>
      <c r="Z1013" s="10">
        <f t="shared" si="94"/>
        <v>0.1613</v>
      </c>
      <c r="AA1013" s="4" t="str">
        <f t="shared" si="95"/>
        <v>Standard</v>
      </c>
    </row>
    <row r="1014" spans="1:27" ht="15" customHeight="1" x14ac:dyDescent="0.3">
      <c r="A1014" s="4" t="str">
        <f>Cleaned_SalesTable!A1014</f>
        <v>SALE1012</v>
      </c>
      <c r="B1014" s="26">
        <f>Cleaned_SalesTable!B1014</f>
        <v>45535</v>
      </c>
      <c r="C1014" s="4" t="str">
        <f t="shared" si="90"/>
        <v>Aug-2024</v>
      </c>
      <c r="D1014" s="24">
        <f t="shared" si="91"/>
        <v>2024</v>
      </c>
      <c r="E1014" s="4" t="str">
        <f>Cleaned_SalesTable!C1014</f>
        <v>CUST1072</v>
      </c>
      <c r="F1014" s="4" t="str">
        <f>VLOOKUP(E1014,Cleaned_CustomerTable!$A:$H,2,FALSE())</f>
        <v>Tonya Burch</v>
      </c>
      <c r="G1014" s="24">
        <f>VLOOKUP(E1014,Cleaned_CustomerTable!$A:$H,3,FALSE())</f>
        <v>39</v>
      </c>
      <c r="H1014" s="4" t="str">
        <f>VLOOKUP(E1014,Cleaned_CustomerTable!$A:$H,8,FALSE())</f>
        <v>Gold</v>
      </c>
      <c r="I1014" s="4" t="str">
        <f>VLOOKUP(E1014,Cleaned_CustomerTable!$A:$H,6,FALSE())</f>
        <v>Iowa</v>
      </c>
      <c r="J1014" s="4" t="str">
        <f>Cleaned_SalesTable!D1014</f>
        <v>PROD37</v>
      </c>
      <c r="K1014" s="4" t="str">
        <f>VLOOKUP(J1014,Cleaned_ProductTable!$A:$F,2,FALSE())</f>
        <v>Men's Casual Sneakers</v>
      </c>
      <c r="L1014" s="4" t="str">
        <f>VLOOKUP(J1014,Cleaned_ProductTable!$A:$F,3,FALSE())</f>
        <v>Clothing</v>
      </c>
      <c r="M1014" s="4" t="str">
        <f>VLOOKUP(J1014,Cleaned_ProductTable!$A:$F,4,FALSE())</f>
        <v>Hogan-Lee</v>
      </c>
      <c r="N1014" s="4">
        <f>VLOOKUP(J1014,Cleaned_ProductTable!$A:$F,5,FALSE())</f>
        <v>353.47</v>
      </c>
      <c r="O1014" s="4" t="str">
        <f>Cleaned_SalesTable!E1014</f>
        <v>STORE18</v>
      </c>
      <c r="P1014" s="4" t="str">
        <f>VLOOKUP(O1014,Cleaned_StoreTable!$A:$F,2,FALSE())</f>
        <v>Guerrero-Schmitt</v>
      </c>
      <c r="Q1014" s="4" t="str">
        <f>VLOOKUP(O1014,Cleaned_StoreTable!$A:$F,3,FALSE())</f>
        <v>East</v>
      </c>
      <c r="R1014" s="4" t="str">
        <f>VLOOKUP(O1014,Cleaned_StoreTable!$A:$F,5,FALSE())</f>
        <v>Flagship</v>
      </c>
      <c r="S1014" s="4">
        <f>Cleaned_SalesTable!F1014</f>
        <v>4</v>
      </c>
      <c r="T1014" s="9">
        <f>Cleaned_SalesTable!G1014</f>
        <v>85.62</v>
      </c>
      <c r="U1014" s="8">
        <f>Cleaned_SalesTable!H1014</f>
        <v>0.28000000000000003</v>
      </c>
      <c r="V1014" s="4" t="str">
        <f>Cleaned_SalesTable!I1014</f>
        <v>COD</v>
      </c>
      <c r="W1014" s="9">
        <f>Cleaned_SalesTable!J1014</f>
        <v>246.5856</v>
      </c>
      <c r="X1014" s="9">
        <f t="shared" si="92"/>
        <v>1413.88</v>
      </c>
      <c r="Y1014" s="9">
        <f t="shared" si="93"/>
        <v>-1167.29</v>
      </c>
      <c r="Z1014" s="10">
        <f t="shared" si="94"/>
        <v>-4.7337999999999996</v>
      </c>
      <c r="AA1014" s="4" t="str">
        <f t="shared" si="95"/>
        <v>Standard</v>
      </c>
    </row>
    <row r="1015" spans="1:27" ht="15" customHeight="1" x14ac:dyDescent="0.3">
      <c r="A1015" s="4" t="str">
        <f>Cleaned_SalesTable!A1015</f>
        <v>SALE1013</v>
      </c>
      <c r="B1015" s="26">
        <f>Cleaned_SalesTable!B1015</f>
        <v>45459</v>
      </c>
      <c r="C1015" s="4" t="str">
        <f t="shared" si="90"/>
        <v>Jun-2024</v>
      </c>
      <c r="D1015" s="24">
        <f t="shared" si="91"/>
        <v>2024</v>
      </c>
      <c r="E1015" s="4" t="str">
        <f>Cleaned_SalesTable!C1015</f>
        <v>CUST1185</v>
      </c>
      <c r="F1015" s="4" t="str">
        <f>VLOOKUP(E1015,Cleaned_CustomerTable!$A:$H,2,FALSE())</f>
        <v>Brent Rivas</v>
      </c>
      <c r="G1015" s="24">
        <f>VLOOKUP(E1015,Cleaned_CustomerTable!$A:$H,3,FALSE())</f>
        <v>54</v>
      </c>
      <c r="H1015" s="4" t="str">
        <f>VLOOKUP(E1015,Cleaned_CustomerTable!$A:$H,8,FALSE())</f>
        <v>Platinum</v>
      </c>
      <c r="I1015" s="4" t="str">
        <f>VLOOKUP(E1015,Cleaned_CustomerTable!$A:$H,6,FALSE())</f>
        <v>New Jersey</v>
      </c>
      <c r="J1015" s="4" t="str">
        <f>Cleaned_SalesTable!D1015</f>
        <v>PROD7</v>
      </c>
      <c r="K1015" s="4" t="str">
        <f>VLOOKUP(J1015,Cleaned_ProductTable!$A:$F,2,FALSE())</f>
        <v>LED Table Lamp</v>
      </c>
      <c r="L1015" s="4" t="str">
        <f>VLOOKUP(J1015,Cleaned_ProductTable!$A:$F,3,FALSE())</f>
        <v>Home</v>
      </c>
      <c r="M1015" s="4" t="str">
        <f>VLOOKUP(J1015,Cleaned_ProductTable!$A:$F,4,FALSE())</f>
        <v>Harrell LLC</v>
      </c>
      <c r="N1015" s="4">
        <f>VLOOKUP(J1015,Cleaned_ProductTable!$A:$F,5,FALSE())</f>
        <v>218.86</v>
      </c>
      <c r="O1015" s="4" t="str">
        <f>Cleaned_SalesTable!E1015</f>
        <v>STORE17</v>
      </c>
      <c r="P1015" s="4" t="str">
        <f>VLOOKUP(O1015,Cleaned_StoreTable!$A:$F,2,FALSE())</f>
        <v>Holloway Ltd</v>
      </c>
      <c r="Q1015" s="4" t="str">
        <f>VLOOKUP(O1015,Cleaned_StoreTable!$A:$F,3,FALSE())</f>
        <v>North</v>
      </c>
      <c r="R1015" s="4" t="str">
        <f>VLOOKUP(O1015,Cleaned_StoreTable!$A:$F,5,FALSE())</f>
        <v>Flagship</v>
      </c>
      <c r="S1015" s="4">
        <f>Cleaned_SalesTable!F1015</f>
        <v>4</v>
      </c>
      <c r="T1015" s="9">
        <f>Cleaned_SalesTable!G1015</f>
        <v>929.26</v>
      </c>
      <c r="U1015" s="8">
        <f>Cleaned_SalesTable!H1015</f>
        <v>0.23</v>
      </c>
      <c r="V1015" s="4" t="str">
        <f>Cleaned_SalesTable!I1015</f>
        <v>PayPal</v>
      </c>
      <c r="W1015" s="9">
        <f>Cleaned_SalesTable!J1015</f>
        <v>2862.1208000000001</v>
      </c>
      <c r="X1015" s="9">
        <f t="shared" si="92"/>
        <v>875.44</v>
      </c>
      <c r="Y1015" s="9">
        <f t="shared" si="93"/>
        <v>1986.68</v>
      </c>
      <c r="Z1015" s="10">
        <f t="shared" si="94"/>
        <v>0.69410000000000005</v>
      </c>
      <c r="AA1015" s="4" t="str">
        <f t="shared" si="95"/>
        <v>High Value</v>
      </c>
    </row>
    <row r="1016" spans="1:27" ht="15" customHeight="1" x14ac:dyDescent="0.3">
      <c r="A1016" s="4" t="str">
        <f>Cleaned_SalesTable!A1016</f>
        <v>SALE1014</v>
      </c>
      <c r="B1016" s="26">
        <f>Cleaned_SalesTable!B1016</f>
        <v>45681</v>
      </c>
      <c r="C1016" s="4" t="str">
        <f t="shared" si="90"/>
        <v>Jan-2025</v>
      </c>
      <c r="D1016" s="24">
        <f t="shared" si="91"/>
        <v>2025</v>
      </c>
      <c r="E1016" s="4" t="str">
        <f>Cleaned_SalesTable!C1016</f>
        <v>CUST1309</v>
      </c>
      <c r="F1016" s="4" t="str">
        <f>VLOOKUP(E1016,Cleaned_CustomerTable!$A:$H,2,FALSE())</f>
        <v>Stacy Collins</v>
      </c>
      <c r="G1016" s="24">
        <f>VLOOKUP(E1016,Cleaned_CustomerTable!$A:$H,3,FALSE())</f>
        <v>41</v>
      </c>
      <c r="H1016" s="4" t="str">
        <f>VLOOKUP(E1016,Cleaned_CustomerTable!$A:$H,8,FALSE())</f>
        <v>Bronze</v>
      </c>
      <c r="I1016" s="4" t="str">
        <f>VLOOKUP(E1016,Cleaned_CustomerTable!$A:$H,6,FALSE())</f>
        <v>California</v>
      </c>
      <c r="J1016" s="4" t="str">
        <f>Cleaned_SalesTable!D1016</f>
        <v>PROD60</v>
      </c>
      <c r="K1016" s="4" t="str">
        <f>VLOOKUP(J1016,Cleaned_ProductTable!$A:$F,2,FALSE())</f>
        <v>Luxury Perfume Spray</v>
      </c>
      <c r="L1016" s="4" t="str">
        <f>VLOOKUP(J1016,Cleaned_ProductTable!$A:$F,3,FALSE())</f>
        <v>Beauty</v>
      </c>
      <c r="M1016" s="4" t="str">
        <f>VLOOKUP(J1016,Cleaned_ProductTable!$A:$F,4,FALSE())</f>
        <v>Gibson, Green and Lopez</v>
      </c>
      <c r="N1016" s="4">
        <f>VLOOKUP(J1016,Cleaned_ProductTable!$A:$F,5,FALSE())</f>
        <v>482.75</v>
      </c>
      <c r="O1016" s="4" t="str">
        <f>Cleaned_SalesTable!E1016</f>
        <v>STORE13</v>
      </c>
      <c r="P1016" s="4" t="str">
        <f>VLOOKUP(O1016,Cleaned_StoreTable!$A:$F,2,FALSE())</f>
        <v>Gardner, Humphrey and Contreras</v>
      </c>
      <c r="Q1016" s="4" t="str">
        <f>VLOOKUP(O1016,Cleaned_StoreTable!$A:$F,3,FALSE())</f>
        <v>East</v>
      </c>
      <c r="R1016" s="4" t="str">
        <f>VLOOKUP(O1016,Cleaned_StoreTable!$A:$F,5,FALSE())</f>
        <v>Flagship</v>
      </c>
      <c r="S1016" s="4">
        <f>Cleaned_SalesTable!F1016</f>
        <v>2</v>
      </c>
      <c r="T1016" s="9">
        <f>Cleaned_SalesTable!G1016</f>
        <v>92.64</v>
      </c>
      <c r="U1016" s="8">
        <f>Cleaned_SalesTable!H1016</f>
        <v>0.14000000000000001</v>
      </c>
      <c r="V1016" s="4" t="str">
        <f>Cleaned_SalesTable!I1016</f>
        <v>COD</v>
      </c>
      <c r="W1016" s="9">
        <f>Cleaned_SalesTable!J1016</f>
        <v>159.3408</v>
      </c>
      <c r="X1016" s="9">
        <f t="shared" si="92"/>
        <v>965.5</v>
      </c>
      <c r="Y1016" s="9">
        <f t="shared" si="93"/>
        <v>-806.16</v>
      </c>
      <c r="Z1016" s="10">
        <f t="shared" si="94"/>
        <v>-5.0593000000000004</v>
      </c>
      <c r="AA1016" s="4" t="str">
        <f t="shared" si="95"/>
        <v>Standard</v>
      </c>
    </row>
    <row r="1017" spans="1:27" ht="15" customHeight="1" x14ac:dyDescent="0.3">
      <c r="A1017" s="4" t="str">
        <f>Cleaned_SalesTable!A1017</f>
        <v>SALE1015</v>
      </c>
      <c r="B1017" s="26">
        <f>Cleaned_SalesTable!B1017</f>
        <v>45725</v>
      </c>
      <c r="C1017" s="4" t="str">
        <f t="shared" si="90"/>
        <v>Mar-2025</v>
      </c>
      <c r="D1017" s="24">
        <f t="shared" si="91"/>
        <v>2025</v>
      </c>
      <c r="E1017" s="4" t="str">
        <f>Cleaned_SalesTable!C1017</f>
        <v>CUST1248</v>
      </c>
      <c r="F1017" s="4" t="str">
        <f>VLOOKUP(E1017,Cleaned_CustomerTable!$A:$H,2,FALSE())</f>
        <v>Nicholas Webb</v>
      </c>
      <c r="G1017" s="24">
        <f>VLOOKUP(E1017,Cleaned_CustomerTable!$A:$H,3,FALSE())</f>
        <v>19</v>
      </c>
      <c r="H1017" s="4" t="str">
        <f>VLOOKUP(E1017,Cleaned_CustomerTable!$A:$H,8,FALSE())</f>
        <v>Gold</v>
      </c>
      <c r="I1017" s="4" t="str">
        <f>VLOOKUP(E1017,Cleaned_CustomerTable!$A:$H,6,FALSE())</f>
        <v>Nevada</v>
      </c>
      <c r="J1017" s="4" t="str">
        <f>Cleaned_SalesTable!D1017</f>
        <v>PROD62</v>
      </c>
      <c r="K1017" s="4" t="str">
        <f>VLOOKUP(J1017,Cleaned_ProductTable!$A:$F,2,FALSE())</f>
        <v>Laptop Cooling Pad</v>
      </c>
      <c r="L1017" s="4" t="str">
        <f>VLOOKUP(J1017,Cleaned_ProductTable!$A:$F,3,FALSE())</f>
        <v>Electronics</v>
      </c>
      <c r="M1017" s="4" t="str">
        <f>VLOOKUP(J1017,Cleaned_ProductTable!$A:$F,4,FALSE())</f>
        <v>Murray, Gould and Ware</v>
      </c>
      <c r="N1017" s="4">
        <f>VLOOKUP(J1017,Cleaned_ProductTable!$A:$F,5,FALSE())</f>
        <v>86.42</v>
      </c>
      <c r="O1017" s="4" t="str">
        <f>Cleaned_SalesTable!E1017</f>
        <v>STORE4</v>
      </c>
      <c r="P1017" s="4" t="str">
        <f>VLOOKUP(O1017,Cleaned_StoreTable!$A:$F,2,FALSE())</f>
        <v>Alexander Group</v>
      </c>
      <c r="Q1017" s="4" t="str">
        <f>VLOOKUP(O1017,Cleaned_StoreTable!$A:$F,3,FALSE())</f>
        <v>South</v>
      </c>
      <c r="R1017" s="4" t="str">
        <f>VLOOKUP(O1017,Cleaned_StoreTable!$A:$F,5,FALSE())</f>
        <v>Online</v>
      </c>
      <c r="S1017" s="4">
        <f>Cleaned_SalesTable!F1017</f>
        <v>4</v>
      </c>
      <c r="T1017" s="9">
        <f>Cleaned_SalesTable!G1017</f>
        <v>139.05000000000001</v>
      </c>
      <c r="U1017" s="8">
        <f>Cleaned_SalesTable!H1017</f>
        <v>0.28999999999999998</v>
      </c>
      <c r="V1017" s="4" t="str">
        <f>Cleaned_SalesTable!I1017</f>
        <v>COD</v>
      </c>
      <c r="W1017" s="9">
        <f>Cleaned_SalesTable!J1017</f>
        <v>394.90199999999999</v>
      </c>
      <c r="X1017" s="9">
        <f t="shared" si="92"/>
        <v>345.68</v>
      </c>
      <c r="Y1017" s="9">
        <f t="shared" si="93"/>
        <v>49.22</v>
      </c>
      <c r="Z1017" s="10">
        <f t="shared" si="94"/>
        <v>0.1246</v>
      </c>
      <c r="AA1017" s="4" t="str">
        <f t="shared" si="95"/>
        <v>Standard</v>
      </c>
    </row>
    <row r="1018" spans="1:27" ht="15" customHeight="1" x14ac:dyDescent="0.3">
      <c r="A1018" s="4" t="str">
        <f>Cleaned_SalesTable!A1018</f>
        <v>SALE1016</v>
      </c>
      <c r="B1018" s="26">
        <f>Cleaned_SalesTable!B1018</f>
        <v>45461</v>
      </c>
      <c r="C1018" s="4" t="str">
        <f t="shared" si="90"/>
        <v>Jun-2024</v>
      </c>
      <c r="D1018" s="24">
        <f t="shared" si="91"/>
        <v>2024</v>
      </c>
      <c r="E1018" s="4" t="str">
        <f>Cleaned_SalesTable!C1018</f>
        <v>CUST1140</v>
      </c>
      <c r="F1018" s="4" t="str">
        <f>VLOOKUP(E1018,Cleaned_CustomerTable!$A:$H,2,FALSE())</f>
        <v>Patty Francis</v>
      </c>
      <c r="G1018" s="24">
        <f>VLOOKUP(E1018,Cleaned_CustomerTable!$A:$H,3,FALSE())</f>
        <v>63</v>
      </c>
      <c r="H1018" s="4" t="str">
        <f>VLOOKUP(E1018,Cleaned_CustomerTable!$A:$H,8,FALSE())</f>
        <v>Gold</v>
      </c>
      <c r="I1018" s="4" t="str">
        <f>VLOOKUP(E1018,Cleaned_CustomerTable!$A:$H,6,FALSE())</f>
        <v>Pennsylvania</v>
      </c>
      <c r="J1018" s="4" t="str">
        <f>Cleaned_SalesTable!D1018</f>
        <v>PROD53</v>
      </c>
      <c r="K1018" s="4" t="str">
        <f>VLOOKUP(J1018,Cleaned_ProductTable!$A:$F,2,FALSE())</f>
        <v>Men's Track Pants</v>
      </c>
      <c r="L1018" s="4" t="str">
        <f>VLOOKUP(J1018,Cleaned_ProductTable!$A:$F,3,FALSE())</f>
        <v>Clothing</v>
      </c>
      <c r="M1018" s="4" t="str">
        <f>VLOOKUP(J1018,Cleaned_ProductTable!$A:$F,4,FALSE())</f>
        <v>Hamilton, Woods and Walker</v>
      </c>
      <c r="N1018" s="4">
        <f>VLOOKUP(J1018,Cleaned_ProductTable!$A:$F,5,FALSE())</f>
        <v>386.56</v>
      </c>
      <c r="O1018" s="4" t="str">
        <f>Cleaned_SalesTable!E1018</f>
        <v>STORE4</v>
      </c>
      <c r="P1018" s="4" t="str">
        <f>VLOOKUP(O1018,Cleaned_StoreTable!$A:$F,2,FALSE())</f>
        <v>Alexander Group</v>
      </c>
      <c r="Q1018" s="4" t="str">
        <f>VLOOKUP(O1018,Cleaned_StoreTable!$A:$F,3,FALSE())</f>
        <v>South</v>
      </c>
      <c r="R1018" s="4" t="str">
        <f>VLOOKUP(O1018,Cleaned_StoreTable!$A:$F,5,FALSE())</f>
        <v>Online</v>
      </c>
      <c r="S1018" s="4">
        <f>Cleaned_SalesTable!F1018</f>
        <v>3</v>
      </c>
      <c r="T1018" s="9">
        <f>Cleaned_SalesTable!G1018</f>
        <v>155.87</v>
      </c>
      <c r="U1018" s="8">
        <f>Cleaned_SalesTable!H1018</f>
        <v>0.03</v>
      </c>
      <c r="V1018" s="4" t="str">
        <f>Cleaned_SalesTable!I1018</f>
        <v>COD</v>
      </c>
      <c r="W1018" s="9">
        <f>Cleaned_SalesTable!J1018</f>
        <v>453.58170000000001</v>
      </c>
      <c r="X1018" s="9">
        <f t="shared" si="92"/>
        <v>1159.68</v>
      </c>
      <c r="Y1018" s="9">
        <f t="shared" si="93"/>
        <v>-706.1</v>
      </c>
      <c r="Z1018" s="10">
        <f t="shared" si="94"/>
        <v>-1.5567</v>
      </c>
      <c r="AA1018" s="4" t="str">
        <f t="shared" si="95"/>
        <v>Standard</v>
      </c>
    </row>
    <row r="1019" spans="1:27" ht="15" customHeight="1" x14ac:dyDescent="0.3">
      <c r="A1019" s="4" t="str">
        <f>Cleaned_SalesTable!A1019</f>
        <v>SALE1017</v>
      </c>
      <c r="B1019" s="26">
        <f>Cleaned_SalesTable!B1019</f>
        <v>45837</v>
      </c>
      <c r="C1019" s="4" t="str">
        <f t="shared" si="90"/>
        <v>Jun-2025</v>
      </c>
      <c r="D1019" s="24">
        <f t="shared" si="91"/>
        <v>2025</v>
      </c>
      <c r="E1019" s="4" t="str">
        <f>Cleaned_SalesTable!C1019</f>
        <v>CUST1442</v>
      </c>
      <c r="F1019" s="4" t="str">
        <f>VLOOKUP(E1019,Cleaned_CustomerTable!$A:$H,2,FALSE())</f>
        <v>Kelli Smith</v>
      </c>
      <c r="G1019" s="24">
        <f>VLOOKUP(E1019,Cleaned_CustomerTable!$A:$H,3,FALSE())</f>
        <v>42</v>
      </c>
      <c r="H1019" s="4" t="str">
        <f>VLOOKUP(E1019,Cleaned_CustomerTable!$A:$H,8,FALSE())</f>
        <v>Bronze</v>
      </c>
      <c r="I1019" s="4" t="str">
        <f>VLOOKUP(E1019,Cleaned_CustomerTable!$A:$H,6,FALSE())</f>
        <v>Oregon</v>
      </c>
      <c r="J1019" s="4" t="str">
        <f>Cleaned_SalesTable!D1019</f>
        <v>PROD34</v>
      </c>
      <c r="K1019" s="4" t="str">
        <f>VLOOKUP(J1019,Cleaned_ProductTable!$A:$F,2,FALSE())</f>
        <v>Gaming Mechanical Keyboard</v>
      </c>
      <c r="L1019" s="4" t="str">
        <f>VLOOKUP(J1019,Cleaned_ProductTable!$A:$F,3,FALSE())</f>
        <v>Electronics</v>
      </c>
      <c r="M1019" s="4" t="str">
        <f>VLOOKUP(J1019,Cleaned_ProductTable!$A:$F,4,FALSE())</f>
        <v>Lucero LLC</v>
      </c>
      <c r="N1019" s="4">
        <f>VLOOKUP(J1019,Cleaned_ProductTable!$A:$F,5,FALSE())</f>
        <v>419.28</v>
      </c>
      <c r="O1019" s="4" t="str">
        <f>Cleaned_SalesTable!E1019</f>
        <v>STORE16</v>
      </c>
      <c r="P1019" s="4" t="str">
        <f>VLOOKUP(O1019,Cleaned_StoreTable!$A:$F,2,FALSE())</f>
        <v>Frederick-Wright</v>
      </c>
      <c r="Q1019" s="4" t="str">
        <f>VLOOKUP(O1019,Cleaned_StoreTable!$A:$F,3,FALSE())</f>
        <v>West</v>
      </c>
      <c r="R1019" s="4" t="str">
        <f>VLOOKUP(O1019,Cleaned_StoreTable!$A:$F,5,FALSE())</f>
        <v>Flagship</v>
      </c>
      <c r="S1019" s="4">
        <f>Cleaned_SalesTable!F1019</f>
        <v>4</v>
      </c>
      <c r="T1019" s="9">
        <f>Cleaned_SalesTable!G1019</f>
        <v>115.42</v>
      </c>
      <c r="U1019" s="8">
        <f>Cleaned_SalesTable!H1019</f>
        <v>0.03</v>
      </c>
      <c r="V1019" s="4" t="str">
        <f>Cleaned_SalesTable!I1019</f>
        <v>COD</v>
      </c>
      <c r="W1019" s="9">
        <f>Cleaned_SalesTable!J1019</f>
        <v>447.82960000000003</v>
      </c>
      <c r="X1019" s="9">
        <f t="shared" si="92"/>
        <v>1677.12</v>
      </c>
      <c r="Y1019" s="9">
        <f t="shared" si="93"/>
        <v>-1229.29</v>
      </c>
      <c r="Z1019" s="10">
        <f t="shared" si="94"/>
        <v>-2.7450000000000001</v>
      </c>
      <c r="AA1019" s="4" t="str">
        <f t="shared" si="95"/>
        <v>Standard</v>
      </c>
    </row>
    <row r="1020" spans="1:27" ht="15" customHeight="1" x14ac:dyDescent="0.3">
      <c r="A1020" s="4" t="str">
        <f>Cleaned_SalesTable!A1020</f>
        <v>SALE1018</v>
      </c>
      <c r="B1020" s="26">
        <f>Cleaned_SalesTable!B1020</f>
        <v>45823</v>
      </c>
      <c r="C1020" s="4" t="str">
        <f t="shared" si="90"/>
        <v>Jun-2025</v>
      </c>
      <c r="D1020" s="24">
        <f t="shared" si="91"/>
        <v>2025</v>
      </c>
      <c r="E1020" s="4" t="str">
        <f>Cleaned_SalesTable!C1020</f>
        <v>CUST1122</v>
      </c>
      <c r="F1020" s="4" t="str">
        <f>VLOOKUP(E1020,Cleaned_CustomerTable!$A:$H,2,FALSE())</f>
        <v>Michael Chang</v>
      </c>
      <c r="G1020" s="24">
        <f>VLOOKUP(E1020,Cleaned_CustomerTable!$A:$H,3,FALSE())</f>
        <v>50</v>
      </c>
      <c r="H1020" s="4" t="str">
        <f>VLOOKUP(E1020,Cleaned_CustomerTable!$A:$H,8,FALSE())</f>
        <v>Platinum</v>
      </c>
      <c r="I1020" s="4" t="str">
        <f>VLOOKUP(E1020,Cleaned_CustomerTable!$A:$H,6,FALSE())</f>
        <v>North Carolina</v>
      </c>
      <c r="J1020" s="4" t="str">
        <f>Cleaned_SalesTable!D1020</f>
        <v>PROD52</v>
      </c>
      <c r="K1020" s="4" t="str">
        <f>VLOOKUP(J1020,Cleaned_ProductTable!$A:$F,2,FALSE())</f>
        <v>Rugby Ball</v>
      </c>
      <c r="L1020" s="4" t="str">
        <f>VLOOKUP(J1020,Cleaned_ProductTable!$A:$F,3,FALSE())</f>
        <v>Sports</v>
      </c>
      <c r="M1020" s="4" t="str">
        <f>VLOOKUP(J1020,Cleaned_ProductTable!$A:$F,4,FALSE())</f>
        <v>Harris Inc</v>
      </c>
      <c r="N1020" s="4">
        <f>VLOOKUP(J1020,Cleaned_ProductTable!$A:$F,5,FALSE())</f>
        <v>212.26</v>
      </c>
      <c r="O1020" s="4" t="str">
        <f>Cleaned_SalesTable!E1020</f>
        <v>STORE6</v>
      </c>
      <c r="P1020" s="4" t="str">
        <f>VLOOKUP(O1020,Cleaned_StoreTable!$A:$F,2,FALSE())</f>
        <v>Benson-Elliott</v>
      </c>
      <c r="Q1020" s="4" t="str">
        <f>VLOOKUP(O1020,Cleaned_StoreTable!$A:$F,3,FALSE())</f>
        <v>East</v>
      </c>
      <c r="R1020" s="4" t="str">
        <f>VLOOKUP(O1020,Cleaned_StoreTable!$A:$F,5,FALSE())</f>
        <v>Online</v>
      </c>
      <c r="S1020" s="4">
        <f>Cleaned_SalesTable!F1020</f>
        <v>3</v>
      </c>
      <c r="T1020" s="9">
        <f>Cleaned_SalesTable!G1020</f>
        <v>593.62</v>
      </c>
      <c r="U1020" s="8">
        <f>Cleaned_SalesTable!H1020</f>
        <v>0.08</v>
      </c>
      <c r="V1020" s="4" t="str">
        <f>Cleaned_SalesTable!I1020</f>
        <v>Credit Card</v>
      </c>
      <c r="W1020" s="9">
        <f>Cleaned_SalesTable!J1020</f>
        <v>1638.3912</v>
      </c>
      <c r="X1020" s="9">
        <f t="shared" si="92"/>
        <v>636.78</v>
      </c>
      <c r="Y1020" s="9">
        <f t="shared" si="93"/>
        <v>1001.61</v>
      </c>
      <c r="Z1020" s="10">
        <f t="shared" si="94"/>
        <v>0.61129999999999995</v>
      </c>
      <c r="AA1020" s="4" t="str">
        <f t="shared" si="95"/>
        <v>High Value</v>
      </c>
    </row>
    <row r="1021" spans="1:27" ht="15" customHeight="1" x14ac:dyDescent="0.3">
      <c r="A1021" s="4" t="str">
        <f>Cleaned_SalesTable!A1021</f>
        <v>SALE1019</v>
      </c>
      <c r="B1021" s="26">
        <f>Cleaned_SalesTable!B1021</f>
        <v>45733</v>
      </c>
      <c r="C1021" s="4" t="str">
        <f t="shared" si="90"/>
        <v>Mar-2025</v>
      </c>
      <c r="D1021" s="24">
        <f t="shared" si="91"/>
        <v>2025</v>
      </c>
      <c r="E1021" s="4" t="str">
        <f>Cleaned_SalesTable!C1021</f>
        <v>CUST1353</v>
      </c>
      <c r="F1021" s="4" t="str">
        <f>VLOOKUP(E1021,Cleaned_CustomerTable!$A:$H,2,FALSE())</f>
        <v>Laura Green</v>
      </c>
      <c r="G1021" s="24">
        <f>VLOOKUP(E1021,Cleaned_CustomerTable!$A:$H,3,FALSE())</f>
        <v>56</v>
      </c>
      <c r="H1021" s="4" t="str">
        <f>VLOOKUP(E1021,Cleaned_CustomerTable!$A:$H,8,FALSE())</f>
        <v>Platinum</v>
      </c>
      <c r="I1021" s="4" t="str">
        <f>VLOOKUP(E1021,Cleaned_CustomerTable!$A:$H,6,FALSE())</f>
        <v>Oregon</v>
      </c>
      <c r="J1021" s="4" t="str">
        <f>Cleaned_SalesTable!D1021</f>
        <v>PROD45</v>
      </c>
      <c r="K1021" s="4" t="str">
        <f>VLOOKUP(J1021,Cleaned_ProductTable!$A:$F,2,FALSE())</f>
        <v>High-Grip Football</v>
      </c>
      <c r="L1021" s="4" t="str">
        <f>VLOOKUP(J1021,Cleaned_ProductTable!$A:$F,3,FALSE())</f>
        <v>Sports</v>
      </c>
      <c r="M1021" s="4" t="str">
        <f>VLOOKUP(J1021,Cleaned_ProductTable!$A:$F,4,FALSE())</f>
        <v>Bridges, Banks and Cummings</v>
      </c>
      <c r="N1021" s="4">
        <f>VLOOKUP(J1021,Cleaned_ProductTable!$A:$F,5,FALSE())</f>
        <v>318.91000000000003</v>
      </c>
      <c r="O1021" s="4" t="str">
        <f>Cleaned_SalesTable!E1021</f>
        <v>STORE4</v>
      </c>
      <c r="P1021" s="4" t="str">
        <f>VLOOKUP(O1021,Cleaned_StoreTable!$A:$F,2,FALSE())</f>
        <v>Alexander Group</v>
      </c>
      <c r="Q1021" s="4" t="str">
        <f>VLOOKUP(O1021,Cleaned_StoreTable!$A:$F,3,FALSE())</f>
        <v>South</v>
      </c>
      <c r="R1021" s="4" t="str">
        <f>VLOOKUP(O1021,Cleaned_StoreTable!$A:$F,5,FALSE())</f>
        <v>Online</v>
      </c>
      <c r="S1021" s="4">
        <f>Cleaned_SalesTable!F1021</f>
        <v>2</v>
      </c>
      <c r="T1021" s="9">
        <f>Cleaned_SalesTable!G1021</f>
        <v>825.04</v>
      </c>
      <c r="U1021" s="8">
        <f>Cleaned_SalesTable!H1021</f>
        <v>0.2</v>
      </c>
      <c r="V1021" s="4" t="str">
        <f>Cleaned_SalesTable!I1021</f>
        <v>Credit Card</v>
      </c>
      <c r="W1021" s="9">
        <f>Cleaned_SalesTable!J1021</f>
        <v>1320.0640000000001</v>
      </c>
      <c r="X1021" s="9">
        <f t="shared" si="92"/>
        <v>637.82000000000005</v>
      </c>
      <c r="Y1021" s="9">
        <f t="shared" si="93"/>
        <v>682.24</v>
      </c>
      <c r="Z1021" s="10">
        <f t="shared" si="94"/>
        <v>0.51680000000000004</v>
      </c>
      <c r="AA1021" s="4" t="str">
        <f t="shared" si="95"/>
        <v>High Value</v>
      </c>
    </row>
    <row r="1022" spans="1:27" ht="15" customHeight="1" x14ac:dyDescent="0.3">
      <c r="A1022" s="4" t="str">
        <f>Cleaned_SalesTable!A1022</f>
        <v>SALE1020</v>
      </c>
      <c r="B1022" s="26">
        <f>Cleaned_SalesTable!B1022</f>
        <v>45322</v>
      </c>
      <c r="C1022" s="4" t="str">
        <f t="shared" si="90"/>
        <v>Jan-2024</v>
      </c>
      <c r="D1022" s="24">
        <f t="shared" si="91"/>
        <v>2024</v>
      </c>
      <c r="E1022" s="4" t="str">
        <f>Cleaned_SalesTable!C1022</f>
        <v>CUST1464</v>
      </c>
      <c r="F1022" s="4" t="str">
        <f>VLOOKUP(E1022,Cleaned_CustomerTable!$A:$H,2,FALSE())</f>
        <v>David Pierce</v>
      </c>
      <c r="G1022" s="24">
        <f>VLOOKUP(E1022,Cleaned_CustomerTable!$A:$H,3,FALSE())</f>
        <v>45</v>
      </c>
      <c r="H1022" s="4" t="str">
        <f>VLOOKUP(E1022,Cleaned_CustomerTable!$A:$H,8,FALSE())</f>
        <v>Platinum</v>
      </c>
      <c r="I1022" s="4" t="str">
        <f>VLOOKUP(E1022,Cleaned_CustomerTable!$A:$H,6,FALSE())</f>
        <v>Washington</v>
      </c>
      <c r="J1022" s="4" t="str">
        <f>Cleaned_SalesTable!D1022</f>
        <v>PROD25</v>
      </c>
      <c r="K1022" s="4" t="str">
        <f>VLOOKUP(J1022,Cleaned_ProductTable!$A:$F,2,FALSE())</f>
        <v>Women's Scarf Set</v>
      </c>
      <c r="L1022" s="4" t="str">
        <f>VLOOKUP(J1022,Cleaned_ProductTable!$A:$F,3,FALSE())</f>
        <v>Clothing</v>
      </c>
      <c r="M1022" s="4" t="str">
        <f>VLOOKUP(J1022,Cleaned_ProductTable!$A:$F,4,FALSE())</f>
        <v>Brown and Sons</v>
      </c>
      <c r="N1022" s="4">
        <f>VLOOKUP(J1022,Cleaned_ProductTable!$A:$F,5,FALSE())</f>
        <v>174.02</v>
      </c>
      <c r="O1022" s="4" t="str">
        <f>Cleaned_SalesTable!E1022</f>
        <v>STORE13</v>
      </c>
      <c r="P1022" s="4" t="str">
        <f>VLOOKUP(O1022,Cleaned_StoreTable!$A:$F,2,FALSE())</f>
        <v>Gardner, Humphrey and Contreras</v>
      </c>
      <c r="Q1022" s="4" t="str">
        <f>VLOOKUP(O1022,Cleaned_StoreTable!$A:$F,3,FALSE())</f>
        <v>East</v>
      </c>
      <c r="R1022" s="4" t="str">
        <f>VLOOKUP(O1022,Cleaned_StoreTable!$A:$F,5,FALSE())</f>
        <v>Flagship</v>
      </c>
      <c r="S1022" s="4">
        <f>Cleaned_SalesTable!F1022</f>
        <v>1</v>
      </c>
      <c r="T1022" s="9">
        <f>Cleaned_SalesTable!G1022</f>
        <v>963.76</v>
      </c>
      <c r="U1022" s="8">
        <f>Cleaned_SalesTable!H1022</f>
        <v>0.14000000000000001</v>
      </c>
      <c r="V1022" s="4" t="str">
        <f>Cleaned_SalesTable!I1022</f>
        <v>PayPal</v>
      </c>
      <c r="W1022" s="9">
        <f>Cleaned_SalesTable!J1022</f>
        <v>828.83360000000005</v>
      </c>
      <c r="X1022" s="9">
        <f t="shared" si="92"/>
        <v>174.02</v>
      </c>
      <c r="Y1022" s="9">
        <f t="shared" si="93"/>
        <v>654.80999999999995</v>
      </c>
      <c r="Z1022" s="10">
        <f t="shared" si="94"/>
        <v>0.79</v>
      </c>
      <c r="AA1022" s="4" t="str">
        <f t="shared" si="95"/>
        <v>Standard</v>
      </c>
    </row>
    <row r="1023" spans="1:27" ht="15" customHeight="1" x14ac:dyDescent="0.3">
      <c r="A1023" s="4" t="str">
        <f>Cleaned_SalesTable!A1023</f>
        <v>SALE1021</v>
      </c>
      <c r="B1023" s="26">
        <f>Cleaned_SalesTable!B1023</f>
        <v>45415</v>
      </c>
      <c r="C1023" s="4" t="str">
        <f t="shared" si="90"/>
        <v>May-2024</v>
      </c>
      <c r="D1023" s="24">
        <f t="shared" si="91"/>
        <v>2024</v>
      </c>
      <c r="E1023" s="4" t="str">
        <f>Cleaned_SalesTable!C1023</f>
        <v>CUST1292</v>
      </c>
      <c r="F1023" s="4" t="str">
        <f>VLOOKUP(E1023,Cleaned_CustomerTable!$A:$H,2,FALSE())</f>
        <v>Ricardo Jones</v>
      </c>
      <c r="G1023" s="24">
        <f>VLOOKUP(E1023,Cleaned_CustomerTable!$A:$H,3,FALSE())</f>
        <v>30</v>
      </c>
      <c r="H1023" s="4" t="str">
        <f>VLOOKUP(E1023,Cleaned_CustomerTable!$A:$H,8,FALSE())</f>
        <v>Silver</v>
      </c>
      <c r="I1023" s="4" t="str">
        <f>VLOOKUP(E1023,Cleaned_CustomerTable!$A:$H,6,FALSE())</f>
        <v>Minnesota</v>
      </c>
      <c r="J1023" s="4" t="str">
        <f>Cleaned_SalesTable!D1023</f>
        <v>PROD55</v>
      </c>
      <c r="K1023" s="4" t="str">
        <f>VLOOKUP(J1023,Cleaned_ProductTable!$A:$F,2,FALSE())</f>
        <v>Ceramic Plant Pot</v>
      </c>
      <c r="L1023" s="4" t="str">
        <f>VLOOKUP(J1023,Cleaned_ProductTable!$A:$F,3,FALSE())</f>
        <v>Home</v>
      </c>
      <c r="M1023" s="4" t="str">
        <f>VLOOKUP(J1023,Cleaned_ProductTable!$A:$F,4,FALSE())</f>
        <v>Hatfield, Baird and Torres</v>
      </c>
      <c r="N1023" s="4">
        <f>VLOOKUP(J1023,Cleaned_ProductTable!$A:$F,5,FALSE())</f>
        <v>81.75</v>
      </c>
      <c r="O1023" s="4" t="str">
        <f>Cleaned_SalesTable!E1023</f>
        <v>STORE6</v>
      </c>
      <c r="P1023" s="4" t="str">
        <f>VLOOKUP(O1023,Cleaned_StoreTable!$A:$F,2,FALSE())</f>
        <v>Benson-Elliott</v>
      </c>
      <c r="Q1023" s="4" t="str">
        <f>VLOOKUP(O1023,Cleaned_StoreTable!$A:$F,3,FALSE())</f>
        <v>East</v>
      </c>
      <c r="R1023" s="4" t="str">
        <f>VLOOKUP(O1023,Cleaned_StoreTable!$A:$F,5,FALSE())</f>
        <v>Online</v>
      </c>
      <c r="S1023" s="4">
        <f>Cleaned_SalesTable!F1023</f>
        <v>1</v>
      </c>
      <c r="T1023" s="9">
        <f>Cleaned_SalesTable!G1023</f>
        <v>238.24</v>
      </c>
      <c r="U1023" s="8">
        <f>Cleaned_SalesTable!H1023</f>
        <v>0.12</v>
      </c>
      <c r="V1023" s="4" t="str">
        <f>Cleaned_SalesTable!I1023</f>
        <v>PayPal</v>
      </c>
      <c r="W1023" s="9">
        <f>Cleaned_SalesTable!J1023</f>
        <v>209.65119999999999</v>
      </c>
      <c r="X1023" s="9">
        <f t="shared" si="92"/>
        <v>81.75</v>
      </c>
      <c r="Y1023" s="9">
        <f t="shared" si="93"/>
        <v>127.9</v>
      </c>
      <c r="Z1023" s="10">
        <f t="shared" si="94"/>
        <v>0.61009999999999998</v>
      </c>
      <c r="AA1023" s="4" t="str">
        <f t="shared" si="95"/>
        <v>Standard</v>
      </c>
    </row>
    <row r="1024" spans="1:27" ht="15" customHeight="1" x14ac:dyDescent="0.3">
      <c r="A1024" s="4" t="str">
        <f>Cleaned_SalesTable!A1024</f>
        <v>SALE1022</v>
      </c>
      <c r="B1024" s="26">
        <f>Cleaned_SalesTable!B1024</f>
        <v>45644</v>
      </c>
      <c r="C1024" s="4" t="str">
        <f t="shared" si="90"/>
        <v>Dec-2024</v>
      </c>
      <c r="D1024" s="24">
        <f t="shared" si="91"/>
        <v>2024</v>
      </c>
      <c r="E1024" s="4" t="str">
        <f>Cleaned_SalesTable!C1024</f>
        <v>CUST1457</v>
      </c>
      <c r="F1024" s="4" t="str">
        <f>VLOOKUP(E1024,Cleaned_CustomerTable!$A:$H,2,FALSE())</f>
        <v>Christina Robertson</v>
      </c>
      <c r="G1024" s="24">
        <f>VLOOKUP(E1024,Cleaned_CustomerTable!$A:$H,3,FALSE())</f>
        <v>59</v>
      </c>
      <c r="H1024" s="4" t="str">
        <f>VLOOKUP(E1024,Cleaned_CustomerTable!$A:$H,8,FALSE())</f>
        <v>Platinum</v>
      </c>
      <c r="I1024" s="4" t="str">
        <f>VLOOKUP(E1024,Cleaned_CustomerTable!$A:$H,6,FALSE())</f>
        <v>Kentucky</v>
      </c>
      <c r="J1024" s="4" t="str">
        <f>Cleaned_SalesTable!D1024</f>
        <v>PROD82</v>
      </c>
      <c r="K1024" s="4" t="str">
        <f>VLOOKUP(J1024,Cleaned_ProductTable!$A:$F,2,FALSE())</f>
        <v>Fitness Resistance Bands</v>
      </c>
      <c r="L1024" s="4" t="str">
        <f>VLOOKUP(J1024,Cleaned_ProductTable!$A:$F,3,FALSE())</f>
        <v>Sports</v>
      </c>
      <c r="M1024" s="4" t="str">
        <f>VLOOKUP(J1024,Cleaned_ProductTable!$A:$F,4,FALSE())</f>
        <v>Reese-Watson</v>
      </c>
      <c r="N1024" s="4">
        <f>VLOOKUP(J1024,Cleaned_ProductTable!$A:$F,5,FALSE())</f>
        <v>152.91999999999999</v>
      </c>
      <c r="O1024" s="4" t="str">
        <f>Cleaned_SalesTable!E1024</f>
        <v>STORE16</v>
      </c>
      <c r="P1024" s="4" t="str">
        <f>VLOOKUP(O1024,Cleaned_StoreTable!$A:$F,2,FALSE())</f>
        <v>Frederick-Wright</v>
      </c>
      <c r="Q1024" s="4" t="str">
        <f>VLOOKUP(O1024,Cleaned_StoreTable!$A:$F,3,FALSE())</f>
        <v>West</v>
      </c>
      <c r="R1024" s="4" t="str">
        <f>VLOOKUP(O1024,Cleaned_StoreTable!$A:$F,5,FALSE())</f>
        <v>Flagship</v>
      </c>
      <c r="S1024" s="4">
        <f>Cleaned_SalesTable!F1024</f>
        <v>1</v>
      </c>
      <c r="T1024" s="9">
        <f>Cleaned_SalesTable!G1024</f>
        <v>756.63</v>
      </c>
      <c r="U1024" s="8">
        <f>Cleaned_SalesTable!H1024</f>
        <v>0.04</v>
      </c>
      <c r="V1024" s="4" t="str">
        <f>Cleaned_SalesTable!I1024</f>
        <v>PayPal</v>
      </c>
      <c r="W1024" s="9">
        <f>Cleaned_SalesTable!J1024</f>
        <v>726.36479999999995</v>
      </c>
      <c r="X1024" s="9">
        <f t="shared" si="92"/>
        <v>152.91999999999999</v>
      </c>
      <c r="Y1024" s="9">
        <f t="shared" si="93"/>
        <v>573.44000000000005</v>
      </c>
      <c r="Z1024" s="10">
        <f t="shared" si="94"/>
        <v>0.78949999999999998</v>
      </c>
      <c r="AA1024" s="4" t="str">
        <f t="shared" si="95"/>
        <v>Standard</v>
      </c>
    </row>
    <row r="1025" spans="1:27" ht="15" customHeight="1" x14ac:dyDescent="0.3">
      <c r="A1025" s="4" t="str">
        <f>Cleaned_SalesTable!A1025</f>
        <v>SALE1023</v>
      </c>
      <c r="B1025" s="26">
        <f>Cleaned_SalesTable!B1025</f>
        <v>45845</v>
      </c>
      <c r="C1025" s="4" t="str">
        <f t="shared" si="90"/>
        <v>Jul-2025</v>
      </c>
      <c r="D1025" s="24">
        <f t="shared" si="91"/>
        <v>2025</v>
      </c>
      <c r="E1025" s="4" t="str">
        <f>Cleaned_SalesTable!C1025</f>
        <v>CUST1019</v>
      </c>
      <c r="F1025" s="4" t="str">
        <f>VLOOKUP(E1025,Cleaned_CustomerTable!$A:$H,2,FALSE())</f>
        <v>Michael Torres</v>
      </c>
      <c r="G1025" s="24">
        <f>VLOOKUP(E1025,Cleaned_CustomerTable!$A:$H,3,FALSE())</f>
        <v>46</v>
      </c>
      <c r="H1025" s="4" t="str">
        <f>VLOOKUP(E1025,Cleaned_CustomerTable!$A:$H,8,FALSE())</f>
        <v>Platinum</v>
      </c>
      <c r="I1025" s="4" t="str">
        <f>VLOOKUP(E1025,Cleaned_CustomerTable!$A:$H,6,FALSE())</f>
        <v>New Jersey</v>
      </c>
      <c r="J1025" s="4" t="str">
        <f>Cleaned_SalesTable!D1025</f>
        <v>PROD93</v>
      </c>
      <c r="K1025" s="4" t="str">
        <f>VLOOKUP(J1025,Cleaned_ProductTable!$A:$F,2,FALSE())</f>
        <v>USB-C Laptop Charger</v>
      </c>
      <c r="L1025" s="4" t="str">
        <f>VLOOKUP(J1025,Cleaned_ProductTable!$A:$F,3,FALSE())</f>
        <v>Electronics</v>
      </c>
      <c r="M1025" s="4" t="str">
        <f>VLOOKUP(J1025,Cleaned_ProductTable!$A:$F,4,FALSE())</f>
        <v>Martin LLC</v>
      </c>
      <c r="N1025" s="4">
        <f>VLOOKUP(J1025,Cleaned_ProductTable!$A:$F,5,FALSE())</f>
        <v>377.52</v>
      </c>
      <c r="O1025" s="4" t="str">
        <f>Cleaned_SalesTable!E1025</f>
        <v>STORE7</v>
      </c>
      <c r="P1025" s="4" t="str">
        <f>VLOOKUP(O1025,Cleaned_StoreTable!$A:$F,2,FALSE())</f>
        <v>Martinez-Mullins</v>
      </c>
      <c r="Q1025" s="4" t="str">
        <f>VLOOKUP(O1025,Cleaned_StoreTable!$A:$F,3,FALSE())</f>
        <v>South</v>
      </c>
      <c r="R1025" s="4" t="str">
        <f>VLOOKUP(O1025,Cleaned_StoreTable!$A:$F,5,FALSE())</f>
        <v>Online</v>
      </c>
      <c r="S1025" s="4">
        <f>Cleaned_SalesTable!F1025</f>
        <v>3</v>
      </c>
      <c r="T1025" s="9">
        <f>Cleaned_SalesTable!G1025</f>
        <v>159.76</v>
      </c>
      <c r="U1025" s="8">
        <f>Cleaned_SalesTable!H1025</f>
        <v>0.22</v>
      </c>
      <c r="V1025" s="4" t="str">
        <f>Cleaned_SalesTable!I1025</f>
        <v>Credit Card</v>
      </c>
      <c r="W1025" s="9">
        <f>Cleaned_SalesTable!J1025</f>
        <v>373.83839999999998</v>
      </c>
      <c r="X1025" s="9">
        <f t="shared" si="92"/>
        <v>1132.56</v>
      </c>
      <c r="Y1025" s="9">
        <f t="shared" si="93"/>
        <v>-758.72</v>
      </c>
      <c r="Z1025" s="10">
        <f t="shared" si="94"/>
        <v>-2.0295000000000001</v>
      </c>
      <c r="AA1025" s="4" t="str">
        <f t="shared" si="95"/>
        <v>Standard</v>
      </c>
    </row>
    <row r="1026" spans="1:27" ht="15" customHeight="1" x14ac:dyDescent="0.3">
      <c r="A1026" s="4" t="str">
        <f>Cleaned_SalesTable!A1026</f>
        <v>SALE1024</v>
      </c>
      <c r="B1026" s="26">
        <f>Cleaned_SalesTable!B1026</f>
        <v>45354</v>
      </c>
      <c r="C1026" s="4" t="str">
        <f t="shared" ref="C1026:C1089" si="96">TEXT(B1026,"mmm-yyyy")</f>
        <v>Mar-2024</v>
      </c>
      <c r="D1026" s="24">
        <f t="shared" ref="D1026:D1089" si="97">YEAR(B1026)</f>
        <v>2024</v>
      </c>
      <c r="E1026" s="4" t="str">
        <f>Cleaned_SalesTable!C1026</f>
        <v>CUST1368</v>
      </c>
      <c r="F1026" s="4" t="str">
        <f>VLOOKUP(E1026,Cleaned_CustomerTable!$A:$H,2,FALSE())</f>
        <v>Miranda King</v>
      </c>
      <c r="G1026" s="24">
        <f>VLOOKUP(E1026,Cleaned_CustomerTable!$A:$H,3,FALSE())</f>
        <v>34</v>
      </c>
      <c r="H1026" s="4" t="str">
        <f>VLOOKUP(E1026,Cleaned_CustomerTable!$A:$H,8,FALSE())</f>
        <v>Platinum</v>
      </c>
      <c r="I1026" s="4" t="str">
        <f>VLOOKUP(E1026,Cleaned_CustomerTable!$A:$H,6,FALSE())</f>
        <v>New York</v>
      </c>
      <c r="J1026" s="4" t="str">
        <f>Cleaned_SalesTable!D1026</f>
        <v>PROD95</v>
      </c>
      <c r="K1026" s="4" t="str">
        <f>VLOOKUP(J1026,Cleaned_ProductTable!$A:$F,2,FALSE())</f>
        <v>Sports Stopwatch Basic</v>
      </c>
      <c r="L1026" s="4" t="str">
        <f>VLOOKUP(J1026,Cleaned_ProductTable!$A:$F,3,FALSE())</f>
        <v>Sports</v>
      </c>
      <c r="M1026" s="4" t="str">
        <f>VLOOKUP(J1026,Cleaned_ProductTable!$A:$F,4,FALSE())</f>
        <v>Wilson Group</v>
      </c>
      <c r="N1026" s="4">
        <f>VLOOKUP(J1026,Cleaned_ProductTable!$A:$F,5,FALSE())</f>
        <v>60.65</v>
      </c>
      <c r="O1026" s="4" t="str">
        <f>Cleaned_SalesTable!E1026</f>
        <v>STORE8</v>
      </c>
      <c r="P1026" s="4" t="str">
        <f>VLOOKUP(O1026,Cleaned_StoreTable!$A:$F,2,FALSE())</f>
        <v>Bean, Jones and Park</v>
      </c>
      <c r="Q1026" s="4" t="str">
        <f>VLOOKUP(O1026,Cleaned_StoreTable!$A:$F,3,FALSE())</f>
        <v>West</v>
      </c>
      <c r="R1026" s="4" t="str">
        <f>VLOOKUP(O1026,Cleaned_StoreTable!$A:$F,5,FALSE())</f>
        <v>Online</v>
      </c>
      <c r="S1026" s="4">
        <f>Cleaned_SalesTable!F1026</f>
        <v>1</v>
      </c>
      <c r="T1026" s="9">
        <f>Cleaned_SalesTable!G1026</f>
        <v>329.94</v>
      </c>
      <c r="U1026" s="8">
        <f>Cleaned_SalesTable!H1026</f>
        <v>0.14000000000000001</v>
      </c>
      <c r="V1026" s="4" t="str">
        <f>Cleaned_SalesTable!I1026</f>
        <v>COD</v>
      </c>
      <c r="W1026" s="9">
        <f>Cleaned_SalesTable!J1026</f>
        <v>283.7484</v>
      </c>
      <c r="X1026" s="9">
        <f t="shared" ref="X1026:X1089" si="98">ROUND(N1026*S1026,2)</f>
        <v>60.65</v>
      </c>
      <c r="Y1026" s="9">
        <f t="shared" ref="Y1026:Y1089" si="99">ROUND(W1026-X1026,2)</f>
        <v>223.1</v>
      </c>
      <c r="Z1026" s="10">
        <f t="shared" ref="Z1026:Z1089" si="100">IFERROR(ROUND(Y1026/W1026,4),0)</f>
        <v>0.7863</v>
      </c>
      <c r="AA1026" s="4" t="str">
        <f t="shared" ref="AA1026:AA1089" si="101">IF(W1026&gt;=AVERAGE($W$2:$W$2001),"High Value","Standard")</f>
        <v>Standard</v>
      </c>
    </row>
    <row r="1027" spans="1:27" ht="15" customHeight="1" x14ac:dyDescent="0.3">
      <c r="A1027" s="4" t="str">
        <f>Cleaned_SalesTable!A1027</f>
        <v>SALE1025</v>
      </c>
      <c r="B1027" s="26">
        <f>Cleaned_SalesTable!B1027</f>
        <v>45720</v>
      </c>
      <c r="C1027" s="4" t="str">
        <f t="shared" si="96"/>
        <v>Mar-2025</v>
      </c>
      <c r="D1027" s="24">
        <f t="shared" si="97"/>
        <v>2025</v>
      </c>
      <c r="E1027" s="4" t="str">
        <f>Cleaned_SalesTable!C1027</f>
        <v>CUST1060</v>
      </c>
      <c r="F1027" s="4" t="str">
        <f>VLOOKUP(E1027,Cleaned_CustomerTable!$A:$H,2,FALSE())</f>
        <v>Dr. David Smith</v>
      </c>
      <c r="G1027" s="24">
        <f>VLOOKUP(E1027,Cleaned_CustomerTable!$A:$H,3,FALSE())</f>
        <v>22</v>
      </c>
      <c r="H1027" s="4" t="str">
        <f>VLOOKUP(E1027,Cleaned_CustomerTable!$A:$H,8,FALSE())</f>
        <v>Silver</v>
      </c>
      <c r="I1027" s="4" t="str">
        <f>VLOOKUP(E1027,Cleaned_CustomerTable!$A:$H,6,FALSE())</f>
        <v>Alaska</v>
      </c>
      <c r="J1027" s="4" t="str">
        <f>Cleaned_SalesTable!D1027</f>
        <v>PROD17</v>
      </c>
      <c r="K1027" s="4" t="str">
        <f>VLOOKUP(J1027,Cleaned_ProductTable!$A:$F,2,FALSE())</f>
        <v>Soccer Training Cone Set</v>
      </c>
      <c r="L1027" s="4" t="str">
        <f>VLOOKUP(J1027,Cleaned_ProductTable!$A:$F,3,FALSE())</f>
        <v>Sports</v>
      </c>
      <c r="M1027" s="4" t="str">
        <f>VLOOKUP(J1027,Cleaned_ProductTable!$A:$F,4,FALSE())</f>
        <v>Ford, Murphy and Wilson</v>
      </c>
      <c r="N1027" s="4">
        <f>VLOOKUP(J1027,Cleaned_ProductTable!$A:$F,5,FALSE())</f>
        <v>144.53</v>
      </c>
      <c r="O1027" s="4" t="str">
        <f>Cleaned_SalesTable!E1027</f>
        <v>STORE8</v>
      </c>
      <c r="P1027" s="4" t="str">
        <f>VLOOKUP(O1027,Cleaned_StoreTable!$A:$F,2,FALSE())</f>
        <v>Bean, Jones and Park</v>
      </c>
      <c r="Q1027" s="4" t="str">
        <f>VLOOKUP(O1027,Cleaned_StoreTable!$A:$F,3,FALSE())</f>
        <v>West</v>
      </c>
      <c r="R1027" s="4" t="str">
        <f>VLOOKUP(O1027,Cleaned_StoreTable!$A:$F,5,FALSE())</f>
        <v>Online</v>
      </c>
      <c r="S1027" s="4">
        <f>Cleaned_SalesTable!F1027</f>
        <v>1</v>
      </c>
      <c r="T1027" s="9">
        <f>Cleaned_SalesTable!G1027</f>
        <v>234.06</v>
      </c>
      <c r="U1027" s="8">
        <f>Cleaned_SalesTable!H1027</f>
        <v>0.11</v>
      </c>
      <c r="V1027" s="4" t="str">
        <f>Cleaned_SalesTable!I1027</f>
        <v>PayPal</v>
      </c>
      <c r="W1027" s="9">
        <f>Cleaned_SalesTable!J1027</f>
        <v>208.3134</v>
      </c>
      <c r="X1027" s="9">
        <f t="shared" si="98"/>
        <v>144.53</v>
      </c>
      <c r="Y1027" s="9">
        <f t="shared" si="99"/>
        <v>63.78</v>
      </c>
      <c r="Z1027" s="10">
        <f t="shared" si="100"/>
        <v>0.30620000000000003</v>
      </c>
      <c r="AA1027" s="4" t="str">
        <f t="shared" si="101"/>
        <v>Standard</v>
      </c>
    </row>
    <row r="1028" spans="1:27" ht="15" customHeight="1" x14ac:dyDescent="0.3">
      <c r="A1028" s="4" t="str">
        <f>Cleaned_SalesTable!A1028</f>
        <v>SALE1026</v>
      </c>
      <c r="B1028" s="26">
        <f>Cleaned_SalesTable!B1028</f>
        <v>45278</v>
      </c>
      <c r="C1028" s="4" t="str">
        <f t="shared" si="96"/>
        <v>Dec-2023</v>
      </c>
      <c r="D1028" s="24">
        <f t="shared" si="97"/>
        <v>2023</v>
      </c>
      <c r="E1028" s="4" t="str">
        <f>Cleaned_SalesTable!C1028</f>
        <v>CUST1317</v>
      </c>
      <c r="F1028" s="4" t="str">
        <f>VLOOKUP(E1028,Cleaned_CustomerTable!$A:$H,2,FALSE())</f>
        <v>Tiffany Williams</v>
      </c>
      <c r="G1028" s="24">
        <f>VLOOKUP(E1028,Cleaned_CustomerTable!$A:$H,3,FALSE())</f>
        <v>64</v>
      </c>
      <c r="H1028" s="4" t="str">
        <f>VLOOKUP(E1028,Cleaned_CustomerTable!$A:$H,8,FALSE())</f>
        <v>Gold</v>
      </c>
      <c r="I1028" s="4" t="str">
        <f>VLOOKUP(E1028,Cleaned_CustomerTable!$A:$H,6,FALSE())</f>
        <v>New Hampshire</v>
      </c>
      <c r="J1028" s="4" t="str">
        <f>Cleaned_SalesTable!D1028</f>
        <v>PROD81</v>
      </c>
      <c r="K1028" s="4" t="str">
        <f>VLOOKUP(J1028,Cleaned_ProductTable!$A:$F,2,FALSE())</f>
        <v>Badminton Racket Set</v>
      </c>
      <c r="L1028" s="4" t="str">
        <f>VLOOKUP(J1028,Cleaned_ProductTable!$A:$F,3,FALSE())</f>
        <v>Sports</v>
      </c>
      <c r="M1028" s="4" t="str">
        <f>VLOOKUP(J1028,Cleaned_ProductTable!$A:$F,4,FALSE())</f>
        <v>Robinson-Brown</v>
      </c>
      <c r="N1028" s="4">
        <f>VLOOKUP(J1028,Cleaned_ProductTable!$A:$F,5,FALSE())</f>
        <v>285.54000000000002</v>
      </c>
      <c r="O1028" s="4" t="str">
        <f>Cleaned_SalesTable!E1028</f>
        <v>STORE0</v>
      </c>
      <c r="P1028" s="4" t="str">
        <f>VLOOKUP(O1028,Cleaned_StoreTable!$A:$F,2,FALSE())</f>
        <v>Rivera-Warner</v>
      </c>
      <c r="Q1028" s="4" t="str">
        <f>VLOOKUP(O1028,Cleaned_StoreTable!$A:$F,3,FALSE())</f>
        <v>East</v>
      </c>
      <c r="R1028" s="4" t="str">
        <f>VLOOKUP(O1028,Cleaned_StoreTable!$A:$F,5,FALSE())</f>
        <v>Flagship</v>
      </c>
      <c r="S1028" s="4">
        <f>Cleaned_SalesTable!F1028</f>
        <v>2</v>
      </c>
      <c r="T1028" s="9">
        <f>Cleaned_SalesTable!G1028</f>
        <v>773.75</v>
      </c>
      <c r="U1028" s="8">
        <f>Cleaned_SalesTable!H1028</f>
        <v>0.16</v>
      </c>
      <c r="V1028" s="4" t="str">
        <f>Cleaned_SalesTable!I1028</f>
        <v>PayPal</v>
      </c>
      <c r="W1028" s="9">
        <f>Cleaned_SalesTable!J1028</f>
        <v>1299.9000000000001</v>
      </c>
      <c r="X1028" s="9">
        <f t="shared" si="98"/>
        <v>571.08000000000004</v>
      </c>
      <c r="Y1028" s="9">
        <f t="shared" si="99"/>
        <v>728.82</v>
      </c>
      <c r="Z1028" s="10">
        <f t="shared" si="100"/>
        <v>0.56069999999999998</v>
      </c>
      <c r="AA1028" s="4" t="str">
        <f t="shared" si="101"/>
        <v>High Value</v>
      </c>
    </row>
    <row r="1029" spans="1:27" ht="15" customHeight="1" x14ac:dyDescent="0.3">
      <c r="A1029" s="4" t="str">
        <f>Cleaned_SalesTable!A1029</f>
        <v>SALE1027</v>
      </c>
      <c r="B1029" s="26">
        <f>Cleaned_SalesTable!B1029</f>
        <v>45422</v>
      </c>
      <c r="C1029" s="4" t="str">
        <f t="shared" si="96"/>
        <v>May-2024</v>
      </c>
      <c r="D1029" s="24">
        <f t="shared" si="97"/>
        <v>2024</v>
      </c>
      <c r="E1029" s="4" t="str">
        <f>Cleaned_SalesTable!C1029</f>
        <v>CUST1436</v>
      </c>
      <c r="F1029" s="4" t="str">
        <f>VLOOKUP(E1029,Cleaned_CustomerTable!$A:$H,2,FALSE())</f>
        <v>Sharon Simpson</v>
      </c>
      <c r="G1029" s="24">
        <f>VLOOKUP(E1029,Cleaned_CustomerTable!$A:$H,3,FALSE())</f>
        <v>61</v>
      </c>
      <c r="H1029" s="4" t="str">
        <f>VLOOKUP(E1029,Cleaned_CustomerTable!$A:$H,8,FALSE())</f>
        <v>Gold</v>
      </c>
      <c r="I1029" s="4" t="str">
        <f>VLOOKUP(E1029,Cleaned_CustomerTable!$A:$H,6,FALSE())</f>
        <v>South Dakota</v>
      </c>
      <c r="J1029" s="4" t="str">
        <f>Cleaned_SalesTable!D1029</f>
        <v>PROD52</v>
      </c>
      <c r="K1029" s="4" t="str">
        <f>VLOOKUP(J1029,Cleaned_ProductTable!$A:$F,2,FALSE())</f>
        <v>Rugby Ball</v>
      </c>
      <c r="L1029" s="4" t="str">
        <f>VLOOKUP(J1029,Cleaned_ProductTable!$A:$F,3,FALSE())</f>
        <v>Sports</v>
      </c>
      <c r="M1029" s="4" t="str">
        <f>VLOOKUP(J1029,Cleaned_ProductTable!$A:$F,4,FALSE())</f>
        <v>Harris Inc</v>
      </c>
      <c r="N1029" s="4">
        <f>VLOOKUP(J1029,Cleaned_ProductTable!$A:$F,5,FALSE())</f>
        <v>212.26</v>
      </c>
      <c r="O1029" s="4" t="str">
        <f>Cleaned_SalesTable!E1029</f>
        <v>STORE18</v>
      </c>
      <c r="P1029" s="4" t="str">
        <f>VLOOKUP(O1029,Cleaned_StoreTable!$A:$F,2,FALSE())</f>
        <v>Guerrero-Schmitt</v>
      </c>
      <c r="Q1029" s="4" t="str">
        <f>VLOOKUP(O1029,Cleaned_StoreTable!$A:$F,3,FALSE())</f>
        <v>East</v>
      </c>
      <c r="R1029" s="4" t="str">
        <f>VLOOKUP(O1029,Cleaned_StoreTable!$A:$F,5,FALSE())</f>
        <v>Flagship</v>
      </c>
      <c r="S1029" s="4">
        <f>Cleaned_SalesTable!F1029</f>
        <v>1</v>
      </c>
      <c r="T1029" s="9">
        <f>Cleaned_SalesTable!G1029</f>
        <v>73.88</v>
      </c>
      <c r="U1029" s="8">
        <f>Cleaned_SalesTable!H1029</f>
        <v>0.04</v>
      </c>
      <c r="V1029" s="4" t="str">
        <f>Cleaned_SalesTable!I1029</f>
        <v>Credit Card</v>
      </c>
      <c r="W1029" s="9">
        <f>Cleaned_SalesTable!J1029</f>
        <v>70.924800000000005</v>
      </c>
      <c r="X1029" s="9">
        <f t="shared" si="98"/>
        <v>212.26</v>
      </c>
      <c r="Y1029" s="9">
        <f t="shared" si="99"/>
        <v>-141.34</v>
      </c>
      <c r="Z1029" s="10">
        <f t="shared" si="100"/>
        <v>-1.9927999999999999</v>
      </c>
      <c r="AA1029" s="4" t="str">
        <f t="shared" si="101"/>
        <v>Standard</v>
      </c>
    </row>
    <row r="1030" spans="1:27" ht="15" customHeight="1" x14ac:dyDescent="0.3">
      <c r="A1030" s="4" t="str">
        <f>Cleaned_SalesTable!A1030</f>
        <v>SALE1028</v>
      </c>
      <c r="B1030" s="26">
        <f>Cleaned_SalesTable!B1030</f>
        <v>45337</v>
      </c>
      <c r="C1030" s="4" t="str">
        <f t="shared" si="96"/>
        <v>Feb-2024</v>
      </c>
      <c r="D1030" s="24">
        <f t="shared" si="97"/>
        <v>2024</v>
      </c>
      <c r="E1030" s="4" t="str">
        <f>Cleaned_SalesTable!C1030</f>
        <v>CUST1005</v>
      </c>
      <c r="F1030" s="4" t="str">
        <f>VLOOKUP(E1030,Cleaned_CustomerTable!$A:$H,2,FALSE())</f>
        <v>Christine Vaughn</v>
      </c>
      <c r="G1030" s="24">
        <f>VLOOKUP(E1030,Cleaned_CustomerTable!$A:$H,3,FALSE())</f>
        <v>24</v>
      </c>
      <c r="H1030" s="4" t="str">
        <f>VLOOKUP(E1030,Cleaned_CustomerTable!$A:$H,8,FALSE())</f>
        <v>Bronze</v>
      </c>
      <c r="I1030" s="4" t="str">
        <f>VLOOKUP(E1030,Cleaned_CustomerTable!$A:$H,6,FALSE())</f>
        <v>Oregon</v>
      </c>
      <c r="J1030" s="4" t="str">
        <f>Cleaned_SalesTable!D1030</f>
        <v>PROD86</v>
      </c>
      <c r="K1030" s="4" t="str">
        <f>VLOOKUP(J1030,Cleaned_ProductTable!$A:$F,2,FALSE())</f>
        <v>Kitchen Cutting Board</v>
      </c>
      <c r="L1030" s="4" t="str">
        <f>VLOOKUP(J1030,Cleaned_ProductTable!$A:$F,3,FALSE())</f>
        <v>Home</v>
      </c>
      <c r="M1030" s="4" t="str">
        <f>VLOOKUP(J1030,Cleaned_ProductTable!$A:$F,4,FALSE())</f>
        <v>Taylor, Dodson and Johnston</v>
      </c>
      <c r="N1030" s="4">
        <f>VLOOKUP(J1030,Cleaned_ProductTable!$A:$F,5,FALSE())</f>
        <v>176.07</v>
      </c>
      <c r="O1030" s="4" t="str">
        <f>Cleaned_SalesTable!E1030</f>
        <v>STORE18</v>
      </c>
      <c r="P1030" s="4" t="str">
        <f>VLOOKUP(O1030,Cleaned_StoreTable!$A:$F,2,FALSE())</f>
        <v>Guerrero-Schmitt</v>
      </c>
      <c r="Q1030" s="4" t="str">
        <f>VLOOKUP(O1030,Cleaned_StoreTable!$A:$F,3,FALSE())</f>
        <v>East</v>
      </c>
      <c r="R1030" s="4" t="str">
        <f>VLOOKUP(O1030,Cleaned_StoreTable!$A:$F,5,FALSE())</f>
        <v>Flagship</v>
      </c>
      <c r="S1030" s="4">
        <f>Cleaned_SalesTable!F1030</f>
        <v>1</v>
      </c>
      <c r="T1030" s="9">
        <f>Cleaned_SalesTable!G1030</f>
        <v>859.3</v>
      </c>
      <c r="U1030" s="8">
        <f>Cleaned_SalesTable!H1030</f>
        <v>0.16</v>
      </c>
      <c r="V1030" s="4" t="str">
        <f>Cleaned_SalesTable!I1030</f>
        <v>PayPal</v>
      </c>
      <c r="W1030" s="9">
        <f>Cleaned_SalesTable!J1030</f>
        <v>721.81200000000001</v>
      </c>
      <c r="X1030" s="9">
        <f t="shared" si="98"/>
        <v>176.07</v>
      </c>
      <c r="Y1030" s="9">
        <f t="shared" si="99"/>
        <v>545.74</v>
      </c>
      <c r="Z1030" s="10">
        <f t="shared" si="100"/>
        <v>0.75609999999999999</v>
      </c>
      <c r="AA1030" s="4" t="str">
        <f t="shared" si="101"/>
        <v>Standard</v>
      </c>
    </row>
    <row r="1031" spans="1:27" ht="15" customHeight="1" x14ac:dyDescent="0.3">
      <c r="A1031" s="4" t="str">
        <f>Cleaned_SalesTable!A1031</f>
        <v>SALE1029</v>
      </c>
      <c r="B1031" s="26">
        <f>Cleaned_SalesTable!B1031</f>
        <v>45564</v>
      </c>
      <c r="C1031" s="4" t="str">
        <f t="shared" si="96"/>
        <v>Sep-2024</v>
      </c>
      <c r="D1031" s="24">
        <f t="shared" si="97"/>
        <v>2024</v>
      </c>
      <c r="E1031" s="4" t="str">
        <f>Cleaned_SalesTable!C1031</f>
        <v>CUST1129</v>
      </c>
      <c r="F1031" s="4" t="str">
        <f>VLOOKUP(E1031,Cleaned_CustomerTable!$A:$H,2,FALSE())</f>
        <v>Jessica Mitchell</v>
      </c>
      <c r="G1031" s="24">
        <f>VLOOKUP(E1031,Cleaned_CustomerTable!$A:$H,3,FALSE())</f>
        <v>43</v>
      </c>
      <c r="H1031" s="4" t="str">
        <f>VLOOKUP(E1031,Cleaned_CustomerTable!$A:$H,8,FALSE())</f>
        <v>Silver</v>
      </c>
      <c r="I1031" s="4" t="str">
        <f>VLOOKUP(E1031,Cleaned_CustomerTable!$A:$H,6,FALSE())</f>
        <v>South Dakota</v>
      </c>
      <c r="J1031" s="4" t="str">
        <f>Cleaned_SalesTable!D1031</f>
        <v>PROD81</v>
      </c>
      <c r="K1031" s="4" t="str">
        <f>VLOOKUP(J1031,Cleaned_ProductTable!$A:$F,2,FALSE())</f>
        <v>Badminton Racket Set</v>
      </c>
      <c r="L1031" s="4" t="str">
        <f>VLOOKUP(J1031,Cleaned_ProductTable!$A:$F,3,FALSE())</f>
        <v>Sports</v>
      </c>
      <c r="M1031" s="4" t="str">
        <f>VLOOKUP(J1031,Cleaned_ProductTable!$A:$F,4,FALSE())</f>
        <v>Robinson-Brown</v>
      </c>
      <c r="N1031" s="4">
        <f>VLOOKUP(J1031,Cleaned_ProductTable!$A:$F,5,FALSE())</f>
        <v>285.54000000000002</v>
      </c>
      <c r="O1031" s="4" t="str">
        <f>Cleaned_SalesTable!E1031</f>
        <v>STORE6</v>
      </c>
      <c r="P1031" s="4" t="str">
        <f>VLOOKUP(O1031,Cleaned_StoreTable!$A:$F,2,FALSE())</f>
        <v>Benson-Elliott</v>
      </c>
      <c r="Q1031" s="4" t="str">
        <f>VLOOKUP(O1031,Cleaned_StoreTable!$A:$F,3,FALSE())</f>
        <v>East</v>
      </c>
      <c r="R1031" s="4" t="str">
        <f>VLOOKUP(O1031,Cleaned_StoreTable!$A:$F,5,FALSE())</f>
        <v>Online</v>
      </c>
      <c r="S1031" s="4">
        <f>Cleaned_SalesTable!F1031</f>
        <v>4</v>
      </c>
      <c r="T1031" s="9">
        <f>Cleaned_SalesTable!G1031</f>
        <v>762.43</v>
      </c>
      <c r="U1031" s="8">
        <f>Cleaned_SalesTable!H1031</f>
        <v>0.05</v>
      </c>
      <c r="V1031" s="4" t="str">
        <f>Cleaned_SalesTable!I1031</f>
        <v>Credit Card</v>
      </c>
      <c r="W1031" s="9">
        <f>Cleaned_SalesTable!J1031</f>
        <v>2897.2339999999999</v>
      </c>
      <c r="X1031" s="9">
        <f t="shared" si="98"/>
        <v>1142.1600000000001</v>
      </c>
      <c r="Y1031" s="9">
        <f t="shared" si="99"/>
        <v>1755.07</v>
      </c>
      <c r="Z1031" s="10">
        <f t="shared" si="100"/>
        <v>0.60580000000000001</v>
      </c>
      <c r="AA1031" s="4" t="str">
        <f t="shared" si="101"/>
        <v>High Value</v>
      </c>
    </row>
    <row r="1032" spans="1:27" ht="15" customHeight="1" x14ac:dyDescent="0.3">
      <c r="A1032" s="4" t="str">
        <f>Cleaned_SalesTable!A1032</f>
        <v>SALE1030</v>
      </c>
      <c r="B1032" s="26">
        <f>Cleaned_SalesTable!B1032</f>
        <v>45424</v>
      </c>
      <c r="C1032" s="4" t="str">
        <f t="shared" si="96"/>
        <v>May-2024</v>
      </c>
      <c r="D1032" s="24">
        <f t="shared" si="97"/>
        <v>2024</v>
      </c>
      <c r="E1032" s="4" t="str">
        <f>Cleaned_SalesTable!C1032</f>
        <v>CUST1124</v>
      </c>
      <c r="F1032" s="4" t="str">
        <f>VLOOKUP(E1032,Cleaned_CustomerTable!$A:$H,2,FALSE())</f>
        <v>Donald Lee</v>
      </c>
      <c r="G1032" s="24">
        <f>VLOOKUP(E1032,Cleaned_CustomerTable!$A:$H,3,FALSE())</f>
        <v>26</v>
      </c>
      <c r="H1032" s="4" t="str">
        <f>VLOOKUP(E1032,Cleaned_CustomerTable!$A:$H,8,FALSE())</f>
        <v>Bronze</v>
      </c>
      <c r="I1032" s="4" t="str">
        <f>VLOOKUP(E1032,Cleaned_CustomerTable!$A:$H,6,FALSE())</f>
        <v>Illinois</v>
      </c>
      <c r="J1032" s="4" t="str">
        <f>Cleaned_SalesTable!D1032</f>
        <v>PROD73</v>
      </c>
      <c r="K1032" s="4" t="str">
        <f>VLOOKUP(J1032,Cleaned_ProductTable!$A:$F,2,FALSE())</f>
        <v>Shin Guards – Adult</v>
      </c>
      <c r="L1032" s="4" t="str">
        <f>VLOOKUP(J1032,Cleaned_ProductTable!$A:$F,3,FALSE())</f>
        <v>Sports</v>
      </c>
      <c r="M1032" s="4" t="str">
        <f>VLOOKUP(J1032,Cleaned_ProductTable!$A:$F,4,FALSE())</f>
        <v>French Ltd</v>
      </c>
      <c r="N1032" s="4">
        <f>VLOOKUP(J1032,Cleaned_ProductTable!$A:$F,5,FALSE())</f>
        <v>107.06</v>
      </c>
      <c r="O1032" s="4" t="str">
        <f>Cleaned_SalesTable!E1032</f>
        <v>STORE0</v>
      </c>
      <c r="P1032" s="4" t="str">
        <f>VLOOKUP(O1032,Cleaned_StoreTable!$A:$F,2,FALSE())</f>
        <v>Rivera-Warner</v>
      </c>
      <c r="Q1032" s="4" t="str">
        <f>VLOOKUP(O1032,Cleaned_StoreTable!$A:$F,3,FALSE())</f>
        <v>East</v>
      </c>
      <c r="R1032" s="4" t="str">
        <f>VLOOKUP(O1032,Cleaned_StoreTable!$A:$F,5,FALSE())</f>
        <v>Flagship</v>
      </c>
      <c r="S1032" s="4">
        <f>Cleaned_SalesTable!F1032</f>
        <v>1</v>
      </c>
      <c r="T1032" s="9">
        <f>Cleaned_SalesTable!G1032</f>
        <v>328.51</v>
      </c>
      <c r="U1032" s="8">
        <f>Cleaned_SalesTable!H1032</f>
        <v>0.2</v>
      </c>
      <c r="V1032" s="4" t="str">
        <f>Cleaned_SalesTable!I1032</f>
        <v>COD</v>
      </c>
      <c r="W1032" s="9">
        <f>Cleaned_SalesTable!J1032</f>
        <v>262.80799999999999</v>
      </c>
      <c r="X1032" s="9">
        <f t="shared" si="98"/>
        <v>107.06</v>
      </c>
      <c r="Y1032" s="9">
        <f t="shared" si="99"/>
        <v>155.75</v>
      </c>
      <c r="Z1032" s="10">
        <f t="shared" si="100"/>
        <v>0.59260000000000002</v>
      </c>
      <c r="AA1032" s="4" t="str">
        <f t="shared" si="101"/>
        <v>Standard</v>
      </c>
    </row>
    <row r="1033" spans="1:27" ht="15" customHeight="1" x14ac:dyDescent="0.3">
      <c r="A1033" s="4" t="str">
        <f>Cleaned_SalesTable!A1033</f>
        <v>SALE1031</v>
      </c>
      <c r="B1033" s="26">
        <f>Cleaned_SalesTable!B1033</f>
        <v>45719</v>
      </c>
      <c r="C1033" s="4" t="str">
        <f t="shared" si="96"/>
        <v>Mar-2025</v>
      </c>
      <c r="D1033" s="24">
        <f t="shared" si="97"/>
        <v>2025</v>
      </c>
      <c r="E1033" s="4" t="str">
        <f>Cleaned_SalesTable!C1033</f>
        <v>CUST1274</v>
      </c>
      <c r="F1033" s="4" t="str">
        <f>VLOOKUP(E1033,Cleaned_CustomerTable!$A:$H,2,FALSE())</f>
        <v>Sarah Lane</v>
      </c>
      <c r="G1033" s="24">
        <f>VLOOKUP(E1033,Cleaned_CustomerTable!$A:$H,3,FALSE())</f>
        <v>38</v>
      </c>
      <c r="H1033" s="4" t="str">
        <f>VLOOKUP(E1033,Cleaned_CustomerTable!$A:$H,8,FALSE())</f>
        <v>Silver</v>
      </c>
      <c r="I1033" s="4" t="str">
        <f>VLOOKUP(E1033,Cleaned_CustomerTable!$A:$H,6,FALSE())</f>
        <v>Vermont</v>
      </c>
      <c r="J1033" s="4" t="str">
        <f>Cleaned_SalesTable!D1033</f>
        <v>PROD44</v>
      </c>
      <c r="K1033" s="4" t="str">
        <f>VLOOKUP(J1033,Cleaned_ProductTable!$A:$F,2,FALSE())</f>
        <v>Adjustable Jump Rope</v>
      </c>
      <c r="L1033" s="4" t="str">
        <f>VLOOKUP(J1033,Cleaned_ProductTable!$A:$F,3,FALSE())</f>
        <v>Sports</v>
      </c>
      <c r="M1033" s="4" t="str">
        <f>VLOOKUP(J1033,Cleaned_ProductTable!$A:$F,4,FALSE())</f>
        <v>Cox Inc</v>
      </c>
      <c r="N1033" s="4">
        <f>VLOOKUP(J1033,Cleaned_ProductTable!$A:$F,5,FALSE())</f>
        <v>167.12</v>
      </c>
      <c r="O1033" s="4" t="str">
        <f>Cleaned_SalesTable!E1033</f>
        <v>STORE4</v>
      </c>
      <c r="P1033" s="4" t="str">
        <f>VLOOKUP(O1033,Cleaned_StoreTable!$A:$F,2,FALSE())</f>
        <v>Alexander Group</v>
      </c>
      <c r="Q1033" s="4" t="str">
        <f>VLOOKUP(O1033,Cleaned_StoreTable!$A:$F,3,FALSE())</f>
        <v>South</v>
      </c>
      <c r="R1033" s="4" t="str">
        <f>VLOOKUP(O1033,Cleaned_StoreTable!$A:$F,5,FALSE())</f>
        <v>Online</v>
      </c>
      <c r="S1033" s="4">
        <f>Cleaned_SalesTable!F1033</f>
        <v>1</v>
      </c>
      <c r="T1033" s="9">
        <f>Cleaned_SalesTable!G1033</f>
        <v>34.51</v>
      </c>
      <c r="U1033" s="8">
        <f>Cleaned_SalesTable!H1033</f>
        <v>0.04</v>
      </c>
      <c r="V1033" s="4" t="str">
        <f>Cleaned_SalesTable!I1033</f>
        <v>COD</v>
      </c>
      <c r="W1033" s="9">
        <f>Cleaned_SalesTable!J1033</f>
        <v>33.129600000000003</v>
      </c>
      <c r="X1033" s="9">
        <f t="shared" si="98"/>
        <v>167.12</v>
      </c>
      <c r="Y1033" s="9">
        <f t="shared" si="99"/>
        <v>-133.99</v>
      </c>
      <c r="Z1033" s="10">
        <f t="shared" si="100"/>
        <v>-4.0444000000000004</v>
      </c>
      <c r="AA1033" s="4" t="str">
        <f t="shared" si="101"/>
        <v>Standard</v>
      </c>
    </row>
    <row r="1034" spans="1:27" ht="15" customHeight="1" x14ac:dyDescent="0.3">
      <c r="A1034" s="4" t="str">
        <f>Cleaned_SalesTable!A1034</f>
        <v>SALE1032</v>
      </c>
      <c r="B1034" s="26">
        <f>Cleaned_SalesTable!B1034</f>
        <v>45250</v>
      </c>
      <c r="C1034" s="4" t="str">
        <f t="shared" si="96"/>
        <v>Nov-2023</v>
      </c>
      <c r="D1034" s="24">
        <f t="shared" si="97"/>
        <v>2023</v>
      </c>
      <c r="E1034" s="4" t="str">
        <f>Cleaned_SalesTable!C1034</f>
        <v>CUST1105</v>
      </c>
      <c r="F1034" s="4" t="str">
        <f>VLOOKUP(E1034,Cleaned_CustomerTable!$A:$H,2,FALSE())</f>
        <v>Lance Baker</v>
      </c>
      <c r="G1034" s="24">
        <f>VLOOKUP(E1034,Cleaned_CustomerTable!$A:$H,3,FALSE())</f>
        <v>50</v>
      </c>
      <c r="H1034" s="4" t="str">
        <f>VLOOKUP(E1034,Cleaned_CustomerTable!$A:$H,8,FALSE())</f>
        <v>Gold</v>
      </c>
      <c r="I1034" s="4" t="str">
        <f>VLOOKUP(E1034,Cleaned_CustomerTable!$A:$H,6,FALSE())</f>
        <v>Florida</v>
      </c>
      <c r="J1034" s="4" t="str">
        <f>Cleaned_SalesTable!D1034</f>
        <v>PROD19</v>
      </c>
      <c r="K1034" s="4" t="str">
        <f>VLOOKUP(J1034,Cleaned_ProductTable!$A:$F,2,FALSE())</f>
        <v>Knee Support Brace</v>
      </c>
      <c r="L1034" s="4" t="str">
        <f>VLOOKUP(J1034,Cleaned_ProductTable!$A:$F,3,FALSE())</f>
        <v>Sports</v>
      </c>
      <c r="M1034" s="4" t="str">
        <f>VLOOKUP(J1034,Cleaned_ProductTable!$A:$F,4,FALSE())</f>
        <v>May-Reese</v>
      </c>
      <c r="N1034" s="4">
        <f>VLOOKUP(J1034,Cleaned_ProductTable!$A:$F,5,FALSE())</f>
        <v>21.34</v>
      </c>
      <c r="O1034" s="4" t="str">
        <f>Cleaned_SalesTable!E1034</f>
        <v>STORE11</v>
      </c>
      <c r="P1034" s="4" t="str">
        <f>VLOOKUP(O1034,Cleaned_StoreTable!$A:$F,2,FALSE())</f>
        <v>Aguirre-Keller</v>
      </c>
      <c r="Q1034" s="4" t="str">
        <f>VLOOKUP(O1034,Cleaned_StoreTable!$A:$F,3,FALSE())</f>
        <v>South</v>
      </c>
      <c r="R1034" s="4" t="str">
        <f>VLOOKUP(O1034,Cleaned_StoreTable!$A:$F,5,FALSE())</f>
        <v>Online</v>
      </c>
      <c r="S1034" s="4">
        <f>Cleaned_SalesTable!F1034</f>
        <v>3</v>
      </c>
      <c r="T1034" s="9">
        <f>Cleaned_SalesTable!G1034</f>
        <v>663.73</v>
      </c>
      <c r="U1034" s="8">
        <f>Cleaned_SalesTable!H1034</f>
        <v>0.06</v>
      </c>
      <c r="V1034" s="4" t="str">
        <f>Cleaned_SalesTable!I1034</f>
        <v>COD</v>
      </c>
      <c r="W1034" s="9">
        <f>Cleaned_SalesTable!J1034</f>
        <v>1871.7185999999999</v>
      </c>
      <c r="X1034" s="9">
        <f t="shared" si="98"/>
        <v>64.02</v>
      </c>
      <c r="Y1034" s="9">
        <f t="shared" si="99"/>
        <v>1807.7</v>
      </c>
      <c r="Z1034" s="10">
        <f t="shared" si="100"/>
        <v>0.96579999999999999</v>
      </c>
      <c r="AA1034" s="4" t="str">
        <f t="shared" si="101"/>
        <v>High Value</v>
      </c>
    </row>
    <row r="1035" spans="1:27" ht="15" customHeight="1" x14ac:dyDescent="0.3">
      <c r="A1035" s="4" t="str">
        <f>Cleaned_SalesTable!A1035</f>
        <v>SALE1033</v>
      </c>
      <c r="B1035" s="26">
        <f>Cleaned_SalesTable!B1035</f>
        <v>45479</v>
      </c>
      <c r="C1035" s="4" t="str">
        <f t="shared" si="96"/>
        <v>Jul-2024</v>
      </c>
      <c r="D1035" s="24">
        <f t="shared" si="97"/>
        <v>2024</v>
      </c>
      <c r="E1035" s="4" t="str">
        <f>Cleaned_SalesTable!C1035</f>
        <v>CUST1246</v>
      </c>
      <c r="F1035" s="4" t="str">
        <f>VLOOKUP(E1035,Cleaned_CustomerTable!$A:$H,2,FALSE())</f>
        <v>Mary Russell</v>
      </c>
      <c r="G1035" s="24">
        <f>VLOOKUP(E1035,Cleaned_CustomerTable!$A:$H,3,FALSE())</f>
        <v>58</v>
      </c>
      <c r="H1035" s="4" t="str">
        <f>VLOOKUP(E1035,Cleaned_CustomerTable!$A:$H,8,FALSE())</f>
        <v>Bronze</v>
      </c>
      <c r="I1035" s="4" t="str">
        <f>VLOOKUP(E1035,Cleaned_CustomerTable!$A:$H,6,FALSE())</f>
        <v>Arkansas</v>
      </c>
      <c r="J1035" s="4" t="str">
        <f>Cleaned_SalesTable!D1035</f>
        <v>PROD33</v>
      </c>
      <c r="K1035" s="4" t="str">
        <f>VLOOKUP(J1035,Cleaned_ProductTable!$A:$F,2,FALSE())</f>
        <v>Modern Wall Clock</v>
      </c>
      <c r="L1035" s="4" t="str">
        <f>VLOOKUP(J1035,Cleaned_ProductTable!$A:$F,3,FALSE())</f>
        <v>Home</v>
      </c>
      <c r="M1035" s="4" t="str">
        <f>VLOOKUP(J1035,Cleaned_ProductTable!$A:$F,4,FALSE())</f>
        <v>Weiss-Watson</v>
      </c>
      <c r="N1035" s="4">
        <f>VLOOKUP(J1035,Cleaned_ProductTable!$A:$F,5,FALSE())</f>
        <v>179.77</v>
      </c>
      <c r="O1035" s="4" t="str">
        <f>Cleaned_SalesTable!E1035</f>
        <v>STORE9</v>
      </c>
      <c r="P1035" s="4" t="str">
        <f>VLOOKUP(O1035,Cleaned_StoreTable!$A:$F,2,FALSE())</f>
        <v>Moore, Padilla and Butler</v>
      </c>
      <c r="Q1035" s="4" t="str">
        <f>VLOOKUP(O1035,Cleaned_StoreTable!$A:$F,3,FALSE())</f>
        <v>South</v>
      </c>
      <c r="R1035" s="4" t="str">
        <f>VLOOKUP(O1035,Cleaned_StoreTable!$A:$F,5,FALSE())</f>
        <v>Flagship</v>
      </c>
      <c r="S1035" s="4">
        <f>Cleaned_SalesTable!F1035</f>
        <v>1</v>
      </c>
      <c r="T1035" s="9">
        <f>Cleaned_SalesTable!G1035</f>
        <v>409.41</v>
      </c>
      <c r="U1035" s="8">
        <f>Cleaned_SalesTable!H1035</f>
        <v>0.13</v>
      </c>
      <c r="V1035" s="4" t="str">
        <f>Cleaned_SalesTable!I1035</f>
        <v>PayPal</v>
      </c>
      <c r="W1035" s="9">
        <f>Cleaned_SalesTable!J1035</f>
        <v>356.18669999999997</v>
      </c>
      <c r="X1035" s="9">
        <f t="shared" si="98"/>
        <v>179.77</v>
      </c>
      <c r="Y1035" s="9">
        <f t="shared" si="99"/>
        <v>176.42</v>
      </c>
      <c r="Z1035" s="10">
        <f t="shared" si="100"/>
        <v>0.49530000000000002</v>
      </c>
      <c r="AA1035" s="4" t="str">
        <f t="shared" si="101"/>
        <v>Standard</v>
      </c>
    </row>
    <row r="1036" spans="1:27" ht="15" customHeight="1" x14ac:dyDescent="0.3">
      <c r="A1036" s="4" t="str">
        <f>Cleaned_SalesTable!A1036</f>
        <v>SALE1034</v>
      </c>
      <c r="B1036" s="26">
        <f>Cleaned_SalesTable!B1036</f>
        <v>45727</v>
      </c>
      <c r="C1036" s="4" t="str">
        <f t="shared" si="96"/>
        <v>Mar-2025</v>
      </c>
      <c r="D1036" s="24">
        <f t="shared" si="97"/>
        <v>2025</v>
      </c>
      <c r="E1036" s="4" t="str">
        <f>Cleaned_SalesTable!C1036</f>
        <v>CUST1092</v>
      </c>
      <c r="F1036" s="4" t="str">
        <f>VLOOKUP(E1036,Cleaned_CustomerTable!$A:$H,2,FALSE())</f>
        <v>Robert Jackson</v>
      </c>
      <c r="G1036" s="24">
        <f>VLOOKUP(E1036,Cleaned_CustomerTable!$A:$H,3,FALSE())</f>
        <v>44</v>
      </c>
      <c r="H1036" s="4" t="str">
        <f>VLOOKUP(E1036,Cleaned_CustomerTable!$A:$H,8,FALSE())</f>
        <v>Platinum</v>
      </c>
      <c r="I1036" s="4" t="str">
        <f>VLOOKUP(E1036,Cleaned_CustomerTable!$A:$H,6,FALSE())</f>
        <v>Tennessee</v>
      </c>
      <c r="J1036" s="4" t="str">
        <f>Cleaned_SalesTable!D1036</f>
        <v>PROD78</v>
      </c>
      <c r="K1036" s="4" t="str">
        <f>VLOOKUP(J1036,Cleaned_ProductTable!$A:$F,2,FALSE())</f>
        <v>Essential Oil Diffuser</v>
      </c>
      <c r="L1036" s="4" t="str">
        <f>VLOOKUP(J1036,Cleaned_ProductTable!$A:$F,3,FALSE())</f>
        <v>Home</v>
      </c>
      <c r="M1036" s="4" t="str">
        <f>VLOOKUP(J1036,Cleaned_ProductTable!$A:$F,4,FALSE())</f>
        <v>Hernandez Inc</v>
      </c>
      <c r="N1036" s="4">
        <f>VLOOKUP(J1036,Cleaned_ProductTable!$A:$F,5,FALSE())</f>
        <v>325.26</v>
      </c>
      <c r="O1036" s="4" t="str">
        <f>Cleaned_SalesTable!E1036</f>
        <v>STORE3</v>
      </c>
      <c r="P1036" s="4" t="str">
        <f>VLOOKUP(O1036,Cleaned_StoreTable!$A:$F,2,FALSE())</f>
        <v>Johnson-Wright</v>
      </c>
      <c r="Q1036" s="4" t="str">
        <f>VLOOKUP(O1036,Cleaned_StoreTable!$A:$F,3,FALSE())</f>
        <v>North</v>
      </c>
      <c r="R1036" s="4" t="str">
        <f>VLOOKUP(O1036,Cleaned_StoreTable!$A:$F,5,FALSE())</f>
        <v>Outlet</v>
      </c>
      <c r="S1036" s="4">
        <f>Cleaned_SalesTable!F1036</f>
        <v>3</v>
      </c>
      <c r="T1036" s="9">
        <f>Cleaned_SalesTable!G1036</f>
        <v>461.03</v>
      </c>
      <c r="U1036" s="8">
        <f>Cleaned_SalesTable!H1036</f>
        <v>0.11</v>
      </c>
      <c r="V1036" s="4" t="str">
        <f>Cleaned_SalesTable!I1036</f>
        <v>PayPal</v>
      </c>
      <c r="W1036" s="9">
        <f>Cleaned_SalesTable!J1036</f>
        <v>1230.9501</v>
      </c>
      <c r="X1036" s="9">
        <f t="shared" si="98"/>
        <v>975.78</v>
      </c>
      <c r="Y1036" s="9">
        <f t="shared" si="99"/>
        <v>255.17</v>
      </c>
      <c r="Z1036" s="10">
        <f t="shared" si="100"/>
        <v>0.20730000000000001</v>
      </c>
      <c r="AA1036" s="4" t="str">
        <f t="shared" si="101"/>
        <v>High Value</v>
      </c>
    </row>
    <row r="1037" spans="1:27" ht="15" customHeight="1" x14ac:dyDescent="0.3">
      <c r="A1037" s="4" t="str">
        <f>Cleaned_SalesTable!A1037</f>
        <v>SALE1035</v>
      </c>
      <c r="B1037" s="26">
        <f>Cleaned_SalesTable!B1037</f>
        <v>45394</v>
      </c>
      <c r="C1037" s="4" t="str">
        <f t="shared" si="96"/>
        <v>Apr-2024</v>
      </c>
      <c r="D1037" s="24">
        <f t="shared" si="97"/>
        <v>2024</v>
      </c>
      <c r="E1037" s="4" t="str">
        <f>Cleaned_SalesTable!C1037</f>
        <v>CUST1368</v>
      </c>
      <c r="F1037" s="4" t="str">
        <f>VLOOKUP(E1037,Cleaned_CustomerTable!$A:$H,2,FALSE())</f>
        <v>Miranda King</v>
      </c>
      <c r="G1037" s="24">
        <f>VLOOKUP(E1037,Cleaned_CustomerTable!$A:$H,3,FALSE())</f>
        <v>34</v>
      </c>
      <c r="H1037" s="4" t="str">
        <f>VLOOKUP(E1037,Cleaned_CustomerTable!$A:$H,8,FALSE())</f>
        <v>Platinum</v>
      </c>
      <c r="I1037" s="4" t="str">
        <f>VLOOKUP(E1037,Cleaned_CustomerTable!$A:$H,6,FALSE())</f>
        <v>New York</v>
      </c>
      <c r="J1037" s="4" t="str">
        <f>Cleaned_SalesTable!D1037</f>
        <v>PROD19</v>
      </c>
      <c r="K1037" s="4" t="str">
        <f>VLOOKUP(J1037,Cleaned_ProductTable!$A:$F,2,FALSE())</f>
        <v>Knee Support Brace</v>
      </c>
      <c r="L1037" s="4" t="str">
        <f>VLOOKUP(J1037,Cleaned_ProductTable!$A:$F,3,FALSE())</f>
        <v>Sports</v>
      </c>
      <c r="M1037" s="4" t="str">
        <f>VLOOKUP(J1037,Cleaned_ProductTable!$A:$F,4,FALSE())</f>
        <v>May-Reese</v>
      </c>
      <c r="N1037" s="4">
        <f>VLOOKUP(J1037,Cleaned_ProductTable!$A:$F,5,FALSE())</f>
        <v>21.34</v>
      </c>
      <c r="O1037" s="4" t="str">
        <f>Cleaned_SalesTable!E1037</f>
        <v>STORE14</v>
      </c>
      <c r="P1037" s="4" t="str">
        <f>VLOOKUP(O1037,Cleaned_StoreTable!$A:$F,2,FALSE())</f>
        <v>Mcdonald Inc</v>
      </c>
      <c r="Q1037" s="4" t="str">
        <f>VLOOKUP(O1037,Cleaned_StoreTable!$A:$F,3,FALSE())</f>
        <v>South</v>
      </c>
      <c r="R1037" s="4" t="str">
        <f>VLOOKUP(O1037,Cleaned_StoreTable!$A:$F,5,FALSE())</f>
        <v>Outlet</v>
      </c>
      <c r="S1037" s="4">
        <f>Cleaned_SalesTable!F1037</f>
        <v>2</v>
      </c>
      <c r="T1037" s="9">
        <f>Cleaned_SalesTable!G1037</f>
        <v>760.14</v>
      </c>
      <c r="U1037" s="8">
        <f>Cleaned_SalesTable!H1037</f>
        <v>0.02</v>
      </c>
      <c r="V1037" s="4" t="str">
        <f>Cleaned_SalesTable!I1037</f>
        <v>COD</v>
      </c>
      <c r="W1037" s="9">
        <f>Cleaned_SalesTable!J1037</f>
        <v>1489.8743999999999</v>
      </c>
      <c r="X1037" s="9">
        <f t="shared" si="98"/>
        <v>42.68</v>
      </c>
      <c r="Y1037" s="9">
        <f t="shared" si="99"/>
        <v>1447.19</v>
      </c>
      <c r="Z1037" s="10">
        <f t="shared" si="100"/>
        <v>0.97140000000000004</v>
      </c>
      <c r="AA1037" s="4" t="str">
        <f t="shared" si="101"/>
        <v>High Value</v>
      </c>
    </row>
    <row r="1038" spans="1:27" ht="15" customHeight="1" x14ac:dyDescent="0.3">
      <c r="A1038" s="4" t="str">
        <f>Cleaned_SalesTable!A1038</f>
        <v>SALE1036</v>
      </c>
      <c r="B1038" s="26">
        <f>Cleaned_SalesTable!B1038</f>
        <v>45773</v>
      </c>
      <c r="C1038" s="4" t="str">
        <f t="shared" si="96"/>
        <v>Apr-2025</v>
      </c>
      <c r="D1038" s="24">
        <f t="shared" si="97"/>
        <v>2025</v>
      </c>
      <c r="E1038" s="4" t="str">
        <f>Cleaned_SalesTable!C1038</f>
        <v>CUST1278</v>
      </c>
      <c r="F1038" s="4" t="str">
        <f>VLOOKUP(E1038,Cleaned_CustomerTable!$A:$H,2,FALSE())</f>
        <v>Stephen Fowler</v>
      </c>
      <c r="G1038" s="24">
        <f>VLOOKUP(E1038,Cleaned_CustomerTable!$A:$H,3,FALSE())</f>
        <v>42</v>
      </c>
      <c r="H1038" s="4" t="str">
        <f>VLOOKUP(E1038,Cleaned_CustomerTable!$A:$H,8,FALSE())</f>
        <v>Platinum</v>
      </c>
      <c r="I1038" s="4" t="str">
        <f>VLOOKUP(E1038,Cleaned_CustomerTable!$A:$H,6,FALSE())</f>
        <v>Rhode Island</v>
      </c>
      <c r="J1038" s="4" t="str">
        <f>Cleaned_SalesTable!D1038</f>
        <v>PROD23</v>
      </c>
      <c r="K1038" s="4" t="str">
        <f>VLOOKUP(J1038,Cleaned_ProductTable!$A:$F,2,FALSE())</f>
        <v>Men's Formal Shirt</v>
      </c>
      <c r="L1038" s="4" t="str">
        <f>VLOOKUP(J1038,Cleaned_ProductTable!$A:$F,3,FALSE())</f>
        <v>Clothing</v>
      </c>
      <c r="M1038" s="4" t="str">
        <f>VLOOKUP(J1038,Cleaned_ProductTable!$A:$F,4,FALSE())</f>
        <v>Moon, Mora and Santos</v>
      </c>
      <c r="N1038" s="4">
        <f>VLOOKUP(J1038,Cleaned_ProductTable!$A:$F,5,FALSE())</f>
        <v>265.73</v>
      </c>
      <c r="O1038" s="4" t="str">
        <f>Cleaned_SalesTable!E1038</f>
        <v>STORE1</v>
      </c>
      <c r="P1038" s="4" t="str">
        <f>VLOOKUP(O1038,Cleaned_StoreTable!$A:$F,2,FALSE())</f>
        <v>Martinez, Adkins and Johnson</v>
      </c>
      <c r="Q1038" s="4" t="str">
        <f>VLOOKUP(O1038,Cleaned_StoreTable!$A:$F,3,FALSE())</f>
        <v>North</v>
      </c>
      <c r="R1038" s="4" t="str">
        <f>VLOOKUP(O1038,Cleaned_StoreTable!$A:$F,5,FALSE())</f>
        <v>Flagship</v>
      </c>
      <c r="S1038" s="4">
        <f>Cleaned_SalesTable!F1038</f>
        <v>3</v>
      </c>
      <c r="T1038" s="9">
        <f>Cleaned_SalesTable!G1038</f>
        <v>688.76</v>
      </c>
      <c r="U1038" s="8">
        <f>Cleaned_SalesTable!H1038</f>
        <v>0.12</v>
      </c>
      <c r="V1038" s="4" t="str">
        <f>Cleaned_SalesTable!I1038</f>
        <v>PayPal</v>
      </c>
      <c r="W1038" s="9">
        <f>Cleaned_SalesTable!J1038</f>
        <v>1818.3263999999999</v>
      </c>
      <c r="X1038" s="9">
        <f t="shared" si="98"/>
        <v>797.19</v>
      </c>
      <c r="Y1038" s="9">
        <f t="shared" si="99"/>
        <v>1021.14</v>
      </c>
      <c r="Z1038" s="10">
        <f t="shared" si="100"/>
        <v>0.56159999999999999</v>
      </c>
      <c r="AA1038" s="4" t="str">
        <f t="shared" si="101"/>
        <v>High Value</v>
      </c>
    </row>
    <row r="1039" spans="1:27" ht="15" customHeight="1" x14ac:dyDescent="0.3">
      <c r="A1039" s="4" t="str">
        <f>Cleaned_SalesTable!A1039</f>
        <v>SALE1037</v>
      </c>
      <c r="B1039" s="26">
        <f>Cleaned_SalesTable!B1039</f>
        <v>45779</v>
      </c>
      <c r="C1039" s="4" t="str">
        <f t="shared" si="96"/>
        <v>May-2025</v>
      </c>
      <c r="D1039" s="24">
        <f t="shared" si="97"/>
        <v>2025</v>
      </c>
      <c r="E1039" s="4" t="str">
        <f>Cleaned_SalesTable!C1039</f>
        <v>CUST1159</v>
      </c>
      <c r="F1039" s="4" t="str">
        <f>VLOOKUP(E1039,Cleaned_CustomerTable!$A:$H,2,FALSE())</f>
        <v>Brian Choi</v>
      </c>
      <c r="G1039" s="24">
        <f>VLOOKUP(E1039,Cleaned_CustomerTable!$A:$H,3,FALSE())</f>
        <v>46</v>
      </c>
      <c r="H1039" s="4" t="str">
        <f>VLOOKUP(E1039,Cleaned_CustomerTable!$A:$H,8,FALSE())</f>
        <v>Gold</v>
      </c>
      <c r="I1039" s="4" t="str">
        <f>VLOOKUP(E1039,Cleaned_CustomerTable!$A:$H,6,FALSE())</f>
        <v>New Jersey</v>
      </c>
      <c r="J1039" s="4" t="str">
        <f>Cleaned_SalesTable!D1039</f>
        <v>PROD43</v>
      </c>
      <c r="K1039" s="4" t="str">
        <f>VLOOKUP(J1039,Cleaned_ProductTable!$A:$F,2,FALSE())</f>
        <v>USB External Hard Drive</v>
      </c>
      <c r="L1039" s="4" t="str">
        <f>VLOOKUP(J1039,Cleaned_ProductTable!$A:$F,3,FALSE())</f>
        <v>Electronics</v>
      </c>
      <c r="M1039" s="4" t="str">
        <f>VLOOKUP(J1039,Cleaned_ProductTable!$A:$F,4,FALSE())</f>
        <v>Robinson Inc</v>
      </c>
      <c r="N1039" s="4">
        <f>VLOOKUP(J1039,Cleaned_ProductTable!$A:$F,5,FALSE())</f>
        <v>253.33</v>
      </c>
      <c r="O1039" s="4" t="str">
        <f>Cleaned_SalesTable!E1039</f>
        <v>STORE9</v>
      </c>
      <c r="P1039" s="4" t="str">
        <f>VLOOKUP(O1039,Cleaned_StoreTable!$A:$F,2,FALSE())</f>
        <v>Moore, Padilla and Butler</v>
      </c>
      <c r="Q1039" s="4" t="str">
        <f>VLOOKUP(O1039,Cleaned_StoreTable!$A:$F,3,FALSE())</f>
        <v>South</v>
      </c>
      <c r="R1039" s="4" t="str">
        <f>VLOOKUP(O1039,Cleaned_StoreTable!$A:$F,5,FALSE())</f>
        <v>Flagship</v>
      </c>
      <c r="S1039" s="4">
        <f>Cleaned_SalesTable!F1039</f>
        <v>2</v>
      </c>
      <c r="T1039" s="9">
        <f>Cleaned_SalesTable!G1039</f>
        <v>257.77999999999997</v>
      </c>
      <c r="U1039" s="8">
        <f>Cleaned_SalesTable!H1039</f>
        <v>0.05</v>
      </c>
      <c r="V1039" s="4" t="str">
        <f>Cleaned_SalesTable!I1039</f>
        <v>Credit Card</v>
      </c>
      <c r="W1039" s="9">
        <f>Cleaned_SalesTable!J1039</f>
        <v>489.78199999999998</v>
      </c>
      <c r="X1039" s="9">
        <f t="shared" si="98"/>
        <v>506.66</v>
      </c>
      <c r="Y1039" s="9">
        <f t="shared" si="99"/>
        <v>-16.88</v>
      </c>
      <c r="Z1039" s="10">
        <f t="shared" si="100"/>
        <v>-3.4500000000000003E-2</v>
      </c>
      <c r="AA1039" s="4" t="str">
        <f t="shared" si="101"/>
        <v>Standard</v>
      </c>
    </row>
    <row r="1040" spans="1:27" ht="15" customHeight="1" x14ac:dyDescent="0.3">
      <c r="A1040" s="4" t="str">
        <f>Cleaned_SalesTable!A1040</f>
        <v>SALE1038</v>
      </c>
      <c r="B1040" s="26">
        <f>Cleaned_SalesTable!B1040</f>
        <v>45400</v>
      </c>
      <c r="C1040" s="4" t="str">
        <f t="shared" si="96"/>
        <v>Apr-2024</v>
      </c>
      <c r="D1040" s="24">
        <f t="shared" si="97"/>
        <v>2024</v>
      </c>
      <c r="E1040" s="4" t="str">
        <f>Cleaned_SalesTable!C1040</f>
        <v>CUST1052</v>
      </c>
      <c r="F1040" s="4" t="str">
        <f>VLOOKUP(E1040,Cleaned_CustomerTable!$A:$H,2,FALSE())</f>
        <v>Debra Liu</v>
      </c>
      <c r="G1040" s="24">
        <f>VLOOKUP(E1040,Cleaned_CustomerTable!$A:$H,3,FALSE())</f>
        <v>55</v>
      </c>
      <c r="H1040" s="4" t="str">
        <f>VLOOKUP(E1040,Cleaned_CustomerTable!$A:$H,8,FALSE())</f>
        <v>Bronze</v>
      </c>
      <c r="I1040" s="4" t="str">
        <f>VLOOKUP(E1040,Cleaned_CustomerTable!$A:$H,6,FALSE())</f>
        <v>Minnesota</v>
      </c>
      <c r="J1040" s="4" t="str">
        <f>Cleaned_SalesTable!D1040</f>
        <v>PROD53</v>
      </c>
      <c r="K1040" s="4" t="str">
        <f>VLOOKUP(J1040,Cleaned_ProductTable!$A:$F,2,FALSE())</f>
        <v>Men's Track Pants</v>
      </c>
      <c r="L1040" s="4" t="str">
        <f>VLOOKUP(J1040,Cleaned_ProductTable!$A:$F,3,FALSE())</f>
        <v>Clothing</v>
      </c>
      <c r="M1040" s="4" t="str">
        <f>VLOOKUP(J1040,Cleaned_ProductTable!$A:$F,4,FALSE())</f>
        <v>Hamilton, Woods and Walker</v>
      </c>
      <c r="N1040" s="4">
        <f>VLOOKUP(J1040,Cleaned_ProductTable!$A:$F,5,FALSE())</f>
        <v>386.56</v>
      </c>
      <c r="O1040" s="4" t="str">
        <f>Cleaned_SalesTable!E1040</f>
        <v>STORE7</v>
      </c>
      <c r="P1040" s="4" t="str">
        <f>VLOOKUP(O1040,Cleaned_StoreTable!$A:$F,2,FALSE())</f>
        <v>Martinez-Mullins</v>
      </c>
      <c r="Q1040" s="4" t="str">
        <f>VLOOKUP(O1040,Cleaned_StoreTable!$A:$F,3,FALSE())</f>
        <v>South</v>
      </c>
      <c r="R1040" s="4" t="str">
        <f>VLOOKUP(O1040,Cleaned_StoreTable!$A:$F,5,FALSE())</f>
        <v>Online</v>
      </c>
      <c r="S1040" s="4">
        <f>Cleaned_SalesTable!F1040</f>
        <v>2</v>
      </c>
      <c r="T1040" s="9">
        <f>Cleaned_SalesTable!G1040</f>
        <v>314.29000000000002</v>
      </c>
      <c r="U1040" s="8">
        <f>Cleaned_SalesTable!H1040</f>
        <v>0.19</v>
      </c>
      <c r="V1040" s="4" t="str">
        <f>Cleaned_SalesTable!I1040</f>
        <v>COD</v>
      </c>
      <c r="W1040" s="9">
        <f>Cleaned_SalesTable!J1040</f>
        <v>509.14980000000003</v>
      </c>
      <c r="X1040" s="9">
        <f t="shared" si="98"/>
        <v>773.12</v>
      </c>
      <c r="Y1040" s="9">
        <f t="shared" si="99"/>
        <v>-263.97000000000003</v>
      </c>
      <c r="Z1040" s="10">
        <f t="shared" si="100"/>
        <v>-0.51849999999999996</v>
      </c>
      <c r="AA1040" s="4" t="str">
        <f t="shared" si="101"/>
        <v>Standard</v>
      </c>
    </row>
    <row r="1041" spans="1:27" ht="15" customHeight="1" x14ac:dyDescent="0.3">
      <c r="A1041" s="4" t="str">
        <f>Cleaned_SalesTable!A1041</f>
        <v>SALE1039</v>
      </c>
      <c r="B1041" s="26">
        <f>Cleaned_SalesTable!B1041</f>
        <v>45520</v>
      </c>
      <c r="C1041" s="4" t="str">
        <f t="shared" si="96"/>
        <v>Aug-2024</v>
      </c>
      <c r="D1041" s="24">
        <f t="shared" si="97"/>
        <v>2024</v>
      </c>
      <c r="E1041" s="4" t="str">
        <f>Cleaned_SalesTable!C1041</f>
        <v>CUST1155</v>
      </c>
      <c r="F1041" s="4" t="str">
        <f>VLOOKUP(E1041,Cleaned_CustomerTable!$A:$H,2,FALSE())</f>
        <v>Curtis Haynes</v>
      </c>
      <c r="G1041" s="24">
        <f>VLOOKUP(E1041,Cleaned_CustomerTable!$A:$H,3,FALSE())</f>
        <v>60</v>
      </c>
      <c r="H1041" s="4" t="str">
        <f>VLOOKUP(E1041,Cleaned_CustomerTable!$A:$H,8,FALSE())</f>
        <v>Gold</v>
      </c>
      <c r="I1041" s="4" t="str">
        <f>VLOOKUP(E1041,Cleaned_CustomerTable!$A:$H,6,FALSE())</f>
        <v>Iowa</v>
      </c>
      <c r="J1041" s="4" t="str">
        <f>Cleaned_SalesTable!D1041</f>
        <v>PROD72</v>
      </c>
      <c r="K1041" s="4" t="str">
        <f>VLOOKUP(J1041,Cleaned_ProductTable!$A:$F,2,FALSE())</f>
        <v>Professional Jump Rope</v>
      </c>
      <c r="L1041" s="4" t="str">
        <f>VLOOKUP(J1041,Cleaned_ProductTable!$A:$F,3,FALSE())</f>
        <v>Sports</v>
      </c>
      <c r="M1041" s="4" t="str">
        <f>VLOOKUP(J1041,Cleaned_ProductTable!$A:$F,4,FALSE())</f>
        <v>Davis PLC</v>
      </c>
      <c r="N1041" s="4">
        <f>VLOOKUP(J1041,Cleaned_ProductTable!$A:$F,5,FALSE())</f>
        <v>477.61</v>
      </c>
      <c r="O1041" s="4" t="str">
        <f>Cleaned_SalesTable!E1041</f>
        <v>STORE14</v>
      </c>
      <c r="P1041" s="4" t="str">
        <f>VLOOKUP(O1041,Cleaned_StoreTable!$A:$F,2,FALSE())</f>
        <v>Mcdonald Inc</v>
      </c>
      <c r="Q1041" s="4" t="str">
        <f>VLOOKUP(O1041,Cleaned_StoreTable!$A:$F,3,FALSE())</f>
        <v>South</v>
      </c>
      <c r="R1041" s="4" t="str">
        <f>VLOOKUP(O1041,Cleaned_StoreTable!$A:$F,5,FALSE())</f>
        <v>Outlet</v>
      </c>
      <c r="S1041" s="4">
        <f>Cleaned_SalesTable!F1041</f>
        <v>3</v>
      </c>
      <c r="T1041" s="9">
        <f>Cleaned_SalesTable!G1041</f>
        <v>336.09</v>
      </c>
      <c r="U1041" s="8">
        <f>Cleaned_SalesTable!H1041</f>
        <v>0.01</v>
      </c>
      <c r="V1041" s="4" t="str">
        <f>Cleaned_SalesTable!I1041</f>
        <v>PayPal</v>
      </c>
      <c r="W1041" s="9">
        <f>Cleaned_SalesTable!J1041</f>
        <v>998.18730000000005</v>
      </c>
      <c r="X1041" s="9">
        <f t="shared" si="98"/>
        <v>1432.83</v>
      </c>
      <c r="Y1041" s="9">
        <f t="shared" si="99"/>
        <v>-434.64</v>
      </c>
      <c r="Z1041" s="10">
        <f t="shared" si="100"/>
        <v>-0.43540000000000001</v>
      </c>
      <c r="AA1041" s="4" t="str">
        <f t="shared" si="101"/>
        <v>Standard</v>
      </c>
    </row>
    <row r="1042" spans="1:27" ht="15" customHeight="1" x14ac:dyDescent="0.3">
      <c r="A1042" s="4" t="str">
        <f>Cleaned_SalesTable!A1042</f>
        <v>SALE1040</v>
      </c>
      <c r="B1042" s="26">
        <f>Cleaned_SalesTable!B1042</f>
        <v>45861</v>
      </c>
      <c r="C1042" s="4" t="str">
        <f t="shared" si="96"/>
        <v>Jul-2025</v>
      </c>
      <c r="D1042" s="24">
        <f t="shared" si="97"/>
        <v>2025</v>
      </c>
      <c r="E1042" s="4" t="str">
        <f>Cleaned_SalesTable!C1042</f>
        <v>CUST1002</v>
      </c>
      <c r="F1042" s="4" t="str">
        <f>VLOOKUP(E1042,Cleaned_CustomerTable!$A:$H,2,FALSE())</f>
        <v>Dr. Benjamin Price</v>
      </c>
      <c r="G1042" s="24">
        <f>VLOOKUP(E1042,Cleaned_CustomerTable!$A:$H,3,FALSE())</f>
        <v>29</v>
      </c>
      <c r="H1042" s="4" t="str">
        <f>VLOOKUP(E1042,Cleaned_CustomerTable!$A:$H,8,FALSE())</f>
        <v>Platinum</v>
      </c>
      <c r="I1042" s="4" t="str">
        <f>VLOOKUP(E1042,Cleaned_CustomerTable!$A:$H,6,FALSE())</f>
        <v>Alabama</v>
      </c>
      <c r="J1042" s="4" t="str">
        <f>Cleaned_SalesTable!D1042</f>
        <v>PROD75</v>
      </c>
      <c r="K1042" s="4" t="str">
        <f>VLOOKUP(J1042,Cleaned_ProductTable!$A:$F,2,FALSE())</f>
        <v>Women's Ankle Boots</v>
      </c>
      <c r="L1042" s="4" t="str">
        <f>VLOOKUP(J1042,Cleaned_ProductTable!$A:$F,3,FALSE())</f>
        <v>Clothing</v>
      </c>
      <c r="M1042" s="4" t="str">
        <f>VLOOKUP(J1042,Cleaned_ProductTable!$A:$F,4,FALSE())</f>
        <v>Poole PLC</v>
      </c>
      <c r="N1042" s="4">
        <f>VLOOKUP(J1042,Cleaned_ProductTable!$A:$F,5,FALSE())</f>
        <v>158.13999999999999</v>
      </c>
      <c r="O1042" s="4" t="str">
        <f>Cleaned_SalesTable!E1042</f>
        <v>STORE17</v>
      </c>
      <c r="P1042" s="4" t="str">
        <f>VLOOKUP(O1042,Cleaned_StoreTable!$A:$F,2,FALSE())</f>
        <v>Holloway Ltd</v>
      </c>
      <c r="Q1042" s="4" t="str">
        <f>VLOOKUP(O1042,Cleaned_StoreTable!$A:$F,3,FALSE())</f>
        <v>North</v>
      </c>
      <c r="R1042" s="4" t="str">
        <f>VLOOKUP(O1042,Cleaned_StoreTable!$A:$F,5,FALSE())</f>
        <v>Flagship</v>
      </c>
      <c r="S1042" s="4">
        <f>Cleaned_SalesTable!F1042</f>
        <v>3</v>
      </c>
      <c r="T1042" s="9">
        <f>Cleaned_SalesTable!G1042</f>
        <v>202.07</v>
      </c>
      <c r="U1042" s="8">
        <f>Cleaned_SalesTable!H1042</f>
        <v>0.23</v>
      </c>
      <c r="V1042" s="4" t="str">
        <f>Cleaned_SalesTable!I1042</f>
        <v>PayPal</v>
      </c>
      <c r="W1042" s="9">
        <f>Cleaned_SalesTable!J1042</f>
        <v>466.7817</v>
      </c>
      <c r="X1042" s="9">
        <f t="shared" si="98"/>
        <v>474.42</v>
      </c>
      <c r="Y1042" s="9">
        <f t="shared" si="99"/>
        <v>-7.64</v>
      </c>
      <c r="Z1042" s="10">
        <f t="shared" si="100"/>
        <v>-1.6400000000000001E-2</v>
      </c>
      <c r="AA1042" s="4" t="str">
        <f t="shared" si="101"/>
        <v>Standard</v>
      </c>
    </row>
    <row r="1043" spans="1:27" ht="15" customHeight="1" x14ac:dyDescent="0.3">
      <c r="A1043" s="4" t="str">
        <f>Cleaned_SalesTable!A1043</f>
        <v>SALE1041</v>
      </c>
      <c r="B1043" s="26">
        <f>Cleaned_SalesTable!B1043</f>
        <v>45781</v>
      </c>
      <c r="C1043" s="4" t="str">
        <f t="shared" si="96"/>
        <v>May-2025</v>
      </c>
      <c r="D1043" s="24">
        <f t="shared" si="97"/>
        <v>2025</v>
      </c>
      <c r="E1043" s="4" t="str">
        <f>Cleaned_SalesTable!C1043</f>
        <v>CUST1310</v>
      </c>
      <c r="F1043" s="4" t="str">
        <f>VLOOKUP(E1043,Cleaned_CustomerTable!$A:$H,2,FALSE())</f>
        <v>Kara Dodson</v>
      </c>
      <c r="G1043" s="24">
        <f>VLOOKUP(E1043,Cleaned_CustomerTable!$A:$H,3,FALSE())</f>
        <v>20</v>
      </c>
      <c r="H1043" s="4" t="str">
        <f>VLOOKUP(E1043,Cleaned_CustomerTable!$A:$H,8,FALSE())</f>
        <v>Silver</v>
      </c>
      <c r="I1043" s="4" t="str">
        <f>VLOOKUP(E1043,Cleaned_CustomerTable!$A:$H,6,FALSE())</f>
        <v>Vermont</v>
      </c>
      <c r="J1043" s="4" t="str">
        <f>Cleaned_SalesTable!D1043</f>
        <v>PROD17</v>
      </c>
      <c r="K1043" s="4" t="str">
        <f>VLOOKUP(J1043,Cleaned_ProductTable!$A:$F,2,FALSE())</f>
        <v>Soccer Training Cone Set</v>
      </c>
      <c r="L1043" s="4" t="str">
        <f>VLOOKUP(J1043,Cleaned_ProductTable!$A:$F,3,FALSE())</f>
        <v>Sports</v>
      </c>
      <c r="M1043" s="4" t="str">
        <f>VLOOKUP(J1043,Cleaned_ProductTable!$A:$F,4,FALSE())</f>
        <v>Ford, Murphy and Wilson</v>
      </c>
      <c r="N1043" s="4">
        <f>VLOOKUP(J1043,Cleaned_ProductTable!$A:$F,5,FALSE())</f>
        <v>144.53</v>
      </c>
      <c r="O1043" s="4" t="str">
        <f>Cleaned_SalesTable!E1043</f>
        <v>STORE8</v>
      </c>
      <c r="P1043" s="4" t="str">
        <f>VLOOKUP(O1043,Cleaned_StoreTable!$A:$F,2,FALSE())</f>
        <v>Bean, Jones and Park</v>
      </c>
      <c r="Q1043" s="4" t="str">
        <f>VLOOKUP(O1043,Cleaned_StoreTable!$A:$F,3,FALSE())</f>
        <v>West</v>
      </c>
      <c r="R1043" s="4" t="str">
        <f>VLOOKUP(O1043,Cleaned_StoreTable!$A:$F,5,FALSE())</f>
        <v>Online</v>
      </c>
      <c r="S1043" s="4">
        <f>Cleaned_SalesTable!F1043</f>
        <v>2</v>
      </c>
      <c r="T1043" s="9">
        <f>Cleaned_SalesTable!G1043</f>
        <v>485.25</v>
      </c>
      <c r="U1043" s="8">
        <f>Cleaned_SalesTable!H1043</f>
        <v>0.28000000000000003</v>
      </c>
      <c r="V1043" s="4" t="str">
        <f>Cleaned_SalesTable!I1043</f>
        <v>Credit Card</v>
      </c>
      <c r="W1043" s="9">
        <f>Cleaned_SalesTable!J1043</f>
        <v>698.76</v>
      </c>
      <c r="X1043" s="9">
        <f t="shared" si="98"/>
        <v>289.06</v>
      </c>
      <c r="Y1043" s="9">
        <f t="shared" si="99"/>
        <v>409.7</v>
      </c>
      <c r="Z1043" s="10">
        <f t="shared" si="100"/>
        <v>0.58630000000000004</v>
      </c>
      <c r="AA1043" s="4" t="str">
        <f t="shared" si="101"/>
        <v>Standard</v>
      </c>
    </row>
    <row r="1044" spans="1:27" ht="15" customHeight="1" x14ac:dyDescent="0.3">
      <c r="A1044" s="4" t="str">
        <f>Cleaned_SalesTable!A1044</f>
        <v>SALE1042</v>
      </c>
      <c r="B1044" s="26">
        <f>Cleaned_SalesTable!B1044</f>
        <v>45906</v>
      </c>
      <c r="C1044" s="4" t="str">
        <f t="shared" si="96"/>
        <v>Sep-2025</v>
      </c>
      <c r="D1044" s="24">
        <f t="shared" si="97"/>
        <v>2025</v>
      </c>
      <c r="E1044" s="4" t="str">
        <f>Cleaned_SalesTable!C1044</f>
        <v>CUST1171</v>
      </c>
      <c r="F1044" s="4" t="str">
        <f>VLOOKUP(E1044,Cleaned_CustomerTable!$A:$H,2,FALSE())</f>
        <v>Amy Wilson</v>
      </c>
      <c r="G1044" s="24">
        <f>VLOOKUP(E1044,Cleaned_CustomerTable!$A:$H,3,FALSE())</f>
        <v>44</v>
      </c>
      <c r="H1044" s="4" t="str">
        <f>VLOOKUP(E1044,Cleaned_CustomerTable!$A:$H,8,FALSE())</f>
        <v>Platinum</v>
      </c>
      <c r="I1044" s="4" t="str">
        <f>VLOOKUP(E1044,Cleaned_CustomerTable!$A:$H,6,FALSE())</f>
        <v>Indiana</v>
      </c>
      <c r="J1044" s="4" t="str">
        <f>Cleaned_SalesTable!D1044</f>
        <v>PROD75</v>
      </c>
      <c r="K1044" s="4" t="str">
        <f>VLOOKUP(J1044,Cleaned_ProductTable!$A:$F,2,FALSE())</f>
        <v>Women's Ankle Boots</v>
      </c>
      <c r="L1044" s="4" t="str">
        <f>VLOOKUP(J1044,Cleaned_ProductTable!$A:$F,3,FALSE())</f>
        <v>Clothing</v>
      </c>
      <c r="M1044" s="4" t="str">
        <f>VLOOKUP(J1044,Cleaned_ProductTable!$A:$F,4,FALSE())</f>
        <v>Poole PLC</v>
      </c>
      <c r="N1044" s="4">
        <f>VLOOKUP(J1044,Cleaned_ProductTable!$A:$F,5,FALSE())</f>
        <v>158.13999999999999</v>
      </c>
      <c r="O1044" s="4" t="str">
        <f>Cleaned_SalesTable!E1044</f>
        <v>STORE10</v>
      </c>
      <c r="P1044" s="4" t="str">
        <f>VLOOKUP(O1044,Cleaned_StoreTable!$A:$F,2,FALSE())</f>
        <v>Hill, Wagner and Ballard</v>
      </c>
      <c r="Q1044" s="4" t="str">
        <f>VLOOKUP(O1044,Cleaned_StoreTable!$A:$F,3,FALSE())</f>
        <v>East</v>
      </c>
      <c r="R1044" s="4" t="str">
        <f>VLOOKUP(O1044,Cleaned_StoreTable!$A:$F,5,FALSE())</f>
        <v>Online</v>
      </c>
      <c r="S1044" s="4">
        <f>Cleaned_SalesTable!F1044</f>
        <v>4</v>
      </c>
      <c r="T1044" s="9">
        <f>Cleaned_SalesTable!G1044</f>
        <v>552.38</v>
      </c>
      <c r="U1044" s="8">
        <f>Cleaned_SalesTable!H1044</f>
        <v>0.1</v>
      </c>
      <c r="V1044" s="4" t="str">
        <f>Cleaned_SalesTable!I1044</f>
        <v>PayPal</v>
      </c>
      <c r="W1044" s="9">
        <f>Cleaned_SalesTable!J1044</f>
        <v>1988.568</v>
      </c>
      <c r="X1044" s="9">
        <f t="shared" si="98"/>
        <v>632.55999999999995</v>
      </c>
      <c r="Y1044" s="9">
        <f t="shared" si="99"/>
        <v>1356.01</v>
      </c>
      <c r="Z1044" s="10">
        <f t="shared" si="100"/>
        <v>0.68189999999999995</v>
      </c>
      <c r="AA1044" s="4" t="str">
        <f t="shared" si="101"/>
        <v>High Value</v>
      </c>
    </row>
    <row r="1045" spans="1:27" ht="15" customHeight="1" x14ac:dyDescent="0.3">
      <c r="A1045" s="4" t="str">
        <f>Cleaned_SalesTable!A1045</f>
        <v>SALE1043</v>
      </c>
      <c r="B1045" s="26">
        <f>Cleaned_SalesTable!B1045</f>
        <v>45251</v>
      </c>
      <c r="C1045" s="4" t="str">
        <f t="shared" si="96"/>
        <v>Nov-2023</v>
      </c>
      <c r="D1045" s="24">
        <f t="shared" si="97"/>
        <v>2023</v>
      </c>
      <c r="E1045" s="4" t="str">
        <f>Cleaned_SalesTable!C1045</f>
        <v>CUST1107</v>
      </c>
      <c r="F1045" s="4" t="str">
        <f>VLOOKUP(E1045,Cleaned_CustomerTable!$A:$H,2,FALSE())</f>
        <v>Erica Carney</v>
      </c>
      <c r="G1045" s="24">
        <f>VLOOKUP(E1045,Cleaned_CustomerTable!$A:$H,3,FALSE())</f>
        <v>62</v>
      </c>
      <c r="H1045" s="4" t="str">
        <f>VLOOKUP(E1045,Cleaned_CustomerTable!$A:$H,8,FALSE())</f>
        <v>Platinum</v>
      </c>
      <c r="I1045" s="4" t="str">
        <f>VLOOKUP(E1045,Cleaned_CustomerTable!$A:$H,6,FALSE())</f>
        <v>North Dakota</v>
      </c>
      <c r="J1045" s="4" t="str">
        <f>Cleaned_SalesTable!D1045</f>
        <v>PROD58</v>
      </c>
      <c r="K1045" s="4" t="str">
        <f>VLOOKUP(J1045,Cleaned_ProductTable!$A:$F,2,FALSE())</f>
        <v>Womens Cotton Scarf</v>
      </c>
      <c r="L1045" s="4" t="str">
        <f>VLOOKUP(J1045,Cleaned_ProductTable!$A:$F,3,FALSE())</f>
        <v>Clothing</v>
      </c>
      <c r="M1045" s="4" t="str">
        <f>VLOOKUP(J1045,Cleaned_ProductTable!$A:$F,4,FALSE())</f>
        <v>Shepherd-Gould</v>
      </c>
      <c r="N1045" s="4">
        <f>VLOOKUP(J1045,Cleaned_ProductTable!$A:$F,5,FALSE())</f>
        <v>113.83</v>
      </c>
      <c r="O1045" s="4" t="str">
        <f>Cleaned_SalesTable!E1045</f>
        <v>STORE17</v>
      </c>
      <c r="P1045" s="4" t="str">
        <f>VLOOKUP(O1045,Cleaned_StoreTable!$A:$F,2,FALSE())</f>
        <v>Holloway Ltd</v>
      </c>
      <c r="Q1045" s="4" t="str">
        <f>VLOOKUP(O1045,Cleaned_StoreTable!$A:$F,3,FALSE())</f>
        <v>North</v>
      </c>
      <c r="R1045" s="4" t="str">
        <f>VLOOKUP(O1045,Cleaned_StoreTable!$A:$F,5,FALSE())</f>
        <v>Flagship</v>
      </c>
      <c r="S1045" s="4">
        <f>Cleaned_SalesTable!F1045</f>
        <v>4</v>
      </c>
      <c r="T1045" s="9">
        <f>Cleaned_SalesTable!G1045</f>
        <v>377.26</v>
      </c>
      <c r="U1045" s="8">
        <f>Cleaned_SalesTable!H1045</f>
        <v>0.22</v>
      </c>
      <c r="V1045" s="4" t="str">
        <f>Cleaned_SalesTable!I1045</f>
        <v>COD</v>
      </c>
      <c r="W1045" s="9">
        <f>Cleaned_SalesTable!J1045</f>
        <v>1177.0512000000001</v>
      </c>
      <c r="X1045" s="9">
        <f t="shared" si="98"/>
        <v>455.32</v>
      </c>
      <c r="Y1045" s="9">
        <f t="shared" si="99"/>
        <v>721.73</v>
      </c>
      <c r="Z1045" s="10">
        <f t="shared" si="100"/>
        <v>0.61319999999999997</v>
      </c>
      <c r="AA1045" s="4" t="str">
        <f t="shared" si="101"/>
        <v>High Value</v>
      </c>
    </row>
    <row r="1046" spans="1:27" ht="15" customHeight="1" x14ac:dyDescent="0.3">
      <c r="A1046" s="4" t="str">
        <f>Cleaned_SalesTable!A1046</f>
        <v>SALE1044</v>
      </c>
      <c r="B1046" s="26">
        <f>Cleaned_SalesTable!B1046</f>
        <v>45257</v>
      </c>
      <c r="C1046" s="4" t="str">
        <f t="shared" si="96"/>
        <v>Nov-2023</v>
      </c>
      <c r="D1046" s="24">
        <f t="shared" si="97"/>
        <v>2023</v>
      </c>
      <c r="E1046" s="4" t="str">
        <f>Cleaned_SalesTable!C1046</f>
        <v>CUST1053</v>
      </c>
      <c r="F1046" s="4" t="str">
        <f>VLOOKUP(E1046,Cleaned_CustomerTable!$A:$H,2,FALSE())</f>
        <v>Sharon Brown</v>
      </c>
      <c r="G1046" s="24">
        <f>VLOOKUP(E1046,Cleaned_CustomerTable!$A:$H,3,FALSE())</f>
        <v>37</v>
      </c>
      <c r="H1046" s="4" t="str">
        <f>VLOOKUP(E1046,Cleaned_CustomerTable!$A:$H,8,FALSE())</f>
        <v>Gold</v>
      </c>
      <c r="I1046" s="4" t="str">
        <f>VLOOKUP(E1046,Cleaned_CustomerTable!$A:$H,6,FALSE())</f>
        <v>Michigan</v>
      </c>
      <c r="J1046" s="4" t="str">
        <f>Cleaned_SalesTable!D1046</f>
        <v>PROD47</v>
      </c>
      <c r="K1046" s="4" t="str">
        <f>VLOOKUP(J1046,Cleaned_ProductTable!$A:$F,2,FALSE())</f>
        <v>Makeup Brush Set</v>
      </c>
      <c r="L1046" s="4" t="str">
        <f>VLOOKUP(J1046,Cleaned_ProductTable!$A:$F,3,FALSE())</f>
        <v>Beauty</v>
      </c>
      <c r="M1046" s="4" t="str">
        <f>VLOOKUP(J1046,Cleaned_ProductTable!$A:$F,4,FALSE())</f>
        <v>Cook Inc</v>
      </c>
      <c r="N1046" s="4">
        <f>VLOOKUP(J1046,Cleaned_ProductTable!$A:$F,5,FALSE())</f>
        <v>250.42</v>
      </c>
      <c r="O1046" s="4" t="str">
        <f>Cleaned_SalesTable!E1046</f>
        <v>STORE19</v>
      </c>
      <c r="P1046" s="4" t="str">
        <f>VLOOKUP(O1046,Cleaned_StoreTable!$A:$F,2,FALSE())</f>
        <v>Mann-Austin</v>
      </c>
      <c r="Q1046" s="4" t="str">
        <f>VLOOKUP(O1046,Cleaned_StoreTable!$A:$F,3,FALSE())</f>
        <v>East</v>
      </c>
      <c r="R1046" s="4" t="str">
        <f>VLOOKUP(O1046,Cleaned_StoreTable!$A:$F,5,FALSE())</f>
        <v>Online</v>
      </c>
      <c r="S1046" s="4">
        <f>Cleaned_SalesTable!F1046</f>
        <v>4</v>
      </c>
      <c r="T1046" s="9">
        <f>Cleaned_SalesTable!G1046</f>
        <v>189.07</v>
      </c>
      <c r="U1046" s="8">
        <f>Cleaned_SalesTable!H1046</f>
        <v>0.1</v>
      </c>
      <c r="V1046" s="4" t="str">
        <f>Cleaned_SalesTable!I1046</f>
        <v>COD</v>
      </c>
      <c r="W1046" s="9">
        <f>Cleaned_SalesTable!J1046</f>
        <v>680.65200000000004</v>
      </c>
      <c r="X1046" s="9">
        <f t="shared" si="98"/>
        <v>1001.68</v>
      </c>
      <c r="Y1046" s="9">
        <f t="shared" si="99"/>
        <v>-321.02999999999997</v>
      </c>
      <c r="Z1046" s="10">
        <f t="shared" si="100"/>
        <v>-0.47170000000000001</v>
      </c>
      <c r="AA1046" s="4" t="str">
        <f t="shared" si="101"/>
        <v>Standard</v>
      </c>
    </row>
    <row r="1047" spans="1:27" ht="15" customHeight="1" x14ac:dyDescent="0.3">
      <c r="A1047" s="4" t="str">
        <f>Cleaned_SalesTable!A1047</f>
        <v>SALE1045</v>
      </c>
      <c r="B1047" s="26">
        <f>Cleaned_SalesTable!B1047</f>
        <v>45818</v>
      </c>
      <c r="C1047" s="4" t="str">
        <f t="shared" si="96"/>
        <v>Jun-2025</v>
      </c>
      <c r="D1047" s="24">
        <f t="shared" si="97"/>
        <v>2025</v>
      </c>
      <c r="E1047" s="4" t="str">
        <f>Cleaned_SalesTable!C1047</f>
        <v>CUST1499</v>
      </c>
      <c r="F1047" s="4" t="str">
        <f>VLOOKUP(E1047,Cleaned_CustomerTable!$A:$H,2,FALSE())</f>
        <v>Philip Pennington</v>
      </c>
      <c r="G1047" s="24">
        <f>VLOOKUP(E1047,Cleaned_CustomerTable!$A:$H,3,FALSE())</f>
        <v>27</v>
      </c>
      <c r="H1047" s="4" t="str">
        <f>VLOOKUP(E1047,Cleaned_CustomerTable!$A:$H,8,FALSE())</f>
        <v>Platinum</v>
      </c>
      <c r="I1047" s="4" t="str">
        <f>VLOOKUP(E1047,Cleaned_CustomerTable!$A:$H,6,FALSE())</f>
        <v>Oregon</v>
      </c>
      <c r="J1047" s="4" t="str">
        <f>Cleaned_SalesTable!D1047</f>
        <v>PROD30</v>
      </c>
      <c r="K1047" s="4" t="str">
        <f>VLOOKUP(J1047,Cleaned_ProductTable!$A:$F,2,FALSE())</f>
        <v>Stainless Steel Cutlery Set</v>
      </c>
      <c r="L1047" s="4" t="str">
        <f>VLOOKUP(J1047,Cleaned_ProductTable!$A:$F,3,FALSE())</f>
        <v>Home</v>
      </c>
      <c r="M1047" s="4" t="str">
        <f>VLOOKUP(J1047,Cleaned_ProductTable!$A:$F,4,FALSE())</f>
        <v>Stevens, Fernandez and Martin</v>
      </c>
      <c r="N1047" s="4">
        <f>VLOOKUP(J1047,Cleaned_ProductTable!$A:$F,5,FALSE())</f>
        <v>19.52</v>
      </c>
      <c r="O1047" s="4" t="str">
        <f>Cleaned_SalesTable!E1047</f>
        <v>STORE4</v>
      </c>
      <c r="P1047" s="4" t="str">
        <f>VLOOKUP(O1047,Cleaned_StoreTable!$A:$F,2,FALSE())</f>
        <v>Alexander Group</v>
      </c>
      <c r="Q1047" s="4" t="str">
        <f>VLOOKUP(O1047,Cleaned_StoreTable!$A:$F,3,FALSE())</f>
        <v>South</v>
      </c>
      <c r="R1047" s="4" t="str">
        <f>VLOOKUP(O1047,Cleaned_StoreTable!$A:$F,5,FALSE())</f>
        <v>Online</v>
      </c>
      <c r="S1047" s="4">
        <f>Cleaned_SalesTable!F1047</f>
        <v>3</v>
      </c>
      <c r="T1047" s="9">
        <f>Cleaned_SalesTable!G1047</f>
        <v>272.27</v>
      </c>
      <c r="U1047" s="8">
        <f>Cleaned_SalesTable!H1047</f>
        <v>0.01</v>
      </c>
      <c r="V1047" s="4" t="str">
        <f>Cleaned_SalesTable!I1047</f>
        <v>Credit Card</v>
      </c>
      <c r="W1047" s="9">
        <f>Cleaned_SalesTable!J1047</f>
        <v>808.64189999999996</v>
      </c>
      <c r="X1047" s="9">
        <f t="shared" si="98"/>
        <v>58.56</v>
      </c>
      <c r="Y1047" s="9">
        <f t="shared" si="99"/>
        <v>750.08</v>
      </c>
      <c r="Z1047" s="10">
        <f t="shared" si="100"/>
        <v>0.92759999999999998</v>
      </c>
      <c r="AA1047" s="4" t="str">
        <f t="shared" si="101"/>
        <v>Standard</v>
      </c>
    </row>
    <row r="1048" spans="1:27" ht="15" customHeight="1" x14ac:dyDescent="0.3">
      <c r="A1048" s="4" t="str">
        <f>Cleaned_SalesTable!A1048</f>
        <v>SALE1046</v>
      </c>
      <c r="B1048" s="26">
        <f>Cleaned_SalesTable!B1048</f>
        <v>45806</v>
      </c>
      <c r="C1048" s="4" t="str">
        <f t="shared" si="96"/>
        <v>May-2025</v>
      </c>
      <c r="D1048" s="24">
        <f t="shared" si="97"/>
        <v>2025</v>
      </c>
      <c r="E1048" s="4" t="str">
        <f>Cleaned_SalesTable!C1048</f>
        <v>CUST1264</v>
      </c>
      <c r="F1048" s="4" t="str">
        <f>VLOOKUP(E1048,Cleaned_CustomerTable!$A:$H,2,FALSE())</f>
        <v>Matthew Payne</v>
      </c>
      <c r="G1048" s="24">
        <f>VLOOKUP(E1048,Cleaned_CustomerTable!$A:$H,3,FALSE())</f>
        <v>25</v>
      </c>
      <c r="H1048" s="4" t="str">
        <f>VLOOKUP(E1048,Cleaned_CustomerTable!$A:$H,8,FALSE())</f>
        <v>Gold</v>
      </c>
      <c r="I1048" s="4" t="str">
        <f>VLOOKUP(E1048,Cleaned_CustomerTable!$A:$H,6,FALSE())</f>
        <v>Wyoming</v>
      </c>
      <c r="J1048" s="4" t="str">
        <f>Cleaned_SalesTable!D1048</f>
        <v>PROD92</v>
      </c>
      <c r="K1048" s="4" t="str">
        <f>VLOOKUP(J1048,Cleaned_ProductTable!$A:$F,2,FALSE())</f>
        <v>Microwave Oven</v>
      </c>
      <c r="L1048" s="4" t="str">
        <f>VLOOKUP(J1048,Cleaned_ProductTable!$A:$F,3,FALSE())</f>
        <v>Home</v>
      </c>
      <c r="M1048" s="4" t="str">
        <f>VLOOKUP(J1048,Cleaned_ProductTable!$A:$F,4,FALSE())</f>
        <v>Green, Powell and Palmer</v>
      </c>
      <c r="N1048" s="4">
        <f>VLOOKUP(J1048,Cleaned_ProductTable!$A:$F,5,FALSE())</f>
        <v>447.43</v>
      </c>
      <c r="O1048" s="4" t="str">
        <f>Cleaned_SalesTable!E1048</f>
        <v>STORE11</v>
      </c>
      <c r="P1048" s="4" t="str">
        <f>VLOOKUP(O1048,Cleaned_StoreTable!$A:$F,2,FALSE())</f>
        <v>Aguirre-Keller</v>
      </c>
      <c r="Q1048" s="4" t="str">
        <f>VLOOKUP(O1048,Cleaned_StoreTable!$A:$F,3,FALSE())</f>
        <v>South</v>
      </c>
      <c r="R1048" s="4" t="str">
        <f>VLOOKUP(O1048,Cleaned_StoreTable!$A:$F,5,FALSE())</f>
        <v>Online</v>
      </c>
      <c r="S1048" s="4">
        <f>Cleaned_SalesTable!F1048</f>
        <v>1</v>
      </c>
      <c r="T1048" s="9">
        <f>Cleaned_SalesTable!G1048</f>
        <v>209.39</v>
      </c>
      <c r="U1048" s="8">
        <f>Cleaned_SalesTable!H1048</f>
        <v>0.28000000000000003</v>
      </c>
      <c r="V1048" s="4" t="str">
        <f>Cleaned_SalesTable!I1048</f>
        <v>PayPal</v>
      </c>
      <c r="W1048" s="9">
        <f>Cleaned_SalesTable!J1048</f>
        <v>150.76079999999999</v>
      </c>
      <c r="X1048" s="9">
        <f t="shared" si="98"/>
        <v>447.43</v>
      </c>
      <c r="Y1048" s="9">
        <f t="shared" si="99"/>
        <v>-296.67</v>
      </c>
      <c r="Z1048" s="10">
        <f t="shared" si="100"/>
        <v>-1.9678</v>
      </c>
      <c r="AA1048" s="4" t="str">
        <f t="shared" si="101"/>
        <v>Standard</v>
      </c>
    </row>
    <row r="1049" spans="1:27" ht="15" customHeight="1" x14ac:dyDescent="0.3">
      <c r="A1049" s="4" t="str">
        <f>Cleaned_SalesTable!A1049</f>
        <v>SALE1047</v>
      </c>
      <c r="B1049" s="26">
        <f>Cleaned_SalesTable!B1049</f>
        <v>45288</v>
      </c>
      <c r="C1049" s="4" t="str">
        <f t="shared" si="96"/>
        <v>Dec-2023</v>
      </c>
      <c r="D1049" s="24">
        <f t="shared" si="97"/>
        <v>2023</v>
      </c>
      <c r="E1049" s="4" t="str">
        <f>Cleaned_SalesTable!C1049</f>
        <v>CUST1053</v>
      </c>
      <c r="F1049" s="4" t="str">
        <f>VLOOKUP(E1049,Cleaned_CustomerTable!$A:$H,2,FALSE())</f>
        <v>Sharon Brown</v>
      </c>
      <c r="G1049" s="24">
        <f>VLOOKUP(E1049,Cleaned_CustomerTable!$A:$H,3,FALSE())</f>
        <v>37</v>
      </c>
      <c r="H1049" s="4" t="str">
        <f>VLOOKUP(E1049,Cleaned_CustomerTable!$A:$H,8,FALSE())</f>
        <v>Gold</v>
      </c>
      <c r="I1049" s="4" t="str">
        <f>VLOOKUP(E1049,Cleaned_CustomerTable!$A:$H,6,FALSE())</f>
        <v>Michigan</v>
      </c>
      <c r="J1049" s="4" t="str">
        <f>Cleaned_SalesTable!D1049</f>
        <v>PROD80</v>
      </c>
      <c r="K1049" s="4" t="str">
        <f>VLOOKUP(J1049,Cleaned_ProductTable!$A:$F,2,FALSE())</f>
        <v>Wall-Mounted Spice Rack</v>
      </c>
      <c r="L1049" s="4" t="str">
        <f>VLOOKUP(J1049,Cleaned_ProductTable!$A:$F,3,FALSE())</f>
        <v>Home</v>
      </c>
      <c r="M1049" s="4" t="str">
        <f>VLOOKUP(J1049,Cleaned_ProductTable!$A:$F,4,FALSE())</f>
        <v>Allison Ltd</v>
      </c>
      <c r="N1049" s="4">
        <f>VLOOKUP(J1049,Cleaned_ProductTable!$A:$F,5,FALSE())</f>
        <v>143.43</v>
      </c>
      <c r="O1049" s="4" t="str">
        <f>Cleaned_SalesTable!E1049</f>
        <v>STORE9</v>
      </c>
      <c r="P1049" s="4" t="str">
        <f>VLOOKUP(O1049,Cleaned_StoreTable!$A:$F,2,FALSE())</f>
        <v>Moore, Padilla and Butler</v>
      </c>
      <c r="Q1049" s="4" t="str">
        <f>VLOOKUP(O1049,Cleaned_StoreTable!$A:$F,3,FALSE())</f>
        <v>South</v>
      </c>
      <c r="R1049" s="4" t="str">
        <f>VLOOKUP(O1049,Cleaned_StoreTable!$A:$F,5,FALSE())</f>
        <v>Flagship</v>
      </c>
      <c r="S1049" s="4">
        <f>Cleaned_SalesTable!F1049</f>
        <v>1</v>
      </c>
      <c r="T1049" s="9">
        <f>Cleaned_SalesTable!G1049</f>
        <v>813.87</v>
      </c>
      <c r="U1049" s="8">
        <f>Cleaned_SalesTable!H1049</f>
        <v>0.23</v>
      </c>
      <c r="V1049" s="4" t="str">
        <f>Cleaned_SalesTable!I1049</f>
        <v>Credit Card</v>
      </c>
      <c r="W1049" s="9">
        <f>Cleaned_SalesTable!J1049</f>
        <v>626.67989999999998</v>
      </c>
      <c r="X1049" s="9">
        <f t="shared" si="98"/>
        <v>143.43</v>
      </c>
      <c r="Y1049" s="9">
        <f t="shared" si="99"/>
        <v>483.25</v>
      </c>
      <c r="Z1049" s="10">
        <f t="shared" si="100"/>
        <v>0.77110000000000001</v>
      </c>
      <c r="AA1049" s="4" t="str">
        <f t="shared" si="101"/>
        <v>Standard</v>
      </c>
    </row>
    <row r="1050" spans="1:27" ht="15" customHeight="1" x14ac:dyDescent="0.3">
      <c r="A1050" s="4" t="str">
        <f>Cleaned_SalesTable!A1050</f>
        <v>SALE1048</v>
      </c>
      <c r="B1050" s="26">
        <f>Cleaned_SalesTable!B1050</f>
        <v>45783</v>
      </c>
      <c r="C1050" s="4" t="str">
        <f t="shared" si="96"/>
        <v>May-2025</v>
      </c>
      <c r="D1050" s="24">
        <f t="shared" si="97"/>
        <v>2025</v>
      </c>
      <c r="E1050" s="4" t="str">
        <f>Cleaned_SalesTable!C1050</f>
        <v>CUST1257</v>
      </c>
      <c r="F1050" s="4" t="str">
        <f>VLOOKUP(E1050,Cleaned_CustomerTable!$A:$H,2,FALSE())</f>
        <v>Christopher David</v>
      </c>
      <c r="G1050" s="24">
        <f>VLOOKUP(E1050,Cleaned_CustomerTable!$A:$H,3,FALSE())</f>
        <v>42</v>
      </c>
      <c r="H1050" s="4" t="str">
        <f>VLOOKUP(E1050,Cleaned_CustomerTable!$A:$H,8,FALSE())</f>
        <v>Silver</v>
      </c>
      <c r="I1050" s="4" t="str">
        <f>VLOOKUP(E1050,Cleaned_CustomerTable!$A:$H,6,FALSE())</f>
        <v>Massachusetts</v>
      </c>
      <c r="J1050" s="4" t="str">
        <f>Cleaned_SalesTable!D1050</f>
        <v>PROD28</v>
      </c>
      <c r="K1050" s="4" t="str">
        <f>VLOOKUP(J1050,Cleaned_ProductTable!$A:$F,2,FALSE())</f>
        <v>Sports Stopwatch Timer</v>
      </c>
      <c r="L1050" s="4" t="str">
        <f>VLOOKUP(J1050,Cleaned_ProductTable!$A:$F,3,FALSE())</f>
        <v>Sports</v>
      </c>
      <c r="M1050" s="4" t="str">
        <f>VLOOKUP(J1050,Cleaned_ProductTable!$A:$F,4,FALSE())</f>
        <v>Burns-Hansen</v>
      </c>
      <c r="N1050" s="4">
        <f>VLOOKUP(J1050,Cleaned_ProductTable!$A:$F,5,FALSE())</f>
        <v>38.76</v>
      </c>
      <c r="O1050" s="4" t="str">
        <f>Cleaned_SalesTable!E1050</f>
        <v>STORE0</v>
      </c>
      <c r="P1050" s="4" t="str">
        <f>VLOOKUP(O1050,Cleaned_StoreTable!$A:$F,2,FALSE())</f>
        <v>Rivera-Warner</v>
      </c>
      <c r="Q1050" s="4" t="str">
        <f>VLOOKUP(O1050,Cleaned_StoreTable!$A:$F,3,FALSE())</f>
        <v>East</v>
      </c>
      <c r="R1050" s="4" t="str">
        <f>VLOOKUP(O1050,Cleaned_StoreTable!$A:$F,5,FALSE())</f>
        <v>Flagship</v>
      </c>
      <c r="S1050" s="4">
        <f>Cleaned_SalesTable!F1050</f>
        <v>1</v>
      </c>
      <c r="T1050" s="9">
        <f>Cleaned_SalesTable!G1050</f>
        <v>143.69999999999999</v>
      </c>
      <c r="U1050" s="8">
        <f>Cleaned_SalesTable!H1050</f>
        <v>0.19</v>
      </c>
      <c r="V1050" s="4" t="str">
        <f>Cleaned_SalesTable!I1050</f>
        <v>PayPal</v>
      </c>
      <c r="W1050" s="9">
        <f>Cleaned_SalesTable!J1050</f>
        <v>116.39700000000001</v>
      </c>
      <c r="X1050" s="9">
        <f t="shared" si="98"/>
        <v>38.76</v>
      </c>
      <c r="Y1050" s="9">
        <f t="shared" si="99"/>
        <v>77.64</v>
      </c>
      <c r="Z1050" s="10">
        <f t="shared" si="100"/>
        <v>0.66700000000000004</v>
      </c>
      <c r="AA1050" s="4" t="str">
        <f t="shared" si="101"/>
        <v>Standard</v>
      </c>
    </row>
    <row r="1051" spans="1:27" ht="15" customHeight="1" x14ac:dyDescent="0.3">
      <c r="A1051" s="4" t="str">
        <f>Cleaned_SalesTable!A1051</f>
        <v>SALE1049</v>
      </c>
      <c r="B1051" s="26">
        <f>Cleaned_SalesTable!B1051</f>
        <v>45385</v>
      </c>
      <c r="C1051" s="4" t="str">
        <f t="shared" si="96"/>
        <v>Apr-2024</v>
      </c>
      <c r="D1051" s="24">
        <f t="shared" si="97"/>
        <v>2024</v>
      </c>
      <c r="E1051" s="4" t="str">
        <f>Cleaned_SalesTable!C1051</f>
        <v>CUST1470</v>
      </c>
      <c r="F1051" s="4" t="str">
        <f>VLOOKUP(E1051,Cleaned_CustomerTable!$A:$H,2,FALSE())</f>
        <v>Manuel Fisher</v>
      </c>
      <c r="G1051" s="24">
        <f>VLOOKUP(E1051,Cleaned_CustomerTable!$A:$H,3,FALSE())</f>
        <v>21</v>
      </c>
      <c r="H1051" s="4" t="str">
        <f>VLOOKUP(E1051,Cleaned_CustomerTable!$A:$H,8,FALSE())</f>
        <v>Gold</v>
      </c>
      <c r="I1051" s="4" t="str">
        <f>VLOOKUP(E1051,Cleaned_CustomerTable!$A:$H,6,FALSE())</f>
        <v>New Hampshire</v>
      </c>
      <c r="J1051" s="4" t="str">
        <f>Cleaned_SalesTable!D1051</f>
        <v>PROD46</v>
      </c>
      <c r="K1051" s="4" t="str">
        <f>VLOOKUP(J1051,Cleaned_ProductTable!$A:$F,2,FALSE())</f>
        <v>Men's Winter Jacket</v>
      </c>
      <c r="L1051" s="4" t="str">
        <f>VLOOKUP(J1051,Cleaned_ProductTable!$A:$F,3,FALSE())</f>
        <v>Clothing</v>
      </c>
      <c r="M1051" s="4" t="str">
        <f>VLOOKUP(J1051,Cleaned_ProductTable!$A:$F,4,FALSE())</f>
        <v>Kelly, Smith and Perez</v>
      </c>
      <c r="N1051" s="4">
        <f>VLOOKUP(J1051,Cleaned_ProductTable!$A:$F,5,FALSE())</f>
        <v>167.34</v>
      </c>
      <c r="O1051" s="4" t="str">
        <f>Cleaned_SalesTable!E1051</f>
        <v>STORE1</v>
      </c>
      <c r="P1051" s="4" t="str">
        <f>VLOOKUP(O1051,Cleaned_StoreTable!$A:$F,2,FALSE())</f>
        <v>Martinez, Adkins and Johnson</v>
      </c>
      <c r="Q1051" s="4" t="str">
        <f>VLOOKUP(O1051,Cleaned_StoreTable!$A:$F,3,FALSE())</f>
        <v>North</v>
      </c>
      <c r="R1051" s="4" t="str">
        <f>VLOOKUP(O1051,Cleaned_StoreTable!$A:$F,5,FALSE())</f>
        <v>Flagship</v>
      </c>
      <c r="S1051" s="4">
        <f>Cleaned_SalesTable!F1051</f>
        <v>4</v>
      </c>
      <c r="T1051" s="9">
        <f>Cleaned_SalesTable!G1051</f>
        <v>837.34</v>
      </c>
      <c r="U1051" s="8">
        <f>Cleaned_SalesTable!H1051</f>
        <v>0.05</v>
      </c>
      <c r="V1051" s="4" t="str">
        <f>Cleaned_SalesTable!I1051</f>
        <v>PayPal</v>
      </c>
      <c r="W1051" s="9">
        <f>Cleaned_SalesTable!J1051</f>
        <v>3181.8919999999998</v>
      </c>
      <c r="X1051" s="9">
        <f t="shared" si="98"/>
        <v>669.36</v>
      </c>
      <c r="Y1051" s="9">
        <f t="shared" si="99"/>
        <v>2512.5300000000002</v>
      </c>
      <c r="Z1051" s="10">
        <f t="shared" si="100"/>
        <v>0.78959999999999997</v>
      </c>
      <c r="AA1051" s="4" t="str">
        <f t="shared" si="101"/>
        <v>High Value</v>
      </c>
    </row>
    <row r="1052" spans="1:27" ht="15" customHeight="1" x14ac:dyDescent="0.3">
      <c r="A1052" s="4" t="str">
        <f>Cleaned_SalesTable!A1052</f>
        <v>SALE1050</v>
      </c>
      <c r="B1052" s="26">
        <f>Cleaned_SalesTable!B1052</f>
        <v>45878</v>
      </c>
      <c r="C1052" s="4" t="str">
        <f t="shared" si="96"/>
        <v>Aug-2025</v>
      </c>
      <c r="D1052" s="24">
        <f t="shared" si="97"/>
        <v>2025</v>
      </c>
      <c r="E1052" s="4" t="str">
        <f>Cleaned_SalesTable!C1052</f>
        <v>CUST1120</v>
      </c>
      <c r="F1052" s="4" t="str">
        <f>VLOOKUP(E1052,Cleaned_CustomerTable!$A:$H,2,FALSE())</f>
        <v>Jacob Hopkins</v>
      </c>
      <c r="G1052" s="24">
        <f>VLOOKUP(E1052,Cleaned_CustomerTable!$A:$H,3,FALSE())</f>
        <v>44</v>
      </c>
      <c r="H1052" s="4" t="str">
        <f>VLOOKUP(E1052,Cleaned_CustomerTable!$A:$H,8,FALSE())</f>
        <v>Platinum</v>
      </c>
      <c r="I1052" s="4" t="str">
        <f>VLOOKUP(E1052,Cleaned_CustomerTable!$A:$H,6,FALSE())</f>
        <v>Pennsylvania</v>
      </c>
      <c r="J1052" s="4" t="str">
        <f>Cleaned_SalesTable!D1052</f>
        <v>PROD15</v>
      </c>
      <c r="K1052" s="4" t="str">
        <f>VLOOKUP(J1052,Cleaned_ProductTable!$A:$F,2,FALSE())</f>
        <v>4K Home Projector</v>
      </c>
      <c r="L1052" s="4" t="str">
        <f>VLOOKUP(J1052,Cleaned_ProductTable!$A:$F,3,FALSE())</f>
        <v>Electronics</v>
      </c>
      <c r="M1052" s="4" t="str">
        <f>VLOOKUP(J1052,Cleaned_ProductTable!$A:$F,4,FALSE())</f>
        <v>Thomas LLC</v>
      </c>
      <c r="N1052" s="4">
        <f>VLOOKUP(J1052,Cleaned_ProductTable!$A:$F,5,FALSE())</f>
        <v>465.34</v>
      </c>
      <c r="O1052" s="4" t="str">
        <f>Cleaned_SalesTable!E1052</f>
        <v>STORE19</v>
      </c>
      <c r="P1052" s="4" t="str">
        <f>VLOOKUP(O1052,Cleaned_StoreTable!$A:$F,2,FALSE())</f>
        <v>Mann-Austin</v>
      </c>
      <c r="Q1052" s="4" t="str">
        <f>VLOOKUP(O1052,Cleaned_StoreTable!$A:$F,3,FALSE())</f>
        <v>East</v>
      </c>
      <c r="R1052" s="4" t="str">
        <f>VLOOKUP(O1052,Cleaned_StoreTable!$A:$F,5,FALSE())</f>
        <v>Online</v>
      </c>
      <c r="S1052" s="4">
        <f>Cleaned_SalesTable!F1052</f>
        <v>1</v>
      </c>
      <c r="T1052" s="9">
        <f>Cleaned_SalesTable!G1052</f>
        <v>151.66</v>
      </c>
      <c r="U1052" s="8">
        <f>Cleaned_SalesTable!H1052</f>
        <v>0.16</v>
      </c>
      <c r="V1052" s="4" t="str">
        <f>Cleaned_SalesTable!I1052</f>
        <v>COD</v>
      </c>
      <c r="W1052" s="9">
        <f>Cleaned_SalesTable!J1052</f>
        <v>127.3944</v>
      </c>
      <c r="X1052" s="9">
        <f t="shared" si="98"/>
        <v>465.34</v>
      </c>
      <c r="Y1052" s="9">
        <f t="shared" si="99"/>
        <v>-337.95</v>
      </c>
      <c r="Z1052" s="10">
        <f t="shared" si="100"/>
        <v>-2.6528</v>
      </c>
      <c r="AA1052" s="4" t="str">
        <f t="shared" si="101"/>
        <v>Standard</v>
      </c>
    </row>
    <row r="1053" spans="1:27" ht="15" customHeight="1" x14ac:dyDescent="0.3">
      <c r="A1053" s="4" t="str">
        <f>Cleaned_SalesTable!A1053</f>
        <v>SALE1051</v>
      </c>
      <c r="B1053" s="26">
        <f>Cleaned_SalesTable!B1053</f>
        <v>45720</v>
      </c>
      <c r="C1053" s="4" t="str">
        <f t="shared" si="96"/>
        <v>Mar-2025</v>
      </c>
      <c r="D1053" s="24">
        <f t="shared" si="97"/>
        <v>2025</v>
      </c>
      <c r="E1053" s="4" t="str">
        <f>Cleaned_SalesTable!C1053</f>
        <v>CUST1499</v>
      </c>
      <c r="F1053" s="4" t="str">
        <f>VLOOKUP(E1053,Cleaned_CustomerTable!$A:$H,2,FALSE())</f>
        <v>Philip Pennington</v>
      </c>
      <c r="G1053" s="24">
        <f>VLOOKUP(E1053,Cleaned_CustomerTable!$A:$H,3,FALSE())</f>
        <v>27</v>
      </c>
      <c r="H1053" s="4" t="str">
        <f>VLOOKUP(E1053,Cleaned_CustomerTable!$A:$H,8,FALSE())</f>
        <v>Platinum</v>
      </c>
      <c r="I1053" s="4" t="str">
        <f>VLOOKUP(E1053,Cleaned_CustomerTable!$A:$H,6,FALSE())</f>
        <v>Oregon</v>
      </c>
      <c r="J1053" s="4" t="str">
        <f>Cleaned_SalesTable!D1053</f>
        <v>PROD44</v>
      </c>
      <c r="K1053" s="4" t="str">
        <f>VLOOKUP(J1053,Cleaned_ProductTable!$A:$F,2,FALSE())</f>
        <v>Adjustable Jump Rope</v>
      </c>
      <c r="L1053" s="4" t="str">
        <f>VLOOKUP(J1053,Cleaned_ProductTable!$A:$F,3,FALSE())</f>
        <v>Sports</v>
      </c>
      <c r="M1053" s="4" t="str">
        <f>VLOOKUP(J1053,Cleaned_ProductTable!$A:$F,4,FALSE())</f>
        <v>Cox Inc</v>
      </c>
      <c r="N1053" s="4">
        <f>VLOOKUP(J1053,Cleaned_ProductTable!$A:$F,5,FALSE())</f>
        <v>167.12</v>
      </c>
      <c r="O1053" s="4" t="str">
        <f>Cleaned_SalesTable!E1053</f>
        <v>STORE8</v>
      </c>
      <c r="P1053" s="4" t="str">
        <f>VLOOKUP(O1053,Cleaned_StoreTable!$A:$F,2,FALSE())</f>
        <v>Bean, Jones and Park</v>
      </c>
      <c r="Q1053" s="4" t="str">
        <f>VLOOKUP(O1053,Cleaned_StoreTable!$A:$F,3,FALSE())</f>
        <v>West</v>
      </c>
      <c r="R1053" s="4" t="str">
        <f>VLOOKUP(O1053,Cleaned_StoreTable!$A:$F,5,FALSE())</f>
        <v>Online</v>
      </c>
      <c r="S1053" s="4">
        <f>Cleaned_SalesTable!F1053</f>
        <v>3</v>
      </c>
      <c r="T1053" s="9">
        <f>Cleaned_SalesTable!G1053</f>
        <v>961.4</v>
      </c>
      <c r="U1053" s="8">
        <f>Cleaned_SalesTable!H1053</f>
        <v>0.02</v>
      </c>
      <c r="V1053" s="4" t="str">
        <f>Cleaned_SalesTable!I1053</f>
        <v>PayPal</v>
      </c>
      <c r="W1053" s="9">
        <f>Cleaned_SalesTable!J1053</f>
        <v>2826.5160000000001</v>
      </c>
      <c r="X1053" s="9">
        <f t="shared" si="98"/>
        <v>501.36</v>
      </c>
      <c r="Y1053" s="9">
        <f t="shared" si="99"/>
        <v>2325.16</v>
      </c>
      <c r="Z1053" s="10">
        <f t="shared" si="100"/>
        <v>0.8226</v>
      </c>
      <c r="AA1053" s="4" t="str">
        <f t="shared" si="101"/>
        <v>High Value</v>
      </c>
    </row>
    <row r="1054" spans="1:27" ht="15" customHeight="1" x14ac:dyDescent="0.3">
      <c r="A1054" s="4" t="str">
        <f>Cleaned_SalesTable!A1054</f>
        <v>SALE1052</v>
      </c>
      <c r="B1054" s="26">
        <f>Cleaned_SalesTable!B1054</f>
        <v>45503</v>
      </c>
      <c r="C1054" s="4" t="str">
        <f t="shared" si="96"/>
        <v>Jul-2024</v>
      </c>
      <c r="D1054" s="24">
        <f t="shared" si="97"/>
        <v>2024</v>
      </c>
      <c r="E1054" s="4" t="str">
        <f>Cleaned_SalesTable!C1054</f>
        <v>CUST1370</v>
      </c>
      <c r="F1054" s="4" t="str">
        <f>VLOOKUP(E1054,Cleaned_CustomerTable!$A:$H,2,FALSE())</f>
        <v>James Holloway Jr.</v>
      </c>
      <c r="G1054" s="24">
        <f>VLOOKUP(E1054,Cleaned_CustomerTable!$A:$H,3,FALSE())</f>
        <v>45</v>
      </c>
      <c r="H1054" s="4" t="str">
        <f>VLOOKUP(E1054,Cleaned_CustomerTable!$A:$H,8,FALSE())</f>
        <v>Silver</v>
      </c>
      <c r="I1054" s="4" t="str">
        <f>VLOOKUP(E1054,Cleaned_CustomerTable!$A:$H,6,FALSE())</f>
        <v>Indiana</v>
      </c>
      <c r="J1054" s="4" t="str">
        <f>Cleaned_SalesTable!D1054</f>
        <v>PROD74</v>
      </c>
      <c r="K1054" s="4" t="str">
        <f>VLOOKUP(J1054,Cleaned_ProductTable!$A:$F,2,FALSE())</f>
        <v>Bluetooth Car Audio System</v>
      </c>
      <c r="L1054" s="4" t="str">
        <f>VLOOKUP(J1054,Cleaned_ProductTable!$A:$F,3,FALSE())</f>
        <v>Electronics</v>
      </c>
      <c r="M1054" s="4" t="str">
        <f>VLOOKUP(J1054,Cleaned_ProductTable!$A:$F,4,FALSE())</f>
        <v>Bruce-Bowen</v>
      </c>
      <c r="N1054" s="4">
        <f>VLOOKUP(J1054,Cleaned_ProductTable!$A:$F,5,FALSE())</f>
        <v>403.71</v>
      </c>
      <c r="O1054" s="4" t="str">
        <f>Cleaned_SalesTable!E1054</f>
        <v>STORE18</v>
      </c>
      <c r="P1054" s="4" t="str">
        <f>VLOOKUP(O1054,Cleaned_StoreTable!$A:$F,2,FALSE())</f>
        <v>Guerrero-Schmitt</v>
      </c>
      <c r="Q1054" s="4" t="str">
        <f>VLOOKUP(O1054,Cleaned_StoreTable!$A:$F,3,FALSE())</f>
        <v>East</v>
      </c>
      <c r="R1054" s="4" t="str">
        <f>VLOOKUP(O1054,Cleaned_StoreTable!$A:$F,5,FALSE())</f>
        <v>Flagship</v>
      </c>
      <c r="S1054" s="4">
        <f>Cleaned_SalesTable!F1054</f>
        <v>4</v>
      </c>
      <c r="T1054" s="9">
        <f>Cleaned_SalesTable!G1054</f>
        <v>475.98</v>
      </c>
      <c r="U1054" s="8">
        <f>Cleaned_SalesTable!H1054</f>
        <v>0.19</v>
      </c>
      <c r="V1054" s="4" t="str">
        <f>Cleaned_SalesTable!I1054</f>
        <v>PayPal</v>
      </c>
      <c r="W1054" s="9">
        <f>Cleaned_SalesTable!J1054</f>
        <v>1542.1751999999999</v>
      </c>
      <c r="X1054" s="9">
        <f t="shared" si="98"/>
        <v>1614.84</v>
      </c>
      <c r="Y1054" s="9">
        <f t="shared" si="99"/>
        <v>-72.66</v>
      </c>
      <c r="Z1054" s="10">
        <f t="shared" si="100"/>
        <v>-4.7100000000000003E-2</v>
      </c>
      <c r="AA1054" s="4" t="str">
        <f t="shared" si="101"/>
        <v>High Value</v>
      </c>
    </row>
    <row r="1055" spans="1:27" ht="15" customHeight="1" x14ac:dyDescent="0.3">
      <c r="A1055" s="4" t="str">
        <f>Cleaned_SalesTable!A1055</f>
        <v>SALE1053</v>
      </c>
      <c r="B1055" s="26">
        <f>Cleaned_SalesTable!B1055</f>
        <v>45551</v>
      </c>
      <c r="C1055" s="4" t="str">
        <f t="shared" si="96"/>
        <v>Sep-2024</v>
      </c>
      <c r="D1055" s="24">
        <f t="shared" si="97"/>
        <v>2024</v>
      </c>
      <c r="E1055" s="4" t="str">
        <f>Cleaned_SalesTable!C1055</f>
        <v>CUST1380</v>
      </c>
      <c r="F1055" s="4" t="str">
        <f>VLOOKUP(E1055,Cleaned_CustomerTable!$A:$H,2,FALSE())</f>
        <v>Shelley Ponce</v>
      </c>
      <c r="G1055" s="24">
        <f>VLOOKUP(E1055,Cleaned_CustomerTable!$A:$H,3,FALSE())</f>
        <v>23</v>
      </c>
      <c r="H1055" s="4" t="str">
        <f>VLOOKUP(E1055,Cleaned_CustomerTable!$A:$H,8,FALSE())</f>
        <v>Gold</v>
      </c>
      <c r="I1055" s="4" t="str">
        <f>VLOOKUP(E1055,Cleaned_CustomerTable!$A:$H,6,FALSE())</f>
        <v>Rhode Island</v>
      </c>
      <c r="J1055" s="4" t="str">
        <f>Cleaned_SalesTable!D1055</f>
        <v>PROD38</v>
      </c>
      <c r="K1055" s="4" t="str">
        <f>VLOOKUP(J1055,Cleaned_ProductTable!$A:$F,2,FALSE())</f>
        <v>Sports Water Hydration Pack</v>
      </c>
      <c r="L1055" s="4" t="str">
        <f>VLOOKUP(J1055,Cleaned_ProductTable!$A:$F,3,FALSE())</f>
        <v>Sports</v>
      </c>
      <c r="M1055" s="4" t="str">
        <f>VLOOKUP(J1055,Cleaned_ProductTable!$A:$F,4,FALSE())</f>
        <v>Sims-Smith</v>
      </c>
      <c r="N1055" s="4">
        <f>VLOOKUP(J1055,Cleaned_ProductTable!$A:$F,5,FALSE())</f>
        <v>135.61000000000001</v>
      </c>
      <c r="O1055" s="4" t="str">
        <f>Cleaned_SalesTable!E1055</f>
        <v>STORE15</v>
      </c>
      <c r="P1055" s="4" t="str">
        <f>VLOOKUP(O1055,Cleaned_StoreTable!$A:$F,2,FALSE())</f>
        <v>Shelton PLC</v>
      </c>
      <c r="Q1055" s="4" t="str">
        <f>VLOOKUP(O1055,Cleaned_StoreTable!$A:$F,3,FALSE())</f>
        <v>North</v>
      </c>
      <c r="R1055" s="4" t="str">
        <f>VLOOKUP(O1055,Cleaned_StoreTable!$A:$F,5,FALSE())</f>
        <v>Flagship</v>
      </c>
      <c r="S1055" s="4">
        <f>Cleaned_SalesTable!F1055</f>
        <v>4</v>
      </c>
      <c r="T1055" s="9">
        <f>Cleaned_SalesTable!G1055</f>
        <v>132.88999999999999</v>
      </c>
      <c r="U1055" s="8">
        <f>Cleaned_SalesTable!H1055</f>
        <v>0.12</v>
      </c>
      <c r="V1055" s="4" t="str">
        <f>Cleaned_SalesTable!I1055</f>
        <v>Credit Card</v>
      </c>
      <c r="W1055" s="9">
        <f>Cleaned_SalesTable!J1055</f>
        <v>467.77280000000002</v>
      </c>
      <c r="X1055" s="9">
        <f t="shared" si="98"/>
        <v>542.44000000000005</v>
      </c>
      <c r="Y1055" s="9">
        <f t="shared" si="99"/>
        <v>-74.67</v>
      </c>
      <c r="Z1055" s="10">
        <f t="shared" si="100"/>
        <v>-0.15959999999999999</v>
      </c>
      <c r="AA1055" s="4" t="str">
        <f t="shared" si="101"/>
        <v>Standard</v>
      </c>
    </row>
    <row r="1056" spans="1:27" ht="15" customHeight="1" x14ac:dyDescent="0.3">
      <c r="A1056" s="4" t="str">
        <f>Cleaned_SalesTable!A1056</f>
        <v>SALE1054</v>
      </c>
      <c r="B1056" s="26">
        <f>Cleaned_SalesTable!B1056</f>
        <v>45850</v>
      </c>
      <c r="C1056" s="4" t="str">
        <f t="shared" si="96"/>
        <v>Jul-2025</v>
      </c>
      <c r="D1056" s="24">
        <f t="shared" si="97"/>
        <v>2025</v>
      </c>
      <c r="E1056" s="4" t="str">
        <f>Cleaned_SalesTable!C1056</f>
        <v>CUST1437</v>
      </c>
      <c r="F1056" s="4" t="str">
        <f>VLOOKUP(E1056,Cleaned_CustomerTable!$A:$H,2,FALSE())</f>
        <v>Melinda Rivera</v>
      </c>
      <c r="G1056" s="24">
        <f>VLOOKUP(E1056,Cleaned_CustomerTable!$A:$H,3,FALSE())</f>
        <v>47</v>
      </c>
      <c r="H1056" s="4" t="str">
        <f>VLOOKUP(E1056,Cleaned_CustomerTable!$A:$H,8,FALSE())</f>
        <v>Platinum</v>
      </c>
      <c r="I1056" s="4" t="str">
        <f>VLOOKUP(E1056,Cleaned_CustomerTable!$A:$H,6,FALSE())</f>
        <v>New Hampshire</v>
      </c>
      <c r="J1056" s="4" t="str">
        <f>Cleaned_SalesTable!D1056</f>
        <v>PROD35</v>
      </c>
      <c r="K1056" s="4" t="str">
        <f>VLOOKUP(J1056,Cleaned_ProductTable!$A:$F,2,FALSE())</f>
        <v>Bedroom Table Lamp</v>
      </c>
      <c r="L1056" s="4" t="str">
        <f>VLOOKUP(J1056,Cleaned_ProductTable!$A:$F,3,FALSE())</f>
        <v>Home</v>
      </c>
      <c r="M1056" s="4" t="str">
        <f>VLOOKUP(J1056,Cleaned_ProductTable!$A:$F,4,FALSE())</f>
        <v>Jones LLC</v>
      </c>
      <c r="N1056" s="4">
        <f>VLOOKUP(J1056,Cleaned_ProductTable!$A:$F,5,FALSE())</f>
        <v>382.22</v>
      </c>
      <c r="O1056" s="4" t="str">
        <f>Cleaned_SalesTable!E1056</f>
        <v>STORE12</v>
      </c>
      <c r="P1056" s="4" t="str">
        <f>VLOOKUP(O1056,Cleaned_StoreTable!$A:$F,2,FALSE())</f>
        <v>Thomas, Bridges and Harris</v>
      </c>
      <c r="Q1056" s="4" t="str">
        <f>VLOOKUP(O1056,Cleaned_StoreTable!$A:$F,3,FALSE())</f>
        <v>North</v>
      </c>
      <c r="R1056" s="4" t="str">
        <f>VLOOKUP(O1056,Cleaned_StoreTable!$A:$F,5,FALSE())</f>
        <v>Online</v>
      </c>
      <c r="S1056" s="4">
        <f>Cleaned_SalesTable!F1056</f>
        <v>3</v>
      </c>
      <c r="T1056" s="9">
        <f>Cleaned_SalesTable!G1056</f>
        <v>471.31</v>
      </c>
      <c r="U1056" s="8">
        <f>Cleaned_SalesTable!H1056</f>
        <v>0</v>
      </c>
      <c r="V1056" s="4" t="str">
        <f>Cleaned_SalesTable!I1056</f>
        <v>PayPal</v>
      </c>
      <c r="W1056" s="9">
        <f>Cleaned_SalesTable!J1056</f>
        <v>1413.93</v>
      </c>
      <c r="X1056" s="9">
        <f t="shared" si="98"/>
        <v>1146.6600000000001</v>
      </c>
      <c r="Y1056" s="9">
        <f t="shared" si="99"/>
        <v>267.27</v>
      </c>
      <c r="Z1056" s="10">
        <f t="shared" si="100"/>
        <v>0.189</v>
      </c>
      <c r="AA1056" s="4" t="str">
        <f t="shared" si="101"/>
        <v>High Value</v>
      </c>
    </row>
    <row r="1057" spans="1:27" ht="15" customHeight="1" x14ac:dyDescent="0.3">
      <c r="A1057" s="4" t="str">
        <f>Cleaned_SalesTable!A1057</f>
        <v>SALE1055</v>
      </c>
      <c r="B1057" s="26">
        <f>Cleaned_SalesTable!B1057</f>
        <v>45441</v>
      </c>
      <c r="C1057" s="4" t="str">
        <f t="shared" si="96"/>
        <v>May-2024</v>
      </c>
      <c r="D1057" s="24">
        <f t="shared" si="97"/>
        <v>2024</v>
      </c>
      <c r="E1057" s="4" t="str">
        <f>Cleaned_SalesTable!C1057</f>
        <v>CUST1464</v>
      </c>
      <c r="F1057" s="4" t="str">
        <f>VLOOKUP(E1057,Cleaned_CustomerTable!$A:$H,2,FALSE())</f>
        <v>David Pierce</v>
      </c>
      <c r="G1057" s="24">
        <f>VLOOKUP(E1057,Cleaned_CustomerTable!$A:$H,3,FALSE())</f>
        <v>45</v>
      </c>
      <c r="H1057" s="4" t="str">
        <f>VLOOKUP(E1057,Cleaned_CustomerTable!$A:$H,8,FALSE())</f>
        <v>Platinum</v>
      </c>
      <c r="I1057" s="4" t="str">
        <f>VLOOKUP(E1057,Cleaned_CustomerTable!$A:$H,6,FALSE())</f>
        <v>Washington</v>
      </c>
      <c r="J1057" s="4" t="str">
        <f>Cleaned_SalesTable!D1057</f>
        <v>PROD76</v>
      </c>
      <c r="K1057" s="4" t="str">
        <f>VLOOKUP(J1057,Cleaned_ProductTable!$A:$F,2,FALSE())</f>
        <v>Wireless Mouse</v>
      </c>
      <c r="L1057" s="4" t="str">
        <f>VLOOKUP(J1057,Cleaned_ProductTable!$A:$F,3,FALSE())</f>
        <v>Electronics</v>
      </c>
      <c r="M1057" s="4" t="str">
        <f>VLOOKUP(J1057,Cleaned_ProductTable!$A:$F,4,FALSE())</f>
        <v>Larson Ltd</v>
      </c>
      <c r="N1057" s="4">
        <f>VLOOKUP(J1057,Cleaned_ProductTable!$A:$F,5,FALSE())</f>
        <v>392.89</v>
      </c>
      <c r="O1057" s="4" t="str">
        <f>Cleaned_SalesTable!E1057</f>
        <v>STORE14</v>
      </c>
      <c r="P1057" s="4" t="str">
        <f>VLOOKUP(O1057,Cleaned_StoreTable!$A:$F,2,FALSE())</f>
        <v>Mcdonald Inc</v>
      </c>
      <c r="Q1057" s="4" t="str">
        <f>VLOOKUP(O1057,Cleaned_StoreTable!$A:$F,3,FALSE())</f>
        <v>South</v>
      </c>
      <c r="R1057" s="4" t="str">
        <f>VLOOKUP(O1057,Cleaned_StoreTable!$A:$F,5,FALSE())</f>
        <v>Outlet</v>
      </c>
      <c r="S1057" s="4">
        <f>Cleaned_SalesTable!F1057</f>
        <v>2</v>
      </c>
      <c r="T1057" s="9">
        <f>Cleaned_SalesTable!G1057</f>
        <v>720.32</v>
      </c>
      <c r="U1057" s="8">
        <f>Cleaned_SalesTable!H1057</f>
        <v>0.26</v>
      </c>
      <c r="V1057" s="4" t="str">
        <f>Cleaned_SalesTable!I1057</f>
        <v>Credit Card</v>
      </c>
      <c r="W1057" s="9">
        <f>Cleaned_SalesTable!J1057</f>
        <v>1066.0735999999999</v>
      </c>
      <c r="X1057" s="9">
        <f t="shared" si="98"/>
        <v>785.78</v>
      </c>
      <c r="Y1057" s="9">
        <f t="shared" si="99"/>
        <v>280.29000000000002</v>
      </c>
      <c r="Z1057" s="10">
        <f t="shared" si="100"/>
        <v>0.26290000000000002</v>
      </c>
      <c r="AA1057" s="4" t="str">
        <f t="shared" si="101"/>
        <v>Standard</v>
      </c>
    </row>
    <row r="1058" spans="1:27" ht="15" customHeight="1" x14ac:dyDescent="0.3">
      <c r="A1058" s="4" t="str">
        <f>Cleaned_SalesTable!A1058</f>
        <v>SALE1056</v>
      </c>
      <c r="B1058" s="26">
        <f>Cleaned_SalesTable!B1058</f>
        <v>45431</v>
      </c>
      <c r="C1058" s="4" t="str">
        <f t="shared" si="96"/>
        <v>May-2024</v>
      </c>
      <c r="D1058" s="24">
        <f t="shared" si="97"/>
        <v>2024</v>
      </c>
      <c r="E1058" s="4" t="str">
        <f>Cleaned_SalesTable!C1058</f>
        <v>CUST1075</v>
      </c>
      <c r="F1058" s="4" t="str">
        <f>VLOOKUP(E1058,Cleaned_CustomerTable!$A:$H,2,FALSE())</f>
        <v>Rhonda Morales</v>
      </c>
      <c r="G1058" s="24">
        <f>VLOOKUP(E1058,Cleaned_CustomerTable!$A:$H,3,FALSE())</f>
        <v>61</v>
      </c>
      <c r="H1058" s="4" t="str">
        <f>VLOOKUP(E1058,Cleaned_CustomerTable!$A:$H,8,FALSE())</f>
        <v>Gold</v>
      </c>
      <c r="I1058" s="4" t="str">
        <f>VLOOKUP(E1058,Cleaned_CustomerTable!$A:$H,6,FALSE())</f>
        <v>California</v>
      </c>
      <c r="J1058" s="4" t="str">
        <f>Cleaned_SalesTable!D1058</f>
        <v>PROD66</v>
      </c>
      <c r="K1058" s="4" t="str">
        <f>VLOOKUP(J1058,Cleaned_ProductTable!$A:$F,2,FALSE())</f>
        <v>Women's Hair Dryer Brush</v>
      </c>
      <c r="L1058" s="4" t="str">
        <f>VLOOKUP(J1058,Cleaned_ProductTable!$A:$F,3,FALSE())</f>
        <v>Beauty</v>
      </c>
      <c r="M1058" s="4" t="str">
        <f>VLOOKUP(J1058,Cleaned_ProductTable!$A:$F,4,FALSE())</f>
        <v>Torres, Spencer and Potter</v>
      </c>
      <c r="N1058" s="4">
        <f>VLOOKUP(J1058,Cleaned_ProductTable!$A:$F,5,FALSE())</f>
        <v>340.39</v>
      </c>
      <c r="O1058" s="4" t="str">
        <f>Cleaned_SalesTable!E1058</f>
        <v>STORE18</v>
      </c>
      <c r="P1058" s="4" t="str">
        <f>VLOOKUP(O1058,Cleaned_StoreTable!$A:$F,2,FALSE())</f>
        <v>Guerrero-Schmitt</v>
      </c>
      <c r="Q1058" s="4" t="str">
        <f>VLOOKUP(O1058,Cleaned_StoreTable!$A:$F,3,FALSE())</f>
        <v>East</v>
      </c>
      <c r="R1058" s="4" t="str">
        <f>VLOOKUP(O1058,Cleaned_StoreTable!$A:$F,5,FALSE())</f>
        <v>Flagship</v>
      </c>
      <c r="S1058" s="4">
        <f>Cleaned_SalesTable!F1058</f>
        <v>4</v>
      </c>
      <c r="T1058" s="9">
        <f>Cleaned_SalesTable!G1058</f>
        <v>99.92</v>
      </c>
      <c r="U1058" s="8">
        <f>Cleaned_SalesTable!H1058</f>
        <v>0.11</v>
      </c>
      <c r="V1058" s="4" t="str">
        <f>Cleaned_SalesTable!I1058</f>
        <v>COD</v>
      </c>
      <c r="W1058" s="9">
        <f>Cleaned_SalesTable!J1058</f>
        <v>355.71519999999998</v>
      </c>
      <c r="X1058" s="9">
        <f t="shared" si="98"/>
        <v>1361.56</v>
      </c>
      <c r="Y1058" s="9">
        <f t="shared" si="99"/>
        <v>-1005.84</v>
      </c>
      <c r="Z1058" s="10">
        <f t="shared" si="100"/>
        <v>-2.8277000000000001</v>
      </c>
      <c r="AA1058" s="4" t="str">
        <f t="shared" si="101"/>
        <v>Standard</v>
      </c>
    </row>
    <row r="1059" spans="1:27" ht="15" customHeight="1" x14ac:dyDescent="0.3">
      <c r="A1059" s="4" t="str">
        <f>Cleaned_SalesTable!A1059</f>
        <v>SALE1057</v>
      </c>
      <c r="B1059" s="26">
        <f>Cleaned_SalesTable!B1059</f>
        <v>45873</v>
      </c>
      <c r="C1059" s="4" t="str">
        <f t="shared" si="96"/>
        <v>Aug-2025</v>
      </c>
      <c r="D1059" s="24">
        <f t="shared" si="97"/>
        <v>2025</v>
      </c>
      <c r="E1059" s="4" t="str">
        <f>Cleaned_SalesTable!C1059</f>
        <v>CUST1067</v>
      </c>
      <c r="F1059" s="4" t="str">
        <f>VLOOKUP(E1059,Cleaned_CustomerTable!$A:$H,2,FALSE())</f>
        <v>Amber Mcclain</v>
      </c>
      <c r="G1059" s="24">
        <f>VLOOKUP(E1059,Cleaned_CustomerTable!$A:$H,3,FALSE())</f>
        <v>58</v>
      </c>
      <c r="H1059" s="4" t="str">
        <f>VLOOKUP(E1059,Cleaned_CustomerTable!$A:$H,8,FALSE())</f>
        <v>Silver</v>
      </c>
      <c r="I1059" s="4" t="str">
        <f>VLOOKUP(E1059,Cleaned_CustomerTable!$A:$H,6,FALSE())</f>
        <v>Florida</v>
      </c>
      <c r="J1059" s="4" t="str">
        <f>Cleaned_SalesTable!D1059</f>
        <v>PROD10</v>
      </c>
      <c r="K1059" s="4" t="str">
        <f>VLOOKUP(J1059,Cleaned_ProductTable!$A:$F,2,FALSE())</f>
        <v>Ceramic Kitchen Bowl Set</v>
      </c>
      <c r="L1059" s="4" t="str">
        <f>VLOOKUP(J1059,Cleaned_ProductTable!$A:$F,3,FALSE())</f>
        <v>Home</v>
      </c>
      <c r="M1059" s="4" t="str">
        <f>VLOOKUP(J1059,Cleaned_ProductTable!$A:$F,4,FALSE())</f>
        <v>Hamilton Group</v>
      </c>
      <c r="N1059" s="4">
        <f>VLOOKUP(J1059,Cleaned_ProductTable!$A:$F,5,FALSE())</f>
        <v>298.86</v>
      </c>
      <c r="O1059" s="4" t="str">
        <f>Cleaned_SalesTable!E1059</f>
        <v>STORE3</v>
      </c>
      <c r="P1059" s="4" t="str">
        <f>VLOOKUP(O1059,Cleaned_StoreTable!$A:$F,2,FALSE())</f>
        <v>Johnson-Wright</v>
      </c>
      <c r="Q1059" s="4" t="str">
        <f>VLOOKUP(O1059,Cleaned_StoreTable!$A:$F,3,FALSE())</f>
        <v>North</v>
      </c>
      <c r="R1059" s="4" t="str">
        <f>VLOOKUP(O1059,Cleaned_StoreTable!$A:$F,5,FALSE())</f>
        <v>Outlet</v>
      </c>
      <c r="S1059" s="4">
        <f>Cleaned_SalesTable!F1059</f>
        <v>3</v>
      </c>
      <c r="T1059" s="9">
        <f>Cleaned_SalesTable!G1059</f>
        <v>900.63</v>
      </c>
      <c r="U1059" s="8">
        <f>Cleaned_SalesTable!H1059</f>
        <v>0.11</v>
      </c>
      <c r="V1059" s="4" t="str">
        <f>Cleaned_SalesTable!I1059</f>
        <v>COD</v>
      </c>
      <c r="W1059" s="9">
        <f>Cleaned_SalesTable!J1059</f>
        <v>2404.6821</v>
      </c>
      <c r="X1059" s="9">
        <f t="shared" si="98"/>
        <v>896.58</v>
      </c>
      <c r="Y1059" s="9">
        <f t="shared" si="99"/>
        <v>1508.1</v>
      </c>
      <c r="Z1059" s="10">
        <f t="shared" si="100"/>
        <v>0.62719999999999998</v>
      </c>
      <c r="AA1059" s="4" t="str">
        <f t="shared" si="101"/>
        <v>High Value</v>
      </c>
    </row>
    <row r="1060" spans="1:27" ht="15" customHeight="1" x14ac:dyDescent="0.3">
      <c r="A1060" s="4" t="str">
        <f>Cleaned_SalesTable!A1060</f>
        <v>SALE1058</v>
      </c>
      <c r="B1060" s="26">
        <f>Cleaned_SalesTable!B1060</f>
        <v>45629</v>
      </c>
      <c r="C1060" s="4" t="str">
        <f t="shared" si="96"/>
        <v>Dec-2024</v>
      </c>
      <c r="D1060" s="24">
        <f t="shared" si="97"/>
        <v>2024</v>
      </c>
      <c r="E1060" s="4" t="str">
        <f>Cleaned_SalesTable!C1060</f>
        <v>CUST1442</v>
      </c>
      <c r="F1060" s="4" t="str">
        <f>VLOOKUP(E1060,Cleaned_CustomerTable!$A:$H,2,FALSE())</f>
        <v>Kelli Smith</v>
      </c>
      <c r="G1060" s="24">
        <f>VLOOKUP(E1060,Cleaned_CustomerTable!$A:$H,3,FALSE())</f>
        <v>42</v>
      </c>
      <c r="H1060" s="4" t="str">
        <f>VLOOKUP(E1060,Cleaned_CustomerTable!$A:$H,8,FALSE())</f>
        <v>Bronze</v>
      </c>
      <c r="I1060" s="4" t="str">
        <f>VLOOKUP(E1060,Cleaned_CustomerTable!$A:$H,6,FALSE())</f>
        <v>Oregon</v>
      </c>
      <c r="J1060" s="4" t="str">
        <f>Cleaned_SalesTable!D1060</f>
        <v>PROD46</v>
      </c>
      <c r="K1060" s="4" t="str">
        <f>VLOOKUP(J1060,Cleaned_ProductTable!$A:$F,2,FALSE())</f>
        <v>Men's Winter Jacket</v>
      </c>
      <c r="L1060" s="4" t="str">
        <f>VLOOKUP(J1060,Cleaned_ProductTable!$A:$F,3,FALSE())</f>
        <v>Clothing</v>
      </c>
      <c r="M1060" s="4" t="str">
        <f>VLOOKUP(J1060,Cleaned_ProductTable!$A:$F,4,FALSE())</f>
        <v>Kelly, Smith and Perez</v>
      </c>
      <c r="N1060" s="4">
        <f>VLOOKUP(J1060,Cleaned_ProductTable!$A:$F,5,FALSE())</f>
        <v>167.34</v>
      </c>
      <c r="O1060" s="4" t="str">
        <f>Cleaned_SalesTable!E1060</f>
        <v>STORE8</v>
      </c>
      <c r="P1060" s="4" t="str">
        <f>VLOOKUP(O1060,Cleaned_StoreTable!$A:$F,2,FALSE())</f>
        <v>Bean, Jones and Park</v>
      </c>
      <c r="Q1060" s="4" t="str">
        <f>VLOOKUP(O1060,Cleaned_StoreTable!$A:$F,3,FALSE())</f>
        <v>West</v>
      </c>
      <c r="R1060" s="4" t="str">
        <f>VLOOKUP(O1060,Cleaned_StoreTable!$A:$F,5,FALSE())</f>
        <v>Online</v>
      </c>
      <c r="S1060" s="4">
        <f>Cleaned_SalesTable!F1060</f>
        <v>1</v>
      </c>
      <c r="T1060" s="9">
        <f>Cleaned_SalesTable!G1060</f>
        <v>681.72</v>
      </c>
      <c r="U1060" s="8">
        <f>Cleaned_SalesTable!H1060</f>
        <v>0.11</v>
      </c>
      <c r="V1060" s="4" t="str">
        <f>Cleaned_SalesTable!I1060</f>
        <v>PayPal</v>
      </c>
      <c r="W1060" s="9">
        <f>Cleaned_SalesTable!J1060</f>
        <v>606.73080000000004</v>
      </c>
      <c r="X1060" s="9">
        <f t="shared" si="98"/>
        <v>167.34</v>
      </c>
      <c r="Y1060" s="9">
        <f t="shared" si="99"/>
        <v>439.39</v>
      </c>
      <c r="Z1060" s="10">
        <f t="shared" si="100"/>
        <v>0.72419999999999995</v>
      </c>
      <c r="AA1060" s="4" t="str">
        <f t="shared" si="101"/>
        <v>Standard</v>
      </c>
    </row>
    <row r="1061" spans="1:27" ht="15" customHeight="1" x14ac:dyDescent="0.3">
      <c r="A1061" s="4" t="str">
        <f>Cleaned_SalesTable!A1061</f>
        <v>SALE1059</v>
      </c>
      <c r="B1061" s="26">
        <f>Cleaned_SalesTable!B1061</f>
        <v>45222</v>
      </c>
      <c r="C1061" s="4" t="str">
        <f t="shared" si="96"/>
        <v>Oct-2023</v>
      </c>
      <c r="D1061" s="24">
        <f t="shared" si="97"/>
        <v>2023</v>
      </c>
      <c r="E1061" s="4" t="str">
        <f>Cleaned_SalesTable!C1061</f>
        <v>CUST1009</v>
      </c>
      <c r="F1061" s="4" t="str">
        <f>VLOOKUP(E1061,Cleaned_CustomerTable!$A:$H,2,FALSE())</f>
        <v>Ms. Maria Leach</v>
      </c>
      <c r="G1061" s="24">
        <f>VLOOKUP(E1061,Cleaned_CustomerTable!$A:$H,3,FALSE())</f>
        <v>64</v>
      </c>
      <c r="H1061" s="4" t="str">
        <f>VLOOKUP(E1061,Cleaned_CustomerTable!$A:$H,8,FALSE())</f>
        <v>Platinum</v>
      </c>
      <c r="I1061" s="4" t="str">
        <f>VLOOKUP(E1061,Cleaned_CustomerTable!$A:$H,6,FALSE())</f>
        <v>Pennsylvania</v>
      </c>
      <c r="J1061" s="4" t="str">
        <f>Cleaned_SalesTable!D1061</f>
        <v>PROD78</v>
      </c>
      <c r="K1061" s="4" t="str">
        <f>VLOOKUP(J1061,Cleaned_ProductTable!$A:$F,2,FALSE())</f>
        <v>Essential Oil Diffuser</v>
      </c>
      <c r="L1061" s="4" t="str">
        <f>VLOOKUP(J1061,Cleaned_ProductTable!$A:$F,3,FALSE())</f>
        <v>Home</v>
      </c>
      <c r="M1061" s="4" t="str">
        <f>VLOOKUP(J1061,Cleaned_ProductTable!$A:$F,4,FALSE())</f>
        <v>Hernandez Inc</v>
      </c>
      <c r="N1061" s="4">
        <f>VLOOKUP(J1061,Cleaned_ProductTable!$A:$F,5,FALSE())</f>
        <v>325.26</v>
      </c>
      <c r="O1061" s="4" t="str">
        <f>Cleaned_SalesTable!E1061</f>
        <v>STORE13</v>
      </c>
      <c r="P1061" s="4" t="str">
        <f>VLOOKUP(O1061,Cleaned_StoreTable!$A:$F,2,FALSE())</f>
        <v>Gardner, Humphrey and Contreras</v>
      </c>
      <c r="Q1061" s="4" t="str">
        <f>VLOOKUP(O1061,Cleaned_StoreTable!$A:$F,3,FALSE())</f>
        <v>East</v>
      </c>
      <c r="R1061" s="4" t="str">
        <f>VLOOKUP(O1061,Cleaned_StoreTable!$A:$F,5,FALSE())</f>
        <v>Flagship</v>
      </c>
      <c r="S1061" s="4">
        <f>Cleaned_SalesTable!F1061</f>
        <v>2</v>
      </c>
      <c r="T1061" s="9">
        <f>Cleaned_SalesTable!G1061</f>
        <v>838.22</v>
      </c>
      <c r="U1061" s="8">
        <f>Cleaned_SalesTable!H1061</f>
        <v>0.3</v>
      </c>
      <c r="V1061" s="4" t="str">
        <f>Cleaned_SalesTable!I1061</f>
        <v>Credit Card</v>
      </c>
      <c r="W1061" s="9">
        <f>Cleaned_SalesTable!J1061</f>
        <v>1173.508</v>
      </c>
      <c r="X1061" s="9">
        <f t="shared" si="98"/>
        <v>650.52</v>
      </c>
      <c r="Y1061" s="9">
        <f t="shared" si="99"/>
        <v>522.99</v>
      </c>
      <c r="Z1061" s="10">
        <f t="shared" si="100"/>
        <v>0.44569999999999999</v>
      </c>
      <c r="AA1061" s="4" t="str">
        <f t="shared" si="101"/>
        <v>High Value</v>
      </c>
    </row>
    <row r="1062" spans="1:27" ht="15" customHeight="1" x14ac:dyDescent="0.3">
      <c r="A1062" s="4" t="str">
        <f>Cleaned_SalesTable!A1062</f>
        <v>SALE1060</v>
      </c>
      <c r="B1062" s="26">
        <f>Cleaned_SalesTable!B1062</f>
        <v>45797</v>
      </c>
      <c r="C1062" s="4" t="str">
        <f t="shared" si="96"/>
        <v>May-2025</v>
      </c>
      <c r="D1062" s="24">
        <f t="shared" si="97"/>
        <v>2025</v>
      </c>
      <c r="E1062" s="4" t="str">
        <f>Cleaned_SalesTable!C1062</f>
        <v>CUST1194</v>
      </c>
      <c r="F1062" s="4" t="str">
        <f>VLOOKUP(E1062,Cleaned_CustomerTable!$A:$H,2,FALSE())</f>
        <v>Ashley Ferguson</v>
      </c>
      <c r="G1062" s="24">
        <f>VLOOKUP(E1062,Cleaned_CustomerTable!$A:$H,3,FALSE())</f>
        <v>46</v>
      </c>
      <c r="H1062" s="4" t="str">
        <f>VLOOKUP(E1062,Cleaned_CustomerTable!$A:$H,8,FALSE())</f>
        <v>Gold</v>
      </c>
      <c r="I1062" s="4" t="str">
        <f>VLOOKUP(E1062,Cleaned_CustomerTable!$A:$H,6,FALSE())</f>
        <v>Pennsylvania</v>
      </c>
      <c r="J1062" s="4" t="str">
        <f>Cleaned_SalesTable!D1062</f>
        <v>PROD87</v>
      </c>
      <c r="K1062" s="4" t="str">
        <f>VLOOKUP(J1062,Cleaned_ProductTable!$A:$F,2,FALSE())</f>
        <v>LED Bedside Lamp</v>
      </c>
      <c r="L1062" s="4" t="str">
        <f>VLOOKUP(J1062,Cleaned_ProductTable!$A:$F,3,FALSE())</f>
        <v>Home</v>
      </c>
      <c r="M1062" s="4" t="str">
        <f>VLOOKUP(J1062,Cleaned_ProductTable!$A:$F,4,FALSE())</f>
        <v>Aguilar, Horton and Lewis</v>
      </c>
      <c r="N1062" s="4">
        <f>VLOOKUP(J1062,Cleaned_ProductTable!$A:$F,5,FALSE())</f>
        <v>371.38</v>
      </c>
      <c r="O1062" s="4" t="str">
        <f>Cleaned_SalesTable!E1062</f>
        <v>STORE12</v>
      </c>
      <c r="P1062" s="4" t="str">
        <f>VLOOKUP(O1062,Cleaned_StoreTable!$A:$F,2,FALSE())</f>
        <v>Thomas, Bridges and Harris</v>
      </c>
      <c r="Q1062" s="4" t="str">
        <f>VLOOKUP(O1062,Cleaned_StoreTable!$A:$F,3,FALSE())</f>
        <v>North</v>
      </c>
      <c r="R1062" s="4" t="str">
        <f>VLOOKUP(O1062,Cleaned_StoreTable!$A:$F,5,FALSE())</f>
        <v>Online</v>
      </c>
      <c r="S1062" s="4">
        <f>Cleaned_SalesTable!F1062</f>
        <v>2</v>
      </c>
      <c r="T1062" s="9">
        <f>Cleaned_SalesTable!G1062</f>
        <v>816.22</v>
      </c>
      <c r="U1062" s="8">
        <f>Cleaned_SalesTable!H1062</f>
        <v>0.27</v>
      </c>
      <c r="V1062" s="4" t="str">
        <f>Cleaned_SalesTable!I1062</f>
        <v>Credit Card</v>
      </c>
      <c r="W1062" s="9">
        <f>Cleaned_SalesTable!J1062</f>
        <v>1191.6812</v>
      </c>
      <c r="X1062" s="9">
        <f t="shared" si="98"/>
        <v>742.76</v>
      </c>
      <c r="Y1062" s="9">
        <f t="shared" si="99"/>
        <v>448.92</v>
      </c>
      <c r="Z1062" s="10">
        <f t="shared" si="100"/>
        <v>0.37669999999999998</v>
      </c>
      <c r="AA1062" s="4" t="str">
        <f t="shared" si="101"/>
        <v>High Value</v>
      </c>
    </row>
    <row r="1063" spans="1:27" ht="15" customHeight="1" x14ac:dyDescent="0.3">
      <c r="A1063" s="4" t="str">
        <f>Cleaned_SalesTable!A1063</f>
        <v>SALE1061</v>
      </c>
      <c r="B1063" s="26">
        <f>Cleaned_SalesTable!B1063</f>
        <v>45554</v>
      </c>
      <c r="C1063" s="4" t="str">
        <f t="shared" si="96"/>
        <v>Sep-2024</v>
      </c>
      <c r="D1063" s="24">
        <f t="shared" si="97"/>
        <v>2024</v>
      </c>
      <c r="E1063" s="4" t="str">
        <f>Cleaned_SalesTable!C1063</f>
        <v>CUST1380</v>
      </c>
      <c r="F1063" s="4" t="str">
        <f>VLOOKUP(E1063,Cleaned_CustomerTable!$A:$H,2,FALSE())</f>
        <v>Shelley Ponce</v>
      </c>
      <c r="G1063" s="24">
        <f>VLOOKUP(E1063,Cleaned_CustomerTable!$A:$H,3,FALSE())</f>
        <v>23</v>
      </c>
      <c r="H1063" s="4" t="str">
        <f>VLOOKUP(E1063,Cleaned_CustomerTable!$A:$H,8,FALSE())</f>
        <v>Gold</v>
      </c>
      <c r="I1063" s="4" t="str">
        <f>VLOOKUP(E1063,Cleaned_CustomerTable!$A:$H,6,FALSE())</f>
        <v>Rhode Island</v>
      </c>
      <c r="J1063" s="4" t="str">
        <f>Cleaned_SalesTable!D1063</f>
        <v>PROD61</v>
      </c>
      <c r="K1063" s="4" t="str">
        <f>VLOOKUP(J1063,Cleaned_ProductTable!$A:$F,2,FALSE())</f>
        <v>Tennis Ball 3-Pack</v>
      </c>
      <c r="L1063" s="4" t="str">
        <f>VLOOKUP(J1063,Cleaned_ProductTable!$A:$F,3,FALSE())</f>
        <v>Sports</v>
      </c>
      <c r="M1063" s="4" t="str">
        <f>VLOOKUP(J1063,Cleaned_ProductTable!$A:$F,4,FALSE())</f>
        <v>Lopez LLC</v>
      </c>
      <c r="N1063" s="4">
        <f>VLOOKUP(J1063,Cleaned_ProductTable!$A:$F,5,FALSE())</f>
        <v>103.45</v>
      </c>
      <c r="O1063" s="4" t="str">
        <f>Cleaned_SalesTable!E1063</f>
        <v>STORE7</v>
      </c>
      <c r="P1063" s="4" t="str">
        <f>VLOOKUP(O1063,Cleaned_StoreTable!$A:$F,2,FALSE())</f>
        <v>Martinez-Mullins</v>
      </c>
      <c r="Q1063" s="4" t="str">
        <f>VLOOKUP(O1063,Cleaned_StoreTable!$A:$F,3,FALSE())</f>
        <v>South</v>
      </c>
      <c r="R1063" s="4" t="str">
        <f>VLOOKUP(O1063,Cleaned_StoreTable!$A:$F,5,FALSE())</f>
        <v>Online</v>
      </c>
      <c r="S1063" s="4">
        <f>Cleaned_SalesTable!F1063</f>
        <v>2</v>
      </c>
      <c r="T1063" s="9">
        <f>Cleaned_SalesTable!G1063</f>
        <v>654.12</v>
      </c>
      <c r="U1063" s="8">
        <f>Cleaned_SalesTable!H1063</f>
        <v>0.27</v>
      </c>
      <c r="V1063" s="4" t="str">
        <f>Cleaned_SalesTable!I1063</f>
        <v>PayPal</v>
      </c>
      <c r="W1063" s="9">
        <f>Cleaned_SalesTable!J1063</f>
        <v>955.01520000000005</v>
      </c>
      <c r="X1063" s="9">
        <f t="shared" si="98"/>
        <v>206.9</v>
      </c>
      <c r="Y1063" s="9">
        <f t="shared" si="99"/>
        <v>748.12</v>
      </c>
      <c r="Z1063" s="10">
        <f t="shared" si="100"/>
        <v>0.78339999999999999</v>
      </c>
      <c r="AA1063" s="4" t="str">
        <f t="shared" si="101"/>
        <v>Standard</v>
      </c>
    </row>
    <row r="1064" spans="1:27" ht="15" customHeight="1" x14ac:dyDescent="0.3">
      <c r="A1064" s="4" t="str">
        <f>Cleaned_SalesTable!A1064</f>
        <v>SALE1062</v>
      </c>
      <c r="B1064" s="26">
        <f>Cleaned_SalesTable!B1064</f>
        <v>45385</v>
      </c>
      <c r="C1064" s="4" t="str">
        <f t="shared" si="96"/>
        <v>Apr-2024</v>
      </c>
      <c r="D1064" s="24">
        <f t="shared" si="97"/>
        <v>2024</v>
      </c>
      <c r="E1064" s="4" t="str">
        <f>Cleaned_SalesTable!C1064</f>
        <v>CUST1105</v>
      </c>
      <c r="F1064" s="4" t="str">
        <f>VLOOKUP(E1064,Cleaned_CustomerTable!$A:$H,2,FALSE())</f>
        <v>Lance Baker</v>
      </c>
      <c r="G1064" s="24">
        <f>VLOOKUP(E1064,Cleaned_CustomerTable!$A:$H,3,FALSE())</f>
        <v>50</v>
      </c>
      <c r="H1064" s="4" t="str">
        <f>VLOOKUP(E1064,Cleaned_CustomerTable!$A:$H,8,FALSE())</f>
        <v>Gold</v>
      </c>
      <c r="I1064" s="4" t="str">
        <f>VLOOKUP(E1064,Cleaned_CustomerTable!$A:$H,6,FALSE())</f>
        <v>Florida</v>
      </c>
      <c r="J1064" s="4" t="str">
        <f>Cleaned_SalesTable!D1064</f>
        <v>PROD73</v>
      </c>
      <c r="K1064" s="4" t="str">
        <f>VLOOKUP(J1064,Cleaned_ProductTable!$A:$F,2,FALSE())</f>
        <v>Shin Guards – Adult</v>
      </c>
      <c r="L1064" s="4" t="str">
        <f>VLOOKUP(J1064,Cleaned_ProductTable!$A:$F,3,FALSE())</f>
        <v>Sports</v>
      </c>
      <c r="M1064" s="4" t="str">
        <f>VLOOKUP(J1064,Cleaned_ProductTable!$A:$F,4,FALSE())</f>
        <v>French Ltd</v>
      </c>
      <c r="N1064" s="4">
        <f>VLOOKUP(J1064,Cleaned_ProductTable!$A:$F,5,FALSE())</f>
        <v>107.06</v>
      </c>
      <c r="O1064" s="4" t="str">
        <f>Cleaned_SalesTable!E1064</f>
        <v>STORE13</v>
      </c>
      <c r="P1064" s="4" t="str">
        <f>VLOOKUP(O1064,Cleaned_StoreTable!$A:$F,2,FALSE())</f>
        <v>Gardner, Humphrey and Contreras</v>
      </c>
      <c r="Q1064" s="4" t="str">
        <f>VLOOKUP(O1064,Cleaned_StoreTable!$A:$F,3,FALSE())</f>
        <v>East</v>
      </c>
      <c r="R1064" s="4" t="str">
        <f>VLOOKUP(O1064,Cleaned_StoreTable!$A:$F,5,FALSE())</f>
        <v>Flagship</v>
      </c>
      <c r="S1064" s="4">
        <f>Cleaned_SalesTable!F1064</f>
        <v>4</v>
      </c>
      <c r="T1064" s="9">
        <f>Cleaned_SalesTable!G1064</f>
        <v>528.22</v>
      </c>
      <c r="U1064" s="8">
        <f>Cleaned_SalesTable!H1064</f>
        <v>0.2</v>
      </c>
      <c r="V1064" s="4" t="str">
        <f>Cleaned_SalesTable!I1064</f>
        <v>PayPal</v>
      </c>
      <c r="W1064" s="9">
        <f>Cleaned_SalesTable!J1064</f>
        <v>1690.3040000000001</v>
      </c>
      <c r="X1064" s="9">
        <f t="shared" si="98"/>
        <v>428.24</v>
      </c>
      <c r="Y1064" s="9">
        <f t="shared" si="99"/>
        <v>1262.06</v>
      </c>
      <c r="Z1064" s="10">
        <f t="shared" si="100"/>
        <v>0.74660000000000004</v>
      </c>
      <c r="AA1064" s="4" t="str">
        <f t="shared" si="101"/>
        <v>High Value</v>
      </c>
    </row>
    <row r="1065" spans="1:27" ht="15" customHeight="1" x14ac:dyDescent="0.3">
      <c r="A1065" s="4" t="str">
        <f>Cleaned_SalesTable!A1065</f>
        <v>SALE1063</v>
      </c>
      <c r="B1065" s="26">
        <f>Cleaned_SalesTable!B1065</f>
        <v>45704</v>
      </c>
      <c r="C1065" s="4" t="str">
        <f t="shared" si="96"/>
        <v>Feb-2025</v>
      </c>
      <c r="D1065" s="24">
        <f t="shared" si="97"/>
        <v>2025</v>
      </c>
      <c r="E1065" s="4" t="str">
        <f>Cleaned_SalesTable!C1065</f>
        <v>CUST1221</v>
      </c>
      <c r="F1065" s="4" t="str">
        <f>VLOOKUP(E1065,Cleaned_CustomerTable!$A:$H,2,FALSE())</f>
        <v>Lisa Young</v>
      </c>
      <c r="G1065" s="24">
        <f>VLOOKUP(E1065,Cleaned_CustomerTable!$A:$H,3,FALSE())</f>
        <v>38</v>
      </c>
      <c r="H1065" s="4" t="str">
        <f>VLOOKUP(E1065,Cleaned_CustomerTable!$A:$H,8,FALSE())</f>
        <v>Platinum</v>
      </c>
      <c r="I1065" s="4" t="str">
        <f>VLOOKUP(E1065,Cleaned_CustomerTable!$A:$H,6,FALSE())</f>
        <v>Georgia</v>
      </c>
      <c r="J1065" s="4" t="str">
        <f>Cleaned_SalesTable!D1065</f>
        <v>PROD34</v>
      </c>
      <c r="K1065" s="4" t="str">
        <f>VLOOKUP(J1065,Cleaned_ProductTable!$A:$F,2,FALSE())</f>
        <v>Gaming Mechanical Keyboard</v>
      </c>
      <c r="L1065" s="4" t="str">
        <f>VLOOKUP(J1065,Cleaned_ProductTable!$A:$F,3,FALSE())</f>
        <v>Electronics</v>
      </c>
      <c r="M1065" s="4" t="str">
        <f>VLOOKUP(J1065,Cleaned_ProductTable!$A:$F,4,FALSE())</f>
        <v>Lucero LLC</v>
      </c>
      <c r="N1065" s="4">
        <f>VLOOKUP(J1065,Cleaned_ProductTable!$A:$F,5,FALSE())</f>
        <v>419.28</v>
      </c>
      <c r="O1065" s="4" t="str">
        <f>Cleaned_SalesTable!E1065</f>
        <v>STORE7</v>
      </c>
      <c r="P1065" s="4" t="str">
        <f>VLOOKUP(O1065,Cleaned_StoreTable!$A:$F,2,FALSE())</f>
        <v>Martinez-Mullins</v>
      </c>
      <c r="Q1065" s="4" t="str">
        <f>VLOOKUP(O1065,Cleaned_StoreTable!$A:$F,3,FALSE())</f>
        <v>South</v>
      </c>
      <c r="R1065" s="4" t="str">
        <f>VLOOKUP(O1065,Cleaned_StoreTable!$A:$F,5,FALSE())</f>
        <v>Online</v>
      </c>
      <c r="S1065" s="4">
        <f>Cleaned_SalesTable!F1065</f>
        <v>4</v>
      </c>
      <c r="T1065" s="9">
        <f>Cleaned_SalesTable!G1065</f>
        <v>36.72</v>
      </c>
      <c r="U1065" s="8">
        <f>Cleaned_SalesTable!H1065</f>
        <v>7.0000000000000007E-2</v>
      </c>
      <c r="V1065" s="4" t="str">
        <f>Cleaned_SalesTable!I1065</f>
        <v>COD</v>
      </c>
      <c r="W1065" s="9">
        <f>Cleaned_SalesTable!J1065</f>
        <v>136.5984</v>
      </c>
      <c r="X1065" s="9">
        <f t="shared" si="98"/>
        <v>1677.12</v>
      </c>
      <c r="Y1065" s="9">
        <f t="shared" si="99"/>
        <v>-1540.52</v>
      </c>
      <c r="Z1065" s="10">
        <f t="shared" si="100"/>
        <v>-11.277699999999999</v>
      </c>
      <c r="AA1065" s="4" t="str">
        <f t="shared" si="101"/>
        <v>Standard</v>
      </c>
    </row>
    <row r="1066" spans="1:27" ht="15" customHeight="1" x14ac:dyDescent="0.3">
      <c r="A1066" s="4" t="str">
        <f>Cleaned_SalesTable!A1066</f>
        <v>SALE1064</v>
      </c>
      <c r="B1066" s="26">
        <f>Cleaned_SalesTable!B1066</f>
        <v>45545</v>
      </c>
      <c r="C1066" s="4" t="str">
        <f t="shared" si="96"/>
        <v>Sep-2024</v>
      </c>
      <c r="D1066" s="24">
        <f t="shared" si="97"/>
        <v>2024</v>
      </c>
      <c r="E1066" s="4" t="str">
        <f>Cleaned_SalesTable!C1066</f>
        <v>CUST1370</v>
      </c>
      <c r="F1066" s="4" t="str">
        <f>VLOOKUP(E1066,Cleaned_CustomerTable!$A:$H,2,FALSE())</f>
        <v>James Holloway Jr.</v>
      </c>
      <c r="G1066" s="24">
        <f>VLOOKUP(E1066,Cleaned_CustomerTable!$A:$H,3,FALSE())</f>
        <v>45</v>
      </c>
      <c r="H1066" s="4" t="str">
        <f>VLOOKUP(E1066,Cleaned_CustomerTable!$A:$H,8,FALSE())</f>
        <v>Silver</v>
      </c>
      <c r="I1066" s="4" t="str">
        <f>VLOOKUP(E1066,Cleaned_CustomerTable!$A:$H,6,FALSE())</f>
        <v>Indiana</v>
      </c>
      <c r="J1066" s="4" t="str">
        <f>Cleaned_SalesTable!D1066</f>
        <v>PROD78</v>
      </c>
      <c r="K1066" s="4" t="str">
        <f>VLOOKUP(J1066,Cleaned_ProductTable!$A:$F,2,FALSE())</f>
        <v>Essential Oil Diffuser</v>
      </c>
      <c r="L1066" s="4" t="str">
        <f>VLOOKUP(J1066,Cleaned_ProductTable!$A:$F,3,FALSE())</f>
        <v>Home</v>
      </c>
      <c r="M1066" s="4" t="str">
        <f>VLOOKUP(J1066,Cleaned_ProductTable!$A:$F,4,FALSE())</f>
        <v>Hernandez Inc</v>
      </c>
      <c r="N1066" s="4">
        <f>VLOOKUP(J1066,Cleaned_ProductTable!$A:$F,5,FALSE())</f>
        <v>325.26</v>
      </c>
      <c r="O1066" s="4" t="str">
        <f>Cleaned_SalesTable!E1066</f>
        <v>STORE19</v>
      </c>
      <c r="P1066" s="4" t="str">
        <f>VLOOKUP(O1066,Cleaned_StoreTable!$A:$F,2,FALSE())</f>
        <v>Mann-Austin</v>
      </c>
      <c r="Q1066" s="4" t="str">
        <f>VLOOKUP(O1066,Cleaned_StoreTable!$A:$F,3,FALSE())</f>
        <v>East</v>
      </c>
      <c r="R1066" s="4" t="str">
        <f>VLOOKUP(O1066,Cleaned_StoreTable!$A:$F,5,FALSE())</f>
        <v>Online</v>
      </c>
      <c r="S1066" s="4">
        <f>Cleaned_SalesTable!F1066</f>
        <v>2</v>
      </c>
      <c r="T1066" s="9">
        <f>Cleaned_SalesTable!G1066</f>
        <v>705.97</v>
      </c>
      <c r="U1066" s="8">
        <f>Cleaned_SalesTable!H1066</f>
        <v>0.1</v>
      </c>
      <c r="V1066" s="4" t="str">
        <f>Cleaned_SalesTable!I1066</f>
        <v>PayPal</v>
      </c>
      <c r="W1066" s="9">
        <f>Cleaned_SalesTable!J1066</f>
        <v>1270.7460000000001</v>
      </c>
      <c r="X1066" s="9">
        <f t="shared" si="98"/>
        <v>650.52</v>
      </c>
      <c r="Y1066" s="9">
        <f t="shared" si="99"/>
        <v>620.23</v>
      </c>
      <c r="Z1066" s="10">
        <f t="shared" si="100"/>
        <v>0.48809999999999998</v>
      </c>
      <c r="AA1066" s="4" t="str">
        <f t="shared" si="101"/>
        <v>High Value</v>
      </c>
    </row>
    <row r="1067" spans="1:27" ht="15" customHeight="1" x14ac:dyDescent="0.3">
      <c r="A1067" s="4" t="str">
        <f>Cleaned_SalesTable!A1067</f>
        <v>SALE1065</v>
      </c>
      <c r="B1067" s="26">
        <f>Cleaned_SalesTable!B1067</f>
        <v>45736</v>
      </c>
      <c r="C1067" s="4" t="str">
        <f t="shared" si="96"/>
        <v>Mar-2025</v>
      </c>
      <c r="D1067" s="24">
        <f t="shared" si="97"/>
        <v>2025</v>
      </c>
      <c r="E1067" s="4" t="str">
        <f>Cleaned_SalesTable!C1067</f>
        <v>CUST1023</v>
      </c>
      <c r="F1067" s="4" t="str">
        <f>VLOOKUP(E1067,Cleaned_CustomerTable!$A:$H,2,FALSE())</f>
        <v>Jonathan Steele</v>
      </c>
      <c r="G1067" s="24">
        <f>VLOOKUP(E1067,Cleaned_CustomerTable!$A:$H,3,FALSE())</f>
        <v>52</v>
      </c>
      <c r="H1067" s="4" t="str">
        <f>VLOOKUP(E1067,Cleaned_CustomerTable!$A:$H,8,FALSE())</f>
        <v>Silver</v>
      </c>
      <c r="I1067" s="4" t="str">
        <f>VLOOKUP(E1067,Cleaned_CustomerTable!$A:$H,6,FALSE())</f>
        <v>Oregon</v>
      </c>
      <c r="J1067" s="4" t="str">
        <f>Cleaned_SalesTable!D1067</f>
        <v>PROD40</v>
      </c>
      <c r="K1067" s="4" t="str">
        <f>VLOOKUP(J1067,Cleaned_ProductTable!$A:$F,2,FALSE())</f>
        <v>Noise-Canceling Headphones</v>
      </c>
      <c r="L1067" s="4" t="str">
        <f>VLOOKUP(J1067,Cleaned_ProductTable!$A:$F,3,FALSE())</f>
        <v>Electronics</v>
      </c>
      <c r="M1067" s="4" t="str">
        <f>VLOOKUP(J1067,Cleaned_ProductTable!$A:$F,4,FALSE())</f>
        <v>Taylor-Hart</v>
      </c>
      <c r="N1067" s="4">
        <f>VLOOKUP(J1067,Cleaned_ProductTable!$A:$F,5,FALSE())</f>
        <v>38.520000000000003</v>
      </c>
      <c r="O1067" s="4" t="str">
        <f>Cleaned_SalesTable!E1067</f>
        <v>STORE1</v>
      </c>
      <c r="P1067" s="4" t="str">
        <f>VLOOKUP(O1067,Cleaned_StoreTable!$A:$F,2,FALSE())</f>
        <v>Martinez, Adkins and Johnson</v>
      </c>
      <c r="Q1067" s="4" t="str">
        <f>VLOOKUP(O1067,Cleaned_StoreTable!$A:$F,3,FALSE())</f>
        <v>North</v>
      </c>
      <c r="R1067" s="4" t="str">
        <f>VLOOKUP(O1067,Cleaned_StoreTable!$A:$F,5,FALSE())</f>
        <v>Flagship</v>
      </c>
      <c r="S1067" s="4">
        <f>Cleaned_SalesTable!F1067</f>
        <v>2</v>
      </c>
      <c r="T1067" s="9">
        <f>Cleaned_SalesTable!G1067</f>
        <v>994.29</v>
      </c>
      <c r="U1067" s="8">
        <f>Cleaned_SalesTable!H1067</f>
        <v>0.01</v>
      </c>
      <c r="V1067" s="4" t="str">
        <f>Cleaned_SalesTable!I1067</f>
        <v>PayPal</v>
      </c>
      <c r="W1067" s="9">
        <f>Cleaned_SalesTable!J1067</f>
        <v>1968.6941999999999</v>
      </c>
      <c r="X1067" s="9">
        <f t="shared" si="98"/>
        <v>77.040000000000006</v>
      </c>
      <c r="Y1067" s="9">
        <f t="shared" si="99"/>
        <v>1891.65</v>
      </c>
      <c r="Z1067" s="10">
        <f t="shared" si="100"/>
        <v>0.96089999999999998</v>
      </c>
      <c r="AA1067" s="4" t="str">
        <f t="shared" si="101"/>
        <v>High Value</v>
      </c>
    </row>
    <row r="1068" spans="1:27" ht="15" customHeight="1" x14ac:dyDescent="0.3">
      <c r="A1068" s="4" t="str">
        <f>Cleaned_SalesTable!A1068</f>
        <v>SALE1066</v>
      </c>
      <c r="B1068" s="26">
        <f>Cleaned_SalesTable!B1068</f>
        <v>45608</v>
      </c>
      <c r="C1068" s="4" t="str">
        <f t="shared" si="96"/>
        <v>Nov-2024</v>
      </c>
      <c r="D1068" s="24">
        <f t="shared" si="97"/>
        <v>2024</v>
      </c>
      <c r="E1068" s="4" t="str">
        <f>Cleaned_SalesTable!C1068</f>
        <v>CUST1421</v>
      </c>
      <c r="F1068" s="4" t="str">
        <f>VLOOKUP(E1068,Cleaned_CustomerTable!$A:$H,2,FALSE())</f>
        <v>Holly Robinson</v>
      </c>
      <c r="G1068" s="24">
        <f>VLOOKUP(E1068,Cleaned_CustomerTable!$A:$H,3,FALSE())</f>
        <v>45</v>
      </c>
      <c r="H1068" s="4" t="str">
        <f>VLOOKUP(E1068,Cleaned_CustomerTable!$A:$H,8,FALSE())</f>
        <v>Platinum</v>
      </c>
      <c r="I1068" s="4" t="str">
        <f>VLOOKUP(E1068,Cleaned_CustomerTable!$A:$H,6,FALSE())</f>
        <v>Washington</v>
      </c>
      <c r="J1068" s="4" t="str">
        <f>Cleaned_SalesTable!D1068</f>
        <v>PROD92</v>
      </c>
      <c r="K1068" s="4" t="str">
        <f>VLOOKUP(J1068,Cleaned_ProductTable!$A:$F,2,FALSE())</f>
        <v>Microwave Oven</v>
      </c>
      <c r="L1068" s="4" t="str">
        <f>VLOOKUP(J1068,Cleaned_ProductTable!$A:$F,3,FALSE())</f>
        <v>Home</v>
      </c>
      <c r="M1068" s="4" t="str">
        <f>VLOOKUP(J1068,Cleaned_ProductTable!$A:$F,4,FALSE())</f>
        <v>Green, Powell and Palmer</v>
      </c>
      <c r="N1068" s="4">
        <f>VLOOKUP(J1068,Cleaned_ProductTable!$A:$F,5,FALSE())</f>
        <v>447.43</v>
      </c>
      <c r="O1068" s="4" t="str">
        <f>Cleaned_SalesTable!E1068</f>
        <v>STORE18</v>
      </c>
      <c r="P1068" s="4" t="str">
        <f>VLOOKUP(O1068,Cleaned_StoreTable!$A:$F,2,FALSE())</f>
        <v>Guerrero-Schmitt</v>
      </c>
      <c r="Q1068" s="4" t="str">
        <f>VLOOKUP(O1068,Cleaned_StoreTable!$A:$F,3,FALSE())</f>
        <v>East</v>
      </c>
      <c r="R1068" s="4" t="str">
        <f>VLOOKUP(O1068,Cleaned_StoreTable!$A:$F,5,FALSE())</f>
        <v>Flagship</v>
      </c>
      <c r="S1068" s="4">
        <f>Cleaned_SalesTable!F1068</f>
        <v>1</v>
      </c>
      <c r="T1068" s="9">
        <f>Cleaned_SalesTable!G1068</f>
        <v>909.04</v>
      </c>
      <c r="U1068" s="8">
        <f>Cleaned_SalesTable!H1068</f>
        <v>0.11</v>
      </c>
      <c r="V1068" s="4" t="str">
        <f>Cleaned_SalesTable!I1068</f>
        <v>Credit Card</v>
      </c>
      <c r="W1068" s="9">
        <f>Cleaned_SalesTable!J1068</f>
        <v>809.04560000000004</v>
      </c>
      <c r="X1068" s="9">
        <f t="shared" si="98"/>
        <v>447.43</v>
      </c>
      <c r="Y1068" s="9">
        <f t="shared" si="99"/>
        <v>361.62</v>
      </c>
      <c r="Z1068" s="10">
        <f t="shared" si="100"/>
        <v>0.44700000000000001</v>
      </c>
      <c r="AA1068" s="4" t="str">
        <f t="shared" si="101"/>
        <v>Standard</v>
      </c>
    </row>
    <row r="1069" spans="1:27" ht="15" customHeight="1" x14ac:dyDescent="0.3">
      <c r="A1069" s="4" t="str">
        <f>Cleaned_SalesTable!A1069</f>
        <v>SALE1067</v>
      </c>
      <c r="B1069" s="26">
        <f>Cleaned_SalesTable!B1069</f>
        <v>45334</v>
      </c>
      <c r="C1069" s="4" t="str">
        <f t="shared" si="96"/>
        <v>Feb-2024</v>
      </c>
      <c r="D1069" s="24">
        <f t="shared" si="97"/>
        <v>2024</v>
      </c>
      <c r="E1069" s="4" t="str">
        <f>Cleaned_SalesTable!C1069</f>
        <v>CUST1349</v>
      </c>
      <c r="F1069" s="4" t="str">
        <f>VLOOKUP(E1069,Cleaned_CustomerTable!$A:$H,2,FALSE())</f>
        <v>Heather Valenzuela</v>
      </c>
      <c r="G1069" s="24">
        <f>VLOOKUP(E1069,Cleaned_CustomerTable!$A:$H,3,FALSE())</f>
        <v>31</v>
      </c>
      <c r="H1069" s="4" t="str">
        <f>VLOOKUP(E1069,Cleaned_CustomerTable!$A:$H,8,FALSE())</f>
        <v>Bronze</v>
      </c>
      <c r="I1069" s="4" t="str">
        <f>VLOOKUP(E1069,Cleaned_CustomerTable!$A:$H,6,FALSE())</f>
        <v>Alaska</v>
      </c>
      <c r="J1069" s="4" t="str">
        <f>Cleaned_SalesTable!D1069</f>
        <v>PROD34</v>
      </c>
      <c r="K1069" s="4" t="str">
        <f>VLOOKUP(J1069,Cleaned_ProductTable!$A:$F,2,FALSE())</f>
        <v>Gaming Mechanical Keyboard</v>
      </c>
      <c r="L1069" s="4" t="str">
        <f>VLOOKUP(J1069,Cleaned_ProductTable!$A:$F,3,FALSE())</f>
        <v>Electronics</v>
      </c>
      <c r="M1069" s="4" t="str">
        <f>VLOOKUP(J1069,Cleaned_ProductTable!$A:$F,4,FALSE())</f>
        <v>Lucero LLC</v>
      </c>
      <c r="N1069" s="4">
        <f>VLOOKUP(J1069,Cleaned_ProductTable!$A:$F,5,FALSE())</f>
        <v>419.28</v>
      </c>
      <c r="O1069" s="4" t="str">
        <f>Cleaned_SalesTable!E1069</f>
        <v>STORE11</v>
      </c>
      <c r="P1069" s="4" t="str">
        <f>VLOOKUP(O1069,Cleaned_StoreTable!$A:$F,2,FALSE())</f>
        <v>Aguirre-Keller</v>
      </c>
      <c r="Q1069" s="4" t="str">
        <f>VLOOKUP(O1069,Cleaned_StoreTable!$A:$F,3,FALSE())</f>
        <v>South</v>
      </c>
      <c r="R1069" s="4" t="str">
        <f>VLOOKUP(O1069,Cleaned_StoreTable!$A:$F,5,FALSE())</f>
        <v>Online</v>
      </c>
      <c r="S1069" s="4">
        <f>Cleaned_SalesTable!F1069</f>
        <v>1</v>
      </c>
      <c r="T1069" s="9">
        <f>Cleaned_SalesTable!G1069</f>
        <v>164.73</v>
      </c>
      <c r="U1069" s="8">
        <f>Cleaned_SalesTable!H1069</f>
        <v>0.12</v>
      </c>
      <c r="V1069" s="4" t="str">
        <f>Cleaned_SalesTable!I1069</f>
        <v>PayPal</v>
      </c>
      <c r="W1069" s="9">
        <f>Cleaned_SalesTable!J1069</f>
        <v>144.9624</v>
      </c>
      <c r="X1069" s="9">
        <f t="shared" si="98"/>
        <v>419.28</v>
      </c>
      <c r="Y1069" s="9">
        <f t="shared" si="99"/>
        <v>-274.32</v>
      </c>
      <c r="Z1069" s="10">
        <f t="shared" si="100"/>
        <v>-1.8924000000000001</v>
      </c>
      <c r="AA1069" s="4" t="str">
        <f t="shared" si="101"/>
        <v>Standard</v>
      </c>
    </row>
    <row r="1070" spans="1:27" ht="15" customHeight="1" x14ac:dyDescent="0.3">
      <c r="A1070" s="4" t="str">
        <f>Cleaned_SalesTable!A1070</f>
        <v>SALE1068</v>
      </c>
      <c r="B1070" s="26">
        <f>Cleaned_SalesTable!B1070</f>
        <v>45690</v>
      </c>
      <c r="C1070" s="4" t="str">
        <f t="shared" si="96"/>
        <v>Feb-2025</v>
      </c>
      <c r="D1070" s="24">
        <f t="shared" si="97"/>
        <v>2025</v>
      </c>
      <c r="E1070" s="4" t="str">
        <f>Cleaned_SalesTable!C1070</f>
        <v>CUST1062</v>
      </c>
      <c r="F1070" s="4" t="str">
        <f>VLOOKUP(E1070,Cleaned_CustomerTable!$A:$H,2,FALSE())</f>
        <v>James Bean</v>
      </c>
      <c r="G1070" s="24">
        <f>VLOOKUP(E1070,Cleaned_CustomerTable!$A:$H,3,FALSE())</f>
        <v>50</v>
      </c>
      <c r="H1070" s="4" t="str">
        <f>VLOOKUP(E1070,Cleaned_CustomerTable!$A:$H,8,FALSE())</f>
        <v>Bronze</v>
      </c>
      <c r="I1070" s="4" t="str">
        <f>VLOOKUP(E1070,Cleaned_CustomerTable!$A:$H,6,FALSE())</f>
        <v>New Mexico</v>
      </c>
      <c r="J1070" s="4" t="str">
        <f>Cleaned_SalesTable!D1070</f>
        <v>PROD37</v>
      </c>
      <c r="K1070" s="4" t="str">
        <f>VLOOKUP(J1070,Cleaned_ProductTable!$A:$F,2,FALSE())</f>
        <v>Men's Casual Sneakers</v>
      </c>
      <c r="L1070" s="4" t="str">
        <f>VLOOKUP(J1070,Cleaned_ProductTable!$A:$F,3,FALSE())</f>
        <v>Clothing</v>
      </c>
      <c r="M1070" s="4" t="str">
        <f>VLOOKUP(J1070,Cleaned_ProductTable!$A:$F,4,FALSE())</f>
        <v>Hogan-Lee</v>
      </c>
      <c r="N1070" s="4">
        <f>VLOOKUP(J1070,Cleaned_ProductTable!$A:$F,5,FALSE())</f>
        <v>353.47</v>
      </c>
      <c r="O1070" s="4" t="str">
        <f>Cleaned_SalesTable!E1070</f>
        <v>STORE7</v>
      </c>
      <c r="P1070" s="4" t="str">
        <f>VLOOKUP(O1070,Cleaned_StoreTable!$A:$F,2,FALSE())</f>
        <v>Martinez-Mullins</v>
      </c>
      <c r="Q1070" s="4" t="str">
        <f>VLOOKUP(O1070,Cleaned_StoreTable!$A:$F,3,FALSE())</f>
        <v>South</v>
      </c>
      <c r="R1070" s="4" t="str">
        <f>VLOOKUP(O1070,Cleaned_StoreTable!$A:$F,5,FALSE())</f>
        <v>Online</v>
      </c>
      <c r="S1070" s="4">
        <f>Cleaned_SalesTable!F1070</f>
        <v>2</v>
      </c>
      <c r="T1070" s="9">
        <f>Cleaned_SalesTable!G1070</f>
        <v>606.35</v>
      </c>
      <c r="U1070" s="8">
        <f>Cleaned_SalesTable!H1070</f>
        <v>0.16</v>
      </c>
      <c r="V1070" s="4" t="str">
        <f>Cleaned_SalesTable!I1070</f>
        <v>COD</v>
      </c>
      <c r="W1070" s="9">
        <f>Cleaned_SalesTable!J1070</f>
        <v>1018.668</v>
      </c>
      <c r="X1070" s="9">
        <f t="shared" si="98"/>
        <v>706.94</v>
      </c>
      <c r="Y1070" s="9">
        <f t="shared" si="99"/>
        <v>311.73</v>
      </c>
      <c r="Z1070" s="10">
        <f t="shared" si="100"/>
        <v>0.30599999999999999</v>
      </c>
      <c r="AA1070" s="4" t="str">
        <f t="shared" si="101"/>
        <v>Standard</v>
      </c>
    </row>
    <row r="1071" spans="1:27" ht="15" customHeight="1" x14ac:dyDescent="0.3">
      <c r="A1071" s="4" t="str">
        <f>Cleaned_SalesTable!A1071</f>
        <v>SALE1069</v>
      </c>
      <c r="B1071" s="26">
        <f>Cleaned_SalesTable!B1071</f>
        <v>45481</v>
      </c>
      <c r="C1071" s="4" t="str">
        <f t="shared" si="96"/>
        <v>Jul-2024</v>
      </c>
      <c r="D1071" s="24">
        <f t="shared" si="97"/>
        <v>2024</v>
      </c>
      <c r="E1071" s="4" t="str">
        <f>Cleaned_SalesTable!C1071</f>
        <v>CUST1163</v>
      </c>
      <c r="F1071" s="4" t="str">
        <f>VLOOKUP(E1071,Cleaned_CustomerTable!$A:$H,2,FALSE())</f>
        <v>Joseph Jones</v>
      </c>
      <c r="G1071" s="24">
        <f>VLOOKUP(E1071,Cleaned_CustomerTable!$A:$H,3,FALSE())</f>
        <v>21</v>
      </c>
      <c r="H1071" s="4" t="str">
        <f>VLOOKUP(E1071,Cleaned_CustomerTable!$A:$H,8,FALSE())</f>
        <v>Bronze</v>
      </c>
      <c r="I1071" s="4" t="str">
        <f>VLOOKUP(E1071,Cleaned_CustomerTable!$A:$H,6,FALSE())</f>
        <v>Illinois</v>
      </c>
      <c r="J1071" s="4" t="str">
        <f>Cleaned_SalesTable!D1071</f>
        <v>PROD98</v>
      </c>
      <c r="K1071" s="4" t="str">
        <f>VLOOKUP(J1071,Cleaned_ProductTable!$A:$F,2,FALSE())</f>
        <v>Portable Bluetooth Speaker</v>
      </c>
      <c r="L1071" s="4" t="str">
        <f>VLOOKUP(J1071,Cleaned_ProductTable!$A:$F,3,FALSE())</f>
        <v>Electronics</v>
      </c>
      <c r="M1071" s="4" t="str">
        <f>VLOOKUP(J1071,Cleaned_ProductTable!$A:$F,4,FALSE())</f>
        <v>Flores-King</v>
      </c>
      <c r="N1071" s="4">
        <f>VLOOKUP(J1071,Cleaned_ProductTable!$A:$F,5,FALSE())</f>
        <v>431.67</v>
      </c>
      <c r="O1071" s="4" t="str">
        <f>Cleaned_SalesTable!E1071</f>
        <v>STORE4</v>
      </c>
      <c r="P1071" s="4" t="str">
        <f>VLOOKUP(O1071,Cleaned_StoreTable!$A:$F,2,FALSE())</f>
        <v>Alexander Group</v>
      </c>
      <c r="Q1071" s="4" t="str">
        <f>VLOOKUP(O1071,Cleaned_StoreTable!$A:$F,3,FALSE())</f>
        <v>South</v>
      </c>
      <c r="R1071" s="4" t="str">
        <f>VLOOKUP(O1071,Cleaned_StoreTable!$A:$F,5,FALSE())</f>
        <v>Online</v>
      </c>
      <c r="S1071" s="4">
        <f>Cleaned_SalesTable!F1071</f>
        <v>3</v>
      </c>
      <c r="T1071" s="9">
        <f>Cleaned_SalesTable!G1071</f>
        <v>904.19</v>
      </c>
      <c r="U1071" s="8">
        <f>Cleaned_SalesTable!H1071</f>
        <v>0.09</v>
      </c>
      <c r="V1071" s="4" t="str">
        <f>Cleaned_SalesTable!I1071</f>
        <v>Credit Card</v>
      </c>
      <c r="W1071" s="9">
        <f>Cleaned_SalesTable!J1071</f>
        <v>2468.4387000000002</v>
      </c>
      <c r="X1071" s="9">
        <f t="shared" si="98"/>
        <v>1295.01</v>
      </c>
      <c r="Y1071" s="9">
        <f t="shared" si="99"/>
        <v>1173.43</v>
      </c>
      <c r="Z1071" s="10">
        <f t="shared" si="100"/>
        <v>0.47539999999999999</v>
      </c>
      <c r="AA1071" s="4" t="str">
        <f t="shared" si="101"/>
        <v>High Value</v>
      </c>
    </row>
    <row r="1072" spans="1:27" ht="15" customHeight="1" x14ac:dyDescent="0.3">
      <c r="A1072" s="4" t="str">
        <f>Cleaned_SalesTable!A1072</f>
        <v>SALE1070</v>
      </c>
      <c r="B1072" s="26">
        <f>Cleaned_SalesTable!B1072</f>
        <v>45576</v>
      </c>
      <c r="C1072" s="4" t="str">
        <f t="shared" si="96"/>
        <v>Oct-2024</v>
      </c>
      <c r="D1072" s="24">
        <f t="shared" si="97"/>
        <v>2024</v>
      </c>
      <c r="E1072" s="4" t="str">
        <f>Cleaned_SalesTable!C1072</f>
        <v>CUST1151</v>
      </c>
      <c r="F1072" s="4" t="str">
        <f>VLOOKUP(E1072,Cleaned_CustomerTable!$A:$H,2,FALSE())</f>
        <v>Michael Davies</v>
      </c>
      <c r="G1072" s="24">
        <f>VLOOKUP(E1072,Cleaned_CustomerTable!$A:$H,3,FALSE())</f>
        <v>25</v>
      </c>
      <c r="H1072" s="4" t="str">
        <f>VLOOKUP(E1072,Cleaned_CustomerTable!$A:$H,8,FALSE())</f>
        <v>Gold</v>
      </c>
      <c r="I1072" s="4" t="str">
        <f>VLOOKUP(E1072,Cleaned_CustomerTable!$A:$H,6,FALSE())</f>
        <v>Oregon</v>
      </c>
      <c r="J1072" s="4" t="str">
        <f>Cleaned_SalesTable!D1072</f>
        <v>PROD50</v>
      </c>
      <c r="K1072" s="4" t="str">
        <f>VLOOKUP(J1072,Cleaned_ProductTable!$A:$F,2,FALSE())</f>
        <v>Boxing Hand Wraps</v>
      </c>
      <c r="L1072" s="4" t="str">
        <f>VLOOKUP(J1072,Cleaned_ProductTable!$A:$F,3,FALSE())</f>
        <v>Sports</v>
      </c>
      <c r="M1072" s="4" t="str">
        <f>VLOOKUP(J1072,Cleaned_ProductTable!$A:$F,4,FALSE())</f>
        <v>Smith-King</v>
      </c>
      <c r="N1072" s="4">
        <f>VLOOKUP(J1072,Cleaned_ProductTable!$A:$F,5,FALSE())</f>
        <v>190.29</v>
      </c>
      <c r="O1072" s="4" t="str">
        <f>Cleaned_SalesTable!E1072</f>
        <v>STORE2</v>
      </c>
      <c r="P1072" s="4" t="str">
        <f>VLOOKUP(O1072,Cleaned_StoreTable!$A:$F,2,FALSE())</f>
        <v>Black-Horn</v>
      </c>
      <c r="Q1072" s="4" t="str">
        <f>VLOOKUP(O1072,Cleaned_StoreTable!$A:$F,3,FALSE())</f>
        <v>South</v>
      </c>
      <c r="R1072" s="4" t="str">
        <f>VLOOKUP(O1072,Cleaned_StoreTable!$A:$F,5,FALSE())</f>
        <v>Outlet</v>
      </c>
      <c r="S1072" s="4">
        <f>Cleaned_SalesTable!F1072</f>
        <v>4</v>
      </c>
      <c r="T1072" s="9">
        <f>Cleaned_SalesTable!G1072</f>
        <v>694.61</v>
      </c>
      <c r="U1072" s="8">
        <f>Cleaned_SalesTable!H1072</f>
        <v>0.18</v>
      </c>
      <c r="V1072" s="4" t="str">
        <f>Cleaned_SalesTable!I1072</f>
        <v>COD</v>
      </c>
      <c r="W1072" s="9">
        <f>Cleaned_SalesTable!J1072</f>
        <v>2278.3208</v>
      </c>
      <c r="X1072" s="9">
        <f t="shared" si="98"/>
        <v>761.16</v>
      </c>
      <c r="Y1072" s="9">
        <f t="shared" si="99"/>
        <v>1517.16</v>
      </c>
      <c r="Z1072" s="10">
        <f t="shared" si="100"/>
        <v>0.66590000000000005</v>
      </c>
      <c r="AA1072" s="4" t="str">
        <f t="shared" si="101"/>
        <v>High Value</v>
      </c>
    </row>
    <row r="1073" spans="1:27" ht="15" customHeight="1" x14ac:dyDescent="0.3">
      <c r="A1073" s="4" t="str">
        <f>Cleaned_SalesTable!A1073</f>
        <v>SALE1071</v>
      </c>
      <c r="B1073" s="26">
        <f>Cleaned_SalesTable!B1073</f>
        <v>45215</v>
      </c>
      <c r="C1073" s="4" t="str">
        <f t="shared" si="96"/>
        <v>Oct-2023</v>
      </c>
      <c r="D1073" s="24">
        <f t="shared" si="97"/>
        <v>2023</v>
      </c>
      <c r="E1073" s="4" t="str">
        <f>Cleaned_SalesTable!C1073</f>
        <v>CUST1225</v>
      </c>
      <c r="F1073" s="4" t="str">
        <f>VLOOKUP(E1073,Cleaned_CustomerTable!$A:$H,2,FALSE())</f>
        <v>Elizabeth Stanley</v>
      </c>
      <c r="G1073" s="24">
        <f>VLOOKUP(E1073,Cleaned_CustomerTable!$A:$H,3,FALSE())</f>
        <v>46</v>
      </c>
      <c r="H1073" s="4" t="str">
        <f>VLOOKUP(E1073,Cleaned_CustomerTable!$A:$H,8,FALSE())</f>
        <v>Platinum</v>
      </c>
      <c r="I1073" s="4" t="str">
        <f>VLOOKUP(E1073,Cleaned_CustomerTable!$A:$H,6,FALSE())</f>
        <v>Utah</v>
      </c>
      <c r="J1073" s="4" t="str">
        <f>Cleaned_SalesTable!D1073</f>
        <v>PROD89</v>
      </c>
      <c r="K1073" s="4" t="str">
        <f>VLOOKUP(J1073,Cleaned_ProductTable!$A:$F,2,FALSE())</f>
        <v>Face Foundation Kit</v>
      </c>
      <c r="L1073" s="4" t="str">
        <f>VLOOKUP(J1073,Cleaned_ProductTable!$A:$F,3,FALSE())</f>
        <v>Beauty</v>
      </c>
      <c r="M1073" s="4" t="str">
        <f>VLOOKUP(J1073,Cleaned_ProductTable!$A:$F,4,FALSE())</f>
        <v>Taylor-Elliott</v>
      </c>
      <c r="N1073" s="4">
        <f>VLOOKUP(J1073,Cleaned_ProductTable!$A:$F,5,FALSE())</f>
        <v>183.04</v>
      </c>
      <c r="O1073" s="4" t="str">
        <f>Cleaned_SalesTable!E1073</f>
        <v>STORE2</v>
      </c>
      <c r="P1073" s="4" t="str">
        <f>VLOOKUP(O1073,Cleaned_StoreTable!$A:$F,2,FALSE())</f>
        <v>Black-Horn</v>
      </c>
      <c r="Q1073" s="4" t="str">
        <f>VLOOKUP(O1073,Cleaned_StoreTable!$A:$F,3,FALSE())</f>
        <v>South</v>
      </c>
      <c r="R1073" s="4" t="str">
        <f>VLOOKUP(O1073,Cleaned_StoreTable!$A:$F,5,FALSE())</f>
        <v>Outlet</v>
      </c>
      <c r="S1073" s="4">
        <f>Cleaned_SalesTable!F1073</f>
        <v>4</v>
      </c>
      <c r="T1073" s="9">
        <f>Cleaned_SalesTable!G1073</f>
        <v>753.83</v>
      </c>
      <c r="U1073" s="8">
        <f>Cleaned_SalesTable!H1073</f>
        <v>0.24</v>
      </c>
      <c r="V1073" s="4" t="str">
        <f>Cleaned_SalesTable!I1073</f>
        <v>Credit Card</v>
      </c>
      <c r="W1073" s="9">
        <f>Cleaned_SalesTable!J1073</f>
        <v>2291.6432</v>
      </c>
      <c r="X1073" s="9">
        <f t="shared" si="98"/>
        <v>732.16</v>
      </c>
      <c r="Y1073" s="9">
        <f t="shared" si="99"/>
        <v>1559.48</v>
      </c>
      <c r="Z1073" s="10">
        <f t="shared" si="100"/>
        <v>0.68049999999999999</v>
      </c>
      <c r="AA1073" s="4" t="str">
        <f t="shared" si="101"/>
        <v>High Value</v>
      </c>
    </row>
    <row r="1074" spans="1:27" ht="15" customHeight="1" x14ac:dyDescent="0.3">
      <c r="A1074" s="4" t="str">
        <f>Cleaned_SalesTable!A1074</f>
        <v>SALE1072</v>
      </c>
      <c r="B1074" s="26">
        <f>Cleaned_SalesTable!B1074</f>
        <v>45653</v>
      </c>
      <c r="C1074" s="4" t="str">
        <f t="shared" si="96"/>
        <v>Dec-2024</v>
      </c>
      <c r="D1074" s="24">
        <f t="shared" si="97"/>
        <v>2024</v>
      </c>
      <c r="E1074" s="4" t="str">
        <f>Cleaned_SalesTable!C1074</f>
        <v>CUST1197</v>
      </c>
      <c r="F1074" s="4" t="str">
        <f>VLOOKUP(E1074,Cleaned_CustomerTable!$A:$H,2,FALSE())</f>
        <v>Andrea Jacobs</v>
      </c>
      <c r="G1074" s="24">
        <f>VLOOKUP(E1074,Cleaned_CustomerTable!$A:$H,3,FALSE())</f>
        <v>45</v>
      </c>
      <c r="H1074" s="4" t="str">
        <f>VLOOKUP(E1074,Cleaned_CustomerTable!$A:$H,8,FALSE())</f>
        <v>Platinum</v>
      </c>
      <c r="I1074" s="4" t="str">
        <f>VLOOKUP(E1074,Cleaned_CustomerTable!$A:$H,6,FALSE())</f>
        <v>Minnesota</v>
      </c>
      <c r="J1074" s="4" t="str">
        <f>Cleaned_SalesTable!D1074</f>
        <v>PROD21</v>
      </c>
      <c r="K1074" s="4" t="str">
        <f>VLOOKUP(J1074,Cleaned_ProductTable!$A:$F,2,FALSE())</f>
        <v>Multi-Purpose Storage Box</v>
      </c>
      <c r="L1074" s="4" t="str">
        <f>VLOOKUP(J1074,Cleaned_ProductTable!$A:$F,3,FALSE())</f>
        <v>Home</v>
      </c>
      <c r="M1074" s="4" t="str">
        <f>VLOOKUP(J1074,Cleaned_ProductTable!$A:$F,4,FALSE())</f>
        <v>Gardner-Montes</v>
      </c>
      <c r="N1074" s="4">
        <f>VLOOKUP(J1074,Cleaned_ProductTable!$A:$F,5,FALSE())</f>
        <v>123.46</v>
      </c>
      <c r="O1074" s="4" t="str">
        <f>Cleaned_SalesTable!E1074</f>
        <v>STORE8</v>
      </c>
      <c r="P1074" s="4" t="str">
        <f>VLOOKUP(O1074,Cleaned_StoreTable!$A:$F,2,FALSE())</f>
        <v>Bean, Jones and Park</v>
      </c>
      <c r="Q1074" s="4" t="str">
        <f>VLOOKUP(O1074,Cleaned_StoreTable!$A:$F,3,FALSE())</f>
        <v>West</v>
      </c>
      <c r="R1074" s="4" t="str">
        <f>VLOOKUP(O1074,Cleaned_StoreTable!$A:$F,5,FALSE())</f>
        <v>Online</v>
      </c>
      <c r="S1074" s="4">
        <f>Cleaned_SalesTable!F1074</f>
        <v>1</v>
      </c>
      <c r="T1074" s="9">
        <f>Cleaned_SalesTable!G1074</f>
        <v>66.22</v>
      </c>
      <c r="U1074" s="8">
        <f>Cleaned_SalesTable!H1074</f>
        <v>0.02</v>
      </c>
      <c r="V1074" s="4" t="str">
        <f>Cleaned_SalesTable!I1074</f>
        <v>Credit Card</v>
      </c>
      <c r="W1074" s="9">
        <f>Cleaned_SalesTable!J1074</f>
        <v>64.895600000000002</v>
      </c>
      <c r="X1074" s="9">
        <f t="shared" si="98"/>
        <v>123.46</v>
      </c>
      <c r="Y1074" s="9">
        <f t="shared" si="99"/>
        <v>-58.56</v>
      </c>
      <c r="Z1074" s="10">
        <f t="shared" si="100"/>
        <v>-0.90239999999999998</v>
      </c>
      <c r="AA1074" s="4" t="str">
        <f t="shared" si="101"/>
        <v>Standard</v>
      </c>
    </row>
    <row r="1075" spans="1:27" ht="15" customHeight="1" x14ac:dyDescent="0.3">
      <c r="A1075" s="4" t="str">
        <f>Cleaned_SalesTable!A1075</f>
        <v>SALE1073</v>
      </c>
      <c r="B1075" s="26">
        <f>Cleaned_SalesTable!B1075</f>
        <v>45241</v>
      </c>
      <c r="C1075" s="4" t="str">
        <f t="shared" si="96"/>
        <v>Nov-2023</v>
      </c>
      <c r="D1075" s="24">
        <f t="shared" si="97"/>
        <v>2023</v>
      </c>
      <c r="E1075" s="4" t="str">
        <f>Cleaned_SalesTable!C1075</f>
        <v>CUST1337</v>
      </c>
      <c r="F1075" s="4" t="str">
        <f>VLOOKUP(E1075,Cleaned_CustomerTable!$A:$H,2,FALSE())</f>
        <v>Carol Lewis</v>
      </c>
      <c r="G1075" s="24">
        <f>VLOOKUP(E1075,Cleaned_CustomerTable!$A:$H,3,FALSE())</f>
        <v>40</v>
      </c>
      <c r="H1075" s="4" t="str">
        <f>VLOOKUP(E1075,Cleaned_CustomerTable!$A:$H,8,FALSE())</f>
        <v>Bronze</v>
      </c>
      <c r="I1075" s="4" t="str">
        <f>VLOOKUP(E1075,Cleaned_CustomerTable!$A:$H,6,FALSE())</f>
        <v>North Carolina</v>
      </c>
      <c r="J1075" s="4" t="str">
        <f>Cleaned_SalesTable!D1075</f>
        <v>PROD64</v>
      </c>
      <c r="K1075" s="4" t="str">
        <f>VLOOKUP(J1075,Cleaned_ProductTable!$A:$F,2,FALSE())</f>
        <v>Matte Lipstick Set</v>
      </c>
      <c r="L1075" s="4" t="str">
        <f>VLOOKUP(J1075,Cleaned_ProductTable!$A:$F,3,FALSE())</f>
        <v>Beauty</v>
      </c>
      <c r="M1075" s="4" t="str">
        <f>VLOOKUP(J1075,Cleaned_ProductTable!$A:$F,4,FALSE())</f>
        <v>Zhang Inc</v>
      </c>
      <c r="N1075" s="4">
        <f>VLOOKUP(J1075,Cleaned_ProductTable!$A:$F,5,FALSE())</f>
        <v>299.11</v>
      </c>
      <c r="O1075" s="4" t="str">
        <f>Cleaned_SalesTable!E1075</f>
        <v>STORE14</v>
      </c>
      <c r="P1075" s="4" t="str">
        <f>VLOOKUP(O1075,Cleaned_StoreTable!$A:$F,2,FALSE())</f>
        <v>Mcdonald Inc</v>
      </c>
      <c r="Q1075" s="4" t="str">
        <f>VLOOKUP(O1075,Cleaned_StoreTable!$A:$F,3,FALSE())</f>
        <v>South</v>
      </c>
      <c r="R1075" s="4" t="str">
        <f>VLOOKUP(O1075,Cleaned_StoreTable!$A:$F,5,FALSE())</f>
        <v>Outlet</v>
      </c>
      <c r="S1075" s="4">
        <f>Cleaned_SalesTable!F1075</f>
        <v>2</v>
      </c>
      <c r="T1075" s="9">
        <f>Cleaned_SalesTable!G1075</f>
        <v>891.8</v>
      </c>
      <c r="U1075" s="8">
        <f>Cleaned_SalesTable!H1075</f>
        <v>0.28999999999999998</v>
      </c>
      <c r="V1075" s="4" t="str">
        <f>Cleaned_SalesTable!I1075</f>
        <v>COD</v>
      </c>
      <c r="W1075" s="9">
        <f>Cleaned_SalesTable!J1075</f>
        <v>1266.356</v>
      </c>
      <c r="X1075" s="9">
        <f t="shared" si="98"/>
        <v>598.22</v>
      </c>
      <c r="Y1075" s="9">
        <f t="shared" si="99"/>
        <v>668.14</v>
      </c>
      <c r="Z1075" s="10">
        <f t="shared" si="100"/>
        <v>0.52759999999999996</v>
      </c>
      <c r="AA1075" s="4" t="str">
        <f t="shared" si="101"/>
        <v>High Value</v>
      </c>
    </row>
    <row r="1076" spans="1:27" ht="15" customHeight="1" x14ac:dyDescent="0.3">
      <c r="A1076" s="4" t="str">
        <f>Cleaned_SalesTable!A1076</f>
        <v>SALE1074</v>
      </c>
      <c r="B1076" s="26">
        <f>Cleaned_SalesTable!B1076</f>
        <v>45428</v>
      </c>
      <c r="C1076" s="4" t="str">
        <f t="shared" si="96"/>
        <v>May-2024</v>
      </c>
      <c r="D1076" s="24">
        <f t="shared" si="97"/>
        <v>2024</v>
      </c>
      <c r="E1076" s="4" t="str">
        <f>Cleaned_SalesTable!C1076</f>
        <v>CUST1363</v>
      </c>
      <c r="F1076" s="4" t="str">
        <f>VLOOKUP(E1076,Cleaned_CustomerTable!$A:$H,2,FALSE())</f>
        <v>Elizabeth Smith</v>
      </c>
      <c r="G1076" s="24">
        <f>VLOOKUP(E1076,Cleaned_CustomerTable!$A:$H,3,FALSE())</f>
        <v>23</v>
      </c>
      <c r="H1076" s="4" t="str">
        <f>VLOOKUP(E1076,Cleaned_CustomerTable!$A:$H,8,FALSE())</f>
        <v>Bronze</v>
      </c>
      <c r="I1076" s="4" t="str">
        <f>VLOOKUP(E1076,Cleaned_CustomerTable!$A:$H,6,FALSE())</f>
        <v>Ohio</v>
      </c>
      <c r="J1076" s="4" t="str">
        <f>Cleaned_SalesTable!D1076</f>
        <v>PROD75</v>
      </c>
      <c r="K1076" s="4" t="str">
        <f>VLOOKUP(J1076,Cleaned_ProductTable!$A:$F,2,FALSE())</f>
        <v>Women's Ankle Boots</v>
      </c>
      <c r="L1076" s="4" t="str">
        <f>VLOOKUP(J1076,Cleaned_ProductTable!$A:$F,3,FALSE())</f>
        <v>Clothing</v>
      </c>
      <c r="M1076" s="4" t="str">
        <f>VLOOKUP(J1076,Cleaned_ProductTable!$A:$F,4,FALSE())</f>
        <v>Poole PLC</v>
      </c>
      <c r="N1076" s="4">
        <f>VLOOKUP(J1076,Cleaned_ProductTable!$A:$F,5,FALSE())</f>
        <v>158.13999999999999</v>
      </c>
      <c r="O1076" s="4" t="str">
        <f>Cleaned_SalesTable!E1076</f>
        <v>STORE9</v>
      </c>
      <c r="P1076" s="4" t="str">
        <f>VLOOKUP(O1076,Cleaned_StoreTable!$A:$F,2,FALSE())</f>
        <v>Moore, Padilla and Butler</v>
      </c>
      <c r="Q1076" s="4" t="str">
        <f>VLOOKUP(O1076,Cleaned_StoreTable!$A:$F,3,FALSE())</f>
        <v>South</v>
      </c>
      <c r="R1076" s="4" t="str">
        <f>VLOOKUP(O1076,Cleaned_StoreTable!$A:$F,5,FALSE())</f>
        <v>Flagship</v>
      </c>
      <c r="S1076" s="4">
        <f>Cleaned_SalesTable!F1076</f>
        <v>4</v>
      </c>
      <c r="T1076" s="9">
        <f>Cleaned_SalesTable!G1076</f>
        <v>255.48</v>
      </c>
      <c r="U1076" s="8">
        <f>Cleaned_SalesTable!H1076</f>
        <v>0.03</v>
      </c>
      <c r="V1076" s="4" t="str">
        <f>Cleaned_SalesTable!I1076</f>
        <v>COD</v>
      </c>
      <c r="W1076" s="9">
        <f>Cleaned_SalesTable!J1076</f>
        <v>991.26239999999996</v>
      </c>
      <c r="X1076" s="9">
        <f t="shared" si="98"/>
        <v>632.55999999999995</v>
      </c>
      <c r="Y1076" s="9">
        <f t="shared" si="99"/>
        <v>358.7</v>
      </c>
      <c r="Z1076" s="10">
        <f t="shared" si="100"/>
        <v>0.3619</v>
      </c>
      <c r="AA1076" s="4" t="str">
        <f t="shared" si="101"/>
        <v>Standard</v>
      </c>
    </row>
    <row r="1077" spans="1:27" ht="15" customHeight="1" x14ac:dyDescent="0.3">
      <c r="A1077" s="4" t="str">
        <f>Cleaned_SalesTable!A1077</f>
        <v>SALE1075</v>
      </c>
      <c r="B1077" s="26">
        <f>Cleaned_SalesTable!B1077</f>
        <v>45593</v>
      </c>
      <c r="C1077" s="4" t="str">
        <f t="shared" si="96"/>
        <v>Oct-2024</v>
      </c>
      <c r="D1077" s="24">
        <f t="shared" si="97"/>
        <v>2024</v>
      </c>
      <c r="E1077" s="4" t="str">
        <f>Cleaned_SalesTable!C1077</f>
        <v>CUST1301</v>
      </c>
      <c r="F1077" s="4" t="str">
        <f>VLOOKUP(E1077,Cleaned_CustomerTable!$A:$H,2,FALSE())</f>
        <v>Ryan Kane</v>
      </c>
      <c r="G1077" s="24">
        <f>VLOOKUP(E1077,Cleaned_CustomerTable!$A:$H,3,FALSE())</f>
        <v>50</v>
      </c>
      <c r="H1077" s="4" t="str">
        <f>VLOOKUP(E1077,Cleaned_CustomerTable!$A:$H,8,FALSE())</f>
        <v>Gold</v>
      </c>
      <c r="I1077" s="4" t="str">
        <f>VLOOKUP(E1077,Cleaned_CustomerTable!$A:$H,6,FALSE())</f>
        <v>Virginia</v>
      </c>
      <c r="J1077" s="4" t="str">
        <f>Cleaned_SalesTable!D1077</f>
        <v>PROD84</v>
      </c>
      <c r="K1077" s="4" t="str">
        <f>VLOOKUP(J1077,Cleaned_ProductTable!$A:$F,2,FALSE())</f>
        <v>Wooden Bookshelf</v>
      </c>
      <c r="L1077" s="4" t="str">
        <f>VLOOKUP(J1077,Cleaned_ProductTable!$A:$F,3,FALSE())</f>
        <v>Home</v>
      </c>
      <c r="M1077" s="4" t="str">
        <f>VLOOKUP(J1077,Cleaned_ProductTable!$A:$F,4,FALSE())</f>
        <v>Collins-Stephenson</v>
      </c>
      <c r="N1077" s="4">
        <f>VLOOKUP(J1077,Cleaned_ProductTable!$A:$F,5,FALSE())</f>
        <v>388.46</v>
      </c>
      <c r="O1077" s="4" t="str">
        <f>Cleaned_SalesTable!E1077</f>
        <v>STORE17</v>
      </c>
      <c r="P1077" s="4" t="str">
        <f>VLOOKUP(O1077,Cleaned_StoreTable!$A:$F,2,FALSE())</f>
        <v>Holloway Ltd</v>
      </c>
      <c r="Q1077" s="4" t="str">
        <f>VLOOKUP(O1077,Cleaned_StoreTable!$A:$F,3,FALSE())</f>
        <v>North</v>
      </c>
      <c r="R1077" s="4" t="str">
        <f>VLOOKUP(O1077,Cleaned_StoreTable!$A:$F,5,FALSE())</f>
        <v>Flagship</v>
      </c>
      <c r="S1077" s="4">
        <f>Cleaned_SalesTable!F1077</f>
        <v>4</v>
      </c>
      <c r="T1077" s="9">
        <f>Cleaned_SalesTable!G1077</f>
        <v>604.87</v>
      </c>
      <c r="U1077" s="8">
        <f>Cleaned_SalesTable!H1077</f>
        <v>0.28000000000000003</v>
      </c>
      <c r="V1077" s="4" t="str">
        <f>Cleaned_SalesTable!I1077</f>
        <v>PayPal</v>
      </c>
      <c r="W1077" s="9">
        <f>Cleaned_SalesTable!J1077</f>
        <v>1742.0255999999999</v>
      </c>
      <c r="X1077" s="9">
        <f t="shared" si="98"/>
        <v>1553.84</v>
      </c>
      <c r="Y1077" s="9">
        <f t="shared" si="99"/>
        <v>188.19</v>
      </c>
      <c r="Z1077" s="10">
        <f t="shared" si="100"/>
        <v>0.108</v>
      </c>
      <c r="AA1077" s="4" t="str">
        <f t="shared" si="101"/>
        <v>High Value</v>
      </c>
    </row>
    <row r="1078" spans="1:27" ht="15" customHeight="1" x14ac:dyDescent="0.3">
      <c r="A1078" s="4" t="str">
        <f>Cleaned_SalesTable!A1078</f>
        <v>SALE1076</v>
      </c>
      <c r="B1078" s="26">
        <f>Cleaned_SalesTable!B1078</f>
        <v>45370</v>
      </c>
      <c r="C1078" s="4" t="str">
        <f t="shared" si="96"/>
        <v>Mar-2024</v>
      </c>
      <c r="D1078" s="24">
        <f t="shared" si="97"/>
        <v>2024</v>
      </c>
      <c r="E1078" s="4" t="str">
        <f>Cleaned_SalesTable!C1078</f>
        <v>CUST1045</v>
      </c>
      <c r="F1078" s="4" t="str">
        <f>VLOOKUP(E1078,Cleaned_CustomerTable!$A:$H,2,FALSE())</f>
        <v>Jordan Jackson Dds</v>
      </c>
      <c r="G1078" s="24">
        <f>VLOOKUP(E1078,Cleaned_CustomerTable!$A:$H,3,FALSE())</f>
        <v>54</v>
      </c>
      <c r="H1078" s="4" t="str">
        <f>VLOOKUP(E1078,Cleaned_CustomerTable!$A:$H,8,FALSE())</f>
        <v>Gold</v>
      </c>
      <c r="I1078" s="4" t="str">
        <f>VLOOKUP(E1078,Cleaned_CustomerTable!$A:$H,6,FALSE())</f>
        <v>Arizona</v>
      </c>
      <c r="J1078" s="4" t="str">
        <f>Cleaned_SalesTable!D1078</f>
        <v>PROD33</v>
      </c>
      <c r="K1078" s="4" t="str">
        <f>VLOOKUP(J1078,Cleaned_ProductTable!$A:$F,2,FALSE())</f>
        <v>Modern Wall Clock</v>
      </c>
      <c r="L1078" s="4" t="str">
        <f>VLOOKUP(J1078,Cleaned_ProductTable!$A:$F,3,FALSE())</f>
        <v>Home</v>
      </c>
      <c r="M1078" s="4" t="str">
        <f>VLOOKUP(J1078,Cleaned_ProductTable!$A:$F,4,FALSE())</f>
        <v>Weiss-Watson</v>
      </c>
      <c r="N1078" s="4">
        <f>VLOOKUP(J1078,Cleaned_ProductTable!$A:$F,5,FALSE())</f>
        <v>179.77</v>
      </c>
      <c r="O1078" s="4" t="str">
        <f>Cleaned_SalesTable!E1078</f>
        <v>STORE17</v>
      </c>
      <c r="P1078" s="4" t="str">
        <f>VLOOKUP(O1078,Cleaned_StoreTable!$A:$F,2,FALSE())</f>
        <v>Holloway Ltd</v>
      </c>
      <c r="Q1078" s="4" t="str">
        <f>VLOOKUP(O1078,Cleaned_StoreTable!$A:$F,3,FALSE())</f>
        <v>North</v>
      </c>
      <c r="R1078" s="4" t="str">
        <f>VLOOKUP(O1078,Cleaned_StoreTable!$A:$F,5,FALSE())</f>
        <v>Flagship</v>
      </c>
      <c r="S1078" s="4">
        <f>Cleaned_SalesTable!F1078</f>
        <v>3</v>
      </c>
      <c r="T1078" s="9">
        <f>Cleaned_SalesTable!G1078</f>
        <v>623.82000000000005</v>
      </c>
      <c r="U1078" s="8">
        <f>Cleaned_SalesTable!H1078</f>
        <v>0.13</v>
      </c>
      <c r="V1078" s="4" t="str">
        <f>Cleaned_SalesTable!I1078</f>
        <v>COD</v>
      </c>
      <c r="W1078" s="9">
        <f>Cleaned_SalesTable!J1078</f>
        <v>1628.1702</v>
      </c>
      <c r="X1078" s="9">
        <f t="shared" si="98"/>
        <v>539.30999999999995</v>
      </c>
      <c r="Y1078" s="9">
        <f t="shared" si="99"/>
        <v>1088.8599999999999</v>
      </c>
      <c r="Z1078" s="10">
        <f t="shared" si="100"/>
        <v>0.66879999999999995</v>
      </c>
      <c r="AA1078" s="4" t="str">
        <f t="shared" si="101"/>
        <v>High Value</v>
      </c>
    </row>
    <row r="1079" spans="1:27" ht="15" customHeight="1" x14ac:dyDescent="0.3">
      <c r="A1079" s="4" t="str">
        <f>Cleaned_SalesTable!A1079</f>
        <v>SALE1077</v>
      </c>
      <c r="B1079" s="26">
        <f>Cleaned_SalesTable!B1079</f>
        <v>45882</v>
      </c>
      <c r="C1079" s="4" t="str">
        <f t="shared" si="96"/>
        <v>Aug-2025</v>
      </c>
      <c r="D1079" s="24">
        <f t="shared" si="97"/>
        <v>2025</v>
      </c>
      <c r="E1079" s="4" t="str">
        <f>Cleaned_SalesTable!C1079</f>
        <v>CUST1138</v>
      </c>
      <c r="F1079" s="4" t="str">
        <f>VLOOKUP(E1079,Cleaned_CustomerTable!$A:$H,2,FALSE())</f>
        <v>Sean Roth</v>
      </c>
      <c r="G1079" s="24">
        <f>VLOOKUP(E1079,Cleaned_CustomerTable!$A:$H,3,FALSE())</f>
        <v>43</v>
      </c>
      <c r="H1079" s="4" t="str">
        <f>VLOOKUP(E1079,Cleaned_CustomerTable!$A:$H,8,FALSE())</f>
        <v>Gold</v>
      </c>
      <c r="I1079" s="4" t="str">
        <f>VLOOKUP(E1079,Cleaned_CustomerTable!$A:$H,6,FALSE())</f>
        <v>Virginia</v>
      </c>
      <c r="J1079" s="4" t="str">
        <f>Cleaned_SalesTable!D1079</f>
        <v>PROD71</v>
      </c>
      <c r="K1079" s="4" t="str">
        <f>VLOOKUP(J1079,Cleaned_ProductTable!$A:$F,2,FALSE())</f>
        <v>Hair Repair Oil Treatment</v>
      </c>
      <c r="L1079" s="4" t="str">
        <f>VLOOKUP(J1079,Cleaned_ProductTable!$A:$F,3,FALSE())</f>
        <v>Beauty</v>
      </c>
      <c r="M1079" s="4" t="str">
        <f>VLOOKUP(J1079,Cleaned_ProductTable!$A:$F,4,FALSE())</f>
        <v>Hopkins Ltd</v>
      </c>
      <c r="N1079" s="4">
        <f>VLOOKUP(J1079,Cleaned_ProductTable!$A:$F,5,FALSE())</f>
        <v>214.32</v>
      </c>
      <c r="O1079" s="4" t="str">
        <f>Cleaned_SalesTable!E1079</f>
        <v>STORE16</v>
      </c>
      <c r="P1079" s="4" t="str">
        <f>VLOOKUP(O1079,Cleaned_StoreTable!$A:$F,2,FALSE())</f>
        <v>Frederick-Wright</v>
      </c>
      <c r="Q1079" s="4" t="str">
        <f>VLOOKUP(O1079,Cleaned_StoreTable!$A:$F,3,FALSE())</f>
        <v>West</v>
      </c>
      <c r="R1079" s="4" t="str">
        <f>VLOOKUP(O1079,Cleaned_StoreTable!$A:$F,5,FALSE())</f>
        <v>Flagship</v>
      </c>
      <c r="S1079" s="4">
        <f>Cleaned_SalesTable!F1079</f>
        <v>3</v>
      </c>
      <c r="T1079" s="9">
        <f>Cleaned_SalesTable!G1079</f>
        <v>575.24</v>
      </c>
      <c r="U1079" s="8">
        <f>Cleaned_SalesTable!H1079</f>
        <v>0.12</v>
      </c>
      <c r="V1079" s="4" t="str">
        <f>Cleaned_SalesTable!I1079</f>
        <v>COD</v>
      </c>
      <c r="W1079" s="9">
        <f>Cleaned_SalesTable!J1079</f>
        <v>1518.6335999999999</v>
      </c>
      <c r="X1079" s="9">
        <f t="shared" si="98"/>
        <v>642.96</v>
      </c>
      <c r="Y1079" s="9">
        <f t="shared" si="99"/>
        <v>875.67</v>
      </c>
      <c r="Z1079" s="10">
        <f t="shared" si="100"/>
        <v>0.5766</v>
      </c>
      <c r="AA1079" s="4" t="str">
        <f t="shared" si="101"/>
        <v>High Value</v>
      </c>
    </row>
    <row r="1080" spans="1:27" ht="15" customHeight="1" x14ac:dyDescent="0.3">
      <c r="A1080" s="4" t="str">
        <f>Cleaned_SalesTable!A1080</f>
        <v>SALE1078</v>
      </c>
      <c r="B1080" s="26">
        <f>Cleaned_SalesTable!B1080</f>
        <v>45878</v>
      </c>
      <c r="C1080" s="4" t="str">
        <f t="shared" si="96"/>
        <v>Aug-2025</v>
      </c>
      <c r="D1080" s="24">
        <f t="shared" si="97"/>
        <v>2025</v>
      </c>
      <c r="E1080" s="4" t="str">
        <f>Cleaned_SalesTable!C1080</f>
        <v>CUST1414</v>
      </c>
      <c r="F1080" s="4" t="str">
        <f>VLOOKUP(E1080,Cleaned_CustomerTable!$A:$H,2,FALSE())</f>
        <v>Melissa Valentine</v>
      </c>
      <c r="G1080" s="24">
        <f>VLOOKUP(E1080,Cleaned_CustomerTable!$A:$H,3,FALSE())</f>
        <v>35</v>
      </c>
      <c r="H1080" s="4" t="str">
        <f>VLOOKUP(E1080,Cleaned_CustomerTable!$A:$H,8,FALSE())</f>
        <v>Gold</v>
      </c>
      <c r="I1080" s="4" t="str">
        <f>VLOOKUP(E1080,Cleaned_CustomerTable!$A:$H,6,FALSE())</f>
        <v>Missouri</v>
      </c>
      <c r="J1080" s="4" t="str">
        <f>Cleaned_SalesTable!D1080</f>
        <v>PROD4</v>
      </c>
      <c r="K1080" s="4" t="str">
        <f>VLOOKUP(J1080,Cleaned_ProductTable!$A:$F,2,FALSE())</f>
        <v>Women's Yoga Pants</v>
      </c>
      <c r="L1080" s="4" t="str">
        <f>VLOOKUP(J1080,Cleaned_ProductTable!$A:$F,3,FALSE())</f>
        <v>Clothing</v>
      </c>
      <c r="M1080" s="4" t="str">
        <f>VLOOKUP(J1080,Cleaned_ProductTable!$A:$F,4,FALSE())</f>
        <v>Gonzales-Davis</v>
      </c>
      <c r="N1080" s="4">
        <f>VLOOKUP(J1080,Cleaned_ProductTable!$A:$F,5,FALSE())</f>
        <v>306.45999999999998</v>
      </c>
      <c r="O1080" s="4" t="str">
        <f>Cleaned_SalesTable!E1080</f>
        <v>STORE11</v>
      </c>
      <c r="P1080" s="4" t="str">
        <f>VLOOKUP(O1080,Cleaned_StoreTable!$A:$F,2,FALSE())</f>
        <v>Aguirre-Keller</v>
      </c>
      <c r="Q1080" s="4" t="str">
        <f>VLOOKUP(O1080,Cleaned_StoreTable!$A:$F,3,FALSE())</f>
        <v>South</v>
      </c>
      <c r="R1080" s="4" t="str">
        <f>VLOOKUP(O1080,Cleaned_StoreTable!$A:$F,5,FALSE())</f>
        <v>Online</v>
      </c>
      <c r="S1080" s="4">
        <f>Cleaned_SalesTable!F1080</f>
        <v>1</v>
      </c>
      <c r="T1080" s="9">
        <f>Cleaned_SalesTable!G1080</f>
        <v>769.4</v>
      </c>
      <c r="U1080" s="8">
        <f>Cleaned_SalesTable!H1080</f>
        <v>0.16</v>
      </c>
      <c r="V1080" s="4" t="str">
        <f>Cleaned_SalesTable!I1080</f>
        <v>Credit Card</v>
      </c>
      <c r="W1080" s="9">
        <f>Cleaned_SalesTable!J1080</f>
        <v>646.29600000000005</v>
      </c>
      <c r="X1080" s="9">
        <f t="shared" si="98"/>
        <v>306.45999999999998</v>
      </c>
      <c r="Y1080" s="9">
        <f t="shared" si="99"/>
        <v>339.84</v>
      </c>
      <c r="Z1080" s="10">
        <f t="shared" si="100"/>
        <v>0.52580000000000005</v>
      </c>
      <c r="AA1080" s="4" t="str">
        <f t="shared" si="101"/>
        <v>Standard</v>
      </c>
    </row>
    <row r="1081" spans="1:27" ht="15" customHeight="1" x14ac:dyDescent="0.3">
      <c r="A1081" s="4" t="str">
        <f>Cleaned_SalesTable!A1081</f>
        <v>SALE1079</v>
      </c>
      <c r="B1081" s="26">
        <f>Cleaned_SalesTable!B1081</f>
        <v>45420</v>
      </c>
      <c r="C1081" s="4" t="str">
        <f t="shared" si="96"/>
        <v>May-2024</v>
      </c>
      <c r="D1081" s="24">
        <f t="shared" si="97"/>
        <v>2024</v>
      </c>
      <c r="E1081" s="4" t="str">
        <f>Cleaned_SalesTable!C1081</f>
        <v>CUST1329</v>
      </c>
      <c r="F1081" s="4" t="str">
        <f>VLOOKUP(E1081,Cleaned_CustomerTable!$A:$H,2,FALSE())</f>
        <v>Victor Mcintosh</v>
      </c>
      <c r="G1081" s="24">
        <f>VLOOKUP(E1081,Cleaned_CustomerTable!$A:$H,3,FALSE())</f>
        <v>62</v>
      </c>
      <c r="H1081" s="4" t="str">
        <f>VLOOKUP(E1081,Cleaned_CustomerTable!$A:$H,8,FALSE())</f>
        <v>Bronze</v>
      </c>
      <c r="I1081" s="4" t="str">
        <f>VLOOKUP(E1081,Cleaned_CustomerTable!$A:$H,6,FALSE())</f>
        <v>Minnesota</v>
      </c>
      <c r="J1081" s="4" t="str">
        <f>Cleaned_SalesTable!D1081</f>
        <v>PROD4</v>
      </c>
      <c r="K1081" s="4" t="str">
        <f>VLOOKUP(J1081,Cleaned_ProductTable!$A:$F,2,FALSE())</f>
        <v>Women's Yoga Pants</v>
      </c>
      <c r="L1081" s="4" t="str">
        <f>VLOOKUP(J1081,Cleaned_ProductTable!$A:$F,3,FALSE())</f>
        <v>Clothing</v>
      </c>
      <c r="M1081" s="4" t="str">
        <f>VLOOKUP(J1081,Cleaned_ProductTable!$A:$F,4,FALSE())</f>
        <v>Gonzales-Davis</v>
      </c>
      <c r="N1081" s="4">
        <f>VLOOKUP(J1081,Cleaned_ProductTable!$A:$F,5,FALSE())</f>
        <v>306.45999999999998</v>
      </c>
      <c r="O1081" s="4" t="str">
        <f>Cleaned_SalesTable!E1081</f>
        <v>STORE17</v>
      </c>
      <c r="P1081" s="4" t="str">
        <f>VLOOKUP(O1081,Cleaned_StoreTable!$A:$F,2,FALSE())</f>
        <v>Holloway Ltd</v>
      </c>
      <c r="Q1081" s="4" t="str">
        <f>VLOOKUP(O1081,Cleaned_StoreTable!$A:$F,3,FALSE())</f>
        <v>North</v>
      </c>
      <c r="R1081" s="4" t="str">
        <f>VLOOKUP(O1081,Cleaned_StoreTable!$A:$F,5,FALSE())</f>
        <v>Flagship</v>
      </c>
      <c r="S1081" s="4">
        <f>Cleaned_SalesTable!F1081</f>
        <v>1</v>
      </c>
      <c r="T1081" s="9">
        <f>Cleaned_SalesTable!G1081</f>
        <v>227.28</v>
      </c>
      <c r="U1081" s="8">
        <f>Cleaned_SalesTable!H1081</f>
        <v>0.13</v>
      </c>
      <c r="V1081" s="4" t="str">
        <f>Cleaned_SalesTable!I1081</f>
        <v>COD</v>
      </c>
      <c r="W1081" s="9">
        <f>Cleaned_SalesTable!J1081</f>
        <v>197.7336</v>
      </c>
      <c r="X1081" s="9">
        <f t="shared" si="98"/>
        <v>306.45999999999998</v>
      </c>
      <c r="Y1081" s="9">
        <f t="shared" si="99"/>
        <v>-108.73</v>
      </c>
      <c r="Z1081" s="10">
        <f t="shared" si="100"/>
        <v>-0.54990000000000006</v>
      </c>
      <c r="AA1081" s="4" t="str">
        <f t="shared" si="101"/>
        <v>Standard</v>
      </c>
    </row>
    <row r="1082" spans="1:27" ht="15" customHeight="1" x14ac:dyDescent="0.3">
      <c r="A1082" s="4" t="str">
        <f>Cleaned_SalesTable!A1082</f>
        <v>SALE1080</v>
      </c>
      <c r="B1082" s="26">
        <f>Cleaned_SalesTable!B1082</f>
        <v>45361</v>
      </c>
      <c r="C1082" s="4" t="str">
        <f t="shared" si="96"/>
        <v>Mar-2024</v>
      </c>
      <c r="D1082" s="24">
        <f t="shared" si="97"/>
        <v>2024</v>
      </c>
      <c r="E1082" s="4" t="str">
        <f>Cleaned_SalesTable!C1082</f>
        <v>CUST1051</v>
      </c>
      <c r="F1082" s="4" t="str">
        <f>VLOOKUP(E1082,Cleaned_CustomerTable!$A:$H,2,FALSE())</f>
        <v>Sarah Rodgers</v>
      </c>
      <c r="G1082" s="24">
        <f>VLOOKUP(E1082,Cleaned_CustomerTable!$A:$H,3,FALSE())</f>
        <v>23</v>
      </c>
      <c r="H1082" s="4" t="str">
        <f>VLOOKUP(E1082,Cleaned_CustomerTable!$A:$H,8,FALSE())</f>
        <v>Gold</v>
      </c>
      <c r="I1082" s="4" t="str">
        <f>VLOOKUP(E1082,Cleaned_CustomerTable!$A:$H,6,FALSE())</f>
        <v>West Virginia</v>
      </c>
      <c r="J1082" s="4" t="str">
        <f>Cleaned_SalesTable!D1082</f>
        <v>PROD2</v>
      </c>
      <c r="K1082" s="4" t="str">
        <f>VLOOKUP(J1082,Cleaned_ProductTable!$A:$F,2,FALSE())</f>
        <v>Women's Casual Hoodie</v>
      </c>
      <c r="L1082" s="4" t="str">
        <f>VLOOKUP(J1082,Cleaned_ProductTable!$A:$F,3,FALSE())</f>
        <v>Clothing</v>
      </c>
      <c r="M1082" s="4" t="str">
        <f>VLOOKUP(J1082,Cleaned_ProductTable!$A:$F,4,FALSE())</f>
        <v>Sims Inc</v>
      </c>
      <c r="N1082" s="4">
        <f>VLOOKUP(J1082,Cleaned_ProductTable!$A:$F,5,FALSE())</f>
        <v>265.73</v>
      </c>
      <c r="O1082" s="4" t="str">
        <f>Cleaned_SalesTable!E1082</f>
        <v>STORE17</v>
      </c>
      <c r="P1082" s="4" t="str">
        <f>VLOOKUP(O1082,Cleaned_StoreTable!$A:$F,2,FALSE())</f>
        <v>Holloway Ltd</v>
      </c>
      <c r="Q1082" s="4" t="str">
        <f>VLOOKUP(O1082,Cleaned_StoreTable!$A:$F,3,FALSE())</f>
        <v>North</v>
      </c>
      <c r="R1082" s="4" t="str">
        <f>VLOOKUP(O1082,Cleaned_StoreTable!$A:$F,5,FALSE())</f>
        <v>Flagship</v>
      </c>
      <c r="S1082" s="4">
        <f>Cleaned_SalesTable!F1082</f>
        <v>4</v>
      </c>
      <c r="T1082" s="9">
        <f>Cleaned_SalesTable!G1082</f>
        <v>127.58</v>
      </c>
      <c r="U1082" s="8">
        <f>Cleaned_SalesTable!H1082</f>
        <v>0.15</v>
      </c>
      <c r="V1082" s="4" t="str">
        <f>Cleaned_SalesTable!I1082</f>
        <v>Credit Card</v>
      </c>
      <c r="W1082" s="9">
        <f>Cleaned_SalesTable!J1082</f>
        <v>433.77199999999999</v>
      </c>
      <c r="X1082" s="9">
        <f t="shared" si="98"/>
        <v>1062.92</v>
      </c>
      <c r="Y1082" s="9">
        <f t="shared" si="99"/>
        <v>-629.15</v>
      </c>
      <c r="Z1082" s="10">
        <f t="shared" si="100"/>
        <v>-1.4503999999999999</v>
      </c>
      <c r="AA1082" s="4" t="str">
        <f t="shared" si="101"/>
        <v>Standard</v>
      </c>
    </row>
    <row r="1083" spans="1:27" ht="15" customHeight="1" x14ac:dyDescent="0.3">
      <c r="A1083" s="4" t="str">
        <f>Cleaned_SalesTable!A1083</f>
        <v>SALE1081</v>
      </c>
      <c r="B1083" s="26">
        <f>Cleaned_SalesTable!B1083</f>
        <v>45702</v>
      </c>
      <c r="C1083" s="4" t="str">
        <f t="shared" si="96"/>
        <v>Feb-2025</v>
      </c>
      <c r="D1083" s="24">
        <f t="shared" si="97"/>
        <v>2025</v>
      </c>
      <c r="E1083" s="4" t="str">
        <f>Cleaned_SalesTable!C1083</f>
        <v>CUST1418</v>
      </c>
      <c r="F1083" s="4" t="str">
        <f>VLOOKUP(E1083,Cleaned_CustomerTable!$A:$H,2,FALSE())</f>
        <v>Luke Parks</v>
      </c>
      <c r="G1083" s="24">
        <f>VLOOKUP(E1083,Cleaned_CustomerTable!$A:$H,3,FALSE())</f>
        <v>60</v>
      </c>
      <c r="H1083" s="4" t="str">
        <f>VLOOKUP(E1083,Cleaned_CustomerTable!$A:$H,8,FALSE())</f>
        <v>Silver</v>
      </c>
      <c r="I1083" s="4" t="str">
        <f>VLOOKUP(E1083,Cleaned_CustomerTable!$A:$H,6,FALSE())</f>
        <v>New Hampshire</v>
      </c>
      <c r="J1083" s="4" t="str">
        <f>Cleaned_SalesTable!D1083</f>
        <v>PROD44</v>
      </c>
      <c r="K1083" s="4" t="str">
        <f>VLOOKUP(J1083,Cleaned_ProductTable!$A:$F,2,FALSE())</f>
        <v>Adjustable Jump Rope</v>
      </c>
      <c r="L1083" s="4" t="str">
        <f>VLOOKUP(J1083,Cleaned_ProductTable!$A:$F,3,FALSE())</f>
        <v>Sports</v>
      </c>
      <c r="M1083" s="4" t="str">
        <f>VLOOKUP(J1083,Cleaned_ProductTable!$A:$F,4,FALSE())</f>
        <v>Cox Inc</v>
      </c>
      <c r="N1083" s="4">
        <f>VLOOKUP(J1083,Cleaned_ProductTable!$A:$F,5,FALSE())</f>
        <v>167.12</v>
      </c>
      <c r="O1083" s="4" t="str">
        <f>Cleaned_SalesTable!E1083</f>
        <v>STORE3</v>
      </c>
      <c r="P1083" s="4" t="str">
        <f>VLOOKUP(O1083,Cleaned_StoreTable!$A:$F,2,FALSE())</f>
        <v>Johnson-Wright</v>
      </c>
      <c r="Q1083" s="4" t="str">
        <f>VLOOKUP(O1083,Cleaned_StoreTable!$A:$F,3,FALSE())</f>
        <v>North</v>
      </c>
      <c r="R1083" s="4" t="str">
        <f>VLOOKUP(O1083,Cleaned_StoreTable!$A:$F,5,FALSE())</f>
        <v>Outlet</v>
      </c>
      <c r="S1083" s="4">
        <f>Cleaned_SalesTable!F1083</f>
        <v>1</v>
      </c>
      <c r="T1083" s="9">
        <f>Cleaned_SalesTable!G1083</f>
        <v>793.21</v>
      </c>
      <c r="U1083" s="8">
        <f>Cleaned_SalesTable!H1083</f>
        <v>0.09</v>
      </c>
      <c r="V1083" s="4" t="str">
        <f>Cleaned_SalesTable!I1083</f>
        <v>Credit Card</v>
      </c>
      <c r="W1083" s="9">
        <f>Cleaned_SalesTable!J1083</f>
        <v>721.8211</v>
      </c>
      <c r="X1083" s="9">
        <f t="shared" si="98"/>
        <v>167.12</v>
      </c>
      <c r="Y1083" s="9">
        <f t="shared" si="99"/>
        <v>554.70000000000005</v>
      </c>
      <c r="Z1083" s="10">
        <f t="shared" si="100"/>
        <v>0.76849999999999996</v>
      </c>
      <c r="AA1083" s="4" t="str">
        <f t="shared" si="101"/>
        <v>Standard</v>
      </c>
    </row>
    <row r="1084" spans="1:27" ht="15" customHeight="1" x14ac:dyDescent="0.3">
      <c r="A1084" s="4" t="str">
        <f>Cleaned_SalesTable!A1084</f>
        <v>SALE1082</v>
      </c>
      <c r="B1084" s="26">
        <f>Cleaned_SalesTable!B1084</f>
        <v>45871</v>
      </c>
      <c r="C1084" s="4" t="str">
        <f t="shared" si="96"/>
        <v>Aug-2025</v>
      </c>
      <c r="D1084" s="24">
        <f t="shared" si="97"/>
        <v>2025</v>
      </c>
      <c r="E1084" s="4" t="str">
        <f>Cleaned_SalesTable!C1084</f>
        <v>CUST1301</v>
      </c>
      <c r="F1084" s="4" t="str">
        <f>VLOOKUP(E1084,Cleaned_CustomerTable!$A:$H,2,FALSE())</f>
        <v>Ryan Kane</v>
      </c>
      <c r="G1084" s="24">
        <f>VLOOKUP(E1084,Cleaned_CustomerTable!$A:$H,3,FALSE())</f>
        <v>50</v>
      </c>
      <c r="H1084" s="4" t="str">
        <f>VLOOKUP(E1084,Cleaned_CustomerTable!$A:$H,8,FALSE())</f>
        <v>Gold</v>
      </c>
      <c r="I1084" s="4" t="str">
        <f>VLOOKUP(E1084,Cleaned_CustomerTable!$A:$H,6,FALSE())</f>
        <v>Virginia</v>
      </c>
      <c r="J1084" s="4" t="str">
        <f>Cleaned_SalesTable!D1084</f>
        <v>PROD83</v>
      </c>
      <c r="K1084" s="4" t="str">
        <f>VLOOKUP(J1084,Cleaned_ProductTable!$A:$F,2,FALSE())</f>
        <v>Hydrating Face Cleanser</v>
      </c>
      <c r="L1084" s="4" t="str">
        <f>VLOOKUP(J1084,Cleaned_ProductTable!$A:$F,3,FALSE())</f>
        <v>Beauty</v>
      </c>
      <c r="M1084" s="4" t="str">
        <f>VLOOKUP(J1084,Cleaned_ProductTable!$A:$F,4,FALSE())</f>
        <v>Butler Group</v>
      </c>
      <c r="N1084" s="4">
        <f>VLOOKUP(J1084,Cleaned_ProductTable!$A:$F,5,FALSE())</f>
        <v>250.42</v>
      </c>
      <c r="O1084" s="4" t="str">
        <f>Cleaned_SalesTable!E1084</f>
        <v>STORE12</v>
      </c>
      <c r="P1084" s="4" t="str">
        <f>VLOOKUP(O1084,Cleaned_StoreTable!$A:$F,2,FALSE())</f>
        <v>Thomas, Bridges and Harris</v>
      </c>
      <c r="Q1084" s="4" t="str">
        <f>VLOOKUP(O1084,Cleaned_StoreTable!$A:$F,3,FALSE())</f>
        <v>North</v>
      </c>
      <c r="R1084" s="4" t="str">
        <f>VLOOKUP(O1084,Cleaned_StoreTable!$A:$F,5,FALSE())</f>
        <v>Online</v>
      </c>
      <c r="S1084" s="4">
        <f>Cleaned_SalesTable!F1084</f>
        <v>3</v>
      </c>
      <c r="T1084" s="9">
        <f>Cleaned_SalesTable!G1084</f>
        <v>435.61</v>
      </c>
      <c r="U1084" s="8">
        <f>Cleaned_SalesTable!H1084</f>
        <v>0.03</v>
      </c>
      <c r="V1084" s="4" t="str">
        <f>Cleaned_SalesTable!I1084</f>
        <v>PayPal</v>
      </c>
      <c r="W1084" s="9">
        <f>Cleaned_SalesTable!J1084</f>
        <v>1267.6251</v>
      </c>
      <c r="X1084" s="9">
        <f t="shared" si="98"/>
        <v>751.26</v>
      </c>
      <c r="Y1084" s="9">
        <f t="shared" si="99"/>
        <v>516.37</v>
      </c>
      <c r="Z1084" s="10">
        <f t="shared" si="100"/>
        <v>0.40739999999999998</v>
      </c>
      <c r="AA1084" s="4" t="str">
        <f t="shared" si="101"/>
        <v>High Value</v>
      </c>
    </row>
    <row r="1085" spans="1:27" ht="15" customHeight="1" x14ac:dyDescent="0.3">
      <c r="A1085" s="4" t="str">
        <f>Cleaned_SalesTable!A1085</f>
        <v>SALE1083</v>
      </c>
      <c r="B1085" s="26">
        <f>Cleaned_SalesTable!B1085</f>
        <v>45531</v>
      </c>
      <c r="C1085" s="4" t="str">
        <f t="shared" si="96"/>
        <v>Aug-2024</v>
      </c>
      <c r="D1085" s="24">
        <f t="shared" si="97"/>
        <v>2024</v>
      </c>
      <c r="E1085" s="4" t="str">
        <f>Cleaned_SalesTable!C1085</f>
        <v>CUST1385</v>
      </c>
      <c r="F1085" s="4" t="str">
        <f>VLOOKUP(E1085,Cleaned_CustomerTable!$A:$H,2,FALSE())</f>
        <v>Tammy Brennan</v>
      </c>
      <c r="G1085" s="24">
        <f>VLOOKUP(E1085,Cleaned_CustomerTable!$A:$H,3,FALSE())</f>
        <v>60</v>
      </c>
      <c r="H1085" s="4" t="str">
        <f>VLOOKUP(E1085,Cleaned_CustomerTable!$A:$H,8,FALSE())</f>
        <v>Gold</v>
      </c>
      <c r="I1085" s="4" t="str">
        <f>VLOOKUP(E1085,Cleaned_CustomerTable!$A:$H,6,FALSE())</f>
        <v>South Carolina</v>
      </c>
      <c r="J1085" s="4" t="str">
        <f>Cleaned_SalesTable!D1085</f>
        <v>PROD29</v>
      </c>
      <c r="K1085" s="4" t="str">
        <f>VLOOKUP(J1085,Cleaned_ProductTable!$A:$F,2,FALSE())</f>
        <v>Fabric Sofa Throw Blanket</v>
      </c>
      <c r="L1085" s="4" t="str">
        <f>VLOOKUP(J1085,Cleaned_ProductTable!$A:$F,3,FALSE())</f>
        <v>Home</v>
      </c>
      <c r="M1085" s="4" t="str">
        <f>VLOOKUP(J1085,Cleaned_ProductTable!$A:$F,4,FALSE())</f>
        <v>Hoffman Group</v>
      </c>
      <c r="N1085" s="4">
        <f>VLOOKUP(J1085,Cleaned_ProductTable!$A:$F,5,FALSE())</f>
        <v>218.48</v>
      </c>
      <c r="O1085" s="4" t="str">
        <f>Cleaned_SalesTable!E1085</f>
        <v>STORE16</v>
      </c>
      <c r="P1085" s="4" t="str">
        <f>VLOOKUP(O1085,Cleaned_StoreTable!$A:$F,2,FALSE())</f>
        <v>Frederick-Wright</v>
      </c>
      <c r="Q1085" s="4" t="str">
        <f>VLOOKUP(O1085,Cleaned_StoreTable!$A:$F,3,FALSE())</f>
        <v>West</v>
      </c>
      <c r="R1085" s="4" t="str">
        <f>VLOOKUP(O1085,Cleaned_StoreTable!$A:$F,5,FALSE())</f>
        <v>Flagship</v>
      </c>
      <c r="S1085" s="4">
        <f>Cleaned_SalesTable!F1085</f>
        <v>1</v>
      </c>
      <c r="T1085" s="9">
        <f>Cleaned_SalesTable!G1085</f>
        <v>850.06</v>
      </c>
      <c r="U1085" s="8">
        <f>Cleaned_SalesTable!H1085</f>
        <v>0.28999999999999998</v>
      </c>
      <c r="V1085" s="4" t="str">
        <f>Cleaned_SalesTable!I1085</f>
        <v>PayPal</v>
      </c>
      <c r="W1085" s="9">
        <f>Cleaned_SalesTable!J1085</f>
        <v>603.54259999999999</v>
      </c>
      <c r="X1085" s="9">
        <f t="shared" si="98"/>
        <v>218.48</v>
      </c>
      <c r="Y1085" s="9">
        <f t="shared" si="99"/>
        <v>385.06</v>
      </c>
      <c r="Z1085" s="10">
        <f t="shared" si="100"/>
        <v>0.63800000000000001</v>
      </c>
      <c r="AA1085" s="4" t="str">
        <f t="shared" si="101"/>
        <v>Standard</v>
      </c>
    </row>
    <row r="1086" spans="1:27" ht="15" customHeight="1" x14ac:dyDescent="0.3">
      <c r="A1086" s="4" t="str">
        <f>Cleaned_SalesTable!A1086</f>
        <v>SALE1084</v>
      </c>
      <c r="B1086" s="26">
        <f>Cleaned_SalesTable!B1086</f>
        <v>45330</v>
      </c>
      <c r="C1086" s="4" t="str">
        <f t="shared" si="96"/>
        <v>Feb-2024</v>
      </c>
      <c r="D1086" s="24">
        <f t="shared" si="97"/>
        <v>2024</v>
      </c>
      <c r="E1086" s="4" t="str">
        <f>Cleaned_SalesTable!C1086</f>
        <v>CUST1347</v>
      </c>
      <c r="F1086" s="4" t="str">
        <f>VLOOKUP(E1086,Cleaned_CustomerTable!$A:$H,2,FALSE())</f>
        <v>Justin Mason Dds</v>
      </c>
      <c r="G1086" s="24">
        <f>VLOOKUP(E1086,Cleaned_CustomerTable!$A:$H,3,FALSE())</f>
        <v>39</v>
      </c>
      <c r="H1086" s="4" t="str">
        <f>VLOOKUP(E1086,Cleaned_CustomerTable!$A:$H,8,FALSE())</f>
        <v>Gold</v>
      </c>
      <c r="I1086" s="4" t="str">
        <f>VLOOKUP(E1086,Cleaned_CustomerTable!$A:$H,6,FALSE())</f>
        <v>Connecticut</v>
      </c>
      <c r="J1086" s="4" t="str">
        <f>Cleaned_SalesTable!D1086</f>
        <v>PROD16</v>
      </c>
      <c r="K1086" s="4" t="str">
        <f>VLOOKUP(J1086,Cleaned_ProductTable!$A:$F,2,FALSE())</f>
        <v>Beard Grooming Kit</v>
      </c>
      <c r="L1086" s="4" t="str">
        <f>VLOOKUP(J1086,Cleaned_ProductTable!$A:$F,3,FALSE())</f>
        <v>Beauty</v>
      </c>
      <c r="M1086" s="4" t="str">
        <f>VLOOKUP(J1086,Cleaned_ProductTable!$A:$F,4,FALSE())</f>
        <v>Erickson-Green</v>
      </c>
      <c r="N1086" s="4">
        <f>VLOOKUP(J1086,Cleaned_ProductTable!$A:$F,5,FALSE())</f>
        <v>337.42</v>
      </c>
      <c r="O1086" s="4" t="str">
        <f>Cleaned_SalesTable!E1086</f>
        <v>STORE16</v>
      </c>
      <c r="P1086" s="4" t="str">
        <f>VLOOKUP(O1086,Cleaned_StoreTable!$A:$F,2,FALSE())</f>
        <v>Frederick-Wright</v>
      </c>
      <c r="Q1086" s="4" t="str">
        <f>VLOOKUP(O1086,Cleaned_StoreTable!$A:$F,3,FALSE())</f>
        <v>West</v>
      </c>
      <c r="R1086" s="4" t="str">
        <f>VLOOKUP(O1086,Cleaned_StoreTable!$A:$F,5,FALSE())</f>
        <v>Flagship</v>
      </c>
      <c r="S1086" s="4">
        <f>Cleaned_SalesTable!F1086</f>
        <v>2</v>
      </c>
      <c r="T1086" s="9">
        <f>Cleaned_SalesTable!G1086</f>
        <v>753.92</v>
      </c>
      <c r="U1086" s="8">
        <f>Cleaned_SalesTable!H1086</f>
        <v>0.17</v>
      </c>
      <c r="V1086" s="4" t="str">
        <f>Cleaned_SalesTable!I1086</f>
        <v>PayPal</v>
      </c>
      <c r="W1086" s="9">
        <f>Cleaned_SalesTable!J1086</f>
        <v>1251.5072</v>
      </c>
      <c r="X1086" s="9">
        <f t="shared" si="98"/>
        <v>674.84</v>
      </c>
      <c r="Y1086" s="9">
        <f t="shared" si="99"/>
        <v>576.66999999999996</v>
      </c>
      <c r="Z1086" s="10">
        <f t="shared" si="100"/>
        <v>0.46079999999999999</v>
      </c>
      <c r="AA1086" s="4" t="str">
        <f t="shared" si="101"/>
        <v>High Value</v>
      </c>
    </row>
    <row r="1087" spans="1:27" ht="15" customHeight="1" x14ac:dyDescent="0.3">
      <c r="A1087" s="4" t="str">
        <f>Cleaned_SalesTable!A1087</f>
        <v>SALE1085</v>
      </c>
      <c r="B1087" s="26">
        <f>Cleaned_SalesTable!B1087</f>
        <v>45311</v>
      </c>
      <c r="C1087" s="4" t="str">
        <f t="shared" si="96"/>
        <v>Jan-2024</v>
      </c>
      <c r="D1087" s="24">
        <f t="shared" si="97"/>
        <v>2024</v>
      </c>
      <c r="E1087" s="4" t="str">
        <f>Cleaned_SalesTable!C1087</f>
        <v>CUST1488</v>
      </c>
      <c r="F1087" s="4" t="str">
        <f>VLOOKUP(E1087,Cleaned_CustomerTable!$A:$H,2,FALSE())</f>
        <v>Zachary Andrade</v>
      </c>
      <c r="G1087" s="24">
        <f>VLOOKUP(E1087,Cleaned_CustomerTable!$A:$H,3,FALSE())</f>
        <v>23</v>
      </c>
      <c r="H1087" s="4" t="str">
        <f>VLOOKUP(E1087,Cleaned_CustomerTable!$A:$H,8,FALSE())</f>
        <v>Platinum</v>
      </c>
      <c r="I1087" s="4" t="str">
        <f>VLOOKUP(E1087,Cleaned_CustomerTable!$A:$H,6,FALSE())</f>
        <v>California</v>
      </c>
      <c r="J1087" s="4" t="str">
        <f>Cleaned_SalesTable!D1087</f>
        <v>PROD4</v>
      </c>
      <c r="K1087" s="4" t="str">
        <f>VLOOKUP(J1087,Cleaned_ProductTable!$A:$F,2,FALSE())</f>
        <v>Women's Yoga Pants</v>
      </c>
      <c r="L1087" s="4" t="str">
        <f>VLOOKUP(J1087,Cleaned_ProductTable!$A:$F,3,FALSE())</f>
        <v>Clothing</v>
      </c>
      <c r="M1087" s="4" t="str">
        <f>VLOOKUP(J1087,Cleaned_ProductTable!$A:$F,4,FALSE())</f>
        <v>Gonzales-Davis</v>
      </c>
      <c r="N1087" s="4">
        <f>VLOOKUP(J1087,Cleaned_ProductTable!$A:$F,5,FALSE())</f>
        <v>306.45999999999998</v>
      </c>
      <c r="O1087" s="4" t="str">
        <f>Cleaned_SalesTable!E1087</f>
        <v>STORE13</v>
      </c>
      <c r="P1087" s="4" t="str">
        <f>VLOOKUP(O1087,Cleaned_StoreTable!$A:$F,2,FALSE())</f>
        <v>Gardner, Humphrey and Contreras</v>
      </c>
      <c r="Q1087" s="4" t="str">
        <f>VLOOKUP(O1087,Cleaned_StoreTable!$A:$F,3,FALSE())</f>
        <v>East</v>
      </c>
      <c r="R1087" s="4" t="str">
        <f>VLOOKUP(O1087,Cleaned_StoreTable!$A:$F,5,FALSE())</f>
        <v>Flagship</v>
      </c>
      <c r="S1087" s="4">
        <f>Cleaned_SalesTable!F1087</f>
        <v>3</v>
      </c>
      <c r="T1087" s="9">
        <f>Cleaned_SalesTable!G1087</f>
        <v>408.99</v>
      </c>
      <c r="U1087" s="8">
        <f>Cleaned_SalesTable!H1087</f>
        <v>0.27</v>
      </c>
      <c r="V1087" s="4" t="str">
        <f>Cleaned_SalesTable!I1087</f>
        <v>PayPal</v>
      </c>
      <c r="W1087" s="9">
        <f>Cleaned_SalesTable!J1087</f>
        <v>895.68809999999996</v>
      </c>
      <c r="X1087" s="9">
        <f t="shared" si="98"/>
        <v>919.38</v>
      </c>
      <c r="Y1087" s="9">
        <f t="shared" si="99"/>
        <v>-23.69</v>
      </c>
      <c r="Z1087" s="10">
        <f t="shared" si="100"/>
        <v>-2.64E-2</v>
      </c>
      <c r="AA1087" s="4" t="str">
        <f t="shared" si="101"/>
        <v>Standard</v>
      </c>
    </row>
    <row r="1088" spans="1:27" ht="15" customHeight="1" x14ac:dyDescent="0.3">
      <c r="A1088" s="4" t="str">
        <f>Cleaned_SalesTable!A1088</f>
        <v>SALE1086</v>
      </c>
      <c r="B1088" s="26">
        <f>Cleaned_SalesTable!B1088</f>
        <v>45567</v>
      </c>
      <c r="C1088" s="4" t="str">
        <f t="shared" si="96"/>
        <v>Oct-2024</v>
      </c>
      <c r="D1088" s="24">
        <f t="shared" si="97"/>
        <v>2024</v>
      </c>
      <c r="E1088" s="4" t="str">
        <f>Cleaned_SalesTable!C1088</f>
        <v>CUST1285</v>
      </c>
      <c r="F1088" s="4" t="str">
        <f>VLOOKUP(E1088,Cleaned_CustomerTable!$A:$H,2,FALSE())</f>
        <v>Donna Guerra</v>
      </c>
      <c r="G1088" s="24">
        <f>VLOOKUP(E1088,Cleaned_CustomerTable!$A:$H,3,FALSE())</f>
        <v>46</v>
      </c>
      <c r="H1088" s="4" t="str">
        <f>VLOOKUP(E1088,Cleaned_CustomerTable!$A:$H,8,FALSE())</f>
        <v>Silver</v>
      </c>
      <c r="I1088" s="4" t="str">
        <f>VLOOKUP(E1088,Cleaned_CustomerTable!$A:$H,6,FALSE())</f>
        <v>Massachusetts</v>
      </c>
      <c r="J1088" s="4" t="str">
        <f>Cleaned_SalesTable!D1088</f>
        <v>PROD57</v>
      </c>
      <c r="K1088" s="4" t="str">
        <f>VLOOKUP(J1088,Cleaned_ProductTable!$A:$F,2,FALSE())</f>
        <v>Foam Roller</v>
      </c>
      <c r="L1088" s="4" t="str">
        <f>VLOOKUP(J1088,Cleaned_ProductTable!$A:$F,3,FALSE())</f>
        <v>Sports</v>
      </c>
      <c r="M1088" s="4" t="str">
        <f>VLOOKUP(J1088,Cleaned_ProductTable!$A:$F,4,FALSE())</f>
        <v>Atkinson, Camacho and Oliver</v>
      </c>
      <c r="N1088" s="4">
        <f>VLOOKUP(J1088,Cleaned_ProductTable!$A:$F,5,FALSE())</f>
        <v>30.62</v>
      </c>
      <c r="O1088" s="4" t="str">
        <f>Cleaned_SalesTable!E1088</f>
        <v>STORE5</v>
      </c>
      <c r="P1088" s="4" t="str">
        <f>VLOOKUP(O1088,Cleaned_StoreTable!$A:$F,2,FALSE())</f>
        <v>Gray Ltd</v>
      </c>
      <c r="Q1088" s="4" t="str">
        <f>VLOOKUP(O1088,Cleaned_StoreTable!$A:$F,3,FALSE())</f>
        <v>North</v>
      </c>
      <c r="R1088" s="4" t="str">
        <f>VLOOKUP(O1088,Cleaned_StoreTable!$A:$F,5,FALSE())</f>
        <v>Outlet</v>
      </c>
      <c r="S1088" s="4">
        <f>Cleaned_SalesTable!F1088</f>
        <v>3</v>
      </c>
      <c r="T1088" s="9">
        <f>Cleaned_SalesTable!G1088</f>
        <v>404.5</v>
      </c>
      <c r="U1088" s="8">
        <f>Cleaned_SalesTable!H1088</f>
        <v>0.22</v>
      </c>
      <c r="V1088" s="4" t="str">
        <f>Cleaned_SalesTable!I1088</f>
        <v>PayPal</v>
      </c>
      <c r="W1088" s="9">
        <f>Cleaned_SalesTable!J1088</f>
        <v>946.53</v>
      </c>
      <c r="X1088" s="9">
        <f t="shared" si="98"/>
        <v>91.86</v>
      </c>
      <c r="Y1088" s="9">
        <f t="shared" si="99"/>
        <v>854.67</v>
      </c>
      <c r="Z1088" s="10">
        <f t="shared" si="100"/>
        <v>0.90300000000000002</v>
      </c>
      <c r="AA1088" s="4" t="str">
        <f t="shared" si="101"/>
        <v>Standard</v>
      </c>
    </row>
    <row r="1089" spans="1:27" ht="15" customHeight="1" x14ac:dyDescent="0.3">
      <c r="A1089" s="4" t="str">
        <f>Cleaned_SalesTable!A1089</f>
        <v>SALE1087</v>
      </c>
      <c r="B1089" s="26">
        <f>Cleaned_SalesTable!B1089</f>
        <v>45239</v>
      </c>
      <c r="C1089" s="4" t="str">
        <f t="shared" si="96"/>
        <v>Nov-2023</v>
      </c>
      <c r="D1089" s="24">
        <f t="shared" si="97"/>
        <v>2023</v>
      </c>
      <c r="E1089" s="4" t="str">
        <f>Cleaned_SalesTable!C1089</f>
        <v>CUST1380</v>
      </c>
      <c r="F1089" s="4" t="str">
        <f>VLOOKUP(E1089,Cleaned_CustomerTable!$A:$H,2,FALSE())</f>
        <v>Shelley Ponce</v>
      </c>
      <c r="G1089" s="24">
        <f>VLOOKUP(E1089,Cleaned_CustomerTable!$A:$H,3,FALSE())</f>
        <v>23</v>
      </c>
      <c r="H1089" s="4" t="str">
        <f>VLOOKUP(E1089,Cleaned_CustomerTable!$A:$H,8,FALSE())</f>
        <v>Gold</v>
      </c>
      <c r="I1089" s="4" t="str">
        <f>VLOOKUP(E1089,Cleaned_CustomerTable!$A:$H,6,FALSE())</f>
        <v>Rhode Island</v>
      </c>
      <c r="J1089" s="4" t="str">
        <f>Cleaned_SalesTable!D1089</f>
        <v>PROD39</v>
      </c>
      <c r="K1089" s="4" t="str">
        <f>VLOOKUP(J1089,Cleaned_ProductTable!$A:$F,2,FALSE())</f>
        <v>Portable Power Bank</v>
      </c>
      <c r="L1089" s="4" t="str">
        <f>VLOOKUP(J1089,Cleaned_ProductTable!$A:$F,3,FALSE())</f>
        <v>Electronics</v>
      </c>
      <c r="M1089" s="4" t="str">
        <f>VLOOKUP(J1089,Cleaned_ProductTable!$A:$F,4,FALSE())</f>
        <v>Cummings and Sons</v>
      </c>
      <c r="N1089" s="4">
        <f>VLOOKUP(J1089,Cleaned_ProductTable!$A:$F,5,FALSE())</f>
        <v>326.06</v>
      </c>
      <c r="O1089" s="4" t="str">
        <f>Cleaned_SalesTable!E1089</f>
        <v>STORE3</v>
      </c>
      <c r="P1089" s="4" t="str">
        <f>VLOOKUP(O1089,Cleaned_StoreTable!$A:$F,2,FALSE())</f>
        <v>Johnson-Wright</v>
      </c>
      <c r="Q1089" s="4" t="str">
        <f>VLOOKUP(O1089,Cleaned_StoreTable!$A:$F,3,FALSE())</f>
        <v>North</v>
      </c>
      <c r="R1089" s="4" t="str">
        <f>VLOOKUP(O1089,Cleaned_StoreTable!$A:$F,5,FALSE())</f>
        <v>Outlet</v>
      </c>
      <c r="S1089" s="4">
        <f>Cleaned_SalesTable!F1089</f>
        <v>3</v>
      </c>
      <c r="T1089" s="9">
        <f>Cleaned_SalesTable!G1089</f>
        <v>717.81</v>
      </c>
      <c r="U1089" s="8">
        <f>Cleaned_SalesTable!H1089</f>
        <v>0.17</v>
      </c>
      <c r="V1089" s="4" t="str">
        <f>Cleaned_SalesTable!I1089</f>
        <v>COD</v>
      </c>
      <c r="W1089" s="9">
        <f>Cleaned_SalesTable!J1089</f>
        <v>1787.3469</v>
      </c>
      <c r="X1089" s="9">
        <f t="shared" si="98"/>
        <v>978.18</v>
      </c>
      <c r="Y1089" s="9">
        <f t="shared" si="99"/>
        <v>809.17</v>
      </c>
      <c r="Z1089" s="10">
        <f t="shared" si="100"/>
        <v>0.45269999999999999</v>
      </c>
      <c r="AA1089" s="4" t="str">
        <f t="shared" si="101"/>
        <v>High Value</v>
      </c>
    </row>
    <row r="1090" spans="1:27" ht="15" customHeight="1" x14ac:dyDescent="0.3">
      <c r="A1090" s="4" t="str">
        <f>Cleaned_SalesTable!A1090</f>
        <v>SALE1088</v>
      </c>
      <c r="B1090" s="26">
        <f>Cleaned_SalesTable!B1090</f>
        <v>45284</v>
      </c>
      <c r="C1090" s="4" t="str">
        <f t="shared" ref="C1090:C1153" si="102">TEXT(B1090,"mmm-yyyy")</f>
        <v>Dec-2023</v>
      </c>
      <c r="D1090" s="24">
        <f t="shared" ref="D1090:D1153" si="103">YEAR(B1090)</f>
        <v>2023</v>
      </c>
      <c r="E1090" s="4" t="str">
        <f>Cleaned_SalesTable!C1090</f>
        <v>CUST1251</v>
      </c>
      <c r="F1090" s="4" t="str">
        <f>VLOOKUP(E1090,Cleaned_CustomerTable!$A:$H,2,FALSE())</f>
        <v>Tyler Garner</v>
      </c>
      <c r="G1090" s="24">
        <f>VLOOKUP(E1090,Cleaned_CustomerTable!$A:$H,3,FALSE())</f>
        <v>64</v>
      </c>
      <c r="H1090" s="4" t="str">
        <f>VLOOKUP(E1090,Cleaned_CustomerTable!$A:$H,8,FALSE())</f>
        <v>Silver</v>
      </c>
      <c r="I1090" s="4" t="str">
        <f>VLOOKUP(E1090,Cleaned_CustomerTable!$A:$H,6,FALSE())</f>
        <v>Alabama</v>
      </c>
      <c r="J1090" s="4" t="str">
        <f>Cleaned_SalesTable!D1090</f>
        <v>PROD84</v>
      </c>
      <c r="K1090" s="4" t="str">
        <f>VLOOKUP(J1090,Cleaned_ProductTable!$A:$F,2,FALSE())</f>
        <v>Wooden Bookshelf</v>
      </c>
      <c r="L1090" s="4" t="str">
        <f>VLOOKUP(J1090,Cleaned_ProductTable!$A:$F,3,FALSE())</f>
        <v>Home</v>
      </c>
      <c r="M1090" s="4" t="str">
        <f>VLOOKUP(J1090,Cleaned_ProductTable!$A:$F,4,FALSE())</f>
        <v>Collins-Stephenson</v>
      </c>
      <c r="N1090" s="4">
        <f>VLOOKUP(J1090,Cleaned_ProductTable!$A:$F,5,FALSE())</f>
        <v>388.46</v>
      </c>
      <c r="O1090" s="4" t="str">
        <f>Cleaned_SalesTable!E1090</f>
        <v>STORE1</v>
      </c>
      <c r="P1090" s="4" t="str">
        <f>VLOOKUP(O1090,Cleaned_StoreTable!$A:$F,2,FALSE())</f>
        <v>Martinez, Adkins and Johnson</v>
      </c>
      <c r="Q1090" s="4" t="str">
        <f>VLOOKUP(O1090,Cleaned_StoreTable!$A:$F,3,FALSE())</f>
        <v>North</v>
      </c>
      <c r="R1090" s="4" t="str">
        <f>VLOOKUP(O1090,Cleaned_StoreTable!$A:$F,5,FALSE())</f>
        <v>Flagship</v>
      </c>
      <c r="S1090" s="4">
        <f>Cleaned_SalesTable!F1090</f>
        <v>3</v>
      </c>
      <c r="T1090" s="9">
        <f>Cleaned_SalesTable!G1090</f>
        <v>204.77</v>
      </c>
      <c r="U1090" s="8">
        <f>Cleaned_SalesTable!H1090</f>
        <v>0.14000000000000001</v>
      </c>
      <c r="V1090" s="4" t="str">
        <f>Cleaned_SalesTable!I1090</f>
        <v>Credit Card</v>
      </c>
      <c r="W1090" s="9">
        <f>Cleaned_SalesTable!J1090</f>
        <v>528.3066</v>
      </c>
      <c r="X1090" s="9">
        <f t="shared" ref="X1090:X1153" si="104">ROUND(N1090*S1090,2)</f>
        <v>1165.3800000000001</v>
      </c>
      <c r="Y1090" s="9">
        <f t="shared" ref="Y1090:Y1153" si="105">ROUND(W1090-X1090,2)</f>
        <v>-637.07000000000005</v>
      </c>
      <c r="Z1090" s="10">
        <f t="shared" ref="Z1090:Z1153" si="106">IFERROR(ROUND(Y1090/W1090,4),0)</f>
        <v>-1.2059</v>
      </c>
      <c r="AA1090" s="4" t="str">
        <f t="shared" ref="AA1090:AA1153" si="107">IF(W1090&gt;=AVERAGE($W$2:$W$2001),"High Value","Standard")</f>
        <v>Standard</v>
      </c>
    </row>
    <row r="1091" spans="1:27" ht="15" customHeight="1" x14ac:dyDescent="0.3">
      <c r="A1091" s="4" t="str">
        <f>Cleaned_SalesTable!A1091</f>
        <v>SALE1089</v>
      </c>
      <c r="B1091" s="26">
        <f>Cleaned_SalesTable!B1091</f>
        <v>45686</v>
      </c>
      <c r="C1091" s="4" t="str">
        <f t="shared" si="102"/>
        <v>Jan-2025</v>
      </c>
      <c r="D1091" s="24">
        <f t="shared" si="103"/>
        <v>2025</v>
      </c>
      <c r="E1091" s="4" t="str">
        <f>Cleaned_SalesTable!C1091</f>
        <v>CUST1039</v>
      </c>
      <c r="F1091" s="4" t="str">
        <f>VLOOKUP(E1091,Cleaned_CustomerTable!$A:$H,2,FALSE())</f>
        <v>Tonya Reynolds</v>
      </c>
      <c r="G1091" s="24">
        <f>VLOOKUP(E1091,Cleaned_CustomerTable!$A:$H,3,FALSE())</f>
        <v>55</v>
      </c>
      <c r="H1091" s="4" t="str">
        <f>VLOOKUP(E1091,Cleaned_CustomerTable!$A:$H,8,FALSE())</f>
        <v>Gold</v>
      </c>
      <c r="I1091" s="4" t="str">
        <f>VLOOKUP(E1091,Cleaned_CustomerTable!$A:$H,6,FALSE())</f>
        <v>Michigan</v>
      </c>
      <c r="J1091" s="4" t="str">
        <f>Cleaned_SalesTable!D1091</f>
        <v>PROD48</v>
      </c>
      <c r="K1091" s="4" t="str">
        <f>VLOOKUP(J1091,Cleaned_ProductTable!$A:$F,2,FALSE())</f>
        <v>Car Dashboard Phone Holder</v>
      </c>
      <c r="L1091" s="4" t="str">
        <f>VLOOKUP(J1091,Cleaned_ProductTable!$A:$F,3,FALSE())</f>
        <v>Electronics</v>
      </c>
      <c r="M1091" s="4" t="str">
        <f>VLOOKUP(J1091,Cleaned_ProductTable!$A:$F,4,FALSE())</f>
        <v>Byrd, Stewart and Valdez</v>
      </c>
      <c r="N1091" s="4">
        <f>VLOOKUP(J1091,Cleaned_ProductTable!$A:$F,5,FALSE())</f>
        <v>177.98</v>
      </c>
      <c r="O1091" s="4" t="str">
        <f>Cleaned_SalesTable!E1091</f>
        <v>STORE18</v>
      </c>
      <c r="P1091" s="4" t="str">
        <f>VLOOKUP(O1091,Cleaned_StoreTable!$A:$F,2,FALSE())</f>
        <v>Guerrero-Schmitt</v>
      </c>
      <c r="Q1091" s="4" t="str">
        <f>VLOOKUP(O1091,Cleaned_StoreTable!$A:$F,3,FALSE())</f>
        <v>East</v>
      </c>
      <c r="R1091" s="4" t="str">
        <f>VLOOKUP(O1091,Cleaned_StoreTable!$A:$F,5,FALSE())</f>
        <v>Flagship</v>
      </c>
      <c r="S1091" s="4">
        <f>Cleaned_SalesTable!F1091</f>
        <v>4</v>
      </c>
      <c r="T1091" s="9">
        <f>Cleaned_SalesTable!G1091</f>
        <v>106.23</v>
      </c>
      <c r="U1091" s="8">
        <f>Cleaned_SalesTable!H1091</f>
        <v>0.28000000000000003</v>
      </c>
      <c r="V1091" s="4" t="str">
        <f>Cleaned_SalesTable!I1091</f>
        <v>COD</v>
      </c>
      <c r="W1091" s="9">
        <f>Cleaned_SalesTable!J1091</f>
        <v>305.94240000000002</v>
      </c>
      <c r="X1091" s="9">
        <f t="shared" si="104"/>
        <v>711.92</v>
      </c>
      <c r="Y1091" s="9">
        <f t="shared" si="105"/>
        <v>-405.98</v>
      </c>
      <c r="Z1091" s="10">
        <f t="shared" si="106"/>
        <v>-1.327</v>
      </c>
      <c r="AA1091" s="4" t="str">
        <f t="shared" si="107"/>
        <v>Standard</v>
      </c>
    </row>
    <row r="1092" spans="1:27" ht="15" customHeight="1" x14ac:dyDescent="0.3">
      <c r="A1092" s="4" t="str">
        <f>Cleaned_SalesTable!A1092</f>
        <v>SALE1090</v>
      </c>
      <c r="B1092" s="26">
        <f>Cleaned_SalesTable!B1092</f>
        <v>45824</v>
      </c>
      <c r="C1092" s="4" t="str">
        <f t="shared" si="102"/>
        <v>Jun-2025</v>
      </c>
      <c r="D1092" s="24">
        <f t="shared" si="103"/>
        <v>2025</v>
      </c>
      <c r="E1092" s="4" t="str">
        <f>Cleaned_SalesTable!C1092</f>
        <v>CUST1325</v>
      </c>
      <c r="F1092" s="4" t="str">
        <f>VLOOKUP(E1092,Cleaned_CustomerTable!$A:$H,2,FALSE())</f>
        <v>Andrew Smith</v>
      </c>
      <c r="G1092" s="24">
        <f>VLOOKUP(E1092,Cleaned_CustomerTable!$A:$H,3,FALSE())</f>
        <v>60</v>
      </c>
      <c r="H1092" s="4" t="str">
        <f>VLOOKUP(E1092,Cleaned_CustomerTable!$A:$H,8,FALSE())</f>
        <v>Bronze</v>
      </c>
      <c r="I1092" s="4" t="str">
        <f>VLOOKUP(E1092,Cleaned_CustomerTable!$A:$H,6,FALSE())</f>
        <v>Wisconsin</v>
      </c>
      <c r="J1092" s="4" t="str">
        <f>Cleaned_SalesTable!D1092</f>
        <v>PROD66</v>
      </c>
      <c r="K1092" s="4" t="str">
        <f>VLOOKUP(J1092,Cleaned_ProductTable!$A:$F,2,FALSE())</f>
        <v>Women's Hair Dryer Brush</v>
      </c>
      <c r="L1092" s="4" t="str">
        <f>VLOOKUP(J1092,Cleaned_ProductTable!$A:$F,3,FALSE())</f>
        <v>Beauty</v>
      </c>
      <c r="M1092" s="4" t="str">
        <f>VLOOKUP(J1092,Cleaned_ProductTable!$A:$F,4,FALSE())</f>
        <v>Torres, Spencer and Potter</v>
      </c>
      <c r="N1092" s="4">
        <f>VLOOKUP(J1092,Cleaned_ProductTable!$A:$F,5,FALSE())</f>
        <v>340.39</v>
      </c>
      <c r="O1092" s="4" t="str">
        <f>Cleaned_SalesTable!E1092</f>
        <v>STORE5</v>
      </c>
      <c r="P1092" s="4" t="str">
        <f>VLOOKUP(O1092,Cleaned_StoreTable!$A:$F,2,FALSE())</f>
        <v>Gray Ltd</v>
      </c>
      <c r="Q1092" s="4" t="str">
        <f>VLOOKUP(O1092,Cleaned_StoreTable!$A:$F,3,FALSE())</f>
        <v>North</v>
      </c>
      <c r="R1092" s="4" t="str">
        <f>VLOOKUP(O1092,Cleaned_StoreTable!$A:$F,5,FALSE())</f>
        <v>Outlet</v>
      </c>
      <c r="S1092" s="4">
        <f>Cleaned_SalesTable!F1092</f>
        <v>2</v>
      </c>
      <c r="T1092" s="9">
        <f>Cleaned_SalesTable!G1092</f>
        <v>769.48</v>
      </c>
      <c r="U1092" s="8">
        <f>Cleaned_SalesTable!H1092</f>
        <v>0.11</v>
      </c>
      <c r="V1092" s="4" t="str">
        <f>Cleaned_SalesTable!I1092</f>
        <v>PayPal</v>
      </c>
      <c r="W1092" s="9">
        <f>Cleaned_SalesTable!J1092</f>
        <v>1369.6744000000001</v>
      </c>
      <c r="X1092" s="9">
        <f t="shared" si="104"/>
        <v>680.78</v>
      </c>
      <c r="Y1092" s="9">
        <f t="shared" si="105"/>
        <v>688.89</v>
      </c>
      <c r="Z1092" s="10">
        <f t="shared" si="106"/>
        <v>0.503</v>
      </c>
      <c r="AA1092" s="4" t="str">
        <f t="shared" si="107"/>
        <v>High Value</v>
      </c>
    </row>
    <row r="1093" spans="1:27" ht="15" customHeight="1" x14ac:dyDescent="0.3">
      <c r="A1093" s="4" t="str">
        <f>Cleaned_SalesTable!A1093</f>
        <v>SALE1091</v>
      </c>
      <c r="B1093" s="26">
        <f>Cleaned_SalesTable!B1093</f>
        <v>45867</v>
      </c>
      <c r="C1093" s="4" t="str">
        <f t="shared" si="102"/>
        <v>Jul-2025</v>
      </c>
      <c r="D1093" s="24">
        <f t="shared" si="103"/>
        <v>2025</v>
      </c>
      <c r="E1093" s="4" t="str">
        <f>Cleaned_SalesTable!C1093</f>
        <v>CUST1255</v>
      </c>
      <c r="F1093" s="4" t="str">
        <f>VLOOKUP(E1093,Cleaned_CustomerTable!$A:$H,2,FALSE())</f>
        <v>Damon Perez</v>
      </c>
      <c r="G1093" s="24">
        <f>VLOOKUP(E1093,Cleaned_CustomerTable!$A:$H,3,FALSE())</f>
        <v>21</v>
      </c>
      <c r="H1093" s="4" t="str">
        <f>VLOOKUP(E1093,Cleaned_CustomerTable!$A:$H,8,FALSE())</f>
        <v>Gold</v>
      </c>
      <c r="I1093" s="4" t="str">
        <f>VLOOKUP(E1093,Cleaned_CustomerTable!$A:$H,6,FALSE())</f>
        <v>Ohio</v>
      </c>
      <c r="J1093" s="4" t="str">
        <f>Cleaned_SalesTable!D1093</f>
        <v>PROD57</v>
      </c>
      <c r="K1093" s="4" t="str">
        <f>VLOOKUP(J1093,Cleaned_ProductTable!$A:$F,2,FALSE())</f>
        <v>Foam Roller</v>
      </c>
      <c r="L1093" s="4" t="str">
        <f>VLOOKUP(J1093,Cleaned_ProductTable!$A:$F,3,FALSE())</f>
        <v>Sports</v>
      </c>
      <c r="M1093" s="4" t="str">
        <f>VLOOKUP(J1093,Cleaned_ProductTable!$A:$F,4,FALSE())</f>
        <v>Atkinson, Camacho and Oliver</v>
      </c>
      <c r="N1093" s="4">
        <f>VLOOKUP(J1093,Cleaned_ProductTable!$A:$F,5,FALSE())</f>
        <v>30.62</v>
      </c>
      <c r="O1093" s="4" t="str">
        <f>Cleaned_SalesTable!E1093</f>
        <v>STORE13</v>
      </c>
      <c r="P1093" s="4" t="str">
        <f>VLOOKUP(O1093,Cleaned_StoreTable!$A:$F,2,FALSE())</f>
        <v>Gardner, Humphrey and Contreras</v>
      </c>
      <c r="Q1093" s="4" t="str">
        <f>VLOOKUP(O1093,Cleaned_StoreTable!$A:$F,3,FALSE())</f>
        <v>East</v>
      </c>
      <c r="R1093" s="4" t="str">
        <f>VLOOKUP(O1093,Cleaned_StoreTable!$A:$F,5,FALSE())</f>
        <v>Flagship</v>
      </c>
      <c r="S1093" s="4">
        <f>Cleaned_SalesTable!F1093</f>
        <v>2</v>
      </c>
      <c r="T1093" s="9">
        <f>Cleaned_SalesTable!G1093</f>
        <v>714.21</v>
      </c>
      <c r="U1093" s="8">
        <f>Cleaned_SalesTable!H1093</f>
        <v>0.14000000000000001</v>
      </c>
      <c r="V1093" s="4" t="str">
        <f>Cleaned_SalesTable!I1093</f>
        <v>Credit Card</v>
      </c>
      <c r="W1093" s="9">
        <f>Cleaned_SalesTable!J1093</f>
        <v>1228.4412</v>
      </c>
      <c r="X1093" s="9">
        <f t="shared" si="104"/>
        <v>61.24</v>
      </c>
      <c r="Y1093" s="9">
        <f t="shared" si="105"/>
        <v>1167.2</v>
      </c>
      <c r="Z1093" s="10">
        <f t="shared" si="106"/>
        <v>0.95009999999999994</v>
      </c>
      <c r="AA1093" s="4" t="str">
        <f t="shared" si="107"/>
        <v>High Value</v>
      </c>
    </row>
    <row r="1094" spans="1:27" ht="15" customHeight="1" x14ac:dyDescent="0.3">
      <c r="A1094" s="4" t="str">
        <f>Cleaned_SalesTable!A1094</f>
        <v>SALE1092</v>
      </c>
      <c r="B1094" s="26">
        <f>Cleaned_SalesTable!B1094</f>
        <v>45578</v>
      </c>
      <c r="C1094" s="4" t="str">
        <f t="shared" si="102"/>
        <v>Oct-2024</v>
      </c>
      <c r="D1094" s="24">
        <f t="shared" si="103"/>
        <v>2024</v>
      </c>
      <c r="E1094" s="4" t="str">
        <f>Cleaned_SalesTable!C1094</f>
        <v>CUST1271</v>
      </c>
      <c r="F1094" s="4" t="str">
        <f>VLOOKUP(E1094,Cleaned_CustomerTable!$A:$H,2,FALSE())</f>
        <v>Daisy Johnson Dds</v>
      </c>
      <c r="G1094" s="24">
        <f>VLOOKUP(E1094,Cleaned_CustomerTable!$A:$H,3,FALSE())</f>
        <v>64</v>
      </c>
      <c r="H1094" s="4" t="str">
        <f>VLOOKUP(E1094,Cleaned_CustomerTable!$A:$H,8,FALSE())</f>
        <v>Platinum</v>
      </c>
      <c r="I1094" s="4" t="str">
        <f>VLOOKUP(E1094,Cleaned_CustomerTable!$A:$H,6,FALSE())</f>
        <v>Nebraska</v>
      </c>
      <c r="J1094" s="4" t="str">
        <f>Cleaned_SalesTable!D1094</f>
        <v>PROD11</v>
      </c>
      <c r="K1094" s="4" t="str">
        <f>VLOOKUP(J1094,Cleaned_ProductTable!$A:$F,2,FALSE())</f>
        <v>HD Smart TV Stick</v>
      </c>
      <c r="L1094" s="4" t="str">
        <f>VLOOKUP(J1094,Cleaned_ProductTable!$A:$F,3,FALSE())</f>
        <v>Electronics</v>
      </c>
      <c r="M1094" s="4" t="str">
        <f>VLOOKUP(J1094,Cleaned_ProductTable!$A:$F,4,FALSE())</f>
        <v>Gibson, Hobbs and Weaver</v>
      </c>
      <c r="N1094" s="4">
        <f>VLOOKUP(J1094,Cleaned_ProductTable!$A:$F,5,FALSE())</f>
        <v>449.4</v>
      </c>
      <c r="O1094" s="4" t="str">
        <f>Cleaned_SalesTable!E1094</f>
        <v>STORE15</v>
      </c>
      <c r="P1094" s="4" t="str">
        <f>VLOOKUP(O1094,Cleaned_StoreTable!$A:$F,2,FALSE())</f>
        <v>Shelton PLC</v>
      </c>
      <c r="Q1094" s="4" t="str">
        <f>VLOOKUP(O1094,Cleaned_StoreTable!$A:$F,3,FALSE())</f>
        <v>North</v>
      </c>
      <c r="R1094" s="4" t="str">
        <f>VLOOKUP(O1094,Cleaned_StoreTable!$A:$F,5,FALSE())</f>
        <v>Flagship</v>
      </c>
      <c r="S1094" s="4">
        <f>Cleaned_SalesTable!F1094</f>
        <v>4</v>
      </c>
      <c r="T1094" s="9">
        <f>Cleaned_SalesTable!G1094</f>
        <v>632.24</v>
      </c>
      <c r="U1094" s="8">
        <f>Cleaned_SalesTable!H1094</f>
        <v>0.25</v>
      </c>
      <c r="V1094" s="4" t="str">
        <f>Cleaned_SalesTable!I1094</f>
        <v>PayPal</v>
      </c>
      <c r="W1094" s="9">
        <f>Cleaned_SalesTable!J1094</f>
        <v>1896.72</v>
      </c>
      <c r="X1094" s="9">
        <f t="shared" si="104"/>
        <v>1797.6</v>
      </c>
      <c r="Y1094" s="9">
        <f t="shared" si="105"/>
        <v>99.12</v>
      </c>
      <c r="Z1094" s="10">
        <f t="shared" si="106"/>
        <v>5.2299999999999999E-2</v>
      </c>
      <c r="AA1094" s="4" t="str">
        <f t="shared" si="107"/>
        <v>High Value</v>
      </c>
    </row>
    <row r="1095" spans="1:27" ht="15" customHeight="1" x14ac:dyDescent="0.3">
      <c r="A1095" s="4" t="str">
        <f>Cleaned_SalesTable!A1095</f>
        <v>SALE1093</v>
      </c>
      <c r="B1095" s="26">
        <f>Cleaned_SalesTable!B1095</f>
        <v>45575</v>
      </c>
      <c r="C1095" s="4" t="str">
        <f t="shared" si="102"/>
        <v>Oct-2024</v>
      </c>
      <c r="D1095" s="24">
        <f t="shared" si="103"/>
        <v>2024</v>
      </c>
      <c r="E1095" s="4" t="str">
        <f>Cleaned_SalesTable!C1095</f>
        <v>CUST1161</v>
      </c>
      <c r="F1095" s="4" t="str">
        <f>VLOOKUP(E1095,Cleaned_CustomerTable!$A:$H,2,FALSE())</f>
        <v>Cynthia Morris</v>
      </c>
      <c r="G1095" s="24">
        <f>VLOOKUP(E1095,Cleaned_CustomerTable!$A:$H,3,FALSE())</f>
        <v>18</v>
      </c>
      <c r="H1095" s="4" t="str">
        <f>VLOOKUP(E1095,Cleaned_CustomerTable!$A:$H,8,FALSE())</f>
        <v>Silver</v>
      </c>
      <c r="I1095" s="4" t="str">
        <f>VLOOKUP(E1095,Cleaned_CustomerTable!$A:$H,6,FALSE())</f>
        <v>Arizona</v>
      </c>
      <c r="J1095" s="4" t="str">
        <f>Cleaned_SalesTable!D1095</f>
        <v>PROD78</v>
      </c>
      <c r="K1095" s="4" t="str">
        <f>VLOOKUP(J1095,Cleaned_ProductTable!$A:$F,2,FALSE())</f>
        <v>Essential Oil Diffuser</v>
      </c>
      <c r="L1095" s="4" t="str">
        <f>VLOOKUP(J1095,Cleaned_ProductTable!$A:$F,3,FALSE())</f>
        <v>Home</v>
      </c>
      <c r="M1095" s="4" t="str">
        <f>VLOOKUP(J1095,Cleaned_ProductTable!$A:$F,4,FALSE())</f>
        <v>Hernandez Inc</v>
      </c>
      <c r="N1095" s="4">
        <f>VLOOKUP(J1095,Cleaned_ProductTable!$A:$F,5,FALSE())</f>
        <v>325.26</v>
      </c>
      <c r="O1095" s="4" t="str">
        <f>Cleaned_SalesTable!E1095</f>
        <v>STORE3</v>
      </c>
      <c r="P1095" s="4" t="str">
        <f>VLOOKUP(O1095,Cleaned_StoreTable!$A:$F,2,FALSE())</f>
        <v>Johnson-Wright</v>
      </c>
      <c r="Q1095" s="4" t="str">
        <f>VLOOKUP(O1095,Cleaned_StoreTable!$A:$F,3,FALSE())</f>
        <v>North</v>
      </c>
      <c r="R1095" s="4" t="str">
        <f>VLOOKUP(O1095,Cleaned_StoreTable!$A:$F,5,FALSE())</f>
        <v>Outlet</v>
      </c>
      <c r="S1095" s="4">
        <f>Cleaned_SalesTable!F1095</f>
        <v>2</v>
      </c>
      <c r="T1095" s="9">
        <f>Cleaned_SalesTable!G1095</f>
        <v>845.27</v>
      </c>
      <c r="U1095" s="8">
        <f>Cleaned_SalesTable!H1095</f>
        <v>0.18</v>
      </c>
      <c r="V1095" s="4" t="str">
        <f>Cleaned_SalesTable!I1095</f>
        <v>PayPal</v>
      </c>
      <c r="W1095" s="9">
        <f>Cleaned_SalesTable!J1095</f>
        <v>1386.2428</v>
      </c>
      <c r="X1095" s="9">
        <f t="shared" si="104"/>
        <v>650.52</v>
      </c>
      <c r="Y1095" s="9">
        <f t="shared" si="105"/>
        <v>735.72</v>
      </c>
      <c r="Z1095" s="10">
        <f t="shared" si="106"/>
        <v>0.53069999999999995</v>
      </c>
      <c r="AA1095" s="4" t="str">
        <f t="shared" si="107"/>
        <v>High Value</v>
      </c>
    </row>
    <row r="1096" spans="1:27" ht="15" customHeight="1" x14ac:dyDescent="0.3">
      <c r="A1096" s="4" t="str">
        <f>Cleaned_SalesTable!A1096</f>
        <v>SALE1094</v>
      </c>
      <c r="B1096" s="26">
        <f>Cleaned_SalesTable!B1096</f>
        <v>45816</v>
      </c>
      <c r="C1096" s="4" t="str">
        <f t="shared" si="102"/>
        <v>Jun-2025</v>
      </c>
      <c r="D1096" s="24">
        <f t="shared" si="103"/>
        <v>2025</v>
      </c>
      <c r="E1096" s="4" t="str">
        <f>Cleaned_SalesTable!C1096</f>
        <v>CUST1497</v>
      </c>
      <c r="F1096" s="4" t="str">
        <f>VLOOKUP(E1096,Cleaned_CustomerTable!$A:$H,2,FALSE())</f>
        <v>Sarah Marsh</v>
      </c>
      <c r="G1096" s="24">
        <f>VLOOKUP(E1096,Cleaned_CustomerTable!$A:$H,3,FALSE())</f>
        <v>47</v>
      </c>
      <c r="H1096" s="4" t="str">
        <f>VLOOKUP(E1096,Cleaned_CustomerTable!$A:$H,8,FALSE())</f>
        <v>Gold</v>
      </c>
      <c r="I1096" s="4" t="str">
        <f>VLOOKUP(E1096,Cleaned_CustomerTable!$A:$H,6,FALSE())</f>
        <v>New York</v>
      </c>
      <c r="J1096" s="4" t="str">
        <f>Cleaned_SalesTable!D1096</f>
        <v>PROD87</v>
      </c>
      <c r="K1096" s="4" t="str">
        <f>VLOOKUP(J1096,Cleaned_ProductTable!$A:$F,2,FALSE())</f>
        <v>LED Bedside Lamp</v>
      </c>
      <c r="L1096" s="4" t="str">
        <f>VLOOKUP(J1096,Cleaned_ProductTable!$A:$F,3,FALSE())</f>
        <v>Home</v>
      </c>
      <c r="M1096" s="4" t="str">
        <f>VLOOKUP(J1096,Cleaned_ProductTable!$A:$F,4,FALSE())</f>
        <v>Aguilar, Horton and Lewis</v>
      </c>
      <c r="N1096" s="4">
        <f>VLOOKUP(J1096,Cleaned_ProductTable!$A:$F,5,FALSE())</f>
        <v>371.38</v>
      </c>
      <c r="O1096" s="4" t="str">
        <f>Cleaned_SalesTable!E1096</f>
        <v>STORE13</v>
      </c>
      <c r="P1096" s="4" t="str">
        <f>VLOOKUP(O1096,Cleaned_StoreTable!$A:$F,2,FALSE())</f>
        <v>Gardner, Humphrey and Contreras</v>
      </c>
      <c r="Q1096" s="4" t="str">
        <f>VLOOKUP(O1096,Cleaned_StoreTable!$A:$F,3,FALSE())</f>
        <v>East</v>
      </c>
      <c r="R1096" s="4" t="str">
        <f>VLOOKUP(O1096,Cleaned_StoreTable!$A:$F,5,FALSE())</f>
        <v>Flagship</v>
      </c>
      <c r="S1096" s="4">
        <f>Cleaned_SalesTable!F1096</f>
        <v>1</v>
      </c>
      <c r="T1096" s="9">
        <f>Cleaned_SalesTable!G1096</f>
        <v>575.94000000000005</v>
      </c>
      <c r="U1096" s="8">
        <f>Cleaned_SalesTable!H1096</f>
        <v>0.17</v>
      </c>
      <c r="V1096" s="4" t="str">
        <f>Cleaned_SalesTable!I1096</f>
        <v>Credit Card</v>
      </c>
      <c r="W1096" s="9">
        <f>Cleaned_SalesTable!J1096</f>
        <v>478.03019999999998</v>
      </c>
      <c r="X1096" s="9">
        <f t="shared" si="104"/>
        <v>371.38</v>
      </c>
      <c r="Y1096" s="9">
        <f t="shared" si="105"/>
        <v>106.65</v>
      </c>
      <c r="Z1096" s="10">
        <f t="shared" si="106"/>
        <v>0.22309999999999999</v>
      </c>
      <c r="AA1096" s="4" t="str">
        <f t="shared" si="107"/>
        <v>Standard</v>
      </c>
    </row>
    <row r="1097" spans="1:27" ht="15" customHeight="1" x14ac:dyDescent="0.3">
      <c r="A1097" s="4" t="str">
        <f>Cleaned_SalesTable!A1097</f>
        <v>SALE1095</v>
      </c>
      <c r="B1097" s="26">
        <f>Cleaned_SalesTable!B1097</f>
        <v>45620</v>
      </c>
      <c r="C1097" s="4" t="str">
        <f t="shared" si="102"/>
        <v>Nov-2024</v>
      </c>
      <c r="D1097" s="24">
        <f t="shared" si="103"/>
        <v>2024</v>
      </c>
      <c r="E1097" s="4" t="str">
        <f>Cleaned_SalesTable!C1097</f>
        <v>CUST1251</v>
      </c>
      <c r="F1097" s="4" t="str">
        <f>VLOOKUP(E1097,Cleaned_CustomerTable!$A:$H,2,FALSE())</f>
        <v>Tyler Garner</v>
      </c>
      <c r="G1097" s="24">
        <f>VLOOKUP(E1097,Cleaned_CustomerTable!$A:$H,3,FALSE())</f>
        <v>64</v>
      </c>
      <c r="H1097" s="4" t="str">
        <f>VLOOKUP(E1097,Cleaned_CustomerTable!$A:$H,8,FALSE())</f>
        <v>Silver</v>
      </c>
      <c r="I1097" s="4" t="str">
        <f>VLOOKUP(E1097,Cleaned_CustomerTable!$A:$H,6,FALSE())</f>
        <v>Alabama</v>
      </c>
      <c r="J1097" s="4" t="str">
        <f>Cleaned_SalesTable!D1097</f>
        <v>PROD84</v>
      </c>
      <c r="K1097" s="4" t="str">
        <f>VLOOKUP(J1097,Cleaned_ProductTable!$A:$F,2,FALSE())</f>
        <v>Wooden Bookshelf</v>
      </c>
      <c r="L1097" s="4" t="str">
        <f>VLOOKUP(J1097,Cleaned_ProductTable!$A:$F,3,FALSE())</f>
        <v>Home</v>
      </c>
      <c r="M1097" s="4" t="str">
        <f>VLOOKUP(J1097,Cleaned_ProductTable!$A:$F,4,FALSE())</f>
        <v>Collins-Stephenson</v>
      </c>
      <c r="N1097" s="4">
        <f>VLOOKUP(J1097,Cleaned_ProductTable!$A:$F,5,FALSE())</f>
        <v>388.46</v>
      </c>
      <c r="O1097" s="4" t="str">
        <f>Cleaned_SalesTable!E1097</f>
        <v>STORE15</v>
      </c>
      <c r="P1097" s="4" t="str">
        <f>VLOOKUP(O1097,Cleaned_StoreTable!$A:$F,2,FALSE())</f>
        <v>Shelton PLC</v>
      </c>
      <c r="Q1097" s="4" t="str">
        <f>VLOOKUP(O1097,Cleaned_StoreTable!$A:$F,3,FALSE())</f>
        <v>North</v>
      </c>
      <c r="R1097" s="4" t="str">
        <f>VLOOKUP(O1097,Cleaned_StoreTable!$A:$F,5,FALSE())</f>
        <v>Flagship</v>
      </c>
      <c r="S1097" s="4">
        <f>Cleaned_SalesTable!F1097</f>
        <v>1</v>
      </c>
      <c r="T1097" s="9">
        <f>Cleaned_SalesTable!G1097</f>
        <v>907.97</v>
      </c>
      <c r="U1097" s="8">
        <f>Cleaned_SalesTable!H1097</f>
        <v>0.26</v>
      </c>
      <c r="V1097" s="4" t="str">
        <f>Cleaned_SalesTable!I1097</f>
        <v>COD</v>
      </c>
      <c r="W1097" s="9">
        <f>Cleaned_SalesTable!J1097</f>
        <v>671.89779999999996</v>
      </c>
      <c r="X1097" s="9">
        <f t="shared" si="104"/>
        <v>388.46</v>
      </c>
      <c r="Y1097" s="9">
        <f t="shared" si="105"/>
        <v>283.44</v>
      </c>
      <c r="Z1097" s="10">
        <f t="shared" si="106"/>
        <v>0.42180000000000001</v>
      </c>
      <c r="AA1097" s="4" t="str">
        <f t="shared" si="107"/>
        <v>Standard</v>
      </c>
    </row>
    <row r="1098" spans="1:27" ht="15" customHeight="1" x14ac:dyDescent="0.3">
      <c r="A1098" s="4" t="str">
        <f>Cleaned_SalesTable!A1098</f>
        <v>SALE1096</v>
      </c>
      <c r="B1098" s="26">
        <f>Cleaned_SalesTable!B1098</f>
        <v>45695</v>
      </c>
      <c r="C1098" s="4" t="str">
        <f t="shared" si="102"/>
        <v>Feb-2025</v>
      </c>
      <c r="D1098" s="24">
        <f t="shared" si="103"/>
        <v>2025</v>
      </c>
      <c r="E1098" s="4" t="str">
        <f>Cleaned_SalesTable!C1098</f>
        <v>CUST1266</v>
      </c>
      <c r="F1098" s="4" t="str">
        <f>VLOOKUP(E1098,Cleaned_CustomerTable!$A:$H,2,FALSE())</f>
        <v>Cynthia Payne</v>
      </c>
      <c r="G1098" s="24">
        <f>VLOOKUP(E1098,Cleaned_CustomerTable!$A:$H,3,FALSE())</f>
        <v>32</v>
      </c>
      <c r="H1098" s="4" t="str">
        <f>VLOOKUP(E1098,Cleaned_CustomerTable!$A:$H,8,FALSE())</f>
        <v>Bronze</v>
      </c>
      <c r="I1098" s="4" t="str">
        <f>VLOOKUP(E1098,Cleaned_CustomerTable!$A:$H,6,FALSE())</f>
        <v>Kentucky</v>
      </c>
      <c r="J1098" s="4" t="str">
        <f>Cleaned_SalesTable!D1098</f>
        <v>PROD20</v>
      </c>
      <c r="K1098" s="4" t="str">
        <f>VLOOKUP(J1098,Cleaned_ProductTable!$A:$F,2,FALSE())</f>
        <v>Outdoor Sports Water Bottle</v>
      </c>
      <c r="L1098" s="4" t="str">
        <f>VLOOKUP(J1098,Cleaned_ProductTable!$A:$F,3,FALSE())</f>
        <v>Sports</v>
      </c>
      <c r="M1098" s="4" t="str">
        <f>VLOOKUP(J1098,Cleaned_ProductTable!$A:$F,4,FALSE())</f>
        <v>Soto-Ellis</v>
      </c>
      <c r="N1098" s="4">
        <f>VLOOKUP(J1098,Cleaned_ProductTable!$A:$F,5,FALSE())</f>
        <v>131.51</v>
      </c>
      <c r="O1098" s="4" t="str">
        <f>Cleaned_SalesTable!E1098</f>
        <v>STORE12</v>
      </c>
      <c r="P1098" s="4" t="str">
        <f>VLOOKUP(O1098,Cleaned_StoreTable!$A:$F,2,FALSE())</f>
        <v>Thomas, Bridges and Harris</v>
      </c>
      <c r="Q1098" s="4" t="str">
        <f>VLOOKUP(O1098,Cleaned_StoreTable!$A:$F,3,FALSE())</f>
        <v>North</v>
      </c>
      <c r="R1098" s="4" t="str">
        <f>VLOOKUP(O1098,Cleaned_StoreTable!$A:$F,5,FALSE())</f>
        <v>Online</v>
      </c>
      <c r="S1098" s="4">
        <f>Cleaned_SalesTable!F1098</f>
        <v>1</v>
      </c>
      <c r="T1098" s="9">
        <f>Cleaned_SalesTable!G1098</f>
        <v>99.35</v>
      </c>
      <c r="U1098" s="8">
        <f>Cleaned_SalesTable!H1098</f>
        <v>0.08</v>
      </c>
      <c r="V1098" s="4" t="str">
        <f>Cleaned_SalesTable!I1098</f>
        <v>COD</v>
      </c>
      <c r="W1098" s="9">
        <f>Cleaned_SalesTable!J1098</f>
        <v>91.402000000000001</v>
      </c>
      <c r="X1098" s="9">
        <f t="shared" si="104"/>
        <v>131.51</v>
      </c>
      <c r="Y1098" s="9">
        <f t="shared" si="105"/>
        <v>-40.11</v>
      </c>
      <c r="Z1098" s="10">
        <f t="shared" si="106"/>
        <v>-0.43880000000000002</v>
      </c>
      <c r="AA1098" s="4" t="str">
        <f t="shared" si="107"/>
        <v>Standard</v>
      </c>
    </row>
    <row r="1099" spans="1:27" ht="15" customHeight="1" x14ac:dyDescent="0.3">
      <c r="A1099" s="4" t="str">
        <f>Cleaned_SalesTable!A1099</f>
        <v>SALE1097</v>
      </c>
      <c r="B1099" s="26">
        <f>Cleaned_SalesTable!B1099</f>
        <v>45596</v>
      </c>
      <c r="C1099" s="4" t="str">
        <f t="shared" si="102"/>
        <v>Oct-2024</v>
      </c>
      <c r="D1099" s="24">
        <f t="shared" si="103"/>
        <v>2024</v>
      </c>
      <c r="E1099" s="4" t="str">
        <f>Cleaned_SalesTable!C1099</f>
        <v>CUST1071</v>
      </c>
      <c r="F1099" s="4" t="str">
        <f>VLOOKUP(E1099,Cleaned_CustomerTable!$A:$H,2,FALSE())</f>
        <v>Andrea Perez</v>
      </c>
      <c r="G1099" s="24">
        <f>VLOOKUP(E1099,Cleaned_CustomerTable!$A:$H,3,FALSE())</f>
        <v>61</v>
      </c>
      <c r="H1099" s="4" t="str">
        <f>VLOOKUP(E1099,Cleaned_CustomerTable!$A:$H,8,FALSE())</f>
        <v>Gold</v>
      </c>
      <c r="I1099" s="4" t="str">
        <f>VLOOKUP(E1099,Cleaned_CustomerTable!$A:$H,6,FALSE())</f>
        <v>New Mexico</v>
      </c>
      <c r="J1099" s="4" t="str">
        <f>Cleaned_SalesTable!D1099</f>
        <v>PROD0</v>
      </c>
      <c r="K1099" s="4" t="str">
        <f>VLOOKUP(J1099,Cleaned_ProductTable!$A:$F,2,FALSE())</f>
        <v>Brother Laser Printer</v>
      </c>
      <c r="L1099" s="4" t="str">
        <f>VLOOKUP(J1099,Cleaned_ProductTable!$A:$F,3,FALSE())</f>
        <v>Electronics</v>
      </c>
      <c r="M1099" s="4" t="str">
        <f>VLOOKUP(J1099,Cleaned_ProductTable!$A:$F,4,FALSE())</f>
        <v>Hunt Inc</v>
      </c>
      <c r="N1099" s="4">
        <f>VLOOKUP(J1099,Cleaned_ProductTable!$A:$F,5,FALSE())</f>
        <v>112.42</v>
      </c>
      <c r="O1099" s="4" t="str">
        <f>Cleaned_SalesTable!E1099</f>
        <v>STORE3</v>
      </c>
      <c r="P1099" s="4" t="str">
        <f>VLOOKUP(O1099,Cleaned_StoreTable!$A:$F,2,FALSE())</f>
        <v>Johnson-Wright</v>
      </c>
      <c r="Q1099" s="4" t="str">
        <f>VLOOKUP(O1099,Cleaned_StoreTable!$A:$F,3,FALSE())</f>
        <v>North</v>
      </c>
      <c r="R1099" s="4" t="str">
        <f>VLOOKUP(O1099,Cleaned_StoreTable!$A:$F,5,FALSE())</f>
        <v>Outlet</v>
      </c>
      <c r="S1099" s="4">
        <f>Cleaned_SalesTable!F1099</f>
        <v>2</v>
      </c>
      <c r="T1099" s="9">
        <f>Cleaned_SalesTable!G1099</f>
        <v>374.42</v>
      </c>
      <c r="U1099" s="8">
        <f>Cleaned_SalesTable!H1099</f>
        <v>0.21</v>
      </c>
      <c r="V1099" s="4" t="str">
        <f>Cleaned_SalesTable!I1099</f>
        <v>COD</v>
      </c>
      <c r="W1099" s="9">
        <f>Cleaned_SalesTable!J1099</f>
        <v>591.58360000000005</v>
      </c>
      <c r="X1099" s="9">
        <f t="shared" si="104"/>
        <v>224.84</v>
      </c>
      <c r="Y1099" s="9">
        <f t="shared" si="105"/>
        <v>366.74</v>
      </c>
      <c r="Z1099" s="10">
        <f t="shared" si="106"/>
        <v>0.61990000000000001</v>
      </c>
      <c r="AA1099" s="4" t="str">
        <f t="shared" si="107"/>
        <v>Standard</v>
      </c>
    </row>
    <row r="1100" spans="1:27" ht="15" customHeight="1" x14ac:dyDescent="0.3">
      <c r="A1100" s="4" t="str">
        <f>Cleaned_SalesTable!A1100</f>
        <v>SALE1098</v>
      </c>
      <c r="B1100" s="26">
        <f>Cleaned_SalesTable!B1100</f>
        <v>45869</v>
      </c>
      <c r="C1100" s="4" t="str">
        <f t="shared" si="102"/>
        <v>Jul-2025</v>
      </c>
      <c r="D1100" s="24">
        <f t="shared" si="103"/>
        <v>2025</v>
      </c>
      <c r="E1100" s="4" t="str">
        <f>Cleaned_SalesTable!C1100</f>
        <v>CUST1481</v>
      </c>
      <c r="F1100" s="4" t="str">
        <f>VLOOKUP(E1100,Cleaned_CustomerTable!$A:$H,2,FALSE())</f>
        <v>Bryan Tran</v>
      </c>
      <c r="G1100" s="24">
        <f>VLOOKUP(E1100,Cleaned_CustomerTable!$A:$H,3,FALSE())</f>
        <v>21</v>
      </c>
      <c r="H1100" s="4" t="str">
        <f>VLOOKUP(E1100,Cleaned_CustomerTable!$A:$H,8,FALSE())</f>
        <v>Gold</v>
      </c>
      <c r="I1100" s="4" t="str">
        <f>VLOOKUP(E1100,Cleaned_CustomerTable!$A:$H,6,FALSE())</f>
        <v>Georgia</v>
      </c>
      <c r="J1100" s="4" t="str">
        <f>Cleaned_SalesTable!D1100</f>
        <v>PROD15</v>
      </c>
      <c r="K1100" s="4" t="str">
        <f>VLOOKUP(J1100,Cleaned_ProductTable!$A:$F,2,FALSE())</f>
        <v>4K Home Projector</v>
      </c>
      <c r="L1100" s="4" t="str">
        <f>VLOOKUP(J1100,Cleaned_ProductTable!$A:$F,3,FALSE())</f>
        <v>Electronics</v>
      </c>
      <c r="M1100" s="4" t="str">
        <f>VLOOKUP(J1100,Cleaned_ProductTable!$A:$F,4,FALSE())</f>
        <v>Thomas LLC</v>
      </c>
      <c r="N1100" s="4">
        <f>VLOOKUP(J1100,Cleaned_ProductTable!$A:$F,5,FALSE())</f>
        <v>465.34</v>
      </c>
      <c r="O1100" s="4" t="str">
        <f>Cleaned_SalesTable!E1100</f>
        <v>STORE15</v>
      </c>
      <c r="P1100" s="4" t="str">
        <f>VLOOKUP(O1100,Cleaned_StoreTable!$A:$F,2,FALSE())</f>
        <v>Shelton PLC</v>
      </c>
      <c r="Q1100" s="4" t="str">
        <f>VLOOKUP(O1100,Cleaned_StoreTable!$A:$F,3,FALSE())</f>
        <v>North</v>
      </c>
      <c r="R1100" s="4" t="str">
        <f>VLOOKUP(O1100,Cleaned_StoreTable!$A:$F,5,FALSE())</f>
        <v>Flagship</v>
      </c>
      <c r="S1100" s="4">
        <f>Cleaned_SalesTable!F1100</f>
        <v>3</v>
      </c>
      <c r="T1100" s="9">
        <f>Cleaned_SalesTable!G1100</f>
        <v>248.43</v>
      </c>
      <c r="U1100" s="8">
        <f>Cleaned_SalesTable!H1100</f>
        <v>0.24</v>
      </c>
      <c r="V1100" s="4" t="str">
        <f>Cleaned_SalesTable!I1100</f>
        <v>COD</v>
      </c>
      <c r="W1100" s="9">
        <f>Cleaned_SalesTable!J1100</f>
        <v>566.42039999999997</v>
      </c>
      <c r="X1100" s="9">
        <f t="shared" si="104"/>
        <v>1396.02</v>
      </c>
      <c r="Y1100" s="9">
        <f t="shared" si="105"/>
        <v>-829.6</v>
      </c>
      <c r="Z1100" s="10">
        <f t="shared" si="106"/>
        <v>-1.4645999999999999</v>
      </c>
      <c r="AA1100" s="4" t="str">
        <f t="shared" si="107"/>
        <v>Standard</v>
      </c>
    </row>
    <row r="1101" spans="1:27" ht="15" customHeight="1" x14ac:dyDescent="0.3">
      <c r="A1101" s="4" t="str">
        <f>Cleaned_SalesTable!A1101</f>
        <v>SALE1099</v>
      </c>
      <c r="B1101" s="26">
        <f>Cleaned_SalesTable!B1101</f>
        <v>45631</v>
      </c>
      <c r="C1101" s="4" t="str">
        <f t="shared" si="102"/>
        <v>Dec-2024</v>
      </c>
      <c r="D1101" s="24">
        <f t="shared" si="103"/>
        <v>2024</v>
      </c>
      <c r="E1101" s="4" t="str">
        <f>Cleaned_SalesTable!C1101</f>
        <v>CUST1468</v>
      </c>
      <c r="F1101" s="4" t="str">
        <f>VLOOKUP(E1101,Cleaned_CustomerTable!$A:$H,2,FALSE())</f>
        <v>Gregory Curtis</v>
      </c>
      <c r="G1101" s="24">
        <f>VLOOKUP(E1101,Cleaned_CustomerTable!$A:$H,3,FALSE())</f>
        <v>45</v>
      </c>
      <c r="H1101" s="4" t="str">
        <f>VLOOKUP(E1101,Cleaned_CustomerTable!$A:$H,8,FALSE())</f>
        <v>Bronze</v>
      </c>
      <c r="I1101" s="4" t="str">
        <f>VLOOKUP(E1101,Cleaned_CustomerTable!$A:$H,6,FALSE())</f>
        <v>Vermont</v>
      </c>
      <c r="J1101" s="4" t="str">
        <f>Cleaned_SalesTable!D1101</f>
        <v>PROD85</v>
      </c>
      <c r="K1101" s="4" t="str">
        <f>VLOOKUP(J1101,Cleaned_ProductTable!$A:$F,2,FALSE())</f>
        <v>Women's Beanie Hat</v>
      </c>
      <c r="L1101" s="4" t="str">
        <f>VLOOKUP(J1101,Cleaned_ProductTable!$A:$F,3,FALSE())</f>
        <v>Clothing</v>
      </c>
      <c r="M1101" s="4" t="str">
        <f>VLOOKUP(J1101,Cleaned_ProductTable!$A:$F,4,FALSE())</f>
        <v>Richardson-Carrillo</v>
      </c>
      <c r="N1101" s="4">
        <f>VLOOKUP(J1101,Cleaned_ProductTable!$A:$F,5,FALSE())</f>
        <v>119.57</v>
      </c>
      <c r="O1101" s="4" t="str">
        <f>Cleaned_SalesTable!E1101</f>
        <v>STORE1</v>
      </c>
      <c r="P1101" s="4" t="str">
        <f>VLOOKUP(O1101,Cleaned_StoreTable!$A:$F,2,FALSE())</f>
        <v>Martinez, Adkins and Johnson</v>
      </c>
      <c r="Q1101" s="4" t="str">
        <f>VLOOKUP(O1101,Cleaned_StoreTable!$A:$F,3,FALSE())</f>
        <v>North</v>
      </c>
      <c r="R1101" s="4" t="str">
        <f>VLOOKUP(O1101,Cleaned_StoreTable!$A:$F,5,FALSE())</f>
        <v>Flagship</v>
      </c>
      <c r="S1101" s="4">
        <f>Cleaned_SalesTable!F1101</f>
        <v>1</v>
      </c>
      <c r="T1101" s="9">
        <f>Cleaned_SalesTable!G1101</f>
        <v>784.46</v>
      </c>
      <c r="U1101" s="8">
        <f>Cleaned_SalesTable!H1101</f>
        <v>0.14000000000000001</v>
      </c>
      <c r="V1101" s="4" t="str">
        <f>Cleaned_SalesTable!I1101</f>
        <v>COD</v>
      </c>
      <c r="W1101" s="9">
        <f>Cleaned_SalesTable!J1101</f>
        <v>674.63559999999995</v>
      </c>
      <c r="X1101" s="9">
        <f t="shared" si="104"/>
        <v>119.57</v>
      </c>
      <c r="Y1101" s="9">
        <f t="shared" si="105"/>
        <v>555.07000000000005</v>
      </c>
      <c r="Z1101" s="10">
        <f t="shared" si="106"/>
        <v>0.82279999999999998</v>
      </c>
      <c r="AA1101" s="4" t="str">
        <f t="shared" si="107"/>
        <v>Standard</v>
      </c>
    </row>
    <row r="1102" spans="1:27" ht="15" customHeight="1" x14ac:dyDescent="0.3">
      <c r="A1102" s="4" t="str">
        <f>Cleaned_SalesTable!A1102</f>
        <v>SALE1100</v>
      </c>
      <c r="B1102" s="26">
        <f>Cleaned_SalesTable!B1102</f>
        <v>45379</v>
      </c>
      <c r="C1102" s="4" t="str">
        <f t="shared" si="102"/>
        <v>Mar-2024</v>
      </c>
      <c r="D1102" s="24">
        <f t="shared" si="103"/>
        <v>2024</v>
      </c>
      <c r="E1102" s="4" t="str">
        <f>Cleaned_SalesTable!C1102</f>
        <v>CUST1259</v>
      </c>
      <c r="F1102" s="4" t="str">
        <f>VLOOKUP(E1102,Cleaned_CustomerTable!$A:$H,2,FALSE())</f>
        <v>Beth Allen</v>
      </c>
      <c r="G1102" s="24">
        <f>VLOOKUP(E1102,Cleaned_CustomerTable!$A:$H,3,FALSE())</f>
        <v>32</v>
      </c>
      <c r="H1102" s="4" t="str">
        <f>VLOOKUP(E1102,Cleaned_CustomerTable!$A:$H,8,FALSE())</f>
        <v>Silver</v>
      </c>
      <c r="I1102" s="4" t="str">
        <f>VLOOKUP(E1102,Cleaned_CustomerTable!$A:$H,6,FALSE())</f>
        <v>Oklahoma</v>
      </c>
      <c r="J1102" s="4" t="str">
        <f>Cleaned_SalesTable!D1102</f>
        <v>PROD52</v>
      </c>
      <c r="K1102" s="4" t="str">
        <f>VLOOKUP(J1102,Cleaned_ProductTable!$A:$F,2,FALSE())</f>
        <v>Rugby Ball</v>
      </c>
      <c r="L1102" s="4" t="str">
        <f>VLOOKUP(J1102,Cleaned_ProductTable!$A:$F,3,FALSE())</f>
        <v>Sports</v>
      </c>
      <c r="M1102" s="4" t="str">
        <f>VLOOKUP(J1102,Cleaned_ProductTable!$A:$F,4,FALSE())</f>
        <v>Harris Inc</v>
      </c>
      <c r="N1102" s="4">
        <f>VLOOKUP(J1102,Cleaned_ProductTable!$A:$F,5,FALSE())</f>
        <v>212.26</v>
      </c>
      <c r="O1102" s="4" t="str">
        <f>Cleaned_SalesTable!E1102</f>
        <v>STORE10</v>
      </c>
      <c r="P1102" s="4" t="str">
        <f>VLOOKUP(O1102,Cleaned_StoreTable!$A:$F,2,FALSE())</f>
        <v>Hill, Wagner and Ballard</v>
      </c>
      <c r="Q1102" s="4" t="str">
        <f>VLOOKUP(O1102,Cleaned_StoreTable!$A:$F,3,FALSE())</f>
        <v>East</v>
      </c>
      <c r="R1102" s="4" t="str">
        <f>VLOOKUP(O1102,Cleaned_StoreTable!$A:$F,5,FALSE())</f>
        <v>Online</v>
      </c>
      <c r="S1102" s="4">
        <f>Cleaned_SalesTable!F1102</f>
        <v>3</v>
      </c>
      <c r="T1102" s="9">
        <f>Cleaned_SalesTable!G1102</f>
        <v>70.88</v>
      </c>
      <c r="U1102" s="8">
        <f>Cleaned_SalesTable!H1102</f>
        <v>0.27</v>
      </c>
      <c r="V1102" s="4" t="str">
        <f>Cleaned_SalesTable!I1102</f>
        <v>COD</v>
      </c>
      <c r="W1102" s="9">
        <f>Cleaned_SalesTable!J1102</f>
        <v>155.22720000000001</v>
      </c>
      <c r="X1102" s="9">
        <f t="shared" si="104"/>
        <v>636.78</v>
      </c>
      <c r="Y1102" s="9">
        <f t="shared" si="105"/>
        <v>-481.55</v>
      </c>
      <c r="Z1102" s="10">
        <f t="shared" si="106"/>
        <v>-3.1021999999999998</v>
      </c>
      <c r="AA1102" s="4" t="str">
        <f t="shared" si="107"/>
        <v>Standard</v>
      </c>
    </row>
    <row r="1103" spans="1:27" ht="15" customHeight="1" x14ac:dyDescent="0.3">
      <c r="A1103" s="4" t="str">
        <f>Cleaned_SalesTable!A1103</f>
        <v>SALE1101</v>
      </c>
      <c r="B1103" s="26">
        <f>Cleaned_SalesTable!B1103</f>
        <v>45641</v>
      </c>
      <c r="C1103" s="4" t="str">
        <f t="shared" si="102"/>
        <v>Dec-2024</v>
      </c>
      <c r="D1103" s="24">
        <f t="shared" si="103"/>
        <v>2024</v>
      </c>
      <c r="E1103" s="4" t="str">
        <f>Cleaned_SalesTable!C1103</f>
        <v>CUST1110</v>
      </c>
      <c r="F1103" s="4" t="str">
        <f>VLOOKUP(E1103,Cleaned_CustomerTable!$A:$H,2,FALSE())</f>
        <v>Ashley Griffin</v>
      </c>
      <c r="G1103" s="24">
        <f>VLOOKUP(E1103,Cleaned_CustomerTable!$A:$H,3,FALSE())</f>
        <v>40</v>
      </c>
      <c r="H1103" s="4" t="str">
        <f>VLOOKUP(E1103,Cleaned_CustomerTable!$A:$H,8,FALSE())</f>
        <v>Gold</v>
      </c>
      <c r="I1103" s="4" t="str">
        <f>VLOOKUP(E1103,Cleaned_CustomerTable!$A:$H,6,FALSE())</f>
        <v>Maryland</v>
      </c>
      <c r="J1103" s="4" t="str">
        <f>Cleaned_SalesTable!D1103</f>
        <v>PROD8</v>
      </c>
      <c r="K1103" s="4" t="str">
        <f>VLOOKUP(J1103,Cleaned_ProductTable!$A:$F,2,FALSE())</f>
        <v>Wireless Bluetooth Earbuds</v>
      </c>
      <c r="L1103" s="4" t="str">
        <f>VLOOKUP(J1103,Cleaned_ProductTable!$A:$F,3,FALSE())</f>
        <v>Electronics</v>
      </c>
      <c r="M1103" s="4" t="str">
        <f>VLOOKUP(J1103,Cleaned_ProductTable!$A:$F,4,FALSE())</f>
        <v>Perez-Johnston</v>
      </c>
      <c r="N1103" s="4">
        <f>VLOOKUP(J1103,Cleaned_ProductTable!$A:$F,5,FALSE())</f>
        <v>439.07</v>
      </c>
      <c r="O1103" s="4" t="str">
        <f>Cleaned_SalesTable!E1103</f>
        <v>STORE1</v>
      </c>
      <c r="P1103" s="4" t="str">
        <f>VLOOKUP(O1103,Cleaned_StoreTable!$A:$F,2,FALSE())</f>
        <v>Martinez, Adkins and Johnson</v>
      </c>
      <c r="Q1103" s="4" t="str">
        <f>VLOOKUP(O1103,Cleaned_StoreTable!$A:$F,3,FALSE())</f>
        <v>North</v>
      </c>
      <c r="R1103" s="4" t="str">
        <f>VLOOKUP(O1103,Cleaned_StoreTable!$A:$F,5,FALSE())</f>
        <v>Flagship</v>
      </c>
      <c r="S1103" s="4">
        <f>Cleaned_SalesTable!F1103</f>
        <v>3</v>
      </c>
      <c r="T1103" s="9">
        <f>Cleaned_SalesTable!G1103</f>
        <v>324.29000000000002</v>
      </c>
      <c r="U1103" s="8">
        <f>Cleaned_SalesTable!H1103</f>
        <v>0.16</v>
      </c>
      <c r="V1103" s="4" t="str">
        <f>Cleaned_SalesTable!I1103</f>
        <v>COD</v>
      </c>
      <c r="W1103" s="9">
        <f>Cleaned_SalesTable!J1103</f>
        <v>817.21079999999995</v>
      </c>
      <c r="X1103" s="9">
        <f t="shared" si="104"/>
        <v>1317.21</v>
      </c>
      <c r="Y1103" s="9">
        <f t="shared" si="105"/>
        <v>-500</v>
      </c>
      <c r="Z1103" s="10">
        <f t="shared" si="106"/>
        <v>-0.61180000000000001</v>
      </c>
      <c r="AA1103" s="4" t="str">
        <f t="shared" si="107"/>
        <v>Standard</v>
      </c>
    </row>
    <row r="1104" spans="1:27" ht="15" customHeight="1" x14ac:dyDescent="0.3">
      <c r="A1104" s="4" t="str">
        <f>Cleaned_SalesTable!A1104</f>
        <v>SALE1102</v>
      </c>
      <c r="B1104" s="26">
        <f>Cleaned_SalesTable!B1104</f>
        <v>45842</v>
      </c>
      <c r="C1104" s="4" t="str">
        <f t="shared" si="102"/>
        <v>Jul-2025</v>
      </c>
      <c r="D1104" s="24">
        <f t="shared" si="103"/>
        <v>2025</v>
      </c>
      <c r="E1104" s="4" t="str">
        <f>Cleaned_SalesTable!C1104</f>
        <v>CUST1141</v>
      </c>
      <c r="F1104" s="4" t="str">
        <f>VLOOKUP(E1104,Cleaned_CustomerTable!$A:$H,2,FALSE())</f>
        <v>Cristian Wright</v>
      </c>
      <c r="G1104" s="24">
        <f>VLOOKUP(E1104,Cleaned_CustomerTable!$A:$H,3,FALSE())</f>
        <v>30</v>
      </c>
      <c r="H1104" s="4" t="str">
        <f>VLOOKUP(E1104,Cleaned_CustomerTable!$A:$H,8,FALSE())</f>
        <v>Bronze</v>
      </c>
      <c r="I1104" s="4" t="str">
        <f>VLOOKUP(E1104,Cleaned_CustomerTable!$A:$H,6,FALSE())</f>
        <v>California</v>
      </c>
      <c r="J1104" s="4" t="str">
        <f>Cleaned_SalesTable!D1104</f>
        <v>PROD15</v>
      </c>
      <c r="K1104" s="4" t="str">
        <f>VLOOKUP(J1104,Cleaned_ProductTable!$A:$F,2,FALSE())</f>
        <v>4K Home Projector</v>
      </c>
      <c r="L1104" s="4" t="str">
        <f>VLOOKUP(J1104,Cleaned_ProductTable!$A:$F,3,FALSE())</f>
        <v>Electronics</v>
      </c>
      <c r="M1104" s="4" t="str">
        <f>VLOOKUP(J1104,Cleaned_ProductTable!$A:$F,4,FALSE())</f>
        <v>Thomas LLC</v>
      </c>
      <c r="N1104" s="4">
        <f>VLOOKUP(J1104,Cleaned_ProductTable!$A:$F,5,FALSE())</f>
        <v>465.34</v>
      </c>
      <c r="O1104" s="4" t="str">
        <f>Cleaned_SalesTable!E1104</f>
        <v>STORE3</v>
      </c>
      <c r="P1104" s="4" t="str">
        <f>VLOOKUP(O1104,Cleaned_StoreTable!$A:$F,2,FALSE())</f>
        <v>Johnson-Wright</v>
      </c>
      <c r="Q1104" s="4" t="str">
        <f>VLOOKUP(O1104,Cleaned_StoreTable!$A:$F,3,FALSE())</f>
        <v>North</v>
      </c>
      <c r="R1104" s="4" t="str">
        <f>VLOOKUP(O1104,Cleaned_StoreTable!$A:$F,5,FALSE())</f>
        <v>Outlet</v>
      </c>
      <c r="S1104" s="4">
        <f>Cleaned_SalesTable!F1104</f>
        <v>4</v>
      </c>
      <c r="T1104" s="9">
        <f>Cleaned_SalesTable!G1104</f>
        <v>243.92</v>
      </c>
      <c r="U1104" s="8">
        <f>Cleaned_SalesTable!H1104</f>
        <v>0.02</v>
      </c>
      <c r="V1104" s="4" t="str">
        <f>Cleaned_SalesTable!I1104</f>
        <v>PayPal</v>
      </c>
      <c r="W1104" s="9">
        <f>Cleaned_SalesTable!J1104</f>
        <v>956.16639999999995</v>
      </c>
      <c r="X1104" s="9">
        <f t="shared" si="104"/>
        <v>1861.36</v>
      </c>
      <c r="Y1104" s="9">
        <f t="shared" si="105"/>
        <v>-905.19</v>
      </c>
      <c r="Z1104" s="10">
        <f t="shared" si="106"/>
        <v>-0.94669999999999999</v>
      </c>
      <c r="AA1104" s="4" t="str">
        <f t="shared" si="107"/>
        <v>Standard</v>
      </c>
    </row>
    <row r="1105" spans="1:27" ht="15" customHeight="1" x14ac:dyDescent="0.3">
      <c r="A1105" s="4" t="str">
        <f>Cleaned_SalesTable!A1105</f>
        <v>SALE1103</v>
      </c>
      <c r="B1105" s="26">
        <f>Cleaned_SalesTable!B1105</f>
        <v>45257</v>
      </c>
      <c r="C1105" s="4" t="str">
        <f t="shared" si="102"/>
        <v>Nov-2023</v>
      </c>
      <c r="D1105" s="24">
        <f t="shared" si="103"/>
        <v>2023</v>
      </c>
      <c r="E1105" s="4" t="str">
        <f>Cleaned_SalesTable!C1105</f>
        <v>CUST1375</v>
      </c>
      <c r="F1105" s="4" t="str">
        <f>VLOOKUP(E1105,Cleaned_CustomerTable!$A:$H,2,FALSE())</f>
        <v>Joshua Bell</v>
      </c>
      <c r="G1105" s="24">
        <f>VLOOKUP(E1105,Cleaned_CustomerTable!$A:$H,3,FALSE())</f>
        <v>26</v>
      </c>
      <c r="H1105" s="4" t="str">
        <f>VLOOKUP(E1105,Cleaned_CustomerTable!$A:$H,8,FALSE())</f>
        <v>Platinum</v>
      </c>
      <c r="I1105" s="4" t="str">
        <f>VLOOKUP(E1105,Cleaned_CustomerTable!$A:$H,6,FALSE())</f>
        <v>Minnesota</v>
      </c>
      <c r="J1105" s="4" t="str">
        <f>Cleaned_SalesTable!D1105</f>
        <v>PROD28</v>
      </c>
      <c r="K1105" s="4" t="str">
        <f>VLOOKUP(J1105,Cleaned_ProductTable!$A:$F,2,FALSE())</f>
        <v>Sports Stopwatch Timer</v>
      </c>
      <c r="L1105" s="4" t="str">
        <f>VLOOKUP(J1105,Cleaned_ProductTable!$A:$F,3,FALSE())</f>
        <v>Sports</v>
      </c>
      <c r="M1105" s="4" t="str">
        <f>VLOOKUP(J1105,Cleaned_ProductTable!$A:$F,4,FALSE())</f>
        <v>Burns-Hansen</v>
      </c>
      <c r="N1105" s="4">
        <f>VLOOKUP(J1105,Cleaned_ProductTable!$A:$F,5,FALSE())</f>
        <v>38.76</v>
      </c>
      <c r="O1105" s="4" t="str">
        <f>Cleaned_SalesTable!E1105</f>
        <v>STORE13</v>
      </c>
      <c r="P1105" s="4" t="str">
        <f>VLOOKUP(O1105,Cleaned_StoreTable!$A:$F,2,FALSE())</f>
        <v>Gardner, Humphrey and Contreras</v>
      </c>
      <c r="Q1105" s="4" t="str">
        <f>VLOOKUP(O1105,Cleaned_StoreTable!$A:$F,3,FALSE())</f>
        <v>East</v>
      </c>
      <c r="R1105" s="4" t="str">
        <f>VLOOKUP(O1105,Cleaned_StoreTable!$A:$F,5,FALSE())</f>
        <v>Flagship</v>
      </c>
      <c r="S1105" s="4">
        <f>Cleaned_SalesTable!F1105</f>
        <v>1</v>
      </c>
      <c r="T1105" s="9">
        <f>Cleaned_SalesTable!G1105</f>
        <v>664.35</v>
      </c>
      <c r="U1105" s="8">
        <f>Cleaned_SalesTable!H1105</f>
        <v>0</v>
      </c>
      <c r="V1105" s="4" t="str">
        <f>Cleaned_SalesTable!I1105</f>
        <v>Credit Card</v>
      </c>
      <c r="W1105" s="9">
        <f>Cleaned_SalesTable!J1105</f>
        <v>664.35</v>
      </c>
      <c r="X1105" s="9">
        <f t="shared" si="104"/>
        <v>38.76</v>
      </c>
      <c r="Y1105" s="9">
        <f t="shared" si="105"/>
        <v>625.59</v>
      </c>
      <c r="Z1105" s="10">
        <f t="shared" si="106"/>
        <v>0.94169999999999998</v>
      </c>
      <c r="AA1105" s="4" t="str">
        <f t="shared" si="107"/>
        <v>Standard</v>
      </c>
    </row>
    <row r="1106" spans="1:27" ht="15" customHeight="1" x14ac:dyDescent="0.3">
      <c r="A1106" s="4" t="str">
        <f>Cleaned_SalesTable!A1106</f>
        <v>SALE1104</v>
      </c>
      <c r="B1106" s="26">
        <f>Cleaned_SalesTable!B1106</f>
        <v>45468</v>
      </c>
      <c r="C1106" s="4" t="str">
        <f t="shared" si="102"/>
        <v>Jun-2024</v>
      </c>
      <c r="D1106" s="24">
        <f t="shared" si="103"/>
        <v>2024</v>
      </c>
      <c r="E1106" s="4" t="str">
        <f>Cleaned_SalesTable!C1106</f>
        <v>CUST1384</v>
      </c>
      <c r="F1106" s="4" t="str">
        <f>VLOOKUP(E1106,Cleaned_CustomerTable!$A:$H,2,FALSE())</f>
        <v>Andrew Mason</v>
      </c>
      <c r="G1106" s="24">
        <f>VLOOKUP(E1106,Cleaned_CustomerTable!$A:$H,3,FALSE())</f>
        <v>52</v>
      </c>
      <c r="H1106" s="4" t="str">
        <f>VLOOKUP(E1106,Cleaned_CustomerTable!$A:$H,8,FALSE())</f>
        <v>Bronze</v>
      </c>
      <c r="I1106" s="4" t="str">
        <f>VLOOKUP(E1106,Cleaned_CustomerTable!$A:$H,6,FALSE())</f>
        <v>Iowa</v>
      </c>
      <c r="J1106" s="4" t="str">
        <f>Cleaned_SalesTable!D1106</f>
        <v>PROD21</v>
      </c>
      <c r="K1106" s="4" t="str">
        <f>VLOOKUP(J1106,Cleaned_ProductTable!$A:$F,2,FALSE())</f>
        <v>Multi-Purpose Storage Box</v>
      </c>
      <c r="L1106" s="4" t="str">
        <f>VLOOKUP(J1106,Cleaned_ProductTable!$A:$F,3,FALSE())</f>
        <v>Home</v>
      </c>
      <c r="M1106" s="4" t="str">
        <f>VLOOKUP(J1106,Cleaned_ProductTable!$A:$F,4,FALSE())</f>
        <v>Gardner-Montes</v>
      </c>
      <c r="N1106" s="4">
        <f>VLOOKUP(J1106,Cleaned_ProductTable!$A:$F,5,FALSE())</f>
        <v>123.46</v>
      </c>
      <c r="O1106" s="4" t="str">
        <f>Cleaned_SalesTable!E1106</f>
        <v>STORE10</v>
      </c>
      <c r="P1106" s="4" t="str">
        <f>VLOOKUP(O1106,Cleaned_StoreTable!$A:$F,2,FALSE())</f>
        <v>Hill, Wagner and Ballard</v>
      </c>
      <c r="Q1106" s="4" t="str">
        <f>VLOOKUP(O1106,Cleaned_StoreTable!$A:$F,3,FALSE())</f>
        <v>East</v>
      </c>
      <c r="R1106" s="4" t="str">
        <f>VLOOKUP(O1106,Cleaned_StoreTable!$A:$F,5,FALSE())</f>
        <v>Online</v>
      </c>
      <c r="S1106" s="4">
        <f>Cleaned_SalesTable!F1106</f>
        <v>2</v>
      </c>
      <c r="T1106" s="9">
        <f>Cleaned_SalesTable!G1106</f>
        <v>218.07</v>
      </c>
      <c r="U1106" s="8">
        <f>Cleaned_SalesTable!H1106</f>
        <v>0.19</v>
      </c>
      <c r="V1106" s="4" t="str">
        <f>Cleaned_SalesTable!I1106</f>
        <v>PayPal</v>
      </c>
      <c r="W1106" s="9">
        <f>Cleaned_SalesTable!J1106</f>
        <v>353.27339999999998</v>
      </c>
      <c r="X1106" s="9">
        <f t="shared" si="104"/>
        <v>246.92</v>
      </c>
      <c r="Y1106" s="9">
        <f t="shared" si="105"/>
        <v>106.35</v>
      </c>
      <c r="Z1106" s="10">
        <f t="shared" si="106"/>
        <v>0.30099999999999999</v>
      </c>
      <c r="AA1106" s="4" t="str">
        <f t="shared" si="107"/>
        <v>Standard</v>
      </c>
    </row>
    <row r="1107" spans="1:27" ht="15" customHeight="1" x14ac:dyDescent="0.3">
      <c r="A1107" s="4" t="str">
        <f>Cleaned_SalesTable!A1107</f>
        <v>SALE1105</v>
      </c>
      <c r="B1107" s="26">
        <f>Cleaned_SalesTable!B1107</f>
        <v>45228</v>
      </c>
      <c r="C1107" s="4" t="str">
        <f t="shared" si="102"/>
        <v>Oct-2023</v>
      </c>
      <c r="D1107" s="24">
        <f t="shared" si="103"/>
        <v>2023</v>
      </c>
      <c r="E1107" s="4" t="str">
        <f>Cleaned_SalesTable!C1107</f>
        <v>CUST1383</v>
      </c>
      <c r="F1107" s="4" t="str">
        <f>VLOOKUP(E1107,Cleaned_CustomerTable!$A:$H,2,FALSE())</f>
        <v>Kristine Higgins</v>
      </c>
      <c r="G1107" s="24">
        <f>VLOOKUP(E1107,Cleaned_CustomerTable!$A:$H,3,FALSE())</f>
        <v>27</v>
      </c>
      <c r="H1107" s="4" t="str">
        <f>VLOOKUP(E1107,Cleaned_CustomerTable!$A:$H,8,FALSE())</f>
        <v>Silver</v>
      </c>
      <c r="I1107" s="4" t="str">
        <f>VLOOKUP(E1107,Cleaned_CustomerTable!$A:$H,6,FALSE())</f>
        <v>South Carolina</v>
      </c>
      <c r="J1107" s="4" t="str">
        <f>Cleaned_SalesTable!D1107</f>
        <v>PROD15</v>
      </c>
      <c r="K1107" s="4" t="str">
        <f>VLOOKUP(J1107,Cleaned_ProductTable!$A:$F,2,FALSE())</f>
        <v>4K Home Projector</v>
      </c>
      <c r="L1107" s="4" t="str">
        <f>VLOOKUP(J1107,Cleaned_ProductTable!$A:$F,3,FALSE())</f>
        <v>Electronics</v>
      </c>
      <c r="M1107" s="4" t="str">
        <f>VLOOKUP(J1107,Cleaned_ProductTable!$A:$F,4,FALSE())</f>
        <v>Thomas LLC</v>
      </c>
      <c r="N1107" s="4">
        <f>VLOOKUP(J1107,Cleaned_ProductTable!$A:$F,5,FALSE())</f>
        <v>465.34</v>
      </c>
      <c r="O1107" s="4" t="str">
        <f>Cleaned_SalesTable!E1107</f>
        <v>STORE3</v>
      </c>
      <c r="P1107" s="4" t="str">
        <f>VLOOKUP(O1107,Cleaned_StoreTable!$A:$F,2,FALSE())</f>
        <v>Johnson-Wright</v>
      </c>
      <c r="Q1107" s="4" t="str">
        <f>VLOOKUP(O1107,Cleaned_StoreTable!$A:$F,3,FALSE())</f>
        <v>North</v>
      </c>
      <c r="R1107" s="4" t="str">
        <f>VLOOKUP(O1107,Cleaned_StoreTable!$A:$F,5,FALSE())</f>
        <v>Outlet</v>
      </c>
      <c r="S1107" s="4">
        <f>Cleaned_SalesTable!F1107</f>
        <v>4</v>
      </c>
      <c r="T1107" s="9">
        <f>Cleaned_SalesTable!G1107</f>
        <v>921.83</v>
      </c>
      <c r="U1107" s="8">
        <f>Cleaned_SalesTable!H1107</f>
        <v>0.27</v>
      </c>
      <c r="V1107" s="4" t="str">
        <f>Cleaned_SalesTable!I1107</f>
        <v>Credit Card</v>
      </c>
      <c r="W1107" s="9">
        <f>Cleaned_SalesTable!J1107</f>
        <v>2691.7435999999998</v>
      </c>
      <c r="X1107" s="9">
        <f t="shared" si="104"/>
        <v>1861.36</v>
      </c>
      <c r="Y1107" s="9">
        <f t="shared" si="105"/>
        <v>830.38</v>
      </c>
      <c r="Z1107" s="10">
        <f t="shared" si="106"/>
        <v>0.3085</v>
      </c>
      <c r="AA1107" s="4" t="str">
        <f t="shared" si="107"/>
        <v>High Value</v>
      </c>
    </row>
    <row r="1108" spans="1:27" ht="15" customHeight="1" x14ac:dyDescent="0.3">
      <c r="A1108" s="4" t="str">
        <f>Cleaned_SalesTable!A1108</f>
        <v>SALE1106</v>
      </c>
      <c r="B1108" s="26">
        <f>Cleaned_SalesTable!B1108</f>
        <v>45661</v>
      </c>
      <c r="C1108" s="4" t="str">
        <f t="shared" si="102"/>
        <v>Jan-2025</v>
      </c>
      <c r="D1108" s="24">
        <f t="shared" si="103"/>
        <v>2025</v>
      </c>
      <c r="E1108" s="4" t="str">
        <f>Cleaned_SalesTable!C1108</f>
        <v>CUST1168</v>
      </c>
      <c r="F1108" s="4" t="str">
        <f>VLOOKUP(E1108,Cleaned_CustomerTable!$A:$H,2,FALSE())</f>
        <v>Daniel Contreras</v>
      </c>
      <c r="G1108" s="24">
        <f>VLOOKUP(E1108,Cleaned_CustomerTable!$A:$H,3,FALSE())</f>
        <v>36</v>
      </c>
      <c r="H1108" s="4" t="str">
        <f>VLOOKUP(E1108,Cleaned_CustomerTable!$A:$H,8,FALSE())</f>
        <v>Platinum</v>
      </c>
      <c r="I1108" s="4" t="str">
        <f>VLOOKUP(E1108,Cleaned_CustomerTable!$A:$H,6,FALSE())</f>
        <v>Florida</v>
      </c>
      <c r="J1108" s="4" t="str">
        <f>Cleaned_SalesTable!D1108</f>
        <v>PROD50</v>
      </c>
      <c r="K1108" s="4" t="str">
        <f>VLOOKUP(J1108,Cleaned_ProductTable!$A:$F,2,FALSE())</f>
        <v>Boxing Hand Wraps</v>
      </c>
      <c r="L1108" s="4" t="str">
        <f>VLOOKUP(J1108,Cleaned_ProductTable!$A:$F,3,FALSE())</f>
        <v>Sports</v>
      </c>
      <c r="M1108" s="4" t="str">
        <f>VLOOKUP(J1108,Cleaned_ProductTable!$A:$F,4,FALSE())</f>
        <v>Smith-King</v>
      </c>
      <c r="N1108" s="4">
        <f>VLOOKUP(J1108,Cleaned_ProductTable!$A:$F,5,FALSE())</f>
        <v>190.29</v>
      </c>
      <c r="O1108" s="4" t="str">
        <f>Cleaned_SalesTable!E1108</f>
        <v>STORE1</v>
      </c>
      <c r="P1108" s="4" t="str">
        <f>VLOOKUP(O1108,Cleaned_StoreTable!$A:$F,2,FALSE())</f>
        <v>Martinez, Adkins and Johnson</v>
      </c>
      <c r="Q1108" s="4" t="str">
        <f>VLOOKUP(O1108,Cleaned_StoreTable!$A:$F,3,FALSE())</f>
        <v>North</v>
      </c>
      <c r="R1108" s="4" t="str">
        <f>VLOOKUP(O1108,Cleaned_StoreTable!$A:$F,5,FALSE())</f>
        <v>Flagship</v>
      </c>
      <c r="S1108" s="4">
        <f>Cleaned_SalesTable!F1108</f>
        <v>3</v>
      </c>
      <c r="T1108" s="9">
        <f>Cleaned_SalesTable!G1108</f>
        <v>326.2</v>
      </c>
      <c r="U1108" s="8">
        <f>Cleaned_SalesTable!H1108</f>
        <v>0.22</v>
      </c>
      <c r="V1108" s="4" t="str">
        <f>Cleaned_SalesTable!I1108</f>
        <v>COD</v>
      </c>
      <c r="W1108" s="9">
        <f>Cleaned_SalesTable!J1108</f>
        <v>763.30799999999999</v>
      </c>
      <c r="X1108" s="9">
        <f t="shared" si="104"/>
        <v>570.87</v>
      </c>
      <c r="Y1108" s="9">
        <f t="shared" si="105"/>
        <v>192.44</v>
      </c>
      <c r="Z1108" s="10">
        <f t="shared" si="106"/>
        <v>0.25209999999999999</v>
      </c>
      <c r="AA1108" s="4" t="str">
        <f t="shared" si="107"/>
        <v>Standard</v>
      </c>
    </row>
    <row r="1109" spans="1:27" ht="15" customHeight="1" x14ac:dyDescent="0.3">
      <c r="A1109" s="4" t="str">
        <f>Cleaned_SalesTable!A1109</f>
        <v>SALE1107</v>
      </c>
      <c r="B1109" s="26">
        <f>Cleaned_SalesTable!B1109</f>
        <v>45701</v>
      </c>
      <c r="C1109" s="4" t="str">
        <f t="shared" si="102"/>
        <v>Feb-2025</v>
      </c>
      <c r="D1109" s="24">
        <f t="shared" si="103"/>
        <v>2025</v>
      </c>
      <c r="E1109" s="4" t="str">
        <f>Cleaned_SalesTable!C1109</f>
        <v>CUST1458</v>
      </c>
      <c r="F1109" s="4" t="str">
        <f>VLOOKUP(E1109,Cleaned_CustomerTable!$A:$H,2,FALSE())</f>
        <v>Kelly Garrett</v>
      </c>
      <c r="G1109" s="24">
        <f>VLOOKUP(E1109,Cleaned_CustomerTable!$A:$H,3,FALSE())</f>
        <v>62</v>
      </c>
      <c r="H1109" s="4" t="str">
        <f>VLOOKUP(E1109,Cleaned_CustomerTable!$A:$H,8,FALSE())</f>
        <v>Silver</v>
      </c>
      <c r="I1109" s="4" t="str">
        <f>VLOOKUP(E1109,Cleaned_CustomerTable!$A:$H,6,FALSE())</f>
        <v>Pennsylvania</v>
      </c>
      <c r="J1109" s="4" t="str">
        <f>Cleaned_SalesTable!D1109</f>
        <v>PROD17</v>
      </c>
      <c r="K1109" s="4" t="str">
        <f>VLOOKUP(J1109,Cleaned_ProductTable!$A:$F,2,FALSE())</f>
        <v>Soccer Training Cone Set</v>
      </c>
      <c r="L1109" s="4" t="str">
        <f>VLOOKUP(J1109,Cleaned_ProductTable!$A:$F,3,FALSE())</f>
        <v>Sports</v>
      </c>
      <c r="M1109" s="4" t="str">
        <f>VLOOKUP(J1109,Cleaned_ProductTable!$A:$F,4,FALSE())</f>
        <v>Ford, Murphy and Wilson</v>
      </c>
      <c r="N1109" s="4">
        <f>VLOOKUP(J1109,Cleaned_ProductTable!$A:$F,5,FALSE())</f>
        <v>144.53</v>
      </c>
      <c r="O1109" s="4" t="str">
        <f>Cleaned_SalesTable!E1109</f>
        <v>STORE19</v>
      </c>
      <c r="P1109" s="4" t="str">
        <f>VLOOKUP(O1109,Cleaned_StoreTable!$A:$F,2,FALSE())</f>
        <v>Mann-Austin</v>
      </c>
      <c r="Q1109" s="4" t="str">
        <f>VLOOKUP(O1109,Cleaned_StoreTable!$A:$F,3,FALSE())</f>
        <v>East</v>
      </c>
      <c r="R1109" s="4" t="str">
        <f>VLOOKUP(O1109,Cleaned_StoreTable!$A:$F,5,FALSE())</f>
        <v>Online</v>
      </c>
      <c r="S1109" s="4">
        <f>Cleaned_SalesTable!F1109</f>
        <v>1</v>
      </c>
      <c r="T1109" s="9">
        <f>Cleaned_SalesTable!G1109</f>
        <v>244.25</v>
      </c>
      <c r="U1109" s="8">
        <f>Cleaned_SalesTable!H1109</f>
        <v>0.09</v>
      </c>
      <c r="V1109" s="4" t="str">
        <f>Cleaned_SalesTable!I1109</f>
        <v>PayPal</v>
      </c>
      <c r="W1109" s="9">
        <f>Cleaned_SalesTable!J1109</f>
        <v>222.26750000000001</v>
      </c>
      <c r="X1109" s="9">
        <f t="shared" si="104"/>
        <v>144.53</v>
      </c>
      <c r="Y1109" s="9">
        <f t="shared" si="105"/>
        <v>77.739999999999995</v>
      </c>
      <c r="Z1109" s="10">
        <f t="shared" si="106"/>
        <v>0.3498</v>
      </c>
      <c r="AA1109" s="4" t="str">
        <f t="shared" si="107"/>
        <v>Standard</v>
      </c>
    </row>
    <row r="1110" spans="1:27" ht="15" customHeight="1" x14ac:dyDescent="0.3">
      <c r="A1110" s="4" t="str">
        <f>Cleaned_SalesTable!A1110</f>
        <v>SALE1108</v>
      </c>
      <c r="B1110" s="26">
        <f>Cleaned_SalesTable!B1110</f>
        <v>45448</v>
      </c>
      <c r="C1110" s="4" t="str">
        <f t="shared" si="102"/>
        <v>Jun-2024</v>
      </c>
      <c r="D1110" s="24">
        <f t="shared" si="103"/>
        <v>2024</v>
      </c>
      <c r="E1110" s="4" t="str">
        <f>Cleaned_SalesTable!C1110</f>
        <v>CUST1369</v>
      </c>
      <c r="F1110" s="4" t="str">
        <f>VLOOKUP(E1110,Cleaned_CustomerTable!$A:$H,2,FALSE())</f>
        <v>Gregory Allen</v>
      </c>
      <c r="G1110" s="24">
        <f>VLOOKUP(E1110,Cleaned_CustomerTable!$A:$H,3,FALSE())</f>
        <v>20</v>
      </c>
      <c r="H1110" s="4" t="str">
        <f>VLOOKUP(E1110,Cleaned_CustomerTable!$A:$H,8,FALSE())</f>
        <v>Platinum</v>
      </c>
      <c r="I1110" s="4" t="str">
        <f>VLOOKUP(E1110,Cleaned_CustomerTable!$A:$H,6,FALSE())</f>
        <v>Vermont</v>
      </c>
      <c r="J1110" s="4" t="str">
        <f>Cleaned_SalesTable!D1110</f>
        <v>PROD61</v>
      </c>
      <c r="K1110" s="4" t="str">
        <f>VLOOKUP(J1110,Cleaned_ProductTable!$A:$F,2,FALSE())</f>
        <v>Tennis Ball 3-Pack</v>
      </c>
      <c r="L1110" s="4" t="str">
        <f>VLOOKUP(J1110,Cleaned_ProductTable!$A:$F,3,FALSE())</f>
        <v>Sports</v>
      </c>
      <c r="M1110" s="4" t="str">
        <f>VLOOKUP(J1110,Cleaned_ProductTable!$A:$F,4,FALSE())</f>
        <v>Lopez LLC</v>
      </c>
      <c r="N1110" s="4">
        <f>VLOOKUP(J1110,Cleaned_ProductTable!$A:$F,5,FALSE())</f>
        <v>103.45</v>
      </c>
      <c r="O1110" s="4" t="str">
        <f>Cleaned_SalesTable!E1110</f>
        <v>STORE10</v>
      </c>
      <c r="P1110" s="4" t="str">
        <f>VLOOKUP(O1110,Cleaned_StoreTable!$A:$F,2,FALSE())</f>
        <v>Hill, Wagner and Ballard</v>
      </c>
      <c r="Q1110" s="4" t="str">
        <f>VLOOKUP(O1110,Cleaned_StoreTable!$A:$F,3,FALSE())</f>
        <v>East</v>
      </c>
      <c r="R1110" s="4" t="str">
        <f>VLOOKUP(O1110,Cleaned_StoreTable!$A:$F,5,FALSE())</f>
        <v>Online</v>
      </c>
      <c r="S1110" s="4">
        <f>Cleaned_SalesTable!F1110</f>
        <v>3</v>
      </c>
      <c r="T1110" s="9">
        <f>Cleaned_SalesTable!G1110</f>
        <v>808.87</v>
      </c>
      <c r="U1110" s="8">
        <f>Cleaned_SalesTable!H1110</f>
        <v>0.12</v>
      </c>
      <c r="V1110" s="4" t="str">
        <f>Cleaned_SalesTable!I1110</f>
        <v>COD</v>
      </c>
      <c r="W1110" s="9">
        <f>Cleaned_SalesTable!J1110</f>
        <v>2135.4168</v>
      </c>
      <c r="X1110" s="9">
        <f t="shared" si="104"/>
        <v>310.35000000000002</v>
      </c>
      <c r="Y1110" s="9">
        <f t="shared" si="105"/>
        <v>1825.07</v>
      </c>
      <c r="Z1110" s="10">
        <f t="shared" si="106"/>
        <v>0.85470000000000002</v>
      </c>
      <c r="AA1110" s="4" t="str">
        <f t="shared" si="107"/>
        <v>High Value</v>
      </c>
    </row>
    <row r="1111" spans="1:27" ht="15" customHeight="1" x14ac:dyDescent="0.3">
      <c r="A1111" s="4" t="str">
        <f>Cleaned_SalesTable!A1111</f>
        <v>SALE1109</v>
      </c>
      <c r="B1111" s="26">
        <f>Cleaned_SalesTable!B1111</f>
        <v>45387</v>
      </c>
      <c r="C1111" s="4" t="str">
        <f t="shared" si="102"/>
        <v>Apr-2024</v>
      </c>
      <c r="D1111" s="24">
        <f t="shared" si="103"/>
        <v>2024</v>
      </c>
      <c r="E1111" s="4" t="str">
        <f>Cleaned_SalesTable!C1111</f>
        <v>CUST1338</v>
      </c>
      <c r="F1111" s="4" t="str">
        <f>VLOOKUP(E1111,Cleaned_CustomerTable!$A:$H,2,FALSE())</f>
        <v>Jasmine Snyder</v>
      </c>
      <c r="G1111" s="24">
        <f>VLOOKUP(E1111,Cleaned_CustomerTable!$A:$H,3,FALSE())</f>
        <v>46</v>
      </c>
      <c r="H1111" s="4" t="str">
        <f>VLOOKUP(E1111,Cleaned_CustomerTable!$A:$H,8,FALSE())</f>
        <v>Silver</v>
      </c>
      <c r="I1111" s="4" t="str">
        <f>VLOOKUP(E1111,Cleaned_CustomerTable!$A:$H,6,FALSE())</f>
        <v>Connecticut</v>
      </c>
      <c r="J1111" s="4" t="str">
        <f>Cleaned_SalesTable!D1111</f>
        <v>PROD31</v>
      </c>
      <c r="K1111" s="4" t="str">
        <f>VLOOKUP(J1111,Cleaned_ProductTable!$A:$F,2,FALSE())</f>
        <v>Basketball</v>
      </c>
      <c r="L1111" s="4" t="str">
        <f>VLOOKUP(J1111,Cleaned_ProductTable!$A:$F,3,FALSE())</f>
        <v>Sports</v>
      </c>
      <c r="M1111" s="4" t="str">
        <f>VLOOKUP(J1111,Cleaned_ProductTable!$A:$F,4,FALSE())</f>
        <v>Nolan-Snow</v>
      </c>
      <c r="N1111" s="4">
        <f>VLOOKUP(J1111,Cleaned_ProductTable!$A:$F,5,FALSE())</f>
        <v>204.39</v>
      </c>
      <c r="O1111" s="4" t="str">
        <f>Cleaned_SalesTable!E1111</f>
        <v>STORE2</v>
      </c>
      <c r="P1111" s="4" t="str">
        <f>VLOOKUP(O1111,Cleaned_StoreTable!$A:$F,2,FALSE())</f>
        <v>Black-Horn</v>
      </c>
      <c r="Q1111" s="4" t="str">
        <f>VLOOKUP(O1111,Cleaned_StoreTable!$A:$F,3,FALSE())</f>
        <v>South</v>
      </c>
      <c r="R1111" s="4" t="str">
        <f>VLOOKUP(O1111,Cleaned_StoreTable!$A:$F,5,FALSE())</f>
        <v>Outlet</v>
      </c>
      <c r="S1111" s="4">
        <f>Cleaned_SalesTable!F1111</f>
        <v>3</v>
      </c>
      <c r="T1111" s="9">
        <f>Cleaned_SalesTable!G1111</f>
        <v>826.15</v>
      </c>
      <c r="U1111" s="8">
        <f>Cleaned_SalesTable!H1111</f>
        <v>0</v>
      </c>
      <c r="V1111" s="4" t="str">
        <f>Cleaned_SalesTable!I1111</f>
        <v>PayPal</v>
      </c>
      <c r="W1111" s="9">
        <f>Cleaned_SalesTable!J1111</f>
        <v>2478.4499999999998</v>
      </c>
      <c r="X1111" s="9">
        <f t="shared" si="104"/>
        <v>613.16999999999996</v>
      </c>
      <c r="Y1111" s="9">
        <f t="shared" si="105"/>
        <v>1865.28</v>
      </c>
      <c r="Z1111" s="10">
        <f t="shared" si="106"/>
        <v>0.75260000000000005</v>
      </c>
      <c r="AA1111" s="4" t="str">
        <f t="shared" si="107"/>
        <v>High Value</v>
      </c>
    </row>
    <row r="1112" spans="1:27" ht="15" customHeight="1" x14ac:dyDescent="0.3">
      <c r="A1112" s="4" t="str">
        <f>Cleaned_SalesTable!A1112</f>
        <v>SALE1110</v>
      </c>
      <c r="B1112" s="26">
        <f>Cleaned_SalesTable!B1112</f>
        <v>45652</v>
      </c>
      <c r="C1112" s="4" t="str">
        <f t="shared" si="102"/>
        <v>Dec-2024</v>
      </c>
      <c r="D1112" s="24">
        <f t="shared" si="103"/>
        <v>2024</v>
      </c>
      <c r="E1112" s="4" t="str">
        <f>Cleaned_SalesTable!C1112</f>
        <v>CUST1187</v>
      </c>
      <c r="F1112" s="4" t="str">
        <f>VLOOKUP(E1112,Cleaned_CustomerTable!$A:$H,2,FALSE())</f>
        <v>Dr. Suzanne Bullock</v>
      </c>
      <c r="G1112" s="24">
        <f>VLOOKUP(E1112,Cleaned_CustomerTable!$A:$H,3,FALSE())</f>
        <v>60</v>
      </c>
      <c r="H1112" s="4" t="str">
        <f>VLOOKUP(E1112,Cleaned_CustomerTable!$A:$H,8,FALSE())</f>
        <v>Platinum</v>
      </c>
      <c r="I1112" s="4" t="str">
        <f>VLOOKUP(E1112,Cleaned_CustomerTable!$A:$H,6,FALSE())</f>
        <v>Alabama</v>
      </c>
      <c r="J1112" s="4" t="str">
        <f>Cleaned_SalesTable!D1112</f>
        <v>PROD24</v>
      </c>
      <c r="K1112" s="4" t="str">
        <f>VLOOKUP(J1112,Cleaned_ProductTable!$A:$F,2,FALSE())</f>
        <v>Foldable Camping Chair</v>
      </c>
      <c r="L1112" s="4" t="str">
        <f>VLOOKUP(J1112,Cleaned_ProductTable!$A:$F,3,FALSE())</f>
        <v>Sports</v>
      </c>
      <c r="M1112" s="4" t="str">
        <f>VLOOKUP(J1112,Cleaned_ProductTable!$A:$F,4,FALSE())</f>
        <v>Cook Ltd</v>
      </c>
      <c r="N1112" s="4">
        <f>VLOOKUP(J1112,Cleaned_ProductTable!$A:$F,5,FALSE())</f>
        <v>166.06</v>
      </c>
      <c r="O1112" s="4" t="str">
        <f>Cleaned_SalesTable!E1112</f>
        <v>STORE19</v>
      </c>
      <c r="P1112" s="4" t="str">
        <f>VLOOKUP(O1112,Cleaned_StoreTable!$A:$F,2,FALSE())</f>
        <v>Mann-Austin</v>
      </c>
      <c r="Q1112" s="4" t="str">
        <f>VLOOKUP(O1112,Cleaned_StoreTable!$A:$F,3,FALSE())</f>
        <v>East</v>
      </c>
      <c r="R1112" s="4" t="str">
        <f>VLOOKUP(O1112,Cleaned_StoreTable!$A:$F,5,FALSE())</f>
        <v>Online</v>
      </c>
      <c r="S1112" s="4">
        <f>Cleaned_SalesTable!F1112</f>
        <v>3</v>
      </c>
      <c r="T1112" s="9">
        <f>Cleaned_SalesTable!G1112</f>
        <v>631.20000000000005</v>
      </c>
      <c r="U1112" s="8">
        <f>Cleaned_SalesTable!H1112</f>
        <v>0.24</v>
      </c>
      <c r="V1112" s="4" t="str">
        <f>Cleaned_SalesTable!I1112</f>
        <v>Credit Card</v>
      </c>
      <c r="W1112" s="9">
        <f>Cleaned_SalesTable!J1112</f>
        <v>1439.136</v>
      </c>
      <c r="X1112" s="9">
        <f t="shared" si="104"/>
        <v>498.18</v>
      </c>
      <c r="Y1112" s="9">
        <f t="shared" si="105"/>
        <v>940.96</v>
      </c>
      <c r="Z1112" s="10">
        <f t="shared" si="106"/>
        <v>0.65380000000000005</v>
      </c>
      <c r="AA1112" s="4" t="str">
        <f t="shared" si="107"/>
        <v>High Value</v>
      </c>
    </row>
    <row r="1113" spans="1:27" ht="15" customHeight="1" x14ac:dyDescent="0.3">
      <c r="A1113" s="4" t="str">
        <f>Cleaned_SalesTable!A1113</f>
        <v>SALE1111</v>
      </c>
      <c r="B1113" s="26">
        <f>Cleaned_SalesTable!B1113</f>
        <v>45316</v>
      </c>
      <c r="C1113" s="4" t="str">
        <f t="shared" si="102"/>
        <v>Jan-2024</v>
      </c>
      <c r="D1113" s="24">
        <f t="shared" si="103"/>
        <v>2024</v>
      </c>
      <c r="E1113" s="4" t="str">
        <f>Cleaned_SalesTable!C1113</f>
        <v>CUST1274</v>
      </c>
      <c r="F1113" s="4" t="str">
        <f>VLOOKUP(E1113,Cleaned_CustomerTable!$A:$H,2,FALSE())</f>
        <v>Sarah Lane</v>
      </c>
      <c r="G1113" s="24">
        <f>VLOOKUP(E1113,Cleaned_CustomerTable!$A:$H,3,FALSE())</f>
        <v>38</v>
      </c>
      <c r="H1113" s="4" t="str">
        <f>VLOOKUP(E1113,Cleaned_CustomerTable!$A:$H,8,FALSE())</f>
        <v>Silver</v>
      </c>
      <c r="I1113" s="4" t="str">
        <f>VLOOKUP(E1113,Cleaned_CustomerTable!$A:$H,6,FALSE())</f>
        <v>Vermont</v>
      </c>
      <c r="J1113" s="4" t="str">
        <f>Cleaned_SalesTable!D1113</f>
        <v>PROD58</v>
      </c>
      <c r="K1113" s="4" t="str">
        <f>VLOOKUP(J1113,Cleaned_ProductTable!$A:$F,2,FALSE())</f>
        <v>Womens Cotton Scarf</v>
      </c>
      <c r="L1113" s="4" t="str">
        <f>VLOOKUP(J1113,Cleaned_ProductTable!$A:$F,3,FALSE())</f>
        <v>Clothing</v>
      </c>
      <c r="M1113" s="4" t="str">
        <f>VLOOKUP(J1113,Cleaned_ProductTable!$A:$F,4,FALSE())</f>
        <v>Shepherd-Gould</v>
      </c>
      <c r="N1113" s="4">
        <f>VLOOKUP(J1113,Cleaned_ProductTable!$A:$F,5,FALSE())</f>
        <v>113.83</v>
      </c>
      <c r="O1113" s="4" t="str">
        <f>Cleaned_SalesTable!E1113</f>
        <v>STORE10</v>
      </c>
      <c r="P1113" s="4" t="str">
        <f>VLOOKUP(O1113,Cleaned_StoreTable!$A:$F,2,FALSE())</f>
        <v>Hill, Wagner and Ballard</v>
      </c>
      <c r="Q1113" s="4" t="str">
        <f>VLOOKUP(O1113,Cleaned_StoreTable!$A:$F,3,FALSE())</f>
        <v>East</v>
      </c>
      <c r="R1113" s="4" t="str">
        <f>VLOOKUP(O1113,Cleaned_StoreTable!$A:$F,5,FALSE())</f>
        <v>Online</v>
      </c>
      <c r="S1113" s="4">
        <f>Cleaned_SalesTable!F1113</f>
        <v>1</v>
      </c>
      <c r="T1113" s="9">
        <f>Cleaned_SalesTable!G1113</f>
        <v>937.01</v>
      </c>
      <c r="U1113" s="8">
        <f>Cleaned_SalesTable!H1113</f>
        <v>7.0000000000000007E-2</v>
      </c>
      <c r="V1113" s="4" t="str">
        <f>Cleaned_SalesTable!I1113</f>
        <v>Credit Card</v>
      </c>
      <c r="W1113" s="9">
        <f>Cleaned_SalesTable!J1113</f>
        <v>871.41930000000002</v>
      </c>
      <c r="X1113" s="9">
        <f t="shared" si="104"/>
        <v>113.83</v>
      </c>
      <c r="Y1113" s="9">
        <f t="shared" si="105"/>
        <v>757.59</v>
      </c>
      <c r="Z1113" s="10">
        <f t="shared" si="106"/>
        <v>0.86939999999999995</v>
      </c>
      <c r="AA1113" s="4" t="str">
        <f t="shared" si="107"/>
        <v>Standard</v>
      </c>
    </row>
    <row r="1114" spans="1:27" ht="15" customHeight="1" x14ac:dyDescent="0.3">
      <c r="A1114" s="4" t="str">
        <f>Cleaned_SalesTable!A1114</f>
        <v>SALE1112</v>
      </c>
      <c r="B1114" s="26">
        <f>Cleaned_SalesTable!B1114</f>
        <v>45316</v>
      </c>
      <c r="C1114" s="4" t="str">
        <f t="shared" si="102"/>
        <v>Jan-2024</v>
      </c>
      <c r="D1114" s="24">
        <f t="shared" si="103"/>
        <v>2024</v>
      </c>
      <c r="E1114" s="4" t="str">
        <f>Cleaned_SalesTable!C1114</f>
        <v>CUST1151</v>
      </c>
      <c r="F1114" s="4" t="str">
        <f>VLOOKUP(E1114,Cleaned_CustomerTable!$A:$H,2,FALSE())</f>
        <v>Michael Davies</v>
      </c>
      <c r="G1114" s="24">
        <f>VLOOKUP(E1114,Cleaned_CustomerTable!$A:$H,3,FALSE())</f>
        <v>25</v>
      </c>
      <c r="H1114" s="4" t="str">
        <f>VLOOKUP(E1114,Cleaned_CustomerTable!$A:$H,8,FALSE())</f>
        <v>Gold</v>
      </c>
      <c r="I1114" s="4" t="str">
        <f>VLOOKUP(E1114,Cleaned_CustomerTable!$A:$H,6,FALSE())</f>
        <v>Oregon</v>
      </c>
      <c r="J1114" s="4" t="str">
        <f>Cleaned_SalesTable!D1114</f>
        <v>PROD73</v>
      </c>
      <c r="K1114" s="4" t="str">
        <f>VLOOKUP(J1114,Cleaned_ProductTable!$A:$F,2,FALSE())</f>
        <v>Shin Guards – Adult</v>
      </c>
      <c r="L1114" s="4" t="str">
        <f>VLOOKUP(J1114,Cleaned_ProductTable!$A:$F,3,FALSE())</f>
        <v>Sports</v>
      </c>
      <c r="M1114" s="4" t="str">
        <f>VLOOKUP(J1114,Cleaned_ProductTable!$A:$F,4,FALSE())</f>
        <v>French Ltd</v>
      </c>
      <c r="N1114" s="4">
        <f>VLOOKUP(J1114,Cleaned_ProductTable!$A:$F,5,FALSE())</f>
        <v>107.06</v>
      </c>
      <c r="O1114" s="4" t="str">
        <f>Cleaned_SalesTable!E1114</f>
        <v>STORE5</v>
      </c>
      <c r="P1114" s="4" t="str">
        <f>VLOOKUP(O1114,Cleaned_StoreTable!$A:$F,2,FALSE())</f>
        <v>Gray Ltd</v>
      </c>
      <c r="Q1114" s="4" t="str">
        <f>VLOOKUP(O1114,Cleaned_StoreTable!$A:$F,3,FALSE())</f>
        <v>North</v>
      </c>
      <c r="R1114" s="4" t="str">
        <f>VLOOKUP(O1114,Cleaned_StoreTable!$A:$F,5,FALSE())</f>
        <v>Outlet</v>
      </c>
      <c r="S1114" s="4">
        <f>Cleaned_SalesTable!F1114</f>
        <v>2</v>
      </c>
      <c r="T1114" s="9">
        <f>Cleaned_SalesTable!G1114</f>
        <v>644</v>
      </c>
      <c r="U1114" s="8">
        <f>Cleaned_SalesTable!H1114</f>
        <v>0.04</v>
      </c>
      <c r="V1114" s="4" t="str">
        <f>Cleaned_SalesTable!I1114</f>
        <v>PayPal</v>
      </c>
      <c r="W1114" s="9">
        <f>Cleaned_SalesTable!J1114</f>
        <v>1236.48</v>
      </c>
      <c r="X1114" s="9">
        <f t="shared" si="104"/>
        <v>214.12</v>
      </c>
      <c r="Y1114" s="9">
        <f t="shared" si="105"/>
        <v>1022.36</v>
      </c>
      <c r="Z1114" s="10">
        <f t="shared" si="106"/>
        <v>0.82679999999999998</v>
      </c>
      <c r="AA1114" s="4" t="str">
        <f t="shared" si="107"/>
        <v>High Value</v>
      </c>
    </row>
    <row r="1115" spans="1:27" ht="15" customHeight="1" x14ac:dyDescent="0.3">
      <c r="A1115" s="4" t="str">
        <f>Cleaned_SalesTable!A1115</f>
        <v>SALE1113</v>
      </c>
      <c r="B1115" s="26">
        <f>Cleaned_SalesTable!B1115</f>
        <v>45888</v>
      </c>
      <c r="C1115" s="4" t="str">
        <f t="shared" si="102"/>
        <v>Aug-2025</v>
      </c>
      <c r="D1115" s="24">
        <f t="shared" si="103"/>
        <v>2025</v>
      </c>
      <c r="E1115" s="4" t="str">
        <f>Cleaned_SalesTable!C1115</f>
        <v>CUST1094</v>
      </c>
      <c r="F1115" s="4" t="str">
        <f>VLOOKUP(E1115,Cleaned_CustomerTable!$A:$H,2,FALSE())</f>
        <v>David Patterson</v>
      </c>
      <c r="G1115" s="24">
        <f>VLOOKUP(E1115,Cleaned_CustomerTable!$A:$H,3,FALSE())</f>
        <v>43</v>
      </c>
      <c r="H1115" s="4" t="str">
        <f>VLOOKUP(E1115,Cleaned_CustomerTable!$A:$H,8,FALSE())</f>
        <v>Gold</v>
      </c>
      <c r="I1115" s="4" t="str">
        <f>VLOOKUP(E1115,Cleaned_CustomerTable!$A:$H,6,FALSE())</f>
        <v>Nevada</v>
      </c>
      <c r="J1115" s="4" t="str">
        <f>Cleaned_SalesTable!D1115</f>
        <v>PROD91</v>
      </c>
      <c r="K1115" s="4" t="str">
        <f>VLOOKUP(J1115,Cleaned_ProductTable!$A:$F,2,FALSE())</f>
        <v>Women's High Heels</v>
      </c>
      <c r="L1115" s="4" t="str">
        <f>VLOOKUP(J1115,Cleaned_ProductTable!$A:$F,3,FALSE())</f>
        <v>Clothing</v>
      </c>
      <c r="M1115" s="4" t="str">
        <f>VLOOKUP(J1115,Cleaned_ProductTable!$A:$F,4,FALSE())</f>
        <v>Smith-Charles</v>
      </c>
      <c r="N1115" s="4">
        <f>VLOOKUP(J1115,Cleaned_ProductTable!$A:$F,5,FALSE())</f>
        <v>438.25</v>
      </c>
      <c r="O1115" s="4" t="str">
        <f>Cleaned_SalesTable!E1115</f>
        <v>STORE5</v>
      </c>
      <c r="P1115" s="4" t="str">
        <f>VLOOKUP(O1115,Cleaned_StoreTable!$A:$F,2,FALSE())</f>
        <v>Gray Ltd</v>
      </c>
      <c r="Q1115" s="4" t="str">
        <f>VLOOKUP(O1115,Cleaned_StoreTable!$A:$F,3,FALSE())</f>
        <v>North</v>
      </c>
      <c r="R1115" s="4" t="str">
        <f>VLOOKUP(O1115,Cleaned_StoreTable!$A:$F,5,FALSE())</f>
        <v>Outlet</v>
      </c>
      <c r="S1115" s="4">
        <f>Cleaned_SalesTable!F1115</f>
        <v>3</v>
      </c>
      <c r="T1115" s="9">
        <f>Cleaned_SalesTable!G1115</f>
        <v>629.58000000000004</v>
      </c>
      <c r="U1115" s="8">
        <f>Cleaned_SalesTable!H1115</f>
        <v>0.05</v>
      </c>
      <c r="V1115" s="4" t="str">
        <f>Cleaned_SalesTable!I1115</f>
        <v>Credit Card</v>
      </c>
      <c r="W1115" s="9">
        <f>Cleaned_SalesTable!J1115</f>
        <v>1794.3030000000001</v>
      </c>
      <c r="X1115" s="9">
        <f t="shared" si="104"/>
        <v>1314.75</v>
      </c>
      <c r="Y1115" s="9">
        <f t="shared" si="105"/>
        <v>479.55</v>
      </c>
      <c r="Z1115" s="10">
        <f t="shared" si="106"/>
        <v>0.26729999999999998</v>
      </c>
      <c r="AA1115" s="4" t="str">
        <f t="shared" si="107"/>
        <v>High Value</v>
      </c>
    </row>
    <row r="1116" spans="1:27" ht="15" customHeight="1" x14ac:dyDescent="0.3">
      <c r="A1116" s="4" t="str">
        <f>Cleaned_SalesTable!A1116</f>
        <v>SALE1114</v>
      </c>
      <c r="B1116" s="26">
        <f>Cleaned_SalesTable!B1116</f>
        <v>45791</v>
      </c>
      <c r="C1116" s="4" t="str">
        <f t="shared" si="102"/>
        <v>May-2025</v>
      </c>
      <c r="D1116" s="24">
        <f t="shared" si="103"/>
        <v>2025</v>
      </c>
      <c r="E1116" s="4" t="str">
        <f>Cleaned_SalesTable!C1116</f>
        <v>CUST1466</v>
      </c>
      <c r="F1116" s="4" t="str">
        <f>VLOOKUP(E1116,Cleaned_CustomerTable!$A:$H,2,FALSE())</f>
        <v>Cynthia Parrish</v>
      </c>
      <c r="G1116" s="24">
        <f>VLOOKUP(E1116,Cleaned_CustomerTable!$A:$H,3,FALSE())</f>
        <v>18</v>
      </c>
      <c r="H1116" s="4" t="str">
        <f>VLOOKUP(E1116,Cleaned_CustomerTable!$A:$H,8,FALSE())</f>
        <v>Silver</v>
      </c>
      <c r="I1116" s="4" t="str">
        <f>VLOOKUP(E1116,Cleaned_CustomerTable!$A:$H,6,FALSE())</f>
        <v>Minnesota</v>
      </c>
      <c r="J1116" s="4" t="str">
        <f>Cleaned_SalesTable!D1116</f>
        <v>PROD87</v>
      </c>
      <c r="K1116" s="4" t="str">
        <f>VLOOKUP(J1116,Cleaned_ProductTable!$A:$F,2,FALSE())</f>
        <v>LED Bedside Lamp</v>
      </c>
      <c r="L1116" s="4" t="str">
        <f>VLOOKUP(J1116,Cleaned_ProductTable!$A:$F,3,FALSE())</f>
        <v>Home</v>
      </c>
      <c r="M1116" s="4" t="str">
        <f>VLOOKUP(J1116,Cleaned_ProductTable!$A:$F,4,FALSE())</f>
        <v>Aguilar, Horton and Lewis</v>
      </c>
      <c r="N1116" s="4">
        <f>VLOOKUP(J1116,Cleaned_ProductTable!$A:$F,5,FALSE())</f>
        <v>371.38</v>
      </c>
      <c r="O1116" s="4" t="str">
        <f>Cleaned_SalesTable!E1116</f>
        <v>STORE2</v>
      </c>
      <c r="P1116" s="4" t="str">
        <f>VLOOKUP(O1116,Cleaned_StoreTable!$A:$F,2,FALSE())</f>
        <v>Black-Horn</v>
      </c>
      <c r="Q1116" s="4" t="str">
        <f>VLOOKUP(O1116,Cleaned_StoreTable!$A:$F,3,FALSE())</f>
        <v>South</v>
      </c>
      <c r="R1116" s="4" t="str">
        <f>VLOOKUP(O1116,Cleaned_StoreTable!$A:$F,5,FALSE())</f>
        <v>Outlet</v>
      </c>
      <c r="S1116" s="4">
        <f>Cleaned_SalesTable!F1116</f>
        <v>2</v>
      </c>
      <c r="T1116" s="9">
        <f>Cleaned_SalesTable!G1116</f>
        <v>121.52</v>
      </c>
      <c r="U1116" s="8">
        <f>Cleaned_SalesTable!H1116</f>
        <v>0.18</v>
      </c>
      <c r="V1116" s="4" t="str">
        <f>Cleaned_SalesTable!I1116</f>
        <v>COD</v>
      </c>
      <c r="W1116" s="9">
        <f>Cleaned_SalesTable!J1116</f>
        <v>199.2928</v>
      </c>
      <c r="X1116" s="9">
        <f t="shared" si="104"/>
        <v>742.76</v>
      </c>
      <c r="Y1116" s="9">
        <f t="shared" si="105"/>
        <v>-543.47</v>
      </c>
      <c r="Z1116" s="10">
        <f t="shared" si="106"/>
        <v>-2.7269999999999999</v>
      </c>
      <c r="AA1116" s="4" t="str">
        <f t="shared" si="107"/>
        <v>Standard</v>
      </c>
    </row>
    <row r="1117" spans="1:27" ht="15" customHeight="1" x14ac:dyDescent="0.3">
      <c r="A1117" s="4" t="str">
        <f>Cleaned_SalesTable!A1117</f>
        <v>SALE1115</v>
      </c>
      <c r="B1117" s="26">
        <f>Cleaned_SalesTable!B1117</f>
        <v>45420</v>
      </c>
      <c r="C1117" s="4" t="str">
        <f t="shared" si="102"/>
        <v>May-2024</v>
      </c>
      <c r="D1117" s="24">
        <f t="shared" si="103"/>
        <v>2024</v>
      </c>
      <c r="E1117" s="4" t="str">
        <f>Cleaned_SalesTable!C1117</f>
        <v>CUST1401</v>
      </c>
      <c r="F1117" s="4" t="str">
        <f>VLOOKUP(E1117,Cleaned_CustomerTable!$A:$H,2,FALSE())</f>
        <v>Terry Moses</v>
      </c>
      <c r="G1117" s="24">
        <f>VLOOKUP(E1117,Cleaned_CustomerTable!$A:$H,3,FALSE())</f>
        <v>51</v>
      </c>
      <c r="H1117" s="4" t="str">
        <f>VLOOKUP(E1117,Cleaned_CustomerTable!$A:$H,8,FALSE())</f>
        <v>Platinum</v>
      </c>
      <c r="I1117" s="4" t="str">
        <f>VLOOKUP(E1117,Cleaned_CustomerTable!$A:$H,6,FALSE())</f>
        <v>Nevada</v>
      </c>
      <c r="J1117" s="4" t="str">
        <f>Cleaned_SalesTable!D1117</f>
        <v>PROD65</v>
      </c>
      <c r="K1117" s="4" t="str">
        <f>VLOOKUP(J1117,Cleaned_ProductTable!$A:$F,2,FALSE())</f>
        <v>Adjustable Dumbbells 20kg</v>
      </c>
      <c r="L1117" s="4" t="str">
        <f>VLOOKUP(J1117,Cleaned_ProductTable!$A:$F,3,FALSE())</f>
        <v>Sports</v>
      </c>
      <c r="M1117" s="4" t="str">
        <f>VLOOKUP(J1117,Cleaned_ProductTable!$A:$F,4,FALSE())</f>
        <v>Montgomery, Benton and Miller</v>
      </c>
      <c r="N1117" s="4">
        <f>VLOOKUP(J1117,Cleaned_ProductTable!$A:$F,5,FALSE())</f>
        <v>240.63</v>
      </c>
      <c r="O1117" s="4" t="str">
        <f>Cleaned_SalesTable!E1117</f>
        <v>STORE19</v>
      </c>
      <c r="P1117" s="4" t="str">
        <f>VLOOKUP(O1117,Cleaned_StoreTable!$A:$F,2,FALSE())</f>
        <v>Mann-Austin</v>
      </c>
      <c r="Q1117" s="4" t="str">
        <f>VLOOKUP(O1117,Cleaned_StoreTable!$A:$F,3,FALSE())</f>
        <v>East</v>
      </c>
      <c r="R1117" s="4" t="str">
        <f>VLOOKUP(O1117,Cleaned_StoreTable!$A:$F,5,FALSE())</f>
        <v>Online</v>
      </c>
      <c r="S1117" s="4">
        <f>Cleaned_SalesTable!F1117</f>
        <v>2</v>
      </c>
      <c r="T1117" s="9">
        <f>Cleaned_SalesTable!G1117</f>
        <v>549.83000000000004</v>
      </c>
      <c r="U1117" s="8">
        <f>Cleaned_SalesTable!H1117</f>
        <v>7.0000000000000007E-2</v>
      </c>
      <c r="V1117" s="4" t="str">
        <f>Cleaned_SalesTable!I1117</f>
        <v>PayPal</v>
      </c>
      <c r="W1117" s="9">
        <f>Cleaned_SalesTable!J1117</f>
        <v>1022.6838</v>
      </c>
      <c r="X1117" s="9">
        <f t="shared" si="104"/>
        <v>481.26</v>
      </c>
      <c r="Y1117" s="9">
        <f t="shared" si="105"/>
        <v>541.41999999999996</v>
      </c>
      <c r="Z1117" s="10">
        <f t="shared" si="106"/>
        <v>0.52939999999999998</v>
      </c>
      <c r="AA1117" s="4" t="str">
        <f t="shared" si="107"/>
        <v>Standard</v>
      </c>
    </row>
    <row r="1118" spans="1:27" ht="15" customHeight="1" x14ac:dyDescent="0.3">
      <c r="A1118" s="4" t="str">
        <f>Cleaned_SalesTable!A1118</f>
        <v>SALE1116</v>
      </c>
      <c r="B1118" s="26">
        <f>Cleaned_SalesTable!B1118</f>
        <v>45219</v>
      </c>
      <c r="C1118" s="4" t="str">
        <f t="shared" si="102"/>
        <v>Oct-2023</v>
      </c>
      <c r="D1118" s="24">
        <f t="shared" si="103"/>
        <v>2023</v>
      </c>
      <c r="E1118" s="4" t="str">
        <f>Cleaned_SalesTable!C1118</f>
        <v>CUST1140</v>
      </c>
      <c r="F1118" s="4" t="str">
        <f>VLOOKUP(E1118,Cleaned_CustomerTable!$A:$H,2,FALSE())</f>
        <v>Patty Francis</v>
      </c>
      <c r="G1118" s="24">
        <f>VLOOKUP(E1118,Cleaned_CustomerTable!$A:$H,3,FALSE())</f>
        <v>63</v>
      </c>
      <c r="H1118" s="4" t="str">
        <f>VLOOKUP(E1118,Cleaned_CustomerTable!$A:$H,8,FALSE())</f>
        <v>Gold</v>
      </c>
      <c r="I1118" s="4" t="str">
        <f>VLOOKUP(E1118,Cleaned_CustomerTable!$A:$H,6,FALSE())</f>
        <v>Pennsylvania</v>
      </c>
      <c r="J1118" s="4" t="str">
        <f>Cleaned_SalesTable!D1118</f>
        <v>PROD13</v>
      </c>
      <c r="K1118" s="4" t="str">
        <f>VLOOKUP(J1118,Cleaned_ProductTable!$A:$F,2,FALSE())</f>
        <v>USB-C Fast Charger</v>
      </c>
      <c r="L1118" s="4" t="str">
        <f>VLOOKUP(J1118,Cleaned_ProductTable!$A:$F,3,FALSE())</f>
        <v>Electronics</v>
      </c>
      <c r="M1118" s="4" t="str">
        <f>VLOOKUP(J1118,Cleaned_ProductTable!$A:$F,4,FALSE())</f>
        <v>Dawson-Perkins</v>
      </c>
      <c r="N1118" s="4">
        <f>VLOOKUP(J1118,Cleaned_ProductTable!$A:$F,5,FALSE())</f>
        <v>242.23</v>
      </c>
      <c r="O1118" s="4" t="str">
        <f>Cleaned_SalesTable!E1118</f>
        <v>STORE8</v>
      </c>
      <c r="P1118" s="4" t="str">
        <f>VLOOKUP(O1118,Cleaned_StoreTable!$A:$F,2,FALSE())</f>
        <v>Bean, Jones and Park</v>
      </c>
      <c r="Q1118" s="4" t="str">
        <f>VLOOKUP(O1118,Cleaned_StoreTable!$A:$F,3,FALSE())</f>
        <v>West</v>
      </c>
      <c r="R1118" s="4" t="str">
        <f>VLOOKUP(O1118,Cleaned_StoreTable!$A:$F,5,FALSE())</f>
        <v>Online</v>
      </c>
      <c r="S1118" s="4">
        <f>Cleaned_SalesTable!F1118</f>
        <v>3</v>
      </c>
      <c r="T1118" s="9">
        <f>Cleaned_SalesTable!G1118</f>
        <v>278.38</v>
      </c>
      <c r="U1118" s="8">
        <f>Cleaned_SalesTable!H1118</f>
        <v>0.03</v>
      </c>
      <c r="V1118" s="4" t="str">
        <f>Cleaned_SalesTable!I1118</f>
        <v>Credit Card</v>
      </c>
      <c r="W1118" s="9">
        <f>Cleaned_SalesTable!J1118</f>
        <v>810.08579999999995</v>
      </c>
      <c r="X1118" s="9">
        <f t="shared" si="104"/>
        <v>726.69</v>
      </c>
      <c r="Y1118" s="9">
        <f t="shared" si="105"/>
        <v>83.4</v>
      </c>
      <c r="Z1118" s="10">
        <f t="shared" si="106"/>
        <v>0.10299999999999999</v>
      </c>
      <c r="AA1118" s="4" t="str">
        <f t="shared" si="107"/>
        <v>Standard</v>
      </c>
    </row>
    <row r="1119" spans="1:27" ht="15" customHeight="1" x14ac:dyDescent="0.3">
      <c r="A1119" s="4" t="str">
        <f>Cleaned_SalesTable!A1119</f>
        <v>SALE1117</v>
      </c>
      <c r="B1119" s="26">
        <f>Cleaned_SalesTable!B1119</f>
        <v>45510</v>
      </c>
      <c r="C1119" s="4" t="str">
        <f t="shared" si="102"/>
        <v>Aug-2024</v>
      </c>
      <c r="D1119" s="24">
        <f t="shared" si="103"/>
        <v>2024</v>
      </c>
      <c r="E1119" s="4" t="str">
        <f>Cleaned_SalesTable!C1119</f>
        <v>CUST1437</v>
      </c>
      <c r="F1119" s="4" t="str">
        <f>VLOOKUP(E1119,Cleaned_CustomerTable!$A:$H,2,FALSE())</f>
        <v>Melinda Rivera</v>
      </c>
      <c r="G1119" s="24">
        <f>VLOOKUP(E1119,Cleaned_CustomerTable!$A:$H,3,FALSE())</f>
        <v>47</v>
      </c>
      <c r="H1119" s="4" t="str">
        <f>VLOOKUP(E1119,Cleaned_CustomerTable!$A:$H,8,FALSE())</f>
        <v>Platinum</v>
      </c>
      <c r="I1119" s="4" t="str">
        <f>VLOOKUP(E1119,Cleaned_CustomerTable!$A:$H,6,FALSE())</f>
        <v>New Hampshire</v>
      </c>
      <c r="J1119" s="4" t="str">
        <f>Cleaned_SalesTable!D1119</f>
        <v>PROD96</v>
      </c>
      <c r="K1119" s="4" t="str">
        <f>VLOOKUP(J1119,Cleaned_ProductTable!$A:$F,2,FALSE())</f>
        <v>Women's Formal Blazer</v>
      </c>
      <c r="L1119" s="4" t="str">
        <f>VLOOKUP(J1119,Cleaned_ProductTable!$A:$F,3,FALSE())</f>
        <v>Clothing</v>
      </c>
      <c r="M1119" s="4" t="str">
        <f>VLOOKUP(J1119,Cleaned_ProductTable!$A:$F,4,FALSE())</f>
        <v>Phillips and Sons</v>
      </c>
      <c r="N1119" s="4">
        <f>VLOOKUP(J1119,Cleaned_ProductTable!$A:$F,5,FALSE())</f>
        <v>358.47</v>
      </c>
      <c r="O1119" s="4" t="str">
        <f>Cleaned_SalesTable!E1119</f>
        <v>STORE3</v>
      </c>
      <c r="P1119" s="4" t="str">
        <f>VLOOKUP(O1119,Cleaned_StoreTable!$A:$F,2,FALSE())</f>
        <v>Johnson-Wright</v>
      </c>
      <c r="Q1119" s="4" t="str">
        <f>VLOOKUP(O1119,Cleaned_StoreTable!$A:$F,3,FALSE())</f>
        <v>North</v>
      </c>
      <c r="R1119" s="4" t="str">
        <f>VLOOKUP(O1119,Cleaned_StoreTable!$A:$F,5,FALSE())</f>
        <v>Outlet</v>
      </c>
      <c r="S1119" s="4">
        <f>Cleaned_SalesTable!F1119</f>
        <v>4</v>
      </c>
      <c r="T1119" s="9">
        <f>Cleaned_SalesTable!G1119</f>
        <v>723.66</v>
      </c>
      <c r="U1119" s="8">
        <f>Cleaned_SalesTable!H1119</f>
        <v>0.03</v>
      </c>
      <c r="V1119" s="4" t="str">
        <f>Cleaned_SalesTable!I1119</f>
        <v>PayPal</v>
      </c>
      <c r="W1119" s="9">
        <f>Cleaned_SalesTable!J1119</f>
        <v>2807.8008</v>
      </c>
      <c r="X1119" s="9">
        <f t="shared" si="104"/>
        <v>1433.88</v>
      </c>
      <c r="Y1119" s="9">
        <f t="shared" si="105"/>
        <v>1373.92</v>
      </c>
      <c r="Z1119" s="10">
        <f t="shared" si="106"/>
        <v>0.48930000000000001</v>
      </c>
      <c r="AA1119" s="4" t="str">
        <f t="shared" si="107"/>
        <v>High Value</v>
      </c>
    </row>
    <row r="1120" spans="1:27" ht="15" customHeight="1" x14ac:dyDescent="0.3">
      <c r="A1120" s="4" t="str">
        <f>Cleaned_SalesTable!A1120</f>
        <v>SALE1118</v>
      </c>
      <c r="B1120" s="26">
        <f>Cleaned_SalesTable!B1120</f>
        <v>45687</v>
      </c>
      <c r="C1120" s="4" t="str">
        <f t="shared" si="102"/>
        <v>Jan-2025</v>
      </c>
      <c r="D1120" s="24">
        <f t="shared" si="103"/>
        <v>2025</v>
      </c>
      <c r="E1120" s="4" t="str">
        <f>Cleaned_SalesTable!C1120</f>
        <v>CUST1205</v>
      </c>
      <c r="F1120" s="4" t="str">
        <f>VLOOKUP(E1120,Cleaned_CustomerTable!$A:$H,2,FALSE())</f>
        <v>Michelle Carpenter</v>
      </c>
      <c r="G1120" s="24">
        <f>VLOOKUP(E1120,Cleaned_CustomerTable!$A:$H,3,FALSE())</f>
        <v>44</v>
      </c>
      <c r="H1120" s="4" t="str">
        <f>VLOOKUP(E1120,Cleaned_CustomerTable!$A:$H,8,FALSE())</f>
        <v>Gold</v>
      </c>
      <c r="I1120" s="4" t="str">
        <f>VLOOKUP(E1120,Cleaned_CustomerTable!$A:$H,6,FALSE())</f>
        <v>New Jersey</v>
      </c>
      <c r="J1120" s="4" t="str">
        <f>Cleaned_SalesTable!D1120</f>
        <v>PROD72</v>
      </c>
      <c r="K1120" s="4" t="str">
        <f>VLOOKUP(J1120,Cleaned_ProductTable!$A:$F,2,FALSE())</f>
        <v>Professional Jump Rope</v>
      </c>
      <c r="L1120" s="4" t="str">
        <f>VLOOKUP(J1120,Cleaned_ProductTable!$A:$F,3,FALSE())</f>
        <v>Sports</v>
      </c>
      <c r="M1120" s="4" t="str">
        <f>VLOOKUP(J1120,Cleaned_ProductTable!$A:$F,4,FALSE())</f>
        <v>Davis PLC</v>
      </c>
      <c r="N1120" s="4">
        <f>VLOOKUP(J1120,Cleaned_ProductTable!$A:$F,5,FALSE())</f>
        <v>477.61</v>
      </c>
      <c r="O1120" s="4" t="str">
        <f>Cleaned_SalesTable!E1120</f>
        <v>STORE9</v>
      </c>
      <c r="P1120" s="4" t="str">
        <f>VLOOKUP(O1120,Cleaned_StoreTable!$A:$F,2,FALSE())</f>
        <v>Moore, Padilla and Butler</v>
      </c>
      <c r="Q1120" s="4" t="str">
        <f>VLOOKUP(O1120,Cleaned_StoreTable!$A:$F,3,FALSE())</f>
        <v>South</v>
      </c>
      <c r="R1120" s="4" t="str">
        <f>VLOOKUP(O1120,Cleaned_StoreTable!$A:$F,5,FALSE())</f>
        <v>Flagship</v>
      </c>
      <c r="S1120" s="4">
        <f>Cleaned_SalesTable!F1120</f>
        <v>1</v>
      </c>
      <c r="T1120" s="9">
        <f>Cleaned_SalesTable!G1120</f>
        <v>724.74</v>
      </c>
      <c r="U1120" s="8">
        <f>Cleaned_SalesTable!H1120</f>
        <v>0.15</v>
      </c>
      <c r="V1120" s="4" t="str">
        <f>Cleaned_SalesTable!I1120</f>
        <v>PayPal</v>
      </c>
      <c r="W1120" s="9">
        <f>Cleaned_SalesTable!J1120</f>
        <v>616.029</v>
      </c>
      <c r="X1120" s="9">
        <f t="shared" si="104"/>
        <v>477.61</v>
      </c>
      <c r="Y1120" s="9">
        <f t="shared" si="105"/>
        <v>138.41999999999999</v>
      </c>
      <c r="Z1120" s="10">
        <f t="shared" si="106"/>
        <v>0.22470000000000001</v>
      </c>
      <c r="AA1120" s="4" t="str">
        <f t="shared" si="107"/>
        <v>Standard</v>
      </c>
    </row>
    <row r="1121" spans="1:27" ht="15" customHeight="1" x14ac:dyDescent="0.3">
      <c r="A1121" s="4" t="str">
        <f>Cleaned_SalesTable!A1121</f>
        <v>SALE1119</v>
      </c>
      <c r="B1121" s="26">
        <f>Cleaned_SalesTable!B1121</f>
        <v>45271</v>
      </c>
      <c r="C1121" s="4" t="str">
        <f t="shared" si="102"/>
        <v>Dec-2023</v>
      </c>
      <c r="D1121" s="24">
        <f t="shared" si="103"/>
        <v>2023</v>
      </c>
      <c r="E1121" s="4" t="str">
        <f>Cleaned_SalesTable!C1121</f>
        <v>CUST1455</v>
      </c>
      <c r="F1121" s="4" t="str">
        <f>VLOOKUP(E1121,Cleaned_CustomerTable!$A:$H,2,FALSE())</f>
        <v>Tyler Weber</v>
      </c>
      <c r="G1121" s="24">
        <f>VLOOKUP(E1121,Cleaned_CustomerTable!$A:$H,3,FALSE())</f>
        <v>54</v>
      </c>
      <c r="H1121" s="4" t="str">
        <f>VLOOKUP(E1121,Cleaned_CustomerTable!$A:$H,8,FALSE())</f>
        <v>Gold</v>
      </c>
      <c r="I1121" s="4" t="str">
        <f>VLOOKUP(E1121,Cleaned_CustomerTable!$A:$H,6,FALSE())</f>
        <v>Illinois</v>
      </c>
      <c r="J1121" s="4" t="str">
        <f>Cleaned_SalesTable!D1121</f>
        <v>PROD21</v>
      </c>
      <c r="K1121" s="4" t="str">
        <f>VLOOKUP(J1121,Cleaned_ProductTable!$A:$F,2,FALSE())</f>
        <v>Multi-Purpose Storage Box</v>
      </c>
      <c r="L1121" s="4" t="str">
        <f>VLOOKUP(J1121,Cleaned_ProductTable!$A:$F,3,FALSE())</f>
        <v>Home</v>
      </c>
      <c r="M1121" s="4" t="str">
        <f>VLOOKUP(J1121,Cleaned_ProductTable!$A:$F,4,FALSE())</f>
        <v>Gardner-Montes</v>
      </c>
      <c r="N1121" s="4">
        <f>VLOOKUP(J1121,Cleaned_ProductTable!$A:$F,5,FALSE())</f>
        <v>123.46</v>
      </c>
      <c r="O1121" s="4" t="str">
        <f>Cleaned_SalesTable!E1121</f>
        <v>STORE4</v>
      </c>
      <c r="P1121" s="4" t="str">
        <f>VLOOKUP(O1121,Cleaned_StoreTable!$A:$F,2,FALSE())</f>
        <v>Alexander Group</v>
      </c>
      <c r="Q1121" s="4" t="str">
        <f>VLOOKUP(O1121,Cleaned_StoreTable!$A:$F,3,FALSE())</f>
        <v>South</v>
      </c>
      <c r="R1121" s="4" t="str">
        <f>VLOOKUP(O1121,Cleaned_StoreTable!$A:$F,5,FALSE())</f>
        <v>Online</v>
      </c>
      <c r="S1121" s="4">
        <f>Cleaned_SalesTable!F1121</f>
        <v>2</v>
      </c>
      <c r="T1121" s="9">
        <f>Cleaned_SalesTable!G1121</f>
        <v>961.84</v>
      </c>
      <c r="U1121" s="8">
        <f>Cleaned_SalesTable!H1121</f>
        <v>0.25</v>
      </c>
      <c r="V1121" s="4" t="str">
        <f>Cleaned_SalesTable!I1121</f>
        <v>PayPal</v>
      </c>
      <c r="W1121" s="9">
        <f>Cleaned_SalesTable!J1121</f>
        <v>1442.76</v>
      </c>
      <c r="X1121" s="9">
        <f t="shared" si="104"/>
        <v>246.92</v>
      </c>
      <c r="Y1121" s="9">
        <f t="shared" si="105"/>
        <v>1195.8399999999999</v>
      </c>
      <c r="Z1121" s="10">
        <f t="shared" si="106"/>
        <v>0.82889999999999997</v>
      </c>
      <c r="AA1121" s="4" t="str">
        <f t="shared" si="107"/>
        <v>High Value</v>
      </c>
    </row>
    <row r="1122" spans="1:27" ht="15" customHeight="1" x14ac:dyDescent="0.3">
      <c r="A1122" s="4" t="str">
        <f>Cleaned_SalesTable!A1122</f>
        <v>SALE1120</v>
      </c>
      <c r="B1122" s="26">
        <f>Cleaned_SalesTable!B1122</f>
        <v>45446</v>
      </c>
      <c r="C1122" s="4" t="str">
        <f t="shared" si="102"/>
        <v>Jun-2024</v>
      </c>
      <c r="D1122" s="24">
        <f t="shared" si="103"/>
        <v>2024</v>
      </c>
      <c r="E1122" s="4" t="str">
        <f>Cleaned_SalesTable!C1122</f>
        <v>CUST1020</v>
      </c>
      <c r="F1122" s="4" t="str">
        <f>VLOOKUP(E1122,Cleaned_CustomerTable!$A:$H,2,FALSE())</f>
        <v>Bridget Allen</v>
      </c>
      <c r="G1122" s="24">
        <f>VLOOKUP(E1122,Cleaned_CustomerTable!$A:$H,3,FALSE())</f>
        <v>59</v>
      </c>
      <c r="H1122" s="4" t="str">
        <f>VLOOKUP(E1122,Cleaned_CustomerTable!$A:$H,8,FALSE())</f>
        <v>Silver</v>
      </c>
      <c r="I1122" s="4" t="str">
        <f>VLOOKUP(E1122,Cleaned_CustomerTable!$A:$H,6,FALSE())</f>
        <v>Delaware</v>
      </c>
      <c r="J1122" s="4" t="str">
        <f>Cleaned_SalesTable!D1122</f>
        <v>PROD37</v>
      </c>
      <c r="K1122" s="4" t="str">
        <f>VLOOKUP(J1122,Cleaned_ProductTable!$A:$F,2,FALSE())</f>
        <v>Men's Casual Sneakers</v>
      </c>
      <c r="L1122" s="4" t="str">
        <f>VLOOKUP(J1122,Cleaned_ProductTable!$A:$F,3,FALSE())</f>
        <v>Clothing</v>
      </c>
      <c r="M1122" s="4" t="str">
        <f>VLOOKUP(J1122,Cleaned_ProductTable!$A:$F,4,FALSE())</f>
        <v>Hogan-Lee</v>
      </c>
      <c r="N1122" s="4">
        <f>VLOOKUP(J1122,Cleaned_ProductTable!$A:$F,5,FALSE())</f>
        <v>353.47</v>
      </c>
      <c r="O1122" s="4" t="str">
        <f>Cleaned_SalesTable!E1122</f>
        <v>STORE16</v>
      </c>
      <c r="P1122" s="4" t="str">
        <f>VLOOKUP(O1122,Cleaned_StoreTable!$A:$F,2,FALSE())</f>
        <v>Frederick-Wright</v>
      </c>
      <c r="Q1122" s="4" t="str">
        <f>VLOOKUP(O1122,Cleaned_StoreTable!$A:$F,3,FALSE())</f>
        <v>West</v>
      </c>
      <c r="R1122" s="4" t="str">
        <f>VLOOKUP(O1122,Cleaned_StoreTable!$A:$F,5,FALSE())</f>
        <v>Flagship</v>
      </c>
      <c r="S1122" s="4">
        <f>Cleaned_SalesTable!F1122</f>
        <v>4</v>
      </c>
      <c r="T1122" s="9">
        <f>Cleaned_SalesTable!G1122</f>
        <v>21.12</v>
      </c>
      <c r="U1122" s="8">
        <f>Cleaned_SalesTable!H1122</f>
        <v>0.18</v>
      </c>
      <c r="V1122" s="4" t="str">
        <f>Cleaned_SalesTable!I1122</f>
        <v>COD</v>
      </c>
      <c r="W1122" s="9">
        <f>Cleaned_SalesTable!J1122</f>
        <v>69.273600000000002</v>
      </c>
      <c r="X1122" s="9">
        <f t="shared" si="104"/>
        <v>1413.88</v>
      </c>
      <c r="Y1122" s="9">
        <f t="shared" si="105"/>
        <v>-1344.61</v>
      </c>
      <c r="Z1122" s="10">
        <f t="shared" si="106"/>
        <v>-19.4101</v>
      </c>
      <c r="AA1122" s="4" t="str">
        <f t="shared" si="107"/>
        <v>Standard</v>
      </c>
    </row>
    <row r="1123" spans="1:27" ht="15" customHeight="1" x14ac:dyDescent="0.3">
      <c r="A1123" s="4" t="str">
        <f>Cleaned_SalesTable!A1123</f>
        <v>SALE1121</v>
      </c>
      <c r="B1123" s="26">
        <f>Cleaned_SalesTable!B1123</f>
        <v>45579</v>
      </c>
      <c r="C1123" s="4" t="str">
        <f t="shared" si="102"/>
        <v>Oct-2024</v>
      </c>
      <c r="D1123" s="24">
        <f t="shared" si="103"/>
        <v>2024</v>
      </c>
      <c r="E1123" s="4" t="str">
        <f>Cleaned_SalesTable!C1123</f>
        <v>CUST1319</v>
      </c>
      <c r="F1123" s="4" t="str">
        <f>VLOOKUP(E1123,Cleaned_CustomerTable!$A:$H,2,FALSE())</f>
        <v>Casey Simpson</v>
      </c>
      <c r="G1123" s="24">
        <f>VLOOKUP(E1123,Cleaned_CustomerTable!$A:$H,3,FALSE())</f>
        <v>54</v>
      </c>
      <c r="H1123" s="4" t="str">
        <f>VLOOKUP(E1123,Cleaned_CustomerTable!$A:$H,8,FALSE())</f>
        <v>Platinum</v>
      </c>
      <c r="I1123" s="4" t="str">
        <f>VLOOKUP(E1123,Cleaned_CustomerTable!$A:$H,6,FALSE())</f>
        <v>Mississippi</v>
      </c>
      <c r="J1123" s="4" t="str">
        <f>Cleaned_SalesTable!D1123</f>
        <v>PROD0</v>
      </c>
      <c r="K1123" s="4" t="str">
        <f>VLOOKUP(J1123,Cleaned_ProductTable!$A:$F,2,FALSE())</f>
        <v>Brother Laser Printer</v>
      </c>
      <c r="L1123" s="4" t="str">
        <f>VLOOKUP(J1123,Cleaned_ProductTable!$A:$F,3,FALSE())</f>
        <v>Electronics</v>
      </c>
      <c r="M1123" s="4" t="str">
        <f>VLOOKUP(J1123,Cleaned_ProductTable!$A:$F,4,FALSE())</f>
        <v>Hunt Inc</v>
      </c>
      <c r="N1123" s="4">
        <f>VLOOKUP(J1123,Cleaned_ProductTable!$A:$F,5,FALSE())</f>
        <v>112.42</v>
      </c>
      <c r="O1123" s="4" t="str">
        <f>Cleaned_SalesTable!E1123</f>
        <v>STORE4</v>
      </c>
      <c r="P1123" s="4" t="str">
        <f>VLOOKUP(O1123,Cleaned_StoreTable!$A:$F,2,FALSE())</f>
        <v>Alexander Group</v>
      </c>
      <c r="Q1123" s="4" t="str">
        <f>VLOOKUP(O1123,Cleaned_StoreTable!$A:$F,3,FALSE())</f>
        <v>South</v>
      </c>
      <c r="R1123" s="4" t="str">
        <f>VLOOKUP(O1123,Cleaned_StoreTable!$A:$F,5,FALSE())</f>
        <v>Online</v>
      </c>
      <c r="S1123" s="4">
        <f>Cleaned_SalesTable!F1123</f>
        <v>3</v>
      </c>
      <c r="T1123" s="9">
        <f>Cleaned_SalesTable!G1123</f>
        <v>819.93</v>
      </c>
      <c r="U1123" s="8">
        <f>Cleaned_SalesTable!H1123</f>
        <v>0.08</v>
      </c>
      <c r="V1123" s="4" t="str">
        <f>Cleaned_SalesTable!I1123</f>
        <v>PayPal</v>
      </c>
      <c r="W1123" s="9">
        <f>Cleaned_SalesTable!J1123</f>
        <v>2263.0068000000001</v>
      </c>
      <c r="X1123" s="9">
        <f t="shared" si="104"/>
        <v>337.26</v>
      </c>
      <c r="Y1123" s="9">
        <f t="shared" si="105"/>
        <v>1925.75</v>
      </c>
      <c r="Z1123" s="10">
        <f t="shared" si="106"/>
        <v>0.85099999999999998</v>
      </c>
      <c r="AA1123" s="4" t="str">
        <f t="shared" si="107"/>
        <v>High Value</v>
      </c>
    </row>
    <row r="1124" spans="1:27" ht="15" customHeight="1" x14ac:dyDescent="0.3">
      <c r="A1124" s="4" t="str">
        <f>Cleaned_SalesTable!A1124</f>
        <v>SALE1122</v>
      </c>
      <c r="B1124" s="26">
        <f>Cleaned_SalesTable!B1124</f>
        <v>45725</v>
      </c>
      <c r="C1124" s="4" t="str">
        <f t="shared" si="102"/>
        <v>Mar-2025</v>
      </c>
      <c r="D1124" s="24">
        <f t="shared" si="103"/>
        <v>2025</v>
      </c>
      <c r="E1124" s="4" t="str">
        <f>Cleaned_SalesTable!C1124</f>
        <v>CUST1294</v>
      </c>
      <c r="F1124" s="4" t="str">
        <f>VLOOKUP(E1124,Cleaned_CustomerTable!$A:$H,2,FALSE())</f>
        <v>Lisa Chandler</v>
      </c>
      <c r="G1124" s="24">
        <f>VLOOKUP(E1124,Cleaned_CustomerTable!$A:$H,3,FALSE())</f>
        <v>29</v>
      </c>
      <c r="H1124" s="4" t="str">
        <f>VLOOKUP(E1124,Cleaned_CustomerTable!$A:$H,8,FALSE())</f>
        <v>Platinum</v>
      </c>
      <c r="I1124" s="4" t="str">
        <f>VLOOKUP(E1124,Cleaned_CustomerTable!$A:$H,6,FALSE())</f>
        <v>Montana</v>
      </c>
      <c r="J1124" s="4" t="str">
        <f>Cleaned_SalesTable!D1124</f>
        <v>PROD42</v>
      </c>
      <c r="K1124" s="4" t="str">
        <f>VLOOKUP(J1124,Cleaned_ProductTable!$A:$F,2,FALSE())</f>
        <v>Smart Home WiFi Camera</v>
      </c>
      <c r="L1124" s="4" t="str">
        <f>VLOOKUP(J1124,Cleaned_ProductTable!$A:$F,3,FALSE())</f>
        <v>Electronics</v>
      </c>
      <c r="M1124" s="4" t="str">
        <f>VLOOKUP(J1124,Cleaned_ProductTable!$A:$F,4,FALSE())</f>
        <v>Holmes LLC</v>
      </c>
      <c r="N1124" s="4">
        <f>VLOOKUP(J1124,Cleaned_ProductTable!$A:$F,5,FALSE())</f>
        <v>450.71</v>
      </c>
      <c r="O1124" s="4" t="str">
        <f>Cleaned_SalesTable!E1124</f>
        <v>STORE0</v>
      </c>
      <c r="P1124" s="4" t="str">
        <f>VLOOKUP(O1124,Cleaned_StoreTable!$A:$F,2,FALSE())</f>
        <v>Rivera-Warner</v>
      </c>
      <c r="Q1124" s="4" t="str">
        <f>VLOOKUP(O1124,Cleaned_StoreTable!$A:$F,3,FALSE())</f>
        <v>East</v>
      </c>
      <c r="R1124" s="4" t="str">
        <f>VLOOKUP(O1124,Cleaned_StoreTable!$A:$F,5,FALSE())</f>
        <v>Flagship</v>
      </c>
      <c r="S1124" s="4">
        <f>Cleaned_SalesTable!F1124</f>
        <v>2</v>
      </c>
      <c r="T1124" s="9">
        <f>Cleaned_SalesTable!G1124</f>
        <v>700.95</v>
      </c>
      <c r="U1124" s="8">
        <f>Cleaned_SalesTable!H1124</f>
        <v>0.18</v>
      </c>
      <c r="V1124" s="4" t="str">
        <f>Cleaned_SalesTable!I1124</f>
        <v>Credit Card</v>
      </c>
      <c r="W1124" s="9">
        <f>Cleaned_SalesTable!J1124</f>
        <v>1149.558</v>
      </c>
      <c r="X1124" s="9">
        <f t="shared" si="104"/>
        <v>901.42</v>
      </c>
      <c r="Y1124" s="9">
        <f t="shared" si="105"/>
        <v>248.14</v>
      </c>
      <c r="Z1124" s="10">
        <f t="shared" si="106"/>
        <v>0.21590000000000001</v>
      </c>
      <c r="AA1124" s="4" t="str">
        <f t="shared" si="107"/>
        <v>High Value</v>
      </c>
    </row>
    <row r="1125" spans="1:27" ht="15" customHeight="1" x14ac:dyDescent="0.3">
      <c r="A1125" s="4" t="str">
        <f>Cleaned_SalesTable!A1125</f>
        <v>SALE1123</v>
      </c>
      <c r="B1125" s="26">
        <f>Cleaned_SalesTable!B1125</f>
        <v>45910</v>
      </c>
      <c r="C1125" s="4" t="str">
        <f t="shared" si="102"/>
        <v>Sep-2025</v>
      </c>
      <c r="D1125" s="24">
        <f t="shared" si="103"/>
        <v>2025</v>
      </c>
      <c r="E1125" s="4" t="str">
        <f>Cleaned_SalesTable!C1125</f>
        <v>CUST1141</v>
      </c>
      <c r="F1125" s="4" t="str">
        <f>VLOOKUP(E1125,Cleaned_CustomerTable!$A:$H,2,FALSE())</f>
        <v>Cristian Wright</v>
      </c>
      <c r="G1125" s="24">
        <f>VLOOKUP(E1125,Cleaned_CustomerTable!$A:$H,3,FALSE())</f>
        <v>30</v>
      </c>
      <c r="H1125" s="4" t="str">
        <f>VLOOKUP(E1125,Cleaned_CustomerTable!$A:$H,8,FALSE())</f>
        <v>Bronze</v>
      </c>
      <c r="I1125" s="4" t="str">
        <f>VLOOKUP(E1125,Cleaned_CustomerTable!$A:$H,6,FALSE())</f>
        <v>California</v>
      </c>
      <c r="J1125" s="4" t="str">
        <f>Cleaned_SalesTable!D1125</f>
        <v>PROD17</v>
      </c>
      <c r="K1125" s="4" t="str">
        <f>VLOOKUP(J1125,Cleaned_ProductTable!$A:$F,2,FALSE())</f>
        <v>Soccer Training Cone Set</v>
      </c>
      <c r="L1125" s="4" t="str">
        <f>VLOOKUP(J1125,Cleaned_ProductTable!$A:$F,3,FALSE())</f>
        <v>Sports</v>
      </c>
      <c r="M1125" s="4" t="str">
        <f>VLOOKUP(J1125,Cleaned_ProductTable!$A:$F,4,FALSE())</f>
        <v>Ford, Murphy and Wilson</v>
      </c>
      <c r="N1125" s="4">
        <f>VLOOKUP(J1125,Cleaned_ProductTable!$A:$F,5,FALSE())</f>
        <v>144.53</v>
      </c>
      <c r="O1125" s="4" t="str">
        <f>Cleaned_SalesTable!E1125</f>
        <v>STORE14</v>
      </c>
      <c r="P1125" s="4" t="str">
        <f>VLOOKUP(O1125,Cleaned_StoreTable!$A:$F,2,FALSE())</f>
        <v>Mcdonald Inc</v>
      </c>
      <c r="Q1125" s="4" t="str">
        <f>VLOOKUP(O1125,Cleaned_StoreTable!$A:$F,3,FALSE())</f>
        <v>South</v>
      </c>
      <c r="R1125" s="4" t="str">
        <f>VLOOKUP(O1125,Cleaned_StoreTable!$A:$F,5,FALSE())</f>
        <v>Outlet</v>
      </c>
      <c r="S1125" s="4">
        <f>Cleaned_SalesTable!F1125</f>
        <v>2</v>
      </c>
      <c r="T1125" s="9">
        <f>Cleaned_SalesTable!G1125</f>
        <v>456.38</v>
      </c>
      <c r="U1125" s="8">
        <f>Cleaned_SalesTable!H1125</f>
        <v>0.12</v>
      </c>
      <c r="V1125" s="4" t="str">
        <f>Cleaned_SalesTable!I1125</f>
        <v>Credit Card</v>
      </c>
      <c r="W1125" s="9">
        <f>Cleaned_SalesTable!J1125</f>
        <v>803.22879999999998</v>
      </c>
      <c r="X1125" s="9">
        <f t="shared" si="104"/>
        <v>289.06</v>
      </c>
      <c r="Y1125" s="9">
        <f t="shared" si="105"/>
        <v>514.16999999999996</v>
      </c>
      <c r="Z1125" s="10">
        <f t="shared" si="106"/>
        <v>0.6401</v>
      </c>
      <c r="AA1125" s="4" t="str">
        <f t="shared" si="107"/>
        <v>Standard</v>
      </c>
    </row>
    <row r="1126" spans="1:27" ht="15" customHeight="1" x14ac:dyDescent="0.3">
      <c r="A1126" s="4" t="str">
        <f>Cleaned_SalesTable!A1126</f>
        <v>SALE1124</v>
      </c>
      <c r="B1126" s="26">
        <f>Cleaned_SalesTable!B1126</f>
        <v>45447</v>
      </c>
      <c r="C1126" s="4" t="str">
        <f t="shared" si="102"/>
        <v>Jun-2024</v>
      </c>
      <c r="D1126" s="24">
        <f t="shared" si="103"/>
        <v>2024</v>
      </c>
      <c r="E1126" s="4" t="str">
        <f>Cleaned_SalesTable!C1126</f>
        <v>CUST1361</v>
      </c>
      <c r="F1126" s="4" t="str">
        <f>VLOOKUP(E1126,Cleaned_CustomerTable!$A:$H,2,FALSE())</f>
        <v>Natalie Johnson</v>
      </c>
      <c r="G1126" s="24">
        <f>VLOOKUP(E1126,Cleaned_CustomerTable!$A:$H,3,FALSE())</f>
        <v>64</v>
      </c>
      <c r="H1126" s="4" t="str">
        <f>VLOOKUP(E1126,Cleaned_CustomerTable!$A:$H,8,FALSE())</f>
        <v>Platinum</v>
      </c>
      <c r="I1126" s="4" t="str">
        <f>VLOOKUP(E1126,Cleaned_CustomerTable!$A:$H,6,FALSE())</f>
        <v>Indiana</v>
      </c>
      <c r="J1126" s="4" t="str">
        <f>Cleaned_SalesTable!D1126</f>
        <v>PROD76</v>
      </c>
      <c r="K1126" s="4" t="str">
        <f>VLOOKUP(J1126,Cleaned_ProductTable!$A:$F,2,FALSE())</f>
        <v>Wireless Mouse</v>
      </c>
      <c r="L1126" s="4" t="str">
        <f>VLOOKUP(J1126,Cleaned_ProductTable!$A:$F,3,FALSE())</f>
        <v>Electronics</v>
      </c>
      <c r="M1126" s="4" t="str">
        <f>VLOOKUP(J1126,Cleaned_ProductTable!$A:$F,4,FALSE())</f>
        <v>Larson Ltd</v>
      </c>
      <c r="N1126" s="4">
        <f>VLOOKUP(J1126,Cleaned_ProductTable!$A:$F,5,FALSE())</f>
        <v>392.89</v>
      </c>
      <c r="O1126" s="4" t="str">
        <f>Cleaned_SalesTable!E1126</f>
        <v>STORE14</v>
      </c>
      <c r="P1126" s="4" t="str">
        <f>VLOOKUP(O1126,Cleaned_StoreTable!$A:$F,2,FALSE())</f>
        <v>Mcdonald Inc</v>
      </c>
      <c r="Q1126" s="4" t="str">
        <f>VLOOKUP(O1126,Cleaned_StoreTable!$A:$F,3,FALSE())</f>
        <v>South</v>
      </c>
      <c r="R1126" s="4" t="str">
        <f>VLOOKUP(O1126,Cleaned_StoreTable!$A:$F,5,FALSE())</f>
        <v>Outlet</v>
      </c>
      <c r="S1126" s="4">
        <f>Cleaned_SalesTable!F1126</f>
        <v>3</v>
      </c>
      <c r="T1126" s="9">
        <f>Cleaned_SalesTable!G1126</f>
        <v>291.05</v>
      </c>
      <c r="U1126" s="8">
        <f>Cleaned_SalesTable!H1126</f>
        <v>0.3</v>
      </c>
      <c r="V1126" s="4" t="str">
        <f>Cleaned_SalesTable!I1126</f>
        <v>Credit Card</v>
      </c>
      <c r="W1126" s="9">
        <f>Cleaned_SalesTable!J1126</f>
        <v>611.20500000000004</v>
      </c>
      <c r="X1126" s="9">
        <f t="shared" si="104"/>
        <v>1178.67</v>
      </c>
      <c r="Y1126" s="9">
        <f t="shared" si="105"/>
        <v>-567.47</v>
      </c>
      <c r="Z1126" s="10">
        <f t="shared" si="106"/>
        <v>-0.9284</v>
      </c>
      <c r="AA1126" s="4" t="str">
        <f t="shared" si="107"/>
        <v>Standard</v>
      </c>
    </row>
    <row r="1127" spans="1:27" ht="15" customHeight="1" x14ac:dyDescent="0.3">
      <c r="A1127" s="4" t="str">
        <f>Cleaned_SalesTable!A1127</f>
        <v>SALE1125</v>
      </c>
      <c r="B1127" s="26">
        <f>Cleaned_SalesTable!B1127</f>
        <v>45307</v>
      </c>
      <c r="C1127" s="4" t="str">
        <f t="shared" si="102"/>
        <v>Jan-2024</v>
      </c>
      <c r="D1127" s="24">
        <f t="shared" si="103"/>
        <v>2024</v>
      </c>
      <c r="E1127" s="4" t="str">
        <f>Cleaned_SalesTable!C1127</f>
        <v>CUST1233</v>
      </c>
      <c r="F1127" s="4" t="str">
        <f>VLOOKUP(E1127,Cleaned_CustomerTable!$A:$H,2,FALSE())</f>
        <v>Michelle Gonzalez</v>
      </c>
      <c r="G1127" s="24">
        <f>VLOOKUP(E1127,Cleaned_CustomerTable!$A:$H,3,FALSE())</f>
        <v>59</v>
      </c>
      <c r="H1127" s="4" t="str">
        <f>VLOOKUP(E1127,Cleaned_CustomerTable!$A:$H,8,FALSE())</f>
        <v>Silver</v>
      </c>
      <c r="I1127" s="4" t="str">
        <f>VLOOKUP(E1127,Cleaned_CustomerTable!$A:$H,6,FALSE())</f>
        <v>West Virginia</v>
      </c>
      <c r="J1127" s="4" t="str">
        <f>Cleaned_SalesTable!D1127</f>
        <v>PROD95</v>
      </c>
      <c r="K1127" s="4" t="str">
        <f>VLOOKUP(J1127,Cleaned_ProductTable!$A:$F,2,FALSE())</f>
        <v>Sports Stopwatch Basic</v>
      </c>
      <c r="L1127" s="4" t="str">
        <f>VLOOKUP(J1127,Cleaned_ProductTable!$A:$F,3,FALSE())</f>
        <v>Sports</v>
      </c>
      <c r="M1127" s="4" t="str">
        <f>VLOOKUP(J1127,Cleaned_ProductTable!$A:$F,4,FALSE())</f>
        <v>Wilson Group</v>
      </c>
      <c r="N1127" s="4">
        <f>VLOOKUP(J1127,Cleaned_ProductTable!$A:$F,5,FALSE())</f>
        <v>60.65</v>
      </c>
      <c r="O1127" s="4" t="str">
        <f>Cleaned_SalesTable!E1127</f>
        <v>STORE15</v>
      </c>
      <c r="P1127" s="4" t="str">
        <f>VLOOKUP(O1127,Cleaned_StoreTable!$A:$F,2,FALSE())</f>
        <v>Shelton PLC</v>
      </c>
      <c r="Q1127" s="4" t="str">
        <f>VLOOKUP(O1127,Cleaned_StoreTable!$A:$F,3,FALSE())</f>
        <v>North</v>
      </c>
      <c r="R1127" s="4" t="str">
        <f>VLOOKUP(O1127,Cleaned_StoreTable!$A:$F,5,FALSE())</f>
        <v>Flagship</v>
      </c>
      <c r="S1127" s="4">
        <f>Cleaned_SalesTable!F1127</f>
        <v>2</v>
      </c>
      <c r="T1127" s="9">
        <f>Cleaned_SalesTable!G1127</f>
        <v>463.52</v>
      </c>
      <c r="U1127" s="8">
        <f>Cleaned_SalesTable!H1127</f>
        <v>0.27</v>
      </c>
      <c r="V1127" s="4" t="str">
        <f>Cleaned_SalesTable!I1127</f>
        <v>PayPal</v>
      </c>
      <c r="W1127" s="9">
        <f>Cleaned_SalesTable!J1127</f>
        <v>676.73919999999998</v>
      </c>
      <c r="X1127" s="9">
        <f t="shared" si="104"/>
        <v>121.3</v>
      </c>
      <c r="Y1127" s="9">
        <f t="shared" si="105"/>
        <v>555.44000000000005</v>
      </c>
      <c r="Z1127" s="10">
        <f t="shared" si="106"/>
        <v>0.82079999999999997</v>
      </c>
      <c r="AA1127" s="4" t="str">
        <f t="shared" si="107"/>
        <v>Standard</v>
      </c>
    </row>
    <row r="1128" spans="1:27" ht="15" customHeight="1" x14ac:dyDescent="0.3">
      <c r="A1128" s="4" t="str">
        <f>Cleaned_SalesTable!A1128</f>
        <v>SALE1126</v>
      </c>
      <c r="B1128" s="26">
        <f>Cleaned_SalesTable!B1128</f>
        <v>45653</v>
      </c>
      <c r="C1128" s="4" t="str">
        <f t="shared" si="102"/>
        <v>Dec-2024</v>
      </c>
      <c r="D1128" s="24">
        <f t="shared" si="103"/>
        <v>2024</v>
      </c>
      <c r="E1128" s="4" t="str">
        <f>Cleaned_SalesTable!C1128</f>
        <v>CUST1379</v>
      </c>
      <c r="F1128" s="4" t="str">
        <f>VLOOKUP(E1128,Cleaned_CustomerTable!$A:$H,2,FALSE())</f>
        <v>Tanya Lopez</v>
      </c>
      <c r="G1128" s="24">
        <f>VLOOKUP(E1128,Cleaned_CustomerTable!$A:$H,3,FALSE())</f>
        <v>34</v>
      </c>
      <c r="H1128" s="4" t="str">
        <f>VLOOKUP(E1128,Cleaned_CustomerTable!$A:$H,8,FALSE())</f>
        <v>Gold</v>
      </c>
      <c r="I1128" s="4" t="str">
        <f>VLOOKUP(E1128,Cleaned_CustomerTable!$A:$H,6,FALSE())</f>
        <v>Iowa</v>
      </c>
      <c r="J1128" s="4" t="str">
        <f>Cleaned_SalesTable!D1128</f>
        <v>PROD0</v>
      </c>
      <c r="K1128" s="4" t="str">
        <f>VLOOKUP(J1128,Cleaned_ProductTable!$A:$F,2,FALSE())</f>
        <v>Brother Laser Printer</v>
      </c>
      <c r="L1128" s="4" t="str">
        <f>VLOOKUP(J1128,Cleaned_ProductTable!$A:$F,3,FALSE())</f>
        <v>Electronics</v>
      </c>
      <c r="M1128" s="4" t="str">
        <f>VLOOKUP(J1128,Cleaned_ProductTable!$A:$F,4,FALSE())</f>
        <v>Hunt Inc</v>
      </c>
      <c r="N1128" s="4">
        <f>VLOOKUP(J1128,Cleaned_ProductTable!$A:$F,5,FALSE())</f>
        <v>112.42</v>
      </c>
      <c r="O1128" s="4" t="str">
        <f>Cleaned_SalesTable!E1128</f>
        <v>STORE17</v>
      </c>
      <c r="P1128" s="4" t="str">
        <f>VLOOKUP(O1128,Cleaned_StoreTable!$A:$F,2,FALSE())</f>
        <v>Holloway Ltd</v>
      </c>
      <c r="Q1128" s="4" t="str">
        <f>VLOOKUP(O1128,Cleaned_StoreTable!$A:$F,3,FALSE())</f>
        <v>North</v>
      </c>
      <c r="R1128" s="4" t="str">
        <f>VLOOKUP(O1128,Cleaned_StoreTable!$A:$F,5,FALSE())</f>
        <v>Flagship</v>
      </c>
      <c r="S1128" s="4">
        <f>Cleaned_SalesTable!F1128</f>
        <v>3</v>
      </c>
      <c r="T1128" s="9">
        <f>Cleaned_SalesTable!G1128</f>
        <v>241.64</v>
      </c>
      <c r="U1128" s="8">
        <f>Cleaned_SalesTable!H1128</f>
        <v>0.28999999999999998</v>
      </c>
      <c r="V1128" s="4" t="str">
        <f>Cleaned_SalesTable!I1128</f>
        <v>PayPal</v>
      </c>
      <c r="W1128" s="9">
        <f>Cleaned_SalesTable!J1128</f>
        <v>514.69320000000005</v>
      </c>
      <c r="X1128" s="9">
        <f t="shared" si="104"/>
        <v>337.26</v>
      </c>
      <c r="Y1128" s="9">
        <f t="shared" si="105"/>
        <v>177.43</v>
      </c>
      <c r="Z1128" s="10">
        <f t="shared" si="106"/>
        <v>0.34470000000000001</v>
      </c>
      <c r="AA1128" s="4" t="str">
        <f t="shared" si="107"/>
        <v>Standard</v>
      </c>
    </row>
    <row r="1129" spans="1:27" ht="15" customHeight="1" x14ac:dyDescent="0.3">
      <c r="A1129" s="4" t="str">
        <f>Cleaned_SalesTable!A1129</f>
        <v>SALE1127</v>
      </c>
      <c r="B1129" s="26">
        <f>Cleaned_SalesTable!B1129</f>
        <v>45817</v>
      </c>
      <c r="C1129" s="4" t="str">
        <f t="shared" si="102"/>
        <v>Jun-2025</v>
      </c>
      <c r="D1129" s="24">
        <f t="shared" si="103"/>
        <v>2025</v>
      </c>
      <c r="E1129" s="4" t="str">
        <f>Cleaned_SalesTable!C1129</f>
        <v>CUST1483</v>
      </c>
      <c r="F1129" s="4" t="str">
        <f>VLOOKUP(E1129,Cleaned_CustomerTable!$A:$H,2,FALSE())</f>
        <v>Sarah Smith</v>
      </c>
      <c r="G1129" s="24">
        <f>VLOOKUP(E1129,Cleaned_CustomerTable!$A:$H,3,FALSE())</f>
        <v>48</v>
      </c>
      <c r="H1129" s="4" t="str">
        <f>VLOOKUP(E1129,Cleaned_CustomerTable!$A:$H,8,FALSE())</f>
        <v>Gold</v>
      </c>
      <c r="I1129" s="4" t="str">
        <f>VLOOKUP(E1129,Cleaned_CustomerTable!$A:$H,6,FALSE())</f>
        <v>Nevada</v>
      </c>
      <c r="J1129" s="4" t="str">
        <f>Cleaned_SalesTable!D1129</f>
        <v>PROD30</v>
      </c>
      <c r="K1129" s="4" t="str">
        <f>VLOOKUP(J1129,Cleaned_ProductTable!$A:$F,2,FALSE())</f>
        <v>Stainless Steel Cutlery Set</v>
      </c>
      <c r="L1129" s="4" t="str">
        <f>VLOOKUP(J1129,Cleaned_ProductTable!$A:$F,3,FALSE())</f>
        <v>Home</v>
      </c>
      <c r="M1129" s="4" t="str">
        <f>VLOOKUP(J1129,Cleaned_ProductTable!$A:$F,4,FALSE())</f>
        <v>Stevens, Fernandez and Martin</v>
      </c>
      <c r="N1129" s="4">
        <f>VLOOKUP(J1129,Cleaned_ProductTable!$A:$F,5,FALSE())</f>
        <v>19.52</v>
      </c>
      <c r="O1129" s="4" t="str">
        <f>Cleaned_SalesTable!E1129</f>
        <v>STORE10</v>
      </c>
      <c r="P1129" s="4" t="str">
        <f>VLOOKUP(O1129,Cleaned_StoreTable!$A:$F,2,FALSE())</f>
        <v>Hill, Wagner and Ballard</v>
      </c>
      <c r="Q1129" s="4" t="str">
        <f>VLOOKUP(O1129,Cleaned_StoreTable!$A:$F,3,FALSE())</f>
        <v>East</v>
      </c>
      <c r="R1129" s="4" t="str">
        <f>VLOOKUP(O1129,Cleaned_StoreTable!$A:$F,5,FALSE())</f>
        <v>Online</v>
      </c>
      <c r="S1129" s="4">
        <f>Cleaned_SalesTable!F1129</f>
        <v>2</v>
      </c>
      <c r="T1129" s="9">
        <f>Cleaned_SalesTable!G1129</f>
        <v>47.86</v>
      </c>
      <c r="U1129" s="8">
        <f>Cleaned_SalesTable!H1129</f>
        <v>0.03</v>
      </c>
      <c r="V1129" s="4" t="str">
        <f>Cleaned_SalesTable!I1129</f>
        <v>PayPal</v>
      </c>
      <c r="W1129" s="9">
        <f>Cleaned_SalesTable!J1129</f>
        <v>92.848399999999998</v>
      </c>
      <c r="X1129" s="9">
        <f t="shared" si="104"/>
        <v>39.04</v>
      </c>
      <c r="Y1129" s="9">
        <f t="shared" si="105"/>
        <v>53.81</v>
      </c>
      <c r="Z1129" s="10">
        <f t="shared" si="106"/>
        <v>0.57950000000000002</v>
      </c>
      <c r="AA1129" s="4" t="str">
        <f t="shared" si="107"/>
        <v>Standard</v>
      </c>
    </row>
    <row r="1130" spans="1:27" ht="15" customHeight="1" x14ac:dyDescent="0.3">
      <c r="A1130" s="4" t="str">
        <f>Cleaned_SalesTable!A1130</f>
        <v>SALE1128</v>
      </c>
      <c r="B1130" s="26">
        <f>Cleaned_SalesTable!B1130</f>
        <v>45509</v>
      </c>
      <c r="C1130" s="4" t="str">
        <f t="shared" si="102"/>
        <v>Aug-2024</v>
      </c>
      <c r="D1130" s="24">
        <f t="shared" si="103"/>
        <v>2024</v>
      </c>
      <c r="E1130" s="4" t="str">
        <f>Cleaned_SalesTable!C1130</f>
        <v>CUST1344</v>
      </c>
      <c r="F1130" s="4" t="str">
        <f>VLOOKUP(E1130,Cleaned_CustomerTable!$A:$H,2,FALSE())</f>
        <v>Evelyn Brown</v>
      </c>
      <c r="G1130" s="24">
        <f>VLOOKUP(E1130,Cleaned_CustomerTable!$A:$H,3,FALSE())</f>
        <v>39</v>
      </c>
      <c r="H1130" s="4" t="str">
        <f>VLOOKUP(E1130,Cleaned_CustomerTable!$A:$H,8,FALSE())</f>
        <v>Gold</v>
      </c>
      <c r="I1130" s="4" t="str">
        <f>VLOOKUP(E1130,Cleaned_CustomerTable!$A:$H,6,FALSE())</f>
        <v>New Mexico</v>
      </c>
      <c r="J1130" s="4" t="str">
        <f>Cleaned_SalesTable!D1130</f>
        <v>PROD92</v>
      </c>
      <c r="K1130" s="4" t="str">
        <f>VLOOKUP(J1130,Cleaned_ProductTable!$A:$F,2,FALSE())</f>
        <v>Microwave Oven</v>
      </c>
      <c r="L1130" s="4" t="str">
        <f>VLOOKUP(J1130,Cleaned_ProductTable!$A:$F,3,FALSE())</f>
        <v>Home</v>
      </c>
      <c r="M1130" s="4" t="str">
        <f>VLOOKUP(J1130,Cleaned_ProductTable!$A:$F,4,FALSE())</f>
        <v>Green, Powell and Palmer</v>
      </c>
      <c r="N1130" s="4">
        <f>VLOOKUP(J1130,Cleaned_ProductTable!$A:$F,5,FALSE())</f>
        <v>447.43</v>
      </c>
      <c r="O1130" s="4" t="str">
        <f>Cleaned_SalesTable!E1130</f>
        <v>STORE3</v>
      </c>
      <c r="P1130" s="4" t="str">
        <f>VLOOKUP(O1130,Cleaned_StoreTable!$A:$F,2,FALSE())</f>
        <v>Johnson-Wright</v>
      </c>
      <c r="Q1130" s="4" t="str">
        <f>VLOOKUP(O1130,Cleaned_StoreTable!$A:$F,3,FALSE())</f>
        <v>North</v>
      </c>
      <c r="R1130" s="4" t="str">
        <f>VLOOKUP(O1130,Cleaned_StoreTable!$A:$F,5,FALSE())</f>
        <v>Outlet</v>
      </c>
      <c r="S1130" s="4">
        <f>Cleaned_SalesTable!F1130</f>
        <v>1</v>
      </c>
      <c r="T1130" s="9">
        <f>Cleaned_SalesTable!G1130</f>
        <v>805.07</v>
      </c>
      <c r="U1130" s="8">
        <f>Cleaned_SalesTable!H1130</f>
        <v>0.06</v>
      </c>
      <c r="V1130" s="4" t="str">
        <f>Cleaned_SalesTable!I1130</f>
        <v>COD</v>
      </c>
      <c r="W1130" s="9">
        <f>Cleaned_SalesTable!J1130</f>
        <v>756.76580000000001</v>
      </c>
      <c r="X1130" s="9">
        <f t="shared" si="104"/>
        <v>447.43</v>
      </c>
      <c r="Y1130" s="9">
        <f t="shared" si="105"/>
        <v>309.33999999999997</v>
      </c>
      <c r="Z1130" s="10">
        <f t="shared" si="106"/>
        <v>0.4088</v>
      </c>
      <c r="AA1130" s="4" t="str">
        <f t="shared" si="107"/>
        <v>Standard</v>
      </c>
    </row>
    <row r="1131" spans="1:27" ht="15" customHeight="1" x14ac:dyDescent="0.3">
      <c r="A1131" s="4" t="str">
        <f>Cleaned_SalesTable!A1131</f>
        <v>SALE1129</v>
      </c>
      <c r="B1131" s="26">
        <f>Cleaned_SalesTable!B1131</f>
        <v>45753</v>
      </c>
      <c r="C1131" s="4" t="str">
        <f t="shared" si="102"/>
        <v>Apr-2025</v>
      </c>
      <c r="D1131" s="24">
        <f t="shared" si="103"/>
        <v>2025</v>
      </c>
      <c r="E1131" s="4" t="str">
        <f>Cleaned_SalesTable!C1131</f>
        <v>CUST1373</v>
      </c>
      <c r="F1131" s="4" t="str">
        <f>VLOOKUP(E1131,Cleaned_CustomerTable!$A:$H,2,FALSE())</f>
        <v>James Orozco</v>
      </c>
      <c r="G1131" s="24">
        <f>VLOOKUP(E1131,Cleaned_CustomerTable!$A:$H,3,FALSE())</f>
        <v>37</v>
      </c>
      <c r="H1131" s="4" t="str">
        <f>VLOOKUP(E1131,Cleaned_CustomerTable!$A:$H,8,FALSE())</f>
        <v>Gold</v>
      </c>
      <c r="I1131" s="4" t="str">
        <f>VLOOKUP(E1131,Cleaned_CustomerTable!$A:$H,6,FALSE())</f>
        <v>Maine</v>
      </c>
      <c r="J1131" s="4" t="str">
        <f>Cleaned_SalesTable!D1131</f>
        <v>PROD34</v>
      </c>
      <c r="K1131" s="4" t="str">
        <f>VLOOKUP(J1131,Cleaned_ProductTable!$A:$F,2,FALSE())</f>
        <v>Gaming Mechanical Keyboard</v>
      </c>
      <c r="L1131" s="4" t="str">
        <f>VLOOKUP(J1131,Cleaned_ProductTable!$A:$F,3,FALSE())</f>
        <v>Electronics</v>
      </c>
      <c r="M1131" s="4" t="str">
        <f>VLOOKUP(J1131,Cleaned_ProductTable!$A:$F,4,FALSE())</f>
        <v>Lucero LLC</v>
      </c>
      <c r="N1131" s="4">
        <f>VLOOKUP(J1131,Cleaned_ProductTable!$A:$F,5,FALSE())</f>
        <v>419.28</v>
      </c>
      <c r="O1131" s="4" t="str">
        <f>Cleaned_SalesTable!E1131</f>
        <v>STORE1</v>
      </c>
      <c r="P1131" s="4" t="str">
        <f>VLOOKUP(O1131,Cleaned_StoreTable!$A:$F,2,FALSE())</f>
        <v>Martinez, Adkins and Johnson</v>
      </c>
      <c r="Q1131" s="4" t="str">
        <f>VLOOKUP(O1131,Cleaned_StoreTable!$A:$F,3,FALSE())</f>
        <v>North</v>
      </c>
      <c r="R1131" s="4" t="str">
        <f>VLOOKUP(O1131,Cleaned_StoreTable!$A:$F,5,FALSE())</f>
        <v>Flagship</v>
      </c>
      <c r="S1131" s="4">
        <f>Cleaned_SalesTable!F1131</f>
        <v>3</v>
      </c>
      <c r="T1131" s="9">
        <f>Cleaned_SalesTable!G1131</f>
        <v>848.48</v>
      </c>
      <c r="U1131" s="8">
        <f>Cleaned_SalesTable!H1131</f>
        <v>0</v>
      </c>
      <c r="V1131" s="4" t="str">
        <f>Cleaned_SalesTable!I1131</f>
        <v>COD</v>
      </c>
      <c r="W1131" s="9">
        <f>Cleaned_SalesTable!J1131</f>
        <v>2545.44</v>
      </c>
      <c r="X1131" s="9">
        <f t="shared" si="104"/>
        <v>1257.8399999999999</v>
      </c>
      <c r="Y1131" s="9">
        <f t="shared" si="105"/>
        <v>1287.5999999999999</v>
      </c>
      <c r="Z1131" s="10">
        <f t="shared" si="106"/>
        <v>0.50580000000000003</v>
      </c>
      <c r="AA1131" s="4" t="str">
        <f t="shared" si="107"/>
        <v>High Value</v>
      </c>
    </row>
    <row r="1132" spans="1:27" ht="15" customHeight="1" x14ac:dyDescent="0.3">
      <c r="A1132" s="4" t="str">
        <f>Cleaned_SalesTable!A1132</f>
        <v>SALE1130</v>
      </c>
      <c r="B1132" s="26">
        <f>Cleaned_SalesTable!B1132</f>
        <v>45512</v>
      </c>
      <c r="C1132" s="4" t="str">
        <f t="shared" si="102"/>
        <v>Aug-2024</v>
      </c>
      <c r="D1132" s="24">
        <f t="shared" si="103"/>
        <v>2024</v>
      </c>
      <c r="E1132" s="4" t="str">
        <f>Cleaned_SalesTable!C1132</f>
        <v>CUST1244</v>
      </c>
      <c r="F1132" s="4" t="str">
        <f>VLOOKUP(E1132,Cleaned_CustomerTable!$A:$H,2,FALSE())</f>
        <v>Nancy Page</v>
      </c>
      <c r="G1132" s="24">
        <f>VLOOKUP(E1132,Cleaned_CustomerTable!$A:$H,3,FALSE())</f>
        <v>19</v>
      </c>
      <c r="H1132" s="4" t="str">
        <f>VLOOKUP(E1132,Cleaned_CustomerTable!$A:$H,8,FALSE())</f>
        <v>Bronze</v>
      </c>
      <c r="I1132" s="4" t="str">
        <f>VLOOKUP(E1132,Cleaned_CustomerTable!$A:$H,6,FALSE())</f>
        <v>Utah</v>
      </c>
      <c r="J1132" s="4" t="str">
        <f>Cleaned_SalesTable!D1132</f>
        <v>PROD53</v>
      </c>
      <c r="K1132" s="4" t="str">
        <f>VLOOKUP(J1132,Cleaned_ProductTable!$A:$F,2,FALSE())</f>
        <v>Men's Track Pants</v>
      </c>
      <c r="L1132" s="4" t="str">
        <f>VLOOKUP(J1132,Cleaned_ProductTable!$A:$F,3,FALSE())</f>
        <v>Clothing</v>
      </c>
      <c r="M1132" s="4" t="str">
        <f>VLOOKUP(J1132,Cleaned_ProductTable!$A:$F,4,FALSE())</f>
        <v>Hamilton, Woods and Walker</v>
      </c>
      <c r="N1132" s="4">
        <f>VLOOKUP(J1132,Cleaned_ProductTable!$A:$F,5,FALSE())</f>
        <v>386.56</v>
      </c>
      <c r="O1132" s="4" t="str">
        <f>Cleaned_SalesTable!E1132</f>
        <v>STORE8</v>
      </c>
      <c r="P1132" s="4" t="str">
        <f>VLOOKUP(O1132,Cleaned_StoreTable!$A:$F,2,FALSE())</f>
        <v>Bean, Jones and Park</v>
      </c>
      <c r="Q1132" s="4" t="str">
        <f>VLOOKUP(O1132,Cleaned_StoreTable!$A:$F,3,FALSE())</f>
        <v>West</v>
      </c>
      <c r="R1132" s="4" t="str">
        <f>VLOOKUP(O1132,Cleaned_StoreTable!$A:$F,5,FALSE())</f>
        <v>Online</v>
      </c>
      <c r="S1132" s="4">
        <f>Cleaned_SalesTable!F1132</f>
        <v>2</v>
      </c>
      <c r="T1132" s="9">
        <f>Cleaned_SalesTable!G1132</f>
        <v>568.95000000000005</v>
      </c>
      <c r="U1132" s="8">
        <f>Cleaned_SalesTable!H1132</f>
        <v>0.22</v>
      </c>
      <c r="V1132" s="4" t="str">
        <f>Cleaned_SalesTable!I1132</f>
        <v>Credit Card</v>
      </c>
      <c r="W1132" s="9">
        <f>Cleaned_SalesTable!J1132</f>
        <v>887.56200000000001</v>
      </c>
      <c r="X1132" s="9">
        <f t="shared" si="104"/>
        <v>773.12</v>
      </c>
      <c r="Y1132" s="9">
        <f t="shared" si="105"/>
        <v>114.44</v>
      </c>
      <c r="Z1132" s="10">
        <f t="shared" si="106"/>
        <v>0.12889999999999999</v>
      </c>
      <c r="AA1132" s="4" t="str">
        <f t="shared" si="107"/>
        <v>Standard</v>
      </c>
    </row>
    <row r="1133" spans="1:27" ht="15" customHeight="1" x14ac:dyDescent="0.3">
      <c r="A1133" s="4" t="str">
        <f>Cleaned_SalesTable!A1133</f>
        <v>SALE1131</v>
      </c>
      <c r="B1133" s="26">
        <f>Cleaned_SalesTable!B1133</f>
        <v>45764</v>
      </c>
      <c r="C1133" s="4" t="str">
        <f t="shared" si="102"/>
        <v>Apr-2025</v>
      </c>
      <c r="D1133" s="24">
        <f t="shared" si="103"/>
        <v>2025</v>
      </c>
      <c r="E1133" s="4" t="str">
        <f>Cleaned_SalesTable!C1133</f>
        <v>CUST1162</v>
      </c>
      <c r="F1133" s="4" t="str">
        <f>VLOOKUP(E1133,Cleaned_CustomerTable!$A:$H,2,FALSE())</f>
        <v>Mariah Brown</v>
      </c>
      <c r="G1133" s="24">
        <f>VLOOKUP(E1133,Cleaned_CustomerTable!$A:$H,3,FALSE())</f>
        <v>37</v>
      </c>
      <c r="H1133" s="4" t="str">
        <f>VLOOKUP(E1133,Cleaned_CustomerTable!$A:$H,8,FALSE())</f>
        <v>Silver</v>
      </c>
      <c r="I1133" s="4" t="str">
        <f>VLOOKUP(E1133,Cleaned_CustomerTable!$A:$H,6,FALSE())</f>
        <v>Tennessee</v>
      </c>
      <c r="J1133" s="4" t="str">
        <f>Cleaned_SalesTable!D1133</f>
        <v>PROD53</v>
      </c>
      <c r="K1133" s="4" t="str">
        <f>VLOOKUP(J1133,Cleaned_ProductTable!$A:$F,2,FALSE())</f>
        <v>Men's Track Pants</v>
      </c>
      <c r="L1133" s="4" t="str">
        <f>VLOOKUP(J1133,Cleaned_ProductTable!$A:$F,3,FALSE())</f>
        <v>Clothing</v>
      </c>
      <c r="M1133" s="4" t="str">
        <f>VLOOKUP(J1133,Cleaned_ProductTable!$A:$F,4,FALSE())</f>
        <v>Hamilton, Woods and Walker</v>
      </c>
      <c r="N1133" s="4">
        <f>VLOOKUP(J1133,Cleaned_ProductTable!$A:$F,5,FALSE())</f>
        <v>386.56</v>
      </c>
      <c r="O1133" s="4" t="str">
        <f>Cleaned_SalesTable!E1133</f>
        <v>STORE11</v>
      </c>
      <c r="P1133" s="4" t="str">
        <f>VLOOKUP(O1133,Cleaned_StoreTable!$A:$F,2,FALSE())</f>
        <v>Aguirre-Keller</v>
      </c>
      <c r="Q1133" s="4" t="str">
        <f>VLOOKUP(O1133,Cleaned_StoreTable!$A:$F,3,FALSE())</f>
        <v>South</v>
      </c>
      <c r="R1133" s="4" t="str">
        <f>VLOOKUP(O1133,Cleaned_StoreTable!$A:$F,5,FALSE())</f>
        <v>Online</v>
      </c>
      <c r="S1133" s="4">
        <f>Cleaned_SalesTable!F1133</f>
        <v>3</v>
      </c>
      <c r="T1133" s="9">
        <f>Cleaned_SalesTable!G1133</f>
        <v>269.83999999999997</v>
      </c>
      <c r="U1133" s="8">
        <f>Cleaned_SalesTable!H1133</f>
        <v>0.05</v>
      </c>
      <c r="V1133" s="4" t="str">
        <f>Cleaned_SalesTable!I1133</f>
        <v>PayPal</v>
      </c>
      <c r="W1133" s="9">
        <f>Cleaned_SalesTable!J1133</f>
        <v>769.04399999999998</v>
      </c>
      <c r="X1133" s="9">
        <f t="shared" si="104"/>
        <v>1159.68</v>
      </c>
      <c r="Y1133" s="9">
        <f t="shared" si="105"/>
        <v>-390.64</v>
      </c>
      <c r="Z1133" s="10">
        <f t="shared" si="106"/>
        <v>-0.50800000000000001</v>
      </c>
      <c r="AA1133" s="4" t="str">
        <f t="shared" si="107"/>
        <v>Standard</v>
      </c>
    </row>
    <row r="1134" spans="1:27" ht="15" customHeight="1" x14ac:dyDescent="0.3">
      <c r="A1134" s="4" t="str">
        <f>Cleaned_SalesTable!A1134</f>
        <v>SALE1132</v>
      </c>
      <c r="B1134" s="26">
        <f>Cleaned_SalesTable!B1134</f>
        <v>45746</v>
      </c>
      <c r="C1134" s="4" t="str">
        <f t="shared" si="102"/>
        <v>Mar-2025</v>
      </c>
      <c r="D1134" s="24">
        <f t="shared" si="103"/>
        <v>2025</v>
      </c>
      <c r="E1134" s="4" t="str">
        <f>Cleaned_SalesTable!C1134</f>
        <v>CUST1309</v>
      </c>
      <c r="F1134" s="4" t="str">
        <f>VLOOKUP(E1134,Cleaned_CustomerTable!$A:$H,2,FALSE())</f>
        <v>Stacy Collins</v>
      </c>
      <c r="G1134" s="24">
        <f>VLOOKUP(E1134,Cleaned_CustomerTable!$A:$H,3,FALSE())</f>
        <v>41</v>
      </c>
      <c r="H1134" s="4" t="str">
        <f>VLOOKUP(E1134,Cleaned_CustomerTable!$A:$H,8,FALSE())</f>
        <v>Bronze</v>
      </c>
      <c r="I1134" s="4" t="str">
        <f>VLOOKUP(E1134,Cleaned_CustomerTable!$A:$H,6,FALSE())</f>
        <v>California</v>
      </c>
      <c r="J1134" s="4" t="str">
        <f>Cleaned_SalesTable!D1134</f>
        <v>PROD62</v>
      </c>
      <c r="K1134" s="4" t="str">
        <f>VLOOKUP(J1134,Cleaned_ProductTable!$A:$F,2,FALSE())</f>
        <v>Laptop Cooling Pad</v>
      </c>
      <c r="L1134" s="4" t="str">
        <f>VLOOKUP(J1134,Cleaned_ProductTable!$A:$F,3,FALSE())</f>
        <v>Electronics</v>
      </c>
      <c r="M1134" s="4" t="str">
        <f>VLOOKUP(J1134,Cleaned_ProductTable!$A:$F,4,FALSE())</f>
        <v>Murray, Gould and Ware</v>
      </c>
      <c r="N1134" s="4">
        <f>VLOOKUP(J1134,Cleaned_ProductTable!$A:$F,5,FALSE())</f>
        <v>86.42</v>
      </c>
      <c r="O1134" s="4" t="str">
        <f>Cleaned_SalesTable!E1134</f>
        <v>STORE13</v>
      </c>
      <c r="P1134" s="4" t="str">
        <f>VLOOKUP(O1134,Cleaned_StoreTable!$A:$F,2,FALSE())</f>
        <v>Gardner, Humphrey and Contreras</v>
      </c>
      <c r="Q1134" s="4" t="str">
        <f>VLOOKUP(O1134,Cleaned_StoreTable!$A:$F,3,FALSE())</f>
        <v>East</v>
      </c>
      <c r="R1134" s="4" t="str">
        <f>VLOOKUP(O1134,Cleaned_StoreTable!$A:$F,5,FALSE())</f>
        <v>Flagship</v>
      </c>
      <c r="S1134" s="4">
        <f>Cleaned_SalesTable!F1134</f>
        <v>4</v>
      </c>
      <c r="T1134" s="9">
        <f>Cleaned_SalesTable!G1134</f>
        <v>267.36</v>
      </c>
      <c r="U1134" s="8">
        <f>Cleaned_SalesTable!H1134</f>
        <v>0.27</v>
      </c>
      <c r="V1134" s="4" t="str">
        <f>Cleaned_SalesTable!I1134</f>
        <v>PayPal</v>
      </c>
      <c r="W1134" s="9">
        <f>Cleaned_SalesTable!J1134</f>
        <v>780.69119999999998</v>
      </c>
      <c r="X1134" s="9">
        <f t="shared" si="104"/>
        <v>345.68</v>
      </c>
      <c r="Y1134" s="9">
        <f t="shared" si="105"/>
        <v>435.01</v>
      </c>
      <c r="Z1134" s="10">
        <f t="shared" si="106"/>
        <v>0.55720000000000003</v>
      </c>
      <c r="AA1134" s="4" t="str">
        <f t="shared" si="107"/>
        <v>Standard</v>
      </c>
    </row>
    <row r="1135" spans="1:27" ht="15" customHeight="1" x14ac:dyDescent="0.3">
      <c r="A1135" s="4" t="str">
        <f>Cleaned_SalesTable!A1135</f>
        <v>SALE1133</v>
      </c>
      <c r="B1135" s="26">
        <f>Cleaned_SalesTable!B1135</f>
        <v>45647</v>
      </c>
      <c r="C1135" s="4" t="str">
        <f t="shared" si="102"/>
        <v>Dec-2024</v>
      </c>
      <c r="D1135" s="24">
        <f t="shared" si="103"/>
        <v>2024</v>
      </c>
      <c r="E1135" s="4" t="str">
        <f>Cleaned_SalesTable!C1135</f>
        <v>CUST1114</v>
      </c>
      <c r="F1135" s="4" t="str">
        <f>VLOOKUP(E1135,Cleaned_CustomerTable!$A:$H,2,FALSE())</f>
        <v>Ryan Hernandez</v>
      </c>
      <c r="G1135" s="24">
        <f>VLOOKUP(E1135,Cleaned_CustomerTable!$A:$H,3,FALSE())</f>
        <v>30</v>
      </c>
      <c r="H1135" s="4" t="str">
        <f>VLOOKUP(E1135,Cleaned_CustomerTable!$A:$H,8,FALSE())</f>
        <v>Bronze</v>
      </c>
      <c r="I1135" s="4" t="str">
        <f>VLOOKUP(E1135,Cleaned_CustomerTable!$A:$H,6,FALSE())</f>
        <v>Nevada</v>
      </c>
      <c r="J1135" s="4" t="str">
        <f>Cleaned_SalesTable!D1135</f>
        <v>PROD37</v>
      </c>
      <c r="K1135" s="4" t="str">
        <f>VLOOKUP(J1135,Cleaned_ProductTable!$A:$F,2,FALSE())</f>
        <v>Men's Casual Sneakers</v>
      </c>
      <c r="L1135" s="4" t="str">
        <f>VLOOKUP(J1135,Cleaned_ProductTable!$A:$F,3,FALSE())</f>
        <v>Clothing</v>
      </c>
      <c r="M1135" s="4" t="str">
        <f>VLOOKUP(J1135,Cleaned_ProductTable!$A:$F,4,FALSE())</f>
        <v>Hogan-Lee</v>
      </c>
      <c r="N1135" s="4">
        <f>VLOOKUP(J1135,Cleaned_ProductTable!$A:$F,5,FALSE())</f>
        <v>353.47</v>
      </c>
      <c r="O1135" s="4" t="str">
        <f>Cleaned_SalesTable!E1135</f>
        <v>STORE1</v>
      </c>
      <c r="P1135" s="4" t="str">
        <f>VLOOKUP(O1135,Cleaned_StoreTable!$A:$F,2,FALSE())</f>
        <v>Martinez, Adkins and Johnson</v>
      </c>
      <c r="Q1135" s="4" t="str">
        <f>VLOOKUP(O1135,Cleaned_StoreTable!$A:$F,3,FALSE())</f>
        <v>North</v>
      </c>
      <c r="R1135" s="4" t="str">
        <f>VLOOKUP(O1135,Cleaned_StoreTable!$A:$F,5,FALSE())</f>
        <v>Flagship</v>
      </c>
      <c r="S1135" s="4">
        <f>Cleaned_SalesTable!F1135</f>
        <v>1</v>
      </c>
      <c r="T1135" s="9">
        <f>Cleaned_SalesTable!G1135</f>
        <v>438.41</v>
      </c>
      <c r="U1135" s="8">
        <f>Cleaned_SalesTable!H1135</f>
        <v>0.09</v>
      </c>
      <c r="V1135" s="4" t="str">
        <f>Cleaned_SalesTable!I1135</f>
        <v>Credit Card</v>
      </c>
      <c r="W1135" s="9">
        <f>Cleaned_SalesTable!J1135</f>
        <v>398.95310000000001</v>
      </c>
      <c r="X1135" s="9">
        <f t="shared" si="104"/>
        <v>353.47</v>
      </c>
      <c r="Y1135" s="9">
        <f t="shared" si="105"/>
        <v>45.48</v>
      </c>
      <c r="Z1135" s="10">
        <f t="shared" si="106"/>
        <v>0.114</v>
      </c>
      <c r="AA1135" s="4" t="str">
        <f t="shared" si="107"/>
        <v>Standard</v>
      </c>
    </row>
    <row r="1136" spans="1:27" ht="15" customHeight="1" x14ac:dyDescent="0.3">
      <c r="A1136" s="4" t="str">
        <f>Cleaned_SalesTable!A1136</f>
        <v>SALE1134</v>
      </c>
      <c r="B1136" s="26">
        <f>Cleaned_SalesTable!B1136</f>
        <v>45443</v>
      </c>
      <c r="C1136" s="4" t="str">
        <f t="shared" si="102"/>
        <v>May-2024</v>
      </c>
      <c r="D1136" s="24">
        <f t="shared" si="103"/>
        <v>2024</v>
      </c>
      <c r="E1136" s="4" t="str">
        <f>Cleaned_SalesTable!C1136</f>
        <v>CUST1164</v>
      </c>
      <c r="F1136" s="4" t="str">
        <f>VLOOKUP(E1136,Cleaned_CustomerTable!$A:$H,2,FALSE())</f>
        <v>Daniel Rivas</v>
      </c>
      <c r="G1136" s="24">
        <f>VLOOKUP(E1136,Cleaned_CustomerTable!$A:$H,3,FALSE())</f>
        <v>39</v>
      </c>
      <c r="H1136" s="4" t="str">
        <f>VLOOKUP(E1136,Cleaned_CustomerTable!$A:$H,8,FALSE())</f>
        <v>Silver</v>
      </c>
      <c r="I1136" s="4" t="str">
        <f>VLOOKUP(E1136,Cleaned_CustomerTable!$A:$H,6,FALSE())</f>
        <v>Georgia</v>
      </c>
      <c r="J1136" s="4" t="str">
        <f>Cleaned_SalesTable!D1136</f>
        <v>PROD51</v>
      </c>
      <c r="K1136" s="4" t="str">
        <f>VLOOKUP(J1136,Cleaned_ProductTable!$A:$F,2,FALSE())</f>
        <v>HDMI Cable – 2m</v>
      </c>
      <c r="L1136" s="4" t="str">
        <f>VLOOKUP(J1136,Cleaned_ProductTable!$A:$F,3,FALSE())</f>
        <v>Electronics</v>
      </c>
      <c r="M1136" s="4" t="str">
        <f>VLOOKUP(J1136,Cleaned_ProductTable!$A:$F,4,FALSE())</f>
        <v>Bautista, Green and Hale</v>
      </c>
      <c r="N1136" s="4">
        <f>VLOOKUP(J1136,Cleaned_ProductTable!$A:$F,5,FALSE())</f>
        <v>88.49</v>
      </c>
      <c r="O1136" s="4" t="str">
        <f>Cleaned_SalesTable!E1136</f>
        <v>STORE18</v>
      </c>
      <c r="P1136" s="4" t="str">
        <f>VLOOKUP(O1136,Cleaned_StoreTable!$A:$F,2,FALSE())</f>
        <v>Guerrero-Schmitt</v>
      </c>
      <c r="Q1136" s="4" t="str">
        <f>VLOOKUP(O1136,Cleaned_StoreTable!$A:$F,3,FALSE())</f>
        <v>East</v>
      </c>
      <c r="R1136" s="4" t="str">
        <f>VLOOKUP(O1136,Cleaned_StoreTable!$A:$F,5,FALSE())</f>
        <v>Flagship</v>
      </c>
      <c r="S1136" s="4">
        <f>Cleaned_SalesTable!F1136</f>
        <v>2</v>
      </c>
      <c r="T1136" s="9">
        <f>Cleaned_SalesTable!G1136</f>
        <v>86.72</v>
      </c>
      <c r="U1136" s="8">
        <f>Cleaned_SalesTable!H1136</f>
        <v>0.28000000000000003</v>
      </c>
      <c r="V1136" s="4" t="str">
        <f>Cleaned_SalesTable!I1136</f>
        <v>COD</v>
      </c>
      <c r="W1136" s="9">
        <f>Cleaned_SalesTable!J1136</f>
        <v>124.8768</v>
      </c>
      <c r="X1136" s="9">
        <f t="shared" si="104"/>
        <v>176.98</v>
      </c>
      <c r="Y1136" s="9">
        <f t="shared" si="105"/>
        <v>-52.1</v>
      </c>
      <c r="Z1136" s="10">
        <f t="shared" si="106"/>
        <v>-0.41720000000000002</v>
      </c>
      <c r="AA1136" s="4" t="str">
        <f t="shared" si="107"/>
        <v>Standard</v>
      </c>
    </row>
    <row r="1137" spans="1:27" ht="15" customHeight="1" x14ac:dyDescent="0.3">
      <c r="A1137" s="4" t="str">
        <f>Cleaned_SalesTable!A1137</f>
        <v>SALE1135</v>
      </c>
      <c r="B1137" s="26">
        <f>Cleaned_SalesTable!B1137</f>
        <v>45722</v>
      </c>
      <c r="C1137" s="4" t="str">
        <f t="shared" si="102"/>
        <v>Mar-2025</v>
      </c>
      <c r="D1137" s="24">
        <f t="shared" si="103"/>
        <v>2025</v>
      </c>
      <c r="E1137" s="4" t="str">
        <f>Cleaned_SalesTable!C1137</f>
        <v>CUST1425</v>
      </c>
      <c r="F1137" s="4" t="str">
        <f>VLOOKUP(E1137,Cleaned_CustomerTable!$A:$H,2,FALSE())</f>
        <v>Bryce Hawkins</v>
      </c>
      <c r="G1137" s="24">
        <f>VLOOKUP(E1137,Cleaned_CustomerTable!$A:$H,3,FALSE())</f>
        <v>40</v>
      </c>
      <c r="H1137" s="4" t="str">
        <f>VLOOKUP(E1137,Cleaned_CustomerTable!$A:$H,8,FALSE())</f>
        <v>Bronze</v>
      </c>
      <c r="I1137" s="4" t="str">
        <f>VLOOKUP(E1137,Cleaned_CustomerTable!$A:$H,6,FALSE())</f>
        <v>Utah</v>
      </c>
      <c r="J1137" s="4" t="str">
        <f>Cleaned_SalesTable!D1137</f>
        <v>PROD89</v>
      </c>
      <c r="K1137" s="4" t="str">
        <f>VLOOKUP(J1137,Cleaned_ProductTable!$A:$F,2,FALSE())</f>
        <v>Face Foundation Kit</v>
      </c>
      <c r="L1137" s="4" t="str">
        <f>VLOOKUP(J1137,Cleaned_ProductTable!$A:$F,3,FALSE())</f>
        <v>Beauty</v>
      </c>
      <c r="M1137" s="4" t="str">
        <f>VLOOKUP(J1137,Cleaned_ProductTable!$A:$F,4,FALSE())</f>
        <v>Taylor-Elliott</v>
      </c>
      <c r="N1137" s="4">
        <f>VLOOKUP(J1137,Cleaned_ProductTable!$A:$F,5,FALSE())</f>
        <v>183.04</v>
      </c>
      <c r="O1137" s="4" t="str">
        <f>Cleaned_SalesTable!E1137</f>
        <v>STORE6</v>
      </c>
      <c r="P1137" s="4" t="str">
        <f>VLOOKUP(O1137,Cleaned_StoreTable!$A:$F,2,FALSE())</f>
        <v>Benson-Elliott</v>
      </c>
      <c r="Q1137" s="4" t="str">
        <f>VLOOKUP(O1137,Cleaned_StoreTable!$A:$F,3,FALSE())</f>
        <v>East</v>
      </c>
      <c r="R1137" s="4" t="str">
        <f>VLOOKUP(O1137,Cleaned_StoreTable!$A:$F,5,FALSE())</f>
        <v>Online</v>
      </c>
      <c r="S1137" s="4">
        <f>Cleaned_SalesTable!F1137</f>
        <v>4</v>
      </c>
      <c r="T1137" s="9">
        <f>Cleaned_SalesTable!G1137</f>
        <v>630.21</v>
      </c>
      <c r="U1137" s="8">
        <f>Cleaned_SalesTable!H1137</f>
        <v>0.14000000000000001</v>
      </c>
      <c r="V1137" s="4" t="str">
        <f>Cleaned_SalesTable!I1137</f>
        <v>COD</v>
      </c>
      <c r="W1137" s="9">
        <f>Cleaned_SalesTable!J1137</f>
        <v>2167.9223999999999</v>
      </c>
      <c r="X1137" s="9">
        <f t="shared" si="104"/>
        <v>732.16</v>
      </c>
      <c r="Y1137" s="9">
        <f t="shared" si="105"/>
        <v>1435.76</v>
      </c>
      <c r="Z1137" s="10">
        <f t="shared" si="106"/>
        <v>0.6623</v>
      </c>
      <c r="AA1137" s="4" t="str">
        <f t="shared" si="107"/>
        <v>High Value</v>
      </c>
    </row>
    <row r="1138" spans="1:27" ht="15" customHeight="1" x14ac:dyDescent="0.3">
      <c r="A1138" s="4" t="str">
        <f>Cleaned_SalesTable!A1138</f>
        <v>SALE1136</v>
      </c>
      <c r="B1138" s="26">
        <f>Cleaned_SalesTable!B1138</f>
        <v>45575</v>
      </c>
      <c r="C1138" s="4" t="str">
        <f t="shared" si="102"/>
        <v>Oct-2024</v>
      </c>
      <c r="D1138" s="24">
        <f t="shared" si="103"/>
        <v>2024</v>
      </c>
      <c r="E1138" s="4" t="str">
        <f>Cleaned_SalesTable!C1138</f>
        <v>CUST1359</v>
      </c>
      <c r="F1138" s="4" t="str">
        <f>VLOOKUP(E1138,Cleaned_CustomerTable!$A:$H,2,FALSE())</f>
        <v>Melanie Lam</v>
      </c>
      <c r="G1138" s="24">
        <f>VLOOKUP(E1138,Cleaned_CustomerTable!$A:$H,3,FALSE())</f>
        <v>32</v>
      </c>
      <c r="H1138" s="4" t="str">
        <f>VLOOKUP(E1138,Cleaned_CustomerTable!$A:$H,8,FALSE())</f>
        <v>Silver</v>
      </c>
      <c r="I1138" s="4" t="str">
        <f>VLOOKUP(E1138,Cleaned_CustomerTable!$A:$H,6,FALSE())</f>
        <v>Kansas</v>
      </c>
      <c r="J1138" s="4" t="str">
        <f>Cleaned_SalesTable!D1138</f>
        <v>PROD59</v>
      </c>
      <c r="K1138" s="4" t="str">
        <f>VLOOKUP(J1138,Cleaned_ProductTable!$A:$F,2,FALSE())</f>
        <v>Men's Hair Styling Gel</v>
      </c>
      <c r="L1138" s="4" t="str">
        <f>VLOOKUP(J1138,Cleaned_ProductTable!$A:$F,3,FALSE())</f>
        <v>Beauty</v>
      </c>
      <c r="M1138" s="4" t="str">
        <f>VLOOKUP(J1138,Cleaned_ProductTable!$A:$F,4,FALSE())</f>
        <v>Cline-Mccarthy</v>
      </c>
      <c r="N1138" s="4">
        <f>VLOOKUP(J1138,Cleaned_ProductTable!$A:$F,5,FALSE())</f>
        <v>17.309999999999999</v>
      </c>
      <c r="O1138" s="4" t="str">
        <f>Cleaned_SalesTable!E1138</f>
        <v>STORE6</v>
      </c>
      <c r="P1138" s="4" t="str">
        <f>VLOOKUP(O1138,Cleaned_StoreTable!$A:$F,2,FALSE())</f>
        <v>Benson-Elliott</v>
      </c>
      <c r="Q1138" s="4" t="str">
        <f>VLOOKUP(O1138,Cleaned_StoreTable!$A:$F,3,FALSE())</f>
        <v>East</v>
      </c>
      <c r="R1138" s="4" t="str">
        <f>VLOOKUP(O1138,Cleaned_StoreTable!$A:$F,5,FALSE())</f>
        <v>Online</v>
      </c>
      <c r="S1138" s="4">
        <f>Cleaned_SalesTable!F1138</f>
        <v>3</v>
      </c>
      <c r="T1138" s="9">
        <f>Cleaned_SalesTable!G1138</f>
        <v>180.84</v>
      </c>
      <c r="U1138" s="8">
        <f>Cleaned_SalesTable!H1138</f>
        <v>0.03</v>
      </c>
      <c r="V1138" s="4" t="str">
        <f>Cleaned_SalesTable!I1138</f>
        <v>PayPal</v>
      </c>
      <c r="W1138" s="9">
        <f>Cleaned_SalesTable!J1138</f>
        <v>526.24440000000004</v>
      </c>
      <c r="X1138" s="9">
        <f t="shared" si="104"/>
        <v>51.93</v>
      </c>
      <c r="Y1138" s="9">
        <f t="shared" si="105"/>
        <v>474.31</v>
      </c>
      <c r="Z1138" s="10">
        <f t="shared" si="106"/>
        <v>0.90129999999999999</v>
      </c>
      <c r="AA1138" s="4" t="str">
        <f t="shared" si="107"/>
        <v>Standard</v>
      </c>
    </row>
    <row r="1139" spans="1:27" ht="15" customHeight="1" x14ac:dyDescent="0.3">
      <c r="A1139" s="4" t="str">
        <f>Cleaned_SalesTable!A1139</f>
        <v>SALE1137</v>
      </c>
      <c r="B1139" s="26">
        <f>Cleaned_SalesTable!B1139</f>
        <v>45441</v>
      </c>
      <c r="C1139" s="4" t="str">
        <f t="shared" si="102"/>
        <v>May-2024</v>
      </c>
      <c r="D1139" s="24">
        <f t="shared" si="103"/>
        <v>2024</v>
      </c>
      <c r="E1139" s="4" t="str">
        <f>Cleaned_SalesTable!C1139</f>
        <v>CUST1004</v>
      </c>
      <c r="F1139" s="4" t="str">
        <f>VLOOKUP(E1139,Cleaned_CustomerTable!$A:$H,2,FALSE())</f>
        <v>Caroline Collins</v>
      </c>
      <c r="G1139" s="24">
        <f>VLOOKUP(E1139,Cleaned_CustomerTable!$A:$H,3,FALSE())</f>
        <v>64</v>
      </c>
      <c r="H1139" s="4" t="str">
        <f>VLOOKUP(E1139,Cleaned_CustomerTable!$A:$H,8,FALSE())</f>
        <v>Silver</v>
      </c>
      <c r="I1139" s="4" t="str">
        <f>VLOOKUP(E1139,Cleaned_CustomerTable!$A:$H,6,FALSE())</f>
        <v>California</v>
      </c>
      <c r="J1139" s="4" t="str">
        <f>Cleaned_SalesTable!D1139</f>
        <v>PROD64</v>
      </c>
      <c r="K1139" s="4" t="str">
        <f>VLOOKUP(J1139,Cleaned_ProductTable!$A:$F,2,FALSE())</f>
        <v>Matte Lipstick Set</v>
      </c>
      <c r="L1139" s="4" t="str">
        <f>VLOOKUP(J1139,Cleaned_ProductTable!$A:$F,3,FALSE())</f>
        <v>Beauty</v>
      </c>
      <c r="M1139" s="4" t="str">
        <f>VLOOKUP(J1139,Cleaned_ProductTable!$A:$F,4,FALSE())</f>
        <v>Zhang Inc</v>
      </c>
      <c r="N1139" s="4">
        <f>VLOOKUP(J1139,Cleaned_ProductTable!$A:$F,5,FALSE())</f>
        <v>299.11</v>
      </c>
      <c r="O1139" s="4" t="str">
        <f>Cleaned_SalesTable!E1139</f>
        <v>STORE16</v>
      </c>
      <c r="P1139" s="4" t="str">
        <f>VLOOKUP(O1139,Cleaned_StoreTable!$A:$F,2,FALSE())</f>
        <v>Frederick-Wright</v>
      </c>
      <c r="Q1139" s="4" t="str">
        <f>VLOOKUP(O1139,Cleaned_StoreTable!$A:$F,3,FALSE())</f>
        <v>West</v>
      </c>
      <c r="R1139" s="4" t="str">
        <f>VLOOKUP(O1139,Cleaned_StoreTable!$A:$F,5,FALSE())</f>
        <v>Flagship</v>
      </c>
      <c r="S1139" s="4">
        <f>Cleaned_SalesTable!F1139</f>
        <v>1</v>
      </c>
      <c r="T1139" s="9">
        <f>Cleaned_SalesTable!G1139</f>
        <v>453.41</v>
      </c>
      <c r="U1139" s="8">
        <f>Cleaned_SalesTable!H1139</f>
        <v>0.04</v>
      </c>
      <c r="V1139" s="4" t="str">
        <f>Cleaned_SalesTable!I1139</f>
        <v>COD</v>
      </c>
      <c r="W1139" s="9">
        <f>Cleaned_SalesTable!J1139</f>
        <v>435.27359999999999</v>
      </c>
      <c r="X1139" s="9">
        <f t="shared" si="104"/>
        <v>299.11</v>
      </c>
      <c r="Y1139" s="9">
        <f t="shared" si="105"/>
        <v>136.16</v>
      </c>
      <c r="Z1139" s="10">
        <f t="shared" si="106"/>
        <v>0.31280000000000002</v>
      </c>
      <c r="AA1139" s="4" t="str">
        <f t="shared" si="107"/>
        <v>Standard</v>
      </c>
    </row>
    <row r="1140" spans="1:27" ht="15" customHeight="1" x14ac:dyDescent="0.3">
      <c r="A1140" s="4" t="str">
        <f>Cleaned_SalesTable!A1140</f>
        <v>SALE1138</v>
      </c>
      <c r="B1140" s="26">
        <f>Cleaned_SalesTable!B1140</f>
        <v>45940</v>
      </c>
      <c r="C1140" s="4" t="str">
        <f t="shared" si="102"/>
        <v>Oct-2025</v>
      </c>
      <c r="D1140" s="24">
        <f t="shared" si="103"/>
        <v>2025</v>
      </c>
      <c r="E1140" s="4" t="str">
        <f>Cleaned_SalesTable!C1140</f>
        <v>CUST1024</v>
      </c>
      <c r="F1140" s="4" t="str">
        <f>VLOOKUP(E1140,Cleaned_CustomerTable!$A:$H,2,FALSE())</f>
        <v>Heather Collins</v>
      </c>
      <c r="G1140" s="24">
        <f>VLOOKUP(E1140,Cleaned_CustomerTable!$A:$H,3,FALSE())</f>
        <v>40</v>
      </c>
      <c r="H1140" s="4" t="str">
        <f>VLOOKUP(E1140,Cleaned_CustomerTable!$A:$H,8,FALSE())</f>
        <v>Platinum</v>
      </c>
      <c r="I1140" s="4" t="str">
        <f>VLOOKUP(E1140,Cleaned_CustomerTable!$A:$H,6,FALSE())</f>
        <v>Idaho</v>
      </c>
      <c r="J1140" s="4" t="str">
        <f>Cleaned_SalesTable!D1140</f>
        <v>PROD51</v>
      </c>
      <c r="K1140" s="4" t="str">
        <f>VLOOKUP(J1140,Cleaned_ProductTable!$A:$F,2,FALSE())</f>
        <v>HDMI Cable – 2m</v>
      </c>
      <c r="L1140" s="4" t="str">
        <f>VLOOKUP(J1140,Cleaned_ProductTable!$A:$F,3,FALSE())</f>
        <v>Electronics</v>
      </c>
      <c r="M1140" s="4" t="str">
        <f>VLOOKUP(J1140,Cleaned_ProductTable!$A:$F,4,FALSE())</f>
        <v>Bautista, Green and Hale</v>
      </c>
      <c r="N1140" s="4">
        <f>VLOOKUP(J1140,Cleaned_ProductTable!$A:$F,5,FALSE())</f>
        <v>88.49</v>
      </c>
      <c r="O1140" s="4" t="str">
        <f>Cleaned_SalesTable!E1140</f>
        <v>STORE6</v>
      </c>
      <c r="P1140" s="4" t="str">
        <f>VLOOKUP(O1140,Cleaned_StoreTable!$A:$F,2,FALSE())</f>
        <v>Benson-Elliott</v>
      </c>
      <c r="Q1140" s="4" t="str">
        <f>VLOOKUP(O1140,Cleaned_StoreTable!$A:$F,3,FALSE())</f>
        <v>East</v>
      </c>
      <c r="R1140" s="4" t="str">
        <f>VLOOKUP(O1140,Cleaned_StoreTable!$A:$F,5,FALSE())</f>
        <v>Online</v>
      </c>
      <c r="S1140" s="4">
        <f>Cleaned_SalesTable!F1140</f>
        <v>1</v>
      </c>
      <c r="T1140" s="9">
        <f>Cleaned_SalesTable!G1140</f>
        <v>629.09</v>
      </c>
      <c r="U1140" s="8">
        <f>Cleaned_SalesTable!H1140</f>
        <v>0.02</v>
      </c>
      <c r="V1140" s="4" t="str">
        <f>Cleaned_SalesTable!I1140</f>
        <v>Credit Card</v>
      </c>
      <c r="W1140" s="9">
        <f>Cleaned_SalesTable!J1140</f>
        <v>616.50819999999999</v>
      </c>
      <c r="X1140" s="9">
        <f t="shared" si="104"/>
        <v>88.49</v>
      </c>
      <c r="Y1140" s="9">
        <f t="shared" si="105"/>
        <v>528.02</v>
      </c>
      <c r="Z1140" s="10">
        <f t="shared" si="106"/>
        <v>0.85650000000000004</v>
      </c>
      <c r="AA1140" s="4" t="str">
        <f t="shared" si="107"/>
        <v>Standard</v>
      </c>
    </row>
    <row r="1141" spans="1:27" ht="15" customHeight="1" x14ac:dyDescent="0.3">
      <c r="A1141" s="4" t="str">
        <f>Cleaned_SalesTable!A1141</f>
        <v>SALE1139</v>
      </c>
      <c r="B1141" s="26">
        <f>Cleaned_SalesTable!B1141</f>
        <v>45518</v>
      </c>
      <c r="C1141" s="4" t="str">
        <f t="shared" si="102"/>
        <v>Aug-2024</v>
      </c>
      <c r="D1141" s="24">
        <f t="shared" si="103"/>
        <v>2024</v>
      </c>
      <c r="E1141" s="4" t="str">
        <f>Cleaned_SalesTable!C1141</f>
        <v>CUST1022</v>
      </c>
      <c r="F1141" s="4" t="str">
        <f>VLOOKUP(E1141,Cleaned_CustomerTable!$A:$H,2,FALSE())</f>
        <v>Paul Fox</v>
      </c>
      <c r="G1141" s="24">
        <f>VLOOKUP(E1141,Cleaned_CustomerTable!$A:$H,3,FALSE())</f>
        <v>33</v>
      </c>
      <c r="H1141" s="4" t="str">
        <f>VLOOKUP(E1141,Cleaned_CustomerTable!$A:$H,8,FALSE())</f>
        <v>Silver</v>
      </c>
      <c r="I1141" s="4" t="str">
        <f>VLOOKUP(E1141,Cleaned_CustomerTable!$A:$H,6,FALSE())</f>
        <v>Hawaii</v>
      </c>
      <c r="J1141" s="4" t="str">
        <f>Cleaned_SalesTable!D1141</f>
        <v>PROD77</v>
      </c>
      <c r="K1141" s="4" t="str">
        <f>VLOOKUP(J1141,Cleaned_ProductTable!$A:$F,2,FALSE())</f>
        <v>WiFi Mesh Router</v>
      </c>
      <c r="L1141" s="4" t="str">
        <f>VLOOKUP(J1141,Cleaned_ProductTable!$A:$F,3,FALSE())</f>
        <v>Electronics</v>
      </c>
      <c r="M1141" s="4" t="str">
        <f>VLOOKUP(J1141,Cleaned_ProductTable!$A:$F,4,FALSE())</f>
        <v>White, Reeves and Woods</v>
      </c>
      <c r="N1141" s="4">
        <f>VLOOKUP(J1141,Cleaned_ProductTable!$A:$F,5,FALSE())</f>
        <v>480.9</v>
      </c>
      <c r="O1141" s="4" t="str">
        <f>Cleaned_SalesTable!E1141</f>
        <v>STORE2</v>
      </c>
      <c r="P1141" s="4" t="str">
        <f>VLOOKUP(O1141,Cleaned_StoreTable!$A:$F,2,FALSE())</f>
        <v>Black-Horn</v>
      </c>
      <c r="Q1141" s="4" t="str">
        <f>VLOOKUP(O1141,Cleaned_StoreTable!$A:$F,3,FALSE())</f>
        <v>South</v>
      </c>
      <c r="R1141" s="4" t="str">
        <f>VLOOKUP(O1141,Cleaned_StoreTable!$A:$F,5,FALSE())</f>
        <v>Outlet</v>
      </c>
      <c r="S1141" s="4">
        <f>Cleaned_SalesTable!F1141</f>
        <v>2</v>
      </c>
      <c r="T1141" s="9">
        <f>Cleaned_SalesTable!G1141</f>
        <v>257.45</v>
      </c>
      <c r="U1141" s="8">
        <f>Cleaned_SalesTable!H1141</f>
        <v>0</v>
      </c>
      <c r="V1141" s="4" t="str">
        <f>Cleaned_SalesTable!I1141</f>
        <v>COD</v>
      </c>
      <c r="W1141" s="9">
        <f>Cleaned_SalesTable!J1141</f>
        <v>514.9</v>
      </c>
      <c r="X1141" s="9">
        <f t="shared" si="104"/>
        <v>961.8</v>
      </c>
      <c r="Y1141" s="9">
        <f t="shared" si="105"/>
        <v>-446.9</v>
      </c>
      <c r="Z1141" s="10">
        <f t="shared" si="106"/>
        <v>-0.8679</v>
      </c>
      <c r="AA1141" s="4" t="str">
        <f t="shared" si="107"/>
        <v>Standard</v>
      </c>
    </row>
    <row r="1142" spans="1:27" ht="15" customHeight="1" x14ac:dyDescent="0.3">
      <c r="A1142" s="4" t="str">
        <f>Cleaned_SalesTable!A1142</f>
        <v>SALE1140</v>
      </c>
      <c r="B1142" s="26">
        <f>Cleaned_SalesTable!B1142</f>
        <v>45861</v>
      </c>
      <c r="C1142" s="4" t="str">
        <f t="shared" si="102"/>
        <v>Jul-2025</v>
      </c>
      <c r="D1142" s="24">
        <f t="shared" si="103"/>
        <v>2025</v>
      </c>
      <c r="E1142" s="4" t="str">
        <f>Cleaned_SalesTable!C1142</f>
        <v>CUST1179</v>
      </c>
      <c r="F1142" s="4" t="str">
        <f>VLOOKUP(E1142,Cleaned_CustomerTable!$A:$H,2,FALSE())</f>
        <v>Nicholas Bradshaw</v>
      </c>
      <c r="G1142" s="24">
        <f>VLOOKUP(E1142,Cleaned_CustomerTable!$A:$H,3,FALSE())</f>
        <v>43</v>
      </c>
      <c r="H1142" s="4" t="str">
        <f>VLOOKUP(E1142,Cleaned_CustomerTable!$A:$H,8,FALSE())</f>
        <v>Silver</v>
      </c>
      <c r="I1142" s="4" t="str">
        <f>VLOOKUP(E1142,Cleaned_CustomerTable!$A:$H,6,FALSE())</f>
        <v>Utah</v>
      </c>
      <c r="J1142" s="4" t="str">
        <f>Cleaned_SalesTable!D1142</f>
        <v>PROD34</v>
      </c>
      <c r="K1142" s="4" t="str">
        <f>VLOOKUP(J1142,Cleaned_ProductTable!$A:$F,2,FALSE())</f>
        <v>Gaming Mechanical Keyboard</v>
      </c>
      <c r="L1142" s="4" t="str">
        <f>VLOOKUP(J1142,Cleaned_ProductTable!$A:$F,3,FALSE())</f>
        <v>Electronics</v>
      </c>
      <c r="M1142" s="4" t="str">
        <f>VLOOKUP(J1142,Cleaned_ProductTable!$A:$F,4,FALSE())</f>
        <v>Lucero LLC</v>
      </c>
      <c r="N1142" s="4">
        <f>VLOOKUP(J1142,Cleaned_ProductTable!$A:$F,5,FALSE())</f>
        <v>419.28</v>
      </c>
      <c r="O1142" s="4" t="str">
        <f>Cleaned_SalesTable!E1142</f>
        <v>STORE15</v>
      </c>
      <c r="P1142" s="4" t="str">
        <f>VLOOKUP(O1142,Cleaned_StoreTable!$A:$F,2,FALSE())</f>
        <v>Shelton PLC</v>
      </c>
      <c r="Q1142" s="4" t="str">
        <f>VLOOKUP(O1142,Cleaned_StoreTable!$A:$F,3,FALSE())</f>
        <v>North</v>
      </c>
      <c r="R1142" s="4" t="str">
        <f>VLOOKUP(O1142,Cleaned_StoreTable!$A:$F,5,FALSE())</f>
        <v>Flagship</v>
      </c>
      <c r="S1142" s="4">
        <f>Cleaned_SalesTable!F1142</f>
        <v>2</v>
      </c>
      <c r="T1142" s="9">
        <f>Cleaned_SalesTable!G1142</f>
        <v>696.61</v>
      </c>
      <c r="U1142" s="8">
        <f>Cleaned_SalesTable!H1142</f>
        <v>0.17</v>
      </c>
      <c r="V1142" s="4" t="str">
        <f>Cleaned_SalesTable!I1142</f>
        <v>PayPal</v>
      </c>
      <c r="W1142" s="9">
        <f>Cleaned_SalesTable!J1142</f>
        <v>1156.3725999999999</v>
      </c>
      <c r="X1142" s="9">
        <f t="shared" si="104"/>
        <v>838.56</v>
      </c>
      <c r="Y1142" s="9">
        <f t="shared" si="105"/>
        <v>317.81</v>
      </c>
      <c r="Z1142" s="10">
        <f t="shared" si="106"/>
        <v>0.27479999999999999</v>
      </c>
      <c r="AA1142" s="4" t="str">
        <f t="shared" si="107"/>
        <v>High Value</v>
      </c>
    </row>
    <row r="1143" spans="1:27" ht="15" customHeight="1" x14ac:dyDescent="0.3">
      <c r="A1143" s="4" t="str">
        <f>Cleaned_SalesTable!A1143</f>
        <v>SALE1141</v>
      </c>
      <c r="B1143" s="26">
        <f>Cleaned_SalesTable!B1143</f>
        <v>45416</v>
      </c>
      <c r="C1143" s="4" t="str">
        <f t="shared" si="102"/>
        <v>May-2024</v>
      </c>
      <c r="D1143" s="24">
        <f t="shared" si="103"/>
        <v>2024</v>
      </c>
      <c r="E1143" s="4" t="str">
        <f>Cleaned_SalesTable!C1143</f>
        <v>CUST1373</v>
      </c>
      <c r="F1143" s="4" t="str">
        <f>VLOOKUP(E1143,Cleaned_CustomerTable!$A:$H,2,FALSE())</f>
        <v>James Orozco</v>
      </c>
      <c r="G1143" s="24">
        <f>VLOOKUP(E1143,Cleaned_CustomerTable!$A:$H,3,FALSE())</f>
        <v>37</v>
      </c>
      <c r="H1143" s="4" t="str">
        <f>VLOOKUP(E1143,Cleaned_CustomerTable!$A:$H,8,FALSE())</f>
        <v>Gold</v>
      </c>
      <c r="I1143" s="4" t="str">
        <f>VLOOKUP(E1143,Cleaned_CustomerTable!$A:$H,6,FALSE())</f>
        <v>Maine</v>
      </c>
      <c r="J1143" s="4" t="str">
        <f>Cleaned_SalesTable!D1143</f>
        <v>PROD46</v>
      </c>
      <c r="K1143" s="4" t="str">
        <f>VLOOKUP(J1143,Cleaned_ProductTable!$A:$F,2,FALSE())</f>
        <v>Men's Winter Jacket</v>
      </c>
      <c r="L1143" s="4" t="str">
        <f>VLOOKUP(J1143,Cleaned_ProductTable!$A:$F,3,FALSE())</f>
        <v>Clothing</v>
      </c>
      <c r="M1143" s="4" t="str">
        <f>VLOOKUP(J1143,Cleaned_ProductTable!$A:$F,4,FALSE())</f>
        <v>Kelly, Smith and Perez</v>
      </c>
      <c r="N1143" s="4">
        <f>VLOOKUP(J1143,Cleaned_ProductTable!$A:$F,5,FALSE())</f>
        <v>167.34</v>
      </c>
      <c r="O1143" s="4" t="str">
        <f>Cleaned_SalesTable!E1143</f>
        <v>STORE7</v>
      </c>
      <c r="P1143" s="4" t="str">
        <f>VLOOKUP(O1143,Cleaned_StoreTable!$A:$F,2,FALSE())</f>
        <v>Martinez-Mullins</v>
      </c>
      <c r="Q1143" s="4" t="str">
        <f>VLOOKUP(O1143,Cleaned_StoreTable!$A:$F,3,FALSE())</f>
        <v>South</v>
      </c>
      <c r="R1143" s="4" t="str">
        <f>VLOOKUP(O1143,Cleaned_StoreTable!$A:$F,5,FALSE())</f>
        <v>Online</v>
      </c>
      <c r="S1143" s="4">
        <f>Cleaned_SalesTable!F1143</f>
        <v>2</v>
      </c>
      <c r="T1143" s="9">
        <f>Cleaned_SalesTable!G1143</f>
        <v>143.79</v>
      </c>
      <c r="U1143" s="8">
        <f>Cleaned_SalesTable!H1143</f>
        <v>0.1</v>
      </c>
      <c r="V1143" s="4" t="str">
        <f>Cleaned_SalesTable!I1143</f>
        <v>PayPal</v>
      </c>
      <c r="W1143" s="9">
        <f>Cleaned_SalesTable!J1143</f>
        <v>258.822</v>
      </c>
      <c r="X1143" s="9">
        <f t="shared" si="104"/>
        <v>334.68</v>
      </c>
      <c r="Y1143" s="9">
        <f t="shared" si="105"/>
        <v>-75.86</v>
      </c>
      <c r="Z1143" s="10">
        <f t="shared" si="106"/>
        <v>-0.29310000000000003</v>
      </c>
      <c r="AA1143" s="4" t="str">
        <f t="shared" si="107"/>
        <v>Standard</v>
      </c>
    </row>
    <row r="1144" spans="1:27" ht="15" customHeight="1" x14ac:dyDescent="0.3">
      <c r="A1144" s="4" t="str">
        <f>Cleaned_SalesTable!A1144</f>
        <v>SALE1142</v>
      </c>
      <c r="B1144" s="26">
        <f>Cleaned_SalesTable!B1144</f>
        <v>45608</v>
      </c>
      <c r="C1144" s="4" t="str">
        <f t="shared" si="102"/>
        <v>Nov-2024</v>
      </c>
      <c r="D1144" s="24">
        <f t="shared" si="103"/>
        <v>2024</v>
      </c>
      <c r="E1144" s="4" t="str">
        <f>Cleaned_SalesTable!C1144</f>
        <v>CUST1296</v>
      </c>
      <c r="F1144" s="4" t="str">
        <f>VLOOKUP(E1144,Cleaned_CustomerTable!$A:$H,2,FALSE())</f>
        <v>Jared Moran</v>
      </c>
      <c r="G1144" s="24">
        <f>VLOOKUP(E1144,Cleaned_CustomerTable!$A:$H,3,FALSE())</f>
        <v>28</v>
      </c>
      <c r="H1144" s="4" t="str">
        <f>VLOOKUP(E1144,Cleaned_CustomerTable!$A:$H,8,FALSE())</f>
        <v>Bronze</v>
      </c>
      <c r="I1144" s="4" t="str">
        <f>VLOOKUP(E1144,Cleaned_CustomerTable!$A:$H,6,FALSE())</f>
        <v>West Virginia</v>
      </c>
      <c r="J1144" s="4" t="str">
        <f>Cleaned_SalesTable!D1144</f>
        <v>PROD83</v>
      </c>
      <c r="K1144" s="4" t="str">
        <f>VLOOKUP(J1144,Cleaned_ProductTable!$A:$F,2,FALSE())</f>
        <v>Hydrating Face Cleanser</v>
      </c>
      <c r="L1144" s="4" t="str">
        <f>VLOOKUP(J1144,Cleaned_ProductTable!$A:$F,3,FALSE())</f>
        <v>Beauty</v>
      </c>
      <c r="M1144" s="4" t="str">
        <f>VLOOKUP(J1144,Cleaned_ProductTable!$A:$F,4,FALSE())</f>
        <v>Butler Group</v>
      </c>
      <c r="N1144" s="4">
        <f>VLOOKUP(J1144,Cleaned_ProductTable!$A:$F,5,FALSE())</f>
        <v>250.42</v>
      </c>
      <c r="O1144" s="4" t="str">
        <f>Cleaned_SalesTable!E1144</f>
        <v>STORE1</v>
      </c>
      <c r="P1144" s="4" t="str">
        <f>VLOOKUP(O1144,Cleaned_StoreTable!$A:$F,2,FALSE())</f>
        <v>Martinez, Adkins and Johnson</v>
      </c>
      <c r="Q1144" s="4" t="str">
        <f>VLOOKUP(O1144,Cleaned_StoreTable!$A:$F,3,FALSE())</f>
        <v>North</v>
      </c>
      <c r="R1144" s="4" t="str">
        <f>VLOOKUP(O1144,Cleaned_StoreTable!$A:$F,5,FALSE())</f>
        <v>Flagship</v>
      </c>
      <c r="S1144" s="4">
        <f>Cleaned_SalesTable!F1144</f>
        <v>3</v>
      </c>
      <c r="T1144" s="9">
        <f>Cleaned_SalesTable!G1144</f>
        <v>460.93</v>
      </c>
      <c r="U1144" s="8">
        <f>Cleaned_SalesTable!H1144</f>
        <v>0.19</v>
      </c>
      <c r="V1144" s="4" t="str">
        <f>Cleaned_SalesTable!I1144</f>
        <v>COD</v>
      </c>
      <c r="W1144" s="9">
        <f>Cleaned_SalesTable!J1144</f>
        <v>1120.0599</v>
      </c>
      <c r="X1144" s="9">
        <f t="shared" si="104"/>
        <v>751.26</v>
      </c>
      <c r="Y1144" s="9">
        <f t="shared" si="105"/>
        <v>368.8</v>
      </c>
      <c r="Z1144" s="10">
        <f t="shared" si="106"/>
        <v>0.32929999999999998</v>
      </c>
      <c r="AA1144" s="4" t="str">
        <f t="shared" si="107"/>
        <v>High Value</v>
      </c>
    </row>
    <row r="1145" spans="1:27" ht="15" customHeight="1" x14ac:dyDescent="0.3">
      <c r="A1145" s="4" t="str">
        <f>Cleaned_SalesTable!A1145</f>
        <v>SALE1143</v>
      </c>
      <c r="B1145" s="26">
        <f>Cleaned_SalesTable!B1145</f>
        <v>45301</v>
      </c>
      <c r="C1145" s="4" t="str">
        <f t="shared" si="102"/>
        <v>Jan-2024</v>
      </c>
      <c r="D1145" s="24">
        <f t="shared" si="103"/>
        <v>2024</v>
      </c>
      <c r="E1145" s="4" t="str">
        <f>Cleaned_SalesTable!C1145</f>
        <v>CUST1499</v>
      </c>
      <c r="F1145" s="4" t="str">
        <f>VLOOKUP(E1145,Cleaned_CustomerTable!$A:$H,2,FALSE())</f>
        <v>Philip Pennington</v>
      </c>
      <c r="G1145" s="24">
        <f>VLOOKUP(E1145,Cleaned_CustomerTable!$A:$H,3,FALSE())</f>
        <v>27</v>
      </c>
      <c r="H1145" s="4" t="str">
        <f>VLOOKUP(E1145,Cleaned_CustomerTable!$A:$H,8,FALSE())</f>
        <v>Platinum</v>
      </c>
      <c r="I1145" s="4" t="str">
        <f>VLOOKUP(E1145,Cleaned_CustomerTable!$A:$H,6,FALSE())</f>
        <v>Oregon</v>
      </c>
      <c r="J1145" s="4" t="str">
        <f>Cleaned_SalesTable!D1145</f>
        <v>PROD28</v>
      </c>
      <c r="K1145" s="4" t="str">
        <f>VLOOKUP(J1145,Cleaned_ProductTable!$A:$F,2,FALSE())</f>
        <v>Sports Stopwatch Timer</v>
      </c>
      <c r="L1145" s="4" t="str">
        <f>VLOOKUP(J1145,Cleaned_ProductTable!$A:$F,3,FALSE())</f>
        <v>Sports</v>
      </c>
      <c r="M1145" s="4" t="str">
        <f>VLOOKUP(J1145,Cleaned_ProductTable!$A:$F,4,FALSE())</f>
        <v>Burns-Hansen</v>
      </c>
      <c r="N1145" s="4">
        <f>VLOOKUP(J1145,Cleaned_ProductTable!$A:$F,5,FALSE())</f>
        <v>38.76</v>
      </c>
      <c r="O1145" s="4" t="str">
        <f>Cleaned_SalesTable!E1145</f>
        <v>STORE9</v>
      </c>
      <c r="P1145" s="4" t="str">
        <f>VLOOKUP(O1145,Cleaned_StoreTable!$A:$F,2,FALSE())</f>
        <v>Moore, Padilla and Butler</v>
      </c>
      <c r="Q1145" s="4" t="str">
        <f>VLOOKUP(O1145,Cleaned_StoreTable!$A:$F,3,FALSE())</f>
        <v>South</v>
      </c>
      <c r="R1145" s="4" t="str">
        <f>VLOOKUP(O1145,Cleaned_StoreTable!$A:$F,5,FALSE())</f>
        <v>Flagship</v>
      </c>
      <c r="S1145" s="4">
        <f>Cleaned_SalesTable!F1145</f>
        <v>2</v>
      </c>
      <c r="T1145" s="9">
        <f>Cleaned_SalesTable!G1145</f>
        <v>67.55</v>
      </c>
      <c r="U1145" s="8">
        <f>Cleaned_SalesTable!H1145</f>
        <v>0.03</v>
      </c>
      <c r="V1145" s="4" t="str">
        <f>Cleaned_SalesTable!I1145</f>
        <v>Credit Card</v>
      </c>
      <c r="W1145" s="9">
        <f>Cleaned_SalesTable!J1145</f>
        <v>131.047</v>
      </c>
      <c r="X1145" s="9">
        <f t="shared" si="104"/>
        <v>77.52</v>
      </c>
      <c r="Y1145" s="9">
        <f t="shared" si="105"/>
        <v>53.53</v>
      </c>
      <c r="Z1145" s="10">
        <f t="shared" si="106"/>
        <v>0.40849999999999997</v>
      </c>
      <c r="AA1145" s="4" t="str">
        <f t="shared" si="107"/>
        <v>Standard</v>
      </c>
    </row>
    <row r="1146" spans="1:27" ht="15" customHeight="1" x14ac:dyDescent="0.3">
      <c r="A1146" s="4" t="str">
        <f>Cleaned_SalesTable!A1146</f>
        <v>SALE1144</v>
      </c>
      <c r="B1146" s="26">
        <f>Cleaned_SalesTable!B1146</f>
        <v>45433</v>
      </c>
      <c r="C1146" s="4" t="str">
        <f t="shared" si="102"/>
        <v>May-2024</v>
      </c>
      <c r="D1146" s="24">
        <f t="shared" si="103"/>
        <v>2024</v>
      </c>
      <c r="E1146" s="4" t="str">
        <f>Cleaned_SalesTable!C1146</f>
        <v>CUST1210</v>
      </c>
      <c r="F1146" s="4" t="str">
        <f>VLOOKUP(E1146,Cleaned_CustomerTable!$A:$H,2,FALSE())</f>
        <v>Antonio Jones</v>
      </c>
      <c r="G1146" s="24">
        <f>VLOOKUP(E1146,Cleaned_CustomerTable!$A:$H,3,FALSE())</f>
        <v>48</v>
      </c>
      <c r="H1146" s="4" t="str">
        <f>VLOOKUP(E1146,Cleaned_CustomerTable!$A:$H,8,FALSE())</f>
        <v>Silver</v>
      </c>
      <c r="I1146" s="4" t="str">
        <f>VLOOKUP(E1146,Cleaned_CustomerTable!$A:$H,6,FALSE())</f>
        <v>Georgia</v>
      </c>
      <c r="J1146" s="4" t="str">
        <f>Cleaned_SalesTable!D1146</f>
        <v>PROD49</v>
      </c>
      <c r="K1146" s="4" t="str">
        <f>VLOOKUP(J1146,Cleaned_ProductTable!$A:$F,2,FALSE())</f>
        <v>Men's Roll-On Perfume</v>
      </c>
      <c r="L1146" s="4" t="str">
        <f>VLOOKUP(J1146,Cleaned_ProductTable!$A:$F,3,FALSE())</f>
        <v>Beauty</v>
      </c>
      <c r="M1146" s="4" t="str">
        <f>VLOOKUP(J1146,Cleaned_ProductTable!$A:$F,4,FALSE())</f>
        <v>Sullivan and Sons</v>
      </c>
      <c r="N1146" s="4">
        <f>VLOOKUP(J1146,Cleaned_ProductTable!$A:$F,5,FALSE())</f>
        <v>43.29</v>
      </c>
      <c r="O1146" s="4" t="str">
        <f>Cleaned_SalesTable!E1146</f>
        <v>STORE1</v>
      </c>
      <c r="P1146" s="4" t="str">
        <f>VLOOKUP(O1146,Cleaned_StoreTable!$A:$F,2,FALSE())</f>
        <v>Martinez, Adkins and Johnson</v>
      </c>
      <c r="Q1146" s="4" t="str">
        <f>VLOOKUP(O1146,Cleaned_StoreTable!$A:$F,3,FALSE())</f>
        <v>North</v>
      </c>
      <c r="R1146" s="4" t="str">
        <f>VLOOKUP(O1146,Cleaned_StoreTable!$A:$F,5,FALSE())</f>
        <v>Flagship</v>
      </c>
      <c r="S1146" s="4">
        <f>Cleaned_SalesTable!F1146</f>
        <v>3</v>
      </c>
      <c r="T1146" s="9">
        <f>Cleaned_SalesTable!G1146</f>
        <v>803.31</v>
      </c>
      <c r="U1146" s="8">
        <f>Cleaned_SalesTable!H1146</f>
        <v>0.1</v>
      </c>
      <c r="V1146" s="4" t="str">
        <f>Cleaned_SalesTable!I1146</f>
        <v>PayPal</v>
      </c>
      <c r="W1146" s="9">
        <f>Cleaned_SalesTable!J1146</f>
        <v>2168.9369999999999</v>
      </c>
      <c r="X1146" s="9">
        <f t="shared" si="104"/>
        <v>129.87</v>
      </c>
      <c r="Y1146" s="9">
        <f t="shared" si="105"/>
        <v>2039.07</v>
      </c>
      <c r="Z1146" s="10">
        <f t="shared" si="106"/>
        <v>0.94010000000000005</v>
      </c>
      <c r="AA1146" s="4" t="str">
        <f t="shared" si="107"/>
        <v>High Value</v>
      </c>
    </row>
    <row r="1147" spans="1:27" ht="15" customHeight="1" x14ac:dyDescent="0.3">
      <c r="A1147" s="4" t="str">
        <f>Cleaned_SalesTable!A1147</f>
        <v>SALE1145</v>
      </c>
      <c r="B1147" s="26">
        <f>Cleaned_SalesTable!B1147</f>
        <v>45821</v>
      </c>
      <c r="C1147" s="4" t="str">
        <f t="shared" si="102"/>
        <v>Jun-2025</v>
      </c>
      <c r="D1147" s="24">
        <f t="shared" si="103"/>
        <v>2025</v>
      </c>
      <c r="E1147" s="4" t="str">
        <f>Cleaned_SalesTable!C1147</f>
        <v>CUST1432</v>
      </c>
      <c r="F1147" s="4" t="str">
        <f>VLOOKUP(E1147,Cleaned_CustomerTable!$A:$H,2,FALSE())</f>
        <v>Summer Weiss</v>
      </c>
      <c r="G1147" s="24">
        <f>VLOOKUP(E1147,Cleaned_CustomerTable!$A:$H,3,FALSE())</f>
        <v>37</v>
      </c>
      <c r="H1147" s="4" t="str">
        <f>VLOOKUP(E1147,Cleaned_CustomerTable!$A:$H,8,FALSE())</f>
        <v>Bronze</v>
      </c>
      <c r="I1147" s="4" t="str">
        <f>VLOOKUP(E1147,Cleaned_CustomerTable!$A:$H,6,FALSE())</f>
        <v>New Jersey</v>
      </c>
      <c r="J1147" s="4" t="str">
        <f>Cleaned_SalesTable!D1147</f>
        <v>PROD16</v>
      </c>
      <c r="K1147" s="4" t="str">
        <f>VLOOKUP(J1147,Cleaned_ProductTable!$A:$F,2,FALSE())</f>
        <v>Beard Grooming Kit</v>
      </c>
      <c r="L1147" s="4" t="str">
        <f>VLOOKUP(J1147,Cleaned_ProductTable!$A:$F,3,FALSE())</f>
        <v>Beauty</v>
      </c>
      <c r="M1147" s="4" t="str">
        <f>VLOOKUP(J1147,Cleaned_ProductTable!$A:$F,4,FALSE())</f>
        <v>Erickson-Green</v>
      </c>
      <c r="N1147" s="4">
        <f>VLOOKUP(J1147,Cleaned_ProductTable!$A:$F,5,FALSE())</f>
        <v>337.42</v>
      </c>
      <c r="O1147" s="4" t="str">
        <f>Cleaned_SalesTable!E1147</f>
        <v>STORE13</v>
      </c>
      <c r="P1147" s="4" t="str">
        <f>VLOOKUP(O1147,Cleaned_StoreTable!$A:$F,2,FALSE())</f>
        <v>Gardner, Humphrey and Contreras</v>
      </c>
      <c r="Q1147" s="4" t="str">
        <f>VLOOKUP(O1147,Cleaned_StoreTable!$A:$F,3,FALSE())</f>
        <v>East</v>
      </c>
      <c r="R1147" s="4" t="str">
        <f>VLOOKUP(O1147,Cleaned_StoreTable!$A:$F,5,FALSE())</f>
        <v>Flagship</v>
      </c>
      <c r="S1147" s="4">
        <f>Cleaned_SalesTable!F1147</f>
        <v>4</v>
      </c>
      <c r="T1147" s="9">
        <f>Cleaned_SalesTable!G1147</f>
        <v>254.71</v>
      </c>
      <c r="U1147" s="8">
        <f>Cleaned_SalesTable!H1147</f>
        <v>0.2</v>
      </c>
      <c r="V1147" s="4" t="str">
        <f>Cleaned_SalesTable!I1147</f>
        <v>COD</v>
      </c>
      <c r="W1147" s="9">
        <f>Cleaned_SalesTable!J1147</f>
        <v>815.072</v>
      </c>
      <c r="X1147" s="9">
        <f t="shared" si="104"/>
        <v>1349.68</v>
      </c>
      <c r="Y1147" s="9">
        <f t="shared" si="105"/>
        <v>-534.61</v>
      </c>
      <c r="Z1147" s="10">
        <f t="shared" si="106"/>
        <v>-0.65590000000000004</v>
      </c>
      <c r="AA1147" s="4" t="str">
        <f t="shared" si="107"/>
        <v>Standard</v>
      </c>
    </row>
    <row r="1148" spans="1:27" ht="15" customHeight="1" x14ac:dyDescent="0.3">
      <c r="A1148" s="4" t="str">
        <f>Cleaned_SalesTable!A1148</f>
        <v>SALE1146</v>
      </c>
      <c r="B1148" s="26">
        <f>Cleaned_SalesTable!B1148</f>
        <v>45508</v>
      </c>
      <c r="C1148" s="4" t="str">
        <f t="shared" si="102"/>
        <v>Aug-2024</v>
      </c>
      <c r="D1148" s="24">
        <f t="shared" si="103"/>
        <v>2024</v>
      </c>
      <c r="E1148" s="4" t="str">
        <f>Cleaned_SalesTable!C1148</f>
        <v>CUST1051</v>
      </c>
      <c r="F1148" s="4" t="str">
        <f>VLOOKUP(E1148,Cleaned_CustomerTable!$A:$H,2,FALSE())</f>
        <v>Sarah Rodgers</v>
      </c>
      <c r="G1148" s="24">
        <f>VLOOKUP(E1148,Cleaned_CustomerTable!$A:$H,3,FALSE())</f>
        <v>23</v>
      </c>
      <c r="H1148" s="4" t="str">
        <f>VLOOKUP(E1148,Cleaned_CustomerTable!$A:$H,8,FALSE())</f>
        <v>Gold</v>
      </c>
      <c r="I1148" s="4" t="str">
        <f>VLOOKUP(E1148,Cleaned_CustomerTable!$A:$H,6,FALSE())</f>
        <v>West Virginia</v>
      </c>
      <c r="J1148" s="4" t="str">
        <f>Cleaned_SalesTable!D1148</f>
        <v>PROD50</v>
      </c>
      <c r="K1148" s="4" t="str">
        <f>VLOOKUP(J1148,Cleaned_ProductTable!$A:$F,2,FALSE())</f>
        <v>Boxing Hand Wraps</v>
      </c>
      <c r="L1148" s="4" t="str">
        <f>VLOOKUP(J1148,Cleaned_ProductTable!$A:$F,3,FALSE())</f>
        <v>Sports</v>
      </c>
      <c r="M1148" s="4" t="str">
        <f>VLOOKUP(J1148,Cleaned_ProductTable!$A:$F,4,FALSE())</f>
        <v>Smith-King</v>
      </c>
      <c r="N1148" s="4">
        <f>VLOOKUP(J1148,Cleaned_ProductTable!$A:$F,5,FALSE())</f>
        <v>190.29</v>
      </c>
      <c r="O1148" s="4" t="str">
        <f>Cleaned_SalesTable!E1148</f>
        <v>STORE4</v>
      </c>
      <c r="P1148" s="4" t="str">
        <f>VLOOKUP(O1148,Cleaned_StoreTable!$A:$F,2,FALSE())</f>
        <v>Alexander Group</v>
      </c>
      <c r="Q1148" s="4" t="str">
        <f>VLOOKUP(O1148,Cleaned_StoreTable!$A:$F,3,FALSE())</f>
        <v>South</v>
      </c>
      <c r="R1148" s="4" t="str">
        <f>VLOOKUP(O1148,Cleaned_StoreTable!$A:$F,5,FALSE())</f>
        <v>Online</v>
      </c>
      <c r="S1148" s="4">
        <f>Cleaned_SalesTable!F1148</f>
        <v>4</v>
      </c>
      <c r="T1148" s="9">
        <f>Cleaned_SalesTable!G1148</f>
        <v>594.89</v>
      </c>
      <c r="U1148" s="8">
        <f>Cleaned_SalesTable!H1148</f>
        <v>0.3</v>
      </c>
      <c r="V1148" s="4" t="str">
        <f>Cleaned_SalesTable!I1148</f>
        <v>PayPal</v>
      </c>
      <c r="W1148" s="9">
        <f>Cleaned_SalesTable!J1148</f>
        <v>1665.692</v>
      </c>
      <c r="X1148" s="9">
        <f t="shared" si="104"/>
        <v>761.16</v>
      </c>
      <c r="Y1148" s="9">
        <f t="shared" si="105"/>
        <v>904.53</v>
      </c>
      <c r="Z1148" s="10">
        <f t="shared" si="106"/>
        <v>0.54300000000000004</v>
      </c>
      <c r="AA1148" s="4" t="str">
        <f t="shared" si="107"/>
        <v>High Value</v>
      </c>
    </row>
    <row r="1149" spans="1:27" ht="15" customHeight="1" x14ac:dyDescent="0.3">
      <c r="A1149" s="4" t="str">
        <f>Cleaned_SalesTable!A1149</f>
        <v>SALE1147</v>
      </c>
      <c r="B1149" s="26">
        <f>Cleaned_SalesTable!B1149</f>
        <v>45854</v>
      </c>
      <c r="C1149" s="4" t="str">
        <f t="shared" si="102"/>
        <v>Jul-2025</v>
      </c>
      <c r="D1149" s="24">
        <f t="shared" si="103"/>
        <v>2025</v>
      </c>
      <c r="E1149" s="4" t="str">
        <f>Cleaned_SalesTable!C1149</f>
        <v>CUST1219</v>
      </c>
      <c r="F1149" s="4" t="str">
        <f>VLOOKUP(E1149,Cleaned_CustomerTable!$A:$H,2,FALSE())</f>
        <v>Jordan Wells</v>
      </c>
      <c r="G1149" s="24">
        <f>VLOOKUP(E1149,Cleaned_CustomerTable!$A:$H,3,FALSE())</f>
        <v>47</v>
      </c>
      <c r="H1149" s="4" t="str">
        <f>VLOOKUP(E1149,Cleaned_CustomerTable!$A:$H,8,FALSE())</f>
        <v>Gold</v>
      </c>
      <c r="I1149" s="4" t="str">
        <f>VLOOKUP(E1149,Cleaned_CustomerTable!$A:$H,6,FALSE())</f>
        <v>New Jersey</v>
      </c>
      <c r="J1149" s="4" t="str">
        <f>Cleaned_SalesTable!D1149</f>
        <v>PROD91</v>
      </c>
      <c r="K1149" s="4" t="str">
        <f>VLOOKUP(J1149,Cleaned_ProductTable!$A:$F,2,FALSE())</f>
        <v>Women's High Heels</v>
      </c>
      <c r="L1149" s="4" t="str">
        <f>VLOOKUP(J1149,Cleaned_ProductTable!$A:$F,3,FALSE())</f>
        <v>Clothing</v>
      </c>
      <c r="M1149" s="4" t="str">
        <f>VLOOKUP(J1149,Cleaned_ProductTable!$A:$F,4,FALSE())</f>
        <v>Smith-Charles</v>
      </c>
      <c r="N1149" s="4">
        <f>VLOOKUP(J1149,Cleaned_ProductTable!$A:$F,5,FALSE())</f>
        <v>438.25</v>
      </c>
      <c r="O1149" s="4" t="str">
        <f>Cleaned_SalesTable!E1149</f>
        <v>STORE0</v>
      </c>
      <c r="P1149" s="4" t="str">
        <f>VLOOKUP(O1149,Cleaned_StoreTable!$A:$F,2,FALSE())</f>
        <v>Rivera-Warner</v>
      </c>
      <c r="Q1149" s="4" t="str">
        <f>VLOOKUP(O1149,Cleaned_StoreTable!$A:$F,3,FALSE())</f>
        <v>East</v>
      </c>
      <c r="R1149" s="4" t="str">
        <f>VLOOKUP(O1149,Cleaned_StoreTable!$A:$F,5,FALSE())</f>
        <v>Flagship</v>
      </c>
      <c r="S1149" s="4">
        <f>Cleaned_SalesTable!F1149</f>
        <v>2</v>
      </c>
      <c r="T1149" s="9">
        <f>Cleaned_SalesTable!G1149</f>
        <v>844.31</v>
      </c>
      <c r="U1149" s="8">
        <f>Cleaned_SalesTable!H1149</f>
        <v>7.0000000000000007E-2</v>
      </c>
      <c r="V1149" s="4" t="str">
        <f>Cleaned_SalesTable!I1149</f>
        <v>PayPal</v>
      </c>
      <c r="W1149" s="9">
        <f>Cleaned_SalesTable!J1149</f>
        <v>1570.4166</v>
      </c>
      <c r="X1149" s="9">
        <f t="shared" si="104"/>
        <v>876.5</v>
      </c>
      <c r="Y1149" s="9">
        <f t="shared" si="105"/>
        <v>693.92</v>
      </c>
      <c r="Z1149" s="10">
        <f t="shared" si="106"/>
        <v>0.44190000000000002</v>
      </c>
      <c r="AA1149" s="4" t="str">
        <f t="shared" si="107"/>
        <v>High Value</v>
      </c>
    </row>
    <row r="1150" spans="1:27" ht="15" customHeight="1" x14ac:dyDescent="0.3">
      <c r="A1150" s="4" t="str">
        <f>Cleaned_SalesTable!A1150</f>
        <v>SALE1148</v>
      </c>
      <c r="B1150" s="26">
        <f>Cleaned_SalesTable!B1150</f>
        <v>45569</v>
      </c>
      <c r="C1150" s="4" t="str">
        <f t="shared" si="102"/>
        <v>Oct-2024</v>
      </c>
      <c r="D1150" s="24">
        <f t="shared" si="103"/>
        <v>2024</v>
      </c>
      <c r="E1150" s="4" t="str">
        <f>Cleaned_SalesTable!C1150</f>
        <v>CUST1134</v>
      </c>
      <c r="F1150" s="4" t="str">
        <f>VLOOKUP(E1150,Cleaned_CustomerTable!$A:$H,2,FALSE())</f>
        <v>Morgan Bowen</v>
      </c>
      <c r="G1150" s="24">
        <f>VLOOKUP(E1150,Cleaned_CustomerTable!$A:$H,3,FALSE())</f>
        <v>54</v>
      </c>
      <c r="H1150" s="4" t="str">
        <f>VLOOKUP(E1150,Cleaned_CustomerTable!$A:$H,8,FALSE())</f>
        <v>Gold</v>
      </c>
      <c r="I1150" s="4" t="str">
        <f>VLOOKUP(E1150,Cleaned_CustomerTable!$A:$H,6,FALSE())</f>
        <v>Washington</v>
      </c>
      <c r="J1150" s="4" t="str">
        <f>Cleaned_SalesTable!D1150</f>
        <v>PROD15</v>
      </c>
      <c r="K1150" s="4" t="str">
        <f>VLOOKUP(J1150,Cleaned_ProductTable!$A:$F,2,FALSE())</f>
        <v>4K Home Projector</v>
      </c>
      <c r="L1150" s="4" t="str">
        <f>VLOOKUP(J1150,Cleaned_ProductTable!$A:$F,3,FALSE())</f>
        <v>Electronics</v>
      </c>
      <c r="M1150" s="4" t="str">
        <f>VLOOKUP(J1150,Cleaned_ProductTable!$A:$F,4,FALSE())</f>
        <v>Thomas LLC</v>
      </c>
      <c r="N1150" s="4">
        <f>VLOOKUP(J1150,Cleaned_ProductTable!$A:$F,5,FALSE())</f>
        <v>465.34</v>
      </c>
      <c r="O1150" s="4" t="str">
        <f>Cleaned_SalesTable!E1150</f>
        <v>STORE6</v>
      </c>
      <c r="P1150" s="4" t="str">
        <f>VLOOKUP(O1150,Cleaned_StoreTable!$A:$F,2,FALSE())</f>
        <v>Benson-Elliott</v>
      </c>
      <c r="Q1150" s="4" t="str">
        <f>VLOOKUP(O1150,Cleaned_StoreTable!$A:$F,3,FALSE())</f>
        <v>East</v>
      </c>
      <c r="R1150" s="4" t="str">
        <f>VLOOKUP(O1150,Cleaned_StoreTable!$A:$F,5,FALSE())</f>
        <v>Online</v>
      </c>
      <c r="S1150" s="4">
        <f>Cleaned_SalesTable!F1150</f>
        <v>4</v>
      </c>
      <c r="T1150" s="9">
        <f>Cleaned_SalesTable!G1150</f>
        <v>101.33</v>
      </c>
      <c r="U1150" s="8">
        <f>Cleaned_SalesTable!H1150</f>
        <v>0</v>
      </c>
      <c r="V1150" s="4" t="str">
        <f>Cleaned_SalesTable!I1150</f>
        <v>Credit Card</v>
      </c>
      <c r="W1150" s="9">
        <f>Cleaned_SalesTable!J1150</f>
        <v>405.32</v>
      </c>
      <c r="X1150" s="9">
        <f t="shared" si="104"/>
        <v>1861.36</v>
      </c>
      <c r="Y1150" s="9">
        <f t="shared" si="105"/>
        <v>-1456.04</v>
      </c>
      <c r="Z1150" s="10">
        <f t="shared" si="106"/>
        <v>-3.5922999999999998</v>
      </c>
      <c r="AA1150" s="4" t="str">
        <f t="shared" si="107"/>
        <v>Standard</v>
      </c>
    </row>
    <row r="1151" spans="1:27" ht="15" customHeight="1" x14ac:dyDescent="0.3">
      <c r="A1151" s="4" t="str">
        <f>Cleaned_SalesTable!A1151</f>
        <v>SALE1149</v>
      </c>
      <c r="B1151" s="26">
        <f>Cleaned_SalesTable!B1151</f>
        <v>45824</v>
      </c>
      <c r="C1151" s="4" t="str">
        <f t="shared" si="102"/>
        <v>Jun-2025</v>
      </c>
      <c r="D1151" s="24">
        <f t="shared" si="103"/>
        <v>2025</v>
      </c>
      <c r="E1151" s="4" t="str">
        <f>Cleaned_SalesTable!C1151</f>
        <v>CUST1131</v>
      </c>
      <c r="F1151" s="4" t="str">
        <f>VLOOKUP(E1151,Cleaned_CustomerTable!$A:$H,2,FALSE())</f>
        <v>Joseph Richards</v>
      </c>
      <c r="G1151" s="24">
        <f>VLOOKUP(E1151,Cleaned_CustomerTable!$A:$H,3,FALSE())</f>
        <v>34</v>
      </c>
      <c r="H1151" s="4" t="str">
        <f>VLOOKUP(E1151,Cleaned_CustomerTable!$A:$H,8,FALSE())</f>
        <v>Bronze</v>
      </c>
      <c r="I1151" s="4" t="str">
        <f>VLOOKUP(E1151,Cleaned_CustomerTable!$A:$H,6,FALSE())</f>
        <v>Alabama</v>
      </c>
      <c r="J1151" s="4" t="str">
        <f>Cleaned_SalesTable!D1151</f>
        <v>PROD26</v>
      </c>
      <c r="K1151" s="4" t="str">
        <f>VLOOKUP(J1151,Cleaned_ProductTable!$A:$F,2,FALSE())</f>
        <v>Wireless Bluetooth Speaker</v>
      </c>
      <c r="L1151" s="4" t="str">
        <f>VLOOKUP(J1151,Cleaned_ProductTable!$A:$F,3,FALSE())</f>
        <v>Electronics</v>
      </c>
      <c r="M1151" s="4" t="str">
        <f>VLOOKUP(J1151,Cleaned_ProductTable!$A:$F,4,FALSE())</f>
        <v>Reed-Schmidt</v>
      </c>
      <c r="N1151" s="4">
        <f>VLOOKUP(J1151,Cleaned_ProductTable!$A:$F,5,FALSE())</f>
        <v>322.41000000000003</v>
      </c>
      <c r="O1151" s="4" t="str">
        <f>Cleaned_SalesTable!E1151</f>
        <v>STORE8</v>
      </c>
      <c r="P1151" s="4" t="str">
        <f>VLOOKUP(O1151,Cleaned_StoreTable!$A:$F,2,FALSE())</f>
        <v>Bean, Jones and Park</v>
      </c>
      <c r="Q1151" s="4" t="str">
        <f>VLOOKUP(O1151,Cleaned_StoreTable!$A:$F,3,FALSE())</f>
        <v>West</v>
      </c>
      <c r="R1151" s="4" t="str">
        <f>VLOOKUP(O1151,Cleaned_StoreTable!$A:$F,5,FALSE())</f>
        <v>Online</v>
      </c>
      <c r="S1151" s="4">
        <f>Cleaned_SalesTable!F1151</f>
        <v>3</v>
      </c>
      <c r="T1151" s="9">
        <f>Cleaned_SalesTable!G1151</f>
        <v>922.56</v>
      </c>
      <c r="U1151" s="8">
        <f>Cleaned_SalesTable!H1151</f>
        <v>0.18</v>
      </c>
      <c r="V1151" s="4" t="str">
        <f>Cleaned_SalesTable!I1151</f>
        <v>PayPal</v>
      </c>
      <c r="W1151" s="9">
        <f>Cleaned_SalesTable!J1151</f>
        <v>2269.4976000000001</v>
      </c>
      <c r="X1151" s="9">
        <f t="shared" si="104"/>
        <v>967.23</v>
      </c>
      <c r="Y1151" s="9">
        <f t="shared" si="105"/>
        <v>1302.27</v>
      </c>
      <c r="Z1151" s="10">
        <f t="shared" si="106"/>
        <v>0.57379999999999998</v>
      </c>
      <c r="AA1151" s="4" t="str">
        <f t="shared" si="107"/>
        <v>High Value</v>
      </c>
    </row>
    <row r="1152" spans="1:27" ht="15" customHeight="1" x14ac:dyDescent="0.3">
      <c r="A1152" s="4" t="str">
        <f>Cleaned_SalesTable!A1152</f>
        <v>SALE1150</v>
      </c>
      <c r="B1152" s="26">
        <f>Cleaned_SalesTable!B1152</f>
        <v>45352</v>
      </c>
      <c r="C1152" s="4" t="str">
        <f t="shared" si="102"/>
        <v>Mar-2024</v>
      </c>
      <c r="D1152" s="24">
        <f t="shared" si="103"/>
        <v>2024</v>
      </c>
      <c r="E1152" s="4" t="str">
        <f>Cleaned_SalesTable!C1152</f>
        <v>CUST1432</v>
      </c>
      <c r="F1152" s="4" t="str">
        <f>VLOOKUP(E1152,Cleaned_CustomerTable!$A:$H,2,FALSE())</f>
        <v>Summer Weiss</v>
      </c>
      <c r="G1152" s="24">
        <f>VLOOKUP(E1152,Cleaned_CustomerTable!$A:$H,3,FALSE())</f>
        <v>37</v>
      </c>
      <c r="H1152" s="4" t="str">
        <f>VLOOKUP(E1152,Cleaned_CustomerTable!$A:$H,8,FALSE())</f>
        <v>Bronze</v>
      </c>
      <c r="I1152" s="4" t="str">
        <f>VLOOKUP(E1152,Cleaned_CustomerTable!$A:$H,6,FALSE())</f>
        <v>New Jersey</v>
      </c>
      <c r="J1152" s="4" t="str">
        <f>Cleaned_SalesTable!D1152</f>
        <v>PROD38</v>
      </c>
      <c r="K1152" s="4" t="str">
        <f>VLOOKUP(J1152,Cleaned_ProductTable!$A:$F,2,FALSE())</f>
        <v>Sports Water Hydration Pack</v>
      </c>
      <c r="L1152" s="4" t="str">
        <f>VLOOKUP(J1152,Cleaned_ProductTable!$A:$F,3,FALSE())</f>
        <v>Sports</v>
      </c>
      <c r="M1152" s="4" t="str">
        <f>VLOOKUP(J1152,Cleaned_ProductTable!$A:$F,4,FALSE())</f>
        <v>Sims-Smith</v>
      </c>
      <c r="N1152" s="4">
        <f>VLOOKUP(J1152,Cleaned_ProductTable!$A:$F,5,FALSE())</f>
        <v>135.61000000000001</v>
      </c>
      <c r="O1152" s="4" t="str">
        <f>Cleaned_SalesTable!E1152</f>
        <v>STORE14</v>
      </c>
      <c r="P1152" s="4" t="str">
        <f>VLOOKUP(O1152,Cleaned_StoreTable!$A:$F,2,FALSE())</f>
        <v>Mcdonald Inc</v>
      </c>
      <c r="Q1152" s="4" t="str">
        <f>VLOOKUP(O1152,Cleaned_StoreTable!$A:$F,3,FALSE())</f>
        <v>South</v>
      </c>
      <c r="R1152" s="4" t="str">
        <f>VLOOKUP(O1152,Cleaned_StoreTable!$A:$F,5,FALSE())</f>
        <v>Outlet</v>
      </c>
      <c r="S1152" s="4">
        <f>Cleaned_SalesTable!F1152</f>
        <v>4</v>
      </c>
      <c r="T1152" s="9">
        <f>Cleaned_SalesTable!G1152</f>
        <v>867.19</v>
      </c>
      <c r="U1152" s="8">
        <f>Cleaned_SalesTable!H1152</f>
        <v>7.0000000000000007E-2</v>
      </c>
      <c r="V1152" s="4" t="str">
        <f>Cleaned_SalesTable!I1152</f>
        <v>COD</v>
      </c>
      <c r="W1152" s="9">
        <f>Cleaned_SalesTable!J1152</f>
        <v>3225.9468000000002</v>
      </c>
      <c r="X1152" s="9">
        <f t="shared" si="104"/>
        <v>542.44000000000005</v>
      </c>
      <c r="Y1152" s="9">
        <f t="shared" si="105"/>
        <v>2683.51</v>
      </c>
      <c r="Z1152" s="10">
        <f t="shared" si="106"/>
        <v>0.83189999999999997</v>
      </c>
      <c r="AA1152" s="4" t="str">
        <f t="shared" si="107"/>
        <v>High Value</v>
      </c>
    </row>
    <row r="1153" spans="1:27" ht="15" customHeight="1" x14ac:dyDescent="0.3">
      <c r="A1153" s="4" t="str">
        <f>Cleaned_SalesTable!A1153</f>
        <v>SALE1151</v>
      </c>
      <c r="B1153" s="26">
        <f>Cleaned_SalesTable!B1153</f>
        <v>45454</v>
      </c>
      <c r="C1153" s="4" t="str">
        <f t="shared" si="102"/>
        <v>Jun-2024</v>
      </c>
      <c r="D1153" s="24">
        <f t="shared" si="103"/>
        <v>2024</v>
      </c>
      <c r="E1153" s="4" t="str">
        <f>Cleaned_SalesTable!C1153</f>
        <v>CUST1006</v>
      </c>
      <c r="F1153" s="4" t="str">
        <f>VLOOKUP(E1153,Cleaned_CustomerTable!$A:$H,2,FALSE())</f>
        <v>Amber Jackson</v>
      </c>
      <c r="G1153" s="24">
        <f>VLOOKUP(E1153,Cleaned_CustomerTable!$A:$H,3,FALSE())</f>
        <v>29</v>
      </c>
      <c r="H1153" s="4" t="str">
        <f>VLOOKUP(E1153,Cleaned_CustomerTable!$A:$H,8,FALSE())</f>
        <v>Platinum</v>
      </c>
      <c r="I1153" s="4" t="str">
        <f>VLOOKUP(E1153,Cleaned_CustomerTable!$A:$H,6,FALSE())</f>
        <v>South Dakota</v>
      </c>
      <c r="J1153" s="4" t="str">
        <f>Cleaned_SalesTable!D1153</f>
        <v>PROD83</v>
      </c>
      <c r="K1153" s="4" t="str">
        <f>VLOOKUP(J1153,Cleaned_ProductTable!$A:$F,2,FALSE())</f>
        <v>Hydrating Face Cleanser</v>
      </c>
      <c r="L1153" s="4" t="str">
        <f>VLOOKUP(J1153,Cleaned_ProductTable!$A:$F,3,FALSE())</f>
        <v>Beauty</v>
      </c>
      <c r="M1153" s="4" t="str">
        <f>VLOOKUP(J1153,Cleaned_ProductTable!$A:$F,4,FALSE())</f>
        <v>Butler Group</v>
      </c>
      <c r="N1153" s="4">
        <f>VLOOKUP(J1153,Cleaned_ProductTable!$A:$F,5,FALSE())</f>
        <v>250.42</v>
      </c>
      <c r="O1153" s="4" t="str">
        <f>Cleaned_SalesTable!E1153</f>
        <v>STORE17</v>
      </c>
      <c r="P1153" s="4" t="str">
        <f>VLOOKUP(O1153,Cleaned_StoreTable!$A:$F,2,FALSE())</f>
        <v>Holloway Ltd</v>
      </c>
      <c r="Q1153" s="4" t="str">
        <f>VLOOKUP(O1153,Cleaned_StoreTable!$A:$F,3,FALSE())</f>
        <v>North</v>
      </c>
      <c r="R1153" s="4" t="str">
        <f>VLOOKUP(O1153,Cleaned_StoreTable!$A:$F,5,FALSE())</f>
        <v>Flagship</v>
      </c>
      <c r="S1153" s="4">
        <f>Cleaned_SalesTable!F1153</f>
        <v>3</v>
      </c>
      <c r="T1153" s="9">
        <f>Cleaned_SalesTable!G1153</f>
        <v>816.87</v>
      </c>
      <c r="U1153" s="8">
        <f>Cleaned_SalesTable!H1153</f>
        <v>0.14000000000000001</v>
      </c>
      <c r="V1153" s="4" t="str">
        <f>Cleaned_SalesTable!I1153</f>
        <v>PayPal</v>
      </c>
      <c r="W1153" s="9">
        <f>Cleaned_SalesTable!J1153</f>
        <v>2107.5246000000002</v>
      </c>
      <c r="X1153" s="9">
        <f t="shared" si="104"/>
        <v>751.26</v>
      </c>
      <c r="Y1153" s="9">
        <f t="shared" si="105"/>
        <v>1356.26</v>
      </c>
      <c r="Z1153" s="10">
        <f t="shared" si="106"/>
        <v>0.64349999999999996</v>
      </c>
      <c r="AA1153" s="4" t="str">
        <f t="shared" si="107"/>
        <v>High Value</v>
      </c>
    </row>
    <row r="1154" spans="1:27" ht="15" customHeight="1" x14ac:dyDescent="0.3">
      <c r="A1154" s="4" t="str">
        <f>Cleaned_SalesTable!A1154</f>
        <v>SALE1152</v>
      </c>
      <c r="B1154" s="26">
        <f>Cleaned_SalesTable!B1154</f>
        <v>45924</v>
      </c>
      <c r="C1154" s="4" t="str">
        <f t="shared" ref="C1154:C1217" si="108">TEXT(B1154,"mmm-yyyy")</f>
        <v>Sep-2025</v>
      </c>
      <c r="D1154" s="24">
        <f t="shared" ref="D1154:D1217" si="109">YEAR(B1154)</f>
        <v>2025</v>
      </c>
      <c r="E1154" s="4" t="str">
        <f>Cleaned_SalesTable!C1154</f>
        <v>CUST1480</v>
      </c>
      <c r="F1154" s="4" t="str">
        <f>VLOOKUP(E1154,Cleaned_CustomerTable!$A:$H,2,FALSE())</f>
        <v>Jordan Medina</v>
      </c>
      <c r="G1154" s="24">
        <f>VLOOKUP(E1154,Cleaned_CustomerTable!$A:$H,3,FALSE())</f>
        <v>33</v>
      </c>
      <c r="H1154" s="4" t="str">
        <f>VLOOKUP(E1154,Cleaned_CustomerTable!$A:$H,8,FALSE())</f>
        <v>Bronze</v>
      </c>
      <c r="I1154" s="4" t="str">
        <f>VLOOKUP(E1154,Cleaned_CustomerTable!$A:$H,6,FALSE())</f>
        <v>Florida</v>
      </c>
      <c r="J1154" s="4" t="str">
        <f>Cleaned_SalesTable!D1154</f>
        <v>PROD65</v>
      </c>
      <c r="K1154" s="4" t="str">
        <f>VLOOKUP(J1154,Cleaned_ProductTable!$A:$F,2,FALSE())</f>
        <v>Adjustable Dumbbells 20kg</v>
      </c>
      <c r="L1154" s="4" t="str">
        <f>VLOOKUP(J1154,Cleaned_ProductTable!$A:$F,3,FALSE())</f>
        <v>Sports</v>
      </c>
      <c r="M1154" s="4" t="str">
        <f>VLOOKUP(J1154,Cleaned_ProductTable!$A:$F,4,FALSE())</f>
        <v>Montgomery, Benton and Miller</v>
      </c>
      <c r="N1154" s="4">
        <f>VLOOKUP(J1154,Cleaned_ProductTable!$A:$F,5,FALSE())</f>
        <v>240.63</v>
      </c>
      <c r="O1154" s="4" t="str">
        <f>Cleaned_SalesTable!E1154</f>
        <v>STORE3</v>
      </c>
      <c r="P1154" s="4" t="str">
        <f>VLOOKUP(O1154,Cleaned_StoreTable!$A:$F,2,FALSE())</f>
        <v>Johnson-Wright</v>
      </c>
      <c r="Q1154" s="4" t="str">
        <f>VLOOKUP(O1154,Cleaned_StoreTable!$A:$F,3,FALSE())</f>
        <v>North</v>
      </c>
      <c r="R1154" s="4" t="str">
        <f>VLOOKUP(O1154,Cleaned_StoreTable!$A:$F,5,FALSE())</f>
        <v>Outlet</v>
      </c>
      <c r="S1154" s="4">
        <f>Cleaned_SalesTable!F1154</f>
        <v>3</v>
      </c>
      <c r="T1154" s="9">
        <f>Cleaned_SalesTable!G1154</f>
        <v>258.06</v>
      </c>
      <c r="U1154" s="8">
        <f>Cleaned_SalesTable!H1154</f>
        <v>0</v>
      </c>
      <c r="V1154" s="4" t="str">
        <f>Cleaned_SalesTable!I1154</f>
        <v>PayPal</v>
      </c>
      <c r="W1154" s="9">
        <f>Cleaned_SalesTable!J1154</f>
        <v>774.18</v>
      </c>
      <c r="X1154" s="9">
        <f t="shared" ref="X1154:X1217" si="110">ROUND(N1154*S1154,2)</f>
        <v>721.89</v>
      </c>
      <c r="Y1154" s="9">
        <f t="shared" ref="Y1154:Y1217" si="111">ROUND(W1154-X1154,2)</f>
        <v>52.29</v>
      </c>
      <c r="Z1154" s="10">
        <f t="shared" ref="Z1154:Z1217" si="112">IFERROR(ROUND(Y1154/W1154,4),0)</f>
        <v>6.7500000000000004E-2</v>
      </c>
      <c r="AA1154" s="4" t="str">
        <f t="shared" ref="AA1154:AA1217" si="113">IF(W1154&gt;=AVERAGE($W$2:$W$2001),"High Value","Standard")</f>
        <v>Standard</v>
      </c>
    </row>
    <row r="1155" spans="1:27" ht="15" customHeight="1" x14ac:dyDescent="0.3">
      <c r="A1155" s="4" t="str">
        <f>Cleaned_SalesTable!A1155</f>
        <v>SALE1153</v>
      </c>
      <c r="B1155" s="26">
        <f>Cleaned_SalesTable!B1155</f>
        <v>45694</v>
      </c>
      <c r="C1155" s="4" t="str">
        <f t="shared" si="108"/>
        <v>Feb-2025</v>
      </c>
      <c r="D1155" s="24">
        <f t="shared" si="109"/>
        <v>2025</v>
      </c>
      <c r="E1155" s="4" t="str">
        <f>Cleaned_SalesTable!C1155</f>
        <v>CUST1312</v>
      </c>
      <c r="F1155" s="4" t="str">
        <f>VLOOKUP(E1155,Cleaned_CustomerTable!$A:$H,2,FALSE())</f>
        <v>Jason Mullins</v>
      </c>
      <c r="G1155" s="24">
        <f>VLOOKUP(E1155,Cleaned_CustomerTable!$A:$H,3,FALSE())</f>
        <v>47</v>
      </c>
      <c r="H1155" s="4" t="str">
        <f>VLOOKUP(E1155,Cleaned_CustomerTable!$A:$H,8,FALSE())</f>
        <v>Silver</v>
      </c>
      <c r="I1155" s="4" t="str">
        <f>VLOOKUP(E1155,Cleaned_CustomerTable!$A:$H,6,FALSE())</f>
        <v>Delaware</v>
      </c>
      <c r="J1155" s="4" t="str">
        <f>Cleaned_SalesTable!D1155</f>
        <v>PROD38</v>
      </c>
      <c r="K1155" s="4" t="str">
        <f>VLOOKUP(J1155,Cleaned_ProductTable!$A:$F,2,FALSE())</f>
        <v>Sports Water Hydration Pack</v>
      </c>
      <c r="L1155" s="4" t="str">
        <f>VLOOKUP(J1155,Cleaned_ProductTable!$A:$F,3,FALSE())</f>
        <v>Sports</v>
      </c>
      <c r="M1155" s="4" t="str">
        <f>VLOOKUP(J1155,Cleaned_ProductTable!$A:$F,4,FALSE())</f>
        <v>Sims-Smith</v>
      </c>
      <c r="N1155" s="4">
        <f>VLOOKUP(J1155,Cleaned_ProductTable!$A:$F,5,FALSE())</f>
        <v>135.61000000000001</v>
      </c>
      <c r="O1155" s="4" t="str">
        <f>Cleaned_SalesTable!E1155</f>
        <v>STORE14</v>
      </c>
      <c r="P1155" s="4" t="str">
        <f>VLOOKUP(O1155,Cleaned_StoreTable!$A:$F,2,FALSE())</f>
        <v>Mcdonald Inc</v>
      </c>
      <c r="Q1155" s="4" t="str">
        <f>VLOOKUP(O1155,Cleaned_StoreTable!$A:$F,3,FALSE())</f>
        <v>South</v>
      </c>
      <c r="R1155" s="4" t="str">
        <f>VLOOKUP(O1155,Cleaned_StoreTable!$A:$F,5,FALSE())</f>
        <v>Outlet</v>
      </c>
      <c r="S1155" s="4">
        <f>Cleaned_SalesTable!F1155</f>
        <v>2</v>
      </c>
      <c r="T1155" s="9">
        <f>Cleaned_SalesTable!G1155</f>
        <v>574.58000000000004</v>
      </c>
      <c r="U1155" s="8">
        <f>Cleaned_SalesTable!H1155</f>
        <v>0.06</v>
      </c>
      <c r="V1155" s="4" t="str">
        <f>Cleaned_SalesTable!I1155</f>
        <v>Credit Card</v>
      </c>
      <c r="W1155" s="9">
        <f>Cleaned_SalesTable!J1155</f>
        <v>1080.2103999999999</v>
      </c>
      <c r="X1155" s="9">
        <f t="shared" si="110"/>
        <v>271.22000000000003</v>
      </c>
      <c r="Y1155" s="9">
        <f t="shared" si="111"/>
        <v>808.99</v>
      </c>
      <c r="Z1155" s="10">
        <f t="shared" si="112"/>
        <v>0.74890000000000001</v>
      </c>
      <c r="AA1155" s="4" t="str">
        <f t="shared" si="113"/>
        <v>Standard</v>
      </c>
    </row>
    <row r="1156" spans="1:27" ht="15" customHeight="1" x14ac:dyDescent="0.3">
      <c r="A1156" s="4" t="str">
        <f>Cleaned_SalesTable!A1156</f>
        <v>SALE1154</v>
      </c>
      <c r="B1156" s="26">
        <f>Cleaned_SalesTable!B1156</f>
        <v>45587</v>
      </c>
      <c r="C1156" s="4" t="str">
        <f t="shared" si="108"/>
        <v>Oct-2024</v>
      </c>
      <c r="D1156" s="24">
        <f t="shared" si="109"/>
        <v>2024</v>
      </c>
      <c r="E1156" s="4" t="str">
        <f>Cleaned_SalesTable!C1156</f>
        <v>CUST1022</v>
      </c>
      <c r="F1156" s="4" t="str">
        <f>VLOOKUP(E1156,Cleaned_CustomerTable!$A:$H,2,FALSE())</f>
        <v>Paul Fox</v>
      </c>
      <c r="G1156" s="24">
        <f>VLOOKUP(E1156,Cleaned_CustomerTable!$A:$H,3,FALSE())</f>
        <v>33</v>
      </c>
      <c r="H1156" s="4" t="str">
        <f>VLOOKUP(E1156,Cleaned_CustomerTable!$A:$H,8,FALSE())</f>
        <v>Silver</v>
      </c>
      <c r="I1156" s="4" t="str">
        <f>VLOOKUP(E1156,Cleaned_CustomerTable!$A:$H,6,FALSE())</f>
        <v>Hawaii</v>
      </c>
      <c r="J1156" s="4" t="str">
        <f>Cleaned_SalesTable!D1156</f>
        <v>PROD83</v>
      </c>
      <c r="K1156" s="4" t="str">
        <f>VLOOKUP(J1156,Cleaned_ProductTable!$A:$F,2,FALSE())</f>
        <v>Hydrating Face Cleanser</v>
      </c>
      <c r="L1156" s="4" t="str">
        <f>VLOOKUP(J1156,Cleaned_ProductTable!$A:$F,3,FALSE())</f>
        <v>Beauty</v>
      </c>
      <c r="M1156" s="4" t="str">
        <f>VLOOKUP(J1156,Cleaned_ProductTable!$A:$F,4,FALSE())</f>
        <v>Butler Group</v>
      </c>
      <c r="N1156" s="4">
        <f>VLOOKUP(J1156,Cleaned_ProductTable!$A:$F,5,FALSE())</f>
        <v>250.42</v>
      </c>
      <c r="O1156" s="4" t="str">
        <f>Cleaned_SalesTable!E1156</f>
        <v>STORE6</v>
      </c>
      <c r="P1156" s="4" t="str">
        <f>VLOOKUP(O1156,Cleaned_StoreTable!$A:$F,2,FALSE())</f>
        <v>Benson-Elliott</v>
      </c>
      <c r="Q1156" s="4" t="str">
        <f>VLOOKUP(O1156,Cleaned_StoreTable!$A:$F,3,FALSE())</f>
        <v>East</v>
      </c>
      <c r="R1156" s="4" t="str">
        <f>VLOOKUP(O1156,Cleaned_StoreTable!$A:$F,5,FALSE())</f>
        <v>Online</v>
      </c>
      <c r="S1156" s="4">
        <f>Cleaned_SalesTable!F1156</f>
        <v>2</v>
      </c>
      <c r="T1156" s="9">
        <f>Cleaned_SalesTable!G1156</f>
        <v>472.18</v>
      </c>
      <c r="U1156" s="8">
        <f>Cleaned_SalesTable!H1156</f>
        <v>0.27</v>
      </c>
      <c r="V1156" s="4" t="str">
        <f>Cleaned_SalesTable!I1156</f>
        <v>PayPal</v>
      </c>
      <c r="W1156" s="9">
        <f>Cleaned_SalesTable!J1156</f>
        <v>689.38279999999997</v>
      </c>
      <c r="X1156" s="9">
        <f t="shared" si="110"/>
        <v>500.84</v>
      </c>
      <c r="Y1156" s="9">
        <f t="shared" si="111"/>
        <v>188.54</v>
      </c>
      <c r="Z1156" s="10">
        <f t="shared" si="112"/>
        <v>0.27350000000000002</v>
      </c>
      <c r="AA1156" s="4" t="str">
        <f t="shared" si="113"/>
        <v>Standard</v>
      </c>
    </row>
    <row r="1157" spans="1:27" ht="15" customHeight="1" x14ac:dyDescent="0.3">
      <c r="A1157" s="4" t="str">
        <f>Cleaned_SalesTable!A1157</f>
        <v>SALE1155</v>
      </c>
      <c r="B1157" s="26">
        <f>Cleaned_SalesTable!B1157</f>
        <v>45556</v>
      </c>
      <c r="C1157" s="4" t="str">
        <f t="shared" si="108"/>
        <v>Sep-2024</v>
      </c>
      <c r="D1157" s="24">
        <f t="shared" si="109"/>
        <v>2024</v>
      </c>
      <c r="E1157" s="4" t="str">
        <f>Cleaned_SalesTable!C1157</f>
        <v>CUST1340</v>
      </c>
      <c r="F1157" s="4" t="str">
        <f>VLOOKUP(E1157,Cleaned_CustomerTable!$A:$H,2,FALSE())</f>
        <v>Eric Davis</v>
      </c>
      <c r="G1157" s="24">
        <f>VLOOKUP(E1157,Cleaned_CustomerTable!$A:$H,3,FALSE())</f>
        <v>27</v>
      </c>
      <c r="H1157" s="4" t="str">
        <f>VLOOKUP(E1157,Cleaned_CustomerTable!$A:$H,8,FALSE())</f>
        <v>Bronze</v>
      </c>
      <c r="I1157" s="4" t="str">
        <f>VLOOKUP(E1157,Cleaned_CustomerTable!$A:$H,6,FALSE())</f>
        <v>Colorado</v>
      </c>
      <c r="J1157" s="4" t="str">
        <f>Cleaned_SalesTable!D1157</f>
        <v>PROD41</v>
      </c>
      <c r="K1157" s="4" t="str">
        <f>VLOOKUP(J1157,Cleaned_ProductTable!$A:$F,2,FALSE())</f>
        <v>Yoga Exercise Mat</v>
      </c>
      <c r="L1157" s="4" t="str">
        <f>VLOOKUP(J1157,Cleaned_ProductTable!$A:$F,3,FALSE())</f>
        <v>Sports</v>
      </c>
      <c r="M1157" s="4" t="str">
        <f>VLOOKUP(J1157,Cleaned_ProductTable!$A:$F,4,FALSE())</f>
        <v>Carroll, Long and Mendoza</v>
      </c>
      <c r="N1157" s="4">
        <f>VLOOKUP(J1157,Cleaned_ProductTable!$A:$F,5,FALSE())</f>
        <v>313.26</v>
      </c>
      <c r="O1157" s="4" t="str">
        <f>Cleaned_SalesTable!E1157</f>
        <v>STORE5</v>
      </c>
      <c r="P1157" s="4" t="str">
        <f>VLOOKUP(O1157,Cleaned_StoreTable!$A:$F,2,FALSE())</f>
        <v>Gray Ltd</v>
      </c>
      <c r="Q1157" s="4" t="str">
        <f>VLOOKUP(O1157,Cleaned_StoreTable!$A:$F,3,FALSE())</f>
        <v>North</v>
      </c>
      <c r="R1157" s="4" t="str">
        <f>VLOOKUP(O1157,Cleaned_StoreTable!$A:$F,5,FALSE())</f>
        <v>Outlet</v>
      </c>
      <c r="S1157" s="4">
        <f>Cleaned_SalesTable!F1157</f>
        <v>2</v>
      </c>
      <c r="T1157" s="9">
        <f>Cleaned_SalesTable!G1157</f>
        <v>20.47</v>
      </c>
      <c r="U1157" s="8">
        <f>Cleaned_SalesTable!H1157</f>
        <v>0.12</v>
      </c>
      <c r="V1157" s="4" t="str">
        <f>Cleaned_SalesTable!I1157</f>
        <v>COD</v>
      </c>
      <c r="W1157" s="9">
        <f>Cleaned_SalesTable!J1157</f>
        <v>36.027200000000001</v>
      </c>
      <c r="X1157" s="9">
        <f t="shared" si="110"/>
        <v>626.52</v>
      </c>
      <c r="Y1157" s="9">
        <f t="shared" si="111"/>
        <v>-590.49</v>
      </c>
      <c r="Z1157" s="10">
        <f t="shared" si="112"/>
        <v>-16.3901</v>
      </c>
      <c r="AA1157" s="4" t="str">
        <f t="shared" si="113"/>
        <v>Standard</v>
      </c>
    </row>
    <row r="1158" spans="1:27" ht="15" customHeight="1" x14ac:dyDescent="0.3">
      <c r="A1158" s="4" t="str">
        <f>Cleaned_SalesTable!A1158</f>
        <v>SALE1156</v>
      </c>
      <c r="B1158" s="26">
        <f>Cleaned_SalesTable!B1158</f>
        <v>45923</v>
      </c>
      <c r="C1158" s="4" t="str">
        <f t="shared" si="108"/>
        <v>Sep-2025</v>
      </c>
      <c r="D1158" s="24">
        <f t="shared" si="109"/>
        <v>2025</v>
      </c>
      <c r="E1158" s="4" t="str">
        <f>Cleaned_SalesTable!C1158</f>
        <v>CUST1023</v>
      </c>
      <c r="F1158" s="4" t="str">
        <f>VLOOKUP(E1158,Cleaned_CustomerTable!$A:$H,2,FALSE())</f>
        <v>Jonathan Steele</v>
      </c>
      <c r="G1158" s="24">
        <f>VLOOKUP(E1158,Cleaned_CustomerTable!$A:$H,3,FALSE())</f>
        <v>52</v>
      </c>
      <c r="H1158" s="4" t="str">
        <f>VLOOKUP(E1158,Cleaned_CustomerTable!$A:$H,8,FALSE())</f>
        <v>Silver</v>
      </c>
      <c r="I1158" s="4" t="str">
        <f>VLOOKUP(E1158,Cleaned_CustomerTable!$A:$H,6,FALSE())</f>
        <v>Oregon</v>
      </c>
      <c r="J1158" s="4" t="str">
        <f>Cleaned_SalesTable!D1158</f>
        <v>PROD22</v>
      </c>
      <c r="K1158" s="4" t="str">
        <f>VLOOKUP(J1158,Cleaned_ProductTable!$A:$F,2,FALSE())</f>
        <v>Carbon Fiber Tennis Racket</v>
      </c>
      <c r="L1158" s="4" t="str">
        <f>VLOOKUP(J1158,Cleaned_ProductTable!$A:$F,3,FALSE())</f>
        <v>Sports</v>
      </c>
      <c r="M1158" s="4" t="str">
        <f>VLOOKUP(J1158,Cleaned_ProductTable!$A:$F,4,FALSE())</f>
        <v>Flores, Pineda and Rodriguez</v>
      </c>
      <c r="N1158" s="4">
        <f>VLOOKUP(J1158,Cleaned_ProductTable!$A:$F,5,FALSE())</f>
        <v>484.62</v>
      </c>
      <c r="O1158" s="4" t="str">
        <f>Cleaned_SalesTable!E1158</f>
        <v>STORE7</v>
      </c>
      <c r="P1158" s="4" t="str">
        <f>VLOOKUP(O1158,Cleaned_StoreTable!$A:$F,2,FALSE())</f>
        <v>Martinez-Mullins</v>
      </c>
      <c r="Q1158" s="4" t="str">
        <f>VLOOKUP(O1158,Cleaned_StoreTable!$A:$F,3,FALSE())</f>
        <v>South</v>
      </c>
      <c r="R1158" s="4" t="str">
        <f>VLOOKUP(O1158,Cleaned_StoreTable!$A:$F,5,FALSE())</f>
        <v>Online</v>
      </c>
      <c r="S1158" s="4">
        <f>Cleaned_SalesTable!F1158</f>
        <v>3</v>
      </c>
      <c r="T1158" s="9">
        <f>Cleaned_SalesTable!G1158</f>
        <v>235.41</v>
      </c>
      <c r="U1158" s="8">
        <f>Cleaned_SalesTable!H1158</f>
        <v>0.15</v>
      </c>
      <c r="V1158" s="4" t="str">
        <f>Cleaned_SalesTable!I1158</f>
        <v>PayPal</v>
      </c>
      <c r="W1158" s="9">
        <f>Cleaned_SalesTable!J1158</f>
        <v>600.29549999999995</v>
      </c>
      <c r="X1158" s="9">
        <f t="shared" si="110"/>
        <v>1453.86</v>
      </c>
      <c r="Y1158" s="9">
        <f t="shared" si="111"/>
        <v>-853.56</v>
      </c>
      <c r="Z1158" s="10">
        <f t="shared" si="112"/>
        <v>-1.4218999999999999</v>
      </c>
      <c r="AA1158" s="4" t="str">
        <f t="shared" si="113"/>
        <v>Standard</v>
      </c>
    </row>
    <row r="1159" spans="1:27" ht="15" customHeight="1" x14ac:dyDescent="0.3">
      <c r="A1159" s="4" t="str">
        <f>Cleaned_SalesTable!A1159</f>
        <v>SALE1157</v>
      </c>
      <c r="B1159" s="26">
        <f>Cleaned_SalesTable!B1159</f>
        <v>45811</v>
      </c>
      <c r="C1159" s="4" t="str">
        <f t="shared" si="108"/>
        <v>Jun-2025</v>
      </c>
      <c r="D1159" s="24">
        <f t="shared" si="109"/>
        <v>2025</v>
      </c>
      <c r="E1159" s="4" t="str">
        <f>Cleaned_SalesTable!C1159</f>
        <v>CUST1230</v>
      </c>
      <c r="F1159" s="4" t="str">
        <f>VLOOKUP(E1159,Cleaned_CustomerTable!$A:$H,2,FALSE())</f>
        <v>Timothy Sanders</v>
      </c>
      <c r="G1159" s="24">
        <f>VLOOKUP(E1159,Cleaned_CustomerTable!$A:$H,3,FALSE())</f>
        <v>29</v>
      </c>
      <c r="H1159" s="4" t="str">
        <f>VLOOKUP(E1159,Cleaned_CustomerTable!$A:$H,8,FALSE())</f>
        <v>Bronze</v>
      </c>
      <c r="I1159" s="4" t="str">
        <f>VLOOKUP(E1159,Cleaned_CustomerTable!$A:$H,6,FALSE())</f>
        <v>Florida</v>
      </c>
      <c r="J1159" s="4" t="str">
        <f>Cleaned_SalesTable!D1159</f>
        <v>PROD78</v>
      </c>
      <c r="K1159" s="4" t="str">
        <f>VLOOKUP(J1159,Cleaned_ProductTable!$A:$F,2,FALSE())</f>
        <v>Essential Oil Diffuser</v>
      </c>
      <c r="L1159" s="4" t="str">
        <f>VLOOKUP(J1159,Cleaned_ProductTable!$A:$F,3,FALSE())</f>
        <v>Home</v>
      </c>
      <c r="M1159" s="4" t="str">
        <f>VLOOKUP(J1159,Cleaned_ProductTable!$A:$F,4,FALSE())</f>
        <v>Hernandez Inc</v>
      </c>
      <c r="N1159" s="4">
        <f>VLOOKUP(J1159,Cleaned_ProductTable!$A:$F,5,FALSE())</f>
        <v>325.26</v>
      </c>
      <c r="O1159" s="4" t="str">
        <f>Cleaned_SalesTable!E1159</f>
        <v>STORE7</v>
      </c>
      <c r="P1159" s="4" t="str">
        <f>VLOOKUP(O1159,Cleaned_StoreTable!$A:$F,2,FALSE())</f>
        <v>Martinez-Mullins</v>
      </c>
      <c r="Q1159" s="4" t="str">
        <f>VLOOKUP(O1159,Cleaned_StoreTable!$A:$F,3,FALSE())</f>
        <v>South</v>
      </c>
      <c r="R1159" s="4" t="str">
        <f>VLOOKUP(O1159,Cleaned_StoreTable!$A:$F,5,FALSE())</f>
        <v>Online</v>
      </c>
      <c r="S1159" s="4">
        <f>Cleaned_SalesTable!F1159</f>
        <v>3</v>
      </c>
      <c r="T1159" s="9">
        <f>Cleaned_SalesTable!G1159</f>
        <v>744.9</v>
      </c>
      <c r="U1159" s="8">
        <f>Cleaned_SalesTable!H1159</f>
        <v>0.27</v>
      </c>
      <c r="V1159" s="4" t="str">
        <f>Cleaned_SalesTable!I1159</f>
        <v>PayPal</v>
      </c>
      <c r="W1159" s="9">
        <f>Cleaned_SalesTable!J1159</f>
        <v>1631.3309999999999</v>
      </c>
      <c r="X1159" s="9">
        <f t="shared" si="110"/>
        <v>975.78</v>
      </c>
      <c r="Y1159" s="9">
        <f t="shared" si="111"/>
        <v>655.55</v>
      </c>
      <c r="Z1159" s="10">
        <f t="shared" si="112"/>
        <v>0.40179999999999999</v>
      </c>
      <c r="AA1159" s="4" t="str">
        <f t="shared" si="113"/>
        <v>High Value</v>
      </c>
    </row>
    <row r="1160" spans="1:27" ht="15" customHeight="1" x14ac:dyDescent="0.3">
      <c r="A1160" s="4" t="str">
        <f>Cleaned_SalesTable!A1160</f>
        <v>SALE1158</v>
      </c>
      <c r="B1160" s="26">
        <f>Cleaned_SalesTable!B1160</f>
        <v>45559</v>
      </c>
      <c r="C1160" s="4" t="str">
        <f t="shared" si="108"/>
        <v>Sep-2024</v>
      </c>
      <c r="D1160" s="24">
        <f t="shared" si="109"/>
        <v>2024</v>
      </c>
      <c r="E1160" s="4" t="str">
        <f>Cleaned_SalesTable!C1160</f>
        <v>CUST1047</v>
      </c>
      <c r="F1160" s="4" t="str">
        <f>VLOOKUP(E1160,Cleaned_CustomerTable!$A:$H,2,FALSE())</f>
        <v>Gina Knight</v>
      </c>
      <c r="G1160" s="24">
        <f>VLOOKUP(E1160,Cleaned_CustomerTable!$A:$H,3,FALSE())</f>
        <v>54</v>
      </c>
      <c r="H1160" s="4" t="str">
        <f>VLOOKUP(E1160,Cleaned_CustomerTable!$A:$H,8,FALSE())</f>
        <v>Silver</v>
      </c>
      <c r="I1160" s="4" t="str">
        <f>VLOOKUP(E1160,Cleaned_CustomerTable!$A:$H,6,FALSE())</f>
        <v>Nevada</v>
      </c>
      <c r="J1160" s="4" t="str">
        <f>Cleaned_SalesTable!D1160</f>
        <v>PROD18</v>
      </c>
      <c r="K1160" s="4" t="str">
        <f>VLOOKUP(J1160,Cleaned_ProductTable!$A:$F,2,FALSE())</f>
        <v>Women's Denim Jeans</v>
      </c>
      <c r="L1160" s="4" t="str">
        <f>VLOOKUP(J1160,Cleaned_ProductTable!$A:$F,3,FALSE())</f>
        <v>Clothing</v>
      </c>
      <c r="M1160" s="4" t="str">
        <f>VLOOKUP(J1160,Cleaned_ProductTable!$A:$F,4,FALSE())</f>
        <v>Guerra-Hendrix</v>
      </c>
      <c r="N1160" s="4">
        <f>VLOOKUP(J1160,Cleaned_ProductTable!$A:$F,5,FALSE())</f>
        <v>265.73</v>
      </c>
      <c r="O1160" s="4" t="str">
        <f>Cleaned_SalesTable!E1160</f>
        <v>STORE3</v>
      </c>
      <c r="P1160" s="4" t="str">
        <f>VLOOKUP(O1160,Cleaned_StoreTable!$A:$F,2,FALSE())</f>
        <v>Johnson-Wright</v>
      </c>
      <c r="Q1160" s="4" t="str">
        <f>VLOOKUP(O1160,Cleaned_StoreTable!$A:$F,3,FALSE())</f>
        <v>North</v>
      </c>
      <c r="R1160" s="4" t="str">
        <f>VLOOKUP(O1160,Cleaned_StoreTable!$A:$F,5,FALSE())</f>
        <v>Outlet</v>
      </c>
      <c r="S1160" s="4">
        <f>Cleaned_SalesTable!F1160</f>
        <v>2</v>
      </c>
      <c r="T1160" s="9">
        <f>Cleaned_SalesTable!G1160</f>
        <v>382.2</v>
      </c>
      <c r="U1160" s="8">
        <f>Cleaned_SalesTable!H1160</f>
        <v>0.15</v>
      </c>
      <c r="V1160" s="4" t="str">
        <f>Cleaned_SalesTable!I1160</f>
        <v>Credit Card</v>
      </c>
      <c r="W1160" s="9">
        <f>Cleaned_SalesTable!J1160</f>
        <v>649.74</v>
      </c>
      <c r="X1160" s="9">
        <f t="shared" si="110"/>
        <v>531.46</v>
      </c>
      <c r="Y1160" s="9">
        <f t="shared" si="111"/>
        <v>118.28</v>
      </c>
      <c r="Z1160" s="10">
        <f t="shared" si="112"/>
        <v>0.182</v>
      </c>
      <c r="AA1160" s="4" t="str">
        <f t="shared" si="113"/>
        <v>Standard</v>
      </c>
    </row>
    <row r="1161" spans="1:27" ht="15" customHeight="1" x14ac:dyDescent="0.3">
      <c r="A1161" s="4" t="str">
        <f>Cleaned_SalesTable!A1161</f>
        <v>SALE1159</v>
      </c>
      <c r="B1161" s="26">
        <f>Cleaned_SalesTable!B1161</f>
        <v>45881</v>
      </c>
      <c r="C1161" s="4" t="str">
        <f t="shared" si="108"/>
        <v>Aug-2025</v>
      </c>
      <c r="D1161" s="24">
        <f t="shared" si="109"/>
        <v>2025</v>
      </c>
      <c r="E1161" s="4" t="str">
        <f>Cleaned_SalesTable!C1161</f>
        <v>CUST1346</v>
      </c>
      <c r="F1161" s="4" t="str">
        <f>VLOOKUP(E1161,Cleaned_CustomerTable!$A:$H,2,FALSE())</f>
        <v>John Jordan</v>
      </c>
      <c r="G1161" s="24">
        <f>VLOOKUP(E1161,Cleaned_CustomerTable!$A:$H,3,FALSE())</f>
        <v>58</v>
      </c>
      <c r="H1161" s="4" t="str">
        <f>VLOOKUP(E1161,Cleaned_CustomerTable!$A:$H,8,FALSE())</f>
        <v>Platinum</v>
      </c>
      <c r="I1161" s="4" t="str">
        <f>VLOOKUP(E1161,Cleaned_CustomerTable!$A:$H,6,FALSE())</f>
        <v>Tennessee</v>
      </c>
      <c r="J1161" s="4" t="str">
        <f>Cleaned_SalesTable!D1161</f>
        <v>PROD90</v>
      </c>
      <c r="K1161" s="4" t="str">
        <f>VLOOKUP(J1161,Cleaned_ProductTable!$A:$F,2,FALSE())</f>
        <v>Gaming Mouse Pad XL</v>
      </c>
      <c r="L1161" s="4" t="str">
        <f>VLOOKUP(J1161,Cleaned_ProductTable!$A:$F,3,FALSE())</f>
        <v>Electronics</v>
      </c>
      <c r="M1161" s="4" t="str">
        <f>VLOOKUP(J1161,Cleaned_ProductTable!$A:$F,4,FALSE())</f>
        <v>Sharp, Taylor and Rodriguez</v>
      </c>
      <c r="N1161" s="4">
        <f>VLOOKUP(J1161,Cleaned_ProductTable!$A:$F,5,FALSE())</f>
        <v>340.14</v>
      </c>
      <c r="O1161" s="4" t="str">
        <f>Cleaned_SalesTable!E1161</f>
        <v>STORE16</v>
      </c>
      <c r="P1161" s="4" t="str">
        <f>VLOOKUP(O1161,Cleaned_StoreTable!$A:$F,2,FALSE())</f>
        <v>Frederick-Wright</v>
      </c>
      <c r="Q1161" s="4" t="str">
        <f>VLOOKUP(O1161,Cleaned_StoreTable!$A:$F,3,FALSE())</f>
        <v>West</v>
      </c>
      <c r="R1161" s="4" t="str">
        <f>VLOOKUP(O1161,Cleaned_StoreTable!$A:$F,5,FALSE())</f>
        <v>Flagship</v>
      </c>
      <c r="S1161" s="4">
        <f>Cleaned_SalesTable!F1161</f>
        <v>1</v>
      </c>
      <c r="T1161" s="9">
        <f>Cleaned_SalesTable!G1161</f>
        <v>269.25</v>
      </c>
      <c r="U1161" s="8">
        <f>Cleaned_SalesTable!H1161</f>
        <v>0.14000000000000001</v>
      </c>
      <c r="V1161" s="4" t="str">
        <f>Cleaned_SalesTable!I1161</f>
        <v>PayPal</v>
      </c>
      <c r="W1161" s="9">
        <f>Cleaned_SalesTable!J1161</f>
        <v>231.55500000000001</v>
      </c>
      <c r="X1161" s="9">
        <f t="shared" si="110"/>
        <v>340.14</v>
      </c>
      <c r="Y1161" s="9">
        <f t="shared" si="111"/>
        <v>-108.59</v>
      </c>
      <c r="Z1161" s="10">
        <f t="shared" si="112"/>
        <v>-0.46899999999999997</v>
      </c>
      <c r="AA1161" s="4" t="str">
        <f t="shared" si="113"/>
        <v>Standard</v>
      </c>
    </row>
    <row r="1162" spans="1:27" ht="15" customHeight="1" x14ac:dyDescent="0.3">
      <c r="A1162" s="4" t="str">
        <f>Cleaned_SalesTable!A1162</f>
        <v>SALE1160</v>
      </c>
      <c r="B1162" s="26">
        <f>Cleaned_SalesTable!B1162</f>
        <v>45367</v>
      </c>
      <c r="C1162" s="4" t="str">
        <f t="shared" si="108"/>
        <v>Mar-2024</v>
      </c>
      <c r="D1162" s="24">
        <f t="shared" si="109"/>
        <v>2024</v>
      </c>
      <c r="E1162" s="4" t="str">
        <f>Cleaned_SalesTable!C1162</f>
        <v>CUST1365</v>
      </c>
      <c r="F1162" s="4" t="str">
        <f>VLOOKUP(E1162,Cleaned_CustomerTable!$A:$H,2,FALSE())</f>
        <v>Brandon Mcbride</v>
      </c>
      <c r="G1162" s="24">
        <f>VLOOKUP(E1162,Cleaned_CustomerTable!$A:$H,3,FALSE())</f>
        <v>63</v>
      </c>
      <c r="H1162" s="4" t="str">
        <f>VLOOKUP(E1162,Cleaned_CustomerTable!$A:$H,8,FALSE())</f>
        <v>Platinum</v>
      </c>
      <c r="I1162" s="4" t="str">
        <f>VLOOKUP(E1162,Cleaned_CustomerTable!$A:$H,6,FALSE())</f>
        <v>Alaska</v>
      </c>
      <c r="J1162" s="4" t="str">
        <f>Cleaned_SalesTable!D1162</f>
        <v>PROD30</v>
      </c>
      <c r="K1162" s="4" t="str">
        <f>VLOOKUP(J1162,Cleaned_ProductTable!$A:$F,2,FALSE())</f>
        <v>Stainless Steel Cutlery Set</v>
      </c>
      <c r="L1162" s="4" t="str">
        <f>VLOOKUP(J1162,Cleaned_ProductTable!$A:$F,3,FALSE())</f>
        <v>Home</v>
      </c>
      <c r="M1162" s="4" t="str">
        <f>VLOOKUP(J1162,Cleaned_ProductTable!$A:$F,4,FALSE())</f>
        <v>Stevens, Fernandez and Martin</v>
      </c>
      <c r="N1162" s="4">
        <f>VLOOKUP(J1162,Cleaned_ProductTable!$A:$F,5,FALSE())</f>
        <v>19.52</v>
      </c>
      <c r="O1162" s="4" t="str">
        <f>Cleaned_SalesTable!E1162</f>
        <v>STORE11</v>
      </c>
      <c r="P1162" s="4" t="str">
        <f>VLOOKUP(O1162,Cleaned_StoreTable!$A:$F,2,FALSE())</f>
        <v>Aguirre-Keller</v>
      </c>
      <c r="Q1162" s="4" t="str">
        <f>VLOOKUP(O1162,Cleaned_StoreTable!$A:$F,3,FALSE())</f>
        <v>South</v>
      </c>
      <c r="R1162" s="4" t="str">
        <f>VLOOKUP(O1162,Cleaned_StoreTable!$A:$F,5,FALSE())</f>
        <v>Online</v>
      </c>
      <c r="S1162" s="4">
        <f>Cleaned_SalesTable!F1162</f>
        <v>2</v>
      </c>
      <c r="T1162" s="9">
        <f>Cleaned_SalesTable!G1162</f>
        <v>723.75</v>
      </c>
      <c r="U1162" s="8">
        <f>Cleaned_SalesTable!H1162</f>
        <v>0.03</v>
      </c>
      <c r="V1162" s="4" t="str">
        <f>Cleaned_SalesTable!I1162</f>
        <v>PayPal</v>
      </c>
      <c r="W1162" s="9">
        <f>Cleaned_SalesTable!J1162</f>
        <v>1404.075</v>
      </c>
      <c r="X1162" s="9">
        <f t="shared" si="110"/>
        <v>39.04</v>
      </c>
      <c r="Y1162" s="9">
        <f t="shared" si="111"/>
        <v>1365.04</v>
      </c>
      <c r="Z1162" s="10">
        <f t="shared" si="112"/>
        <v>0.97219999999999995</v>
      </c>
      <c r="AA1162" s="4" t="str">
        <f t="shared" si="113"/>
        <v>High Value</v>
      </c>
    </row>
    <row r="1163" spans="1:27" ht="15" customHeight="1" x14ac:dyDescent="0.3">
      <c r="A1163" s="4" t="str">
        <f>Cleaned_SalesTable!A1163</f>
        <v>SALE1161</v>
      </c>
      <c r="B1163" s="26">
        <f>Cleaned_SalesTable!B1163</f>
        <v>45832</v>
      </c>
      <c r="C1163" s="4" t="str">
        <f t="shared" si="108"/>
        <v>Jun-2025</v>
      </c>
      <c r="D1163" s="24">
        <f t="shared" si="109"/>
        <v>2025</v>
      </c>
      <c r="E1163" s="4" t="str">
        <f>Cleaned_SalesTable!C1163</f>
        <v>CUST1281</v>
      </c>
      <c r="F1163" s="4" t="str">
        <f>VLOOKUP(E1163,Cleaned_CustomerTable!$A:$H,2,FALSE())</f>
        <v>Brittany Watson</v>
      </c>
      <c r="G1163" s="24">
        <f>VLOOKUP(E1163,Cleaned_CustomerTable!$A:$H,3,FALSE())</f>
        <v>59</v>
      </c>
      <c r="H1163" s="4" t="str">
        <f>VLOOKUP(E1163,Cleaned_CustomerTable!$A:$H,8,FALSE())</f>
        <v>Platinum</v>
      </c>
      <c r="I1163" s="4" t="str">
        <f>VLOOKUP(E1163,Cleaned_CustomerTable!$A:$H,6,FALSE())</f>
        <v>Connecticut</v>
      </c>
      <c r="J1163" s="4" t="str">
        <f>Cleaned_SalesTable!D1163</f>
        <v>PROD19</v>
      </c>
      <c r="K1163" s="4" t="str">
        <f>VLOOKUP(J1163,Cleaned_ProductTable!$A:$F,2,FALSE())</f>
        <v>Knee Support Brace</v>
      </c>
      <c r="L1163" s="4" t="str">
        <f>VLOOKUP(J1163,Cleaned_ProductTable!$A:$F,3,FALSE())</f>
        <v>Sports</v>
      </c>
      <c r="M1163" s="4" t="str">
        <f>VLOOKUP(J1163,Cleaned_ProductTable!$A:$F,4,FALSE())</f>
        <v>May-Reese</v>
      </c>
      <c r="N1163" s="4">
        <f>VLOOKUP(J1163,Cleaned_ProductTable!$A:$F,5,FALSE())</f>
        <v>21.34</v>
      </c>
      <c r="O1163" s="4" t="str">
        <f>Cleaned_SalesTable!E1163</f>
        <v>STORE19</v>
      </c>
      <c r="P1163" s="4" t="str">
        <f>VLOOKUP(O1163,Cleaned_StoreTable!$A:$F,2,FALSE())</f>
        <v>Mann-Austin</v>
      </c>
      <c r="Q1163" s="4" t="str">
        <f>VLOOKUP(O1163,Cleaned_StoreTable!$A:$F,3,FALSE())</f>
        <v>East</v>
      </c>
      <c r="R1163" s="4" t="str">
        <f>VLOOKUP(O1163,Cleaned_StoreTable!$A:$F,5,FALSE())</f>
        <v>Online</v>
      </c>
      <c r="S1163" s="4">
        <f>Cleaned_SalesTable!F1163</f>
        <v>4</v>
      </c>
      <c r="T1163" s="9">
        <f>Cleaned_SalesTable!G1163</f>
        <v>58.92</v>
      </c>
      <c r="U1163" s="8">
        <f>Cleaned_SalesTable!H1163</f>
        <v>0.18</v>
      </c>
      <c r="V1163" s="4" t="str">
        <f>Cleaned_SalesTable!I1163</f>
        <v>Credit Card</v>
      </c>
      <c r="W1163" s="9">
        <f>Cleaned_SalesTable!J1163</f>
        <v>193.2576</v>
      </c>
      <c r="X1163" s="9">
        <f t="shared" si="110"/>
        <v>85.36</v>
      </c>
      <c r="Y1163" s="9">
        <f t="shared" si="111"/>
        <v>107.9</v>
      </c>
      <c r="Z1163" s="10">
        <f t="shared" si="112"/>
        <v>0.55830000000000002</v>
      </c>
      <c r="AA1163" s="4" t="str">
        <f t="shared" si="113"/>
        <v>Standard</v>
      </c>
    </row>
    <row r="1164" spans="1:27" ht="15" customHeight="1" x14ac:dyDescent="0.3">
      <c r="A1164" s="4" t="str">
        <f>Cleaned_SalesTable!A1164</f>
        <v>SALE1162</v>
      </c>
      <c r="B1164" s="26">
        <f>Cleaned_SalesTable!B1164</f>
        <v>45438</v>
      </c>
      <c r="C1164" s="4" t="str">
        <f t="shared" si="108"/>
        <v>May-2024</v>
      </c>
      <c r="D1164" s="24">
        <f t="shared" si="109"/>
        <v>2024</v>
      </c>
      <c r="E1164" s="4" t="str">
        <f>Cleaned_SalesTable!C1164</f>
        <v>CUST1188</v>
      </c>
      <c r="F1164" s="4" t="str">
        <f>VLOOKUP(E1164,Cleaned_CustomerTable!$A:$H,2,FALSE())</f>
        <v>Kimberly Brooks</v>
      </c>
      <c r="G1164" s="24">
        <f>VLOOKUP(E1164,Cleaned_CustomerTable!$A:$H,3,FALSE())</f>
        <v>42</v>
      </c>
      <c r="H1164" s="4" t="str">
        <f>VLOOKUP(E1164,Cleaned_CustomerTable!$A:$H,8,FALSE())</f>
        <v>Silver</v>
      </c>
      <c r="I1164" s="4" t="str">
        <f>VLOOKUP(E1164,Cleaned_CustomerTable!$A:$H,6,FALSE())</f>
        <v>New Mexico</v>
      </c>
      <c r="J1164" s="4" t="str">
        <f>Cleaned_SalesTable!D1164</f>
        <v>PROD71</v>
      </c>
      <c r="K1164" s="4" t="str">
        <f>VLOOKUP(J1164,Cleaned_ProductTable!$A:$F,2,FALSE())</f>
        <v>Hair Repair Oil Treatment</v>
      </c>
      <c r="L1164" s="4" t="str">
        <f>VLOOKUP(J1164,Cleaned_ProductTable!$A:$F,3,FALSE())</f>
        <v>Beauty</v>
      </c>
      <c r="M1164" s="4" t="str">
        <f>VLOOKUP(J1164,Cleaned_ProductTable!$A:$F,4,FALSE())</f>
        <v>Hopkins Ltd</v>
      </c>
      <c r="N1164" s="4">
        <f>VLOOKUP(J1164,Cleaned_ProductTable!$A:$F,5,FALSE())</f>
        <v>214.32</v>
      </c>
      <c r="O1164" s="4" t="str">
        <f>Cleaned_SalesTable!E1164</f>
        <v>STORE10</v>
      </c>
      <c r="P1164" s="4" t="str">
        <f>VLOOKUP(O1164,Cleaned_StoreTable!$A:$F,2,FALSE())</f>
        <v>Hill, Wagner and Ballard</v>
      </c>
      <c r="Q1164" s="4" t="str">
        <f>VLOOKUP(O1164,Cleaned_StoreTable!$A:$F,3,FALSE())</f>
        <v>East</v>
      </c>
      <c r="R1164" s="4" t="str">
        <f>VLOOKUP(O1164,Cleaned_StoreTable!$A:$F,5,FALSE())</f>
        <v>Online</v>
      </c>
      <c r="S1164" s="4">
        <f>Cleaned_SalesTable!F1164</f>
        <v>2</v>
      </c>
      <c r="T1164" s="9">
        <f>Cleaned_SalesTable!G1164</f>
        <v>913.08</v>
      </c>
      <c r="U1164" s="8">
        <f>Cleaned_SalesTable!H1164</f>
        <v>0.26</v>
      </c>
      <c r="V1164" s="4" t="str">
        <f>Cleaned_SalesTable!I1164</f>
        <v>Credit Card</v>
      </c>
      <c r="W1164" s="9">
        <f>Cleaned_SalesTable!J1164</f>
        <v>1351.3584000000001</v>
      </c>
      <c r="X1164" s="9">
        <f t="shared" si="110"/>
        <v>428.64</v>
      </c>
      <c r="Y1164" s="9">
        <f t="shared" si="111"/>
        <v>922.72</v>
      </c>
      <c r="Z1164" s="10">
        <f t="shared" si="112"/>
        <v>0.68279999999999996</v>
      </c>
      <c r="AA1164" s="4" t="str">
        <f t="shared" si="113"/>
        <v>High Value</v>
      </c>
    </row>
    <row r="1165" spans="1:27" ht="15" customHeight="1" x14ac:dyDescent="0.3">
      <c r="A1165" s="4" t="str">
        <f>Cleaned_SalesTable!A1165</f>
        <v>SALE1163</v>
      </c>
      <c r="B1165" s="26">
        <f>Cleaned_SalesTable!B1165</f>
        <v>45691</v>
      </c>
      <c r="C1165" s="4" t="str">
        <f t="shared" si="108"/>
        <v>Feb-2025</v>
      </c>
      <c r="D1165" s="24">
        <f t="shared" si="109"/>
        <v>2025</v>
      </c>
      <c r="E1165" s="4" t="str">
        <f>Cleaned_SalesTable!C1165</f>
        <v>CUST1242</v>
      </c>
      <c r="F1165" s="4" t="str">
        <f>VLOOKUP(E1165,Cleaned_CustomerTable!$A:$H,2,FALSE())</f>
        <v>William Jackson</v>
      </c>
      <c r="G1165" s="24">
        <f>VLOOKUP(E1165,Cleaned_CustomerTable!$A:$H,3,FALSE())</f>
        <v>58</v>
      </c>
      <c r="H1165" s="4" t="str">
        <f>VLOOKUP(E1165,Cleaned_CustomerTable!$A:$H,8,FALSE())</f>
        <v>Silver</v>
      </c>
      <c r="I1165" s="4" t="str">
        <f>VLOOKUP(E1165,Cleaned_CustomerTable!$A:$H,6,FALSE())</f>
        <v>Connecticut</v>
      </c>
      <c r="J1165" s="4" t="str">
        <f>Cleaned_SalesTable!D1165</f>
        <v>PROD81</v>
      </c>
      <c r="K1165" s="4" t="str">
        <f>VLOOKUP(J1165,Cleaned_ProductTable!$A:$F,2,FALSE())</f>
        <v>Badminton Racket Set</v>
      </c>
      <c r="L1165" s="4" t="str">
        <f>VLOOKUP(J1165,Cleaned_ProductTable!$A:$F,3,FALSE())</f>
        <v>Sports</v>
      </c>
      <c r="M1165" s="4" t="str">
        <f>VLOOKUP(J1165,Cleaned_ProductTable!$A:$F,4,FALSE())</f>
        <v>Robinson-Brown</v>
      </c>
      <c r="N1165" s="4">
        <f>VLOOKUP(J1165,Cleaned_ProductTable!$A:$F,5,FALSE())</f>
        <v>285.54000000000002</v>
      </c>
      <c r="O1165" s="4" t="str">
        <f>Cleaned_SalesTable!E1165</f>
        <v>STORE1</v>
      </c>
      <c r="P1165" s="4" t="str">
        <f>VLOOKUP(O1165,Cleaned_StoreTable!$A:$F,2,FALSE())</f>
        <v>Martinez, Adkins and Johnson</v>
      </c>
      <c r="Q1165" s="4" t="str">
        <f>VLOOKUP(O1165,Cleaned_StoreTable!$A:$F,3,FALSE())</f>
        <v>North</v>
      </c>
      <c r="R1165" s="4" t="str">
        <f>VLOOKUP(O1165,Cleaned_StoreTable!$A:$F,5,FALSE())</f>
        <v>Flagship</v>
      </c>
      <c r="S1165" s="4">
        <f>Cleaned_SalesTable!F1165</f>
        <v>1</v>
      </c>
      <c r="T1165" s="9">
        <f>Cleaned_SalesTable!G1165</f>
        <v>791.83</v>
      </c>
      <c r="U1165" s="8">
        <f>Cleaned_SalesTable!H1165</f>
        <v>0.28000000000000003</v>
      </c>
      <c r="V1165" s="4" t="str">
        <f>Cleaned_SalesTable!I1165</f>
        <v>PayPal</v>
      </c>
      <c r="W1165" s="9">
        <f>Cleaned_SalesTable!J1165</f>
        <v>570.11760000000004</v>
      </c>
      <c r="X1165" s="9">
        <f t="shared" si="110"/>
        <v>285.54000000000002</v>
      </c>
      <c r="Y1165" s="9">
        <f t="shared" si="111"/>
        <v>284.58</v>
      </c>
      <c r="Z1165" s="10">
        <f t="shared" si="112"/>
        <v>0.49919999999999998</v>
      </c>
      <c r="AA1165" s="4" t="str">
        <f t="shared" si="113"/>
        <v>Standard</v>
      </c>
    </row>
    <row r="1166" spans="1:27" ht="15" customHeight="1" x14ac:dyDescent="0.3">
      <c r="A1166" s="4" t="str">
        <f>Cleaned_SalesTable!A1166</f>
        <v>SALE1164</v>
      </c>
      <c r="B1166" s="26">
        <f>Cleaned_SalesTable!B1166</f>
        <v>45506</v>
      </c>
      <c r="C1166" s="4" t="str">
        <f t="shared" si="108"/>
        <v>Aug-2024</v>
      </c>
      <c r="D1166" s="24">
        <f t="shared" si="109"/>
        <v>2024</v>
      </c>
      <c r="E1166" s="4" t="str">
        <f>Cleaned_SalesTable!C1166</f>
        <v>CUST1471</v>
      </c>
      <c r="F1166" s="4" t="str">
        <f>VLOOKUP(E1166,Cleaned_CustomerTable!$A:$H,2,FALSE())</f>
        <v>Debra Mccullough</v>
      </c>
      <c r="G1166" s="24">
        <f>VLOOKUP(E1166,Cleaned_CustomerTable!$A:$H,3,FALSE())</f>
        <v>42</v>
      </c>
      <c r="H1166" s="4" t="str">
        <f>VLOOKUP(E1166,Cleaned_CustomerTable!$A:$H,8,FALSE())</f>
        <v>Platinum</v>
      </c>
      <c r="I1166" s="4" t="str">
        <f>VLOOKUP(E1166,Cleaned_CustomerTable!$A:$H,6,FALSE())</f>
        <v>Montana</v>
      </c>
      <c r="J1166" s="4" t="str">
        <f>Cleaned_SalesTable!D1166</f>
        <v>PROD3</v>
      </c>
      <c r="K1166" s="4" t="str">
        <f>VLOOKUP(J1166,Cleaned_ProductTable!$A:$F,2,FALSE())</f>
        <v>Men's Running Jacket</v>
      </c>
      <c r="L1166" s="4" t="str">
        <f>VLOOKUP(J1166,Cleaned_ProductTable!$A:$F,3,FALSE())</f>
        <v>Clothing</v>
      </c>
      <c r="M1166" s="4" t="str">
        <f>VLOOKUP(J1166,Cleaned_ProductTable!$A:$F,4,FALSE())</f>
        <v>Pineda Ltd</v>
      </c>
      <c r="N1166" s="4">
        <f>VLOOKUP(J1166,Cleaned_ProductTable!$A:$F,5,FALSE())</f>
        <v>364.67</v>
      </c>
      <c r="O1166" s="4" t="str">
        <f>Cleaned_SalesTable!E1166</f>
        <v>STORE15</v>
      </c>
      <c r="P1166" s="4" t="str">
        <f>VLOOKUP(O1166,Cleaned_StoreTable!$A:$F,2,FALSE())</f>
        <v>Shelton PLC</v>
      </c>
      <c r="Q1166" s="4" t="str">
        <f>VLOOKUP(O1166,Cleaned_StoreTable!$A:$F,3,FALSE())</f>
        <v>North</v>
      </c>
      <c r="R1166" s="4" t="str">
        <f>VLOOKUP(O1166,Cleaned_StoreTable!$A:$F,5,FALSE())</f>
        <v>Flagship</v>
      </c>
      <c r="S1166" s="4">
        <f>Cleaned_SalesTable!F1166</f>
        <v>1</v>
      </c>
      <c r="T1166" s="9">
        <f>Cleaned_SalesTable!G1166</f>
        <v>74.290000000000006</v>
      </c>
      <c r="U1166" s="8">
        <f>Cleaned_SalesTable!H1166</f>
        <v>0.3</v>
      </c>
      <c r="V1166" s="4" t="str">
        <f>Cleaned_SalesTable!I1166</f>
        <v>COD</v>
      </c>
      <c r="W1166" s="9">
        <f>Cleaned_SalesTable!J1166</f>
        <v>52.003</v>
      </c>
      <c r="X1166" s="9">
        <f t="shared" si="110"/>
        <v>364.67</v>
      </c>
      <c r="Y1166" s="9">
        <f t="shared" si="111"/>
        <v>-312.67</v>
      </c>
      <c r="Z1166" s="10">
        <f t="shared" si="112"/>
        <v>-6.0125000000000002</v>
      </c>
      <c r="AA1166" s="4" t="str">
        <f t="shared" si="113"/>
        <v>Standard</v>
      </c>
    </row>
    <row r="1167" spans="1:27" ht="15" customHeight="1" x14ac:dyDescent="0.3">
      <c r="A1167" s="4" t="str">
        <f>Cleaned_SalesTable!A1167</f>
        <v>SALE1165</v>
      </c>
      <c r="B1167" s="26">
        <f>Cleaned_SalesTable!B1167</f>
        <v>45251</v>
      </c>
      <c r="C1167" s="4" t="str">
        <f t="shared" si="108"/>
        <v>Nov-2023</v>
      </c>
      <c r="D1167" s="24">
        <f t="shared" si="109"/>
        <v>2023</v>
      </c>
      <c r="E1167" s="4" t="str">
        <f>Cleaned_SalesTable!C1167</f>
        <v>CUST1243</v>
      </c>
      <c r="F1167" s="4" t="str">
        <f>VLOOKUP(E1167,Cleaned_CustomerTable!$A:$H,2,FALSE())</f>
        <v>Brian Hammond</v>
      </c>
      <c r="G1167" s="24">
        <f>VLOOKUP(E1167,Cleaned_CustomerTable!$A:$H,3,FALSE())</f>
        <v>56</v>
      </c>
      <c r="H1167" s="4" t="str">
        <f>VLOOKUP(E1167,Cleaned_CustomerTable!$A:$H,8,FALSE())</f>
        <v>Gold</v>
      </c>
      <c r="I1167" s="4" t="str">
        <f>VLOOKUP(E1167,Cleaned_CustomerTable!$A:$H,6,FALSE())</f>
        <v>Texas</v>
      </c>
      <c r="J1167" s="4" t="str">
        <f>Cleaned_SalesTable!D1167</f>
        <v>PROD35</v>
      </c>
      <c r="K1167" s="4" t="str">
        <f>VLOOKUP(J1167,Cleaned_ProductTable!$A:$F,2,FALSE())</f>
        <v>Bedroom Table Lamp</v>
      </c>
      <c r="L1167" s="4" t="str">
        <f>VLOOKUP(J1167,Cleaned_ProductTable!$A:$F,3,FALSE())</f>
        <v>Home</v>
      </c>
      <c r="M1167" s="4" t="str">
        <f>VLOOKUP(J1167,Cleaned_ProductTable!$A:$F,4,FALSE())</f>
        <v>Jones LLC</v>
      </c>
      <c r="N1167" s="4">
        <f>VLOOKUP(J1167,Cleaned_ProductTable!$A:$F,5,FALSE())</f>
        <v>382.22</v>
      </c>
      <c r="O1167" s="4" t="str">
        <f>Cleaned_SalesTable!E1167</f>
        <v>STORE0</v>
      </c>
      <c r="P1167" s="4" t="str">
        <f>VLOOKUP(O1167,Cleaned_StoreTable!$A:$F,2,FALSE())</f>
        <v>Rivera-Warner</v>
      </c>
      <c r="Q1167" s="4" t="str">
        <f>VLOOKUP(O1167,Cleaned_StoreTable!$A:$F,3,FALSE())</f>
        <v>East</v>
      </c>
      <c r="R1167" s="4" t="str">
        <f>VLOOKUP(O1167,Cleaned_StoreTable!$A:$F,5,FALSE())</f>
        <v>Flagship</v>
      </c>
      <c r="S1167" s="4">
        <f>Cleaned_SalesTable!F1167</f>
        <v>2</v>
      </c>
      <c r="T1167" s="9">
        <f>Cleaned_SalesTable!G1167</f>
        <v>961.68</v>
      </c>
      <c r="U1167" s="8">
        <f>Cleaned_SalesTable!H1167</f>
        <v>0.27</v>
      </c>
      <c r="V1167" s="4" t="str">
        <f>Cleaned_SalesTable!I1167</f>
        <v>PayPal</v>
      </c>
      <c r="W1167" s="9">
        <f>Cleaned_SalesTable!J1167</f>
        <v>1404.0527999999999</v>
      </c>
      <c r="X1167" s="9">
        <f t="shared" si="110"/>
        <v>764.44</v>
      </c>
      <c r="Y1167" s="9">
        <f t="shared" si="111"/>
        <v>639.61</v>
      </c>
      <c r="Z1167" s="10">
        <f t="shared" si="112"/>
        <v>0.45550000000000002</v>
      </c>
      <c r="AA1167" s="4" t="str">
        <f t="shared" si="113"/>
        <v>High Value</v>
      </c>
    </row>
    <row r="1168" spans="1:27" ht="15" customHeight="1" x14ac:dyDescent="0.3">
      <c r="A1168" s="4" t="str">
        <f>Cleaned_SalesTable!A1168</f>
        <v>SALE1166</v>
      </c>
      <c r="B1168" s="26">
        <f>Cleaned_SalesTable!B1168</f>
        <v>45722</v>
      </c>
      <c r="C1168" s="4" t="str">
        <f t="shared" si="108"/>
        <v>Mar-2025</v>
      </c>
      <c r="D1168" s="24">
        <f t="shared" si="109"/>
        <v>2025</v>
      </c>
      <c r="E1168" s="4" t="str">
        <f>Cleaned_SalesTable!C1168</f>
        <v>CUST1494</v>
      </c>
      <c r="F1168" s="4" t="str">
        <f>VLOOKUP(E1168,Cleaned_CustomerTable!$A:$H,2,FALSE())</f>
        <v>Justin Lopez</v>
      </c>
      <c r="G1168" s="24">
        <f>VLOOKUP(E1168,Cleaned_CustomerTable!$A:$H,3,FALSE())</f>
        <v>21</v>
      </c>
      <c r="H1168" s="4" t="str">
        <f>VLOOKUP(E1168,Cleaned_CustomerTable!$A:$H,8,FALSE())</f>
        <v>Gold</v>
      </c>
      <c r="I1168" s="4" t="str">
        <f>VLOOKUP(E1168,Cleaned_CustomerTable!$A:$H,6,FALSE())</f>
        <v>Texas</v>
      </c>
      <c r="J1168" s="4" t="str">
        <f>Cleaned_SalesTable!D1168</f>
        <v>PROD19</v>
      </c>
      <c r="K1168" s="4" t="str">
        <f>VLOOKUP(J1168,Cleaned_ProductTable!$A:$F,2,FALSE())</f>
        <v>Knee Support Brace</v>
      </c>
      <c r="L1168" s="4" t="str">
        <f>VLOOKUP(J1168,Cleaned_ProductTable!$A:$F,3,FALSE())</f>
        <v>Sports</v>
      </c>
      <c r="M1168" s="4" t="str">
        <f>VLOOKUP(J1168,Cleaned_ProductTable!$A:$F,4,FALSE())</f>
        <v>May-Reese</v>
      </c>
      <c r="N1168" s="4">
        <f>VLOOKUP(J1168,Cleaned_ProductTable!$A:$F,5,FALSE())</f>
        <v>21.34</v>
      </c>
      <c r="O1168" s="4" t="str">
        <f>Cleaned_SalesTable!E1168</f>
        <v>STORE14</v>
      </c>
      <c r="P1168" s="4" t="str">
        <f>VLOOKUP(O1168,Cleaned_StoreTable!$A:$F,2,FALSE())</f>
        <v>Mcdonald Inc</v>
      </c>
      <c r="Q1168" s="4" t="str">
        <f>VLOOKUP(O1168,Cleaned_StoreTable!$A:$F,3,FALSE())</f>
        <v>South</v>
      </c>
      <c r="R1168" s="4" t="str">
        <f>VLOOKUP(O1168,Cleaned_StoreTable!$A:$F,5,FALSE())</f>
        <v>Outlet</v>
      </c>
      <c r="S1168" s="4">
        <f>Cleaned_SalesTable!F1168</f>
        <v>1</v>
      </c>
      <c r="T1168" s="9">
        <f>Cleaned_SalesTable!G1168</f>
        <v>90.72</v>
      </c>
      <c r="U1168" s="8">
        <f>Cleaned_SalesTable!H1168</f>
        <v>0.1</v>
      </c>
      <c r="V1168" s="4" t="str">
        <f>Cleaned_SalesTable!I1168</f>
        <v>PayPal</v>
      </c>
      <c r="W1168" s="9">
        <f>Cleaned_SalesTable!J1168</f>
        <v>81.647999999999996</v>
      </c>
      <c r="X1168" s="9">
        <f t="shared" si="110"/>
        <v>21.34</v>
      </c>
      <c r="Y1168" s="9">
        <f t="shared" si="111"/>
        <v>60.31</v>
      </c>
      <c r="Z1168" s="10">
        <f t="shared" si="112"/>
        <v>0.73870000000000002</v>
      </c>
      <c r="AA1168" s="4" t="str">
        <f t="shared" si="113"/>
        <v>Standard</v>
      </c>
    </row>
    <row r="1169" spans="1:27" ht="15" customHeight="1" x14ac:dyDescent="0.3">
      <c r="A1169" s="4" t="str">
        <f>Cleaned_SalesTable!A1169</f>
        <v>SALE1167</v>
      </c>
      <c r="B1169" s="26">
        <f>Cleaned_SalesTable!B1169</f>
        <v>45689</v>
      </c>
      <c r="C1169" s="4" t="str">
        <f t="shared" si="108"/>
        <v>Feb-2025</v>
      </c>
      <c r="D1169" s="24">
        <f t="shared" si="109"/>
        <v>2025</v>
      </c>
      <c r="E1169" s="4" t="str">
        <f>Cleaned_SalesTable!C1169</f>
        <v>CUST1060</v>
      </c>
      <c r="F1169" s="4" t="str">
        <f>VLOOKUP(E1169,Cleaned_CustomerTable!$A:$H,2,FALSE())</f>
        <v>Dr. David Smith</v>
      </c>
      <c r="G1169" s="24">
        <f>VLOOKUP(E1169,Cleaned_CustomerTable!$A:$H,3,FALSE())</f>
        <v>22</v>
      </c>
      <c r="H1169" s="4" t="str">
        <f>VLOOKUP(E1169,Cleaned_CustomerTable!$A:$H,8,FALSE())</f>
        <v>Silver</v>
      </c>
      <c r="I1169" s="4" t="str">
        <f>VLOOKUP(E1169,Cleaned_CustomerTable!$A:$H,6,FALSE())</f>
        <v>Alaska</v>
      </c>
      <c r="J1169" s="4" t="str">
        <f>Cleaned_SalesTable!D1169</f>
        <v>PROD58</v>
      </c>
      <c r="K1169" s="4" t="str">
        <f>VLOOKUP(J1169,Cleaned_ProductTable!$A:$F,2,FALSE())</f>
        <v>Womens Cotton Scarf</v>
      </c>
      <c r="L1169" s="4" t="str">
        <f>VLOOKUP(J1169,Cleaned_ProductTable!$A:$F,3,FALSE())</f>
        <v>Clothing</v>
      </c>
      <c r="M1169" s="4" t="str">
        <f>VLOOKUP(J1169,Cleaned_ProductTable!$A:$F,4,FALSE())</f>
        <v>Shepherd-Gould</v>
      </c>
      <c r="N1169" s="4">
        <f>VLOOKUP(J1169,Cleaned_ProductTable!$A:$F,5,FALSE())</f>
        <v>113.83</v>
      </c>
      <c r="O1169" s="4" t="str">
        <f>Cleaned_SalesTable!E1169</f>
        <v>STORE7</v>
      </c>
      <c r="P1169" s="4" t="str">
        <f>VLOOKUP(O1169,Cleaned_StoreTable!$A:$F,2,FALSE())</f>
        <v>Martinez-Mullins</v>
      </c>
      <c r="Q1169" s="4" t="str">
        <f>VLOOKUP(O1169,Cleaned_StoreTable!$A:$F,3,FALSE())</f>
        <v>South</v>
      </c>
      <c r="R1169" s="4" t="str">
        <f>VLOOKUP(O1169,Cleaned_StoreTable!$A:$F,5,FALSE())</f>
        <v>Online</v>
      </c>
      <c r="S1169" s="4">
        <f>Cleaned_SalesTable!F1169</f>
        <v>1</v>
      </c>
      <c r="T1169" s="9">
        <f>Cleaned_SalesTable!G1169</f>
        <v>458.69</v>
      </c>
      <c r="U1169" s="8">
        <f>Cleaned_SalesTable!H1169</f>
        <v>0.16</v>
      </c>
      <c r="V1169" s="4" t="str">
        <f>Cleaned_SalesTable!I1169</f>
        <v>PayPal</v>
      </c>
      <c r="W1169" s="9">
        <f>Cleaned_SalesTable!J1169</f>
        <v>385.2996</v>
      </c>
      <c r="X1169" s="9">
        <f t="shared" si="110"/>
        <v>113.83</v>
      </c>
      <c r="Y1169" s="9">
        <f t="shared" si="111"/>
        <v>271.47000000000003</v>
      </c>
      <c r="Z1169" s="10">
        <f t="shared" si="112"/>
        <v>0.7046</v>
      </c>
      <c r="AA1169" s="4" t="str">
        <f t="shared" si="113"/>
        <v>Standard</v>
      </c>
    </row>
    <row r="1170" spans="1:27" ht="15" customHeight="1" x14ac:dyDescent="0.3">
      <c r="A1170" s="4" t="str">
        <f>Cleaned_SalesTable!A1170</f>
        <v>SALE1168</v>
      </c>
      <c r="B1170" s="26">
        <f>Cleaned_SalesTable!B1170</f>
        <v>45346</v>
      </c>
      <c r="C1170" s="4" t="str">
        <f t="shared" si="108"/>
        <v>Feb-2024</v>
      </c>
      <c r="D1170" s="24">
        <f t="shared" si="109"/>
        <v>2024</v>
      </c>
      <c r="E1170" s="4" t="str">
        <f>Cleaned_SalesTable!C1170</f>
        <v>CUST1231</v>
      </c>
      <c r="F1170" s="4" t="str">
        <f>VLOOKUP(E1170,Cleaned_CustomerTable!$A:$H,2,FALSE())</f>
        <v>Timothy Juarez</v>
      </c>
      <c r="G1170" s="24">
        <f>VLOOKUP(E1170,Cleaned_CustomerTable!$A:$H,3,FALSE())</f>
        <v>22</v>
      </c>
      <c r="H1170" s="4" t="str">
        <f>VLOOKUP(E1170,Cleaned_CustomerTable!$A:$H,8,FALSE())</f>
        <v>Bronze</v>
      </c>
      <c r="I1170" s="4" t="str">
        <f>VLOOKUP(E1170,Cleaned_CustomerTable!$A:$H,6,FALSE())</f>
        <v>South Carolina</v>
      </c>
      <c r="J1170" s="4" t="str">
        <f>Cleaned_SalesTable!D1170</f>
        <v>PROD34</v>
      </c>
      <c r="K1170" s="4" t="str">
        <f>VLOOKUP(J1170,Cleaned_ProductTable!$A:$F,2,FALSE())</f>
        <v>Gaming Mechanical Keyboard</v>
      </c>
      <c r="L1170" s="4" t="str">
        <f>VLOOKUP(J1170,Cleaned_ProductTable!$A:$F,3,FALSE())</f>
        <v>Electronics</v>
      </c>
      <c r="M1170" s="4" t="str">
        <f>VLOOKUP(J1170,Cleaned_ProductTable!$A:$F,4,FALSE())</f>
        <v>Lucero LLC</v>
      </c>
      <c r="N1170" s="4">
        <f>VLOOKUP(J1170,Cleaned_ProductTable!$A:$F,5,FALSE())</f>
        <v>419.28</v>
      </c>
      <c r="O1170" s="4" t="str">
        <f>Cleaned_SalesTable!E1170</f>
        <v>STORE7</v>
      </c>
      <c r="P1170" s="4" t="str">
        <f>VLOOKUP(O1170,Cleaned_StoreTable!$A:$F,2,FALSE())</f>
        <v>Martinez-Mullins</v>
      </c>
      <c r="Q1170" s="4" t="str">
        <f>VLOOKUP(O1170,Cleaned_StoreTable!$A:$F,3,FALSE())</f>
        <v>South</v>
      </c>
      <c r="R1170" s="4" t="str">
        <f>VLOOKUP(O1170,Cleaned_StoreTable!$A:$F,5,FALSE())</f>
        <v>Online</v>
      </c>
      <c r="S1170" s="4">
        <f>Cleaned_SalesTable!F1170</f>
        <v>1</v>
      </c>
      <c r="T1170" s="9">
        <f>Cleaned_SalesTable!G1170</f>
        <v>168.29</v>
      </c>
      <c r="U1170" s="8">
        <f>Cleaned_SalesTable!H1170</f>
        <v>0.05</v>
      </c>
      <c r="V1170" s="4" t="str">
        <f>Cleaned_SalesTable!I1170</f>
        <v>PayPal</v>
      </c>
      <c r="W1170" s="9">
        <f>Cleaned_SalesTable!J1170</f>
        <v>159.87549999999999</v>
      </c>
      <c r="X1170" s="9">
        <f t="shared" si="110"/>
        <v>419.28</v>
      </c>
      <c r="Y1170" s="9">
        <f t="shared" si="111"/>
        <v>-259.39999999999998</v>
      </c>
      <c r="Z1170" s="10">
        <f t="shared" si="112"/>
        <v>-1.6225000000000001</v>
      </c>
      <c r="AA1170" s="4" t="str">
        <f t="shared" si="113"/>
        <v>Standard</v>
      </c>
    </row>
    <row r="1171" spans="1:27" ht="15" customHeight="1" x14ac:dyDescent="0.3">
      <c r="A1171" s="4" t="str">
        <f>Cleaned_SalesTable!A1171</f>
        <v>SALE1169</v>
      </c>
      <c r="B1171" s="26">
        <f>Cleaned_SalesTable!B1171</f>
        <v>45549</v>
      </c>
      <c r="C1171" s="4" t="str">
        <f t="shared" si="108"/>
        <v>Sep-2024</v>
      </c>
      <c r="D1171" s="24">
        <f t="shared" si="109"/>
        <v>2024</v>
      </c>
      <c r="E1171" s="4" t="str">
        <f>Cleaned_SalesTable!C1171</f>
        <v>CUST1211</v>
      </c>
      <c r="F1171" s="4" t="str">
        <f>VLOOKUP(E1171,Cleaned_CustomerTable!$A:$H,2,FALSE())</f>
        <v>Rodney Huffman</v>
      </c>
      <c r="G1171" s="24">
        <f>VLOOKUP(E1171,Cleaned_CustomerTable!$A:$H,3,FALSE())</f>
        <v>20</v>
      </c>
      <c r="H1171" s="4" t="str">
        <f>VLOOKUP(E1171,Cleaned_CustomerTable!$A:$H,8,FALSE())</f>
        <v>Silver</v>
      </c>
      <c r="I1171" s="4" t="str">
        <f>VLOOKUP(E1171,Cleaned_CustomerTable!$A:$H,6,FALSE())</f>
        <v>Delaware</v>
      </c>
      <c r="J1171" s="4" t="str">
        <f>Cleaned_SalesTable!D1171</f>
        <v>PROD17</v>
      </c>
      <c r="K1171" s="4" t="str">
        <f>VLOOKUP(J1171,Cleaned_ProductTable!$A:$F,2,FALSE())</f>
        <v>Soccer Training Cone Set</v>
      </c>
      <c r="L1171" s="4" t="str">
        <f>VLOOKUP(J1171,Cleaned_ProductTable!$A:$F,3,FALSE())</f>
        <v>Sports</v>
      </c>
      <c r="M1171" s="4" t="str">
        <f>VLOOKUP(J1171,Cleaned_ProductTable!$A:$F,4,FALSE())</f>
        <v>Ford, Murphy and Wilson</v>
      </c>
      <c r="N1171" s="4">
        <f>VLOOKUP(J1171,Cleaned_ProductTable!$A:$F,5,FALSE())</f>
        <v>144.53</v>
      </c>
      <c r="O1171" s="4" t="str">
        <f>Cleaned_SalesTable!E1171</f>
        <v>STORE17</v>
      </c>
      <c r="P1171" s="4" t="str">
        <f>VLOOKUP(O1171,Cleaned_StoreTable!$A:$F,2,FALSE())</f>
        <v>Holloway Ltd</v>
      </c>
      <c r="Q1171" s="4" t="str">
        <f>VLOOKUP(O1171,Cleaned_StoreTable!$A:$F,3,FALSE())</f>
        <v>North</v>
      </c>
      <c r="R1171" s="4" t="str">
        <f>VLOOKUP(O1171,Cleaned_StoreTable!$A:$F,5,FALSE())</f>
        <v>Flagship</v>
      </c>
      <c r="S1171" s="4">
        <f>Cleaned_SalesTable!F1171</f>
        <v>1</v>
      </c>
      <c r="T1171" s="9">
        <f>Cleaned_SalesTable!G1171</f>
        <v>391.77</v>
      </c>
      <c r="U1171" s="8">
        <f>Cleaned_SalesTable!H1171</f>
        <v>0.1</v>
      </c>
      <c r="V1171" s="4" t="str">
        <f>Cleaned_SalesTable!I1171</f>
        <v>PayPal</v>
      </c>
      <c r="W1171" s="9">
        <f>Cleaned_SalesTable!J1171</f>
        <v>352.59300000000002</v>
      </c>
      <c r="X1171" s="9">
        <f t="shared" si="110"/>
        <v>144.53</v>
      </c>
      <c r="Y1171" s="9">
        <f t="shared" si="111"/>
        <v>208.06</v>
      </c>
      <c r="Z1171" s="10">
        <f t="shared" si="112"/>
        <v>0.59009999999999996</v>
      </c>
      <c r="AA1171" s="4" t="str">
        <f t="shared" si="113"/>
        <v>Standard</v>
      </c>
    </row>
    <row r="1172" spans="1:27" ht="15" customHeight="1" x14ac:dyDescent="0.3">
      <c r="A1172" s="4" t="str">
        <f>Cleaned_SalesTable!A1172</f>
        <v>SALE1170</v>
      </c>
      <c r="B1172" s="26">
        <f>Cleaned_SalesTable!B1172</f>
        <v>45900</v>
      </c>
      <c r="C1172" s="4" t="str">
        <f t="shared" si="108"/>
        <v>Aug-2025</v>
      </c>
      <c r="D1172" s="24">
        <f t="shared" si="109"/>
        <v>2025</v>
      </c>
      <c r="E1172" s="4" t="str">
        <f>Cleaned_SalesTable!C1172</f>
        <v>CUST1343</v>
      </c>
      <c r="F1172" s="4" t="str">
        <f>VLOOKUP(E1172,Cleaned_CustomerTable!$A:$H,2,FALSE())</f>
        <v>Ryan Moore</v>
      </c>
      <c r="G1172" s="24">
        <f>VLOOKUP(E1172,Cleaned_CustomerTable!$A:$H,3,FALSE())</f>
        <v>38</v>
      </c>
      <c r="H1172" s="4" t="str">
        <f>VLOOKUP(E1172,Cleaned_CustomerTable!$A:$H,8,FALSE())</f>
        <v>Bronze</v>
      </c>
      <c r="I1172" s="4" t="str">
        <f>VLOOKUP(E1172,Cleaned_CustomerTable!$A:$H,6,FALSE())</f>
        <v>Virginia</v>
      </c>
      <c r="J1172" s="4" t="str">
        <f>Cleaned_SalesTable!D1172</f>
        <v>PROD12</v>
      </c>
      <c r="K1172" s="4" t="str">
        <f>VLOOKUP(J1172,Cleaned_ProductTable!$A:$F,2,FALSE())</f>
        <v>Hair Strengthening Shampoo</v>
      </c>
      <c r="L1172" s="4" t="str">
        <f>VLOOKUP(J1172,Cleaned_ProductTable!$A:$F,3,FALSE())</f>
        <v>Beauty</v>
      </c>
      <c r="M1172" s="4" t="str">
        <f>VLOOKUP(J1172,Cleaned_ProductTable!$A:$F,4,FALSE())</f>
        <v>Rice LLC</v>
      </c>
      <c r="N1172" s="4">
        <f>VLOOKUP(J1172,Cleaned_ProductTable!$A:$F,5,FALSE())</f>
        <v>115.82</v>
      </c>
      <c r="O1172" s="4" t="str">
        <f>Cleaned_SalesTable!E1172</f>
        <v>STORE14</v>
      </c>
      <c r="P1172" s="4" t="str">
        <f>VLOOKUP(O1172,Cleaned_StoreTable!$A:$F,2,FALSE())</f>
        <v>Mcdonald Inc</v>
      </c>
      <c r="Q1172" s="4" t="str">
        <f>VLOOKUP(O1172,Cleaned_StoreTable!$A:$F,3,FALSE())</f>
        <v>South</v>
      </c>
      <c r="R1172" s="4" t="str">
        <f>VLOOKUP(O1172,Cleaned_StoreTable!$A:$F,5,FALSE())</f>
        <v>Outlet</v>
      </c>
      <c r="S1172" s="4">
        <f>Cleaned_SalesTable!F1172</f>
        <v>1</v>
      </c>
      <c r="T1172" s="9">
        <f>Cleaned_SalesTable!G1172</f>
        <v>424.83</v>
      </c>
      <c r="U1172" s="8">
        <f>Cleaned_SalesTable!H1172</f>
        <v>0.05</v>
      </c>
      <c r="V1172" s="4" t="str">
        <f>Cleaned_SalesTable!I1172</f>
        <v>COD</v>
      </c>
      <c r="W1172" s="9">
        <f>Cleaned_SalesTable!J1172</f>
        <v>403.58850000000001</v>
      </c>
      <c r="X1172" s="9">
        <f t="shared" si="110"/>
        <v>115.82</v>
      </c>
      <c r="Y1172" s="9">
        <f t="shared" si="111"/>
        <v>287.77</v>
      </c>
      <c r="Z1172" s="10">
        <f t="shared" si="112"/>
        <v>0.71299999999999997</v>
      </c>
      <c r="AA1172" s="4" t="str">
        <f t="shared" si="113"/>
        <v>Standard</v>
      </c>
    </row>
    <row r="1173" spans="1:27" ht="15" customHeight="1" x14ac:dyDescent="0.3">
      <c r="A1173" s="4" t="str">
        <f>Cleaned_SalesTable!A1173</f>
        <v>SALE1171</v>
      </c>
      <c r="B1173" s="26">
        <f>Cleaned_SalesTable!B1173</f>
        <v>45308</v>
      </c>
      <c r="C1173" s="4" t="str">
        <f t="shared" si="108"/>
        <v>Jan-2024</v>
      </c>
      <c r="D1173" s="24">
        <f t="shared" si="109"/>
        <v>2024</v>
      </c>
      <c r="E1173" s="4" t="str">
        <f>Cleaned_SalesTable!C1173</f>
        <v>CUST1053</v>
      </c>
      <c r="F1173" s="4" t="str">
        <f>VLOOKUP(E1173,Cleaned_CustomerTable!$A:$H,2,FALSE())</f>
        <v>Sharon Brown</v>
      </c>
      <c r="G1173" s="24">
        <f>VLOOKUP(E1173,Cleaned_CustomerTable!$A:$H,3,FALSE())</f>
        <v>37</v>
      </c>
      <c r="H1173" s="4" t="str">
        <f>VLOOKUP(E1173,Cleaned_CustomerTable!$A:$H,8,FALSE())</f>
        <v>Gold</v>
      </c>
      <c r="I1173" s="4" t="str">
        <f>VLOOKUP(E1173,Cleaned_CustomerTable!$A:$H,6,FALSE())</f>
        <v>Michigan</v>
      </c>
      <c r="J1173" s="4" t="str">
        <f>Cleaned_SalesTable!D1173</f>
        <v>PROD11</v>
      </c>
      <c r="K1173" s="4" t="str">
        <f>VLOOKUP(J1173,Cleaned_ProductTable!$A:$F,2,FALSE())</f>
        <v>HD Smart TV Stick</v>
      </c>
      <c r="L1173" s="4" t="str">
        <f>VLOOKUP(J1173,Cleaned_ProductTable!$A:$F,3,FALSE())</f>
        <v>Electronics</v>
      </c>
      <c r="M1173" s="4" t="str">
        <f>VLOOKUP(J1173,Cleaned_ProductTable!$A:$F,4,FALSE())</f>
        <v>Gibson, Hobbs and Weaver</v>
      </c>
      <c r="N1173" s="4">
        <f>VLOOKUP(J1173,Cleaned_ProductTable!$A:$F,5,FALSE())</f>
        <v>449.4</v>
      </c>
      <c r="O1173" s="4" t="str">
        <f>Cleaned_SalesTable!E1173</f>
        <v>STORE3</v>
      </c>
      <c r="P1173" s="4" t="str">
        <f>VLOOKUP(O1173,Cleaned_StoreTable!$A:$F,2,FALSE())</f>
        <v>Johnson-Wright</v>
      </c>
      <c r="Q1173" s="4" t="str">
        <f>VLOOKUP(O1173,Cleaned_StoreTable!$A:$F,3,FALSE())</f>
        <v>North</v>
      </c>
      <c r="R1173" s="4" t="str">
        <f>VLOOKUP(O1173,Cleaned_StoreTable!$A:$F,5,FALSE())</f>
        <v>Outlet</v>
      </c>
      <c r="S1173" s="4">
        <f>Cleaned_SalesTable!F1173</f>
        <v>1</v>
      </c>
      <c r="T1173" s="9">
        <f>Cleaned_SalesTable!G1173</f>
        <v>499.46</v>
      </c>
      <c r="U1173" s="8">
        <f>Cleaned_SalesTable!H1173</f>
        <v>0.1</v>
      </c>
      <c r="V1173" s="4" t="str">
        <f>Cleaned_SalesTable!I1173</f>
        <v>Credit Card</v>
      </c>
      <c r="W1173" s="9">
        <f>Cleaned_SalesTable!J1173</f>
        <v>449.51400000000001</v>
      </c>
      <c r="X1173" s="9">
        <f t="shared" si="110"/>
        <v>449.4</v>
      </c>
      <c r="Y1173" s="9">
        <f t="shared" si="111"/>
        <v>0.11</v>
      </c>
      <c r="Z1173" s="10">
        <f t="shared" si="112"/>
        <v>2.0000000000000001E-4</v>
      </c>
      <c r="AA1173" s="4" t="str">
        <f t="shared" si="113"/>
        <v>Standard</v>
      </c>
    </row>
    <row r="1174" spans="1:27" ht="15" customHeight="1" x14ac:dyDescent="0.3">
      <c r="A1174" s="4" t="str">
        <f>Cleaned_SalesTable!A1174</f>
        <v>SALE1172</v>
      </c>
      <c r="B1174" s="26">
        <f>Cleaned_SalesTable!B1174</f>
        <v>45336</v>
      </c>
      <c r="C1174" s="4" t="str">
        <f t="shared" si="108"/>
        <v>Feb-2024</v>
      </c>
      <c r="D1174" s="24">
        <f t="shared" si="109"/>
        <v>2024</v>
      </c>
      <c r="E1174" s="4" t="str">
        <f>Cleaned_SalesTable!C1174</f>
        <v>CUST1019</v>
      </c>
      <c r="F1174" s="4" t="str">
        <f>VLOOKUP(E1174,Cleaned_CustomerTable!$A:$H,2,FALSE())</f>
        <v>Michael Torres</v>
      </c>
      <c r="G1174" s="24">
        <f>VLOOKUP(E1174,Cleaned_CustomerTable!$A:$H,3,FALSE())</f>
        <v>46</v>
      </c>
      <c r="H1174" s="4" t="str">
        <f>VLOOKUP(E1174,Cleaned_CustomerTable!$A:$H,8,FALSE())</f>
        <v>Platinum</v>
      </c>
      <c r="I1174" s="4" t="str">
        <f>VLOOKUP(E1174,Cleaned_CustomerTable!$A:$H,6,FALSE())</f>
        <v>New Jersey</v>
      </c>
      <c r="J1174" s="4" t="str">
        <f>Cleaned_SalesTable!D1174</f>
        <v>PROD99</v>
      </c>
      <c r="K1174" s="4" t="str">
        <f>VLOOKUP(J1174,Cleaned_ProductTable!$A:$F,2,FALSE())</f>
        <v>Stainless Steel Cookware Set</v>
      </c>
      <c r="L1174" s="4" t="str">
        <f>VLOOKUP(J1174,Cleaned_ProductTable!$A:$F,3,FALSE())</f>
        <v>Home</v>
      </c>
      <c r="M1174" s="4" t="str">
        <f>VLOOKUP(J1174,Cleaned_ProductTable!$A:$F,4,FALSE())</f>
        <v>Campbell Ltd</v>
      </c>
      <c r="N1174" s="4">
        <f>VLOOKUP(J1174,Cleaned_ProductTable!$A:$F,5,FALSE())</f>
        <v>201.41</v>
      </c>
      <c r="O1174" s="4" t="str">
        <f>Cleaned_SalesTable!E1174</f>
        <v>STORE1</v>
      </c>
      <c r="P1174" s="4" t="str">
        <f>VLOOKUP(O1174,Cleaned_StoreTable!$A:$F,2,FALSE())</f>
        <v>Martinez, Adkins and Johnson</v>
      </c>
      <c r="Q1174" s="4" t="str">
        <f>VLOOKUP(O1174,Cleaned_StoreTable!$A:$F,3,FALSE())</f>
        <v>North</v>
      </c>
      <c r="R1174" s="4" t="str">
        <f>VLOOKUP(O1174,Cleaned_StoreTable!$A:$F,5,FALSE())</f>
        <v>Flagship</v>
      </c>
      <c r="S1174" s="4">
        <f>Cleaned_SalesTable!F1174</f>
        <v>2</v>
      </c>
      <c r="T1174" s="9">
        <f>Cleaned_SalesTable!G1174</f>
        <v>698.34</v>
      </c>
      <c r="U1174" s="8">
        <f>Cleaned_SalesTable!H1174</f>
        <v>0.15</v>
      </c>
      <c r="V1174" s="4" t="str">
        <f>Cleaned_SalesTable!I1174</f>
        <v>PayPal</v>
      </c>
      <c r="W1174" s="9">
        <f>Cleaned_SalesTable!J1174</f>
        <v>1187.1780000000001</v>
      </c>
      <c r="X1174" s="9">
        <f t="shared" si="110"/>
        <v>402.82</v>
      </c>
      <c r="Y1174" s="9">
        <f t="shared" si="111"/>
        <v>784.36</v>
      </c>
      <c r="Z1174" s="10">
        <f t="shared" si="112"/>
        <v>0.66069999999999995</v>
      </c>
      <c r="AA1174" s="4" t="str">
        <f t="shared" si="113"/>
        <v>High Value</v>
      </c>
    </row>
    <row r="1175" spans="1:27" ht="15" customHeight="1" x14ac:dyDescent="0.3">
      <c r="A1175" s="4" t="str">
        <f>Cleaned_SalesTable!A1175</f>
        <v>SALE1173</v>
      </c>
      <c r="B1175" s="26">
        <f>Cleaned_SalesTable!B1175</f>
        <v>45213</v>
      </c>
      <c r="C1175" s="4" t="str">
        <f t="shared" si="108"/>
        <v>Oct-2023</v>
      </c>
      <c r="D1175" s="24">
        <f t="shared" si="109"/>
        <v>2023</v>
      </c>
      <c r="E1175" s="4" t="str">
        <f>Cleaned_SalesTable!C1175</f>
        <v>CUST1283</v>
      </c>
      <c r="F1175" s="4" t="str">
        <f>VLOOKUP(E1175,Cleaned_CustomerTable!$A:$H,2,FALSE())</f>
        <v>Bryan Garcia</v>
      </c>
      <c r="G1175" s="24">
        <f>VLOOKUP(E1175,Cleaned_CustomerTable!$A:$H,3,FALSE())</f>
        <v>54</v>
      </c>
      <c r="H1175" s="4" t="str">
        <f>VLOOKUP(E1175,Cleaned_CustomerTable!$A:$H,8,FALSE())</f>
        <v>Silver</v>
      </c>
      <c r="I1175" s="4" t="str">
        <f>VLOOKUP(E1175,Cleaned_CustomerTable!$A:$H,6,FALSE())</f>
        <v>Wyoming</v>
      </c>
      <c r="J1175" s="4" t="str">
        <f>Cleaned_SalesTable!D1175</f>
        <v>PROD56</v>
      </c>
      <c r="K1175" s="4" t="str">
        <f>VLOOKUP(J1175,Cleaned_ProductTable!$A:$F,2,FALSE())</f>
        <v>Premium Blanket Throw</v>
      </c>
      <c r="L1175" s="4" t="str">
        <f>VLOOKUP(J1175,Cleaned_ProductTable!$A:$F,3,FALSE())</f>
        <v>Home</v>
      </c>
      <c r="M1175" s="4" t="str">
        <f>VLOOKUP(J1175,Cleaned_ProductTable!$A:$F,4,FALSE())</f>
        <v>Hernandez, Kennedy and Porter</v>
      </c>
      <c r="N1175" s="4">
        <f>VLOOKUP(J1175,Cleaned_ProductTable!$A:$F,5,FALSE())</f>
        <v>461.47</v>
      </c>
      <c r="O1175" s="4" t="str">
        <f>Cleaned_SalesTable!E1175</f>
        <v>STORE16</v>
      </c>
      <c r="P1175" s="4" t="str">
        <f>VLOOKUP(O1175,Cleaned_StoreTable!$A:$F,2,FALSE())</f>
        <v>Frederick-Wright</v>
      </c>
      <c r="Q1175" s="4" t="str">
        <f>VLOOKUP(O1175,Cleaned_StoreTable!$A:$F,3,FALSE())</f>
        <v>West</v>
      </c>
      <c r="R1175" s="4" t="str">
        <f>VLOOKUP(O1175,Cleaned_StoreTable!$A:$F,5,FALSE())</f>
        <v>Flagship</v>
      </c>
      <c r="S1175" s="4">
        <f>Cleaned_SalesTable!F1175</f>
        <v>2</v>
      </c>
      <c r="T1175" s="9">
        <f>Cleaned_SalesTable!G1175</f>
        <v>805.08</v>
      </c>
      <c r="U1175" s="8">
        <f>Cleaned_SalesTable!H1175</f>
        <v>0.27</v>
      </c>
      <c r="V1175" s="4" t="str">
        <f>Cleaned_SalesTable!I1175</f>
        <v>PayPal</v>
      </c>
      <c r="W1175" s="9">
        <f>Cleaned_SalesTable!J1175</f>
        <v>1175.4168</v>
      </c>
      <c r="X1175" s="9">
        <f t="shared" si="110"/>
        <v>922.94</v>
      </c>
      <c r="Y1175" s="9">
        <f t="shared" si="111"/>
        <v>252.48</v>
      </c>
      <c r="Z1175" s="10">
        <f t="shared" si="112"/>
        <v>0.21479999999999999</v>
      </c>
      <c r="AA1175" s="4" t="str">
        <f t="shared" si="113"/>
        <v>High Value</v>
      </c>
    </row>
    <row r="1176" spans="1:27" ht="15" customHeight="1" x14ac:dyDescent="0.3">
      <c r="A1176" s="4" t="str">
        <f>Cleaned_SalesTable!A1176</f>
        <v>SALE1174</v>
      </c>
      <c r="B1176" s="26">
        <f>Cleaned_SalesTable!B1176</f>
        <v>45742</v>
      </c>
      <c r="C1176" s="4" t="str">
        <f t="shared" si="108"/>
        <v>Mar-2025</v>
      </c>
      <c r="D1176" s="24">
        <f t="shared" si="109"/>
        <v>2025</v>
      </c>
      <c r="E1176" s="4" t="str">
        <f>Cleaned_SalesTable!C1176</f>
        <v>CUST1466</v>
      </c>
      <c r="F1176" s="4" t="str">
        <f>VLOOKUP(E1176,Cleaned_CustomerTable!$A:$H,2,FALSE())</f>
        <v>Cynthia Parrish</v>
      </c>
      <c r="G1176" s="24">
        <f>VLOOKUP(E1176,Cleaned_CustomerTable!$A:$H,3,FALSE())</f>
        <v>18</v>
      </c>
      <c r="H1176" s="4" t="str">
        <f>VLOOKUP(E1176,Cleaned_CustomerTable!$A:$H,8,FALSE())</f>
        <v>Silver</v>
      </c>
      <c r="I1176" s="4" t="str">
        <f>VLOOKUP(E1176,Cleaned_CustomerTable!$A:$H,6,FALSE())</f>
        <v>Minnesota</v>
      </c>
      <c r="J1176" s="4" t="str">
        <f>Cleaned_SalesTable!D1176</f>
        <v>PROD76</v>
      </c>
      <c r="K1176" s="4" t="str">
        <f>VLOOKUP(J1176,Cleaned_ProductTable!$A:$F,2,FALSE())</f>
        <v>Wireless Mouse</v>
      </c>
      <c r="L1176" s="4" t="str">
        <f>VLOOKUP(J1176,Cleaned_ProductTable!$A:$F,3,FALSE())</f>
        <v>Electronics</v>
      </c>
      <c r="M1176" s="4" t="str">
        <f>VLOOKUP(J1176,Cleaned_ProductTable!$A:$F,4,FALSE())</f>
        <v>Larson Ltd</v>
      </c>
      <c r="N1176" s="4">
        <f>VLOOKUP(J1176,Cleaned_ProductTable!$A:$F,5,FALSE())</f>
        <v>392.89</v>
      </c>
      <c r="O1176" s="4" t="str">
        <f>Cleaned_SalesTable!E1176</f>
        <v>STORE2</v>
      </c>
      <c r="P1176" s="4" t="str">
        <f>VLOOKUP(O1176,Cleaned_StoreTable!$A:$F,2,FALSE())</f>
        <v>Black-Horn</v>
      </c>
      <c r="Q1176" s="4" t="str">
        <f>VLOOKUP(O1176,Cleaned_StoreTable!$A:$F,3,FALSE())</f>
        <v>South</v>
      </c>
      <c r="R1176" s="4" t="str">
        <f>VLOOKUP(O1176,Cleaned_StoreTable!$A:$F,5,FALSE())</f>
        <v>Outlet</v>
      </c>
      <c r="S1176" s="4">
        <f>Cleaned_SalesTable!F1176</f>
        <v>4</v>
      </c>
      <c r="T1176" s="9">
        <f>Cleaned_SalesTable!G1176</f>
        <v>934.79</v>
      </c>
      <c r="U1176" s="8">
        <f>Cleaned_SalesTable!H1176</f>
        <v>0.08</v>
      </c>
      <c r="V1176" s="4" t="str">
        <f>Cleaned_SalesTable!I1176</f>
        <v>PayPal</v>
      </c>
      <c r="W1176" s="9">
        <f>Cleaned_SalesTable!J1176</f>
        <v>3440.0272</v>
      </c>
      <c r="X1176" s="9">
        <f t="shared" si="110"/>
        <v>1571.56</v>
      </c>
      <c r="Y1176" s="9">
        <f t="shared" si="111"/>
        <v>1868.47</v>
      </c>
      <c r="Z1176" s="10">
        <f t="shared" si="112"/>
        <v>0.54320000000000002</v>
      </c>
      <c r="AA1176" s="4" t="str">
        <f t="shared" si="113"/>
        <v>High Value</v>
      </c>
    </row>
    <row r="1177" spans="1:27" ht="15" customHeight="1" x14ac:dyDescent="0.3">
      <c r="A1177" s="4" t="str">
        <f>Cleaned_SalesTable!A1177</f>
        <v>SALE1175</v>
      </c>
      <c r="B1177" s="26">
        <f>Cleaned_SalesTable!B1177</f>
        <v>45932</v>
      </c>
      <c r="C1177" s="4" t="str">
        <f t="shared" si="108"/>
        <v>Oct-2025</v>
      </c>
      <c r="D1177" s="24">
        <f t="shared" si="109"/>
        <v>2025</v>
      </c>
      <c r="E1177" s="4" t="str">
        <f>Cleaned_SalesTable!C1177</f>
        <v>CUST1019</v>
      </c>
      <c r="F1177" s="4" t="str">
        <f>VLOOKUP(E1177,Cleaned_CustomerTable!$A:$H,2,FALSE())</f>
        <v>Michael Torres</v>
      </c>
      <c r="G1177" s="24">
        <f>VLOOKUP(E1177,Cleaned_CustomerTable!$A:$H,3,FALSE())</f>
        <v>46</v>
      </c>
      <c r="H1177" s="4" t="str">
        <f>VLOOKUP(E1177,Cleaned_CustomerTable!$A:$H,8,FALSE())</f>
        <v>Platinum</v>
      </c>
      <c r="I1177" s="4" t="str">
        <f>VLOOKUP(E1177,Cleaned_CustomerTable!$A:$H,6,FALSE())</f>
        <v>New Jersey</v>
      </c>
      <c r="J1177" s="4" t="str">
        <f>Cleaned_SalesTable!D1177</f>
        <v>PROD60</v>
      </c>
      <c r="K1177" s="4" t="str">
        <f>VLOOKUP(J1177,Cleaned_ProductTable!$A:$F,2,FALSE())</f>
        <v>Luxury Perfume Spray</v>
      </c>
      <c r="L1177" s="4" t="str">
        <f>VLOOKUP(J1177,Cleaned_ProductTable!$A:$F,3,FALSE())</f>
        <v>Beauty</v>
      </c>
      <c r="M1177" s="4" t="str">
        <f>VLOOKUP(J1177,Cleaned_ProductTable!$A:$F,4,FALSE())</f>
        <v>Gibson, Green and Lopez</v>
      </c>
      <c r="N1177" s="4">
        <f>VLOOKUP(J1177,Cleaned_ProductTable!$A:$F,5,FALSE())</f>
        <v>482.75</v>
      </c>
      <c r="O1177" s="4" t="str">
        <f>Cleaned_SalesTable!E1177</f>
        <v>STORE1</v>
      </c>
      <c r="P1177" s="4" t="str">
        <f>VLOOKUP(O1177,Cleaned_StoreTable!$A:$F,2,FALSE())</f>
        <v>Martinez, Adkins and Johnson</v>
      </c>
      <c r="Q1177" s="4" t="str">
        <f>VLOOKUP(O1177,Cleaned_StoreTable!$A:$F,3,FALSE())</f>
        <v>North</v>
      </c>
      <c r="R1177" s="4" t="str">
        <f>VLOOKUP(O1177,Cleaned_StoreTable!$A:$F,5,FALSE())</f>
        <v>Flagship</v>
      </c>
      <c r="S1177" s="4">
        <f>Cleaned_SalesTable!F1177</f>
        <v>2</v>
      </c>
      <c r="T1177" s="9">
        <f>Cleaned_SalesTable!G1177</f>
        <v>424.54</v>
      </c>
      <c r="U1177" s="8">
        <f>Cleaned_SalesTable!H1177</f>
        <v>0.24</v>
      </c>
      <c r="V1177" s="4" t="str">
        <f>Cleaned_SalesTable!I1177</f>
        <v>PayPal</v>
      </c>
      <c r="W1177" s="9">
        <f>Cleaned_SalesTable!J1177</f>
        <v>645.30079999999998</v>
      </c>
      <c r="X1177" s="9">
        <f t="shared" si="110"/>
        <v>965.5</v>
      </c>
      <c r="Y1177" s="9">
        <f t="shared" si="111"/>
        <v>-320.2</v>
      </c>
      <c r="Z1177" s="10">
        <f t="shared" si="112"/>
        <v>-0.49619999999999997</v>
      </c>
      <c r="AA1177" s="4" t="str">
        <f t="shared" si="113"/>
        <v>Standard</v>
      </c>
    </row>
    <row r="1178" spans="1:27" ht="15" customHeight="1" x14ac:dyDescent="0.3">
      <c r="A1178" s="4" t="str">
        <f>Cleaned_SalesTable!A1178</f>
        <v>SALE1176</v>
      </c>
      <c r="B1178" s="26">
        <f>Cleaned_SalesTable!B1178</f>
        <v>45462</v>
      </c>
      <c r="C1178" s="4" t="str">
        <f t="shared" si="108"/>
        <v>Jun-2024</v>
      </c>
      <c r="D1178" s="24">
        <f t="shared" si="109"/>
        <v>2024</v>
      </c>
      <c r="E1178" s="4" t="str">
        <f>Cleaned_SalesTable!C1178</f>
        <v>CUST1327</v>
      </c>
      <c r="F1178" s="4" t="str">
        <f>VLOOKUP(E1178,Cleaned_CustomerTable!$A:$H,2,FALSE())</f>
        <v>Reginald Willis</v>
      </c>
      <c r="G1178" s="24">
        <f>VLOOKUP(E1178,Cleaned_CustomerTable!$A:$H,3,FALSE())</f>
        <v>62</v>
      </c>
      <c r="H1178" s="4" t="str">
        <f>VLOOKUP(E1178,Cleaned_CustomerTable!$A:$H,8,FALSE())</f>
        <v>Bronze</v>
      </c>
      <c r="I1178" s="4" t="str">
        <f>VLOOKUP(E1178,Cleaned_CustomerTable!$A:$H,6,FALSE())</f>
        <v>New York</v>
      </c>
      <c r="J1178" s="4" t="str">
        <f>Cleaned_SalesTable!D1178</f>
        <v>PROD84</v>
      </c>
      <c r="K1178" s="4" t="str">
        <f>VLOOKUP(J1178,Cleaned_ProductTable!$A:$F,2,FALSE())</f>
        <v>Wooden Bookshelf</v>
      </c>
      <c r="L1178" s="4" t="str">
        <f>VLOOKUP(J1178,Cleaned_ProductTable!$A:$F,3,FALSE())</f>
        <v>Home</v>
      </c>
      <c r="M1178" s="4" t="str">
        <f>VLOOKUP(J1178,Cleaned_ProductTable!$A:$F,4,FALSE())</f>
        <v>Collins-Stephenson</v>
      </c>
      <c r="N1178" s="4">
        <f>VLOOKUP(J1178,Cleaned_ProductTable!$A:$F,5,FALSE())</f>
        <v>388.46</v>
      </c>
      <c r="O1178" s="4" t="str">
        <f>Cleaned_SalesTable!E1178</f>
        <v>STORE17</v>
      </c>
      <c r="P1178" s="4" t="str">
        <f>VLOOKUP(O1178,Cleaned_StoreTable!$A:$F,2,FALSE())</f>
        <v>Holloway Ltd</v>
      </c>
      <c r="Q1178" s="4" t="str">
        <f>VLOOKUP(O1178,Cleaned_StoreTable!$A:$F,3,FALSE())</f>
        <v>North</v>
      </c>
      <c r="R1178" s="4" t="str">
        <f>VLOOKUP(O1178,Cleaned_StoreTable!$A:$F,5,FALSE())</f>
        <v>Flagship</v>
      </c>
      <c r="S1178" s="4">
        <f>Cleaned_SalesTable!F1178</f>
        <v>1</v>
      </c>
      <c r="T1178" s="9">
        <f>Cleaned_SalesTable!G1178</f>
        <v>235.44</v>
      </c>
      <c r="U1178" s="8">
        <f>Cleaned_SalesTable!H1178</f>
        <v>0.19</v>
      </c>
      <c r="V1178" s="4" t="str">
        <f>Cleaned_SalesTable!I1178</f>
        <v>COD</v>
      </c>
      <c r="W1178" s="9">
        <f>Cleaned_SalesTable!J1178</f>
        <v>190.7064</v>
      </c>
      <c r="X1178" s="9">
        <f t="shared" si="110"/>
        <v>388.46</v>
      </c>
      <c r="Y1178" s="9">
        <f t="shared" si="111"/>
        <v>-197.75</v>
      </c>
      <c r="Z1178" s="10">
        <f t="shared" si="112"/>
        <v>-1.0368999999999999</v>
      </c>
      <c r="AA1178" s="4" t="str">
        <f t="shared" si="113"/>
        <v>Standard</v>
      </c>
    </row>
    <row r="1179" spans="1:27" ht="15" customHeight="1" x14ac:dyDescent="0.3">
      <c r="A1179" s="4" t="str">
        <f>Cleaned_SalesTable!A1179</f>
        <v>SALE1177</v>
      </c>
      <c r="B1179" s="26">
        <f>Cleaned_SalesTable!B1179</f>
        <v>45568</v>
      </c>
      <c r="C1179" s="4" t="str">
        <f t="shared" si="108"/>
        <v>Oct-2024</v>
      </c>
      <c r="D1179" s="24">
        <f t="shared" si="109"/>
        <v>2024</v>
      </c>
      <c r="E1179" s="4" t="str">
        <f>Cleaned_SalesTable!C1179</f>
        <v>CUST1271</v>
      </c>
      <c r="F1179" s="4" t="str">
        <f>VLOOKUP(E1179,Cleaned_CustomerTable!$A:$H,2,FALSE())</f>
        <v>Daisy Johnson Dds</v>
      </c>
      <c r="G1179" s="24">
        <f>VLOOKUP(E1179,Cleaned_CustomerTable!$A:$H,3,FALSE())</f>
        <v>64</v>
      </c>
      <c r="H1179" s="4" t="str">
        <f>VLOOKUP(E1179,Cleaned_CustomerTable!$A:$H,8,FALSE())</f>
        <v>Platinum</v>
      </c>
      <c r="I1179" s="4" t="str">
        <f>VLOOKUP(E1179,Cleaned_CustomerTable!$A:$H,6,FALSE())</f>
        <v>Nebraska</v>
      </c>
      <c r="J1179" s="4" t="str">
        <f>Cleaned_SalesTable!D1179</f>
        <v>PROD49</v>
      </c>
      <c r="K1179" s="4" t="str">
        <f>VLOOKUP(J1179,Cleaned_ProductTable!$A:$F,2,FALSE())</f>
        <v>Men's Roll-On Perfume</v>
      </c>
      <c r="L1179" s="4" t="str">
        <f>VLOOKUP(J1179,Cleaned_ProductTable!$A:$F,3,FALSE())</f>
        <v>Beauty</v>
      </c>
      <c r="M1179" s="4" t="str">
        <f>VLOOKUP(J1179,Cleaned_ProductTable!$A:$F,4,FALSE())</f>
        <v>Sullivan and Sons</v>
      </c>
      <c r="N1179" s="4">
        <f>VLOOKUP(J1179,Cleaned_ProductTable!$A:$F,5,FALSE())</f>
        <v>43.29</v>
      </c>
      <c r="O1179" s="4" t="str">
        <f>Cleaned_SalesTable!E1179</f>
        <v>STORE13</v>
      </c>
      <c r="P1179" s="4" t="str">
        <f>VLOOKUP(O1179,Cleaned_StoreTable!$A:$F,2,FALSE())</f>
        <v>Gardner, Humphrey and Contreras</v>
      </c>
      <c r="Q1179" s="4" t="str">
        <f>VLOOKUP(O1179,Cleaned_StoreTable!$A:$F,3,FALSE())</f>
        <v>East</v>
      </c>
      <c r="R1179" s="4" t="str">
        <f>VLOOKUP(O1179,Cleaned_StoreTable!$A:$F,5,FALSE())</f>
        <v>Flagship</v>
      </c>
      <c r="S1179" s="4">
        <f>Cleaned_SalesTable!F1179</f>
        <v>2</v>
      </c>
      <c r="T1179" s="9">
        <f>Cleaned_SalesTable!G1179</f>
        <v>620.71</v>
      </c>
      <c r="U1179" s="8">
        <f>Cleaned_SalesTable!H1179</f>
        <v>0.27</v>
      </c>
      <c r="V1179" s="4" t="str">
        <f>Cleaned_SalesTable!I1179</f>
        <v>Credit Card</v>
      </c>
      <c r="W1179" s="9">
        <f>Cleaned_SalesTable!J1179</f>
        <v>906.23659999999995</v>
      </c>
      <c r="X1179" s="9">
        <f t="shared" si="110"/>
        <v>86.58</v>
      </c>
      <c r="Y1179" s="9">
        <f t="shared" si="111"/>
        <v>819.66</v>
      </c>
      <c r="Z1179" s="10">
        <f t="shared" si="112"/>
        <v>0.90449999999999997</v>
      </c>
      <c r="AA1179" s="4" t="str">
        <f t="shared" si="113"/>
        <v>Standard</v>
      </c>
    </row>
    <row r="1180" spans="1:27" ht="15" customHeight="1" x14ac:dyDescent="0.3">
      <c r="A1180" s="4" t="str">
        <f>Cleaned_SalesTable!A1180</f>
        <v>SALE1178</v>
      </c>
      <c r="B1180" s="26">
        <f>Cleaned_SalesTable!B1180</f>
        <v>45397</v>
      </c>
      <c r="C1180" s="4" t="str">
        <f t="shared" si="108"/>
        <v>Apr-2024</v>
      </c>
      <c r="D1180" s="24">
        <f t="shared" si="109"/>
        <v>2024</v>
      </c>
      <c r="E1180" s="4" t="str">
        <f>Cleaned_SalesTable!C1180</f>
        <v>CUST1115</v>
      </c>
      <c r="F1180" s="4" t="str">
        <f>VLOOKUP(E1180,Cleaned_CustomerTable!$A:$H,2,FALSE())</f>
        <v>Tyler Conrad</v>
      </c>
      <c r="G1180" s="24">
        <f>VLOOKUP(E1180,Cleaned_CustomerTable!$A:$H,3,FALSE())</f>
        <v>53</v>
      </c>
      <c r="H1180" s="4" t="str">
        <f>VLOOKUP(E1180,Cleaned_CustomerTable!$A:$H,8,FALSE())</f>
        <v>Platinum</v>
      </c>
      <c r="I1180" s="4" t="str">
        <f>VLOOKUP(E1180,Cleaned_CustomerTable!$A:$H,6,FALSE())</f>
        <v>North Dakota</v>
      </c>
      <c r="J1180" s="4" t="str">
        <f>Cleaned_SalesTable!D1180</f>
        <v>PROD16</v>
      </c>
      <c r="K1180" s="4" t="str">
        <f>VLOOKUP(J1180,Cleaned_ProductTable!$A:$F,2,FALSE())</f>
        <v>Beard Grooming Kit</v>
      </c>
      <c r="L1180" s="4" t="str">
        <f>VLOOKUP(J1180,Cleaned_ProductTable!$A:$F,3,FALSE())</f>
        <v>Beauty</v>
      </c>
      <c r="M1180" s="4" t="str">
        <f>VLOOKUP(J1180,Cleaned_ProductTable!$A:$F,4,FALSE())</f>
        <v>Erickson-Green</v>
      </c>
      <c r="N1180" s="4">
        <f>VLOOKUP(J1180,Cleaned_ProductTable!$A:$F,5,FALSE())</f>
        <v>337.42</v>
      </c>
      <c r="O1180" s="4" t="str">
        <f>Cleaned_SalesTable!E1180</f>
        <v>STORE11</v>
      </c>
      <c r="P1180" s="4" t="str">
        <f>VLOOKUP(O1180,Cleaned_StoreTable!$A:$F,2,FALSE())</f>
        <v>Aguirre-Keller</v>
      </c>
      <c r="Q1180" s="4" t="str">
        <f>VLOOKUP(O1180,Cleaned_StoreTable!$A:$F,3,FALSE())</f>
        <v>South</v>
      </c>
      <c r="R1180" s="4" t="str">
        <f>VLOOKUP(O1180,Cleaned_StoreTable!$A:$F,5,FALSE())</f>
        <v>Online</v>
      </c>
      <c r="S1180" s="4">
        <f>Cleaned_SalesTable!F1180</f>
        <v>2</v>
      </c>
      <c r="T1180" s="9">
        <f>Cleaned_SalesTable!G1180</f>
        <v>851.77</v>
      </c>
      <c r="U1180" s="8">
        <f>Cleaned_SalesTable!H1180</f>
        <v>0.13</v>
      </c>
      <c r="V1180" s="4" t="str">
        <f>Cleaned_SalesTable!I1180</f>
        <v>PayPal</v>
      </c>
      <c r="W1180" s="9">
        <f>Cleaned_SalesTable!J1180</f>
        <v>1482.0798</v>
      </c>
      <c r="X1180" s="9">
        <f t="shared" si="110"/>
        <v>674.84</v>
      </c>
      <c r="Y1180" s="9">
        <f t="shared" si="111"/>
        <v>807.24</v>
      </c>
      <c r="Z1180" s="10">
        <f t="shared" si="112"/>
        <v>0.54469999999999996</v>
      </c>
      <c r="AA1180" s="4" t="str">
        <f t="shared" si="113"/>
        <v>High Value</v>
      </c>
    </row>
    <row r="1181" spans="1:27" ht="15" customHeight="1" x14ac:dyDescent="0.3">
      <c r="A1181" s="4" t="str">
        <f>Cleaned_SalesTable!A1181</f>
        <v>SALE1179</v>
      </c>
      <c r="B1181" s="26">
        <f>Cleaned_SalesTable!B1181</f>
        <v>45569</v>
      </c>
      <c r="C1181" s="4" t="str">
        <f t="shared" si="108"/>
        <v>Oct-2024</v>
      </c>
      <c r="D1181" s="24">
        <f t="shared" si="109"/>
        <v>2024</v>
      </c>
      <c r="E1181" s="4" t="str">
        <f>Cleaned_SalesTable!C1181</f>
        <v>CUST1168</v>
      </c>
      <c r="F1181" s="4" t="str">
        <f>VLOOKUP(E1181,Cleaned_CustomerTable!$A:$H,2,FALSE())</f>
        <v>Daniel Contreras</v>
      </c>
      <c r="G1181" s="24">
        <f>VLOOKUP(E1181,Cleaned_CustomerTable!$A:$H,3,FALSE())</f>
        <v>36</v>
      </c>
      <c r="H1181" s="4" t="str">
        <f>VLOOKUP(E1181,Cleaned_CustomerTable!$A:$H,8,FALSE())</f>
        <v>Platinum</v>
      </c>
      <c r="I1181" s="4" t="str">
        <f>VLOOKUP(E1181,Cleaned_CustomerTable!$A:$H,6,FALSE())</f>
        <v>Florida</v>
      </c>
      <c r="J1181" s="4" t="str">
        <f>Cleaned_SalesTable!D1181</f>
        <v>PROD45</v>
      </c>
      <c r="K1181" s="4" t="str">
        <f>VLOOKUP(J1181,Cleaned_ProductTable!$A:$F,2,FALSE())</f>
        <v>High-Grip Football</v>
      </c>
      <c r="L1181" s="4" t="str">
        <f>VLOOKUP(J1181,Cleaned_ProductTable!$A:$F,3,FALSE())</f>
        <v>Sports</v>
      </c>
      <c r="M1181" s="4" t="str">
        <f>VLOOKUP(J1181,Cleaned_ProductTable!$A:$F,4,FALSE())</f>
        <v>Bridges, Banks and Cummings</v>
      </c>
      <c r="N1181" s="4">
        <f>VLOOKUP(J1181,Cleaned_ProductTable!$A:$F,5,FALSE())</f>
        <v>318.91000000000003</v>
      </c>
      <c r="O1181" s="4" t="str">
        <f>Cleaned_SalesTable!E1181</f>
        <v>STORE1</v>
      </c>
      <c r="P1181" s="4" t="str">
        <f>VLOOKUP(O1181,Cleaned_StoreTable!$A:$F,2,FALSE())</f>
        <v>Martinez, Adkins and Johnson</v>
      </c>
      <c r="Q1181" s="4" t="str">
        <f>VLOOKUP(O1181,Cleaned_StoreTable!$A:$F,3,FALSE())</f>
        <v>North</v>
      </c>
      <c r="R1181" s="4" t="str">
        <f>VLOOKUP(O1181,Cleaned_StoreTable!$A:$F,5,FALSE())</f>
        <v>Flagship</v>
      </c>
      <c r="S1181" s="4">
        <f>Cleaned_SalesTable!F1181</f>
        <v>3</v>
      </c>
      <c r="T1181" s="9">
        <f>Cleaned_SalesTable!G1181</f>
        <v>876.01</v>
      </c>
      <c r="U1181" s="8">
        <f>Cleaned_SalesTable!H1181</f>
        <v>0.2</v>
      </c>
      <c r="V1181" s="4" t="str">
        <f>Cleaned_SalesTable!I1181</f>
        <v>Credit Card</v>
      </c>
      <c r="W1181" s="9">
        <f>Cleaned_SalesTable!J1181</f>
        <v>2102.424</v>
      </c>
      <c r="X1181" s="9">
        <f t="shared" si="110"/>
        <v>956.73</v>
      </c>
      <c r="Y1181" s="9">
        <f t="shared" si="111"/>
        <v>1145.69</v>
      </c>
      <c r="Z1181" s="10">
        <f t="shared" si="112"/>
        <v>0.54490000000000005</v>
      </c>
      <c r="AA1181" s="4" t="str">
        <f t="shared" si="113"/>
        <v>High Value</v>
      </c>
    </row>
    <row r="1182" spans="1:27" ht="15" customHeight="1" x14ac:dyDescent="0.3">
      <c r="A1182" s="4" t="str">
        <f>Cleaned_SalesTable!A1182</f>
        <v>SALE1180</v>
      </c>
      <c r="B1182" s="26">
        <f>Cleaned_SalesTable!B1182</f>
        <v>45353</v>
      </c>
      <c r="C1182" s="4" t="str">
        <f t="shared" si="108"/>
        <v>Mar-2024</v>
      </c>
      <c r="D1182" s="24">
        <f t="shared" si="109"/>
        <v>2024</v>
      </c>
      <c r="E1182" s="4" t="str">
        <f>Cleaned_SalesTable!C1182</f>
        <v>CUST1276</v>
      </c>
      <c r="F1182" s="4" t="str">
        <f>VLOOKUP(E1182,Cleaned_CustomerTable!$A:$H,2,FALSE())</f>
        <v>Arthur Warren</v>
      </c>
      <c r="G1182" s="24">
        <f>VLOOKUP(E1182,Cleaned_CustomerTable!$A:$H,3,FALSE())</f>
        <v>38</v>
      </c>
      <c r="H1182" s="4" t="str">
        <f>VLOOKUP(E1182,Cleaned_CustomerTable!$A:$H,8,FALSE())</f>
        <v>Gold</v>
      </c>
      <c r="I1182" s="4" t="str">
        <f>VLOOKUP(E1182,Cleaned_CustomerTable!$A:$H,6,FALSE())</f>
        <v>Nevada</v>
      </c>
      <c r="J1182" s="4" t="str">
        <f>Cleaned_SalesTable!D1182</f>
        <v>PROD27</v>
      </c>
      <c r="K1182" s="4" t="str">
        <f>VLOOKUP(J1182,Cleaned_ProductTable!$A:$F,2,FALSE())</f>
        <v>Decorative Floor Vase</v>
      </c>
      <c r="L1182" s="4" t="str">
        <f>VLOOKUP(J1182,Cleaned_ProductTable!$A:$F,3,FALSE())</f>
        <v>Home</v>
      </c>
      <c r="M1182" s="4" t="str">
        <f>VLOOKUP(J1182,Cleaned_ProductTable!$A:$F,4,FALSE())</f>
        <v>Khan, Jones and Paul</v>
      </c>
      <c r="N1182" s="4">
        <f>VLOOKUP(J1182,Cleaned_ProductTable!$A:$F,5,FALSE())</f>
        <v>234.81</v>
      </c>
      <c r="O1182" s="4" t="str">
        <f>Cleaned_SalesTable!E1182</f>
        <v>STORE9</v>
      </c>
      <c r="P1182" s="4" t="str">
        <f>VLOOKUP(O1182,Cleaned_StoreTable!$A:$F,2,FALSE())</f>
        <v>Moore, Padilla and Butler</v>
      </c>
      <c r="Q1182" s="4" t="str">
        <f>VLOOKUP(O1182,Cleaned_StoreTable!$A:$F,3,FALSE())</f>
        <v>South</v>
      </c>
      <c r="R1182" s="4" t="str">
        <f>VLOOKUP(O1182,Cleaned_StoreTable!$A:$F,5,FALSE())</f>
        <v>Flagship</v>
      </c>
      <c r="S1182" s="4">
        <f>Cleaned_SalesTable!F1182</f>
        <v>2</v>
      </c>
      <c r="T1182" s="9">
        <f>Cleaned_SalesTable!G1182</f>
        <v>717.21</v>
      </c>
      <c r="U1182" s="8">
        <f>Cleaned_SalesTable!H1182</f>
        <v>0.15</v>
      </c>
      <c r="V1182" s="4" t="str">
        <f>Cleaned_SalesTable!I1182</f>
        <v>COD</v>
      </c>
      <c r="W1182" s="9">
        <f>Cleaned_SalesTable!J1182</f>
        <v>1219.2570000000001</v>
      </c>
      <c r="X1182" s="9">
        <f t="shared" si="110"/>
        <v>469.62</v>
      </c>
      <c r="Y1182" s="9">
        <f t="shared" si="111"/>
        <v>749.64</v>
      </c>
      <c r="Z1182" s="10">
        <f t="shared" si="112"/>
        <v>0.61480000000000001</v>
      </c>
      <c r="AA1182" s="4" t="str">
        <f t="shared" si="113"/>
        <v>High Value</v>
      </c>
    </row>
    <row r="1183" spans="1:27" ht="15" customHeight="1" x14ac:dyDescent="0.3">
      <c r="A1183" s="4" t="str">
        <f>Cleaned_SalesTable!A1183</f>
        <v>SALE1181</v>
      </c>
      <c r="B1183" s="26">
        <f>Cleaned_SalesTable!B1183</f>
        <v>45343</v>
      </c>
      <c r="C1183" s="4" t="str">
        <f t="shared" si="108"/>
        <v>Feb-2024</v>
      </c>
      <c r="D1183" s="24">
        <f t="shared" si="109"/>
        <v>2024</v>
      </c>
      <c r="E1183" s="4" t="str">
        <f>Cleaned_SalesTable!C1183</f>
        <v>CUST1056</v>
      </c>
      <c r="F1183" s="4" t="str">
        <f>VLOOKUP(E1183,Cleaned_CustomerTable!$A:$H,2,FALSE())</f>
        <v>Christopher Sutton</v>
      </c>
      <c r="G1183" s="24">
        <f>VLOOKUP(E1183,Cleaned_CustomerTable!$A:$H,3,FALSE())</f>
        <v>49</v>
      </c>
      <c r="H1183" s="4" t="str">
        <f>VLOOKUP(E1183,Cleaned_CustomerTable!$A:$H,8,FALSE())</f>
        <v>Gold</v>
      </c>
      <c r="I1183" s="4" t="str">
        <f>VLOOKUP(E1183,Cleaned_CustomerTable!$A:$H,6,FALSE())</f>
        <v>Pennsylvania</v>
      </c>
      <c r="J1183" s="4" t="str">
        <f>Cleaned_SalesTable!D1183</f>
        <v>PROD41</v>
      </c>
      <c r="K1183" s="4" t="str">
        <f>VLOOKUP(J1183,Cleaned_ProductTable!$A:$F,2,FALSE())</f>
        <v>Yoga Exercise Mat</v>
      </c>
      <c r="L1183" s="4" t="str">
        <f>VLOOKUP(J1183,Cleaned_ProductTable!$A:$F,3,FALSE())</f>
        <v>Sports</v>
      </c>
      <c r="M1183" s="4" t="str">
        <f>VLOOKUP(J1183,Cleaned_ProductTable!$A:$F,4,FALSE())</f>
        <v>Carroll, Long and Mendoza</v>
      </c>
      <c r="N1183" s="4">
        <f>VLOOKUP(J1183,Cleaned_ProductTable!$A:$F,5,FALSE())</f>
        <v>313.26</v>
      </c>
      <c r="O1183" s="4" t="str">
        <f>Cleaned_SalesTable!E1183</f>
        <v>STORE8</v>
      </c>
      <c r="P1183" s="4" t="str">
        <f>VLOOKUP(O1183,Cleaned_StoreTable!$A:$F,2,FALSE())</f>
        <v>Bean, Jones and Park</v>
      </c>
      <c r="Q1183" s="4" t="str">
        <f>VLOOKUP(O1183,Cleaned_StoreTable!$A:$F,3,FALSE())</f>
        <v>West</v>
      </c>
      <c r="R1183" s="4" t="str">
        <f>VLOOKUP(O1183,Cleaned_StoreTable!$A:$F,5,FALSE())</f>
        <v>Online</v>
      </c>
      <c r="S1183" s="4">
        <f>Cleaned_SalesTable!F1183</f>
        <v>2</v>
      </c>
      <c r="T1183" s="9">
        <f>Cleaned_SalesTable!G1183</f>
        <v>871.43</v>
      </c>
      <c r="U1183" s="8">
        <f>Cleaned_SalesTable!H1183</f>
        <v>0.05</v>
      </c>
      <c r="V1183" s="4" t="str">
        <f>Cleaned_SalesTable!I1183</f>
        <v>Credit Card</v>
      </c>
      <c r="W1183" s="9">
        <f>Cleaned_SalesTable!J1183</f>
        <v>1655.7170000000001</v>
      </c>
      <c r="X1183" s="9">
        <f t="shared" si="110"/>
        <v>626.52</v>
      </c>
      <c r="Y1183" s="9">
        <f t="shared" si="111"/>
        <v>1029.2</v>
      </c>
      <c r="Z1183" s="10">
        <f t="shared" si="112"/>
        <v>0.62160000000000004</v>
      </c>
      <c r="AA1183" s="4" t="str">
        <f t="shared" si="113"/>
        <v>High Value</v>
      </c>
    </row>
    <row r="1184" spans="1:27" ht="15" customHeight="1" x14ac:dyDescent="0.3">
      <c r="A1184" s="4" t="str">
        <f>Cleaned_SalesTable!A1184</f>
        <v>SALE1182</v>
      </c>
      <c r="B1184" s="26">
        <f>Cleaned_SalesTable!B1184</f>
        <v>45321</v>
      </c>
      <c r="C1184" s="4" t="str">
        <f t="shared" si="108"/>
        <v>Jan-2024</v>
      </c>
      <c r="D1184" s="24">
        <f t="shared" si="109"/>
        <v>2024</v>
      </c>
      <c r="E1184" s="4" t="str">
        <f>Cleaned_SalesTable!C1184</f>
        <v>CUST1453</v>
      </c>
      <c r="F1184" s="4" t="str">
        <f>VLOOKUP(E1184,Cleaned_CustomerTable!$A:$H,2,FALSE())</f>
        <v>April Phillips</v>
      </c>
      <c r="G1184" s="24">
        <f>VLOOKUP(E1184,Cleaned_CustomerTable!$A:$H,3,FALSE())</f>
        <v>62</v>
      </c>
      <c r="H1184" s="4" t="str">
        <f>VLOOKUP(E1184,Cleaned_CustomerTable!$A:$H,8,FALSE())</f>
        <v>Platinum</v>
      </c>
      <c r="I1184" s="4" t="str">
        <f>VLOOKUP(E1184,Cleaned_CustomerTable!$A:$H,6,FALSE())</f>
        <v>Hawaii</v>
      </c>
      <c r="J1184" s="4" t="str">
        <f>Cleaned_SalesTable!D1184</f>
        <v>PROD36</v>
      </c>
      <c r="K1184" s="4" t="str">
        <f>VLOOKUP(J1184,Cleaned_ProductTable!$A:$F,2,FALSE())</f>
        <v>Women's Summer Dress</v>
      </c>
      <c r="L1184" s="4" t="str">
        <f>VLOOKUP(J1184,Cleaned_ProductTable!$A:$F,3,FALSE())</f>
        <v>Clothing</v>
      </c>
      <c r="M1184" s="4" t="str">
        <f>VLOOKUP(J1184,Cleaned_ProductTable!$A:$F,4,FALSE())</f>
        <v>Smith-Mills</v>
      </c>
      <c r="N1184" s="4">
        <f>VLOOKUP(J1184,Cleaned_ProductTable!$A:$F,5,FALSE())</f>
        <v>223.43</v>
      </c>
      <c r="O1184" s="4" t="str">
        <f>Cleaned_SalesTable!E1184</f>
        <v>STORE7</v>
      </c>
      <c r="P1184" s="4" t="str">
        <f>VLOOKUP(O1184,Cleaned_StoreTable!$A:$F,2,FALSE())</f>
        <v>Martinez-Mullins</v>
      </c>
      <c r="Q1184" s="4" t="str">
        <f>VLOOKUP(O1184,Cleaned_StoreTable!$A:$F,3,FALSE())</f>
        <v>South</v>
      </c>
      <c r="R1184" s="4" t="str">
        <f>VLOOKUP(O1184,Cleaned_StoreTable!$A:$F,5,FALSE())</f>
        <v>Online</v>
      </c>
      <c r="S1184" s="4">
        <f>Cleaned_SalesTable!F1184</f>
        <v>1</v>
      </c>
      <c r="T1184" s="9">
        <f>Cleaned_SalesTable!G1184</f>
        <v>514.65</v>
      </c>
      <c r="U1184" s="8">
        <f>Cleaned_SalesTable!H1184</f>
        <v>0.18</v>
      </c>
      <c r="V1184" s="4" t="str">
        <f>Cleaned_SalesTable!I1184</f>
        <v>Credit Card</v>
      </c>
      <c r="W1184" s="9">
        <f>Cleaned_SalesTable!J1184</f>
        <v>422.01299999999998</v>
      </c>
      <c r="X1184" s="9">
        <f t="shared" si="110"/>
        <v>223.43</v>
      </c>
      <c r="Y1184" s="9">
        <f t="shared" si="111"/>
        <v>198.58</v>
      </c>
      <c r="Z1184" s="10">
        <f t="shared" si="112"/>
        <v>0.47060000000000002</v>
      </c>
      <c r="AA1184" s="4" t="str">
        <f t="shared" si="113"/>
        <v>Standard</v>
      </c>
    </row>
    <row r="1185" spans="1:27" ht="15" customHeight="1" x14ac:dyDescent="0.3">
      <c r="A1185" s="4" t="str">
        <f>Cleaned_SalesTable!A1185</f>
        <v>SALE1183</v>
      </c>
      <c r="B1185" s="26">
        <f>Cleaned_SalesTable!B1185</f>
        <v>45650</v>
      </c>
      <c r="C1185" s="4" t="str">
        <f t="shared" si="108"/>
        <v>Dec-2024</v>
      </c>
      <c r="D1185" s="24">
        <f t="shared" si="109"/>
        <v>2024</v>
      </c>
      <c r="E1185" s="4" t="str">
        <f>Cleaned_SalesTable!C1185</f>
        <v>CUST1459</v>
      </c>
      <c r="F1185" s="4" t="str">
        <f>VLOOKUP(E1185,Cleaned_CustomerTable!$A:$H,2,FALSE())</f>
        <v>John Perez</v>
      </c>
      <c r="G1185" s="24">
        <f>VLOOKUP(E1185,Cleaned_CustomerTable!$A:$H,3,FALSE())</f>
        <v>29</v>
      </c>
      <c r="H1185" s="4" t="str">
        <f>VLOOKUP(E1185,Cleaned_CustomerTable!$A:$H,8,FALSE())</f>
        <v>Gold</v>
      </c>
      <c r="I1185" s="4" t="str">
        <f>VLOOKUP(E1185,Cleaned_CustomerTable!$A:$H,6,FALSE())</f>
        <v>South Carolina</v>
      </c>
      <c r="J1185" s="4" t="str">
        <f>Cleaned_SalesTable!D1185</f>
        <v>PROD62</v>
      </c>
      <c r="K1185" s="4" t="str">
        <f>VLOOKUP(J1185,Cleaned_ProductTable!$A:$F,2,FALSE())</f>
        <v>Laptop Cooling Pad</v>
      </c>
      <c r="L1185" s="4" t="str">
        <f>VLOOKUP(J1185,Cleaned_ProductTable!$A:$F,3,FALSE())</f>
        <v>Electronics</v>
      </c>
      <c r="M1185" s="4" t="str">
        <f>VLOOKUP(J1185,Cleaned_ProductTable!$A:$F,4,FALSE())</f>
        <v>Murray, Gould and Ware</v>
      </c>
      <c r="N1185" s="4">
        <f>VLOOKUP(J1185,Cleaned_ProductTable!$A:$F,5,FALSE())</f>
        <v>86.42</v>
      </c>
      <c r="O1185" s="4" t="str">
        <f>Cleaned_SalesTable!E1185</f>
        <v>STORE16</v>
      </c>
      <c r="P1185" s="4" t="str">
        <f>VLOOKUP(O1185,Cleaned_StoreTable!$A:$F,2,FALSE())</f>
        <v>Frederick-Wright</v>
      </c>
      <c r="Q1185" s="4" t="str">
        <f>VLOOKUP(O1185,Cleaned_StoreTable!$A:$F,3,FALSE())</f>
        <v>West</v>
      </c>
      <c r="R1185" s="4" t="str">
        <f>VLOOKUP(O1185,Cleaned_StoreTable!$A:$F,5,FALSE())</f>
        <v>Flagship</v>
      </c>
      <c r="S1185" s="4">
        <f>Cleaned_SalesTable!F1185</f>
        <v>3</v>
      </c>
      <c r="T1185" s="9">
        <f>Cleaned_SalesTable!G1185</f>
        <v>198.76</v>
      </c>
      <c r="U1185" s="8">
        <f>Cleaned_SalesTable!H1185</f>
        <v>0.28000000000000003</v>
      </c>
      <c r="V1185" s="4" t="str">
        <f>Cleaned_SalesTable!I1185</f>
        <v>COD</v>
      </c>
      <c r="W1185" s="9">
        <f>Cleaned_SalesTable!J1185</f>
        <v>429.32159999999999</v>
      </c>
      <c r="X1185" s="9">
        <f t="shared" si="110"/>
        <v>259.26</v>
      </c>
      <c r="Y1185" s="9">
        <f t="shared" si="111"/>
        <v>170.06</v>
      </c>
      <c r="Z1185" s="10">
        <f t="shared" si="112"/>
        <v>0.39610000000000001</v>
      </c>
      <c r="AA1185" s="4" t="str">
        <f t="shared" si="113"/>
        <v>Standard</v>
      </c>
    </row>
    <row r="1186" spans="1:27" ht="15" customHeight="1" x14ac:dyDescent="0.3">
      <c r="A1186" s="4" t="str">
        <f>Cleaned_SalesTable!A1186</f>
        <v>SALE1184</v>
      </c>
      <c r="B1186" s="26">
        <f>Cleaned_SalesTable!B1186</f>
        <v>45811</v>
      </c>
      <c r="C1186" s="4" t="str">
        <f t="shared" si="108"/>
        <v>Jun-2025</v>
      </c>
      <c r="D1186" s="24">
        <f t="shared" si="109"/>
        <v>2025</v>
      </c>
      <c r="E1186" s="4" t="str">
        <f>Cleaned_SalesTable!C1186</f>
        <v>CUST1225</v>
      </c>
      <c r="F1186" s="4" t="str">
        <f>VLOOKUP(E1186,Cleaned_CustomerTable!$A:$H,2,FALSE())</f>
        <v>Elizabeth Stanley</v>
      </c>
      <c r="G1186" s="24">
        <f>VLOOKUP(E1186,Cleaned_CustomerTable!$A:$H,3,FALSE())</f>
        <v>46</v>
      </c>
      <c r="H1186" s="4" t="str">
        <f>VLOOKUP(E1186,Cleaned_CustomerTable!$A:$H,8,FALSE())</f>
        <v>Platinum</v>
      </c>
      <c r="I1186" s="4" t="str">
        <f>VLOOKUP(E1186,Cleaned_CustomerTable!$A:$H,6,FALSE())</f>
        <v>Utah</v>
      </c>
      <c r="J1186" s="4" t="str">
        <f>Cleaned_SalesTable!D1186</f>
        <v>PROD63</v>
      </c>
      <c r="K1186" s="4" t="str">
        <f>VLOOKUP(J1186,Cleaned_ProductTable!$A:$F,2,FALSE())</f>
        <v>Organic Sunscreen Lotion</v>
      </c>
      <c r="L1186" s="4" t="str">
        <f>VLOOKUP(J1186,Cleaned_ProductTable!$A:$F,3,FALSE())</f>
        <v>Beauty</v>
      </c>
      <c r="M1186" s="4" t="str">
        <f>VLOOKUP(J1186,Cleaned_ProductTable!$A:$F,4,FALSE())</f>
        <v>Anderson-Riley</v>
      </c>
      <c r="N1186" s="4">
        <f>VLOOKUP(J1186,Cleaned_ProductTable!$A:$F,5,FALSE())</f>
        <v>266.86</v>
      </c>
      <c r="O1186" s="4" t="str">
        <f>Cleaned_SalesTable!E1186</f>
        <v>STORE3</v>
      </c>
      <c r="P1186" s="4" t="str">
        <f>VLOOKUP(O1186,Cleaned_StoreTable!$A:$F,2,FALSE())</f>
        <v>Johnson-Wright</v>
      </c>
      <c r="Q1186" s="4" t="str">
        <f>VLOOKUP(O1186,Cleaned_StoreTable!$A:$F,3,FALSE())</f>
        <v>North</v>
      </c>
      <c r="R1186" s="4" t="str">
        <f>VLOOKUP(O1186,Cleaned_StoreTable!$A:$F,5,FALSE())</f>
        <v>Outlet</v>
      </c>
      <c r="S1186" s="4">
        <f>Cleaned_SalesTable!F1186</f>
        <v>2</v>
      </c>
      <c r="T1186" s="9">
        <f>Cleaned_SalesTable!G1186</f>
        <v>975.72</v>
      </c>
      <c r="U1186" s="8">
        <f>Cleaned_SalesTable!H1186</f>
        <v>0.16</v>
      </c>
      <c r="V1186" s="4" t="str">
        <f>Cleaned_SalesTable!I1186</f>
        <v>COD</v>
      </c>
      <c r="W1186" s="9">
        <f>Cleaned_SalesTable!J1186</f>
        <v>1639.2095999999999</v>
      </c>
      <c r="X1186" s="9">
        <f t="shared" si="110"/>
        <v>533.72</v>
      </c>
      <c r="Y1186" s="9">
        <f t="shared" si="111"/>
        <v>1105.49</v>
      </c>
      <c r="Z1186" s="10">
        <f t="shared" si="112"/>
        <v>0.6744</v>
      </c>
      <c r="AA1186" s="4" t="str">
        <f t="shared" si="113"/>
        <v>High Value</v>
      </c>
    </row>
    <row r="1187" spans="1:27" ht="15" customHeight="1" x14ac:dyDescent="0.3">
      <c r="A1187" s="4" t="str">
        <f>Cleaned_SalesTable!A1187</f>
        <v>SALE1185</v>
      </c>
      <c r="B1187" s="26">
        <f>Cleaned_SalesTable!B1187</f>
        <v>45505</v>
      </c>
      <c r="C1187" s="4" t="str">
        <f t="shared" si="108"/>
        <v>Aug-2024</v>
      </c>
      <c r="D1187" s="24">
        <f t="shared" si="109"/>
        <v>2024</v>
      </c>
      <c r="E1187" s="4" t="str">
        <f>Cleaned_SalesTable!C1187</f>
        <v>CUST1420</v>
      </c>
      <c r="F1187" s="4" t="str">
        <f>VLOOKUP(E1187,Cleaned_CustomerTable!$A:$H,2,FALSE())</f>
        <v>Dr. Tamara White Md</v>
      </c>
      <c r="G1187" s="24">
        <f>VLOOKUP(E1187,Cleaned_CustomerTable!$A:$H,3,FALSE())</f>
        <v>60</v>
      </c>
      <c r="H1187" s="4" t="str">
        <f>VLOOKUP(E1187,Cleaned_CustomerTable!$A:$H,8,FALSE())</f>
        <v>Bronze</v>
      </c>
      <c r="I1187" s="4" t="str">
        <f>VLOOKUP(E1187,Cleaned_CustomerTable!$A:$H,6,FALSE())</f>
        <v>North Carolina</v>
      </c>
      <c r="J1187" s="4" t="str">
        <f>Cleaned_SalesTable!D1187</f>
        <v>PROD15</v>
      </c>
      <c r="K1187" s="4" t="str">
        <f>VLOOKUP(J1187,Cleaned_ProductTable!$A:$F,2,FALSE())</f>
        <v>4K Home Projector</v>
      </c>
      <c r="L1187" s="4" t="str">
        <f>VLOOKUP(J1187,Cleaned_ProductTable!$A:$F,3,FALSE())</f>
        <v>Electronics</v>
      </c>
      <c r="M1187" s="4" t="str">
        <f>VLOOKUP(J1187,Cleaned_ProductTable!$A:$F,4,FALSE())</f>
        <v>Thomas LLC</v>
      </c>
      <c r="N1187" s="4">
        <f>VLOOKUP(J1187,Cleaned_ProductTable!$A:$F,5,FALSE())</f>
        <v>465.34</v>
      </c>
      <c r="O1187" s="4" t="str">
        <f>Cleaned_SalesTable!E1187</f>
        <v>STORE1</v>
      </c>
      <c r="P1187" s="4" t="str">
        <f>VLOOKUP(O1187,Cleaned_StoreTable!$A:$F,2,FALSE())</f>
        <v>Martinez, Adkins and Johnson</v>
      </c>
      <c r="Q1187" s="4" t="str">
        <f>VLOOKUP(O1187,Cleaned_StoreTable!$A:$F,3,FALSE())</f>
        <v>North</v>
      </c>
      <c r="R1187" s="4" t="str">
        <f>VLOOKUP(O1187,Cleaned_StoreTable!$A:$F,5,FALSE())</f>
        <v>Flagship</v>
      </c>
      <c r="S1187" s="4">
        <f>Cleaned_SalesTable!F1187</f>
        <v>1</v>
      </c>
      <c r="T1187" s="9">
        <f>Cleaned_SalesTable!G1187</f>
        <v>86.03</v>
      </c>
      <c r="U1187" s="8">
        <f>Cleaned_SalesTable!H1187</f>
        <v>0.01</v>
      </c>
      <c r="V1187" s="4" t="str">
        <f>Cleaned_SalesTable!I1187</f>
        <v>Credit Card</v>
      </c>
      <c r="W1187" s="9">
        <f>Cleaned_SalesTable!J1187</f>
        <v>85.169700000000006</v>
      </c>
      <c r="X1187" s="9">
        <f t="shared" si="110"/>
        <v>465.34</v>
      </c>
      <c r="Y1187" s="9">
        <f t="shared" si="111"/>
        <v>-380.17</v>
      </c>
      <c r="Z1187" s="10">
        <f t="shared" si="112"/>
        <v>-4.4637000000000002</v>
      </c>
      <c r="AA1187" s="4" t="str">
        <f t="shared" si="113"/>
        <v>Standard</v>
      </c>
    </row>
    <row r="1188" spans="1:27" ht="15" customHeight="1" x14ac:dyDescent="0.3">
      <c r="A1188" s="4" t="str">
        <f>Cleaned_SalesTable!A1188</f>
        <v>SALE1186</v>
      </c>
      <c r="B1188" s="26">
        <f>Cleaned_SalesTable!B1188</f>
        <v>45897</v>
      </c>
      <c r="C1188" s="4" t="str">
        <f t="shared" si="108"/>
        <v>Aug-2025</v>
      </c>
      <c r="D1188" s="24">
        <f t="shared" si="109"/>
        <v>2025</v>
      </c>
      <c r="E1188" s="4" t="str">
        <f>Cleaned_SalesTable!C1188</f>
        <v>CUST1087</v>
      </c>
      <c r="F1188" s="4" t="str">
        <f>VLOOKUP(E1188,Cleaned_CustomerTable!$A:$H,2,FALSE())</f>
        <v>Melissa Duffy Md</v>
      </c>
      <c r="G1188" s="24">
        <f>VLOOKUP(E1188,Cleaned_CustomerTable!$A:$H,3,FALSE())</f>
        <v>58</v>
      </c>
      <c r="H1188" s="4" t="str">
        <f>VLOOKUP(E1188,Cleaned_CustomerTable!$A:$H,8,FALSE())</f>
        <v>Bronze</v>
      </c>
      <c r="I1188" s="4" t="str">
        <f>VLOOKUP(E1188,Cleaned_CustomerTable!$A:$H,6,FALSE())</f>
        <v>South Carolina</v>
      </c>
      <c r="J1188" s="4" t="str">
        <f>Cleaned_SalesTable!D1188</f>
        <v>PROD54</v>
      </c>
      <c r="K1188" s="4" t="str">
        <f>VLOOKUP(J1188,Cleaned_ProductTable!$A:$F,2,FALSE())</f>
        <v>Sports Stopwatch Pro</v>
      </c>
      <c r="L1188" s="4" t="str">
        <f>VLOOKUP(J1188,Cleaned_ProductTable!$A:$F,3,FALSE())</f>
        <v>Sports</v>
      </c>
      <c r="M1188" s="4" t="str">
        <f>VLOOKUP(J1188,Cleaned_ProductTable!$A:$F,4,FALSE())</f>
        <v>Thompson-French</v>
      </c>
      <c r="N1188" s="4">
        <f>VLOOKUP(J1188,Cleaned_ProductTable!$A:$F,5,FALSE())</f>
        <v>434.84</v>
      </c>
      <c r="O1188" s="4" t="str">
        <f>Cleaned_SalesTable!E1188</f>
        <v>STORE12</v>
      </c>
      <c r="P1188" s="4" t="str">
        <f>VLOOKUP(O1188,Cleaned_StoreTable!$A:$F,2,FALSE())</f>
        <v>Thomas, Bridges and Harris</v>
      </c>
      <c r="Q1188" s="4" t="str">
        <f>VLOOKUP(O1188,Cleaned_StoreTable!$A:$F,3,FALSE())</f>
        <v>North</v>
      </c>
      <c r="R1188" s="4" t="str">
        <f>VLOOKUP(O1188,Cleaned_StoreTable!$A:$F,5,FALSE())</f>
        <v>Online</v>
      </c>
      <c r="S1188" s="4">
        <f>Cleaned_SalesTable!F1188</f>
        <v>4</v>
      </c>
      <c r="T1188" s="9">
        <f>Cleaned_SalesTable!G1188</f>
        <v>705.12</v>
      </c>
      <c r="U1188" s="8">
        <f>Cleaned_SalesTable!H1188</f>
        <v>0.15</v>
      </c>
      <c r="V1188" s="4" t="str">
        <f>Cleaned_SalesTable!I1188</f>
        <v>PayPal</v>
      </c>
      <c r="W1188" s="9">
        <f>Cleaned_SalesTable!J1188</f>
        <v>2397.4079999999999</v>
      </c>
      <c r="X1188" s="9">
        <f t="shared" si="110"/>
        <v>1739.36</v>
      </c>
      <c r="Y1188" s="9">
        <f t="shared" si="111"/>
        <v>658.05</v>
      </c>
      <c r="Z1188" s="10">
        <f t="shared" si="112"/>
        <v>0.27450000000000002</v>
      </c>
      <c r="AA1188" s="4" t="str">
        <f t="shared" si="113"/>
        <v>High Value</v>
      </c>
    </row>
    <row r="1189" spans="1:27" ht="15" customHeight="1" x14ac:dyDescent="0.3">
      <c r="A1189" s="4" t="str">
        <f>Cleaned_SalesTable!A1189</f>
        <v>SALE1187</v>
      </c>
      <c r="B1189" s="26">
        <f>Cleaned_SalesTable!B1189</f>
        <v>45602</v>
      </c>
      <c r="C1189" s="4" t="str">
        <f t="shared" si="108"/>
        <v>Nov-2024</v>
      </c>
      <c r="D1189" s="24">
        <f t="shared" si="109"/>
        <v>2024</v>
      </c>
      <c r="E1189" s="4" t="str">
        <f>Cleaned_SalesTable!C1189</f>
        <v>CUST1371</v>
      </c>
      <c r="F1189" s="4" t="str">
        <f>VLOOKUP(E1189,Cleaned_CustomerTable!$A:$H,2,FALSE())</f>
        <v>Michael Garner</v>
      </c>
      <c r="G1189" s="24">
        <f>VLOOKUP(E1189,Cleaned_CustomerTable!$A:$H,3,FALSE())</f>
        <v>21</v>
      </c>
      <c r="H1189" s="4" t="str">
        <f>VLOOKUP(E1189,Cleaned_CustomerTable!$A:$H,8,FALSE())</f>
        <v>Platinum</v>
      </c>
      <c r="I1189" s="4" t="str">
        <f>VLOOKUP(E1189,Cleaned_CustomerTable!$A:$H,6,FALSE())</f>
        <v>New Hampshire</v>
      </c>
      <c r="J1189" s="4" t="str">
        <f>Cleaned_SalesTable!D1189</f>
        <v>PROD18</v>
      </c>
      <c r="K1189" s="4" t="str">
        <f>VLOOKUP(J1189,Cleaned_ProductTable!$A:$F,2,FALSE())</f>
        <v>Women's Denim Jeans</v>
      </c>
      <c r="L1189" s="4" t="str">
        <f>VLOOKUP(J1189,Cleaned_ProductTable!$A:$F,3,FALSE())</f>
        <v>Clothing</v>
      </c>
      <c r="M1189" s="4" t="str">
        <f>VLOOKUP(J1189,Cleaned_ProductTable!$A:$F,4,FALSE())</f>
        <v>Guerra-Hendrix</v>
      </c>
      <c r="N1189" s="4">
        <f>VLOOKUP(J1189,Cleaned_ProductTable!$A:$F,5,FALSE())</f>
        <v>265.73</v>
      </c>
      <c r="O1189" s="4" t="str">
        <f>Cleaned_SalesTable!E1189</f>
        <v>STORE12</v>
      </c>
      <c r="P1189" s="4" t="str">
        <f>VLOOKUP(O1189,Cleaned_StoreTable!$A:$F,2,FALSE())</f>
        <v>Thomas, Bridges and Harris</v>
      </c>
      <c r="Q1189" s="4" t="str">
        <f>VLOOKUP(O1189,Cleaned_StoreTable!$A:$F,3,FALSE())</f>
        <v>North</v>
      </c>
      <c r="R1189" s="4" t="str">
        <f>VLOOKUP(O1189,Cleaned_StoreTable!$A:$F,5,FALSE())</f>
        <v>Online</v>
      </c>
      <c r="S1189" s="4">
        <f>Cleaned_SalesTable!F1189</f>
        <v>3</v>
      </c>
      <c r="T1189" s="9">
        <f>Cleaned_SalesTable!G1189</f>
        <v>99.77</v>
      </c>
      <c r="U1189" s="8">
        <f>Cleaned_SalesTable!H1189</f>
        <v>0.01</v>
      </c>
      <c r="V1189" s="4" t="str">
        <f>Cleaned_SalesTable!I1189</f>
        <v>PayPal</v>
      </c>
      <c r="W1189" s="9">
        <f>Cleaned_SalesTable!J1189</f>
        <v>296.31689999999998</v>
      </c>
      <c r="X1189" s="9">
        <f t="shared" si="110"/>
        <v>797.19</v>
      </c>
      <c r="Y1189" s="9">
        <f t="shared" si="111"/>
        <v>-500.87</v>
      </c>
      <c r="Z1189" s="10">
        <f t="shared" si="112"/>
        <v>-1.6902999999999999</v>
      </c>
      <c r="AA1189" s="4" t="str">
        <f t="shared" si="113"/>
        <v>Standard</v>
      </c>
    </row>
    <row r="1190" spans="1:27" ht="15" customHeight="1" x14ac:dyDescent="0.3">
      <c r="A1190" s="4" t="str">
        <f>Cleaned_SalesTable!A1190</f>
        <v>SALE1188</v>
      </c>
      <c r="B1190" s="26">
        <f>Cleaned_SalesTable!B1190</f>
        <v>45530</v>
      </c>
      <c r="C1190" s="4" t="str">
        <f t="shared" si="108"/>
        <v>Aug-2024</v>
      </c>
      <c r="D1190" s="24">
        <f t="shared" si="109"/>
        <v>2024</v>
      </c>
      <c r="E1190" s="4" t="str">
        <f>Cleaned_SalesTable!C1190</f>
        <v>CUST1209</v>
      </c>
      <c r="F1190" s="4" t="str">
        <f>VLOOKUP(E1190,Cleaned_CustomerTable!$A:$H,2,FALSE())</f>
        <v>Joan Johnson</v>
      </c>
      <c r="G1190" s="24">
        <f>VLOOKUP(E1190,Cleaned_CustomerTable!$A:$H,3,FALSE())</f>
        <v>50</v>
      </c>
      <c r="H1190" s="4" t="str">
        <f>VLOOKUP(E1190,Cleaned_CustomerTable!$A:$H,8,FALSE())</f>
        <v>Platinum</v>
      </c>
      <c r="I1190" s="4" t="str">
        <f>VLOOKUP(E1190,Cleaned_CustomerTable!$A:$H,6,FALSE())</f>
        <v>Maine</v>
      </c>
      <c r="J1190" s="4" t="str">
        <f>Cleaned_SalesTable!D1190</f>
        <v>PROD34</v>
      </c>
      <c r="K1190" s="4" t="str">
        <f>VLOOKUP(J1190,Cleaned_ProductTable!$A:$F,2,FALSE())</f>
        <v>Gaming Mechanical Keyboard</v>
      </c>
      <c r="L1190" s="4" t="str">
        <f>VLOOKUP(J1190,Cleaned_ProductTable!$A:$F,3,FALSE())</f>
        <v>Electronics</v>
      </c>
      <c r="M1190" s="4" t="str">
        <f>VLOOKUP(J1190,Cleaned_ProductTable!$A:$F,4,FALSE())</f>
        <v>Lucero LLC</v>
      </c>
      <c r="N1190" s="4">
        <f>VLOOKUP(J1190,Cleaned_ProductTable!$A:$F,5,FALSE())</f>
        <v>419.28</v>
      </c>
      <c r="O1190" s="4" t="str">
        <f>Cleaned_SalesTable!E1190</f>
        <v>STORE9</v>
      </c>
      <c r="P1190" s="4" t="str">
        <f>VLOOKUP(O1190,Cleaned_StoreTable!$A:$F,2,FALSE())</f>
        <v>Moore, Padilla and Butler</v>
      </c>
      <c r="Q1190" s="4" t="str">
        <f>VLOOKUP(O1190,Cleaned_StoreTable!$A:$F,3,FALSE())</f>
        <v>South</v>
      </c>
      <c r="R1190" s="4" t="str">
        <f>VLOOKUP(O1190,Cleaned_StoreTable!$A:$F,5,FALSE())</f>
        <v>Flagship</v>
      </c>
      <c r="S1190" s="4">
        <f>Cleaned_SalesTable!F1190</f>
        <v>2</v>
      </c>
      <c r="T1190" s="9">
        <f>Cleaned_SalesTable!G1190</f>
        <v>166.26</v>
      </c>
      <c r="U1190" s="8">
        <f>Cleaned_SalesTable!H1190</f>
        <v>0.14000000000000001</v>
      </c>
      <c r="V1190" s="4" t="str">
        <f>Cleaned_SalesTable!I1190</f>
        <v>PayPal</v>
      </c>
      <c r="W1190" s="9">
        <f>Cleaned_SalesTable!J1190</f>
        <v>285.96719999999999</v>
      </c>
      <c r="X1190" s="9">
        <f t="shared" si="110"/>
        <v>838.56</v>
      </c>
      <c r="Y1190" s="9">
        <f t="shared" si="111"/>
        <v>-552.59</v>
      </c>
      <c r="Z1190" s="10">
        <f t="shared" si="112"/>
        <v>-1.9323999999999999</v>
      </c>
      <c r="AA1190" s="4" t="str">
        <f t="shared" si="113"/>
        <v>Standard</v>
      </c>
    </row>
    <row r="1191" spans="1:27" ht="15" customHeight="1" x14ac:dyDescent="0.3">
      <c r="A1191" s="4" t="str">
        <f>Cleaned_SalesTable!A1191</f>
        <v>SALE1189</v>
      </c>
      <c r="B1191" s="26">
        <f>Cleaned_SalesTable!B1191</f>
        <v>45729</v>
      </c>
      <c r="C1191" s="4" t="str">
        <f t="shared" si="108"/>
        <v>Mar-2025</v>
      </c>
      <c r="D1191" s="24">
        <f t="shared" si="109"/>
        <v>2025</v>
      </c>
      <c r="E1191" s="4" t="str">
        <f>Cleaned_SalesTable!C1191</f>
        <v>CUST1459</v>
      </c>
      <c r="F1191" s="4" t="str">
        <f>VLOOKUP(E1191,Cleaned_CustomerTable!$A:$H,2,FALSE())</f>
        <v>John Perez</v>
      </c>
      <c r="G1191" s="24">
        <f>VLOOKUP(E1191,Cleaned_CustomerTable!$A:$H,3,FALSE())</f>
        <v>29</v>
      </c>
      <c r="H1191" s="4" t="str">
        <f>VLOOKUP(E1191,Cleaned_CustomerTable!$A:$H,8,FALSE())</f>
        <v>Gold</v>
      </c>
      <c r="I1191" s="4" t="str">
        <f>VLOOKUP(E1191,Cleaned_CustomerTable!$A:$H,6,FALSE())</f>
        <v>South Carolina</v>
      </c>
      <c r="J1191" s="4" t="str">
        <f>Cleaned_SalesTable!D1191</f>
        <v>PROD26</v>
      </c>
      <c r="K1191" s="4" t="str">
        <f>VLOOKUP(J1191,Cleaned_ProductTable!$A:$F,2,FALSE())</f>
        <v>Wireless Bluetooth Speaker</v>
      </c>
      <c r="L1191" s="4" t="str">
        <f>VLOOKUP(J1191,Cleaned_ProductTable!$A:$F,3,FALSE())</f>
        <v>Electronics</v>
      </c>
      <c r="M1191" s="4" t="str">
        <f>VLOOKUP(J1191,Cleaned_ProductTable!$A:$F,4,FALSE())</f>
        <v>Reed-Schmidt</v>
      </c>
      <c r="N1191" s="4">
        <f>VLOOKUP(J1191,Cleaned_ProductTable!$A:$F,5,FALSE())</f>
        <v>322.41000000000003</v>
      </c>
      <c r="O1191" s="4" t="str">
        <f>Cleaned_SalesTable!E1191</f>
        <v>STORE5</v>
      </c>
      <c r="P1191" s="4" t="str">
        <f>VLOOKUP(O1191,Cleaned_StoreTable!$A:$F,2,FALSE())</f>
        <v>Gray Ltd</v>
      </c>
      <c r="Q1191" s="4" t="str">
        <f>VLOOKUP(O1191,Cleaned_StoreTable!$A:$F,3,FALSE())</f>
        <v>North</v>
      </c>
      <c r="R1191" s="4" t="str">
        <f>VLOOKUP(O1191,Cleaned_StoreTable!$A:$F,5,FALSE())</f>
        <v>Outlet</v>
      </c>
      <c r="S1191" s="4">
        <f>Cleaned_SalesTable!F1191</f>
        <v>1</v>
      </c>
      <c r="T1191" s="9">
        <f>Cleaned_SalesTable!G1191</f>
        <v>429.25</v>
      </c>
      <c r="U1191" s="8">
        <f>Cleaned_SalesTable!H1191</f>
        <v>0.28999999999999998</v>
      </c>
      <c r="V1191" s="4" t="str">
        <f>Cleaned_SalesTable!I1191</f>
        <v>Credit Card</v>
      </c>
      <c r="W1191" s="9">
        <f>Cleaned_SalesTable!J1191</f>
        <v>304.76749999999998</v>
      </c>
      <c r="X1191" s="9">
        <f t="shared" si="110"/>
        <v>322.41000000000003</v>
      </c>
      <c r="Y1191" s="9">
        <f t="shared" si="111"/>
        <v>-17.64</v>
      </c>
      <c r="Z1191" s="10">
        <f t="shared" si="112"/>
        <v>-5.79E-2</v>
      </c>
      <c r="AA1191" s="4" t="str">
        <f t="shared" si="113"/>
        <v>Standard</v>
      </c>
    </row>
    <row r="1192" spans="1:27" ht="15" customHeight="1" x14ac:dyDescent="0.3">
      <c r="A1192" s="4" t="str">
        <f>Cleaned_SalesTable!A1192</f>
        <v>SALE1190</v>
      </c>
      <c r="B1192" s="26">
        <f>Cleaned_SalesTable!B1192</f>
        <v>45468</v>
      </c>
      <c r="C1192" s="4" t="str">
        <f t="shared" si="108"/>
        <v>Jun-2024</v>
      </c>
      <c r="D1192" s="24">
        <f t="shared" si="109"/>
        <v>2024</v>
      </c>
      <c r="E1192" s="4" t="str">
        <f>Cleaned_SalesTable!C1192</f>
        <v>CUST1443</v>
      </c>
      <c r="F1192" s="4" t="str">
        <f>VLOOKUP(E1192,Cleaned_CustomerTable!$A:$H,2,FALSE())</f>
        <v>Adam Castro</v>
      </c>
      <c r="G1192" s="24">
        <f>VLOOKUP(E1192,Cleaned_CustomerTable!$A:$H,3,FALSE())</f>
        <v>51</v>
      </c>
      <c r="H1192" s="4" t="str">
        <f>VLOOKUP(E1192,Cleaned_CustomerTable!$A:$H,8,FALSE())</f>
        <v>Silver</v>
      </c>
      <c r="I1192" s="4" t="str">
        <f>VLOOKUP(E1192,Cleaned_CustomerTable!$A:$H,6,FALSE())</f>
        <v>Texas</v>
      </c>
      <c r="J1192" s="4" t="str">
        <f>Cleaned_SalesTable!D1192</f>
        <v>PROD0</v>
      </c>
      <c r="K1192" s="4" t="str">
        <f>VLOOKUP(J1192,Cleaned_ProductTable!$A:$F,2,FALSE())</f>
        <v>Brother Laser Printer</v>
      </c>
      <c r="L1192" s="4" t="str">
        <f>VLOOKUP(J1192,Cleaned_ProductTable!$A:$F,3,FALSE())</f>
        <v>Electronics</v>
      </c>
      <c r="M1192" s="4" t="str">
        <f>VLOOKUP(J1192,Cleaned_ProductTable!$A:$F,4,FALSE())</f>
        <v>Hunt Inc</v>
      </c>
      <c r="N1192" s="4">
        <f>VLOOKUP(J1192,Cleaned_ProductTable!$A:$F,5,FALSE())</f>
        <v>112.42</v>
      </c>
      <c r="O1192" s="4" t="str">
        <f>Cleaned_SalesTable!E1192</f>
        <v>STORE9</v>
      </c>
      <c r="P1192" s="4" t="str">
        <f>VLOOKUP(O1192,Cleaned_StoreTable!$A:$F,2,FALSE())</f>
        <v>Moore, Padilla and Butler</v>
      </c>
      <c r="Q1192" s="4" t="str">
        <f>VLOOKUP(O1192,Cleaned_StoreTable!$A:$F,3,FALSE())</f>
        <v>South</v>
      </c>
      <c r="R1192" s="4" t="str">
        <f>VLOOKUP(O1192,Cleaned_StoreTable!$A:$F,5,FALSE())</f>
        <v>Flagship</v>
      </c>
      <c r="S1192" s="4">
        <f>Cleaned_SalesTable!F1192</f>
        <v>2</v>
      </c>
      <c r="T1192" s="9">
        <f>Cleaned_SalesTable!G1192</f>
        <v>540.48</v>
      </c>
      <c r="U1192" s="8">
        <f>Cleaned_SalesTable!H1192</f>
        <v>0.28999999999999998</v>
      </c>
      <c r="V1192" s="4" t="str">
        <f>Cleaned_SalesTable!I1192</f>
        <v>Credit Card</v>
      </c>
      <c r="W1192" s="9">
        <f>Cleaned_SalesTable!J1192</f>
        <v>767.48159999999996</v>
      </c>
      <c r="X1192" s="9">
        <f t="shared" si="110"/>
        <v>224.84</v>
      </c>
      <c r="Y1192" s="9">
        <f t="shared" si="111"/>
        <v>542.64</v>
      </c>
      <c r="Z1192" s="10">
        <f t="shared" si="112"/>
        <v>0.70699999999999996</v>
      </c>
      <c r="AA1192" s="4" t="str">
        <f t="shared" si="113"/>
        <v>Standard</v>
      </c>
    </row>
    <row r="1193" spans="1:27" ht="15" customHeight="1" x14ac:dyDescent="0.3">
      <c r="A1193" s="4" t="str">
        <f>Cleaned_SalesTable!A1193</f>
        <v>SALE1191</v>
      </c>
      <c r="B1193" s="26">
        <f>Cleaned_SalesTable!B1193</f>
        <v>45936</v>
      </c>
      <c r="C1193" s="4" t="str">
        <f t="shared" si="108"/>
        <v>Oct-2025</v>
      </c>
      <c r="D1193" s="24">
        <f t="shared" si="109"/>
        <v>2025</v>
      </c>
      <c r="E1193" s="4" t="str">
        <f>Cleaned_SalesTable!C1193</f>
        <v>CUST1269</v>
      </c>
      <c r="F1193" s="4" t="str">
        <f>VLOOKUP(E1193,Cleaned_CustomerTable!$A:$H,2,FALSE())</f>
        <v>Tyrone Olson</v>
      </c>
      <c r="G1193" s="24">
        <f>VLOOKUP(E1193,Cleaned_CustomerTable!$A:$H,3,FALSE())</f>
        <v>45</v>
      </c>
      <c r="H1193" s="4" t="str">
        <f>VLOOKUP(E1193,Cleaned_CustomerTable!$A:$H,8,FALSE())</f>
        <v>Silver</v>
      </c>
      <c r="I1193" s="4" t="str">
        <f>VLOOKUP(E1193,Cleaned_CustomerTable!$A:$H,6,FALSE())</f>
        <v>California</v>
      </c>
      <c r="J1193" s="4" t="str">
        <f>Cleaned_SalesTable!D1193</f>
        <v>PROD59</v>
      </c>
      <c r="K1193" s="4" t="str">
        <f>VLOOKUP(J1193,Cleaned_ProductTable!$A:$F,2,FALSE())</f>
        <v>Men's Hair Styling Gel</v>
      </c>
      <c r="L1193" s="4" t="str">
        <f>VLOOKUP(J1193,Cleaned_ProductTable!$A:$F,3,FALSE())</f>
        <v>Beauty</v>
      </c>
      <c r="M1193" s="4" t="str">
        <f>VLOOKUP(J1193,Cleaned_ProductTable!$A:$F,4,FALSE())</f>
        <v>Cline-Mccarthy</v>
      </c>
      <c r="N1193" s="4">
        <f>VLOOKUP(J1193,Cleaned_ProductTable!$A:$F,5,FALSE())</f>
        <v>17.309999999999999</v>
      </c>
      <c r="O1193" s="4" t="str">
        <f>Cleaned_SalesTable!E1193</f>
        <v>STORE14</v>
      </c>
      <c r="P1193" s="4" t="str">
        <f>VLOOKUP(O1193,Cleaned_StoreTable!$A:$F,2,FALSE())</f>
        <v>Mcdonald Inc</v>
      </c>
      <c r="Q1193" s="4" t="str">
        <f>VLOOKUP(O1193,Cleaned_StoreTable!$A:$F,3,FALSE())</f>
        <v>South</v>
      </c>
      <c r="R1193" s="4" t="str">
        <f>VLOOKUP(O1193,Cleaned_StoreTable!$A:$F,5,FALSE())</f>
        <v>Outlet</v>
      </c>
      <c r="S1193" s="4">
        <f>Cleaned_SalesTable!F1193</f>
        <v>2</v>
      </c>
      <c r="T1193" s="9">
        <f>Cleaned_SalesTable!G1193</f>
        <v>579.52</v>
      </c>
      <c r="U1193" s="8">
        <f>Cleaned_SalesTable!H1193</f>
        <v>0.01</v>
      </c>
      <c r="V1193" s="4" t="str">
        <f>Cleaned_SalesTable!I1193</f>
        <v>PayPal</v>
      </c>
      <c r="W1193" s="9">
        <f>Cleaned_SalesTable!J1193</f>
        <v>1147.4495999999999</v>
      </c>
      <c r="X1193" s="9">
        <f t="shared" si="110"/>
        <v>34.619999999999997</v>
      </c>
      <c r="Y1193" s="9">
        <f t="shared" si="111"/>
        <v>1112.83</v>
      </c>
      <c r="Z1193" s="10">
        <f t="shared" si="112"/>
        <v>0.9698</v>
      </c>
      <c r="AA1193" s="4" t="str">
        <f t="shared" si="113"/>
        <v>High Value</v>
      </c>
    </row>
    <row r="1194" spans="1:27" ht="15" customHeight="1" x14ac:dyDescent="0.3">
      <c r="A1194" s="4" t="str">
        <f>Cleaned_SalesTable!A1194</f>
        <v>SALE1192</v>
      </c>
      <c r="B1194" s="26">
        <f>Cleaned_SalesTable!B1194</f>
        <v>45622</v>
      </c>
      <c r="C1194" s="4" t="str">
        <f t="shared" si="108"/>
        <v>Nov-2024</v>
      </c>
      <c r="D1194" s="24">
        <f t="shared" si="109"/>
        <v>2024</v>
      </c>
      <c r="E1194" s="4" t="str">
        <f>Cleaned_SalesTable!C1194</f>
        <v>CUST1026</v>
      </c>
      <c r="F1194" s="4" t="str">
        <f>VLOOKUP(E1194,Cleaned_CustomerTable!$A:$H,2,FALSE())</f>
        <v>Amber Carlson</v>
      </c>
      <c r="G1194" s="24">
        <f>VLOOKUP(E1194,Cleaned_CustomerTable!$A:$H,3,FALSE())</f>
        <v>18</v>
      </c>
      <c r="H1194" s="4" t="str">
        <f>VLOOKUP(E1194,Cleaned_CustomerTable!$A:$H,8,FALSE())</f>
        <v>Gold</v>
      </c>
      <c r="I1194" s="4" t="str">
        <f>VLOOKUP(E1194,Cleaned_CustomerTable!$A:$H,6,FALSE())</f>
        <v>Missouri</v>
      </c>
      <c r="J1194" s="4" t="str">
        <f>Cleaned_SalesTable!D1194</f>
        <v>PROD69</v>
      </c>
      <c r="K1194" s="4" t="str">
        <f>VLOOKUP(J1194,Cleaned_ProductTable!$A:$F,2,FALSE())</f>
        <v>Men's Sports Shorts</v>
      </c>
      <c r="L1194" s="4" t="str">
        <f>VLOOKUP(J1194,Cleaned_ProductTable!$A:$F,3,FALSE())</f>
        <v>Clothing</v>
      </c>
      <c r="M1194" s="4" t="str">
        <f>VLOOKUP(J1194,Cleaned_ProductTable!$A:$F,4,FALSE())</f>
        <v>Fitzpatrick Ltd</v>
      </c>
      <c r="N1194" s="4">
        <f>VLOOKUP(J1194,Cleaned_ProductTable!$A:$F,5,FALSE())</f>
        <v>218.22</v>
      </c>
      <c r="O1194" s="4" t="str">
        <f>Cleaned_SalesTable!E1194</f>
        <v>STORE17</v>
      </c>
      <c r="P1194" s="4" t="str">
        <f>VLOOKUP(O1194,Cleaned_StoreTable!$A:$F,2,FALSE())</f>
        <v>Holloway Ltd</v>
      </c>
      <c r="Q1194" s="4" t="str">
        <f>VLOOKUP(O1194,Cleaned_StoreTable!$A:$F,3,FALSE())</f>
        <v>North</v>
      </c>
      <c r="R1194" s="4" t="str">
        <f>VLOOKUP(O1194,Cleaned_StoreTable!$A:$F,5,FALSE())</f>
        <v>Flagship</v>
      </c>
      <c r="S1194" s="4">
        <f>Cleaned_SalesTable!F1194</f>
        <v>4</v>
      </c>
      <c r="T1194" s="9">
        <f>Cleaned_SalesTable!G1194</f>
        <v>477.52</v>
      </c>
      <c r="U1194" s="8">
        <f>Cleaned_SalesTable!H1194</f>
        <v>7.0000000000000007E-2</v>
      </c>
      <c r="V1194" s="4" t="str">
        <f>Cleaned_SalesTable!I1194</f>
        <v>PayPal</v>
      </c>
      <c r="W1194" s="9">
        <f>Cleaned_SalesTable!J1194</f>
        <v>1776.3743999999999</v>
      </c>
      <c r="X1194" s="9">
        <f t="shared" si="110"/>
        <v>872.88</v>
      </c>
      <c r="Y1194" s="9">
        <f t="shared" si="111"/>
        <v>903.49</v>
      </c>
      <c r="Z1194" s="10">
        <f t="shared" si="112"/>
        <v>0.50860000000000005</v>
      </c>
      <c r="AA1194" s="4" t="str">
        <f t="shared" si="113"/>
        <v>High Value</v>
      </c>
    </row>
    <row r="1195" spans="1:27" ht="15" customHeight="1" x14ac:dyDescent="0.3">
      <c r="A1195" s="4" t="str">
        <f>Cleaned_SalesTable!A1195</f>
        <v>SALE1193</v>
      </c>
      <c r="B1195" s="26">
        <f>Cleaned_SalesTable!B1195</f>
        <v>45705</v>
      </c>
      <c r="C1195" s="4" t="str">
        <f t="shared" si="108"/>
        <v>Feb-2025</v>
      </c>
      <c r="D1195" s="24">
        <f t="shared" si="109"/>
        <v>2025</v>
      </c>
      <c r="E1195" s="4" t="str">
        <f>Cleaned_SalesTable!C1195</f>
        <v>CUST1259</v>
      </c>
      <c r="F1195" s="4" t="str">
        <f>VLOOKUP(E1195,Cleaned_CustomerTable!$A:$H,2,FALSE())</f>
        <v>Beth Allen</v>
      </c>
      <c r="G1195" s="24">
        <f>VLOOKUP(E1195,Cleaned_CustomerTable!$A:$H,3,FALSE())</f>
        <v>32</v>
      </c>
      <c r="H1195" s="4" t="str">
        <f>VLOOKUP(E1195,Cleaned_CustomerTable!$A:$H,8,FALSE())</f>
        <v>Silver</v>
      </c>
      <c r="I1195" s="4" t="str">
        <f>VLOOKUP(E1195,Cleaned_CustomerTable!$A:$H,6,FALSE())</f>
        <v>Oklahoma</v>
      </c>
      <c r="J1195" s="4" t="str">
        <f>Cleaned_SalesTable!D1195</f>
        <v>PROD91</v>
      </c>
      <c r="K1195" s="4" t="str">
        <f>VLOOKUP(J1195,Cleaned_ProductTable!$A:$F,2,FALSE())</f>
        <v>Women's High Heels</v>
      </c>
      <c r="L1195" s="4" t="str">
        <f>VLOOKUP(J1195,Cleaned_ProductTable!$A:$F,3,FALSE())</f>
        <v>Clothing</v>
      </c>
      <c r="M1195" s="4" t="str">
        <f>VLOOKUP(J1195,Cleaned_ProductTable!$A:$F,4,FALSE())</f>
        <v>Smith-Charles</v>
      </c>
      <c r="N1195" s="4">
        <f>VLOOKUP(J1195,Cleaned_ProductTable!$A:$F,5,FALSE())</f>
        <v>438.25</v>
      </c>
      <c r="O1195" s="4" t="str">
        <f>Cleaned_SalesTable!E1195</f>
        <v>STORE6</v>
      </c>
      <c r="P1195" s="4" t="str">
        <f>VLOOKUP(O1195,Cleaned_StoreTable!$A:$F,2,FALSE())</f>
        <v>Benson-Elliott</v>
      </c>
      <c r="Q1195" s="4" t="str">
        <f>VLOOKUP(O1195,Cleaned_StoreTable!$A:$F,3,FALSE())</f>
        <v>East</v>
      </c>
      <c r="R1195" s="4" t="str">
        <f>VLOOKUP(O1195,Cleaned_StoreTable!$A:$F,5,FALSE())</f>
        <v>Online</v>
      </c>
      <c r="S1195" s="4">
        <f>Cleaned_SalesTable!F1195</f>
        <v>3</v>
      </c>
      <c r="T1195" s="9">
        <f>Cleaned_SalesTable!G1195</f>
        <v>242.58</v>
      </c>
      <c r="U1195" s="8">
        <f>Cleaned_SalesTable!H1195</f>
        <v>0.25</v>
      </c>
      <c r="V1195" s="4" t="str">
        <f>Cleaned_SalesTable!I1195</f>
        <v>Credit Card</v>
      </c>
      <c r="W1195" s="9">
        <f>Cleaned_SalesTable!J1195</f>
        <v>545.80499999999995</v>
      </c>
      <c r="X1195" s="9">
        <f t="shared" si="110"/>
        <v>1314.75</v>
      </c>
      <c r="Y1195" s="9">
        <f t="shared" si="111"/>
        <v>-768.95</v>
      </c>
      <c r="Z1195" s="10">
        <f t="shared" si="112"/>
        <v>-1.4088000000000001</v>
      </c>
      <c r="AA1195" s="4" t="str">
        <f t="shared" si="113"/>
        <v>Standard</v>
      </c>
    </row>
    <row r="1196" spans="1:27" ht="15" customHeight="1" x14ac:dyDescent="0.3">
      <c r="A1196" s="4" t="str">
        <f>Cleaned_SalesTable!A1196</f>
        <v>SALE1194</v>
      </c>
      <c r="B1196" s="26">
        <f>Cleaned_SalesTable!B1196</f>
        <v>45250</v>
      </c>
      <c r="C1196" s="4" t="str">
        <f t="shared" si="108"/>
        <v>Nov-2023</v>
      </c>
      <c r="D1196" s="24">
        <f t="shared" si="109"/>
        <v>2023</v>
      </c>
      <c r="E1196" s="4" t="str">
        <f>Cleaned_SalesTable!C1196</f>
        <v>CUST1367</v>
      </c>
      <c r="F1196" s="4" t="str">
        <f>VLOOKUP(E1196,Cleaned_CustomerTable!$A:$H,2,FALSE())</f>
        <v>Melinda Johnson</v>
      </c>
      <c r="G1196" s="24">
        <f>VLOOKUP(E1196,Cleaned_CustomerTable!$A:$H,3,FALSE())</f>
        <v>51</v>
      </c>
      <c r="H1196" s="4" t="str">
        <f>VLOOKUP(E1196,Cleaned_CustomerTable!$A:$H,8,FALSE())</f>
        <v>Bronze</v>
      </c>
      <c r="I1196" s="4" t="str">
        <f>VLOOKUP(E1196,Cleaned_CustomerTable!$A:$H,6,FALSE())</f>
        <v>Ohio</v>
      </c>
      <c r="J1196" s="4" t="str">
        <f>Cleaned_SalesTable!D1196</f>
        <v>PROD26</v>
      </c>
      <c r="K1196" s="4" t="str">
        <f>VLOOKUP(J1196,Cleaned_ProductTable!$A:$F,2,FALSE())</f>
        <v>Wireless Bluetooth Speaker</v>
      </c>
      <c r="L1196" s="4" t="str">
        <f>VLOOKUP(J1196,Cleaned_ProductTable!$A:$F,3,FALSE())</f>
        <v>Electronics</v>
      </c>
      <c r="M1196" s="4" t="str">
        <f>VLOOKUP(J1196,Cleaned_ProductTable!$A:$F,4,FALSE())</f>
        <v>Reed-Schmidt</v>
      </c>
      <c r="N1196" s="4">
        <f>VLOOKUP(J1196,Cleaned_ProductTable!$A:$F,5,FALSE())</f>
        <v>322.41000000000003</v>
      </c>
      <c r="O1196" s="4" t="str">
        <f>Cleaned_SalesTable!E1196</f>
        <v>STORE17</v>
      </c>
      <c r="P1196" s="4" t="str">
        <f>VLOOKUP(O1196,Cleaned_StoreTable!$A:$F,2,FALSE())</f>
        <v>Holloway Ltd</v>
      </c>
      <c r="Q1196" s="4" t="str">
        <f>VLOOKUP(O1196,Cleaned_StoreTable!$A:$F,3,FALSE())</f>
        <v>North</v>
      </c>
      <c r="R1196" s="4" t="str">
        <f>VLOOKUP(O1196,Cleaned_StoreTable!$A:$F,5,FALSE())</f>
        <v>Flagship</v>
      </c>
      <c r="S1196" s="4">
        <f>Cleaned_SalesTable!F1196</f>
        <v>2</v>
      </c>
      <c r="T1196" s="9">
        <f>Cleaned_SalesTable!G1196</f>
        <v>519.29999999999995</v>
      </c>
      <c r="U1196" s="8">
        <f>Cleaned_SalesTable!H1196</f>
        <v>0.09</v>
      </c>
      <c r="V1196" s="4" t="str">
        <f>Cleaned_SalesTable!I1196</f>
        <v>PayPal</v>
      </c>
      <c r="W1196" s="9">
        <f>Cleaned_SalesTable!J1196</f>
        <v>945.12599999999998</v>
      </c>
      <c r="X1196" s="9">
        <f t="shared" si="110"/>
        <v>644.82000000000005</v>
      </c>
      <c r="Y1196" s="9">
        <f t="shared" si="111"/>
        <v>300.31</v>
      </c>
      <c r="Z1196" s="10">
        <f t="shared" si="112"/>
        <v>0.31769999999999998</v>
      </c>
      <c r="AA1196" s="4" t="str">
        <f t="shared" si="113"/>
        <v>Standard</v>
      </c>
    </row>
    <row r="1197" spans="1:27" ht="15" customHeight="1" x14ac:dyDescent="0.3">
      <c r="A1197" s="4" t="str">
        <f>Cleaned_SalesTable!A1197</f>
        <v>SALE1195</v>
      </c>
      <c r="B1197" s="26">
        <f>Cleaned_SalesTable!B1197</f>
        <v>45684</v>
      </c>
      <c r="C1197" s="4" t="str">
        <f t="shared" si="108"/>
        <v>Jan-2025</v>
      </c>
      <c r="D1197" s="24">
        <f t="shared" si="109"/>
        <v>2025</v>
      </c>
      <c r="E1197" s="4" t="str">
        <f>Cleaned_SalesTable!C1197</f>
        <v>CUST1491</v>
      </c>
      <c r="F1197" s="4" t="str">
        <f>VLOOKUP(E1197,Cleaned_CustomerTable!$A:$H,2,FALSE())</f>
        <v>Kaitlin Brown</v>
      </c>
      <c r="G1197" s="24">
        <f>VLOOKUP(E1197,Cleaned_CustomerTable!$A:$H,3,FALSE())</f>
        <v>52</v>
      </c>
      <c r="H1197" s="4" t="str">
        <f>VLOOKUP(E1197,Cleaned_CustomerTable!$A:$H,8,FALSE())</f>
        <v>Gold</v>
      </c>
      <c r="I1197" s="4" t="str">
        <f>VLOOKUP(E1197,Cleaned_CustomerTable!$A:$H,6,FALSE())</f>
        <v>South Dakota</v>
      </c>
      <c r="J1197" s="4" t="str">
        <f>Cleaned_SalesTable!D1197</f>
        <v>PROD94</v>
      </c>
      <c r="K1197" s="4" t="str">
        <f>VLOOKUP(J1197,Cleaned_ProductTable!$A:$F,2,FALSE())</f>
        <v>Vitamin E Body Lotion</v>
      </c>
      <c r="L1197" s="4" t="str">
        <f>VLOOKUP(J1197,Cleaned_ProductTable!$A:$F,3,FALSE())</f>
        <v>Beauty</v>
      </c>
      <c r="M1197" s="4" t="str">
        <f>VLOOKUP(J1197,Cleaned_ProductTable!$A:$F,4,FALSE())</f>
        <v>Hoffman-Williams</v>
      </c>
      <c r="N1197" s="4">
        <f>VLOOKUP(J1197,Cleaned_ProductTable!$A:$F,5,FALSE())</f>
        <v>358.47</v>
      </c>
      <c r="O1197" s="4" t="str">
        <f>Cleaned_SalesTable!E1197</f>
        <v>STORE11</v>
      </c>
      <c r="P1197" s="4" t="str">
        <f>VLOOKUP(O1197,Cleaned_StoreTable!$A:$F,2,FALSE())</f>
        <v>Aguirre-Keller</v>
      </c>
      <c r="Q1197" s="4" t="str">
        <f>VLOOKUP(O1197,Cleaned_StoreTable!$A:$F,3,FALSE())</f>
        <v>South</v>
      </c>
      <c r="R1197" s="4" t="str">
        <f>VLOOKUP(O1197,Cleaned_StoreTable!$A:$F,5,FALSE())</f>
        <v>Online</v>
      </c>
      <c r="S1197" s="4">
        <f>Cleaned_SalesTable!F1197</f>
        <v>3</v>
      </c>
      <c r="T1197" s="9">
        <f>Cleaned_SalesTable!G1197</f>
        <v>845.67</v>
      </c>
      <c r="U1197" s="8">
        <f>Cleaned_SalesTable!H1197</f>
        <v>0.12</v>
      </c>
      <c r="V1197" s="4" t="str">
        <f>Cleaned_SalesTable!I1197</f>
        <v>COD</v>
      </c>
      <c r="W1197" s="9">
        <f>Cleaned_SalesTable!J1197</f>
        <v>2232.5688</v>
      </c>
      <c r="X1197" s="9">
        <f t="shared" si="110"/>
        <v>1075.4100000000001</v>
      </c>
      <c r="Y1197" s="9">
        <f t="shared" si="111"/>
        <v>1157.1600000000001</v>
      </c>
      <c r="Z1197" s="10">
        <f t="shared" si="112"/>
        <v>0.51829999999999998</v>
      </c>
      <c r="AA1197" s="4" t="str">
        <f t="shared" si="113"/>
        <v>High Value</v>
      </c>
    </row>
    <row r="1198" spans="1:27" ht="15" customHeight="1" x14ac:dyDescent="0.3">
      <c r="A1198" s="4" t="str">
        <f>Cleaned_SalesTable!A1198</f>
        <v>SALE1196</v>
      </c>
      <c r="B1198" s="26">
        <f>Cleaned_SalesTable!B1198</f>
        <v>45395</v>
      </c>
      <c r="C1198" s="4" t="str">
        <f t="shared" si="108"/>
        <v>Apr-2024</v>
      </c>
      <c r="D1198" s="24">
        <f t="shared" si="109"/>
        <v>2024</v>
      </c>
      <c r="E1198" s="4" t="str">
        <f>Cleaned_SalesTable!C1198</f>
        <v>CUST1305</v>
      </c>
      <c r="F1198" s="4" t="str">
        <f>VLOOKUP(E1198,Cleaned_CustomerTable!$A:$H,2,FALSE())</f>
        <v>Roberta Green</v>
      </c>
      <c r="G1198" s="24">
        <f>VLOOKUP(E1198,Cleaned_CustomerTable!$A:$H,3,FALSE())</f>
        <v>64</v>
      </c>
      <c r="H1198" s="4" t="str">
        <f>VLOOKUP(E1198,Cleaned_CustomerTable!$A:$H,8,FALSE())</f>
        <v>Platinum</v>
      </c>
      <c r="I1198" s="4" t="str">
        <f>VLOOKUP(E1198,Cleaned_CustomerTable!$A:$H,6,FALSE())</f>
        <v>Washington</v>
      </c>
      <c r="J1198" s="4" t="str">
        <f>Cleaned_SalesTable!D1198</f>
        <v>PROD55</v>
      </c>
      <c r="K1198" s="4" t="str">
        <f>VLOOKUP(J1198,Cleaned_ProductTable!$A:$F,2,FALSE())</f>
        <v>Ceramic Plant Pot</v>
      </c>
      <c r="L1198" s="4" t="str">
        <f>VLOOKUP(J1198,Cleaned_ProductTable!$A:$F,3,FALSE())</f>
        <v>Home</v>
      </c>
      <c r="M1198" s="4" t="str">
        <f>VLOOKUP(J1198,Cleaned_ProductTable!$A:$F,4,FALSE())</f>
        <v>Hatfield, Baird and Torres</v>
      </c>
      <c r="N1198" s="4">
        <f>VLOOKUP(J1198,Cleaned_ProductTable!$A:$F,5,FALSE())</f>
        <v>81.75</v>
      </c>
      <c r="O1198" s="4" t="str">
        <f>Cleaned_SalesTable!E1198</f>
        <v>STORE16</v>
      </c>
      <c r="P1198" s="4" t="str">
        <f>VLOOKUP(O1198,Cleaned_StoreTable!$A:$F,2,FALSE())</f>
        <v>Frederick-Wright</v>
      </c>
      <c r="Q1198" s="4" t="str">
        <f>VLOOKUP(O1198,Cleaned_StoreTable!$A:$F,3,FALSE())</f>
        <v>West</v>
      </c>
      <c r="R1198" s="4" t="str">
        <f>VLOOKUP(O1198,Cleaned_StoreTable!$A:$F,5,FALSE())</f>
        <v>Flagship</v>
      </c>
      <c r="S1198" s="4">
        <f>Cleaned_SalesTable!F1198</f>
        <v>4</v>
      </c>
      <c r="T1198" s="9">
        <f>Cleaned_SalesTable!G1198</f>
        <v>750.26</v>
      </c>
      <c r="U1198" s="8">
        <f>Cleaned_SalesTable!H1198</f>
        <v>0.01</v>
      </c>
      <c r="V1198" s="4" t="str">
        <f>Cleaned_SalesTable!I1198</f>
        <v>PayPal</v>
      </c>
      <c r="W1198" s="9">
        <f>Cleaned_SalesTable!J1198</f>
        <v>2971.0295999999998</v>
      </c>
      <c r="X1198" s="9">
        <f t="shared" si="110"/>
        <v>327</v>
      </c>
      <c r="Y1198" s="9">
        <f t="shared" si="111"/>
        <v>2644.03</v>
      </c>
      <c r="Z1198" s="10">
        <f t="shared" si="112"/>
        <v>0.88990000000000002</v>
      </c>
      <c r="AA1198" s="4" t="str">
        <f t="shared" si="113"/>
        <v>High Value</v>
      </c>
    </row>
    <row r="1199" spans="1:27" ht="15" customHeight="1" x14ac:dyDescent="0.3">
      <c r="A1199" s="4" t="str">
        <f>Cleaned_SalesTable!A1199</f>
        <v>SALE1197</v>
      </c>
      <c r="B1199" s="26">
        <f>Cleaned_SalesTable!B1199</f>
        <v>45382</v>
      </c>
      <c r="C1199" s="4" t="str">
        <f t="shared" si="108"/>
        <v>Mar-2024</v>
      </c>
      <c r="D1199" s="24">
        <f t="shared" si="109"/>
        <v>2024</v>
      </c>
      <c r="E1199" s="4" t="str">
        <f>Cleaned_SalesTable!C1199</f>
        <v>CUST1332</v>
      </c>
      <c r="F1199" s="4" t="str">
        <f>VLOOKUP(E1199,Cleaned_CustomerTable!$A:$H,2,FALSE())</f>
        <v>Dr. Lindsay Hanna</v>
      </c>
      <c r="G1199" s="24">
        <f>VLOOKUP(E1199,Cleaned_CustomerTable!$A:$H,3,FALSE())</f>
        <v>34</v>
      </c>
      <c r="H1199" s="4" t="str">
        <f>VLOOKUP(E1199,Cleaned_CustomerTable!$A:$H,8,FALSE())</f>
        <v>Bronze</v>
      </c>
      <c r="I1199" s="4" t="str">
        <f>VLOOKUP(E1199,Cleaned_CustomerTable!$A:$H,6,FALSE())</f>
        <v>Hawaii</v>
      </c>
      <c r="J1199" s="4" t="str">
        <f>Cleaned_SalesTable!D1199</f>
        <v>PROD92</v>
      </c>
      <c r="K1199" s="4" t="str">
        <f>VLOOKUP(J1199,Cleaned_ProductTable!$A:$F,2,FALSE())</f>
        <v>Microwave Oven</v>
      </c>
      <c r="L1199" s="4" t="str">
        <f>VLOOKUP(J1199,Cleaned_ProductTable!$A:$F,3,FALSE())</f>
        <v>Home</v>
      </c>
      <c r="M1199" s="4" t="str">
        <f>VLOOKUP(J1199,Cleaned_ProductTable!$A:$F,4,FALSE())</f>
        <v>Green, Powell and Palmer</v>
      </c>
      <c r="N1199" s="4">
        <f>VLOOKUP(J1199,Cleaned_ProductTable!$A:$F,5,FALSE())</f>
        <v>447.43</v>
      </c>
      <c r="O1199" s="4" t="str">
        <f>Cleaned_SalesTable!E1199</f>
        <v>STORE12</v>
      </c>
      <c r="P1199" s="4" t="str">
        <f>VLOOKUP(O1199,Cleaned_StoreTable!$A:$F,2,FALSE())</f>
        <v>Thomas, Bridges and Harris</v>
      </c>
      <c r="Q1199" s="4" t="str">
        <f>VLOOKUP(O1199,Cleaned_StoreTable!$A:$F,3,FALSE())</f>
        <v>North</v>
      </c>
      <c r="R1199" s="4" t="str">
        <f>VLOOKUP(O1199,Cleaned_StoreTable!$A:$F,5,FALSE())</f>
        <v>Online</v>
      </c>
      <c r="S1199" s="4">
        <f>Cleaned_SalesTable!F1199</f>
        <v>4</v>
      </c>
      <c r="T1199" s="9">
        <f>Cleaned_SalesTable!G1199</f>
        <v>294.38</v>
      </c>
      <c r="U1199" s="8">
        <f>Cleaned_SalesTable!H1199</f>
        <v>0.2</v>
      </c>
      <c r="V1199" s="4" t="str">
        <f>Cleaned_SalesTable!I1199</f>
        <v>Credit Card</v>
      </c>
      <c r="W1199" s="9">
        <f>Cleaned_SalesTable!J1199</f>
        <v>942.01599999999996</v>
      </c>
      <c r="X1199" s="9">
        <f t="shared" si="110"/>
        <v>1789.72</v>
      </c>
      <c r="Y1199" s="9">
        <f t="shared" si="111"/>
        <v>-847.7</v>
      </c>
      <c r="Z1199" s="10">
        <f t="shared" si="112"/>
        <v>-0.89990000000000003</v>
      </c>
      <c r="AA1199" s="4" t="str">
        <f t="shared" si="113"/>
        <v>Standard</v>
      </c>
    </row>
    <row r="1200" spans="1:27" ht="15" customHeight="1" x14ac:dyDescent="0.3">
      <c r="A1200" s="4" t="str">
        <f>Cleaned_SalesTable!A1200</f>
        <v>SALE1198</v>
      </c>
      <c r="B1200" s="26">
        <f>Cleaned_SalesTable!B1200</f>
        <v>45919</v>
      </c>
      <c r="C1200" s="4" t="str">
        <f t="shared" si="108"/>
        <v>Sep-2025</v>
      </c>
      <c r="D1200" s="24">
        <f t="shared" si="109"/>
        <v>2025</v>
      </c>
      <c r="E1200" s="4" t="str">
        <f>Cleaned_SalesTable!C1200</f>
        <v>CUST1097</v>
      </c>
      <c r="F1200" s="4" t="str">
        <f>VLOOKUP(E1200,Cleaned_CustomerTable!$A:$H,2,FALSE())</f>
        <v>David Cobb</v>
      </c>
      <c r="G1200" s="24">
        <f>VLOOKUP(E1200,Cleaned_CustomerTable!$A:$H,3,FALSE())</f>
        <v>36</v>
      </c>
      <c r="H1200" s="4" t="str">
        <f>VLOOKUP(E1200,Cleaned_CustomerTable!$A:$H,8,FALSE())</f>
        <v>Silver</v>
      </c>
      <c r="I1200" s="4" t="str">
        <f>VLOOKUP(E1200,Cleaned_CustomerTable!$A:$H,6,FALSE())</f>
        <v>South Dakota</v>
      </c>
      <c r="J1200" s="4" t="str">
        <f>Cleaned_SalesTable!D1200</f>
        <v>PROD96</v>
      </c>
      <c r="K1200" s="4" t="str">
        <f>VLOOKUP(J1200,Cleaned_ProductTable!$A:$F,2,FALSE())</f>
        <v>Women's Formal Blazer</v>
      </c>
      <c r="L1200" s="4" t="str">
        <f>VLOOKUP(J1200,Cleaned_ProductTable!$A:$F,3,FALSE())</f>
        <v>Clothing</v>
      </c>
      <c r="M1200" s="4" t="str">
        <f>VLOOKUP(J1200,Cleaned_ProductTable!$A:$F,4,FALSE())</f>
        <v>Phillips and Sons</v>
      </c>
      <c r="N1200" s="4">
        <f>VLOOKUP(J1200,Cleaned_ProductTable!$A:$F,5,FALSE())</f>
        <v>358.47</v>
      </c>
      <c r="O1200" s="4" t="str">
        <f>Cleaned_SalesTable!E1200</f>
        <v>STORE2</v>
      </c>
      <c r="P1200" s="4" t="str">
        <f>VLOOKUP(O1200,Cleaned_StoreTable!$A:$F,2,FALSE())</f>
        <v>Black-Horn</v>
      </c>
      <c r="Q1200" s="4" t="str">
        <f>VLOOKUP(O1200,Cleaned_StoreTable!$A:$F,3,FALSE())</f>
        <v>South</v>
      </c>
      <c r="R1200" s="4" t="str">
        <f>VLOOKUP(O1200,Cleaned_StoreTable!$A:$F,5,FALSE())</f>
        <v>Outlet</v>
      </c>
      <c r="S1200" s="4">
        <f>Cleaned_SalesTable!F1200</f>
        <v>3</v>
      </c>
      <c r="T1200" s="9">
        <f>Cleaned_SalesTable!G1200</f>
        <v>583.52</v>
      </c>
      <c r="U1200" s="8">
        <f>Cleaned_SalesTable!H1200</f>
        <v>7.0000000000000007E-2</v>
      </c>
      <c r="V1200" s="4" t="str">
        <f>Cleaned_SalesTable!I1200</f>
        <v>PayPal</v>
      </c>
      <c r="W1200" s="9">
        <f>Cleaned_SalesTable!J1200</f>
        <v>1628.0208</v>
      </c>
      <c r="X1200" s="9">
        <f t="shared" si="110"/>
        <v>1075.4100000000001</v>
      </c>
      <c r="Y1200" s="9">
        <f t="shared" si="111"/>
        <v>552.61</v>
      </c>
      <c r="Z1200" s="10">
        <f t="shared" si="112"/>
        <v>0.33939999999999998</v>
      </c>
      <c r="AA1200" s="4" t="str">
        <f t="shared" si="113"/>
        <v>High Value</v>
      </c>
    </row>
    <row r="1201" spans="1:27" ht="15" customHeight="1" x14ac:dyDescent="0.3">
      <c r="A1201" s="4" t="str">
        <f>Cleaned_SalesTable!A1201</f>
        <v>SALE1199</v>
      </c>
      <c r="B1201" s="26">
        <f>Cleaned_SalesTable!B1201</f>
        <v>45453</v>
      </c>
      <c r="C1201" s="4" t="str">
        <f t="shared" si="108"/>
        <v>Jun-2024</v>
      </c>
      <c r="D1201" s="24">
        <f t="shared" si="109"/>
        <v>2024</v>
      </c>
      <c r="E1201" s="4" t="str">
        <f>Cleaned_SalesTable!C1201</f>
        <v>CUST1470</v>
      </c>
      <c r="F1201" s="4" t="str">
        <f>VLOOKUP(E1201,Cleaned_CustomerTable!$A:$H,2,FALSE())</f>
        <v>Manuel Fisher</v>
      </c>
      <c r="G1201" s="24">
        <f>VLOOKUP(E1201,Cleaned_CustomerTable!$A:$H,3,FALSE())</f>
        <v>21</v>
      </c>
      <c r="H1201" s="4" t="str">
        <f>VLOOKUP(E1201,Cleaned_CustomerTable!$A:$H,8,FALSE())</f>
        <v>Gold</v>
      </c>
      <c r="I1201" s="4" t="str">
        <f>VLOOKUP(E1201,Cleaned_CustomerTable!$A:$H,6,FALSE())</f>
        <v>New Hampshire</v>
      </c>
      <c r="J1201" s="4" t="str">
        <f>Cleaned_SalesTable!D1201</f>
        <v>PROD89</v>
      </c>
      <c r="K1201" s="4" t="str">
        <f>VLOOKUP(J1201,Cleaned_ProductTable!$A:$F,2,FALSE())</f>
        <v>Face Foundation Kit</v>
      </c>
      <c r="L1201" s="4" t="str">
        <f>VLOOKUP(J1201,Cleaned_ProductTable!$A:$F,3,FALSE())</f>
        <v>Beauty</v>
      </c>
      <c r="M1201" s="4" t="str">
        <f>VLOOKUP(J1201,Cleaned_ProductTable!$A:$F,4,FALSE())</f>
        <v>Taylor-Elliott</v>
      </c>
      <c r="N1201" s="4">
        <f>VLOOKUP(J1201,Cleaned_ProductTable!$A:$F,5,FALSE())</f>
        <v>183.04</v>
      </c>
      <c r="O1201" s="4" t="str">
        <f>Cleaned_SalesTable!E1201</f>
        <v>STORE16</v>
      </c>
      <c r="P1201" s="4" t="str">
        <f>VLOOKUP(O1201,Cleaned_StoreTable!$A:$F,2,FALSE())</f>
        <v>Frederick-Wright</v>
      </c>
      <c r="Q1201" s="4" t="str">
        <f>VLOOKUP(O1201,Cleaned_StoreTable!$A:$F,3,FALSE())</f>
        <v>West</v>
      </c>
      <c r="R1201" s="4" t="str">
        <f>VLOOKUP(O1201,Cleaned_StoreTable!$A:$F,5,FALSE())</f>
        <v>Flagship</v>
      </c>
      <c r="S1201" s="4">
        <f>Cleaned_SalesTable!F1201</f>
        <v>2</v>
      </c>
      <c r="T1201" s="9">
        <f>Cleaned_SalesTable!G1201</f>
        <v>635.22</v>
      </c>
      <c r="U1201" s="8">
        <f>Cleaned_SalesTable!H1201</f>
        <v>0.3</v>
      </c>
      <c r="V1201" s="4" t="str">
        <f>Cleaned_SalesTable!I1201</f>
        <v>COD</v>
      </c>
      <c r="W1201" s="9">
        <f>Cleaned_SalesTable!J1201</f>
        <v>889.30799999999999</v>
      </c>
      <c r="X1201" s="9">
        <f t="shared" si="110"/>
        <v>366.08</v>
      </c>
      <c r="Y1201" s="9">
        <f t="shared" si="111"/>
        <v>523.23</v>
      </c>
      <c r="Z1201" s="10">
        <f t="shared" si="112"/>
        <v>0.58840000000000003</v>
      </c>
      <c r="AA1201" s="4" t="str">
        <f t="shared" si="113"/>
        <v>Standard</v>
      </c>
    </row>
    <row r="1202" spans="1:27" ht="15" customHeight="1" x14ac:dyDescent="0.3">
      <c r="A1202" s="4" t="str">
        <f>Cleaned_SalesTable!A1202</f>
        <v>SALE1200</v>
      </c>
      <c r="B1202" s="26">
        <f>Cleaned_SalesTable!B1202</f>
        <v>45313</v>
      </c>
      <c r="C1202" s="4" t="str">
        <f t="shared" si="108"/>
        <v>Jan-2024</v>
      </c>
      <c r="D1202" s="24">
        <f t="shared" si="109"/>
        <v>2024</v>
      </c>
      <c r="E1202" s="4" t="str">
        <f>Cleaned_SalesTable!C1202</f>
        <v>CUST1428</v>
      </c>
      <c r="F1202" s="4" t="str">
        <f>VLOOKUP(E1202,Cleaned_CustomerTable!$A:$H,2,FALSE())</f>
        <v>Samuel Mullins</v>
      </c>
      <c r="G1202" s="24">
        <f>VLOOKUP(E1202,Cleaned_CustomerTable!$A:$H,3,FALSE())</f>
        <v>27</v>
      </c>
      <c r="H1202" s="4" t="str">
        <f>VLOOKUP(E1202,Cleaned_CustomerTable!$A:$H,8,FALSE())</f>
        <v>Bronze</v>
      </c>
      <c r="I1202" s="4" t="str">
        <f>VLOOKUP(E1202,Cleaned_CustomerTable!$A:$H,6,FALSE())</f>
        <v>Louisiana</v>
      </c>
      <c r="J1202" s="4" t="str">
        <f>Cleaned_SalesTable!D1202</f>
        <v>PROD66</v>
      </c>
      <c r="K1202" s="4" t="str">
        <f>VLOOKUP(J1202,Cleaned_ProductTable!$A:$F,2,FALSE())</f>
        <v>Women's Hair Dryer Brush</v>
      </c>
      <c r="L1202" s="4" t="str">
        <f>VLOOKUP(J1202,Cleaned_ProductTable!$A:$F,3,FALSE())</f>
        <v>Beauty</v>
      </c>
      <c r="M1202" s="4" t="str">
        <f>VLOOKUP(J1202,Cleaned_ProductTable!$A:$F,4,FALSE())</f>
        <v>Torres, Spencer and Potter</v>
      </c>
      <c r="N1202" s="4">
        <f>VLOOKUP(J1202,Cleaned_ProductTable!$A:$F,5,FALSE())</f>
        <v>340.39</v>
      </c>
      <c r="O1202" s="4" t="str">
        <f>Cleaned_SalesTable!E1202</f>
        <v>STORE2</v>
      </c>
      <c r="P1202" s="4" t="str">
        <f>VLOOKUP(O1202,Cleaned_StoreTable!$A:$F,2,FALSE())</f>
        <v>Black-Horn</v>
      </c>
      <c r="Q1202" s="4" t="str">
        <f>VLOOKUP(O1202,Cleaned_StoreTable!$A:$F,3,FALSE())</f>
        <v>South</v>
      </c>
      <c r="R1202" s="4" t="str">
        <f>VLOOKUP(O1202,Cleaned_StoreTable!$A:$F,5,FALSE())</f>
        <v>Outlet</v>
      </c>
      <c r="S1202" s="4">
        <f>Cleaned_SalesTable!F1202</f>
        <v>1</v>
      </c>
      <c r="T1202" s="9">
        <f>Cleaned_SalesTable!G1202</f>
        <v>743.55</v>
      </c>
      <c r="U1202" s="8">
        <f>Cleaned_SalesTable!H1202</f>
        <v>0.11</v>
      </c>
      <c r="V1202" s="4" t="str">
        <f>Cleaned_SalesTable!I1202</f>
        <v>COD</v>
      </c>
      <c r="W1202" s="9">
        <f>Cleaned_SalesTable!J1202</f>
        <v>661.7595</v>
      </c>
      <c r="X1202" s="9">
        <f t="shared" si="110"/>
        <v>340.39</v>
      </c>
      <c r="Y1202" s="9">
        <f t="shared" si="111"/>
        <v>321.37</v>
      </c>
      <c r="Z1202" s="10">
        <f t="shared" si="112"/>
        <v>0.48559999999999998</v>
      </c>
      <c r="AA1202" s="4" t="str">
        <f t="shared" si="113"/>
        <v>Standard</v>
      </c>
    </row>
    <row r="1203" spans="1:27" ht="15" customHeight="1" x14ac:dyDescent="0.3">
      <c r="A1203" s="4" t="str">
        <f>Cleaned_SalesTable!A1203</f>
        <v>SALE1201</v>
      </c>
      <c r="B1203" s="26">
        <f>Cleaned_SalesTable!B1203</f>
        <v>45377</v>
      </c>
      <c r="C1203" s="4" t="str">
        <f t="shared" si="108"/>
        <v>Mar-2024</v>
      </c>
      <c r="D1203" s="24">
        <f t="shared" si="109"/>
        <v>2024</v>
      </c>
      <c r="E1203" s="4" t="str">
        <f>Cleaned_SalesTable!C1203</f>
        <v>CUST1101</v>
      </c>
      <c r="F1203" s="4" t="str">
        <f>VLOOKUP(E1203,Cleaned_CustomerTable!$A:$H,2,FALSE())</f>
        <v>Colleen Maynard</v>
      </c>
      <c r="G1203" s="24">
        <f>VLOOKUP(E1203,Cleaned_CustomerTable!$A:$H,3,FALSE())</f>
        <v>29</v>
      </c>
      <c r="H1203" s="4" t="str">
        <f>VLOOKUP(E1203,Cleaned_CustomerTable!$A:$H,8,FALSE())</f>
        <v>Gold</v>
      </c>
      <c r="I1203" s="4" t="str">
        <f>VLOOKUP(E1203,Cleaned_CustomerTable!$A:$H,6,FALSE())</f>
        <v>Utah</v>
      </c>
      <c r="J1203" s="4" t="str">
        <f>Cleaned_SalesTable!D1203</f>
        <v>PROD44</v>
      </c>
      <c r="K1203" s="4" t="str">
        <f>VLOOKUP(J1203,Cleaned_ProductTable!$A:$F,2,FALSE())</f>
        <v>Adjustable Jump Rope</v>
      </c>
      <c r="L1203" s="4" t="str">
        <f>VLOOKUP(J1203,Cleaned_ProductTable!$A:$F,3,FALSE())</f>
        <v>Sports</v>
      </c>
      <c r="M1203" s="4" t="str">
        <f>VLOOKUP(J1203,Cleaned_ProductTable!$A:$F,4,FALSE())</f>
        <v>Cox Inc</v>
      </c>
      <c r="N1203" s="4">
        <f>VLOOKUP(J1203,Cleaned_ProductTable!$A:$F,5,FALSE())</f>
        <v>167.12</v>
      </c>
      <c r="O1203" s="4" t="str">
        <f>Cleaned_SalesTable!E1203</f>
        <v>STORE3</v>
      </c>
      <c r="P1203" s="4" t="str">
        <f>VLOOKUP(O1203,Cleaned_StoreTable!$A:$F,2,FALSE())</f>
        <v>Johnson-Wright</v>
      </c>
      <c r="Q1203" s="4" t="str">
        <f>VLOOKUP(O1203,Cleaned_StoreTable!$A:$F,3,FALSE())</f>
        <v>North</v>
      </c>
      <c r="R1203" s="4" t="str">
        <f>VLOOKUP(O1203,Cleaned_StoreTable!$A:$F,5,FALSE())</f>
        <v>Outlet</v>
      </c>
      <c r="S1203" s="4">
        <f>Cleaned_SalesTable!F1203</f>
        <v>4</v>
      </c>
      <c r="T1203" s="9">
        <f>Cleaned_SalesTable!G1203</f>
        <v>530.45000000000005</v>
      </c>
      <c r="U1203" s="8">
        <f>Cleaned_SalesTable!H1203</f>
        <v>0.13</v>
      </c>
      <c r="V1203" s="4" t="str">
        <f>Cleaned_SalesTable!I1203</f>
        <v>Credit Card</v>
      </c>
      <c r="W1203" s="9">
        <f>Cleaned_SalesTable!J1203</f>
        <v>1845.9659999999999</v>
      </c>
      <c r="X1203" s="9">
        <f t="shared" si="110"/>
        <v>668.48</v>
      </c>
      <c r="Y1203" s="9">
        <f t="shared" si="111"/>
        <v>1177.49</v>
      </c>
      <c r="Z1203" s="10">
        <f t="shared" si="112"/>
        <v>0.63790000000000002</v>
      </c>
      <c r="AA1203" s="4" t="str">
        <f t="shared" si="113"/>
        <v>High Value</v>
      </c>
    </row>
    <row r="1204" spans="1:27" ht="15" customHeight="1" x14ac:dyDescent="0.3">
      <c r="A1204" s="4" t="str">
        <f>Cleaned_SalesTable!A1204</f>
        <v>SALE1202</v>
      </c>
      <c r="B1204" s="26">
        <f>Cleaned_SalesTable!B1204</f>
        <v>45371</v>
      </c>
      <c r="C1204" s="4" t="str">
        <f t="shared" si="108"/>
        <v>Mar-2024</v>
      </c>
      <c r="D1204" s="24">
        <f t="shared" si="109"/>
        <v>2024</v>
      </c>
      <c r="E1204" s="4" t="str">
        <f>Cleaned_SalesTable!C1204</f>
        <v>CUST1264</v>
      </c>
      <c r="F1204" s="4" t="str">
        <f>VLOOKUP(E1204,Cleaned_CustomerTable!$A:$H,2,FALSE())</f>
        <v>Matthew Payne</v>
      </c>
      <c r="G1204" s="24">
        <f>VLOOKUP(E1204,Cleaned_CustomerTable!$A:$H,3,FALSE())</f>
        <v>25</v>
      </c>
      <c r="H1204" s="4" t="str">
        <f>VLOOKUP(E1204,Cleaned_CustomerTable!$A:$H,8,FALSE())</f>
        <v>Gold</v>
      </c>
      <c r="I1204" s="4" t="str">
        <f>VLOOKUP(E1204,Cleaned_CustomerTable!$A:$H,6,FALSE())</f>
        <v>Wyoming</v>
      </c>
      <c r="J1204" s="4" t="str">
        <f>Cleaned_SalesTable!D1204</f>
        <v>PROD66</v>
      </c>
      <c r="K1204" s="4" t="str">
        <f>VLOOKUP(J1204,Cleaned_ProductTable!$A:$F,2,FALSE())</f>
        <v>Women's Hair Dryer Brush</v>
      </c>
      <c r="L1204" s="4" t="str">
        <f>VLOOKUP(J1204,Cleaned_ProductTable!$A:$F,3,FALSE())</f>
        <v>Beauty</v>
      </c>
      <c r="M1204" s="4" t="str">
        <f>VLOOKUP(J1204,Cleaned_ProductTable!$A:$F,4,FALSE())</f>
        <v>Torres, Spencer and Potter</v>
      </c>
      <c r="N1204" s="4">
        <f>VLOOKUP(J1204,Cleaned_ProductTable!$A:$F,5,FALSE())</f>
        <v>340.39</v>
      </c>
      <c r="O1204" s="4" t="str">
        <f>Cleaned_SalesTable!E1204</f>
        <v>STORE9</v>
      </c>
      <c r="P1204" s="4" t="str">
        <f>VLOOKUP(O1204,Cleaned_StoreTable!$A:$F,2,FALSE())</f>
        <v>Moore, Padilla and Butler</v>
      </c>
      <c r="Q1204" s="4" t="str">
        <f>VLOOKUP(O1204,Cleaned_StoreTable!$A:$F,3,FALSE())</f>
        <v>South</v>
      </c>
      <c r="R1204" s="4" t="str">
        <f>VLOOKUP(O1204,Cleaned_StoreTable!$A:$F,5,FALSE())</f>
        <v>Flagship</v>
      </c>
      <c r="S1204" s="4">
        <f>Cleaned_SalesTable!F1204</f>
        <v>2</v>
      </c>
      <c r="T1204" s="9">
        <f>Cleaned_SalesTable!G1204</f>
        <v>972.4</v>
      </c>
      <c r="U1204" s="8">
        <f>Cleaned_SalesTable!H1204</f>
        <v>0.06</v>
      </c>
      <c r="V1204" s="4" t="str">
        <f>Cleaned_SalesTable!I1204</f>
        <v>COD</v>
      </c>
      <c r="W1204" s="9">
        <f>Cleaned_SalesTable!J1204</f>
        <v>1828.1120000000001</v>
      </c>
      <c r="X1204" s="9">
        <f t="shared" si="110"/>
        <v>680.78</v>
      </c>
      <c r="Y1204" s="9">
        <f t="shared" si="111"/>
        <v>1147.33</v>
      </c>
      <c r="Z1204" s="10">
        <f t="shared" si="112"/>
        <v>0.62760000000000005</v>
      </c>
      <c r="AA1204" s="4" t="str">
        <f t="shared" si="113"/>
        <v>High Value</v>
      </c>
    </row>
    <row r="1205" spans="1:27" ht="15" customHeight="1" x14ac:dyDescent="0.3">
      <c r="A1205" s="4" t="str">
        <f>Cleaned_SalesTable!A1205</f>
        <v>SALE1203</v>
      </c>
      <c r="B1205" s="26">
        <f>Cleaned_SalesTable!B1205</f>
        <v>45797</v>
      </c>
      <c r="C1205" s="4" t="str">
        <f t="shared" si="108"/>
        <v>May-2025</v>
      </c>
      <c r="D1205" s="24">
        <f t="shared" si="109"/>
        <v>2025</v>
      </c>
      <c r="E1205" s="4" t="str">
        <f>Cleaned_SalesTable!C1205</f>
        <v>CUST1378</v>
      </c>
      <c r="F1205" s="4" t="str">
        <f>VLOOKUP(E1205,Cleaned_CustomerTable!$A:$H,2,FALSE())</f>
        <v>Frank Stewart</v>
      </c>
      <c r="G1205" s="24">
        <f>VLOOKUP(E1205,Cleaned_CustomerTable!$A:$H,3,FALSE())</f>
        <v>44</v>
      </c>
      <c r="H1205" s="4" t="str">
        <f>VLOOKUP(E1205,Cleaned_CustomerTable!$A:$H,8,FALSE())</f>
        <v>Bronze</v>
      </c>
      <c r="I1205" s="4" t="str">
        <f>VLOOKUP(E1205,Cleaned_CustomerTable!$A:$H,6,FALSE())</f>
        <v>Delaware</v>
      </c>
      <c r="J1205" s="4" t="str">
        <f>Cleaned_SalesTable!D1205</f>
        <v>PROD15</v>
      </c>
      <c r="K1205" s="4" t="str">
        <f>VLOOKUP(J1205,Cleaned_ProductTable!$A:$F,2,FALSE())</f>
        <v>4K Home Projector</v>
      </c>
      <c r="L1205" s="4" t="str">
        <f>VLOOKUP(J1205,Cleaned_ProductTable!$A:$F,3,FALSE())</f>
        <v>Electronics</v>
      </c>
      <c r="M1205" s="4" t="str">
        <f>VLOOKUP(J1205,Cleaned_ProductTable!$A:$F,4,FALSE())</f>
        <v>Thomas LLC</v>
      </c>
      <c r="N1205" s="4">
        <f>VLOOKUP(J1205,Cleaned_ProductTable!$A:$F,5,FALSE())</f>
        <v>465.34</v>
      </c>
      <c r="O1205" s="4" t="str">
        <f>Cleaned_SalesTable!E1205</f>
        <v>STORE18</v>
      </c>
      <c r="P1205" s="4" t="str">
        <f>VLOOKUP(O1205,Cleaned_StoreTable!$A:$F,2,FALSE())</f>
        <v>Guerrero-Schmitt</v>
      </c>
      <c r="Q1205" s="4" t="str">
        <f>VLOOKUP(O1205,Cleaned_StoreTable!$A:$F,3,FALSE())</f>
        <v>East</v>
      </c>
      <c r="R1205" s="4" t="str">
        <f>VLOOKUP(O1205,Cleaned_StoreTable!$A:$F,5,FALSE())</f>
        <v>Flagship</v>
      </c>
      <c r="S1205" s="4">
        <f>Cleaned_SalesTable!F1205</f>
        <v>3</v>
      </c>
      <c r="T1205" s="9">
        <f>Cleaned_SalesTable!G1205</f>
        <v>197.93</v>
      </c>
      <c r="U1205" s="8">
        <f>Cleaned_SalesTable!H1205</f>
        <v>0</v>
      </c>
      <c r="V1205" s="4" t="str">
        <f>Cleaned_SalesTable!I1205</f>
        <v>COD</v>
      </c>
      <c r="W1205" s="9">
        <f>Cleaned_SalesTable!J1205</f>
        <v>593.79</v>
      </c>
      <c r="X1205" s="9">
        <f t="shared" si="110"/>
        <v>1396.02</v>
      </c>
      <c r="Y1205" s="9">
        <f t="shared" si="111"/>
        <v>-802.23</v>
      </c>
      <c r="Z1205" s="10">
        <f t="shared" si="112"/>
        <v>-1.351</v>
      </c>
      <c r="AA1205" s="4" t="str">
        <f t="shared" si="113"/>
        <v>Standard</v>
      </c>
    </row>
    <row r="1206" spans="1:27" ht="15" customHeight="1" x14ac:dyDescent="0.3">
      <c r="A1206" s="4" t="str">
        <f>Cleaned_SalesTable!A1206</f>
        <v>SALE1204</v>
      </c>
      <c r="B1206" s="26">
        <f>Cleaned_SalesTable!B1206</f>
        <v>45575</v>
      </c>
      <c r="C1206" s="4" t="str">
        <f t="shared" si="108"/>
        <v>Oct-2024</v>
      </c>
      <c r="D1206" s="24">
        <f t="shared" si="109"/>
        <v>2024</v>
      </c>
      <c r="E1206" s="4" t="str">
        <f>Cleaned_SalesTable!C1206</f>
        <v>CUST1342</v>
      </c>
      <c r="F1206" s="4" t="str">
        <f>VLOOKUP(E1206,Cleaned_CustomerTable!$A:$H,2,FALSE())</f>
        <v>Michelle Cunningham</v>
      </c>
      <c r="G1206" s="24">
        <f>VLOOKUP(E1206,Cleaned_CustomerTable!$A:$H,3,FALSE())</f>
        <v>30</v>
      </c>
      <c r="H1206" s="4" t="str">
        <f>VLOOKUP(E1206,Cleaned_CustomerTable!$A:$H,8,FALSE())</f>
        <v>Bronze</v>
      </c>
      <c r="I1206" s="4" t="str">
        <f>VLOOKUP(E1206,Cleaned_CustomerTable!$A:$H,6,FALSE())</f>
        <v>Connecticut</v>
      </c>
      <c r="J1206" s="4" t="str">
        <f>Cleaned_SalesTable!D1206</f>
        <v>PROD87</v>
      </c>
      <c r="K1206" s="4" t="str">
        <f>VLOOKUP(J1206,Cleaned_ProductTable!$A:$F,2,FALSE())</f>
        <v>LED Bedside Lamp</v>
      </c>
      <c r="L1206" s="4" t="str">
        <f>VLOOKUP(J1206,Cleaned_ProductTable!$A:$F,3,FALSE())</f>
        <v>Home</v>
      </c>
      <c r="M1206" s="4" t="str">
        <f>VLOOKUP(J1206,Cleaned_ProductTable!$A:$F,4,FALSE())</f>
        <v>Aguilar, Horton and Lewis</v>
      </c>
      <c r="N1206" s="4">
        <f>VLOOKUP(J1206,Cleaned_ProductTable!$A:$F,5,FALSE())</f>
        <v>371.38</v>
      </c>
      <c r="O1206" s="4" t="str">
        <f>Cleaned_SalesTable!E1206</f>
        <v>STORE11</v>
      </c>
      <c r="P1206" s="4" t="str">
        <f>VLOOKUP(O1206,Cleaned_StoreTable!$A:$F,2,FALSE())</f>
        <v>Aguirre-Keller</v>
      </c>
      <c r="Q1206" s="4" t="str">
        <f>VLOOKUP(O1206,Cleaned_StoreTable!$A:$F,3,FALSE())</f>
        <v>South</v>
      </c>
      <c r="R1206" s="4" t="str">
        <f>VLOOKUP(O1206,Cleaned_StoreTable!$A:$F,5,FALSE())</f>
        <v>Online</v>
      </c>
      <c r="S1206" s="4">
        <f>Cleaned_SalesTable!F1206</f>
        <v>4</v>
      </c>
      <c r="T1206" s="9">
        <f>Cleaned_SalesTable!G1206</f>
        <v>565.51</v>
      </c>
      <c r="U1206" s="8">
        <f>Cleaned_SalesTable!H1206</f>
        <v>0.16</v>
      </c>
      <c r="V1206" s="4" t="str">
        <f>Cleaned_SalesTable!I1206</f>
        <v>PayPal</v>
      </c>
      <c r="W1206" s="9">
        <f>Cleaned_SalesTable!J1206</f>
        <v>1900.1135999999999</v>
      </c>
      <c r="X1206" s="9">
        <f t="shared" si="110"/>
        <v>1485.52</v>
      </c>
      <c r="Y1206" s="9">
        <f t="shared" si="111"/>
        <v>414.59</v>
      </c>
      <c r="Z1206" s="10">
        <f t="shared" si="112"/>
        <v>0.21820000000000001</v>
      </c>
      <c r="AA1206" s="4" t="str">
        <f t="shared" si="113"/>
        <v>High Value</v>
      </c>
    </row>
    <row r="1207" spans="1:27" ht="15" customHeight="1" x14ac:dyDescent="0.3">
      <c r="A1207" s="4" t="str">
        <f>Cleaned_SalesTable!A1207</f>
        <v>SALE1205</v>
      </c>
      <c r="B1207" s="26">
        <f>Cleaned_SalesTable!B1207</f>
        <v>45566</v>
      </c>
      <c r="C1207" s="4" t="str">
        <f t="shared" si="108"/>
        <v>Oct-2024</v>
      </c>
      <c r="D1207" s="24">
        <f t="shared" si="109"/>
        <v>2024</v>
      </c>
      <c r="E1207" s="4" t="str">
        <f>Cleaned_SalesTable!C1207</f>
        <v>CUST1400</v>
      </c>
      <c r="F1207" s="4" t="str">
        <f>VLOOKUP(E1207,Cleaned_CustomerTable!$A:$H,2,FALSE())</f>
        <v>Mark Rogers</v>
      </c>
      <c r="G1207" s="24">
        <f>VLOOKUP(E1207,Cleaned_CustomerTable!$A:$H,3,FALSE())</f>
        <v>57</v>
      </c>
      <c r="H1207" s="4" t="str">
        <f>VLOOKUP(E1207,Cleaned_CustomerTable!$A:$H,8,FALSE())</f>
        <v>Platinum</v>
      </c>
      <c r="I1207" s="4" t="str">
        <f>VLOOKUP(E1207,Cleaned_CustomerTable!$A:$H,6,FALSE())</f>
        <v>Oklahoma</v>
      </c>
      <c r="J1207" s="4" t="str">
        <f>Cleaned_SalesTable!D1207</f>
        <v>PROD39</v>
      </c>
      <c r="K1207" s="4" t="str">
        <f>VLOOKUP(J1207,Cleaned_ProductTable!$A:$F,2,FALSE())</f>
        <v>Portable Power Bank</v>
      </c>
      <c r="L1207" s="4" t="str">
        <f>VLOOKUP(J1207,Cleaned_ProductTable!$A:$F,3,FALSE())</f>
        <v>Electronics</v>
      </c>
      <c r="M1207" s="4" t="str">
        <f>VLOOKUP(J1207,Cleaned_ProductTable!$A:$F,4,FALSE())</f>
        <v>Cummings and Sons</v>
      </c>
      <c r="N1207" s="4">
        <f>VLOOKUP(J1207,Cleaned_ProductTable!$A:$F,5,FALSE())</f>
        <v>326.06</v>
      </c>
      <c r="O1207" s="4" t="str">
        <f>Cleaned_SalesTable!E1207</f>
        <v>STORE4</v>
      </c>
      <c r="P1207" s="4" t="str">
        <f>VLOOKUP(O1207,Cleaned_StoreTable!$A:$F,2,FALSE())</f>
        <v>Alexander Group</v>
      </c>
      <c r="Q1207" s="4" t="str">
        <f>VLOOKUP(O1207,Cleaned_StoreTable!$A:$F,3,FALSE())</f>
        <v>South</v>
      </c>
      <c r="R1207" s="4" t="str">
        <f>VLOOKUP(O1207,Cleaned_StoreTable!$A:$F,5,FALSE())</f>
        <v>Online</v>
      </c>
      <c r="S1207" s="4">
        <f>Cleaned_SalesTable!F1207</f>
        <v>4</v>
      </c>
      <c r="T1207" s="9">
        <f>Cleaned_SalesTable!G1207</f>
        <v>983.38</v>
      </c>
      <c r="U1207" s="8">
        <f>Cleaned_SalesTable!H1207</f>
        <v>0.25</v>
      </c>
      <c r="V1207" s="4" t="str">
        <f>Cleaned_SalesTable!I1207</f>
        <v>COD</v>
      </c>
      <c r="W1207" s="9">
        <f>Cleaned_SalesTable!J1207</f>
        <v>2950.14</v>
      </c>
      <c r="X1207" s="9">
        <f t="shared" si="110"/>
        <v>1304.24</v>
      </c>
      <c r="Y1207" s="9">
        <f t="shared" si="111"/>
        <v>1645.9</v>
      </c>
      <c r="Z1207" s="10">
        <f t="shared" si="112"/>
        <v>0.55789999999999995</v>
      </c>
      <c r="AA1207" s="4" t="str">
        <f t="shared" si="113"/>
        <v>High Value</v>
      </c>
    </row>
    <row r="1208" spans="1:27" ht="15" customHeight="1" x14ac:dyDescent="0.3">
      <c r="A1208" s="4" t="str">
        <f>Cleaned_SalesTable!A1208</f>
        <v>SALE1206</v>
      </c>
      <c r="B1208" s="26">
        <f>Cleaned_SalesTable!B1208</f>
        <v>45252</v>
      </c>
      <c r="C1208" s="4" t="str">
        <f t="shared" si="108"/>
        <v>Nov-2023</v>
      </c>
      <c r="D1208" s="24">
        <f t="shared" si="109"/>
        <v>2023</v>
      </c>
      <c r="E1208" s="4" t="str">
        <f>Cleaned_SalesTable!C1208</f>
        <v>CUST1234</v>
      </c>
      <c r="F1208" s="4" t="str">
        <f>VLOOKUP(E1208,Cleaned_CustomerTable!$A:$H,2,FALSE())</f>
        <v>Nathaniel Hill</v>
      </c>
      <c r="G1208" s="24">
        <f>VLOOKUP(E1208,Cleaned_CustomerTable!$A:$H,3,FALSE())</f>
        <v>43</v>
      </c>
      <c r="H1208" s="4" t="str">
        <f>VLOOKUP(E1208,Cleaned_CustomerTable!$A:$H,8,FALSE())</f>
        <v>Gold</v>
      </c>
      <c r="I1208" s="4" t="str">
        <f>VLOOKUP(E1208,Cleaned_CustomerTable!$A:$H,6,FALSE())</f>
        <v>Kansas</v>
      </c>
      <c r="J1208" s="4" t="str">
        <f>Cleaned_SalesTable!D1208</f>
        <v>PROD99</v>
      </c>
      <c r="K1208" s="4" t="str">
        <f>VLOOKUP(J1208,Cleaned_ProductTable!$A:$F,2,FALSE())</f>
        <v>Stainless Steel Cookware Set</v>
      </c>
      <c r="L1208" s="4" t="str">
        <f>VLOOKUP(J1208,Cleaned_ProductTable!$A:$F,3,FALSE())</f>
        <v>Home</v>
      </c>
      <c r="M1208" s="4" t="str">
        <f>VLOOKUP(J1208,Cleaned_ProductTable!$A:$F,4,FALSE())</f>
        <v>Campbell Ltd</v>
      </c>
      <c r="N1208" s="4">
        <f>VLOOKUP(J1208,Cleaned_ProductTable!$A:$F,5,FALSE())</f>
        <v>201.41</v>
      </c>
      <c r="O1208" s="4" t="str">
        <f>Cleaned_SalesTable!E1208</f>
        <v>STORE9</v>
      </c>
      <c r="P1208" s="4" t="str">
        <f>VLOOKUP(O1208,Cleaned_StoreTable!$A:$F,2,FALSE())</f>
        <v>Moore, Padilla and Butler</v>
      </c>
      <c r="Q1208" s="4" t="str">
        <f>VLOOKUP(O1208,Cleaned_StoreTable!$A:$F,3,FALSE())</f>
        <v>South</v>
      </c>
      <c r="R1208" s="4" t="str">
        <f>VLOOKUP(O1208,Cleaned_StoreTable!$A:$F,5,FALSE())</f>
        <v>Flagship</v>
      </c>
      <c r="S1208" s="4">
        <f>Cleaned_SalesTable!F1208</f>
        <v>1</v>
      </c>
      <c r="T1208" s="9">
        <f>Cleaned_SalesTable!G1208</f>
        <v>955.06</v>
      </c>
      <c r="U1208" s="8">
        <f>Cleaned_SalesTable!H1208</f>
        <v>0.14000000000000001</v>
      </c>
      <c r="V1208" s="4" t="str">
        <f>Cleaned_SalesTable!I1208</f>
        <v>Credit Card</v>
      </c>
      <c r="W1208" s="9">
        <f>Cleaned_SalesTable!J1208</f>
        <v>821.35159999999996</v>
      </c>
      <c r="X1208" s="9">
        <f t="shared" si="110"/>
        <v>201.41</v>
      </c>
      <c r="Y1208" s="9">
        <f t="shared" si="111"/>
        <v>619.94000000000005</v>
      </c>
      <c r="Z1208" s="10">
        <f t="shared" si="112"/>
        <v>0.75480000000000003</v>
      </c>
      <c r="AA1208" s="4" t="str">
        <f t="shared" si="113"/>
        <v>Standard</v>
      </c>
    </row>
    <row r="1209" spans="1:27" ht="15" customHeight="1" x14ac:dyDescent="0.3">
      <c r="A1209" s="4" t="str">
        <f>Cleaned_SalesTable!A1209</f>
        <v>SALE1207</v>
      </c>
      <c r="B1209" s="26">
        <f>Cleaned_SalesTable!B1209</f>
        <v>45693</v>
      </c>
      <c r="C1209" s="4" t="str">
        <f t="shared" si="108"/>
        <v>Feb-2025</v>
      </c>
      <c r="D1209" s="24">
        <f t="shared" si="109"/>
        <v>2025</v>
      </c>
      <c r="E1209" s="4" t="str">
        <f>Cleaned_SalesTable!C1209</f>
        <v>CUST1352</v>
      </c>
      <c r="F1209" s="4" t="str">
        <f>VLOOKUP(E1209,Cleaned_CustomerTable!$A:$H,2,FALSE())</f>
        <v>Michael Greene</v>
      </c>
      <c r="G1209" s="24">
        <f>VLOOKUP(E1209,Cleaned_CustomerTable!$A:$H,3,FALSE())</f>
        <v>52</v>
      </c>
      <c r="H1209" s="4" t="str">
        <f>VLOOKUP(E1209,Cleaned_CustomerTable!$A:$H,8,FALSE())</f>
        <v>Silver</v>
      </c>
      <c r="I1209" s="4" t="str">
        <f>VLOOKUP(E1209,Cleaned_CustomerTable!$A:$H,6,FALSE())</f>
        <v>Wisconsin</v>
      </c>
      <c r="J1209" s="4" t="str">
        <f>Cleaned_SalesTable!D1209</f>
        <v>PROD59</v>
      </c>
      <c r="K1209" s="4" t="str">
        <f>VLOOKUP(J1209,Cleaned_ProductTable!$A:$F,2,FALSE())</f>
        <v>Men's Hair Styling Gel</v>
      </c>
      <c r="L1209" s="4" t="str">
        <f>VLOOKUP(J1209,Cleaned_ProductTable!$A:$F,3,FALSE())</f>
        <v>Beauty</v>
      </c>
      <c r="M1209" s="4" t="str">
        <f>VLOOKUP(J1209,Cleaned_ProductTable!$A:$F,4,FALSE())</f>
        <v>Cline-Mccarthy</v>
      </c>
      <c r="N1209" s="4">
        <f>VLOOKUP(J1209,Cleaned_ProductTable!$A:$F,5,FALSE())</f>
        <v>17.309999999999999</v>
      </c>
      <c r="O1209" s="4" t="str">
        <f>Cleaned_SalesTable!E1209</f>
        <v>STORE15</v>
      </c>
      <c r="P1209" s="4" t="str">
        <f>VLOOKUP(O1209,Cleaned_StoreTable!$A:$F,2,FALSE())</f>
        <v>Shelton PLC</v>
      </c>
      <c r="Q1209" s="4" t="str">
        <f>VLOOKUP(O1209,Cleaned_StoreTable!$A:$F,3,FALSE())</f>
        <v>North</v>
      </c>
      <c r="R1209" s="4" t="str">
        <f>VLOOKUP(O1209,Cleaned_StoreTable!$A:$F,5,FALSE())</f>
        <v>Flagship</v>
      </c>
      <c r="S1209" s="4">
        <f>Cleaned_SalesTable!F1209</f>
        <v>3</v>
      </c>
      <c r="T1209" s="9">
        <f>Cleaned_SalesTable!G1209</f>
        <v>597.46</v>
      </c>
      <c r="U1209" s="8">
        <f>Cleaned_SalesTable!H1209</f>
        <v>0.02</v>
      </c>
      <c r="V1209" s="4" t="str">
        <f>Cleaned_SalesTable!I1209</f>
        <v>PayPal</v>
      </c>
      <c r="W1209" s="9">
        <f>Cleaned_SalesTable!J1209</f>
        <v>1756.5324000000001</v>
      </c>
      <c r="X1209" s="9">
        <f t="shared" si="110"/>
        <v>51.93</v>
      </c>
      <c r="Y1209" s="9">
        <f t="shared" si="111"/>
        <v>1704.6</v>
      </c>
      <c r="Z1209" s="10">
        <f t="shared" si="112"/>
        <v>0.97040000000000004</v>
      </c>
      <c r="AA1209" s="4" t="str">
        <f t="shared" si="113"/>
        <v>High Value</v>
      </c>
    </row>
    <row r="1210" spans="1:27" ht="15" customHeight="1" x14ac:dyDescent="0.3">
      <c r="A1210" s="4" t="str">
        <f>Cleaned_SalesTable!A1210</f>
        <v>SALE1208</v>
      </c>
      <c r="B1210" s="26">
        <f>Cleaned_SalesTable!B1210</f>
        <v>45446</v>
      </c>
      <c r="C1210" s="4" t="str">
        <f t="shared" si="108"/>
        <v>Jun-2024</v>
      </c>
      <c r="D1210" s="24">
        <f t="shared" si="109"/>
        <v>2024</v>
      </c>
      <c r="E1210" s="4" t="str">
        <f>Cleaned_SalesTable!C1210</f>
        <v>CUST1317</v>
      </c>
      <c r="F1210" s="4" t="str">
        <f>VLOOKUP(E1210,Cleaned_CustomerTable!$A:$H,2,FALSE())</f>
        <v>Tiffany Williams</v>
      </c>
      <c r="G1210" s="24">
        <f>VLOOKUP(E1210,Cleaned_CustomerTable!$A:$H,3,FALSE())</f>
        <v>64</v>
      </c>
      <c r="H1210" s="4" t="str">
        <f>VLOOKUP(E1210,Cleaned_CustomerTable!$A:$H,8,FALSE())</f>
        <v>Gold</v>
      </c>
      <c r="I1210" s="4" t="str">
        <f>VLOOKUP(E1210,Cleaned_CustomerTable!$A:$H,6,FALSE())</f>
        <v>New Hampshire</v>
      </c>
      <c r="J1210" s="4" t="str">
        <f>Cleaned_SalesTable!D1210</f>
        <v>PROD8</v>
      </c>
      <c r="K1210" s="4" t="str">
        <f>VLOOKUP(J1210,Cleaned_ProductTable!$A:$F,2,FALSE())</f>
        <v>Wireless Bluetooth Earbuds</v>
      </c>
      <c r="L1210" s="4" t="str">
        <f>VLOOKUP(J1210,Cleaned_ProductTable!$A:$F,3,FALSE())</f>
        <v>Electronics</v>
      </c>
      <c r="M1210" s="4" t="str">
        <f>VLOOKUP(J1210,Cleaned_ProductTable!$A:$F,4,FALSE())</f>
        <v>Perez-Johnston</v>
      </c>
      <c r="N1210" s="4">
        <f>VLOOKUP(J1210,Cleaned_ProductTable!$A:$F,5,FALSE())</f>
        <v>439.07</v>
      </c>
      <c r="O1210" s="4" t="str">
        <f>Cleaned_SalesTable!E1210</f>
        <v>STORE16</v>
      </c>
      <c r="P1210" s="4" t="str">
        <f>VLOOKUP(O1210,Cleaned_StoreTable!$A:$F,2,FALSE())</f>
        <v>Frederick-Wright</v>
      </c>
      <c r="Q1210" s="4" t="str">
        <f>VLOOKUP(O1210,Cleaned_StoreTable!$A:$F,3,FALSE())</f>
        <v>West</v>
      </c>
      <c r="R1210" s="4" t="str">
        <f>VLOOKUP(O1210,Cleaned_StoreTable!$A:$F,5,FALSE())</f>
        <v>Flagship</v>
      </c>
      <c r="S1210" s="4">
        <f>Cleaned_SalesTable!F1210</f>
        <v>3</v>
      </c>
      <c r="T1210" s="9">
        <f>Cleaned_SalesTable!G1210</f>
        <v>581.09</v>
      </c>
      <c r="U1210" s="8">
        <f>Cleaned_SalesTable!H1210</f>
        <v>0.1</v>
      </c>
      <c r="V1210" s="4" t="str">
        <f>Cleaned_SalesTable!I1210</f>
        <v>COD</v>
      </c>
      <c r="W1210" s="9">
        <f>Cleaned_SalesTable!J1210</f>
        <v>1568.943</v>
      </c>
      <c r="X1210" s="9">
        <f t="shared" si="110"/>
        <v>1317.21</v>
      </c>
      <c r="Y1210" s="9">
        <f t="shared" si="111"/>
        <v>251.73</v>
      </c>
      <c r="Z1210" s="10">
        <f t="shared" si="112"/>
        <v>0.16039999999999999</v>
      </c>
      <c r="AA1210" s="4" t="str">
        <f t="shared" si="113"/>
        <v>High Value</v>
      </c>
    </row>
    <row r="1211" spans="1:27" ht="15" customHeight="1" x14ac:dyDescent="0.3">
      <c r="A1211" s="4" t="str">
        <f>Cleaned_SalesTable!A1211</f>
        <v>SALE1209</v>
      </c>
      <c r="B1211" s="26">
        <f>Cleaned_SalesTable!B1211</f>
        <v>45862</v>
      </c>
      <c r="C1211" s="4" t="str">
        <f t="shared" si="108"/>
        <v>Jul-2025</v>
      </c>
      <c r="D1211" s="24">
        <f t="shared" si="109"/>
        <v>2025</v>
      </c>
      <c r="E1211" s="4" t="str">
        <f>Cleaned_SalesTable!C1211</f>
        <v>CUST1054</v>
      </c>
      <c r="F1211" s="4" t="str">
        <f>VLOOKUP(E1211,Cleaned_CustomerTable!$A:$H,2,FALSE())</f>
        <v>Katherine Dorsey</v>
      </c>
      <c r="G1211" s="24">
        <f>VLOOKUP(E1211,Cleaned_CustomerTable!$A:$H,3,FALSE())</f>
        <v>24</v>
      </c>
      <c r="H1211" s="4" t="str">
        <f>VLOOKUP(E1211,Cleaned_CustomerTable!$A:$H,8,FALSE())</f>
        <v>Platinum</v>
      </c>
      <c r="I1211" s="4" t="str">
        <f>VLOOKUP(E1211,Cleaned_CustomerTable!$A:$H,6,FALSE())</f>
        <v>Oklahoma</v>
      </c>
      <c r="J1211" s="4" t="str">
        <f>Cleaned_SalesTable!D1211</f>
        <v>PROD30</v>
      </c>
      <c r="K1211" s="4" t="str">
        <f>VLOOKUP(J1211,Cleaned_ProductTable!$A:$F,2,FALSE())</f>
        <v>Stainless Steel Cutlery Set</v>
      </c>
      <c r="L1211" s="4" t="str">
        <f>VLOOKUP(J1211,Cleaned_ProductTable!$A:$F,3,FALSE())</f>
        <v>Home</v>
      </c>
      <c r="M1211" s="4" t="str">
        <f>VLOOKUP(J1211,Cleaned_ProductTable!$A:$F,4,FALSE())</f>
        <v>Stevens, Fernandez and Martin</v>
      </c>
      <c r="N1211" s="4">
        <f>VLOOKUP(J1211,Cleaned_ProductTable!$A:$F,5,FALSE())</f>
        <v>19.52</v>
      </c>
      <c r="O1211" s="4" t="str">
        <f>Cleaned_SalesTable!E1211</f>
        <v>STORE4</v>
      </c>
      <c r="P1211" s="4" t="str">
        <f>VLOOKUP(O1211,Cleaned_StoreTable!$A:$F,2,FALSE())</f>
        <v>Alexander Group</v>
      </c>
      <c r="Q1211" s="4" t="str">
        <f>VLOOKUP(O1211,Cleaned_StoreTable!$A:$F,3,FALSE())</f>
        <v>South</v>
      </c>
      <c r="R1211" s="4" t="str">
        <f>VLOOKUP(O1211,Cleaned_StoreTable!$A:$F,5,FALSE())</f>
        <v>Online</v>
      </c>
      <c r="S1211" s="4">
        <f>Cleaned_SalesTable!F1211</f>
        <v>4</v>
      </c>
      <c r="T1211" s="9">
        <f>Cleaned_SalesTable!G1211</f>
        <v>153.94999999999999</v>
      </c>
      <c r="U1211" s="8">
        <f>Cleaned_SalesTable!H1211</f>
        <v>0.11</v>
      </c>
      <c r="V1211" s="4" t="str">
        <f>Cleaned_SalesTable!I1211</f>
        <v>PayPal</v>
      </c>
      <c r="W1211" s="9">
        <f>Cleaned_SalesTable!J1211</f>
        <v>548.06200000000001</v>
      </c>
      <c r="X1211" s="9">
        <f t="shared" si="110"/>
        <v>78.08</v>
      </c>
      <c r="Y1211" s="9">
        <f t="shared" si="111"/>
        <v>469.98</v>
      </c>
      <c r="Z1211" s="10">
        <f t="shared" si="112"/>
        <v>0.85750000000000004</v>
      </c>
      <c r="AA1211" s="4" t="str">
        <f t="shared" si="113"/>
        <v>Standard</v>
      </c>
    </row>
    <row r="1212" spans="1:27" ht="15" customHeight="1" x14ac:dyDescent="0.3">
      <c r="A1212" s="4" t="str">
        <f>Cleaned_SalesTable!A1212</f>
        <v>SALE1210</v>
      </c>
      <c r="B1212" s="26">
        <f>Cleaned_SalesTable!B1212</f>
        <v>45530</v>
      </c>
      <c r="C1212" s="4" t="str">
        <f t="shared" si="108"/>
        <v>Aug-2024</v>
      </c>
      <c r="D1212" s="24">
        <f t="shared" si="109"/>
        <v>2024</v>
      </c>
      <c r="E1212" s="4" t="str">
        <f>Cleaned_SalesTable!C1212</f>
        <v>CUST1081</v>
      </c>
      <c r="F1212" s="4" t="str">
        <f>VLOOKUP(E1212,Cleaned_CustomerTable!$A:$H,2,FALSE())</f>
        <v>Krystal Ford</v>
      </c>
      <c r="G1212" s="24">
        <f>VLOOKUP(E1212,Cleaned_CustomerTable!$A:$H,3,FALSE())</f>
        <v>34</v>
      </c>
      <c r="H1212" s="4" t="str">
        <f>VLOOKUP(E1212,Cleaned_CustomerTable!$A:$H,8,FALSE())</f>
        <v>Platinum</v>
      </c>
      <c r="I1212" s="4" t="str">
        <f>VLOOKUP(E1212,Cleaned_CustomerTable!$A:$H,6,FALSE())</f>
        <v>Arizona</v>
      </c>
      <c r="J1212" s="4" t="str">
        <f>Cleaned_SalesTable!D1212</f>
        <v>PROD36</v>
      </c>
      <c r="K1212" s="4" t="str">
        <f>VLOOKUP(J1212,Cleaned_ProductTable!$A:$F,2,FALSE())</f>
        <v>Women's Summer Dress</v>
      </c>
      <c r="L1212" s="4" t="str">
        <f>VLOOKUP(J1212,Cleaned_ProductTable!$A:$F,3,FALSE())</f>
        <v>Clothing</v>
      </c>
      <c r="M1212" s="4" t="str">
        <f>VLOOKUP(J1212,Cleaned_ProductTable!$A:$F,4,FALSE())</f>
        <v>Smith-Mills</v>
      </c>
      <c r="N1212" s="4">
        <f>VLOOKUP(J1212,Cleaned_ProductTable!$A:$F,5,FALSE())</f>
        <v>223.43</v>
      </c>
      <c r="O1212" s="4" t="str">
        <f>Cleaned_SalesTable!E1212</f>
        <v>STORE8</v>
      </c>
      <c r="P1212" s="4" t="str">
        <f>VLOOKUP(O1212,Cleaned_StoreTable!$A:$F,2,FALSE())</f>
        <v>Bean, Jones and Park</v>
      </c>
      <c r="Q1212" s="4" t="str">
        <f>VLOOKUP(O1212,Cleaned_StoreTable!$A:$F,3,FALSE())</f>
        <v>West</v>
      </c>
      <c r="R1212" s="4" t="str">
        <f>VLOOKUP(O1212,Cleaned_StoreTable!$A:$F,5,FALSE())</f>
        <v>Online</v>
      </c>
      <c r="S1212" s="4">
        <f>Cleaned_SalesTable!F1212</f>
        <v>4</v>
      </c>
      <c r="T1212" s="9">
        <f>Cleaned_SalesTable!G1212</f>
        <v>271.04000000000002</v>
      </c>
      <c r="U1212" s="8">
        <f>Cleaned_SalesTable!H1212</f>
        <v>0.12</v>
      </c>
      <c r="V1212" s="4" t="str">
        <f>Cleaned_SalesTable!I1212</f>
        <v>COD</v>
      </c>
      <c r="W1212" s="9">
        <f>Cleaned_SalesTable!J1212</f>
        <v>954.06079999999997</v>
      </c>
      <c r="X1212" s="9">
        <f t="shared" si="110"/>
        <v>893.72</v>
      </c>
      <c r="Y1212" s="9">
        <f t="shared" si="111"/>
        <v>60.34</v>
      </c>
      <c r="Z1212" s="10">
        <f t="shared" si="112"/>
        <v>6.3200000000000006E-2</v>
      </c>
      <c r="AA1212" s="4" t="str">
        <f t="shared" si="113"/>
        <v>Standard</v>
      </c>
    </row>
    <row r="1213" spans="1:27" ht="15" customHeight="1" x14ac:dyDescent="0.3">
      <c r="A1213" s="4" t="str">
        <f>Cleaned_SalesTable!A1213</f>
        <v>SALE1211</v>
      </c>
      <c r="B1213" s="26">
        <f>Cleaned_SalesTable!B1213</f>
        <v>45558</v>
      </c>
      <c r="C1213" s="4" t="str">
        <f t="shared" si="108"/>
        <v>Sep-2024</v>
      </c>
      <c r="D1213" s="24">
        <f t="shared" si="109"/>
        <v>2024</v>
      </c>
      <c r="E1213" s="4" t="str">
        <f>Cleaned_SalesTable!C1213</f>
        <v>CUST1015</v>
      </c>
      <c r="F1213" s="4" t="str">
        <f>VLOOKUP(E1213,Cleaned_CustomerTable!$A:$H,2,FALSE())</f>
        <v>Laura Alvarez</v>
      </c>
      <c r="G1213" s="24">
        <f>VLOOKUP(E1213,Cleaned_CustomerTable!$A:$H,3,FALSE())</f>
        <v>49</v>
      </c>
      <c r="H1213" s="4" t="str">
        <f>VLOOKUP(E1213,Cleaned_CustomerTable!$A:$H,8,FALSE())</f>
        <v>Platinum</v>
      </c>
      <c r="I1213" s="4" t="str">
        <f>VLOOKUP(E1213,Cleaned_CustomerTable!$A:$H,6,FALSE())</f>
        <v>Washington</v>
      </c>
      <c r="J1213" s="4" t="str">
        <f>Cleaned_SalesTable!D1213</f>
        <v>PROD35</v>
      </c>
      <c r="K1213" s="4" t="str">
        <f>VLOOKUP(J1213,Cleaned_ProductTable!$A:$F,2,FALSE())</f>
        <v>Bedroom Table Lamp</v>
      </c>
      <c r="L1213" s="4" t="str">
        <f>VLOOKUP(J1213,Cleaned_ProductTable!$A:$F,3,FALSE())</f>
        <v>Home</v>
      </c>
      <c r="M1213" s="4" t="str">
        <f>VLOOKUP(J1213,Cleaned_ProductTable!$A:$F,4,FALSE())</f>
        <v>Jones LLC</v>
      </c>
      <c r="N1213" s="4">
        <f>VLOOKUP(J1213,Cleaned_ProductTable!$A:$F,5,FALSE())</f>
        <v>382.22</v>
      </c>
      <c r="O1213" s="4" t="str">
        <f>Cleaned_SalesTable!E1213</f>
        <v>STORE6</v>
      </c>
      <c r="P1213" s="4" t="str">
        <f>VLOOKUP(O1213,Cleaned_StoreTable!$A:$F,2,FALSE())</f>
        <v>Benson-Elliott</v>
      </c>
      <c r="Q1213" s="4" t="str">
        <f>VLOOKUP(O1213,Cleaned_StoreTable!$A:$F,3,FALSE())</f>
        <v>East</v>
      </c>
      <c r="R1213" s="4" t="str">
        <f>VLOOKUP(O1213,Cleaned_StoreTable!$A:$F,5,FALSE())</f>
        <v>Online</v>
      </c>
      <c r="S1213" s="4">
        <f>Cleaned_SalesTable!F1213</f>
        <v>4</v>
      </c>
      <c r="T1213" s="9">
        <f>Cleaned_SalesTable!G1213</f>
        <v>328.27</v>
      </c>
      <c r="U1213" s="8">
        <f>Cleaned_SalesTable!H1213</f>
        <v>0.09</v>
      </c>
      <c r="V1213" s="4" t="str">
        <f>Cleaned_SalesTable!I1213</f>
        <v>PayPal</v>
      </c>
      <c r="W1213" s="9">
        <f>Cleaned_SalesTable!J1213</f>
        <v>1194.9028000000001</v>
      </c>
      <c r="X1213" s="9">
        <f t="shared" si="110"/>
        <v>1528.88</v>
      </c>
      <c r="Y1213" s="9">
        <f t="shared" si="111"/>
        <v>-333.98</v>
      </c>
      <c r="Z1213" s="10">
        <f t="shared" si="112"/>
        <v>-0.27950000000000003</v>
      </c>
      <c r="AA1213" s="4" t="str">
        <f t="shared" si="113"/>
        <v>High Value</v>
      </c>
    </row>
    <row r="1214" spans="1:27" ht="15" customHeight="1" x14ac:dyDescent="0.3">
      <c r="A1214" s="4" t="str">
        <f>Cleaned_SalesTable!A1214</f>
        <v>SALE1212</v>
      </c>
      <c r="B1214" s="26">
        <f>Cleaned_SalesTable!B1214</f>
        <v>45472</v>
      </c>
      <c r="C1214" s="4" t="str">
        <f t="shared" si="108"/>
        <v>Jun-2024</v>
      </c>
      <c r="D1214" s="24">
        <f t="shared" si="109"/>
        <v>2024</v>
      </c>
      <c r="E1214" s="4" t="str">
        <f>Cleaned_SalesTable!C1214</f>
        <v>CUST1494</v>
      </c>
      <c r="F1214" s="4" t="str">
        <f>VLOOKUP(E1214,Cleaned_CustomerTable!$A:$H,2,FALSE())</f>
        <v>Justin Lopez</v>
      </c>
      <c r="G1214" s="24">
        <f>VLOOKUP(E1214,Cleaned_CustomerTable!$A:$H,3,FALSE())</f>
        <v>21</v>
      </c>
      <c r="H1214" s="4" t="str">
        <f>VLOOKUP(E1214,Cleaned_CustomerTable!$A:$H,8,FALSE())</f>
        <v>Gold</v>
      </c>
      <c r="I1214" s="4" t="str">
        <f>VLOOKUP(E1214,Cleaned_CustomerTable!$A:$H,6,FALSE())</f>
        <v>Texas</v>
      </c>
      <c r="J1214" s="4" t="str">
        <f>Cleaned_SalesTable!D1214</f>
        <v>PROD17</v>
      </c>
      <c r="K1214" s="4" t="str">
        <f>VLOOKUP(J1214,Cleaned_ProductTable!$A:$F,2,FALSE())</f>
        <v>Soccer Training Cone Set</v>
      </c>
      <c r="L1214" s="4" t="str">
        <f>VLOOKUP(J1214,Cleaned_ProductTable!$A:$F,3,FALSE())</f>
        <v>Sports</v>
      </c>
      <c r="M1214" s="4" t="str">
        <f>VLOOKUP(J1214,Cleaned_ProductTable!$A:$F,4,FALSE())</f>
        <v>Ford, Murphy and Wilson</v>
      </c>
      <c r="N1214" s="4">
        <f>VLOOKUP(J1214,Cleaned_ProductTable!$A:$F,5,FALSE())</f>
        <v>144.53</v>
      </c>
      <c r="O1214" s="4" t="str">
        <f>Cleaned_SalesTable!E1214</f>
        <v>STORE14</v>
      </c>
      <c r="P1214" s="4" t="str">
        <f>VLOOKUP(O1214,Cleaned_StoreTable!$A:$F,2,FALSE())</f>
        <v>Mcdonald Inc</v>
      </c>
      <c r="Q1214" s="4" t="str">
        <f>VLOOKUP(O1214,Cleaned_StoreTable!$A:$F,3,FALSE())</f>
        <v>South</v>
      </c>
      <c r="R1214" s="4" t="str">
        <f>VLOOKUP(O1214,Cleaned_StoreTable!$A:$F,5,FALSE())</f>
        <v>Outlet</v>
      </c>
      <c r="S1214" s="4">
        <f>Cleaned_SalesTable!F1214</f>
        <v>4</v>
      </c>
      <c r="T1214" s="9">
        <f>Cleaned_SalesTable!G1214</f>
        <v>884.71</v>
      </c>
      <c r="U1214" s="8">
        <f>Cleaned_SalesTable!H1214</f>
        <v>0.09</v>
      </c>
      <c r="V1214" s="4" t="str">
        <f>Cleaned_SalesTable!I1214</f>
        <v>PayPal</v>
      </c>
      <c r="W1214" s="9">
        <f>Cleaned_SalesTable!J1214</f>
        <v>3220.3444</v>
      </c>
      <c r="X1214" s="9">
        <f t="shared" si="110"/>
        <v>578.12</v>
      </c>
      <c r="Y1214" s="9">
        <f t="shared" si="111"/>
        <v>2642.22</v>
      </c>
      <c r="Z1214" s="10">
        <f t="shared" si="112"/>
        <v>0.82050000000000001</v>
      </c>
      <c r="AA1214" s="4" t="str">
        <f t="shared" si="113"/>
        <v>High Value</v>
      </c>
    </row>
    <row r="1215" spans="1:27" ht="15" customHeight="1" x14ac:dyDescent="0.3">
      <c r="A1215" s="4" t="str">
        <f>Cleaned_SalesTable!A1215</f>
        <v>SALE1213</v>
      </c>
      <c r="B1215" s="26">
        <f>Cleaned_SalesTable!B1215</f>
        <v>45809</v>
      </c>
      <c r="C1215" s="4" t="str">
        <f t="shared" si="108"/>
        <v>Jun-2025</v>
      </c>
      <c r="D1215" s="24">
        <f t="shared" si="109"/>
        <v>2025</v>
      </c>
      <c r="E1215" s="4" t="str">
        <f>Cleaned_SalesTable!C1215</f>
        <v>CUST1249</v>
      </c>
      <c r="F1215" s="4" t="str">
        <f>VLOOKUP(E1215,Cleaned_CustomerTable!$A:$H,2,FALSE())</f>
        <v>Lauren George</v>
      </c>
      <c r="G1215" s="24">
        <f>VLOOKUP(E1215,Cleaned_CustomerTable!$A:$H,3,FALSE())</f>
        <v>41</v>
      </c>
      <c r="H1215" s="4" t="str">
        <f>VLOOKUP(E1215,Cleaned_CustomerTable!$A:$H,8,FALSE())</f>
        <v>Gold</v>
      </c>
      <c r="I1215" s="4" t="str">
        <f>VLOOKUP(E1215,Cleaned_CustomerTable!$A:$H,6,FALSE())</f>
        <v>New York</v>
      </c>
      <c r="J1215" s="4" t="str">
        <f>Cleaned_SalesTable!D1215</f>
        <v>PROD72</v>
      </c>
      <c r="K1215" s="4" t="str">
        <f>VLOOKUP(J1215,Cleaned_ProductTable!$A:$F,2,FALSE())</f>
        <v>Professional Jump Rope</v>
      </c>
      <c r="L1215" s="4" t="str">
        <f>VLOOKUP(J1215,Cleaned_ProductTable!$A:$F,3,FALSE())</f>
        <v>Sports</v>
      </c>
      <c r="M1215" s="4" t="str">
        <f>VLOOKUP(J1215,Cleaned_ProductTable!$A:$F,4,FALSE())</f>
        <v>Davis PLC</v>
      </c>
      <c r="N1215" s="4">
        <f>VLOOKUP(J1215,Cleaned_ProductTable!$A:$F,5,FALSE())</f>
        <v>477.61</v>
      </c>
      <c r="O1215" s="4" t="str">
        <f>Cleaned_SalesTable!E1215</f>
        <v>STORE4</v>
      </c>
      <c r="P1215" s="4" t="str">
        <f>VLOOKUP(O1215,Cleaned_StoreTable!$A:$F,2,FALSE())</f>
        <v>Alexander Group</v>
      </c>
      <c r="Q1215" s="4" t="str">
        <f>VLOOKUP(O1215,Cleaned_StoreTable!$A:$F,3,FALSE())</f>
        <v>South</v>
      </c>
      <c r="R1215" s="4" t="str">
        <f>VLOOKUP(O1215,Cleaned_StoreTable!$A:$F,5,FALSE())</f>
        <v>Online</v>
      </c>
      <c r="S1215" s="4">
        <f>Cleaned_SalesTable!F1215</f>
        <v>1</v>
      </c>
      <c r="T1215" s="9">
        <f>Cleaned_SalesTable!G1215</f>
        <v>41.39</v>
      </c>
      <c r="U1215" s="8">
        <f>Cleaned_SalesTable!H1215</f>
        <v>0.01</v>
      </c>
      <c r="V1215" s="4" t="str">
        <f>Cleaned_SalesTable!I1215</f>
        <v>Credit Card</v>
      </c>
      <c r="W1215" s="9">
        <f>Cleaned_SalesTable!J1215</f>
        <v>40.976100000000002</v>
      </c>
      <c r="X1215" s="9">
        <f t="shared" si="110"/>
        <v>477.61</v>
      </c>
      <c r="Y1215" s="9">
        <f t="shared" si="111"/>
        <v>-436.63</v>
      </c>
      <c r="Z1215" s="10">
        <f t="shared" si="112"/>
        <v>-10.6557</v>
      </c>
      <c r="AA1215" s="4" t="str">
        <f t="shared" si="113"/>
        <v>Standard</v>
      </c>
    </row>
    <row r="1216" spans="1:27" ht="15" customHeight="1" x14ac:dyDescent="0.3">
      <c r="A1216" s="4" t="str">
        <f>Cleaned_SalesTable!A1216</f>
        <v>SALE1214</v>
      </c>
      <c r="B1216" s="26">
        <f>Cleaned_SalesTable!B1216</f>
        <v>45783</v>
      </c>
      <c r="C1216" s="4" t="str">
        <f t="shared" si="108"/>
        <v>May-2025</v>
      </c>
      <c r="D1216" s="24">
        <f t="shared" si="109"/>
        <v>2025</v>
      </c>
      <c r="E1216" s="4" t="str">
        <f>Cleaned_SalesTable!C1216</f>
        <v>CUST1165</v>
      </c>
      <c r="F1216" s="4" t="str">
        <f>VLOOKUP(E1216,Cleaned_CustomerTable!$A:$H,2,FALSE())</f>
        <v>Jason Wheeler</v>
      </c>
      <c r="G1216" s="24">
        <f>VLOOKUP(E1216,Cleaned_CustomerTable!$A:$H,3,FALSE())</f>
        <v>47</v>
      </c>
      <c r="H1216" s="4" t="str">
        <f>VLOOKUP(E1216,Cleaned_CustomerTable!$A:$H,8,FALSE())</f>
        <v>Platinum</v>
      </c>
      <c r="I1216" s="4" t="str">
        <f>VLOOKUP(E1216,Cleaned_CustomerTable!$A:$H,6,FALSE())</f>
        <v>Illinois</v>
      </c>
      <c r="J1216" s="4" t="str">
        <f>Cleaned_SalesTable!D1216</f>
        <v>PROD57</v>
      </c>
      <c r="K1216" s="4" t="str">
        <f>VLOOKUP(J1216,Cleaned_ProductTable!$A:$F,2,FALSE())</f>
        <v>Foam Roller</v>
      </c>
      <c r="L1216" s="4" t="str">
        <f>VLOOKUP(J1216,Cleaned_ProductTable!$A:$F,3,FALSE())</f>
        <v>Sports</v>
      </c>
      <c r="M1216" s="4" t="str">
        <f>VLOOKUP(J1216,Cleaned_ProductTable!$A:$F,4,FALSE())</f>
        <v>Atkinson, Camacho and Oliver</v>
      </c>
      <c r="N1216" s="4">
        <f>VLOOKUP(J1216,Cleaned_ProductTable!$A:$F,5,FALSE())</f>
        <v>30.62</v>
      </c>
      <c r="O1216" s="4" t="str">
        <f>Cleaned_SalesTable!E1216</f>
        <v>STORE9</v>
      </c>
      <c r="P1216" s="4" t="str">
        <f>VLOOKUP(O1216,Cleaned_StoreTable!$A:$F,2,FALSE())</f>
        <v>Moore, Padilla and Butler</v>
      </c>
      <c r="Q1216" s="4" t="str">
        <f>VLOOKUP(O1216,Cleaned_StoreTable!$A:$F,3,FALSE())</f>
        <v>South</v>
      </c>
      <c r="R1216" s="4" t="str">
        <f>VLOOKUP(O1216,Cleaned_StoreTable!$A:$F,5,FALSE())</f>
        <v>Flagship</v>
      </c>
      <c r="S1216" s="4">
        <f>Cleaned_SalesTable!F1216</f>
        <v>4</v>
      </c>
      <c r="T1216" s="9">
        <f>Cleaned_SalesTable!G1216</f>
        <v>64.06</v>
      </c>
      <c r="U1216" s="8">
        <f>Cleaned_SalesTable!H1216</f>
        <v>0.26</v>
      </c>
      <c r="V1216" s="4" t="str">
        <f>Cleaned_SalesTable!I1216</f>
        <v>Credit Card</v>
      </c>
      <c r="W1216" s="9">
        <f>Cleaned_SalesTable!J1216</f>
        <v>189.61760000000001</v>
      </c>
      <c r="X1216" s="9">
        <f t="shared" si="110"/>
        <v>122.48</v>
      </c>
      <c r="Y1216" s="9">
        <f t="shared" si="111"/>
        <v>67.14</v>
      </c>
      <c r="Z1216" s="10">
        <f t="shared" si="112"/>
        <v>0.35410000000000003</v>
      </c>
      <c r="AA1216" s="4" t="str">
        <f t="shared" si="113"/>
        <v>Standard</v>
      </c>
    </row>
    <row r="1217" spans="1:27" ht="15" customHeight="1" x14ac:dyDescent="0.3">
      <c r="A1217" s="4" t="str">
        <f>Cleaned_SalesTable!A1217</f>
        <v>SALE1215</v>
      </c>
      <c r="B1217" s="26">
        <f>Cleaned_SalesTable!B1217</f>
        <v>45849</v>
      </c>
      <c r="C1217" s="4" t="str">
        <f t="shared" si="108"/>
        <v>Jul-2025</v>
      </c>
      <c r="D1217" s="24">
        <f t="shared" si="109"/>
        <v>2025</v>
      </c>
      <c r="E1217" s="4" t="str">
        <f>Cleaned_SalesTable!C1217</f>
        <v>CUST1346</v>
      </c>
      <c r="F1217" s="4" t="str">
        <f>VLOOKUP(E1217,Cleaned_CustomerTable!$A:$H,2,FALSE())</f>
        <v>John Jordan</v>
      </c>
      <c r="G1217" s="24">
        <f>VLOOKUP(E1217,Cleaned_CustomerTable!$A:$H,3,FALSE())</f>
        <v>58</v>
      </c>
      <c r="H1217" s="4" t="str">
        <f>VLOOKUP(E1217,Cleaned_CustomerTable!$A:$H,8,FALSE())</f>
        <v>Platinum</v>
      </c>
      <c r="I1217" s="4" t="str">
        <f>VLOOKUP(E1217,Cleaned_CustomerTable!$A:$H,6,FALSE())</f>
        <v>Tennessee</v>
      </c>
      <c r="J1217" s="4" t="str">
        <f>Cleaned_SalesTable!D1217</f>
        <v>PROD46</v>
      </c>
      <c r="K1217" s="4" t="str">
        <f>VLOOKUP(J1217,Cleaned_ProductTable!$A:$F,2,FALSE())</f>
        <v>Men's Winter Jacket</v>
      </c>
      <c r="L1217" s="4" t="str">
        <f>VLOOKUP(J1217,Cleaned_ProductTable!$A:$F,3,FALSE())</f>
        <v>Clothing</v>
      </c>
      <c r="M1217" s="4" t="str">
        <f>VLOOKUP(J1217,Cleaned_ProductTable!$A:$F,4,FALSE())</f>
        <v>Kelly, Smith and Perez</v>
      </c>
      <c r="N1217" s="4">
        <f>VLOOKUP(J1217,Cleaned_ProductTable!$A:$F,5,FALSE())</f>
        <v>167.34</v>
      </c>
      <c r="O1217" s="4" t="str">
        <f>Cleaned_SalesTable!E1217</f>
        <v>STORE9</v>
      </c>
      <c r="P1217" s="4" t="str">
        <f>VLOOKUP(O1217,Cleaned_StoreTable!$A:$F,2,FALSE())</f>
        <v>Moore, Padilla and Butler</v>
      </c>
      <c r="Q1217" s="4" t="str">
        <f>VLOOKUP(O1217,Cleaned_StoreTable!$A:$F,3,FALSE())</f>
        <v>South</v>
      </c>
      <c r="R1217" s="4" t="str">
        <f>VLOOKUP(O1217,Cleaned_StoreTable!$A:$F,5,FALSE())</f>
        <v>Flagship</v>
      </c>
      <c r="S1217" s="4">
        <f>Cleaned_SalesTable!F1217</f>
        <v>2</v>
      </c>
      <c r="T1217" s="9">
        <f>Cleaned_SalesTable!G1217</f>
        <v>152.25</v>
      </c>
      <c r="U1217" s="8">
        <f>Cleaned_SalesTable!H1217</f>
        <v>0.13</v>
      </c>
      <c r="V1217" s="4" t="str">
        <f>Cleaned_SalesTable!I1217</f>
        <v>Credit Card</v>
      </c>
      <c r="W1217" s="9">
        <f>Cleaned_SalesTable!J1217</f>
        <v>264.91500000000002</v>
      </c>
      <c r="X1217" s="9">
        <f t="shared" si="110"/>
        <v>334.68</v>
      </c>
      <c r="Y1217" s="9">
        <f t="shared" si="111"/>
        <v>-69.77</v>
      </c>
      <c r="Z1217" s="10">
        <f t="shared" si="112"/>
        <v>-0.26340000000000002</v>
      </c>
      <c r="AA1217" s="4" t="str">
        <f t="shared" si="113"/>
        <v>Standard</v>
      </c>
    </row>
    <row r="1218" spans="1:27" ht="15" customHeight="1" x14ac:dyDescent="0.3">
      <c r="A1218" s="4" t="str">
        <f>Cleaned_SalesTable!A1218</f>
        <v>SALE1216</v>
      </c>
      <c r="B1218" s="26">
        <f>Cleaned_SalesTable!B1218</f>
        <v>45281</v>
      </c>
      <c r="C1218" s="4" t="str">
        <f t="shared" ref="C1218:C1281" si="114">TEXT(B1218,"mmm-yyyy")</f>
        <v>Dec-2023</v>
      </c>
      <c r="D1218" s="24">
        <f t="shared" ref="D1218:D1281" si="115">YEAR(B1218)</f>
        <v>2023</v>
      </c>
      <c r="E1218" s="4" t="str">
        <f>Cleaned_SalesTable!C1218</f>
        <v>CUST1100</v>
      </c>
      <c r="F1218" s="4" t="str">
        <f>VLOOKUP(E1218,Cleaned_CustomerTable!$A:$H,2,FALSE())</f>
        <v>Diane Watson</v>
      </c>
      <c r="G1218" s="24">
        <f>VLOOKUP(E1218,Cleaned_CustomerTable!$A:$H,3,FALSE())</f>
        <v>53</v>
      </c>
      <c r="H1218" s="4" t="str">
        <f>VLOOKUP(E1218,Cleaned_CustomerTable!$A:$H,8,FALSE())</f>
        <v>Platinum</v>
      </c>
      <c r="I1218" s="4" t="str">
        <f>VLOOKUP(E1218,Cleaned_CustomerTable!$A:$H,6,FALSE())</f>
        <v>Texas</v>
      </c>
      <c r="J1218" s="4" t="str">
        <f>Cleaned_SalesTable!D1218</f>
        <v>PROD13</v>
      </c>
      <c r="K1218" s="4" t="str">
        <f>VLOOKUP(J1218,Cleaned_ProductTable!$A:$F,2,FALSE())</f>
        <v>USB-C Fast Charger</v>
      </c>
      <c r="L1218" s="4" t="str">
        <f>VLOOKUP(J1218,Cleaned_ProductTable!$A:$F,3,FALSE())</f>
        <v>Electronics</v>
      </c>
      <c r="M1218" s="4" t="str">
        <f>VLOOKUP(J1218,Cleaned_ProductTable!$A:$F,4,FALSE())</f>
        <v>Dawson-Perkins</v>
      </c>
      <c r="N1218" s="4">
        <f>VLOOKUP(J1218,Cleaned_ProductTable!$A:$F,5,FALSE())</f>
        <v>242.23</v>
      </c>
      <c r="O1218" s="4" t="str">
        <f>Cleaned_SalesTable!E1218</f>
        <v>STORE19</v>
      </c>
      <c r="P1218" s="4" t="str">
        <f>VLOOKUP(O1218,Cleaned_StoreTable!$A:$F,2,FALSE())</f>
        <v>Mann-Austin</v>
      </c>
      <c r="Q1218" s="4" t="str">
        <f>VLOOKUP(O1218,Cleaned_StoreTable!$A:$F,3,FALSE())</f>
        <v>East</v>
      </c>
      <c r="R1218" s="4" t="str">
        <f>VLOOKUP(O1218,Cleaned_StoreTable!$A:$F,5,FALSE())</f>
        <v>Online</v>
      </c>
      <c r="S1218" s="4">
        <f>Cleaned_SalesTable!F1218</f>
        <v>2</v>
      </c>
      <c r="T1218" s="9">
        <f>Cleaned_SalesTable!G1218</f>
        <v>889.04</v>
      </c>
      <c r="U1218" s="8">
        <f>Cleaned_SalesTable!H1218</f>
        <v>0.23</v>
      </c>
      <c r="V1218" s="4" t="str">
        <f>Cleaned_SalesTable!I1218</f>
        <v>Credit Card</v>
      </c>
      <c r="W1218" s="9">
        <f>Cleaned_SalesTable!J1218</f>
        <v>1369.1215999999999</v>
      </c>
      <c r="X1218" s="9">
        <f t="shared" ref="X1218:X1281" si="116">ROUND(N1218*S1218,2)</f>
        <v>484.46</v>
      </c>
      <c r="Y1218" s="9">
        <f t="shared" ref="Y1218:Y1281" si="117">ROUND(W1218-X1218,2)</f>
        <v>884.66</v>
      </c>
      <c r="Z1218" s="10">
        <f t="shared" ref="Z1218:Z1281" si="118">IFERROR(ROUND(Y1218/W1218,4),0)</f>
        <v>0.6462</v>
      </c>
      <c r="AA1218" s="4" t="str">
        <f t="shared" ref="AA1218:AA1281" si="119">IF(W1218&gt;=AVERAGE($W$2:$W$2001),"High Value","Standard")</f>
        <v>High Value</v>
      </c>
    </row>
    <row r="1219" spans="1:27" ht="15" customHeight="1" x14ac:dyDescent="0.3">
      <c r="A1219" s="4" t="str">
        <f>Cleaned_SalesTable!A1219</f>
        <v>SALE1217</v>
      </c>
      <c r="B1219" s="26">
        <f>Cleaned_SalesTable!B1219</f>
        <v>45322</v>
      </c>
      <c r="C1219" s="4" t="str">
        <f t="shared" si="114"/>
        <v>Jan-2024</v>
      </c>
      <c r="D1219" s="24">
        <f t="shared" si="115"/>
        <v>2024</v>
      </c>
      <c r="E1219" s="4" t="str">
        <f>Cleaned_SalesTable!C1219</f>
        <v>CUST1161</v>
      </c>
      <c r="F1219" s="4" t="str">
        <f>VLOOKUP(E1219,Cleaned_CustomerTable!$A:$H,2,FALSE())</f>
        <v>Cynthia Morris</v>
      </c>
      <c r="G1219" s="24">
        <f>VLOOKUP(E1219,Cleaned_CustomerTable!$A:$H,3,FALSE())</f>
        <v>18</v>
      </c>
      <c r="H1219" s="4" t="str">
        <f>VLOOKUP(E1219,Cleaned_CustomerTable!$A:$H,8,FALSE())</f>
        <v>Silver</v>
      </c>
      <c r="I1219" s="4" t="str">
        <f>VLOOKUP(E1219,Cleaned_CustomerTable!$A:$H,6,FALSE())</f>
        <v>Arizona</v>
      </c>
      <c r="J1219" s="4" t="str">
        <f>Cleaned_SalesTable!D1219</f>
        <v>PROD37</v>
      </c>
      <c r="K1219" s="4" t="str">
        <f>VLOOKUP(J1219,Cleaned_ProductTable!$A:$F,2,FALSE())</f>
        <v>Men's Casual Sneakers</v>
      </c>
      <c r="L1219" s="4" t="str">
        <f>VLOOKUP(J1219,Cleaned_ProductTable!$A:$F,3,FALSE())</f>
        <v>Clothing</v>
      </c>
      <c r="M1219" s="4" t="str">
        <f>VLOOKUP(J1219,Cleaned_ProductTable!$A:$F,4,FALSE())</f>
        <v>Hogan-Lee</v>
      </c>
      <c r="N1219" s="4">
        <f>VLOOKUP(J1219,Cleaned_ProductTable!$A:$F,5,FALSE())</f>
        <v>353.47</v>
      </c>
      <c r="O1219" s="4" t="str">
        <f>Cleaned_SalesTable!E1219</f>
        <v>STORE10</v>
      </c>
      <c r="P1219" s="4" t="str">
        <f>VLOOKUP(O1219,Cleaned_StoreTable!$A:$F,2,FALSE())</f>
        <v>Hill, Wagner and Ballard</v>
      </c>
      <c r="Q1219" s="4" t="str">
        <f>VLOOKUP(O1219,Cleaned_StoreTable!$A:$F,3,FALSE())</f>
        <v>East</v>
      </c>
      <c r="R1219" s="4" t="str">
        <f>VLOOKUP(O1219,Cleaned_StoreTable!$A:$F,5,FALSE())</f>
        <v>Online</v>
      </c>
      <c r="S1219" s="4">
        <f>Cleaned_SalesTable!F1219</f>
        <v>3</v>
      </c>
      <c r="T1219" s="9">
        <f>Cleaned_SalesTable!G1219</f>
        <v>145.25</v>
      </c>
      <c r="U1219" s="8">
        <f>Cleaned_SalesTable!H1219</f>
        <v>0.24</v>
      </c>
      <c r="V1219" s="4" t="str">
        <f>Cleaned_SalesTable!I1219</f>
        <v>PayPal</v>
      </c>
      <c r="W1219" s="9">
        <f>Cleaned_SalesTable!J1219</f>
        <v>331.17</v>
      </c>
      <c r="X1219" s="9">
        <f t="shared" si="116"/>
        <v>1060.4100000000001</v>
      </c>
      <c r="Y1219" s="9">
        <f t="shared" si="117"/>
        <v>-729.24</v>
      </c>
      <c r="Z1219" s="10">
        <f t="shared" si="118"/>
        <v>-2.202</v>
      </c>
      <c r="AA1219" s="4" t="str">
        <f t="shared" si="119"/>
        <v>Standard</v>
      </c>
    </row>
    <row r="1220" spans="1:27" ht="15" customHeight="1" x14ac:dyDescent="0.3">
      <c r="A1220" s="4" t="str">
        <f>Cleaned_SalesTable!A1220</f>
        <v>SALE1218</v>
      </c>
      <c r="B1220" s="26">
        <f>Cleaned_SalesTable!B1220</f>
        <v>45560</v>
      </c>
      <c r="C1220" s="4" t="str">
        <f t="shared" si="114"/>
        <v>Sep-2024</v>
      </c>
      <c r="D1220" s="24">
        <f t="shared" si="115"/>
        <v>2024</v>
      </c>
      <c r="E1220" s="4" t="str">
        <f>Cleaned_SalesTable!C1220</f>
        <v>CUST1056</v>
      </c>
      <c r="F1220" s="4" t="str">
        <f>VLOOKUP(E1220,Cleaned_CustomerTable!$A:$H,2,FALSE())</f>
        <v>Christopher Sutton</v>
      </c>
      <c r="G1220" s="24">
        <f>VLOOKUP(E1220,Cleaned_CustomerTable!$A:$H,3,FALSE())</f>
        <v>49</v>
      </c>
      <c r="H1220" s="4" t="str">
        <f>VLOOKUP(E1220,Cleaned_CustomerTable!$A:$H,8,FALSE())</f>
        <v>Gold</v>
      </c>
      <c r="I1220" s="4" t="str">
        <f>VLOOKUP(E1220,Cleaned_CustomerTable!$A:$H,6,FALSE())</f>
        <v>Pennsylvania</v>
      </c>
      <c r="J1220" s="4" t="str">
        <f>Cleaned_SalesTable!D1220</f>
        <v>PROD88</v>
      </c>
      <c r="K1220" s="4" t="str">
        <f>VLOOKUP(J1220,Cleaned_ProductTable!$A:$F,2,FALSE())</f>
        <v>Sports Wrist Sweatbands</v>
      </c>
      <c r="L1220" s="4" t="str">
        <f>VLOOKUP(J1220,Cleaned_ProductTable!$A:$F,3,FALSE())</f>
        <v>Sports</v>
      </c>
      <c r="M1220" s="4" t="str">
        <f>VLOOKUP(J1220,Cleaned_ProductTable!$A:$F,4,FALSE())</f>
        <v>Olsen-Daniels</v>
      </c>
      <c r="N1220" s="4">
        <f>VLOOKUP(J1220,Cleaned_ProductTable!$A:$F,5,FALSE())</f>
        <v>131.24</v>
      </c>
      <c r="O1220" s="4" t="str">
        <f>Cleaned_SalesTable!E1220</f>
        <v>STORE2</v>
      </c>
      <c r="P1220" s="4" t="str">
        <f>VLOOKUP(O1220,Cleaned_StoreTable!$A:$F,2,FALSE())</f>
        <v>Black-Horn</v>
      </c>
      <c r="Q1220" s="4" t="str">
        <f>VLOOKUP(O1220,Cleaned_StoreTable!$A:$F,3,FALSE())</f>
        <v>South</v>
      </c>
      <c r="R1220" s="4" t="str">
        <f>VLOOKUP(O1220,Cleaned_StoreTable!$A:$F,5,FALSE())</f>
        <v>Outlet</v>
      </c>
      <c r="S1220" s="4">
        <f>Cleaned_SalesTable!F1220</f>
        <v>2</v>
      </c>
      <c r="T1220" s="9">
        <f>Cleaned_SalesTable!G1220</f>
        <v>898.45</v>
      </c>
      <c r="U1220" s="8">
        <f>Cleaned_SalesTable!H1220</f>
        <v>0.28999999999999998</v>
      </c>
      <c r="V1220" s="4" t="str">
        <f>Cleaned_SalesTable!I1220</f>
        <v>COD</v>
      </c>
      <c r="W1220" s="9">
        <f>Cleaned_SalesTable!J1220</f>
        <v>1275.799</v>
      </c>
      <c r="X1220" s="9">
        <f t="shared" si="116"/>
        <v>262.48</v>
      </c>
      <c r="Y1220" s="9">
        <f t="shared" si="117"/>
        <v>1013.32</v>
      </c>
      <c r="Z1220" s="10">
        <f t="shared" si="118"/>
        <v>0.79430000000000001</v>
      </c>
      <c r="AA1220" s="4" t="str">
        <f t="shared" si="119"/>
        <v>High Value</v>
      </c>
    </row>
    <row r="1221" spans="1:27" ht="15" customHeight="1" x14ac:dyDescent="0.3">
      <c r="A1221" s="4" t="str">
        <f>Cleaned_SalesTable!A1221</f>
        <v>SALE1219</v>
      </c>
      <c r="B1221" s="26">
        <f>Cleaned_SalesTable!B1221</f>
        <v>45905</v>
      </c>
      <c r="C1221" s="4" t="str">
        <f t="shared" si="114"/>
        <v>Sep-2025</v>
      </c>
      <c r="D1221" s="24">
        <f t="shared" si="115"/>
        <v>2025</v>
      </c>
      <c r="E1221" s="4" t="str">
        <f>Cleaned_SalesTable!C1221</f>
        <v>CUST1030</v>
      </c>
      <c r="F1221" s="4" t="str">
        <f>VLOOKUP(E1221,Cleaned_CustomerTable!$A:$H,2,FALSE())</f>
        <v>Jessica Acevedo</v>
      </c>
      <c r="G1221" s="24">
        <f>VLOOKUP(E1221,Cleaned_CustomerTable!$A:$H,3,FALSE())</f>
        <v>64</v>
      </c>
      <c r="H1221" s="4" t="str">
        <f>VLOOKUP(E1221,Cleaned_CustomerTable!$A:$H,8,FALSE())</f>
        <v>Bronze</v>
      </c>
      <c r="I1221" s="4" t="str">
        <f>VLOOKUP(E1221,Cleaned_CustomerTable!$A:$H,6,FALSE())</f>
        <v>Pennsylvania</v>
      </c>
      <c r="J1221" s="4" t="str">
        <f>Cleaned_SalesTable!D1221</f>
        <v>PROD35</v>
      </c>
      <c r="K1221" s="4" t="str">
        <f>VLOOKUP(J1221,Cleaned_ProductTable!$A:$F,2,FALSE())</f>
        <v>Bedroom Table Lamp</v>
      </c>
      <c r="L1221" s="4" t="str">
        <f>VLOOKUP(J1221,Cleaned_ProductTable!$A:$F,3,FALSE())</f>
        <v>Home</v>
      </c>
      <c r="M1221" s="4" t="str">
        <f>VLOOKUP(J1221,Cleaned_ProductTable!$A:$F,4,FALSE())</f>
        <v>Jones LLC</v>
      </c>
      <c r="N1221" s="4">
        <f>VLOOKUP(J1221,Cleaned_ProductTable!$A:$F,5,FALSE())</f>
        <v>382.22</v>
      </c>
      <c r="O1221" s="4" t="str">
        <f>Cleaned_SalesTable!E1221</f>
        <v>STORE15</v>
      </c>
      <c r="P1221" s="4" t="str">
        <f>VLOOKUP(O1221,Cleaned_StoreTable!$A:$F,2,FALSE())</f>
        <v>Shelton PLC</v>
      </c>
      <c r="Q1221" s="4" t="str">
        <f>VLOOKUP(O1221,Cleaned_StoreTable!$A:$F,3,FALSE())</f>
        <v>North</v>
      </c>
      <c r="R1221" s="4" t="str">
        <f>VLOOKUP(O1221,Cleaned_StoreTable!$A:$F,5,FALSE())</f>
        <v>Flagship</v>
      </c>
      <c r="S1221" s="4">
        <f>Cleaned_SalesTable!F1221</f>
        <v>4</v>
      </c>
      <c r="T1221" s="9">
        <f>Cleaned_SalesTable!G1221</f>
        <v>642.04999999999995</v>
      </c>
      <c r="U1221" s="8">
        <f>Cleaned_SalesTable!H1221</f>
        <v>0.25</v>
      </c>
      <c r="V1221" s="4" t="str">
        <f>Cleaned_SalesTable!I1221</f>
        <v>Credit Card</v>
      </c>
      <c r="W1221" s="9">
        <f>Cleaned_SalesTable!J1221</f>
        <v>1926.15</v>
      </c>
      <c r="X1221" s="9">
        <f t="shared" si="116"/>
        <v>1528.88</v>
      </c>
      <c r="Y1221" s="9">
        <f t="shared" si="117"/>
        <v>397.27</v>
      </c>
      <c r="Z1221" s="10">
        <f t="shared" si="118"/>
        <v>0.20630000000000001</v>
      </c>
      <c r="AA1221" s="4" t="str">
        <f t="shared" si="119"/>
        <v>High Value</v>
      </c>
    </row>
    <row r="1222" spans="1:27" ht="15" customHeight="1" x14ac:dyDescent="0.3">
      <c r="A1222" s="4" t="str">
        <f>Cleaned_SalesTable!A1222</f>
        <v>SALE1220</v>
      </c>
      <c r="B1222" s="26">
        <f>Cleaned_SalesTable!B1222</f>
        <v>45531</v>
      </c>
      <c r="C1222" s="4" t="str">
        <f t="shared" si="114"/>
        <v>Aug-2024</v>
      </c>
      <c r="D1222" s="24">
        <f t="shared" si="115"/>
        <v>2024</v>
      </c>
      <c r="E1222" s="4" t="str">
        <f>Cleaned_SalesTable!C1222</f>
        <v>CUST1313</v>
      </c>
      <c r="F1222" s="4" t="str">
        <f>VLOOKUP(E1222,Cleaned_CustomerTable!$A:$H,2,FALSE())</f>
        <v>Elizabeth Jones</v>
      </c>
      <c r="G1222" s="24">
        <f>VLOOKUP(E1222,Cleaned_CustomerTable!$A:$H,3,FALSE())</f>
        <v>62</v>
      </c>
      <c r="H1222" s="4" t="str">
        <f>VLOOKUP(E1222,Cleaned_CustomerTable!$A:$H,8,FALSE())</f>
        <v>Platinum</v>
      </c>
      <c r="I1222" s="4" t="str">
        <f>VLOOKUP(E1222,Cleaned_CustomerTable!$A:$H,6,FALSE())</f>
        <v>Maryland</v>
      </c>
      <c r="J1222" s="4" t="str">
        <f>Cleaned_SalesTable!D1222</f>
        <v>PROD84</v>
      </c>
      <c r="K1222" s="4" t="str">
        <f>VLOOKUP(J1222,Cleaned_ProductTable!$A:$F,2,FALSE())</f>
        <v>Wooden Bookshelf</v>
      </c>
      <c r="L1222" s="4" t="str">
        <f>VLOOKUP(J1222,Cleaned_ProductTable!$A:$F,3,FALSE())</f>
        <v>Home</v>
      </c>
      <c r="M1222" s="4" t="str">
        <f>VLOOKUP(J1222,Cleaned_ProductTable!$A:$F,4,FALSE())</f>
        <v>Collins-Stephenson</v>
      </c>
      <c r="N1222" s="4">
        <f>VLOOKUP(J1222,Cleaned_ProductTable!$A:$F,5,FALSE())</f>
        <v>388.46</v>
      </c>
      <c r="O1222" s="4" t="str">
        <f>Cleaned_SalesTable!E1222</f>
        <v>STORE7</v>
      </c>
      <c r="P1222" s="4" t="str">
        <f>VLOOKUP(O1222,Cleaned_StoreTable!$A:$F,2,FALSE())</f>
        <v>Martinez-Mullins</v>
      </c>
      <c r="Q1222" s="4" t="str">
        <f>VLOOKUP(O1222,Cleaned_StoreTable!$A:$F,3,FALSE())</f>
        <v>South</v>
      </c>
      <c r="R1222" s="4" t="str">
        <f>VLOOKUP(O1222,Cleaned_StoreTable!$A:$F,5,FALSE())</f>
        <v>Online</v>
      </c>
      <c r="S1222" s="4">
        <f>Cleaned_SalesTable!F1222</f>
        <v>4</v>
      </c>
      <c r="T1222" s="9">
        <f>Cleaned_SalesTable!G1222</f>
        <v>450.83</v>
      </c>
      <c r="U1222" s="8">
        <f>Cleaned_SalesTable!H1222</f>
        <v>0.24</v>
      </c>
      <c r="V1222" s="4" t="str">
        <f>Cleaned_SalesTable!I1222</f>
        <v>Credit Card</v>
      </c>
      <c r="W1222" s="9">
        <f>Cleaned_SalesTable!J1222</f>
        <v>1370.5232000000001</v>
      </c>
      <c r="X1222" s="9">
        <f t="shared" si="116"/>
        <v>1553.84</v>
      </c>
      <c r="Y1222" s="9">
        <f t="shared" si="117"/>
        <v>-183.32</v>
      </c>
      <c r="Z1222" s="10">
        <f t="shared" si="118"/>
        <v>-0.1338</v>
      </c>
      <c r="AA1222" s="4" t="str">
        <f t="shared" si="119"/>
        <v>High Value</v>
      </c>
    </row>
    <row r="1223" spans="1:27" ht="15" customHeight="1" x14ac:dyDescent="0.3">
      <c r="A1223" s="4" t="str">
        <f>Cleaned_SalesTable!A1223</f>
        <v>SALE1221</v>
      </c>
      <c r="B1223" s="26">
        <f>Cleaned_SalesTable!B1223</f>
        <v>45216</v>
      </c>
      <c r="C1223" s="4" t="str">
        <f t="shared" si="114"/>
        <v>Oct-2023</v>
      </c>
      <c r="D1223" s="24">
        <f t="shared" si="115"/>
        <v>2023</v>
      </c>
      <c r="E1223" s="4" t="str">
        <f>Cleaned_SalesTable!C1223</f>
        <v>CUST1010</v>
      </c>
      <c r="F1223" s="4" t="str">
        <f>VLOOKUP(E1223,Cleaned_CustomerTable!$A:$H,2,FALSE())</f>
        <v>Dominic Page</v>
      </c>
      <c r="G1223" s="24">
        <f>VLOOKUP(E1223,Cleaned_CustomerTable!$A:$H,3,FALSE())</f>
        <v>53</v>
      </c>
      <c r="H1223" s="4" t="str">
        <f>VLOOKUP(E1223,Cleaned_CustomerTable!$A:$H,8,FALSE())</f>
        <v>Bronze</v>
      </c>
      <c r="I1223" s="4" t="str">
        <f>VLOOKUP(E1223,Cleaned_CustomerTable!$A:$H,6,FALSE())</f>
        <v>Pennsylvania</v>
      </c>
      <c r="J1223" s="4" t="str">
        <f>Cleaned_SalesTable!D1223</f>
        <v>PROD52</v>
      </c>
      <c r="K1223" s="4" t="str">
        <f>VLOOKUP(J1223,Cleaned_ProductTable!$A:$F,2,FALSE())</f>
        <v>Rugby Ball</v>
      </c>
      <c r="L1223" s="4" t="str">
        <f>VLOOKUP(J1223,Cleaned_ProductTable!$A:$F,3,FALSE())</f>
        <v>Sports</v>
      </c>
      <c r="M1223" s="4" t="str">
        <f>VLOOKUP(J1223,Cleaned_ProductTable!$A:$F,4,FALSE())</f>
        <v>Harris Inc</v>
      </c>
      <c r="N1223" s="4">
        <f>VLOOKUP(J1223,Cleaned_ProductTable!$A:$F,5,FALSE())</f>
        <v>212.26</v>
      </c>
      <c r="O1223" s="4" t="str">
        <f>Cleaned_SalesTable!E1223</f>
        <v>STORE19</v>
      </c>
      <c r="P1223" s="4" t="str">
        <f>VLOOKUP(O1223,Cleaned_StoreTable!$A:$F,2,FALSE())</f>
        <v>Mann-Austin</v>
      </c>
      <c r="Q1223" s="4" t="str">
        <f>VLOOKUP(O1223,Cleaned_StoreTable!$A:$F,3,FALSE())</f>
        <v>East</v>
      </c>
      <c r="R1223" s="4" t="str">
        <f>VLOOKUP(O1223,Cleaned_StoreTable!$A:$F,5,FALSE())</f>
        <v>Online</v>
      </c>
      <c r="S1223" s="4">
        <f>Cleaned_SalesTable!F1223</f>
        <v>2</v>
      </c>
      <c r="T1223" s="9">
        <f>Cleaned_SalesTable!G1223</f>
        <v>441.03</v>
      </c>
      <c r="U1223" s="8">
        <f>Cleaned_SalesTable!H1223</f>
        <v>0.23</v>
      </c>
      <c r="V1223" s="4" t="str">
        <f>Cleaned_SalesTable!I1223</f>
        <v>COD</v>
      </c>
      <c r="W1223" s="9">
        <f>Cleaned_SalesTable!J1223</f>
        <v>679.18619999999999</v>
      </c>
      <c r="X1223" s="9">
        <f t="shared" si="116"/>
        <v>424.52</v>
      </c>
      <c r="Y1223" s="9">
        <f t="shared" si="117"/>
        <v>254.67</v>
      </c>
      <c r="Z1223" s="10">
        <f t="shared" si="118"/>
        <v>0.375</v>
      </c>
      <c r="AA1223" s="4" t="str">
        <f t="shared" si="119"/>
        <v>Standard</v>
      </c>
    </row>
    <row r="1224" spans="1:27" ht="15" customHeight="1" x14ac:dyDescent="0.3">
      <c r="A1224" s="4" t="str">
        <f>Cleaned_SalesTable!A1224</f>
        <v>SALE1222</v>
      </c>
      <c r="B1224" s="26">
        <f>Cleaned_SalesTable!B1224</f>
        <v>45384</v>
      </c>
      <c r="C1224" s="4" t="str">
        <f t="shared" si="114"/>
        <v>Apr-2024</v>
      </c>
      <c r="D1224" s="24">
        <f t="shared" si="115"/>
        <v>2024</v>
      </c>
      <c r="E1224" s="4" t="str">
        <f>Cleaned_SalesTable!C1224</f>
        <v>CUST1082</v>
      </c>
      <c r="F1224" s="4" t="str">
        <f>VLOOKUP(E1224,Cleaned_CustomerTable!$A:$H,2,FALSE())</f>
        <v>George Rosario</v>
      </c>
      <c r="G1224" s="24">
        <f>VLOOKUP(E1224,Cleaned_CustomerTable!$A:$H,3,FALSE())</f>
        <v>53</v>
      </c>
      <c r="H1224" s="4" t="str">
        <f>VLOOKUP(E1224,Cleaned_CustomerTable!$A:$H,8,FALSE())</f>
        <v>Bronze</v>
      </c>
      <c r="I1224" s="4" t="str">
        <f>VLOOKUP(E1224,Cleaned_CustomerTable!$A:$H,6,FALSE())</f>
        <v>Florida</v>
      </c>
      <c r="J1224" s="4" t="str">
        <f>Cleaned_SalesTable!D1224</f>
        <v>PROD25</v>
      </c>
      <c r="K1224" s="4" t="str">
        <f>VLOOKUP(J1224,Cleaned_ProductTable!$A:$F,2,FALSE())</f>
        <v>Women's Scarf Set</v>
      </c>
      <c r="L1224" s="4" t="str">
        <f>VLOOKUP(J1224,Cleaned_ProductTable!$A:$F,3,FALSE())</f>
        <v>Clothing</v>
      </c>
      <c r="M1224" s="4" t="str">
        <f>VLOOKUP(J1224,Cleaned_ProductTable!$A:$F,4,FALSE())</f>
        <v>Brown and Sons</v>
      </c>
      <c r="N1224" s="4">
        <f>VLOOKUP(J1224,Cleaned_ProductTable!$A:$F,5,FALSE())</f>
        <v>174.02</v>
      </c>
      <c r="O1224" s="4" t="str">
        <f>Cleaned_SalesTable!E1224</f>
        <v>STORE2</v>
      </c>
      <c r="P1224" s="4" t="str">
        <f>VLOOKUP(O1224,Cleaned_StoreTable!$A:$F,2,FALSE())</f>
        <v>Black-Horn</v>
      </c>
      <c r="Q1224" s="4" t="str">
        <f>VLOOKUP(O1224,Cleaned_StoreTable!$A:$F,3,FALSE())</f>
        <v>South</v>
      </c>
      <c r="R1224" s="4" t="str">
        <f>VLOOKUP(O1224,Cleaned_StoreTable!$A:$F,5,FALSE())</f>
        <v>Outlet</v>
      </c>
      <c r="S1224" s="4">
        <f>Cleaned_SalesTable!F1224</f>
        <v>3</v>
      </c>
      <c r="T1224" s="9">
        <f>Cleaned_SalesTable!G1224</f>
        <v>377.69</v>
      </c>
      <c r="U1224" s="8">
        <f>Cleaned_SalesTable!H1224</f>
        <v>7.0000000000000007E-2</v>
      </c>
      <c r="V1224" s="4" t="str">
        <f>Cleaned_SalesTable!I1224</f>
        <v>PayPal</v>
      </c>
      <c r="W1224" s="9">
        <f>Cleaned_SalesTable!J1224</f>
        <v>1053.7551000000001</v>
      </c>
      <c r="X1224" s="9">
        <f t="shared" si="116"/>
        <v>522.05999999999995</v>
      </c>
      <c r="Y1224" s="9">
        <f t="shared" si="117"/>
        <v>531.70000000000005</v>
      </c>
      <c r="Z1224" s="10">
        <f t="shared" si="118"/>
        <v>0.50460000000000005</v>
      </c>
      <c r="AA1224" s="4" t="str">
        <f t="shared" si="119"/>
        <v>Standard</v>
      </c>
    </row>
    <row r="1225" spans="1:27" ht="15" customHeight="1" x14ac:dyDescent="0.3">
      <c r="A1225" s="4" t="str">
        <f>Cleaned_SalesTable!A1225</f>
        <v>SALE1223</v>
      </c>
      <c r="B1225" s="26">
        <f>Cleaned_SalesTable!B1225</f>
        <v>45416</v>
      </c>
      <c r="C1225" s="4" t="str">
        <f t="shared" si="114"/>
        <v>May-2024</v>
      </c>
      <c r="D1225" s="24">
        <f t="shared" si="115"/>
        <v>2024</v>
      </c>
      <c r="E1225" s="4" t="str">
        <f>Cleaned_SalesTable!C1225</f>
        <v>CUST1160</v>
      </c>
      <c r="F1225" s="4" t="str">
        <f>VLOOKUP(E1225,Cleaned_CustomerTable!$A:$H,2,FALSE())</f>
        <v>John Lawson</v>
      </c>
      <c r="G1225" s="24">
        <f>VLOOKUP(E1225,Cleaned_CustomerTable!$A:$H,3,FALSE())</f>
        <v>41</v>
      </c>
      <c r="H1225" s="4" t="str">
        <f>VLOOKUP(E1225,Cleaned_CustomerTable!$A:$H,8,FALSE())</f>
        <v>Platinum</v>
      </c>
      <c r="I1225" s="4" t="str">
        <f>VLOOKUP(E1225,Cleaned_CustomerTable!$A:$H,6,FALSE())</f>
        <v>North Carolina</v>
      </c>
      <c r="J1225" s="4" t="str">
        <f>Cleaned_SalesTable!D1225</f>
        <v>PROD10</v>
      </c>
      <c r="K1225" s="4" t="str">
        <f>VLOOKUP(J1225,Cleaned_ProductTable!$A:$F,2,FALSE())</f>
        <v>Ceramic Kitchen Bowl Set</v>
      </c>
      <c r="L1225" s="4" t="str">
        <f>VLOOKUP(J1225,Cleaned_ProductTable!$A:$F,3,FALSE())</f>
        <v>Home</v>
      </c>
      <c r="M1225" s="4" t="str">
        <f>VLOOKUP(J1225,Cleaned_ProductTable!$A:$F,4,FALSE())</f>
        <v>Hamilton Group</v>
      </c>
      <c r="N1225" s="4">
        <f>VLOOKUP(J1225,Cleaned_ProductTable!$A:$F,5,FALSE())</f>
        <v>298.86</v>
      </c>
      <c r="O1225" s="4" t="str">
        <f>Cleaned_SalesTable!E1225</f>
        <v>STORE7</v>
      </c>
      <c r="P1225" s="4" t="str">
        <f>VLOOKUP(O1225,Cleaned_StoreTable!$A:$F,2,FALSE())</f>
        <v>Martinez-Mullins</v>
      </c>
      <c r="Q1225" s="4" t="str">
        <f>VLOOKUP(O1225,Cleaned_StoreTable!$A:$F,3,FALSE())</f>
        <v>South</v>
      </c>
      <c r="R1225" s="4" t="str">
        <f>VLOOKUP(O1225,Cleaned_StoreTable!$A:$F,5,FALSE())</f>
        <v>Online</v>
      </c>
      <c r="S1225" s="4">
        <f>Cleaned_SalesTable!F1225</f>
        <v>1</v>
      </c>
      <c r="T1225" s="9">
        <f>Cleaned_SalesTable!G1225</f>
        <v>457.33</v>
      </c>
      <c r="U1225" s="8">
        <f>Cleaned_SalesTable!H1225</f>
        <v>0.27</v>
      </c>
      <c r="V1225" s="4" t="str">
        <f>Cleaned_SalesTable!I1225</f>
        <v>Credit Card</v>
      </c>
      <c r="W1225" s="9">
        <f>Cleaned_SalesTable!J1225</f>
        <v>333.85090000000002</v>
      </c>
      <c r="X1225" s="9">
        <f t="shared" si="116"/>
        <v>298.86</v>
      </c>
      <c r="Y1225" s="9">
        <f t="shared" si="117"/>
        <v>34.99</v>
      </c>
      <c r="Z1225" s="10">
        <f t="shared" si="118"/>
        <v>0.1048</v>
      </c>
      <c r="AA1225" s="4" t="str">
        <f t="shared" si="119"/>
        <v>Standard</v>
      </c>
    </row>
    <row r="1226" spans="1:27" ht="15" customHeight="1" x14ac:dyDescent="0.3">
      <c r="A1226" s="4" t="str">
        <f>Cleaned_SalesTable!A1226</f>
        <v>SALE1224</v>
      </c>
      <c r="B1226" s="26">
        <f>Cleaned_SalesTable!B1226</f>
        <v>45880</v>
      </c>
      <c r="C1226" s="4" t="str">
        <f t="shared" si="114"/>
        <v>Aug-2025</v>
      </c>
      <c r="D1226" s="24">
        <f t="shared" si="115"/>
        <v>2025</v>
      </c>
      <c r="E1226" s="4" t="str">
        <f>Cleaned_SalesTable!C1226</f>
        <v>CUST1244</v>
      </c>
      <c r="F1226" s="4" t="str">
        <f>VLOOKUP(E1226,Cleaned_CustomerTable!$A:$H,2,FALSE())</f>
        <v>Nancy Page</v>
      </c>
      <c r="G1226" s="24">
        <f>VLOOKUP(E1226,Cleaned_CustomerTable!$A:$H,3,FALSE())</f>
        <v>19</v>
      </c>
      <c r="H1226" s="4" t="str">
        <f>VLOOKUP(E1226,Cleaned_CustomerTable!$A:$H,8,FALSE())</f>
        <v>Bronze</v>
      </c>
      <c r="I1226" s="4" t="str">
        <f>VLOOKUP(E1226,Cleaned_CustomerTable!$A:$H,6,FALSE())</f>
        <v>Utah</v>
      </c>
      <c r="J1226" s="4" t="str">
        <f>Cleaned_SalesTable!D1226</f>
        <v>PROD76</v>
      </c>
      <c r="K1226" s="4" t="str">
        <f>VLOOKUP(J1226,Cleaned_ProductTable!$A:$F,2,FALSE())</f>
        <v>Wireless Mouse</v>
      </c>
      <c r="L1226" s="4" t="str">
        <f>VLOOKUP(J1226,Cleaned_ProductTable!$A:$F,3,FALSE())</f>
        <v>Electronics</v>
      </c>
      <c r="M1226" s="4" t="str">
        <f>VLOOKUP(J1226,Cleaned_ProductTable!$A:$F,4,FALSE())</f>
        <v>Larson Ltd</v>
      </c>
      <c r="N1226" s="4">
        <f>VLOOKUP(J1226,Cleaned_ProductTable!$A:$F,5,FALSE())</f>
        <v>392.89</v>
      </c>
      <c r="O1226" s="4" t="str">
        <f>Cleaned_SalesTable!E1226</f>
        <v>STORE6</v>
      </c>
      <c r="P1226" s="4" t="str">
        <f>VLOOKUP(O1226,Cleaned_StoreTable!$A:$F,2,FALSE())</f>
        <v>Benson-Elliott</v>
      </c>
      <c r="Q1226" s="4" t="str">
        <f>VLOOKUP(O1226,Cleaned_StoreTable!$A:$F,3,FALSE())</f>
        <v>East</v>
      </c>
      <c r="R1226" s="4" t="str">
        <f>VLOOKUP(O1226,Cleaned_StoreTable!$A:$F,5,FALSE())</f>
        <v>Online</v>
      </c>
      <c r="S1226" s="4">
        <f>Cleaned_SalesTable!F1226</f>
        <v>4</v>
      </c>
      <c r="T1226" s="9">
        <f>Cleaned_SalesTable!G1226</f>
        <v>218.01</v>
      </c>
      <c r="U1226" s="8">
        <f>Cleaned_SalesTable!H1226</f>
        <v>0.06</v>
      </c>
      <c r="V1226" s="4" t="str">
        <f>Cleaned_SalesTable!I1226</f>
        <v>Credit Card</v>
      </c>
      <c r="W1226" s="9">
        <f>Cleaned_SalesTable!J1226</f>
        <v>819.71759999999995</v>
      </c>
      <c r="X1226" s="9">
        <f t="shared" si="116"/>
        <v>1571.56</v>
      </c>
      <c r="Y1226" s="9">
        <f t="shared" si="117"/>
        <v>-751.84</v>
      </c>
      <c r="Z1226" s="10">
        <f t="shared" si="118"/>
        <v>-0.91720000000000002</v>
      </c>
      <c r="AA1226" s="4" t="str">
        <f t="shared" si="119"/>
        <v>Standard</v>
      </c>
    </row>
    <row r="1227" spans="1:27" ht="15" customHeight="1" x14ac:dyDescent="0.3">
      <c r="A1227" s="4" t="str">
        <f>Cleaned_SalesTable!A1227</f>
        <v>SALE1225</v>
      </c>
      <c r="B1227" s="26">
        <f>Cleaned_SalesTable!B1227</f>
        <v>45933</v>
      </c>
      <c r="C1227" s="4" t="str">
        <f t="shared" si="114"/>
        <v>Oct-2025</v>
      </c>
      <c r="D1227" s="24">
        <f t="shared" si="115"/>
        <v>2025</v>
      </c>
      <c r="E1227" s="4" t="str">
        <f>Cleaned_SalesTable!C1227</f>
        <v>CUST1218</v>
      </c>
      <c r="F1227" s="4" t="str">
        <f>VLOOKUP(E1227,Cleaned_CustomerTable!$A:$H,2,FALSE())</f>
        <v>Julia Jackson</v>
      </c>
      <c r="G1227" s="24">
        <f>VLOOKUP(E1227,Cleaned_CustomerTable!$A:$H,3,FALSE())</f>
        <v>46</v>
      </c>
      <c r="H1227" s="4" t="str">
        <f>VLOOKUP(E1227,Cleaned_CustomerTable!$A:$H,8,FALSE())</f>
        <v>Platinum</v>
      </c>
      <c r="I1227" s="4" t="str">
        <f>VLOOKUP(E1227,Cleaned_CustomerTable!$A:$H,6,FALSE())</f>
        <v>California</v>
      </c>
      <c r="J1227" s="4" t="str">
        <f>Cleaned_SalesTable!D1227</f>
        <v>PROD92</v>
      </c>
      <c r="K1227" s="4" t="str">
        <f>VLOOKUP(J1227,Cleaned_ProductTable!$A:$F,2,FALSE())</f>
        <v>Microwave Oven</v>
      </c>
      <c r="L1227" s="4" t="str">
        <f>VLOOKUP(J1227,Cleaned_ProductTable!$A:$F,3,FALSE())</f>
        <v>Home</v>
      </c>
      <c r="M1227" s="4" t="str">
        <f>VLOOKUP(J1227,Cleaned_ProductTable!$A:$F,4,FALSE())</f>
        <v>Green, Powell and Palmer</v>
      </c>
      <c r="N1227" s="4">
        <f>VLOOKUP(J1227,Cleaned_ProductTable!$A:$F,5,FALSE())</f>
        <v>447.43</v>
      </c>
      <c r="O1227" s="4" t="str">
        <f>Cleaned_SalesTable!E1227</f>
        <v>STORE18</v>
      </c>
      <c r="P1227" s="4" t="str">
        <f>VLOOKUP(O1227,Cleaned_StoreTable!$A:$F,2,FALSE())</f>
        <v>Guerrero-Schmitt</v>
      </c>
      <c r="Q1227" s="4" t="str">
        <f>VLOOKUP(O1227,Cleaned_StoreTable!$A:$F,3,FALSE())</f>
        <v>East</v>
      </c>
      <c r="R1227" s="4" t="str">
        <f>VLOOKUP(O1227,Cleaned_StoreTable!$A:$F,5,FALSE())</f>
        <v>Flagship</v>
      </c>
      <c r="S1227" s="4">
        <f>Cleaned_SalesTable!F1227</f>
        <v>2</v>
      </c>
      <c r="T1227" s="9">
        <f>Cleaned_SalesTable!G1227</f>
        <v>682.7</v>
      </c>
      <c r="U1227" s="8">
        <f>Cleaned_SalesTable!H1227</f>
        <v>0.13</v>
      </c>
      <c r="V1227" s="4" t="str">
        <f>Cleaned_SalesTable!I1227</f>
        <v>Credit Card</v>
      </c>
      <c r="W1227" s="9">
        <f>Cleaned_SalesTable!J1227</f>
        <v>1187.8979999999999</v>
      </c>
      <c r="X1227" s="9">
        <f t="shared" si="116"/>
        <v>894.86</v>
      </c>
      <c r="Y1227" s="9">
        <f t="shared" si="117"/>
        <v>293.04000000000002</v>
      </c>
      <c r="Z1227" s="10">
        <f t="shared" si="118"/>
        <v>0.2467</v>
      </c>
      <c r="AA1227" s="4" t="str">
        <f t="shared" si="119"/>
        <v>High Value</v>
      </c>
    </row>
    <row r="1228" spans="1:27" ht="15" customHeight="1" x14ac:dyDescent="0.3">
      <c r="A1228" s="4" t="str">
        <f>Cleaned_SalesTable!A1228</f>
        <v>SALE1226</v>
      </c>
      <c r="B1228" s="26">
        <f>Cleaned_SalesTable!B1228</f>
        <v>45345</v>
      </c>
      <c r="C1228" s="4" t="str">
        <f t="shared" si="114"/>
        <v>Feb-2024</v>
      </c>
      <c r="D1228" s="24">
        <f t="shared" si="115"/>
        <v>2024</v>
      </c>
      <c r="E1228" s="4" t="str">
        <f>Cleaned_SalesTable!C1228</f>
        <v>CUST1323</v>
      </c>
      <c r="F1228" s="4" t="str">
        <f>VLOOKUP(E1228,Cleaned_CustomerTable!$A:$H,2,FALSE())</f>
        <v>Kristy Dunlap</v>
      </c>
      <c r="G1228" s="24">
        <f>VLOOKUP(E1228,Cleaned_CustomerTable!$A:$H,3,FALSE())</f>
        <v>64</v>
      </c>
      <c r="H1228" s="4" t="str">
        <f>VLOOKUP(E1228,Cleaned_CustomerTable!$A:$H,8,FALSE())</f>
        <v>Platinum</v>
      </c>
      <c r="I1228" s="4" t="str">
        <f>VLOOKUP(E1228,Cleaned_CustomerTable!$A:$H,6,FALSE())</f>
        <v>North Carolina</v>
      </c>
      <c r="J1228" s="4" t="str">
        <f>Cleaned_SalesTable!D1228</f>
        <v>PROD19</v>
      </c>
      <c r="K1228" s="4" t="str">
        <f>VLOOKUP(J1228,Cleaned_ProductTable!$A:$F,2,FALSE())</f>
        <v>Knee Support Brace</v>
      </c>
      <c r="L1228" s="4" t="str">
        <f>VLOOKUP(J1228,Cleaned_ProductTable!$A:$F,3,FALSE())</f>
        <v>Sports</v>
      </c>
      <c r="M1228" s="4" t="str">
        <f>VLOOKUP(J1228,Cleaned_ProductTable!$A:$F,4,FALSE())</f>
        <v>May-Reese</v>
      </c>
      <c r="N1228" s="4">
        <f>VLOOKUP(J1228,Cleaned_ProductTable!$A:$F,5,FALSE())</f>
        <v>21.34</v>
      </c>
      <c r="O1228" s="4" t="str">
        <f>Cleaned_SalesTable!E1228</f>
        <v>STORE18</v>
      </c>
      <c r="P1228" s="4" t="str">
        <f>VLOOKUP(O1228,Cleaned_StoreTable!$A:$F,2,FALSE())</f>
        <v>Guerrero-Schmitt</v>
      </c>
      <c r="Q1228" s="4" t="str">
        <f>VLOOKUP(O1228,Cleaned_StoreTable!$A:$F,3,FALSE())</f>
        <v>East</v>
      </c>
      <c r="R1228" s="4" t="str">
        <f>VLOOKUP(O1228,Cleaned_StoreTable!$A:$F,5,FALSE())</f>
        <v>Flagship</v>
      </c>
      <c r="S1228" s="4">
        <f>Cleaned_SalesTable!F1228</f>
        <v>3</v>
      </c>
      <c r="T1228" s="9">
        <f>Cleaned_SalesTable!G1228</f>
        <v>726.97</v>
      </c>
      <c r="U1228" s="8">
        <f>Cleaned_SalesTable!H1228</f>
        <v>0.04</v>
      </c>
      <c r="V1228" s="4" t="str">
        <f>Cleaned_SalesTable!I1228</f>
        <v>PayPal</v>
      </c>
      <c r="W1228" s="9">
        <f>Cleaned_SalesTable!J1228</f>
        <v>2093.6736000000001</v>
      </c>
      <c r="X1228" s="9">
        <f t="shared" si="116"/>
        <v>64.02</v>
      </c>
      <c r="Y1228" s="9">
        <f t="shared" si="117"/>
        <v>2029.65</v>
      </c>
      <c r="Z1228" s="10">
        <f t="shared" si="118"/>
        <v>0.96940000000000004</v>
      </c>
      <c r="AA1228" s="4" t="str">
        <f t="shared" si="119"/>
        <v>High Value</v>
      </c>
    </row>
    <row r="1229" spans="1:27" ht="15" customHeight="1" x14ac:dyDescent="0.3">
      <c r="A1229" s="4" t="str">
        <f>Cleaned_SalesTable!A1229</f>
        <v>SALE1227</v>
      </c>
      <c r="B1229" s="26">
        <f>Cleaned_SalesTable!B1229</f>
        <v>45681</v>
      </c>
      <c r="C1229" s="4" t="str">
        <f t="shared" si="114"/>
        <v>Jan-2025</v>
      </c>
      <c r="D1229" s="24">
        <f t="shared" si="115"/>
        <v>2025</v>
      </c>
      <c r="E1229" s="4" t="str">
        <f>Cleaned_SalesTable!C1229</f>
        <v>CUST1408</v>
      </c>
      <c r="F1229" s="4" t="str">
        <f>VLOOKUP(E1229,Cleaned_CustomerTable!$A:$H,2,FALSE())</f>
        <v>Isabel Foster</v>
      </c>
      <c r="G1229" s="24">
        <f>VLOOKUP(E1229,Cleaned_CustomerTable!$A:$H,3,FALSE())</f>
        <v>36</v>
      </c>
      <c r="H1229" s="4" t="str">
        <f>VLOOKUP(E1229,Cleaned_CustomerTable!$A:$H,8,FALSE())</f>
        <v>Gold</v>
      </c>
      <c r="I1229" s="4" t="str">
        <f>VLOOKUP(E1229,Cleaned_CustomerTable!$A:$H,6,FALSE())</f>
        <v>New Jersey</v>
      </c>
      <c r="J1229" s="4" t="str">
        <f>Cleaned_SalesTable!D1229</f>
        <v>PROD59</v>
      </c>
      <c r="K1229" s="4" t="str">
        <f>VLOOKUP(J1229,Cleaned_ProductTable!$A:$F,2,FALSE())</f>
        <v>Men's Hair Styling Gel</v>
      </c>
      <c r="L1229" s="4" t="str">
        <f>VLOOKUP(J1229,Cleaned_ProductTable!$A:$F,3,FALSE())</f>
        <v>Beauty</v>
      </c>
      <c r="M1229" s="4" t="str">
        <f>VLOOKUP(J1229,Cleaned_ProductTable!$A:$F,4,FALSE())</f>
        <v>Cline-Mccarthy</v>
      </c>
      <c r="N1229" s="4">
        <f>VLOOKUP(J1229,Cleaned_ProductTable!$A:$F,5,FALSE())</f>
        <v>17.309999999999999</v>
      </c>
      <c r="O1229" s="4" t="str">
        <f>Cleaned_SalesTable!E1229</f>
        <v>STORE9</v>
      </c>
      <c r="P1229" s="4" t="str">
        <f>VLOOKUP(O1229,Cleaned_StoreTable!$A:$F,2,FALSE())</f>
        <v>Moore, Padilla and Butler</v>
      </c>
      <c r="Q1229" s="4" t="str">
        <f>VLOOKUP(O1229,Cleaned_StoreTable!$A:$F,3,FALSE())</f>
        <v>South</v>
      </c>
      <c r="R1229" s="4" t="str">
        <f>VLOOKUP(O1229,Cleaned_StoreTable!$A:$F,5,FALSE())</f>
        <v>Flagship</v>
      </c>
      <c r="S1229" s="4">
        <f>Cleaned_SalesTable!F1229</f>
        <v>2</v>
      </c>
      <c r="T1229" s="9">
        <f>Cleaned_SalesTable!G1229</f>
        <v>107.97</v>
      </c>
      <c r="U1229" s="8">
        <f>Cleaned_SalesTable!H1229</f>
        <v>0.06</v>
      </c>
      <c r="V1229" s="4" t="str">
        <f>Cleaned_SalesTable!I1229</f>
        <v>Credit Card</v>
      </c>
      <c r="W1229" s="9">
        <f>Cleaned_SalesTable!J1229</f>
        <v>202.9836</v>
      </c>
      <c r="X1229" s="9">
        <f t="shared" si="116"/>
        <v>34.619999999999997</v>
      </c>
      <c r="Y1229" s="9">
        <f t="shared" si="117"/>
        <v>168.36</v>
      </c>
      <c r="Z1229" s="10">
        <f t="shared" si="118"/>
        <v>0.82940000000000003</v>
      </c>
      <c r="AA1229" s="4" t="str">
        <f t="shared" si="119"/>
        <v>Standard</v>
      </c>
    </row>
    <row r="1230" spans="1:27" ht="15" customHeight="1" x14ac:dyDescent="0.3">
      <c r="A1230" s="4" t="str">
        <f>Cleaned_SalesTable!A1230</f>
        <v>SALE1228</v>
      </c>
      <c r="B1230" s="26">
        <f>Cleaned_SalesTable!B1230</f>
        <v>45785</v>
      </c>
      <c r="C1230" s="4" t="str">
        <f t="shared" si="114"/>
        <v>May-2025</v>
      </c>
      <c r="D1230" s="24">
        <f t="shared" si="115"/>
        <v>2025</v>
      </c>
      <c r="E1230" s="4" t="str">
        <f>Cleaned_SalesTable!C1230</f>
        <v>CUST1007</v>
      </c>
      <c r="F1230" s="4" t="str">
        <f>VLOOKUP(E1230,Cleaned_CustomerTable!$A:$H,2,FALSE())</f>
        <v>Daniel Boyd</v>
      </c>
      <c r="G1230" s="24">
        <f>VLOOKUP(E1230,Cleaned_CustomerTable!$A:$H,3,FALSE())</f>
        <v>29</v>
      </c>
      <c r="H1230" s="4" t="str">
        <f>VLOOKUP(E1230,Cleaned_CustomerTable!$A:$H,8,FALSE())</f>
        <v>Bronze</v>
      </c>
      <c r="I1230" s="4" t="str">
        <f>VLOOKUP(E1230,Cleaned_CustomerTable!$A:$H,6,FALSE())</f>
        <v>West Virginia</v>
      </c>
      <c r="J1230" s="4" t="str">
        <f>Cleaned_SalesTable!D1230</f>
        <v>PROD5</v>
      </c>
      <c r="K1230" s="4" t="str">
        <f>VLOOKUP(J1230,Cleaned_ProductTable!$A:$F,2,FALSE())</f>
        <v>Men's Leather Belt</v>
      </c>
      <c r="L1230" s="4" t="str">
        <f>VLOOKUP(J1230,Cleaned_ProductTable!$A:$F,3,FALSE())</f>
        <v>Clothing</v>
      </c>
      <c r="M1230" s="4" t="str">
        <f>VLOOKUP(J1230,Cleaned_ProductTable!$A:$F,4,FALSE())</f>
        <v>Baldwin, Garza and Gonzalez</v>
      </c>
      <c r="N1230" s="4">
        <f>VLOOKUP(J1230,Cleaned_ProductTable!$A:$F,5,FALSE())</f>
        <v>261</v>
      </c>
      <c r="O1230" s="4" t="str">
        <f>Cleaned_SalesTable!E1230</f>
        <v>STORE14</v>
      </c>
      <c r="P1230" s="4" t="str">
        <f>VLOOKUP(O1230,Cleaned_StoreTable!$A:$F,2,FALSE())</f>
        <v>Mcdonald Inc</v>
      </c>
      <c r="Q1230" s="4" t="str">
        <f>VLOOKUP(O1230,Cleaned_StoreTable!$A:$F,3,FALSE())</f>
        <v>South</v>
      </c>
      <c r="R1230" s="4" t="str">
        <f>VLOOKUP(O1230,Cleaned_StoreTable!$A:$F,5,FALSE())</f>
        <v>Outlet</v>
      </c>
      <c r="S1230" s="4">
        <f>Cleaned_SalesTable!F1230</f>
        <v>1</v>
      </c>
      <c r="T1230" s="9">
        <f>Cleaned_SalesTable!G1230</f>
        <v>38.880000000000003</v>
      </c>
      <c r="U1230" s="8">
        <f>Cleaned_SalesTable!H1230</f>
        <v>0.16</v>
      </c>
      <c r="V1230" s="4" t="str">
        <f>Cleaned_SalesTable!I1230</f>
        <v>COD</v>
      </c>
      <c r="W1230" s="9">
        <f>Cleaned_SalesTable!J1230</f>
        <v>32.659199999999998</v>
      </c>
      <c r="X1230" s="9">
        <f t="shared" si="116"/>
        <v>261</v>
      </c>
      <c r="Y1230" s="9">
        <f t="shared" si="117"/>
        <v>-228.34</v>
      </c>
      <c r="Z1230" s="10">
        <f t="shared" si="118"/>
        <v>-6.9916</v>
      </c>
      <c r="AA1230" s="4" t="str">
        <f t="shared" si="119"/>
        <v>Standard</v>
      </c>
    </row>
    <row r="1231" spans="1:27" ht="15" customHeight="1" x14ac:dyDescent="0.3">
      <c r="A1231" s="4" t="str">
        <f>Cleaned_SalesTable!A1231</f>
        <v>SALE1229</v>
      </c>
      <c r="B1231" s="26">
        <f>Cleaned_SalesTable!B1231</f>
        <v>45823</v>
      </c>
      <c r="C1231" s="4" t="str">
        <f t="shared" si="114"/>
        <v>Jun-2025</v>
      </c>
      <c r="D1231" s="24">
        <f t="shared" si="115"/>
        <v>2025</v>
      </c>
      <c r="E1231" s="4" t="str">
        <f>Cleaned_SalesTable!C1231</f>
        <v>CUST1078</v>
      </c>
      <c r="F1231" s="4" t="str">
        <f>VLOOKUP(E1231,Cleaned_CustomerTable!$A:$H,2,FALSE())</f>
        <v>Cody Blake</v>
      </c>
      <c r="G1231" s="24">
        <f>VLOOKUP(E1231,Cleaned_CustomerTable!$A:$H,3,FALSE())</f>
        <v>21</v>
      </c>
      <c r="H1231" s="4" t="str">
        <f>VLOOKUP(E1231,Cleaned_CustomerTable!$A:$H,8,FALSE())</f>
        <v>Gold</v>
      </c>
      <c r="I1231" s="4" t="str">
        <f>VLOOKUP(E1231,Cleaned_CustomerTable!$A:$H,6,FALSE())</f>
        <v>Virginia</v>
      </c>
      <c r="J1231" s="4" t="str">
        <f>Cleaned_SalesTable!D1231</f>
        <v>PROD16</v>
      </c>
      <c r="K1231" s="4" t="str">
        <f>VLOOKUP(J1231,Cleaned_ProductTable!$A:$F,2,FALSE())</f>
        <v>Beard Grooming Kit</v>
      </c>
      <c r="L1231" s="4" t="str">
        <f>VLOOKUP(J1231,Cleaned_ProductTable!$A:$F,3,FALSE())</f>
        <v>Beauty</v>
      </c>
      <c r="M1231" s="4" t="str">
        <f>VLOOKUP(J1231,Cleaned_ProductTable!$A:$F,4,FALSE())</f>
        <v>Erickson-Green</v>
      </c>
      <c r="N1231" s="4">
        <f>VLOOKUP(J1231,Cleaned_ProductTable!$A:$F,5,FALSE())</f>
        <v>337.42</v>
      </c>
      <c r="O1231" s="4" t="str">
        <f>Cleaned_SalesTable!E1231</f>
        <v>STORE17</v>
      </c>
      <c r="P1231" s="4" t="str">
        <f>VLOOKUP(O1231,Cleaned_StoreTable!$A:$F,2,FALSE())</f>
        <v>Holloway Ltd</v>
      </c>
      <c r="Q1231" s="4" t="str">
        <f>VLOOKUP(O1231,Cleaned_StoreTable!$A:$F,3,FALSE())</f>
        <v>North</v>
      </c>
      <c r="R1231" s="4" t="str">
        <f>VLOOKUP(O1231,Cleaned_StoreTable!$A:$F,5,FALSE())</f>
        <v>Flagship</v>
      </c>
      <c r="S1231" s="4">
        <f>Cleaned_SalesTable!F1231</f>
        <v>3</v>
      </c>
      <c r="T1231" s="9">
        <f>Cleaned_SalesTable!G1231</f>
        <v>484.39</v>
      </c>
      <c r="U1231" s="8">
        <f>Cleaned_SalesTable!H1231</f>
        <v>0.28999999999999998</v>
      </c>
      <c r="V1231" s="4" t="str">
        <f>Cleaned_SalesTable!I1231</f>
        <v>COD</v>
      </c>
      <c r="W1231" s="9">
        <f>Cleaned_SalesTable!J1231</f>
        <v>1031.7507000000001</v>
      </c>
      <c r="X1231" s="9">
        <f t="shared" si="116"/>
        <v>1012.26</v>
      </c>
      <c r="Y1231" s="9">
        <f t="shared" si="117"/>
        <v>19.489999999999998</v>
      </c>
      <c r="Z1231" s="10">
        <f t="shared" si="118"/>
        <v>1.89E-2</v>
      </c>
      <c r="AA1231" s="4" t="str">
        <f t="shared" si="119"/>
        <v>Standard</v>
      </c>
    </row>
    <row r="1232" spans="1:27" ht="15" customHeight="1" x14ac:dyDescent="0.3">
      <c r="A1232" s="4" t="str">
        <f>Cleaned_SalesTable!A1232</f>
        <v>SALE1230</v>
      </c>
      <c r="B1232" s="26">
        <f>Cleaned_SalesTable!B1232</f>
        <v>45572</v>
      </c>
      <c r="C1232" s="4" t="str">
        <f t="shared" si="114"/>
        <v>Oct-2024</v>
      </c>
      <c r="D1232" s="24">
        <f t="shared" si="115"/>
        <v>2024</v>
      </c>
      <c r="E1232" s="4" t="str">
        <f>Cleaned_SalesTable!C1232</f>
        <v>CUST1018</v>
      </c>
      <c r="F1232" s="4" t="str">
        <f>VLOOKUP(E1232,Cleaned_CustomerTable!$A:$H,2,FALSE())</f>
        <v>Rhonda Moss</v>
      </c>
      <c r="G1232" s="24">
        <f>VLOOKUP(E1232,Cleaned_CustomerTable!$A:$H,3,FALSE())</f>
        <v>43</v>
      </c>
      <c r="H1232" s="4" t="str">
        <f>VLOOKUP(E1232,Cleaned_CustomerTable!$A:$H,8,FALSE())</f>
        <v>Standard</v>
      </c>
      <c r="I1232" s="4" t="str">
        <f>VLOOKUP(E1232,Cleaned_CustomerTable!$A:$H,6,FALSE())</f>
        <v>Kansas</v>
      </c>
      <c r="J1232" s="4" t="str">
        <f>Cleaned_SalesTable!D1232</f>
        <v>PROD80</v>
      </c>
      <c r="K1232" s="4" t="str">
        <f>VLOOKUP(J1232,Cleaned_ProductTable!$A:$F,2,FALSE())</f>
        <v>Wall-Mounted Spice Rack</v>
      </c>
      <c r="L1232" s="4" t="str">
        <f>VLOOKUP(J1232,Cleaned_ProductTable!$A:$F,3,FALSE())</f>
        <v>Home</v>
      </c>
      <c r="M1232" s="4" t="str">
        <f>VLOOKUP(J1232,Cleaned_ProductTable!$A:$F,4,FALSE())</f>
        <v>Allison Ltd</v>
      </c>
      <c r="N1232" s="4">
        <f>VLOOKUP(J1232,Cleaned_ProductTable!$A:$F,5,FALSE())</f>
        <v>143.43</v>
      </c>
      <c r="O1232" s="4" t="str">
        <f>Cleaned_SalesTable!E1232</f>
        <v>STORE15</v>
      </c>
      <c r="P1232" s="4" t="str">
        <f>VLOOKUP(O1232,Cleaned_StoreTable!$A:$F,2,FALSE())</f>
        <v>Shelton PLC</v>
      </c>
      <c r="Q1232" s="4" t="str">
        <f>VLOOKUP(O1232,Cleaned_StoreTable!$A:$F,3,FALSE())</f>
        <v>North</v>
      </c>
      <c r="R1232" s="4" t="str">
        <f>VLOOKUP(O1232,Cleaned_StoreTable!$A:$F,5,FALSE())</f>
        <v>Flagship</v>
      </c>
      <c r="S1232" s="4">
        <f>Cleaned_SalesTable!F1232</f>
        <v>2</v>
      </c>
      <c r="T1232" s="9">
        <f>Cleaned_SalesTable!G1232</f>
        <v>949.3</v>
      </c>
      <c r="U1232" s="8">
        <f>Cleaned_SalesTable!H1232</f>
        <v>0.08</v>
      </c>
      <c r="V1232" s="4" t="str">
        <f>Cleaned_SalesTable!I1232</f>
        <v>COD</v>
      </c>
      <c r="W1232" s="9">
        <f>Cleaned_SalesTable!J1232</f>
        <v>1746.712</v>
      </c>
      <c r="X1232" s="9">
        <f t="shared" si="116"/>
        <v>286.86</v>
      </c>
      <c r="Y1232" s="9">
        <f t="shared" si="117"/>
        <v>1459.85</v>
      </c>
      <c r="Z1232" s="10">
        <f t="shared" si="118"/>
        <v>0.83579999999999999</v>
      </c>
      <c r="AA1232" s="4" t="str">
        <f t="shared" si="119"/>
        <v>High Value</v>
      </c>
    </row>
    <row r="1233" spans="1:27" ht="15" customHeight="1" x14ac:dyDescent="0.3">
      <c r="A1233" s="4" t="str">
        <f>Cleaned_SalesTable!A1233</f>
        <v>SALE1231</v>
      </c>
      <c r="B1233" s="26">
        <f>Cleaned_SalesTable!B1233</f>
        <v>45259</v>
      </c>
      <c r="C1233" s="4" t="str">
        <f t="shared" si="114"/>
        <v>Nov-2023</v>
      </c>
      <c r="D1233" s="24">
        <f t="shared" si="115"/>
        <v>2023</v>
      </c>
      <c r="E1233" s="4" t="str">
        <f>Cleaned_SalesTable!C1233</f>
        <v>CUST1433</v>
      </c>
      <c r="F1233" s="4" t="str">
        <f>VLOOKUP(E1233,Cleaned_CustomerTable!$A:$H,2,FALSE())</f>
        <v>Thomas Moore</v>
      </c>
      <c r="G1233" s="24">
        <f>VLOOKUP(E1233,Cleaned_CustomerTable!$A:$H,3,FALSE())</f>
        <v>51</v>
      </c>
      <c r="H1233" s="4" t="str">
        <f>VLOOKUP(E1233,Cleaned_CustomerTable!$A:$H,8,FALSE())</f>
        <v>Silver</v>
      </c>
      <c r="I1233" s="4" t="str">
        <f>VLOOKUP(E1233,Cleaned_CustomerTable!$A:$H,6,FALSE())</f>
        <v>New York</v>
      </c>
      <c r="J1233" s="4" t="str">
        <f>Cleaned_SalesTable!D1233</f>
        <v>PROD71</v>
      </c>
      <c r="K1233" s="4" t="str">
        <f>VLOOKUP(J1233,Cleaned_ProductTable!$A:$F,2,FALSE())</f>
        <v>Hair Repair Oil Treatment</v>
      </c>
      <c r="L1233" s="4" t="str">
        <f>VLOOKUP(J1233,Cleaned_ProductTable!$A:$F,3,FALSE())</f>
        <v>Beauty</v>
      </c>
      <c r="M1233" s="4" t="str">
        <f>VLOOKUP(J1233,Cleaned_ProductTable!$A:$F,4,FALSE())</f>
        <v>Hopkins Ltd</v>
      </c>
      <c r="N1233" s="4">
        <f>VLOOKUP(J1233,Cleaned_ProductTable!$A:$F,5,FALSE())</f>
        <v>214.32</v>
      </c>
      <c r="O1233" s="4" t="str">
        <f>Cleaned_SalesTable!E1233</f>
        <v>STORE6</v>
      </c>
      <c r="P1233" s="4" t="str">
        <f>VLOOKUP(O1233,Cleaned_StoreTable!$A:$F,2,FALSE())</f>
        <v>Benson-Elliott</v>
      </c>
      <c r="Q1233" s="4" t="str">
        <f>VLOOKUP(O1233,Cleaned_StoreTable!$A:$F,3,FALSE())</f>
        <v>East</v>
      </c>
      <c r="R1233" s="4" t="str">
        <f>VLOOKUP(O1233,Cleaned_StoreTable!$A:$F,5,FALSE())</f>
        <v>Online</v>
      </c>
      <c r="S1233" s="4">
        <f>Cleaned_SalesTable!F1233</f>
        <v>3</v>
      </c>
      <c r="T1233" s="9">
        <f>Cleaned_SalesTable!G1233</f>
        <v>664.75</v>
      </c>
      <c r="U1233" s="8">
        <f>Cleaned_SalesTable!H1233</f>
        <v>0.12</v>
      </c>
      <c r="V1233" s="4" t="str">
        <f>Cleaned_SalesTable!I1233</f>
        <v>Credit Card</v>
      </c>
      <c r="W1233" s="9">
        <f>Cleaned_SalesTable!J1233</f>
        <v>1754.94</v>
      </c>
      <c r="X1233" s="9">
        <f t="shared" si="116"/>
        <v>642.96</v>
      </c>
      <c r="Y1233" s="9">
        <f t="shared" si="117"/>
        <v>1111.98</v>
      </c>
      <c r="Z1233" s="10">
        <f t="shared" si="118"/>
        <v>0.63360000000000005</v>
      </c>
      <c r="AA1233" s="4" t="str">
        <f t="shared" si="119"/>
        <v>High Value</v>
      </c>
    </row>
    <row r="1234" spans="1:27" ht="15" customHeight="1" x14ac:dyDescent="0.3">
      <c r="A1234" s="4" t="str">
        <f>Cleaned_SalesTable!A1234</f>
        <v>SALE1232</v>
      </c>
      <c r="B1234" s="26">
        <f>Cleaned_SalesTable!B1234</f>
        <v>45740</v>
      </c>
      <c r="C1234" s="4" t="str">
        <f t="shared" si="114"/>
        <v>Mar-2025</v>
      </c>
      <c r="D1234" s="24">
        <f t="shared" si="115"/>
        <v>2025</v>
      </c>
      <c r="E1234" s="4" t="str">
        <f>Cleaned_SalesTable!C1234</f>
        <v>CUST1282</v>
      </c>
      <c r="F1234" s="4" t="str">
        <f>VLOOKUP(E1234,Cleaned_CustomerTable!$A:$H,2,FALSE())</f>
        <v>Kristi Lopez</v>
      </c>
      <c r="G1234" s="24">
        <f>VLOOKUP(E1234,Cleaned_CustomerTable!$A:$H,3,FALSE())</f>
        <v>46</v>
      </c>
      <c r="H1234" s="4" t="str">
        <f>VLOOKUP(E1234,Cleaned_CustomerTable!$A:$H,8,FALSE())</f>
        <v>Gold</v>
      </c>
      <c r="I1234" s="4" t="str">
        <f>VLOOKUP(E1234,Cleaned_CustomerTable!$A:$H,6,FALSE())</f>
        <v>New Jersey</v>
      </c>
      <c r="J1234" s="4" t="str">
        <f>Cleaned_SalesTable!D1234</f>
        <v>PROD70</v>
      </c>
      <c r="K1234" s="4" t="str">
        <f>VLOOKUP(J1234,Cleaned_ProductTable!$A:$F,2,FALSE())</f>
        <v>Kitchen Storage Rack</v>
      </c>
      <c r="L1234" s="4" t="str">
        <f>VLOOKUP(J1234,Cleaned_ProductTable!$A:$F,3,FALSE())</f>
        <v>Home</v>
      </c>
      <c r="M1234" s="4" t="str">
        <f>VLOOKUP(J1234,Cleaned_ProductTable!$A:$F,4,FALSE())</f>
        <v>Duran Group</v>
      </c>
      <c r="N1234" s="4">
        <f>VLOOKUP(J1234,Cleaned_ProductTable!$A:$F,5,FALSE())</f>
        <v>138.05000000000001</v>
      </c>
      <c r="O1234" s="4" t="str">
        <f>Cleaned_SalesTable!E1234</f>
        <v>STORE17</v>
      </c>
      <c r="P1234" s="4" t="str">
        <f>VLOOKUP(O1234,Cleaned_StoreTable!$A:$F,2,FALSE())</f>
        <v>Holloway Ltd</v>
      </c>
      <c r="Q1234" s="4" t="str">
        <f>VLOOKUP(O1234,Cleaned_StoreTable!$A:$F,3,FALSE())</f>
        <v>North</v>
      </c>
      <c r="R1234" s="4" t="str">
        <f>VLOOKUP(O1234,Cleaned_StoreTable!$A:$F,5,FALSE())</f>
        <v>Flagship</v>
      </c>
      <c r="S1234" s="4">
        <f>Cleaned_SalesTable!F1234</f>
        <v>3</v>
      </c>
      <c r="T1234" s="9">
        <f>Cleaned_SalesTable!G1234</f>
        <v>190.04</v>
      </c>
      <c r="U1234" s="8">
        <f>Cleaned_SalesTable!H1234</f>
        <v>7.0000000000000007E-2</v>
      </c>
      <c r="V1234" s="4" t="str">
        <f>Cleaned_SalesTable!I1234</f>
        <v>PayPal</v>
      </c>
      <c r="W1234" s="9">
        <f>Cleaned_SalesTable!J1234</f>
        <v>530.21159999999998</v>
      </c>
      <c r="X1234" s="9">
        <f t="shared" si="116"/>
        <v>414.15</v>
      </c>
      <c r="Y1234" s="9">
        <f t="shared" si="117"/>
        <v>116.06</v>
      </c>
      <c r="Z1234" s="10">
        <f t="shared" si="118"/>
        <v>0.21890000000000001</v>
      </c>
      <c r="AA1234" s="4" t="str">
        <f t="shared" si="119"/>
        <v>Standard</v>
      </c>
    </row>
    <row r="1235" spans="1:27" ht="15" customHeight="1" x14ac:dyDescent="0.3">
      <c r="A1235" s="4" t="str">
        <f>Cleaned_SalesTable!A1235</f>
        <v>SALE1233</v>
      </c>
      <c r="B1235" s="26">
        <f>Cleaned_SalesTable!B1235</f>
        <v>45869</v>
      </c>
      <c r="C1235" s="4" t="str">
        <f t="shared" si="114"/>
        <v>Jul-2025</v>
      </c>
      <c r="D1235" s="24">
        <f t="shared" si="115"/>
        <v>2025</v>
      </c>
      <c r="E1235" s="4" t="str">
        <f>Cleaned_SalesTable!C1235</f>
        <v>CUST1277</v>
      </c>
      <c r="F1235" s="4" t="str">
        <f>VLOOKUP(E1235,Cleaned_CustomerTable!$A:$H,2,FALSE())</f>
        <v>Jeffrey Gomez</v>
      </c>
      <c r="G1235" s="24">
        <f>VLOOKUP(E1235,Cleaned_CustomerTable!$A:$H,3,FALSE())</f>
        <v>22</v>
      </c>
      <c r="H1235" s="4" t="str">
        <f>VLOOKUP(E1235,Cleaned_CustomerTable!$A:$H,8,FALSE())</f>
        <v>Platinum</v>
      </c>
      <c r="I1235" s="4" t="str">
        <f>VLOOKUP(E1235,Cleaned_CustomerTable!$A:$H,6,FALSE())</f>
        <v>Colorado</v>
      </c>
      <c r="J1235" s="4" t="str">
        <f>Cleaned_SalesTable!D1235</f>
        <v>PROD7</v>
      </c>
      <c r="K1235" s="4" t="str">
        <f>VLOOKUP(J1235,Cleaned_ProductTable!$A:$F,2,FALSE())</f>
        <v>LED Table Lamp</v>
      </c>
      <c r="L1235" s="4" t="str">
        <f>VLOOKUP(J1235,Cleaned_ProductTable!$A:$F,3,FALSE())</f>
        <v>Home</v>
      </c>
      <c r="M1235" s="4" t="str">
        <f>VLOOKUP(J1235,Cleaned_ProductTable!$A:$F,4,FALSE())</f>
        <v>Harrell LLC</v>
      </c>
      <c r="N1235" s="4">
        <f>VLOOKUP(J1235,Cleaned_ProductTable!$A:$F,5,FALSE())</f>
        <v>218.86</v>
      </c>
      <c r="O1235" s="4" t="str">
        <f>Cleaned_SalesTable!E1235</f>
        <v>STORE15</v>
      </c>
      <c r="P1235" s="4" t="str">
        <f>VLOOKUP(O1235,Cleaned_StoreTable!$A:$F,2,FALSE())</f>
        <v>Shelton PLC</v>
      </c>
      <c r="Q1235" s="4" t="str">
        <f>VLOOKUP(O1235,Cleaned_StoreTable!$A:$F,3,FALSE())</f>
        <v>North</v>
      </c>
      <c r="R1235" s="4" t="str">
        <f>VLOOKUP(O1235,Cleaned_StoreTable!$A:$F,5,FALSE())</f>
        <v>Flagship</v>
      </c>
      <c r="S1235" s="4">
        <f>Cleaned_SalesTable!F1235</f>
        <v>3</v>
      </c>
      <c r="T1235" s="9">
        <f>Cleaned_SalesTable!G1235</f>
        <v>754.02</v>
      </c>
      <c r="U1235" s="8">
        <f>Cleaned_SalesTable!H1235</f>
        <v>0.1</v>
      </c>
      <c r="V1235" s="4" t="str">
        <f>Cleaned_SalesTable!I1235</f>
        <v>COD</v>
      </c>
      <c r="W1235" s="9">
        <f>Cleaned_SalesTable!J1235</f>
        <v>2035.854</v>
      </c>
      <c r="X1235" s="9">
        <f t="shared" si="116"/>
        <v>656.58</v>
      </c>
      <c r="Y1235" s="9">
        <f t="shared" si="117"/>
        <v>1379.27</v>
      </c>
      <c r="Z1235" s="10">
        <f t="shared" si="118"/>
        <v>0.67749999999999999</v>
      </c>
      <c r="AA1235" s="4" t="str">
        <f t="shared" si="119"/>
        <v>High Value</v>
      </c>
    </row>
    <row r="1236" spans="1:27" ht="15" customHeight="1" x14ac:dyDescent="0.3">
      <c r="A1236" s="4" t="str">
        <f>Cleaned_SalesTable!A1236</f>
        <v>SALE1234</v>
      </c>
      <c r="B1236" s="26">
        <f>Cleaned_SalesTable!B1236</f>
        <v>45526</v>
      </c>
      <c r="C1236" s="4" t="str">
        <f t="shared" si="114"/>
        <v>Aug-2024</v>
      </c>
      <c r="D1236" s="24">
        <f t="shared" si="115"/>
        <v>2024</v>
      </c>
      <c r="E1236" s="4" t="str">
        <f>Cleaned_SalesTable!C1236</f>
        <v>CUST1384</v>
      </c>
      <c r="F1236" s="4" t="str">
        <f>VLOOKUP(E1236,Cleaned_CustomerTable!$A:$H,2,FALSE())</f>
        <v>Andrew Mason</v>
      </c>
      <c r="G1236" s="24">
        <f>VLOOKUP(E1236,Cleaned_CustomerTable!$A:$H,3,FALSE())</f>
        <v>52</v>
      </c>
      <c r="H1236" s="4" t="str">
        <f>VLOOKUP(E1236,Cleaned_CustomerTable!$A:$H,8,FALSE())</f>
        <v>Bronze</v>
      </c>
      <c r="I1236" s="4" t="str">
        <f>VLOOKUP(E1236,Cleaned_CustomerTable!$A:$H,6,FALSE())</f>
        <v>Iowa</v>
      </c>
      <c r="J1236" s="4" t="str">
        <f>Cleaned_SalesTable!D1236</f>
        <v>PROD34</v>
      </c>
      <c r="K1236" s="4" t="str">
        <f>VLOOKUP(J1236,Cleaned_ProductTable!$A:$F,2,FALSE())</f>
        <v>Gaming Mechanical Keyboard</v>
      </c>
      <c r="L1236" s="4" t="str">
        <f>VLOOKUP(J1236,Cleaned_ProductTable!$A:$F,3,FALSE())</f>
        <v>Electronics</v>
      </c>
      <c r="M1236" s="4" t="str">
        <f>VLOOKUP(J1236,Cleaned_ProductTable!$A:$F,4,FALSE())</f>
        <v>Lucero LLC</v>
      </c>
      <c r="N1236" s="4">
        <f>VLOOKUP(J1236,Cleaned_ProductTable!$A:$F,5,FALSE())</f>
        <v>419.28</v>
      </c>
      <c r="O1236" s="4" t="str">
        <f>Cleaned_SalesTable!E1236</f>
        <v>STORE12</v>
      </c>
      <c r="P1236" s="4" t="str">
        <f>VLOOKUP(O1236,Cleaned_StoreTable!$A:$F,2,FALSE())</f>
        <v>Thomas, Bridges and Harris</v>
      </c>
      <c r="Q1236" s="4" t="str">
        <f>VLOOKUP(O1236,Cleaned_StoreTable!$A:$F,3,FALSE())</f>
        <v>North</v>
      </c>
      <c r="R1236" s="4" t="str">
        <f>VLOOKUP(O1236,Cleaned_StoreTable!$A:$F,5,FALSE())</f>
        <v>Online</v>
      </c>
      <c r="S1236" s="4">
        <f>Cleaned_SalesTable!F1236</f>
        <v>4</v>
      </c>
      <c r="T1236" s="9">
        <f>Cleaned_SalesTable!G1236</f>
        <v>94.13</v>
      </c>
      <c r="U1236" s="8">
        <f>Cleaned_SalesTable!H1236</f>
        <v>0.04</v>
      </c>
      <c r="V1236" s="4" t="str">
        <f>Cleaned_SalesTable!I1236</f>
        <v>COD</v>
      </c>
      <c r="W1236" s="9">
        <f>Cleaned_SalesTable!J1236</f>
        <v>361.45920000000001</v>
      </c>
      <c r="X1236" s="9">
        <f t="shared" si="116"/>
        <v>1677.12</v>
      </c>
      <c r="Y1236" s="9">
        <f t="shared" si="117"/>
        <v>-1315.66</v>
      </c>
      <c r="Z1236" s="10">
        <f t="shared" si="118"/>
        <v>-3.6398999999999999</v>
      </c>
      <c r="AA1236" s="4" t="str">
        <f t="shared" si="119"/>
        <v>Standard</v>
      </c>
    </row>
    <row r="1237" spans="1:27" ht="15" customHeight="1" x14ac:dyDescent="0.3">
      <c r="A1237" s="4" t="str">
        <f>Cleaned_SalesTable!A1237</f>
        <v>SALE1235</v>
      </c>
      <c r="B1237" s="26">
        <f>Cleaned_SalesTable!B1237</f>
        <v>45489</v>
      </c>
      <c r="C1237" s="4" t="str">
        <f t="shared" si="114"/>
        <v>Jul-2024</v>
      </c>
      <c r="D1237" s="24">
        <f t="shared" si="115"/>
        <v>2024</v>
      </c>
      <c r="E1237" s="4" t="str">
        <f>Cleaned_SalesTable!C1237</f>
        <v>CUST1468</v>
      </c>
      <c r="F1237" s="4" t="str">
        <f>VLOOKUP(E1237,Cleaned_CustomerTable!$A:$H,2,FALSE())</f>
        <v>Gregory Curtis</v>
      </c>
      <c r="G1237" s="24">
        <f>VLOOKUP(E1237,Cleaned_CustomerTable!$A:$H,3,FALSE())</f>
        <v>45</v>
      </c>
      <c r="H1237" s="4" t="str">
        <f>VLOOKUP(E1237,Cleaned_CustomerTable!$A:$H,8,FALSE())</f>
        <v>Bronze</v>
      </c>
      <c r="I1237" s="4" t="str">
        <f>VLOOKUP(E1237,Cleaned_CustomerTable!$A:$H,6,FALSE())</f>
        <v>Vermont</v>
      </c>
      <c r="J1237" s="4" t="str">
        <f>Cleaned_SalesTable!D1237</f>
        <v>PROD1</v>
      </c>
      <c r="K1237" s="4" t="str">
        <f>VLOOKUP(J1237,Cleaned_ProductTable!$A:$F,2,FALSE())</f>
        <v>Men's Graphic T-Shirt</v>
      </c>
      <c r="L1237" s="4" t="str">
        <f>VLOOKUP(J1237,Cleaned_ProductTable!$A:$F,3,FALSE())</f>
        <v>Clothing</v>
      </c>
      <c r="M1237" s="4" t="str">
        <f>VLOOKUP(J1237,Cleaned_ProductTable!$A:$F,4,FALSE())</f>
        <v>Terry-Moore</v>
      </c>
      <c r="N1237" s="4">
        <f>VLOOKUP(J1237,Cleaned_ProductTable!$A:$F,5,FALSE())</f>
        <v>342.56</v>
      </c>
      <c r="O1237" s="4" t="str">
        <f>Cleaned_SalesTable!E1237</f>
        <v>STORE15</v>
      </c>
      <c r="P1237" s="4" t="str">
        <f>VLOOKUP(O1237,Cleaned_StoreTable!$A:$F,2,FALSE())</f>
        <v>Shelton PLC</v>
      </c>
      <c r="Q1237" s="4" t="str">
        <f>VLOOKUP(O1237,Cleaned_StoreTable!$A:$F,3,FALSE())</f>
        <v>North</v>
      </c>
      <c r="R1237" s="4" t="str">
        <f>VLOOKUP(O1237,Cleaned_StoreTable!$A:$F,5,FALSE())</f>
        <v>Flagship</v>
      </c>
      <c r="S1237" s="4">
        <f>Cleaned_SalesTable!F1237</f>
        <v>3</v>
      </c>
      <c r="T1237" s="9">
        <f>Cleaned_SalesTable!G1237</f>
        <v>402.3</v>
      </c>
      <c r="U1237" s="8">
        <f>Cleaned_SalesTable!H1237</f>
        <v>0.21</v>
      </c>
      <c r="V1237" s="4" t="str">
        <f>Cleaned_SalesTable!I1237</f>
        <v>PayPal</v>
      </c>
      <c r="W1237" s="9">
        <f>Cleaned_SalesTable!J1237</f>
        <v>953.45100000000002</v>
      </c>
      <c r="X1237" s="9">
        <f t="shared" si="116"/>
        <v>1027.68</v>
      </c>
      <c r="Y1237" s="9">
        <f t="shared" si="117"/>
        <v>-74.23</v>
      </c>
      <c r="Z1237" s="10">
        <f t="shared" si="118"/>
        <v>-7.7899999999999997E-2</v>
      </c>
      <c r="AA1237" s="4" t="str">
        <f t="shared" si="119"/>
        <v>Standard</v>
      </c>
    </row>
    <row r="1238" spans="1:27" ht="15" customHeight="1" x14ac:dyDescent="0.3">
      <c r="A1238" s="4" t="str">
        <f>Cleaned_SalesTable!A1238</f>
        <v>SALE1236</v>
      </c>
      <c r="B1238" s="26">
        <f>Cleaned_SalesTable!B1238</f>
        <v>45908</v>
      </c>
      <c r="C1238" s="4" t="str">
        <f t="shared" si="114"/>
        <v>Sep-2025</v>
      </c>
      <c r="D1238" s="24">
        <f t="shared" si="115"/>
        <v>2025</v>
      </c>
      <c r="E1238" s="4" t="str">
        <f>Cleaned_SalesTable!C1238</f>
        <v>CUST1239</v>
      </c>
      <c r="F1238" s="4" t="str">
        <f>VLOOKUP(E1238,Cleaned_CustomerTable!$A:$H,2,FALSE())</f>
        <v>Maria Hill</v>
      </c>
      <c r="G1238" s="24">
        <f>VLOOKUP(E1238,Cleaned_CustomerTable!$A:$H,3,FALSE())</f>
        <v>58</v>
      </c>
      <c r="H1238" s="4" t="str">
        <f>VLOOKUP(E1238,Cleaned_CustomerTable!$A:$H,8,FALSE())</f>
        <v>Platinum</v>
      </c>
      <c r="I1238" s="4" t="str">
        <f>VLOOKUP(E1238,Cleaned_CustomerTable!$A:$H,6,FALSE())</f>
        <v>Nevada</v>
      </c>
      <c r="J1238" s="4" t="str">
        <f>Cleaned_SalesTable!D1238</f>
        <v>PROD86</v>
      </c>
      <c r="K1238" s="4" t="str">
        <f>VLOOKUP(J1238,Cleaned_ProductTable!$A:$F,2,FALSE())</f>
        <v>Kitchen Cutting Board</v>
      </c>
      <c r="L1238" s="4" t="str">
        <f>VLOOKUP(J1238,Cleaned_ProductTable!$A:$F,3,FALSE())</f>
        <v>Home</v>
      </c>
      <c r="M1238" s="4" t="str">
        <f>VLOOKUP(J1238,Cleaned_ProductTable!$A:$F,4,FALSE())</f>
        <v>Taylor, Dodson and Johnston</v>
      </c>
      <c r="N1238" s="4">
        <f>VLOOKUP(J1238,Cleaned_ProductTable!$A:$F,5,FALSE())</f>
        <v>176.07</v>
      </c>
      <c r="O1238" s="4" t="str">
        <f>Cleaned_SalesTable!E1238</f>
        <v>STORE7</v>
      </c>
      <c r="P1238" s="4" t="str">
        <f>VLOOKUP(O1238,Cleaned_StoreTable!$A:$F,2,FALSE())</f>
        <v>Martinez-Mullins</v>
      </c>
      <c r="Q1238" s="4" t="str">
        <f>VLOOKUP(O1238,Cleaned_StoreTable!$A:$F,3,FALSE())</f>
        <v>South</v>
      </c>
      <c r="R1238" s="4" t="str">
        <f>VLOOKUP(O1238,Cleaned_StoreTable!$A:$F,5,FALSE())</f>
        <v>Online</v>
      </c>
      <c r="S1238" s="4">
        <f>Cleaned_SalesTable!F1238</f>
        <v>1</v>
      </c>
      <c r="T1238" s="9">
        <f>Cleaned_SalesTable!G1238</f>
        <v>729.05</v>
      </c>
      <c r="U1238" s="8">
        <f>Cleaned_SalesTable!H1238</f>
        <v>0.06</v>
      </c>
      <c r="V1238" s="4" t="str">
        <f>Cleaned_SalesTable!I1238</f>
        <v>COD</v>
      </c>
      <c r="W1238" s="9">
        <f>Cleaned_SalesTable!J1238</f>
        <v>685.30700000000002</v>
      </c>
      <c r="X1238" s="9">
        <f t="shared" si="116"/>
        <v>176.07</v>
      </c>
      <c r="Y1238" s="9">
        <f t="shared" si="117"/>
        <v>509.24</v>
      </c>
      <c r="Z1238" s="10">
        <f t="shared" si="118"/>
        <v>0.74309999999999998</v>
      </c>
      <c r="AA1238" s="4" t="str">
        <f t="shared" si="119"/>
        <v>Standard</v>
      </c>
    </row>
    <row r="1239" spans="1:27" ht="15" customHeight="1" x14ac:dyDescent="0.3">
      <c r="A1239" s="4" t="str">
        <f>Cleaned_SalesTable!A1239</f>
        <v>SALE1237</v>
      </c>
      <c r="B1239" s="26">
        <f>Cleaned_SalesTable!B1239</f>
        <v>45912</v>
      </c>
      <c r="C1239" s="4" t="str">
        <f t="shared" si="114"/>
        <v>Sep-2025</v>
      </c>
      <c r="D1239" s="24">
        <f t="shared" si="115"/>
        <v>2025</v>
      </c>
      <c r="E1239" s="4" t="str">
        <f>Cleaned_SalesTable!C1239</f>
        <v>CUST1134</v>
      </c>
      <c r="F1239" s="4" t="str">
        <f>VLOOKUP(E1239,Cleaned_CustomerTable!$A:$H,2,FALSE())</f>
        <v>Morgan Bowen</v>
      </c>
      <c r="G1239" s="24">
        <f>VLOOKUP(E1239,Cleaned_CustomerTable!$A:$H,3,FALSE())</f>
        <v>54</v>
      </c>
      <c r="H1239" s="4" t="str">
        <f>VLOOKUP(E1239,Cleaned_CustomerTable!$A:$H,8,FALSE())</f>
        <v>Gold</v>
      </c>
      <c r="I1239" s="4" t="str">
        <f>VLOOKUP(E1239,Cleaned_CustomerTable!$A:$H,6,FALSE())</f>
        <v>Washington</v>
      </c>
      <c r="J1239" s="4" t="str">
        <f>Cleaned_SalesTable!D1239</f>
        <v>PROD90</v>
      </c>
      <c r="K1239" s="4" t="str">
        <f>VLOOKUP(J1239,Cleaned_ProductTable!$A:$F,2,FALSE())</f>
        <v>Gaming Mouse Pad XL</v>
      </c>
      <c r="L1239" s="4" t="str">
        <f>VLOOKUP(J1239,Cleaned_ProductTable!$A:$F,3,FALSE())</f>
        <v>Electronics</v>
      </c>
      <c r="M1239" s="4" t="str">
        <f>VLOOKUP(J1239,Cleaned_ProductTable!$A:$F,4,FALSE())</f>
        <v>Sharp, Taylor and Rodriguez</v>
      </c>
      <c r="N1239" s="4">
        <f>VLOOKUP(J1239,Cleaned_ProductTable!$A:$F,5,FALSE())</f>
        <v>340.14</v>
      </c>
      <c r="O1239" s="4" t="str">
        <f>Cleaned_SalesTable!E1239</f>
        <v>STORE13</v>
      </c>
      <c r="P1239" s="4" t="str">
        <f>VLOOKUP(O1239,Cleaned_StoreTable!$A:$F,2,FALSE())</f>
        <v>Gardner, Humphrey and Contreras</v>
      </c>
      <c r="Q1239" s="4" t="str">
        <f>VLOOKUP(O1239,Cleaned_StoreTable!$A:$F,3,FALSE())</f>
        <v>East</v>
      </c>
      <c r="R1239" s="4" t="str">
        <f>VLOOKUP(O1239,Cleaned_StoreTable!$A:$F,5,FALSE())</f>
        <v>Flagship</v>
      </c>
      <c r="S1239" s="4">
        <f>Cleaned_SalesTable!F1239</f>
        <v>1</v>
      </c>
      <c r="T1239" s="9">
        <f>Cleaned_SalesTable!G1239</f>
        <v>822.6</v>
      </c>
      <c r="U1239" s="8">
        <f>Cleaned_SalesTable!H1239</f>
        <v>0.28999999999999998</v>
      </c>
      <c r="V1239" s="4" t="str">
        <f>Cleaned_SalesTable!I1239</f>
        <v>PayPal</v>
      </c>
      <c r="W1239" s="9">
        <f>Cleaned_SalesTable!J1239</f>
        <v>584.04600000000005</v>
      </c>
      <c r="X1239" s="9">
        <f t="shared" si="116"/>
        <v>340.14</v>
      </c>
      <c r="Y1239" s="9">
        <f t="shared" si="117"/>
        <v>243.91</v>
      </c>
      <c r="Z1239" s="10">
        <f t="shared" si="118"/>
        <v>0.41760000000000003</v>
      </c>
      <c r="AA1239" s="4" t="str">
        <f t="shared" si="119"/>
        <v>Standard</v>
      </c>
    </row>
    <row r="1240" spans="1:27" ht="15" customHeight="1" x14ac:dyDescent="0.3">
      <c r="A1240" s="4" t="str">
        <f>Cleaned_SalesTable!A1240</f>
        <v>SALE1238</v>
      </c>
      <c r="B1240" s="26">
        <f>Cleaned_SalesTable!B1240</f>
        <v>45771</v>
      </c>
      <c r="C1240" s="4" t="str">
        <f t="shared" si="114"/>
        <v>Apr-2025</v>
      </c>
      <c r="D1240" s="24">
        <f t="shared" si="115"/>
        <v>2025</v>
      </c>
      <c r="E1240" s="4" t="str">
        <f>Cleaned_SalesTable!C1240</f>
        <v>CUST1193</v>
      </c>
      <c r="F1240" s="4" t="str">
        <f>VLOOKUP(E1240,Cleaned_CustomerTable!$A:$H,2,FALSE())</f>
        <v>David Roberts</v>
      </c>
      <c r="G1240" s="24">
        <f>VLOOKUP(E1240,Cleaned_CustomerTable!$A:$H,3,FALSE())</f>
        <v>38</v>
      </c>
      <c r="H1240" s="4" t="str">
        <f>VLOOKUP(E1240,Cleaned_CustomerTable!$A:$H,8,FALSE())</f>
        <v>Gold</v>
      </c>
      <c r="I1240" s="4" t="str">
        <f>VLOOKUP(E1240,Cleaned_CustomerTable!$A:$H,6,FALSE())</f>
        <v>Georgia</v>
      </c>
      <c r="J1240" s="4" t="str">
        <f>Cleaned_SalesTable!D1240</f>
        <v>PROD83</v>
      </c>
      <c r="K1240" s="4" t="str">
        <f>VLOOKUP(J1240,Cleaned_ProductTable!$A:$F,2,FALSE())</f>
        <v>Hydrating Face Cleanser</v>
      </c>
      <c r="L1240" s="4" t="str">
        <f>VLOOKUP(J1240,Cleaned_ProductTable!$A:$F,3,FALSE())</f>
        <v>Beauty</v>
      </c>
      <c r="M1240" s="4" t="str">
        <f>VLOOKUP(J1240,Cleaned_ProductTable!$A:$F,4,FALSE())</f>
        <v>Butler Group</v>
      </c>
      <c r="N1240" s="4">
        <f>VLOOKUP(J1240,Cleaned_ProductTable!$A:$F,5,FALSE())</f>
        <v>250.42</v>
      </c>
      <c r="O1240" s="4" t="str">
        <f>Cleaned_SalesTable!E1240</f>
        <v>STORE8</v>
      </c>
      <c r="P1240" s="4" t="str">
        <f>VLOOKUP(O1240,Cleaned_StoreTable!$A:$F,2,FALSE())</f>
        <v>Bean, Jones and Park</v>
      </c>
      <c r="Q1240" s="4" t="str">
        <f>VLOOKUP(O1240,Cleaned_StoreTable!$A:$F,3,FALSE())</f>
        <v>West</v>
      </c>
      <c r="R1240" s="4" t="str">
        <f>VLOOKUP(O1240,Cleaned_StoreTable!$A:$F,5,FALSE())</f>
        <v>Online</v>
      </c>
      <c r="S1240" s="4">
        <f>Cleaned_SalesTable!F1240</f>
        <v>2</v>
      </c>
      <c r="T1240" s="9">
        <f>Cleaned_SalesTable!G1240</f>
        <v>327.25</v>
      </c>
      <c r="U1240" s="8">
        <f>Cleaned_SalesTable!H1240</f>
        <v>0.19</v>
      </c>
      <c r="V1240" s="4" t="str">
        <f>Cleaned_SalesTable!I1240</f>
        <v>PayPal</v>
      </c>
      <c r="W1240" s="9">
        <f>Cleaned_SalesTable!J1240</f>
        <v>530.14499999999998</v>
      </c>
      <c r="X1240" s="9">
        <f t="shared" si="116"/>
        <v>500.84</v>
      </c>
      <c r="Y1240" s="9">
        <f t="shared" si="117"/>
        <v>29.31</v>
      </c>
      <c r="Z1240" s="10">
        <f t="shared" si="118"/>
        <v>5.5300000000000002E-2</v>
      </c>
      <c r="AA1240" s="4" t="str">
        <f t="shared" si="119"/>
        <v>Standard</v>
      </c>
    </row>
    <row r="1241" spans="1:27" ht="15" customHeight="1" x14ac:dyDescent="0.3">
      <c r="A1241" s="4" t="str">
        <f>Cleaned_SalesTable!A1241</f>
        <v>SALE1239</v>
      </c>
      <c r="B1241" s="26">
        <f>Cleaned_SalesTable!B1241</f>
        <v>45619</v>
      </c>
      <c r="C1241" s="4" t="str">
        <f t="shared" si="114"/>
        <v>Nov-2024</v>
      </c>
      <c r="D1241" s="24">
        <f t="shared" si="115"/>
        <v>2024</v>
      </c>
      <c r="E1241" s="4" t="str">
        <f>Cleaned_SalesTable!C1241</f>
        <v>CUST1084</v>
      </c>
      <c r="F1241" s="4" t="str">
        <f>VLOOKUP(E1241,Cleaned_CustomerTable!$A:$H,2,FALSE())</f>
        <v>Christy Hoffman</v>
      </c>
      <c r="G1241" s="24">
        <f>VLOOKUP(E1241,Cleaned_CustomerTable!$A:$H,3,FALSE())</f>
        <v>26</v>
      </c>
      <c r="H1241" s="4" t="str">
        <f>VLOOKUP(E1241,Cleaned_CustomerTable!$A:$H,8,FALSE())</f>
        <v>Platinum</v>
      </c>
      <c r="I1241" s="4" t="str">
        <f>VLOOKUP(E1241,Cleaned_CustomerTable!$A:$H,6,FALSE())</f>
        <v>Indiana</v>
      </c>
      <c r="J1241" s="4" t="str">
        <f>Cleaned_SalesTable!D1241</f>
        <v>PROD70</v>
      </c>
      <c r="K1241" s="4" t="str">
        <f>VLOOKUP(J1241,Cleaned_ProductTable!$A:$F,2,FALSE())</f>
        <v>Kitchen Storage Rack</v>
      </c>
      <c r="L1241" s="4" t="str">
        <f>VLOOKUP(J1241,Cleaned_ProductTable!$A:$F,3,FALSE())</f>
        <v>Home</v>
      </c>
      <c r="M1241" s="4" t="str">
        <f>VLOOKUP(J1241,Cleaned_ProductTable!$A:$F,4,FALSE())</f>
        <v>Duran Group</v>
      </c>
      <c r="N1241" s="4">
        <f>VLOOKUP(J1241,Cleaned_ProductTable!$A:$F,5,FALSE())</f>
        <v>138.05000000000001</v>
      </c>
      <c r="O1241" s="4" t="str">
        <f>Cleaned_SalesTable!E1241</f>
        <v>STORE9</v>
      </c>
      <c r="P1241" s="4" t="str">
        <f>VLOOKUP(O1241,Cleaned_StoreTable!$A:$F,2,FALSE())</f>
        <v>Moore, Padilla and Butler</v>
      </c>
      <c r="Q1241" s="4" t="str">
        <f>VLOOKUP(O1241,Cleaned_StoreTable!$A:$F,3,FALSE())</f>
        <v>South</v>
      </c>
      <c r="R1241" s="4" t="str">
        <f>VLOOKUP(O1241,Cleaned_StoreTable!$A:$F,5,FALSE())</f>
        <v>Flagship</v>
      </c>
      <c r="S1241" s="4">
        <f>Cleaned_SalesTable!F1241</f>
        <v>4</v>
      </c>
      <c r="T1241" s="9">
        <f>Cleaned_SalesTable!G1241</f>
        <v>930.38</v>
      </c>
      <c r="U1241" s="8">
        <f>Cleaned_SalesTable!H1241</f>
        <v>0</v>
      </c>
      <c r="V1241" s="4" t="str">
        <f>Cleaned_SalesTable!I1241</f>
        <v>COD</v>
      </c>
      <c r="W1241" s="9">
        <f>Cleaned_SalesTable!J1241</f>
        <v>3721.52</v>
      </c>
      <c r="X1241" s="9">
        <f t="shared" si="116"/>
        <v>552.20000000000005</v>
      </c>
      <c r="Y1241" s="9">
        <f t="shared" si="117"/>
        <v>3169.32</v>
      </c>
      <c r="Z1241" s="10">
        <f t="shared" si="118"/>
        <v>0.85160000000000002</v>
      </c>
      <c r="AA1241" s="4" t="str">
        <f t="shared" si="119"/>
        <v>High Value</v>
      </c>
    </row>
    <row r="1242" spans="1:27" ht="15" customHeight="1" x14ac:dyDescent="0.3">
      <c r="A1242" s="4" t="str">
        <f>Cleaned_SalesTable!A1242</f>
        <v>SALE1240</v>
      </c>
      <c r="B1242" s="26">
        <f>Cleaned_SalesTable!B1242</f>
        <v>45394</v>
      </c>
      <c r="C1242" s="4" t="str">
        <f t="shared" si="114"/>
        <v>Apr-2024</v>
      </c>
      <c r="D1242" s="24">
        <f t="shared" si="115"/>
        <v>2024</v>
      </c>
      <c r="E1242" s="4" t="str">
        <f>Cleaned_SalesTable!C1242</f>
        <v>CUST1144</v>
      </c>
      <c r="F1242" s="4" t="str">
        <f>VLOOKUP(E1242,Cleaned_CustomerTable!$A:$H,2,FALSE())</f>
        <v>Justin Cross</v>
      </c>
      <c r="G1242" s="24">
        <f>VLOOKUP(E1242,Cleaned_CustomerTable!$A:$H,3,FALSE())</f>
        <v>62</v>
      </c>
      <c r="H1242" s="4" t="str">
        <f>VLOOKUP(E1242,Cleaned_CustomerTable!$A:$H,8,FALSE())</f>
        <v>Bronze</v>
      </c>
      <c r="I1242" s="4" t="str">
        <f>VLOOKUP(E1242,Cleaned_CustomerTable!$A:$H,6,FALSE())</f>
        <v>Nevada</v>
      </c>
      <c r="J1242" s="4" t="str">
        <f>Cleaned_SalesTable!D1242</f>
        <v>PROD27</v>
      </c>
      <c r="K1242" s="4" t="str">
        <f>VLOOKUP(J1242,Cleaned_ProductTable!$A:$F,2,FALSE())</f>
        <v>Decorative Floor Vase</v>
      </c>
      <c r="L1242" s="4" t="str">
        <f>VLOOKUP(J1242,Cleaned_ProductTable!$A:$F,3,FALSE())</f>
        <v>Home</v>
      </c>
      <c r="M1242" s="4" t="str">
        <f>VLOOKUP(J1242,Cleaned_ProductTable!$A:$F,4,FALSE())</f>
        <v>Khan, Jones and Paul</v>
      </c>
      <c r="N1242" s="4">
        <f>VLOOKUP(J1242,Cleaned_ProductTable!$A:$F,5,FALSE())</f>
        <v>234.81</v>
      </c>
      <c r="O1242" s="4" t="str">
        <f>Cleaned_SalesTable!E1242</f>
        <v>STORE5</v>
      </c>
      <c r="P1242" s="4" t="str">
        <f>VLOOKUP(O1242,Cleaned_StoreTable!$A:$F,2,FALSE())</f>
        <v>Gray Ltd</v>
      </c>
      <c r="Q1242" s="4" t="str">
        <f>VLOOKUP(O1242,Cleaned_StoreTable!$A:$F,3,FALSE())</f>
        <v>North</v>
      </c>
      <c r="R1242" s="4" t="str">
        <f>VLOOKUP(O1242,Cleaned_StoreTable!$A:$F,5,FALSE())</f>
        <v>Outlet</v>
      </c>
      <c r="S1242" s="4">
        <f>Cleaned_SalesTable!F1242</f>
        <v>2</v>
      </c>
      <c r="T1242" s="9">
        <f>Cleaned_SalesTable!G1242</f>
        <v>437.84</v>
      </c>
      <c r="U1242" s="8">
        <f>Cleaned_SalesTable!H1242</f>
        <v>0.24</v>
      </c>
      <c r="V1242" s="4" t="str">
        <f>Cleaned_SalesTable!I1242</f>
        <v>Credit Card</v>
      </c>
      <c r="W1242" s="9">
        <f>Cleaned_SalesTable!J1242</f>
        <v>665.51679999999999</v>
      </c>
      <c r="X1242" s="9">
        <f t="shared" si="116"/>
        <v>469.62</v>
      </c>
      <c r="Y1242" s="9">
        <f t="shared" si="117"/>
        <v>195.9</v>
      </c>
      <c r="Z1242" s="10">
        <f t="shared" si="118"/>
        <v>0.2944</v>
      </c>
      <c r="AA1242" s="4" t="str">
        <f t="shared" si="119"/>
        <v>Standard</v>
      </c>
    </row>
    <row r="1243" spans="1:27" ht="15" customHeight="1" x14ac:dyDescent="0.3">
      <c r="A1243" s="4" t="str">
        <f>Cleaned_SalesTable!A1243</f>
        <v>SALE1241</v>
      </c>
      <c r="B1243" s="26">
        <f>Cleaned_SalesTable!B1243</f>
        <v>45786</v>
      </c>
      <c r="C1243" s="4" t="str">
        <f t="shared" si="114"/>
        <v>May-2025</v>
      </c>
      <c r="D1243" s="24">
        <f t="shared" si="115"/>
        <v>2025</v>
      </c>
      <c r="E1243" s="4" t="str">
        <f>Cleaned_SalesTable!C1243</f>
        <v>CUST1070</v>
      </c>
      <c r="F1243" s="4" t="str">
        <f>VLOOKUP(E1243,Cleaned_CustomerTable!$A:$H,2,FALSE())</f>
        <v>Eric Singh</v>
      </c>
      <c r="G1243" s="24">
        <f>VLOOKUP(E1243,Cleaned_CustomerTable!$A:$H,3,FALSE())</f>
        <v>29</v>
      </c>
      <c r="H1243" s="4" t="str">
        <f>VLOOKUP(E1243,Cleaned_CustomerTable!$A:$H,8,FALSE())</f>
        <v>Gold</v>
      </c>
      <c r="I1243" s="4" t="str">
        <f>VLOOKUP(E1243,Cleaned_CustomerTable!$A:$H,6,FALSE())</f>
        <v>New Mexico</v>
      </c>
      <c r="J1243" s="4" t="str">
        <f>Cleaned_SalesTable!D1243</f>
        <v>PROD16</v>
      </c>
      <c r="K1243" s="4" t="str">
        <f>VLOOKUP(J1243,Cleaned_ProductTable!$A:$F,2,FALSE())</f>
        <v>Beard Grooming Kit</v>
      </c>
      <c r="L1243" s="4" t="str">
        <f>VLOOKUP(J1243,Cleaned_ProductTable!$A:$F,3,FALSE())</f>
        <v>Beauty</v>
      </c>
      <c r="M1243" s="4" t="str">
        <f>VLOOKUP(J1243,Cleaned_ProductTable!$A:$F,4,FALSE())</f>
        <v>Erickson-Green</v>
      </c>
      <c r="N1243" s="4">
        <f>VLOOKUP(J1243,Cleaned_ProductTable!$A:$F,5,FALSE())</f>
        <v>337.42</v>
      </c>
      <c r="O1243" s="4" t="str">
        <f>Cleaned_SalesTable!E1243</f>
        <v>STORE16</v>
      </c>
      <c r="P1243" s="4" t="str">
        <f>VLOOKUP(O1243,Cleaned_StoreTable!$A:$F,2,FALSE())</f>
        <v>Frederick-Wright</v>
      </c>
      <c r="Q1243" s="4" t="str">
        <f>VLOOKUP(O1243,Cleaned_StoreTable!$A:$F,3,FALSE())</f>
        <v>West</v>
      </c>
      <c r="R1243" s="4" t="str">
        <f>VLOOKUP(O1243,Cleaned_StoreTable!$A:$F,5,FALSE())</f>
        <v>Flagship</v>
      </c>
      <c r="S1243" s="4">
        <f>Cleaned_SalesTable!F1243</f>
        <v>2</v>
      </c>
      <c r="T1243" s="9">
        <f>Cleaned_SalesTable!G1243</f>
        <v>126.02</v>
      </c>
      <c r="U1243" s="8">
        <f>Cleaned_SalesTable!H1243</f>
        <v>0.09</v>
      </c>
      <c r="V1243" s="4" t="str">
        <f>Cleaned_SalesTable!I1243</f>
        <v>COD</v>
      </c>
      <c r="W1243" s="9">
        <f>Cleaned_SalesTable!J1243</f>
        <v>229.35640000000001</v>
      </c>
      <c r="X1243" s="9">
        <f t="shared" si="116"/>
        <v>674.84</v>
      </c>
      <c r="Y1243" s="9">
        <f t="shared" si="117"/>
        <v>-445.48</v>
      </c>
      <c r="Z1243" s="10">
        <f t="shared" si="118"/>
        <v>-1.9422999999999999</v>
      </c>
      <c r="AA1243" s="4" t="str">
        <f t="shared" si="119"/>
        <v>Standard</v>
      </c>
    </row>
    <row r="1244" spans="1:27" ht="15" customHeight="1" x14ac:dyDescent="0.3">
      <c r="A1244" s="4" t="str">
        <f>Cleaned_SalesTable!A1244</f>
        <v>SALE1242</v>
      </c>
      <c r="B1244" s="26">
        <f>Cleaned_SalesTable!B1244</f>
        <v>45692</v>
      </c>
      <c r="C1244" s="4" t="str">
        <f t="shared" si="114"/>
        <v>Feb-2025</v>
      </c>
      <c r="D1244" s="24">
        <f t="shared" si="115"/>
        <v>2025</v>
      </c>
      <c r="E1244" s="4" t="str">
        <f>Cleaned_SalesTable!C1244</f>
        <v>CUST1437</v>
      </c>
      <c r="F1244" s="4" t="str">
        <f>VLOOKUP(E1244,Cleaned_CustomerTable!$A:$H,2,FALSE())</f>
        <v>Melinda Rivera</v>
      </c>
      <c r="G1244" s="24">
        <f>VLOOKUP(E1244,Cleaned_CustomerTable!$A:$H,3,FALSE())</f>
        <v>47</v>
      </c>
      <c r="H1244" s="4" t="str">
        <f>VLOOKUP(E1244,Cleaned_CustomerTable!$A:$H,8,FALSE())</f>
        <v>Platinum</v>
      </c>
      <c r="I1244" s="4" t="str">
        <f>VLOOKUP(E1244,Cleaned_CustomerTable!$A:$H,6,FALSE())</f>
        <v>New Hampshire</v>
      </c>
      <c r="J1244" s="4" t="str">
        <f>Cleaned_SalesTable!D1244</f>
        <v>PROD83</v>
      </c>
      <c r="K1244" s="4" t="str">
        <f>VLOOKUP(J1244,Cleaned_ProductTable!$A:$F,2,FALSE())</f>
        <v>Hydrating Face Cleanser</v>
      </c>
      <c r="L1244" s="4" t="str">
        <f>VLOOKUP(J1244,Cleaned_ProductTable!$A:$F,3,FALSE())</f>
        <v>Beauty</v>
      </c>
      <c r="M1244" s="4" t="str">
        <f>VLOOKUP(J1244,Cleaned_ProductTable!$A:$F,4,FALSE())</f>
        <v>Butler Group</v>
      </c>
      <c r="N1244" s="4">
        <f>VLOOKUP(J1244,Cleaned_ProductTable!$A:$F,5,FALSE())</f>
        <v>250.42</v>
      </c>
      <c r="O1244" s="4" t="str">
        <f>Cleaned_SalesTable!E1244</f>
        <v>STORE15</v>
      </c>
      <c r="P1244" s="4" t="str">
        <f>VLOOKUP(O1244,Cleaned_StoreTable!$A:$F,2,FALSE())</f>
        <v>Shelton PLC</v>
      </c>
      <c r="Q1244" s="4" t="str">
        <f>VLOOKUP(O1244,Cleaned_StoreTable!$A:$F,3,FALSE())</f>
        <v>North</v>
      </c>
      <c r="R1244" s="4" t="str">
        <f>VLOOKUP(O1244,Cleaned_StoreTable!$A:$F,5,FALSE())</f>
        <v>Flagship</v>
      </c>
      <c r="S1244" s="4">
        <f>Cleaned_SalesTable!F1244</f>
        <v>1</v>
      </c>
      <c r="T1244" s="9">
        <f>Cleaned_SalesTable!G1244</f>
        <v>860.84</v>
      </c>
      <c r="U1244" s="8">
        <f>Cleaned_SalesTable!H1244</f>
        <v>7.0000000000000007E-2</v>
      </c>
      <c r="V1244" s="4" t="str">
        <f>Cleaned_SalesTable!I1244</f>
        <v>PayPal</v>
      </c>
      <c r="W1244" s="9">
        <f>Cleaned_SalesTable!J1244</f>
        <v>800.58119999999997</v>
      </c>
      <c r="X1244" s="9">
        <f t="shared" si="116"/>
        <v>250.42</v>
      </c>
      <c r="Y1244" s="9">
        <f t="shared" si="117"/>
        <v>550.16</v>
      </c>
      <c r="Z1244" s="10">
        <f t="shared" si="118"/>
        <v>0.68720000000000003</v>
      </c>
      <c r="AA1244" s="4" t="str">
        <f t="shared" si="119"/>
        <v>Standard</v>
      </c>
    </row>
    <row r="1245" spans="1:27" ht="15" customHeight="1" x14ac:dyDescent="0.3">
      <c r="A1245" s="4" t="str">
        <f>Cleaned_SalesTable!A1245</f>
        <v>SALE1243</v>
      </c>
      <c r="B1245" s="26">
        <f>Cleaned_SalesTable!B1245</f>
        <v>45677</v>
      </c>
      <c r="C1245" s="4" t="str">
        <f t="shared" si="114"/>
        <v>Jan-2025</v>
      </c>
      <c r="D1245" s="24">
        <f t="shared" si="115"/>
        <v>2025</v>
      </c>
      <c r="E1245" s="4" t="str">
        <f>Cleaned_SalesTable!C1245</f>
        <v>CUST1093</v>
      </c>
      <c r="F1245" s="4" t="str">
        <f>VLOOKUP(E1245,Cleaned_CustomerTable!$A:$H,2,FALSE())</f>
        <v>Christy Vasquez</v>
      </c>
      <c r="G1245" s="24">
        <f>VLOOKUP(E1245,Cleaned_CustomerTable!$A:$H,3,FALSE())</f>
        <v>28</v>
      </c>
      <c r="H1245" s="4" t="str">
        <f>VLOOKUP(E1245,Cleaned_CustomerTable!$A:$H,8,FALSE())</f>
        <v>Gold</v>
      </c>
      <c r="I1245" s="4" t="str">
        <f>VLOOKUP(E1245,Cleaned_CustomerTable!$A:$H,6,FALSE())</f>
        <v>South Carolina</v>
      </c>
      <c r="J1245" s="4" t="str">
        <f>Cleaned_SalesTable!D1245</f>
        <v>PROD48</v>
      </c>
      <c r="K1245" s="4" t="str">
        <f>VLOOKUP(J1245,Cleaned_ProductTable!$A:$F,2,FALSE())</f>
        <v>Car Dashboard Phone Holder</v>
      </c>
      <c r="L1245" s="4" t="str">
        <f>VLOOKUP(J1245,Cleaned_ProductTable!$A:$F,3,FALSE())</f>
        <v>Electronics</v>
      </c>
      <c r="M1245" s="4" t="str">
        <f>VLOOKUP(J1245,Cleaned_ProductTable!$A:$F,4,FALSE())</f>
        <v>Byrd, Stewart and Valdez</v>
      </c>
      <c r="N1245" s="4">
        <f>VLOOKUP(J1245,Cleaned_ProductTable!$A:$F,5,FALSE())</f>
        <v>177.98</v>
      </c>
      <c r="O1245" s="4" t="str">
        <f>Cleaned_SalesTable!E1245</f>
        <v>STORE13</v>
      </c>
      <c r="P1245" s="4" t="str">
        <f>VLOOKUP(O1245,Cleaned_StoreTable!$A:$F,2,FALSE())</f>
        <v>Gardner, Humphrey and Contreras</v>
      </c>
      <c r="Q1245" s="4" t="str">
        <f>VLOOKUP(O1245,Cleaned_StoreTable!$A:$F,3,FALSE())</f>
        <v>East</v>
      </c>
      <c r="R1245" s="4" t="str">
        <f>VLOOKUP(O1245,Cleaned_StoreTable!$A:$F,5,FALSE())</f>
        <v>Flagship</v>
      </c>
      <c r="S1245" s="4">
        <f>Cleaned_SalesTable!F1245</f>
        <v>1</v>
      </c>
      <c r="T1245" s="9">
        <f>Cleaned_SalesTable!G1245</f>
        <v>161.80000000000001</v>
      </c>
      <c r="U1245" s="8">
        <f>Cleaned_SalesTable!H1245</f>
        <v>0.24</v>
      </c>
      <c r="V1245" s="4" t="str">
        <f>Cleaned_SalesTable!I1245</f>
        <v>PayPal</v>
      </c>
      <c r="W1245" s="9">
        <f>Cleaned_SalesTable!J1245</f>
        <v>122.968</v>
      </c>
      <c r="X1245" s="9">
        <f t="shared" si="116"/>
        <v>177.98</v>
      </c>
      <c r="Y1245" s="9">
        <f t="shared" si="117"/>
        <v>-55.01</v>
      </c>
      <c r="Z1245" s="10">
        <f t="shared" si="118"/>
        <v>-0.44740000000000002</v>
      </c>
      <c r="AA1245" s="4" t="str">
        <f t="shared" si="119"/>
        <v>Standard</v>
      </c>
    </row>
    <row r="1246" spans="1:27" ht="15" customHeight="1" x14ac:dyDescent="0.3">
      <c r="A1246" s="4" t="str">
        <f>Cleaned_SalesTable!A1246</f>
        <v>SALE1244</v>
      </c>
      <c r="B1246" s="26">
        <f>Cleaned_SalesTable!B1246</f>
        <v>45669</v>
      </c>
      <c r="C1246" s="4" t="str">
        <f t="shared" si="114"/>
        <v>Jan-2025</v>
      </c>
      <c r="D1246" s="24">
        <f t="shared" si="115"/>
        <v>2025</v>
      </c>
      <c r="E1246" s="4" t="str">
        <f>Cleaned_SalesTable!C1246</f>
        <v>CUST1385</v>
      </c>
      <c r="F1246" s="4" t="str">
        <f>VLOOKUP(E1246,Cleaned_CustomerTable!$A:$H,2,FALSE())</f>
        <v>Tammy Brennan</v>
      </c>
      <c r="G1246" s="24">
        <f>VLOOKUP(E1246,Cleaned_CustomerTable!$A:$H,3,FALSE())</f>
        <v>60</v>
      </c>
      <c r="H1246" s="4" t="str">
        <f>VLOOKUP(E1246,Cleaned_CustomerTable!$A:$H,8,FALSE())</f>
        <v>Gold</v>
      </c>
      <c r="I1246" s="4" t="str">
        <f>VLOOKUP(E1246,Cleaned_CustomerTable!$A:$H,6,FALSE())</f>
        <v>South Carolina</v>
      </c>
      <c r="J1246" s="4" t="str">
        <f>Cleaned_SalesTable!D1246</f>
        <v>PROD38</v>
      </c>
      <c r="K1246" s="4" t="str">
        <f>VLOOKUP(J1246,Cleaned_ProductTable!$A:$F,2,FALSE())</f>
        <v>Sports Water Hydration Pack</v>
      </c>
      <c r="L1246" s="4" t="str">
        <f>VLOOKUP(J1246,Cleaned_ProductTable!$A:$F,3,FALSE())</f>
        <v>Sports</v>
      </c>
      <c r="M1246" s="4" t="str">
        <f>VLOOKUP(J1246,Cleaned_ProductTable!$A:$F,4,FALSE())</f>
        <v>Sims-Smith</v>
      </c>
      <c r="N1246" s="4">
        <f>VLOOKUP(J1246,Cleaned_ProductTable!$A:$F,5,FALSE())</f>
        <v>135.61000000000001</v>
      </c>
      <c r="O1246" s="4" t="str">
        <f>Cleaned_SalesTable!E1246</f>
        <v>STORE17</v>
      </c>
      <c r="P1246" s="4" t="str">
        <f>VLOOKUP(O1246,Cleaned_StoreTable!$A:$F,2,FALSE())</f>
        <v>Holloway Ltd</v>
      </c>
      <c r="Q1246" s="4" t="str">
        <f>VLOOKUP(O1246,Cleaned_StoreTable!$A:$F,3,FALSE())</f>
        <v>North</v>
      </c>
      <c r="R1246" s="4" t="str">
        <f>VLOOKUP(O1246,Cleaned_StoreTable!$A:$F,5,FALSE())</f>
        <v>Flagship</v>
      </c>
      <c r="S1246" s="4">
        <f>Cleaned_SalesTable!F1246</f>
        <v>4</v>
      </c>
      <c r="T1246" s="9">
        <f>Cleaned_SalesTable!G1246</f>
        <v>347.82</v>
      </c>
      <c r="U1246" s="8">
        <f>Cleaned_SalesTable!H1246</f>
        <v>0.02</v>
      </c>
      <c r="V1246" s="4" t="str">
        <f>Cleaned_SalesTable!I1246</f>
        <v>COD</v>
      </c>
      <c r="W1246" s="9">
        <f>Cleaned_SalesTable!J1246</f>
        <v>1363.4544000000001</v>
      </c>
      <c r="X1246" s="9">
        <f t="shared" si="116"/>
        <v>542.44000000000005</v>
      </c>
      <c r="Y1246" s="9">
        <f t="shared" si="117"/>
        <v>821.01</v>
      </c>
      <c r="Z1246" s="10">
        <f t="shared" si="118"/>
        <v>0.60219999999999996</v>
      </c>
      <c r="AA1246" s="4" t="str">
        <f t="shared" si="119"/>
        <v>High Value</v>
      </c>
    </row>
    <row r="1247" spans="1:27" ht="15" customHeight="1" x14ac:dyDescent="0.3">
      <c r="A1247" s="4" t="str">
        <f>Cleaned_SalesTable!A1247</f>
        <v>SALE1245</v>
      </c>
      <c r="B1247" s="26">
        <f>Cleaned_SalesTable!B1247</f>
        <v>45299</v>
      </c>
      <c r="C1247" s="4" t="str">
        <f t="shared" si="114"/>
        <v>Jan-2024</v>
      </c>
      <c r="D1247" s="24">
        <f t="shared" si="115"/>
        <v>2024</v>
      </c>
      <c r="E1247" s="4" t="str">
        <f>Cleaned_SalesTable!C1247</f>
        <v>CUST1453</v>
      </c>
      <c r="F1247" s="4" t="str">
        <f>VLOOKUP(E1247,Cleaned_CustomerTable!$A:$H,2,FALSE())</f>
        <v>April Phillips</v>
      </c>
      <c r="G1247" s="24">
        <f>VLOOKUP(E1247,Cleaned_CustomerTable!$A:$H,3,FALSE())</f>
        <v>62</v>
      </c>
      <c r="H1247" s="4" t="str">
        <f>VLOOKUP(E1247,Cleaned_CustomerTable!$A:$H,8,FALSE())</f>
        <v>Platinum</v>
      </c>
      <c r="I1247" s="4" t="str">
        <f>VLOOKUP(E1247,Cleaned_CustomerTable!$A:$H,6,FALSE())</f>
        <v>Hawaii</v>
      </c>
      <c r="J1247" s="4" t="str">
        <f>Cleaned_SalesTable!D1247</f>
        <v>PROD85</v>
      </c>
      <c r="K1247" s="4" t="str">
        <f>VLOOKUP(J1247,Cleaned_ProductTable!$A:$F,2,FALSE())</f>
        <v>Women's Beanie Hat</v>
      </c>
      <c r="L1247" s="4" t="str">
        <f>VLOOKUP(J1247,Cleaned_ProductTable!$A:$F,3,FALSE())</f>
        <v>Clothing</v>
      </c>
      <c r="M1247" s="4" t="str">
        <f>VLOOKUP(J1247,Cleaned_ProductTable!$A:$F,4,FALSE())</f>
        <v>Richardson-Carrillo</v>
      </c>
      <c r="N1247" s="4">
        <f>VLOOKUP(J1247,Cleaned_ProductTable!$A:$F,5,FALSE())</f>
        <v>119.57</v>
      </c>
      <c r="O1247" s="4" t="str">
        <f>Cleaned_SalesTable!E1247</f>
        <v>STORE16</v>
      </c>
      <c r="P1247" s="4" t="str">
        <f>VLOOKUP(O1247,Cleaned_StoreTable!$A:$F,2,FALSE())</f>
        <v>Frederick-Wright</v>
      </c>
      <c r="Q1247" s="4" t="str">
        <f>VLOOKUP(O1247,Cleaned_StoreTable!$A:$F,3,FALSE())</f>
        <v>West</v>
      </c>
      <c r="R1247" s="4" t="str">
        <f>VLOOKUP(O1247,Cleaned_StoreTable!$A:$F,5,FALSE())</f>
        <v>Flagship</v>
      </c>
      <c r="S1247" s="4">
        <f>Cleaned_SalesTable!F1247</f>
        <v>3</v>
      </c>
      <c r="T1247" s="9">
        <f>Cleaned_SalesTable!G1247</f>
        <v>416.44</v>
      </c>
      <c r="U1247" s="8">
        <f>Cleaned_SalesTable!H1247</f>
        <v>0.27</v>
      </c>
      <c r="V1247" s="4" t="str">
        <f>Cleaned_SalesTable!I1247</f>
        <v>Credit Card</v>
      </c>
      <c r="W1247" s="9">
        <f>Cleaned_SalesTable!J1247</f>
        <v>912.00360000000001</v>
      </c>
      <c r="X1247" s="9">
        <f t="shared" si="116"/>
        <v>358.71</v>
      </c>
      <c r="Y1247" s="9">
        <f t="shared" si="117"/>
        <v>553.29</v>
      </c>
      <c r="Z1247" s="10">
        <f t="shared" si="118"/>
        <v>0.60670000000000002</v>
      </c>
      <c r="AA1247" s="4" t="str">
        <f t="shared" si="119"/>
        <v>Standard</v>
      </c>
    </row>
    <row r="1248" spans="1:27" ht="15" customHeight="1" x14ac:dyDescent="0.3">
      <c r="A1248" s="4" t="str">
        <f>Cleaned_SalesTable!A1248</f>
        <v>SALE1246</v>
      </c>
      <c r="B1248" s="26">
        <f>Cleaned_SalesTable!B1248</f>
        <v>45893</v>
      </c>
      <c r="C1248" s="4" t="str">
        <f t="shared" si="114"/>
        <v>Aug-2025</v>
      </c>
      <c r="D1248" s="24">
        <f t="shared" si="115"/>
        <v>2025</v>
      </c>
      <c r="E1248" s="4" t="str">
        <f>Cleaned_SalesTable!C1248</f>
        <v>CUST1005</v>
      </c>
      <c r="F1248" s="4" t="str">
        <f>VLOOKUP(E1248,Cleaned_CustomerTable!$A:$H,2,FALSE())</f>
        <v>Christine Vaughn</v>
      </c>
      <c r="G1248" s="24">
        <f>VLOOKUP(E1248,Cleaned_CustomerTable!$A:$H,3,FALSE())</f>
        <v>24</v>
      </c>
      <c r="H1248" s="4" t="str">
        <f>VLOOKUP(E1248,Cleaned_CustomerTable!$A:$H,8,FALSE())</f>
        <v>Bronze</v>
      </c>
      <c r="I1248" s="4" t="str">
        <f>VLOOKUP(E1248,Cleaned_CustomerTable!$A:$H,6,FALSE())</f>
        <v>Oregon</v>
      </c>
      <c r="J1248" s="4" t="str">
        <f>Cleaned_SalesTable!D1248</f>
        <v>PROD62</v>
      </c>
      <c r="K1248" s="4" t="str">
        <f>VLOOKUP(J1248,Cleaned_ProductTable!$A:$F,2,FALSE())</f>
        <v>Laptop Cooling Pad</v>
      </c>
      <c r="L1248" s="4" t="str">
        <f>VLOOKUP(J1248,Cleaned_ProductTable!$A:$F,3,FALSE())</f>
        <v>Electronics</v>
      </c>
      <c r="M1248" s="4" t="str">
        <f>VLOOKUP(J1248,Cleaned_ProductTable!$A:$F,4,FALSE())</f>
        <v>Murray, Gould and Ware</v>
      </c>
      <c r="N1248" s="4">
        <f>VLOOKUP(J1248,Cleaned_ProductTable!$A:$F,5,FALSE())</f>
        <v>86.42</v>
      </c>
      <c r="O1248" s="4" t="str">
        <f>Cleaned_SalesTable!E1248</f>
        <v>STORE0</v>
      </c>
      <c r="P1248" s="4" t="str">
        <f>VLOOKUP(O1248,Cleaned_StoreTable!$A:$F,2,FALSE())</f>
        <v>Rivera-Warner</v>
      </c>
      <c r="Q1248" s="4" t="str">
        <f>VLOOKUP(O1248,Cleaned_StoreTable!$A:$F,3,FALSE())</f>
        <v>East</v>
      </c>
      <c r="R1248" s="4" t="str">
        <f>VLOOKUP(O1248,Cleaned_StoreTable!$A:$F,5,FALSE())</f>
        <v>Flagship</v>
      </c>
      <c r="S1248" s="4">
        <f>Cleaned_SalesTable!F1248</f>
        <v>1</v>
      </c>
      <c r="T1248" s="9">
        <f>Cleaned_SalesTable!G1248</f>
        <v>147.96</v>
      </c>
      <c r="U1248" s="8">
        <f>Cleaned_SalesTable!H1248</f>
        <v>0.24</v>
      </c>
      <c r="V1248" s="4" t="str">
        <f>Cleaned_SalesTable!I1248</f>
        <v>COD</v>
      </c>
      <c r="W1248" s="9">
        <f>Cleaned_SalesTable!J1248</f>
        <v>112.4496</v>
      </c>
      <c r="X1248" s="9">
        <f t="shared" si="116"/>
        <v>86.42</v>
      </c>
      <c r="Y1248" s="9">
        <f t="shared" si="117"/>
        <v>26.03</v>
      </c>
      <c r="Z1248" s="10">
        <f t="shared" si="118"/>
        <v>0.23150000000000001</v>
      </c>
      <c r="AA1248" s="4" t="str">
        <f t="shared" si="119"/>
        <v>Standard</v>
      </c>
    </row>
    <row r="1249" spans="1:27" ht="15" customHeight="1" x14ac:dyDescent="0.3">
      <c r="A1249" s="4" t="str">
        <f>Cleaned_SalesTable!A1249</f>
        <v>SALE1247</v>
      </c>
      <c r="B1249" s="26">
        <f>Cleaned_SalesTable!B1249</f>
        <v>45560</v>
      </c>
      <c r="C1249" s="4" t="str">
        <f t="shared" si="114"/>
        <v>Sep-2024</v>
      </c>
      <c r="D1249" s="24">
        <f t="shared" si="115"/>
        <v>2024</v>
      </c>
      <c r="E1249" s="4" t="str">
        <f>Cleaned_SalesTable!C1249</f>
        <v>CUST1445</v>
      </c>
      <c r="F1249" s="4" t="str">
        <f>VLOOKUP(E1249,Cleaned_CustomerTable!$A:$H,2,FALSE())</f>
        <v>Gene Lee</v>
      </c>
      <c r="G1249" s="24">
        <f>VLOOKUP(E1249,Cleaned_CustomerTable!$A:$H,3,FALSE())</f>
        <v>41</v>
      </c>
      <c r="H1249" s="4" t="str">
        <f>VLOOKUP(E1249,Cleaned_CustomerTable!$A:$H,8,FALSE())</f>
        <v>Platinum</v>
      </c>
      <c r="I1249" s="4" t="str">
        <f>VLOOKUP(E1249,Cleaned_CustomerTable!$A:$H,6,FALSE())</f>
        <v>Virginia</v>
      </c>
      <c r="J1249" s="4" t="str">
        <f>Cleaned_SalesTable!D1249</f>
        <v>PROD18</v>
      </c>
      <c r="K1249" s="4" t="str">
        <f>VLOOKUP(J1249,Cleaned_ProductTable!$A:$F,2,FALSE())</f>
        <v>Women's Denim Jeans</v>
      </c>
      <c r="L1249" s="4" t="str">
        <f>VLOOKUP(J1249,Cleaned_ProductTable!$A:$F,3,FALSE())</f>
        <v>Clothing</v>
      </c>
      <c r="M1249" s="4" t="str">
        <f>VLOOKUP(J1249,Cleaned_ProductTable!$A:$F,4,FALSE())</f>
        <v>Guerra-Hendrix</v>
      </c>
      <c r="N1249" s="4">
        <f>VLOOKUP(J1249,Cleaned_ProductTable!$A:$F,5,FALSE())</f>
        <v>265.73</v>
      </c>
      <c r="O1249" s="4" t="str">
        <f>Cleaned_SalesTable!E1249</f>
        <v>STORE8</v>
      </c>
      <c r="P1249" s="4" t="str">
        <f>VLOOKUP(O1249,Cleaned_StoreTable!$A:$F,2,FALSE())</f>
        <v>Bean, Jones and Park</v>
      </c>
      <c r="Q1249" s="4" t="str">
        <f>VLOOKUP(O1249,Cleaned_StoreTable!$A:$F,3,FALSE())</f>
        <v>West</v>
      </c>
      <c r="R1249" s="4" t="str">
        <f>VLOOKUP(O1249,Cleaned_StoreTable!$A:$F,5,FALSE())</f>
        <v>Online</v>
      </c>
      <c r="S1249" s="4">
        <f>Cleaned_SalesTable!F1249</f>
        <v>3</v>
      </c>
      <c r="T1249" s="9">
        <f>Cleaned_SalesTable!G1249</f>
        <v>550.26</v>
      </c>
      <c r="U1249" s="8">
        <f>Cleaned_SalesTable!H1249</f>
        <v>0.22</v>
      </c>
      <c r="V1249" s="4" t="str">
        <f>Cleaned_SalesTable!I1249</f>
        <v>Credit Card</v>
      </c>
      <c r="W1249" s="9">
        <f>Cleaned_SalesTable!J1249</f>
        <v>1287.6084000000001</v>
      </c>
      <c r="X1249" s="9">
        <f t="shared" si="116"/>
        <v>797.19</v>
      </c>
      <c r="Y1249" s="9">
        <f t="shared" si="117"/>
        <v>490.42</v>
      </c>
      <c r="Z1249" s="10">
        <f t="shared" si="118"/>
        <v>0.38090000000000002</v>
      </c>
      <c r="AA1249" s="4" t="str">
        <f t="shared" si="119"/>
        <v>High Value</v>
      </c>
    </row>
    <row r="1250" spans="1:27" ht="15" customHeight="1" x14ac:dyDescent="0.3">
      <c r="A1250" s="4" t="str">
        <f>Cleaned_SalesTable!A1250</f>
        <v>SALE1248</v>
      </c>
      <c r="B1250" s="26">
        <f>Cleaned_SalesTable!B1250</f>
        <v>45267</v>
      </c>
      <c r="C1250" s="4" t="str">
        <f t="shared" si="114"/>
        <v>Dec-2023</v>
      </c>
      <c r="D1250" s="24">
        <f t="shared" si="115"/>
        <v>2023</v>
      </c>
      <c r="E1250" s="4" t="str">
        <f>Cleaned_SalesTable!C1250</f>
        <v>CUST1371</v>
      </c>
      <c r="F1250" s="4" t="str">
        <f>VLOOKUP(E1250,Cleaned_CustomerTable!$A:$H,2,FALSE())</f>
        <v>Michael Garner</v>
      </c>
      <c r="G1250" s="24">
        <f>VLOOKUP(E1250,Cleaned_CustomerTable!$A:$H,3,FALSE())</f>
        <v>21</v>
      </c>
      <c r="H1250" s="4" t="str">
        <f>VLOOKUP(E1250,Cleaned_CustomerTable!$A:$H,8,FALSE())</f>
        <v>Platinum</v>
      </c>
      <c r="I1250" s="4" t="str">
        <f>VLOOKUP(E1250,Cleaned_CustomerTable!$A:$H,6,FALSE())</f>
        <v>New Hampshire</v>
      </c>
      <c r="J1250" s="4" t="str">
        <f>Cleaned_SalesTable!D1250</f>
        <v>PROD97</v>
      </c>
      <c r="K1250" s="4" t="str">
        <f>VLOOKUP(J1250,Cleaned_ProductTable!$A:$F,2,FALSE())</f>
        <v>Cricket Bat</v>
      </c>
      <c r="L1250" s="4" t="str">
        <f>VLOOKUP(J1250,Cleaned_ProductTable!$A:$F,3,FALSE())</f>
        <v>Sports</v>
      </c>
      <c r="M1250" s="4" t="str">
        <f>VLOOKUP(J1250,Cleaned_ProductTable!$A:$F,4,FALSE())</f>
        <v>Khan LLC</v>
      </c>
      <c r="N1250" s="4">
        <f>VLOOKUP(J1250,Cleaned_ProductTable!$A:$F,5,FALSE())</f>
        <v>245.98</v>
      </c>
      <c r="O1250" s="4" t="str">
        <f>Cleaned_SalesTable!E1250</f>
        <v>STORE7</v>
      </c>
      <c r="P1250" s="4" t="str">
        <f>VLOOKUP(O1250,Cleaned_StoreTable!$A:$F,2,FALSE())</f>
        <v>Martinez-Mullins</v>
      </c>
      <c r="Q1250" s="4" t="str">
        <f>VLOOKUP(O1250,Cleaned_StoreTable!$A:$F,3,FALSE())</f>
        <v>South</v>
      </c>
      <c r="R1250" s="4" t="str">
        <f>VLOOKUP(O1250,Cleaned_StoreTable!$A:$F,5,FALSE())</f>
        <v>Online</v>
      </c>
      <c r="S1250" s="4">
        <f>Cleaned_SalesTable!F1250</f>
        <v>4</v>
      </c>
      <c r="T1250" s="9">
        <f>Cleaned_SalesTable!G1250</f>
        <v>938.21</v>
      </c>
      <c r="U1250" s="8">
        <f>Cleaned_SalesTable!H1250</f>
        <v>0.04</v>
      </c>
      <c r="V1250" s="4" t="str">
        <f>Cleaned_SalesTable!I1250</f>
        <v>PayPal</v>
      </c>
      <c r="W1250" s="9">
        <f>Cleaned_SalesTable!J1250</f>
        <v>3602.7264</v>
      </c>
      <c r="X1250" s="9">
        <f t="shared" si="116"/>
        <v>983.92</v>
      </c>
      <c r="Y1250" s="9">
        <f t="shared" si="117"/>
        <v>2618.81</v>
      </c>
      <c r="Z1250" s="10">
        <f t="shared" si="118"/>
        <v>0.72689999999999999</v>
      </c>
      <c r="AA1250" s="4" t="str">
        <f t="shared" si="119"/>
        <v>High Value</v>
      </c>
    </row>
    <row r="1251" spans="1:27" ht="15" customHeight="1" x14ac:dyDescent="0.3">
      <c r="A1251" s="4" t="str">
        <f>Cleaned_SalesTable!A1251</f>
        <v>SALE1249</v>
      </c>
      <c r="B1251" s="26">
        <f>Cleaned_SalesTable!B1251</f>
        <v>45467</v>
      </c>
      <c r="C1251" s="4" t="str">
        <f t="shared" si="114"/>
        <v>Jun-2024</v>
      </c>
      <c r="D1251" s="24">
        <f t="shared" si="115"/>
        <v>2024</v>
      </c>
      <c r="E1251" s="4" t="str">
        <f>Cleaned_SalesTable!C1251</f>
        <v>CUST1134</v>
      </c>
      <c r="F1251" s="4" t="str">
        <f>VLOOKUP(E1251,Cleaned_CustomerTable!$A:$H,2,FALSE())</f>
        <v>Morgan Bowen</v>
      </c>
      <c r="G1251" s="24">
        <f>VLOOKUP(E1251,Cleaned_CustomerTable!$A:$H,3,FALSE())</f>
        <v>54</v>
      </c>
      <c r="H1251" s="4" t="str">
        <f>VLOOKUP(E1251,Cleaned_CustomerTable!$A:$H,8,FALSE())</f>
        <v>Gold</v>
      </c>
      <c r="I1251" s="4" t="str">
        <f>VLOOKUP(E1251,Cleaned_CustomerTable!$A:$H,6,FALSE())</f>
        <v>Washington</v>
      </c>
      <c r="J1251" s="4" t="str">
        <f>Cleaned_SalesTable!D1251</f>
        <v>PROD94</v>
      </c>
      <c r="K1251" s="4" t="str">
        <f>VLOOKUP(J1251,Cleaned_ProductTable!$A:$F,2,FALSE())</f>
        <v>Vitamin E Body Lotion</v>
      </c>
      <c r="L1251" s="4" t="str">
        <f>VLOOKUP(J1251,Cleaned_ProductTable!$A:$F,3,FALSE())</f>
        <v>Beauty</v>
      </c>
      <c r="M1251" s="4" t="str">
        <f>VLOOKUP(J1251,Cleaned_ProductTable!$A:$F,4,FALSE())</f>
        <v>Hoffman-Williams</v>
      </c>
      <c r="N1251" s="4">
        <f>VLOOKUP(J1251,Cleaned_ProductTable!$A:$F,5,FALSE())</f>
        <v>358.47</v>
      </c>
      <c r="O1251" s="4" t="str">
        <f>Cleaned_SalesTable!E1251</f>
        <v>STORE16</v>
      </c>
      <c r="P1251" s="4" t="str">
        <f>VLOOKUP(O1251,Cleaned_StoreTable!$A:$F,2,FALSE())</f>
        <v>Frederick-Wright</v>
      </c>
      <c r="Q1251" s="4" t="str">
        <f>VLOOKUP(O1251,Cleaned_StoreTable!$A:$F,3,FALSE())</f>
        <v>West</v>
      </c>
      <c r="R1251" s="4" t="str">
        <f>VLOOKUP(O1251,Cleaned_StoreTable!$A:$F,5,FALSE())</f>
        <v>Flagship</v>
      </c>
      <c r="S1251" s="4">
        <f>Cleaned_SalesTable!F1251</f>
        <v>3</v>
      </c>
      <c r="T1251" s="9">
        <f>Cleaned_SalesTable!G1251</f>
        <v>517.98</v>
      </c>
      <c r="U1251" s="8">
        <f>Cleaned_SalesTable!H1251</f>
        <v>0.01</v>
      </c>
      <c r="V1251" s="4" t="str">
        <f>Cleaned_SalesTable!I1251</f>
        <v>PayPal</v>
      </c>
      <c r="W1251" s="9">
        <f>Cleaned_SalesTable!J1251</f>
        <v>1538.4005999999999</v>
      </c>
      <c r="X1251" s="9">
        <f t="shared" si="116"/>
        <v>1075.4100000000001</v>
      </c>
      <c r="Y1251" s="9">
        <f t="shared" si="117"/>
        <v>462.99</v>
      </c>
      <c r="Z1251" s="10">
        <f t="shared" si="118"/>
        <v>0.30099999999999999</v>
      </c>
      <c r="AA1251" s="4" t="str">
        <f t="shared" si="119"/>
        <v>High Value</v>
      </c>
    </row>
    <row r="1252" spans="1:27" ht="15" customHeight="1" x14ac:dyDescent="0.3">
      <c r="A1252" s="4" t="str">
        <f>Cleaned_SalesTable!A1252</f>
        <v>SALE1250</v>
      </c>
      <c r="B1252" s="26">
        <f>Cleaned_SalesTable!B1252</f>
        <v>45847</v>
      </c>
      <c r="C1252" s="4" t="str">
        <f t="shared" si="114"/>
        <v>Jul-2025</v>
      </c>
      <c r="D1252" s="24">
        <f t="shared" si="115"/>
        <v>2025</v>
      </c>
      <c r="E1252" s="4" t="str">
        <f>Cleaned_SalesTable!C1252</f>
        <v>CUST1036</v>
      </c>
      <c r="F1252" s="4" t="str">
        <f>VLOOKUP(E1252,Cleaned_CustomerTable!$A:$H,2,FALSE())</f>
        <v>Thomas Phillips</v>
      </c>
      <c r="G1252" s="24">
        <f>VLOOKUP(E1252,Cleaned_CustomerTable!$A:$H,3,FALSE())</f>
        <v>20</v>
      </c>
      <c r="H1252" s="4" t="str">
        <f>VLOOKUP(E1252,Cleaned_CustomerTable!$A:$H,8,FALSE())</f>
        <v>Gold</v>
      </c>
      <c r="I1252" s="4" t="str">
        <f>VLOOKUP(E1252,Cleaned_CustomerTable!$A:$H,6,FALSE())</f>
        <v>Georgia</v>
      </c>
      <c r="J1252" s="4" t="str">
        <f>Cleaned_SalesTable!D1252</f>
        <v>PROD6</v>
      </c>
      <c r="K1252" s="4" t="str">
        <f>VLOOKUP(J1252,Cleaned_ProductTable!$A:$F,2,FALSE())</f>
        <v>Herbal Face Moisturizer</v>
      </c>
      <c r="L1252" s="4" t="str">
        <f>VLOOKUP(J1252,Cleaned_ProductTable!$A:$F,3,FALSE())</f>
        <v>Beauty</v>
      </c>
      <c r="M1252" s="4" t="str">
        <f>VLOOKUP(J1252,Cleaned_ProductTable!$A:$F,4,FALSE())</f>
        <v>Davidson PLC</v>
      </c>
      <c r="N1252" s="4">
        <f>VLOOKUP(J1252,Cleaned_ProductTable!$A:$F,5,FALSE())</f>
        <v>312.8</v>
      </c>
      <c r="O1252" s="4" t="str">
        <f>Cleaned_SalesTable!E1252</f>
        <v>STORE8</v>
      </c>
      <c r="P1252" s="4" t="str">
        <f>VLOOKUP(O1252,Cleaned_StoreTable!$A:$F,2,FALSE())</f>
        <v>Bean, Jones and Park</v>
      </c>
      <c r="Q1252" s="4" t="str">
        <f>VLOOKUP(O1252,Cleaned_StoreTable!$A:$F,3,FALSE())</f>
        <v>West</v>
      </c>
      <c r="R1252" s="4" t="str">
        <f>VLOOKUP(O1252,Cleaned_StoreTable!$A:$F,5,FALSE())</f>
        <v>Online</v>
      </c>
      <c r="S1252" s="4">
        <f>Cleaned_SalesTable!F1252</f>
        <v>1</v>
      </c>
      <c r="T1252" s="9">
        <f>Cleaned_SalesTable!G1252</f>
        <v>98.27</v>
      </c>
      <c r="U1252" s="8">
        <f>Cleaned_SalesTable!H1252</f>
        <v>0.16</v>
      </c>
      <c r="V1252" s="4" t="str">
        <f>Cleaned_SalesTable!I1252</f>
        <v>PayPal</v>
      </c>
      <c r="W1252" s="9">
        <f>Cleaned_SalesTable!J1252</f>
        <v>82.546800000000005</v>
      </c>
      <c r="X1252" s="9">
        <f t="shared" si="116"/>
        <v>312.8</v>
      </c>
      <c r="Y1252" s="9">
        <f t="shared" si="117"/>
        <v>-230.25</v>
      </c>
      <c r="Z1252" s="10">
        <f t="shared" si="118"/>
        <v>-2.7892999999999999</v>
      </c>
      <c r="AA1252" s="4" t="str">
        <f t="shared" si="119"/>
        <v>Standard</v>
      </c>
    </row>
    <row r="1253" spans="1:27" ht="15" customHeight="1" x14ac:dyDescent="0.3">
      <c r="A1253" s="4" t="str">
        <f>Cleaned_SalesTable!A1253</f>
        <v>SALE1251</v>
      </c>
      <c r="B1253" s="26">
        <f>Cleaned_SalesTable!B1253</f>
        <v>45480</v>
      </c>
      <c r="C1253" s="4" t="str">
        <f t="shared" si="114"/>
        <v>Jul-2024</v>
      </c>
      <c r="D1253" s="24">
        <f t="shared" si="115"/>
        <v>2024</v>
      </c>
      <c r="E1253" s="4" t="str">
        <f>Cleaned_SalesTable!C1253</f>
        <v>CUST1251</v>
      </c>
      <c r="F1253" s="4" t="str">
        <f>VLOOKUP(E1253,Cleaned_CustomerTable!$A:$H,2,FALSE())</f>
        <v>Tyler Garner</v>
      </c>
      <c r="G1253" s="24">
        <f>VLOOKUP(E1253,Cleaned_CustomerTable!$A:$H,3,FALSE())</f>
        <v>64</v>
      </c>
      <c r="H1253" s="4" t="str">
        <f>VLOOKUP(E1253,Cleaned_CustomerTable!$A:$H,8,FALSE())</f>
        <v>Silver</v>
      </c>
      <c r="I1253" s="4" t="str">
        <f>VLOOKUP(E1253,Cleaned_CustomerTable!$A:$H,6,FALSE())</f>
        <v>Alabama</v>
      </c>
      <c r="J1253" s="4" t="str">
        <f>Cleaned_SalesTable!D1253</f>
        <v>PROD48</v>
      </c>
      <c r="K1253" s="4" t="str">
        <f>VLOOKUP(J1253,Cleaned_ProductTable!$A:$F,2,FALSE())</f>
        <v>Car Dashboard Phone Holder</v>
      </c>
      <c r="L1253" s="4" t="str">
        <f>VLOOKUP(J1253,Cleaned_ProductTable!$A:$F,3,FALSE())</f>
        <v>Electronics</v>
      </c>
      <c r="M1253" s="4" t="str">
        <f>VLOOKUP(J1253,Cleaned_ProductTable!$A:$F,4,FALSE())</f>
        <v>Byrd, Stewart and Valdez</v>
      </c>
      <c r="N1253" s="4">
        <f>VLOOKUP(J1253,Cleaned_ProductTable!$A:$F,5,FALSE())</f>
        <v>177.98</v>
      </c>
      <c r="O1253" s="4" t="str">
        <f>Cleaned_SalesTable!E1253</f>
        <v>STORE11</v>
      </c>
      <c r="P1253" s="4" t="str">
        <f>VLOOKUP(O1253,Cleaned_StoreTable!$A:$F,2,FALSE())</f>
        <v>Aguirre-Keller</v>
      </c>
      <c r="Q1253" s="4" t="str">
        <f>VLOOKUP(O1253,Cleaned_StoreTable!$A:$F,3,FALSE())</f>
        <v>South</v>
      </c>
      <c r="R1253" s="4" t="str">
        <f>VLOOKUP(O1253,Cleaned_StoreTable!$A:$F,5,FALSE())</f>
        <v>Online</v>
      </c>
      <c r="S1253" s="4">
        <f>Cleaned_SalesTable!F1253</f>
        <v>2</v>
      </c>
      <c r="T1253" s="9">
        <f>Cleaned_SalesTable!G1253</f>
        <v>875.2</v>
      </c>
      <c r="U1253" s="8">
        <f>Cleaned_SalesTable!H1253</f>
        <v>0.19</v>
      </c>
      <c r="V1253" s="4" t="str">
        <f>Cleaned_SalesTable!I1253</f>
        <v>Credit Card</v>
      </c>
      <c r="W1253" s="9">
        <f>Cleaned_SalesTable!J1253</f>
        <v>1417.8240000000001</v>
      </c>
      <c r="X1253" s="9">
        <f t="shared" si="116"/>
        <v>355.96</v>
      </c>
      <c r="Y1253" s="9">
        <f t="shared" si="117"/>
        <v>1061.8599999999999</v>
      </c>
      <c r="Z1253" s="10">
        <f t="shared" si="118"/>
        <v>0.74890000000000001</v>
      </c>
      <c r="AA1253" s="4" t="str">
        <f t="shared" si="119"/>
        <v>High Value</v>
      </c>
    </row>
    <row r="1254" spans="1:27" ht="15" customHeight="1" x14ac:dyDescent="0.3">
      <c r="A1254" s="4" t="str">
        <f>Cleaned_SalesTable!A1254</f>
        <v>SALE1252</v>
      </c>
      <c r="B1254" s="26">
        <f>Cleaned_SalesTable!B1254</f>
        <v>45345</v>
      </c>
      <c r="C1254" s="4" t="str">
        <f t="shared" si="114"/>
        <v>Feb-2024</v>
      </c>
      <c r="D1254" s="24">
        <f t="shared" si="115"/>
        <v>2024</v>
      </c>
      <c r="E1254" s="4" t="str">
        <f>Cleaned_SalesTable!C1254</f>
        <v>CUST1305</v>
      </c>
      <c r="F1254" s="4" t="str">
        <f>VLOOKUP(E1254,Cleaned_CustomerTable!$A:$H,2,FALSE())</f>
        <v>Roberta Green</v>
      </c>
      <c r="G1254" s="24">
        <f>VLOOKUP(E1254,Cleaned_CustomerTable!$A:$H,3,FALSE())</f>
        <v>64</v>
      </c>
      <c r="H1254" s="4" t="str">
        <f>VLOOKUP(E1254,Cleaned_CustomerTable!$A:$H,8,FALSE())</f>
        <v>Platinum</v>
      </c>
      <c r="I1254" s="4" t="str">
        <f>VLOOKUP(E1254,Cleaned_CustomerTable!$A:$H,6,FALSE())</f>
        <v>Washington</v>
      </c>
      <c r="J1254" s="4" t="str">
        <f>Cleaned_SalesTable!D1254</f>
        <v>PROD86</v>
      </c>
      <c r="K1254" s="4" t="str">
        <f>VLOOKUP(J1254,Cleaned_ProductTable!$A:$F,2,FALSE())</f>
        <v>Kitchen Cutting Board</v>
      </c>
      <c r="L1254" s="4" t="str">
        <f>VLOOKUP(J1254,Cleaned_ProductTable!$A:$F,3,FALSE())</f>
        <v>Home</v>
      </c>
      <c r="M1254" s="4" t="str">
        <f>VLOOKUP(J1254,Cleaned_ProductTable!$A:$F,4,FALSE())</f>
        <v>Taylor, Dodson and Johnston</v>
      </c>
      <c r="N1254" s="4">
        <f>VLOOKUP(J1254,Cleaned_ProductTable!$A:$F,5,FALSE())</f>
        <v>176.07</v>
      </c>
      <c r="O1254" s="4" t="str">
        <f>Cleaned_SalesTable!E1254</f>
        <v>STORE0</v>
      </c>
      <c r="P1254" s="4" t="str">
        <f>VLOOKUP(O1254,Cleaned_StoreTable!$A:$F,2,FALSE())</f>
        <v>Rivera-Warner</v>
      </c>
      <c r="Q1254" s="4" t="str">
        <f>VLOOKUP(O1254,Cleaned_StoreTable!$A:$F,3,FALSE())</f>
        <v>East</v>
      </c>
      <c r="R1254" s="4" t="str">
        <f>VLOOKUP(O1254,Cleaned_StoreTable!$A:$F,5,FALSE())</f>
        <v>Flagship</v>
      </c>
      <c r="S1254" s="4">
        <f>Cleaned_SalesTable!F1254</f>
        <v>1</v>
      </c>
      <c r="T1254" s="9">
        <f>Cleaned_SalesTable!G1254</f>
        <v>227.35</v>
      </c>
      <c r="U1254" s="8">
        <f>Cleaned_SalesTable!H1254</f>
        <v>0.06</v>
      </c>
      <c r="V1254" s="4" t="str">
        <f>Cleaned_SalesTable!I1254</f>
        <v>COD</v>
      </c>
      <c r="W1254" s="9">
        <f>Cleaned_SalesTable!J1254</f>
        <v>213.709</v>
      </c>
      <c r="X1254" s="9">
        <f t="shared" si="116"/>
        <v>176.07</v>
      </c>
      <c r="Y1254" s="9">
        <f t="shared" si="117"/>
        <v>37.64</v>
      </c>
      <c r="Z1254" s="10">
        <f t="shared" si="118"/>
        <v>0.17610000000000001</v>
      </c>
      <c r="AA1254" s="4" t="str">
        <f t="shared" si="119"/>
        <v>Standard</v>
      </c>
    </row>
    <row r="1255" spans="1:27" ht="15" customHeight="1" x14ac:dyDescent="0.3">
      <c r="A1255" s="4" t="str">
        <f>Cleaned_SalesTable!A1255</f>
        <v>SALE1253</v>
      </c>
      <c r="B1255" s="26">
        <f>Cleaned_SalesTable!B1255</f>
        <v>45235</v>
      </c>
      <c r="C1255" s="4" t="str">
        <f t="shared" si="114"/>
        <v>Nov-2023</v>
      </c>
      <c r="D1255" s="24">
        <f t="shared" si="115"/>
        <v>2023</v>
      </c>
      <c r="E1255" s="4" t="str">
        <f>Cleaned_SalesTable!C1255</f>
        <v>CUST1210</v>
      </c>
      <c r="F1255" s="4" t="str">
        <f>VLOOKUP(E1255,Cleaned_CustomerTable!$A:$H,2,FALSE())</f>
        <v>Antonio Jones</v>
      </c>
      <c r="G1255" s="24">
        <f>VLOOKUP(E1255,Cleaned_CustomerTable!$A:$H,3,FALSE())</f>
        <v>48</v>
      </c>
      <c r="H1255" s="4" t="str">
        <f>VLOOKUP(E1255,Cleaned_CustomerTable!$A:$H,8,FALSE())</f>
        <v>Silver</v>
      </c>
      <c r="I1255" s="4" t="str">
        <f>VLOOKUP(E1255,Cleaned_CustomerTable!$A:$H,6,FALSE())</f>
        <v>Georgia</v>
      </c>
      <c r="J1255" s="4" t="str">
        <f>Cleaned_SalesTable!D1255</f>
        <v>PROD74</v>
      </c>
      <c r="K1255" s="4" t="str">
        <f>VLOOKUP(J1255,Cleaned_ProductTable!$A:$F,2,FALSE())</f>
        <v>Bluetooth Car Audio System</v>
      </c>
      <c r="L1255" s="4" t="str">
        <f>VLOOKUP(J1255,Cleaned_ProductTable!$A:$F,3,FALSE())</f>
        <v>Electronics</v>
      </c>
      <c r="M1255" s="4" t="str">
        <f>VLOOKUP(J1255,Cleaned_ProductTable!$A:$F,4,FALSE())</f>
        <v>Bruce-Bowen</v>
      </c>
      <c r="N1255" s="4">
        <f>VLOOKUP(J1255,Cleaned_ProductTable!$A:$F,5,FALSE())</f>
        <v>403.71</v>
      </c>
      <c r="O1255" s="4" t="str">
        <f>Cleaned_SalesTable!E1255</f>
        <v>STORE1</v>
      </c>
      <c r="P1255" s="4" t="str">
        <f>VLOOKUP(O1255,Cleaned_StoreTable!$A:$F,2,FALSE())</f>
        <v>Martinez, Adkins and Johnson</v>
      </c>
      <c r="Q1255" s="4" t="str">
        <f>VLOOKUP(O1255,Cleaned_StoreTable!$A:$F,3,FALSE())</f>
        <v>North</v>
      </c>
      <c r="R1255" s="4" t="str">
        <f>VLOOKUP(O1255,Cleaned_StoreTable!$A:$F,5,FALSE())</f>
        <v>Flagship</v>
      </c>
      <c r="S1255" s="4">
        <f>Cleaned_SalesTable!F1255</f>
        <v>1</v>
      </c>
      <c r="T1255" s="9">
        <f>Cleaned_SalesTable!G1255</f>
        <v>842.46</v>
      </c>
      <c r="U1255" s="8">
        <f>Cleaned_SalesTable!H1255</f>
        <v>0.05</v>
      </c>
      <c r="V1255" s="4" t="str">
        <f>Cleaned_SalesTable!I1255</f>
        <v>COD</v>
      </c>
      <c r="W1255" s="9">
        <f>Cleaned_SalesTable!J1255</f>
        <v>800.33699999999999</v>
      </c>
      <c r="X1255" s="9">
        <f t="shared" si="116"/>
        <v>403.71</v>
      </c>
      <c r="Y1255" s="9">
        <f t="shared" si="117"/>
        <v>396.63</v>
      </c>
      <c r="Z1255" s="10">
        <f t="shared" si="118"/>
        <v>0.49559999999999998</v>
      </c>
      <c r="AA1255" s="4" t="str">
        <f t="shared" si="119"/>
        <v>Standard</v>
      </c>
    </row>
    <row r="1256" spans="1:27" ht="15" customHeight="1" x14ac:dyDescent="0.3">
      <c r="A1256" s="4" t="str">
        <f>Cleaned_SalesTable!A1256</f>
        <v>SALE1254</v>
      </c>
      <c r="B1256" s="26">
        <f>Cleaned_SalesTable!B1256</f>
        <v>45543</v>
      </c>
      <c r="C1256" s="4" t="str">
        <f t="shared" si="114"/>
        <v>Sep-2024</v>
      </c>
      <c r="D1256" s="24">
        <f t="shared" si="115"/>
        <v>2024</v>
      </c>
      <c r="E1256" s="4" t="str">
        <f>Cleaned_SalesTable!C1256</f>
        <v>CUST1212</v>
      </c>
      <c r="F1256" s="4" t="str">
        <f>VLOOKUP(E1256,Cleaned_CustomerTable!$A:$H,2,FALSE())</f>
        <v>Blake Harrison</v>
      </c>
      <c r="G1256" s="24">
        <f>VLOOKUP(E1256,Cleaned_CustomerTable!$A:$H,3,FALSE())</f>
        <v>63</v>
      </c>
      <c r="H1256" s="4" t="str">
        <f>VLOOKUP(E1256,Cleaned_CustomerTable!$A:$H,8,FALSE())</f>
        <v>Platinum</v>
      </c>
      <c r="I1256" s="4" t="str">
        <f>VLOOKUP(E1256,Cleaned_CustomerTable!$A:$H,6,FALSE())</f>
        <v>Washington</v>
      </c>
      <c r="J1256" s="4" t="str">
        <f>Cleaned_SalesTable!D1256</f>
        <v>PROD36</v>
      </c>
      <c r="K1256" s="4" t="str">
        <f>VLOOKUP(J1256,Cleaned_ProductTable!$A:$F,2,FALSE())</f>
        <v>Women's Summer Dress</v>
      </c>
      <c r="L1256" s="4" t="str">
        <f>VLOOKUP(J1256,Cleaned_ProductTable!$A:$F,3,FALSE())</f>
        <v>Clothing</v>
      </c>
      <c r="M1256" s="4" t="str">
        <f>VLOOKUP(J1256,Cleaned_ProductTable!$A:$F,4,FALSE())</f>
        <v>Smith-Mills</v>
      </c>
      <c r="N1256" s="4">
        <f>VLOOKUP(J1256,Cleaned_ProductTable!$A:$F,5,FALSE())</f>
        <v>223.43</v>
      </c>
      <c r="O1256" s="4" t="str">
        <f>Cleaned_SalesTable!E1256</f>
        <v>STORE11</v>
      </c>
      <c r="P1256" s="4" t="str">
        <f>VLOOKUP(O1256,Cleaned_StoreTable!$A:$F,2,FALSE())</f>
        <v>Aguirre-Keller</v>
      </c>
      <c r="Q1256" s="4" t="str">
        <f>VLOOKUP(O1256,Cleaned_StoreTable!$A:$F,3,FALSE())</f>
        <v>South</v>
      </c>
      <c r="R1256" s="4" t="str">
        <f>VLOOKUP(O1256,Cleaned_StoreTable!$A:$F,5,FALSE())</f>
        <v>Online</v>
      </c>
      <c r="S1256" s="4">
        <f>Cleaned_SalesTable!F1256</f>
        <v>3</v>
      </c>
      <c r="T1256" s="9">
        <f>Cleaned_SalesTable!G1256</f>
        <v>120.67</v>
      </c>
      <c r="U1256" s="8">
        <f>Cleaned_SalesTable!H1256</f>
        <v>0.08</v>
      </c>
      <c r="V1256" s="4" t="str">
        <f>Cleaned_SalesTable!I1256</f>
        <v>COD</v>
      </c>
      <c r="W1256" s="9">
        <f>Cleaned_SalesTable!J1256</f>
        <v>333.04919999999998</v>
      </c>
      <c r="X1256" s="9">
        <f t="shared" si="116"/>
        <v>670.29</v>
      </c>
      <c r="Y1256" s="9">
        <f t="shared" si="117"/>
        <v>-337.24</v>
      </c>
      <c r="Z1256" s="10">
        <f t="shared" si="118"/>
        <v>-1.0125999999999999</v>
      </c>
      <c r="AA1256" s="4" t="str">
        <f t="shared" si="119"/>
        <v>Standard</v>
      </c>
    </row>
    <row r="1257" spans="1:27" ht="15" customHeight="1" x14ac:dyDescent="0.3">
      <c r="A1257" s="4" t="str">
        <f>Cleaned_SalesTable!A1257</f>
        <v>SALE1255</v>
      </c>
      <c r="B1257" s="26">
        <f>Cleaned_SalesTable!B1257</f>
        <v>45402</v>
      </c>
      <c r="C1257" s="4" t="str">
        <f t="shared" si="114"/>
        <v>Apr-2024</v>
      </c>
      <c r="D1257" s="24">
        <f t="shared" si="115"/>
        <v>2024</v>
      </c>
      <c r="E1257" s="4" t="str">
        <f>Cleaned_SalesTable!C1257</f>
        <v>CUST1497</v>
      </c>
      <c r="F1257" s="4" t="str">
        <f>VLOOKUP(E1257,Cleaned_CustomerTable!$A:$H,2,FALSE())</f>
        <v>Sarah Marsh</v>
      </c>
      <c r="G1257" s="24">
        <f>VLOOKUP(E1257,Cleaned_CustomerTable!$A:$H,3,FALSE())</f>
        <v>47</v>
      </c>
      <c r="H1257" s="4" t="str">
        <f>VLOOKUP(E1257,Cleaned_CustomerTable!$A:$H,8,FALSE())</f>
        <v>Gold</v>
      </c>
      <c r="I1257" s="4" t="str">
        <f>VLOOKUP(E1257,Cleaned_CustomerTable!$A:$H,6,FALSE())</f>
        <v>New York</v>
      </c>
      <c r="J1257" s="4" t="str">
        <f>Cleaned_SalesTable!D1257</f>
        <v>PROD20</v>
      </c>
      <c r="K1257" s="4" t="str">
        <f>VLOOKUP(J1257,Cleaned_ProductTable!$A:$F,2,FALSE())</f>
        <v>Outdoor Sports Water Bottle</v>
      </c>
      <c r="L1257" s="4" t="str">
        <f>VLOOKUP(J1257,Cleaned_ProductTable!$A:$F,3,FALSE())</f>
        <v>Sports</v>
      </c>
      <c r="M1257" s="4" t="str">
        <f>VLOOKUP(J1257,Cleaned_ProductTable!$A:$F,4,FALSE())</f>
        <v>Soto-Ellis</v>
      </c>
      <c r="N1257" s="4">
        <f>VLOOKUP(J1257,Cleaned_ProductTable!$A:$F,5,FALSE())</f>
        <v>131.51</v>
      </c>
      <c r="O1257" s="4" t="str">
        <f>Cleaned_SalesTable!E1257</f>
        <v>STORE3</v>
      </c>
      <c r="P1257" s="4" t="str">
        <f>VLOOKUP(O1257,Cleaned_StoreTable!$A:$F,2,FALSE())</f>
        <v>Johnson-Wright</v>
      </c>
      <c r="Q1257" s="4" t="str">
        <f>VLOOKUP(O1257,Cleaned_StoreTable!$A:$F,3,FALSE())</f>
        <v>North</v>
      </c>
      <c r="R1257" s="4" t="str">
        <f>VLOOKUP(O1257,Cleaned_StoreTable!$A:$F,5,FALSE())</f>
        <v>Outlet</v>
      </c>
      <c r="S1257" s="4">
        <f>Cleaned_SalesTable!F1257</f>
        <v>4</v>
      </c>
      <c r="T1257" s="9">
        <f>Cleaned_SalesTable!G1257</f>
        <v>176.13</v>
      </c>
      <c r="U1257" s="8">
        <f>Cleaned_SalesTable!H1257</f>
        <v>0.27</v>
      </c>
      <c r="V1257" s="4" t="str">
        <f>Cleaned_SalesTable!I1257</f>
        <v>PayPal</v>
      </c>
      <c r="W1257" s="9">
        <f>Cleaned_SalesTable!J1257</f>
        <v>514.29960000000005</v>
      </c>
      <c r="X1257" s="9">
        <f t="shared" si="116"/>
        <v>526.04</v>
      </c>
      <c r="Y1257" s="9">
        <f t="shared" si="117"/>
        <v>-11.74</v>
      </c>
      <c r="Z1257" s="10">
        <f t="shared" si="118"/>
        <v>-2.2800000000000001E-2</v>
      </c>
      <c r="AA1257" s="4" t="str">
        <f t="shared" si="119"/>
        <v>Standard</v>
      </c>
    </row>
    <row r="1258" spans="1:27" ht="15" customHeight="1" x14ac:dyDescent="0.3">
      <c r="A1258" s="4" t="str">
        <f>Cleaned_SalesTable!A1258</f>
        <v>SALE1256</v>
      </c>
      <c r="B1258" s="26">
        <f>Cleaned_SalesTable!B1258</f>
        <v>45671</v>
      </c>
      <c r="C1258" s="4" t="str">
        <f t="shared" si="114"/>
        <v>Jan-2025</v>
      </c>
      <c r="D1258" s="24">
        <f t="shared" si="115"/>
        <v>2025</v>
      </c>
      <c r="E1258" s="4" t="str">
        <f>Cleaned_SalesTable!C1258</f>
        <v>CUST1450</v>
      </c>
      <c r="F1258" s="4" t="str">
        <f>VLOOKUP(E1258,Cleaned_CustomerTable!$A:$H,2,FALSE())</f>
        <v>Shane Mills</v>
      </c>
      <c r="G1258" s="24">
        <f>VLOOKUP(E1258,Cleaned_CustomerTable!$A:$H,3,FALSE())</f>
        <v>59</v>
      </c>
      <c r="H1258" s="4" t="str">
        <f>VLOOKUP(E1258,Cleaned_CustomerTable!$A:$H,8,FALSE())</f>
        <v>Bronze</v>
      </c>
      <c r="I1258" s="4" t="str">
        <f>VLOOKUP(E1258,Cleaned_CustomerTable!$A:$H,6,FALSE())</f>
        <v>Nebraska</v>
      </c>
      <c r="J1258" s="4" t="str">
        <f>Cleaned_SalesTable!D1258</f>
        <v>PROD63</v>
      </c>
      <c r="K1258" s="4" t="str">
        <f>VLOOKUP(J1258,Cleaned_ProductTable!$A:$F,2,FALSE())</f>
        <v>Organic Sunscreen Lotion</v>
      </c>
      <c r="L1258" s="4" t="str">
        <f>VLOOKUP(J1258,Cleaned_ProductTable!$A:$F,3,FALSE())</f>
        <v>Beauty</v>
      </c>
      <c r="M1258" s="4" t="str">
        <f>VLOOKUP(J1258,Cleaned_ProductTable!$A:$F,4,FALSE())</f>
        <v>Anderson-Riley</v>
      </c>
      <c r="N1258" s="4">
        <f>VLOOKUP(J1258,Cleaned_ProductTable!$A:$F,5,FALSE())</f>
        <v>266.86</v>
      </c>
      <c r="O1258" s="4" t="str">
        <f>Cleaned_SalesTable!E1258</f>
        <v>STORE11</v>
      </c>
      <c r="P1258" s="4" t="str">
        <f>VLOOKUP(O1258,Cleaned_StoreTable!$A:$F,2,FALSE())</f>
        <v>Aguirre-Keller</v>
      </c>
      <c r="Q1258" s="4" t="str">
        <f>VLOOKUP(O1258,Cleaned_StoreTable!$A:$F,3,FALSE())</f>
        <v>South</v>
      </c>
      <c r="R1258" s="4" t="str">
        <f>VLOOKUP(O1258,Cleaned_StoreTable!$A:$F,5,FALSE())</f>
        <v>Online</v>
      </c>
      <c r="S1258" s="4">
        <f>Cleaned_SalesTable!F1258</f>
        <v>4</v>
      </c>
      <c r="T1258" s="9">
        <f>Cleaned_SalesTable!G1258</f>
        <v>592.67999999999995</v>
      </c>
      <c r="U1258" s="8">
        <f>Cleaned_SalesTable!H1258</f>
        <v>0.03</v>
      </c>
      <c r="V1258" s="4" t="str">
        <f>Cleaned_SalesTable!I1258</f>
        <v>Credit Card</v>
      </c>
      <c r="W1258" s="9">
        <f>Cleaned_SalesTable!J1258</f>
        <v>2299.5983999999999</v>
      </c>
      <c r="X1258" s="9">
        <f t="shared" si="116"/>
        <v>1067.44</v>
      </c>
      <c r="Y1258" s="9">
        <f t="shared" si="117"/>
        <v>1232.1600000000001</v>
      </c>
      <c r="Z1258" s="10">
        <f t="shared" si="118"/>
        <v>0.53580000000000005</v>
      </c>
      <c r="AA1258" s="4" t="str">
        <f t="shared" si="119"/>
        <v>High Value</v>
      </c>
    </row>
    <row r="1259" spans="1:27" ht="15" customHeight="1" x14ac:dyDescent="0.3">
      <c r="A1259" s="4" t="str">
        <f>Cleaned_SalesTable!A1259</f>
        <v>SALE1257</v>
      </c>
      <c r="B1259" s="26">
        <f>Cleaned_SalesTable!B1259</f>
        <v>45367</v>
      </c>
      <c r="C1259" s="4" t="str">
        <f t="shared" si="114"/>
        <v>Mar-2024</v>
      </c>
      <c r="D1259" s="24">
        <f t="shared" si="115"/>
        <v>2024</v>
      </c>
      <c r="E1259" s="4" t="str">
        <f>Cleaned_SalesTable!C1259</f>
        <v>CUST1176</v>
      </c>
      <c r="F1259" s="4" t="str">
        <f>VLOOKUP(E1259,Cleaned_CustomerTable!$A:$H,2,FALSE())</f>
        <v>John Bradford</v>
      </c>
      <c r="G1259" s="24">
        <f>VLOOKUP(E1259,Cleaned_CustomerTable!$A:$H,3,FALSE())</f>
        <v>48</v>
      </c>
      <c r="H1259" s="4" t="str">
        <f>VLOOKUP(E1259,Cleaned_CustomerTable!$A:$H,8,FALSE())</f>
        <v>Silver</v>
      </c>
      <c r="I1259" s="4" t="str">
        <f>VLOOKUP(E1259,Cleaned_CustomerTable!$A:$H,6,FALSE())</f>
        <v>Vermont</v>
      </c>
      <c r="J1259" s="4" t="str">
        <f>Cleaned_SalesTable!D1259</f>
        <v>PROD70</v>
      </c>
      <c r="K1259" s="4" t="str">
        <f>VLOOKUP(J1259,Cleaned_ProductTable!$A:$F,2,FALSE())</f>
        <v>Kitchen Storage Rack</v>
      </c>
      <c r="L1259" s="4" t="str">
        <f>VLOOKUP(J1259,Cleaned_ProductTable!$A:$F,3,FALSE())</f>
        <v>Home</v>
      </c>
      <c r="M1259" s="4" t="str">
        <f>VLOOKUP(J1259,Cleaned_ProductTable!$A:$F,4,FALSE())</f>
        <v>Duran Group</v>
      </c>
      <c r="N1259" s="4">
        <f>VLOOKUP(J1259,Cleaned_ProductTable!$A:$F,5,FALSE())</f>
        <v>138.05000000000001</v>
      </c>
      <c r="O1259" s="4" t="str">
        <f>Cleaned_SalesTable!E1259</f>
        <v>STORE4</v>
      </c>
      <c r="P1259" s="4" t="str">
        <f>VLOOKUP(O1259,Cleaned_StoreTable!$A:$F,2,FALSE())</f>
        <v>Alexander Group</v>
      </c>
      <c r="Q1259" s="4" t="str">
        <f>VLOOKUP(O1259,Cleaned_StoreTable!$A:$F,3,FALSE())</f>
        <v>South</v>
      </c>
      <c r="R1259" s="4" t="str">
        <f>VLOOKUP(O1259,Cleaned_StoreTable!$A:$F,5,FALSE())</f>
        <v>Online</v>
      </c>
      <c r="S1259" s="4">
        <f>Cleaned_SalesTable!F1259</f>
        <v>4</v>
      </c>
      <c r="T1259" s="9">
        <f>Cleaned_SalesTable!G1259</f>
        <v>662.43</v>
      </c>
      <c r="U1259" s="8">
        <f>Cleaned_SalesTable!H1259</f>
        <v>0.24</v>
      </c>
      <c r="V1259" s="4" t="str">
        <f>Cleaned_SalesTable!I1259</f>
        <v>PayPal</v>
      </c>
      <c r="W1259" s="9">
        <f>Cleaned_SalesTable!J1259</f>
        <v>2013.7872</v>
      </c>
      <c r="X1259" s="9">
        <f t="shared" si="116"/>
        <v>552.20000000000005</v>
      </c>
      <c r="Y1259" s="9">
        <f t="shared" si="117"/>
        <v>1461.59</v>
      </c>
      <c r="Z1259" s="10">
        <f t="shared" si="118"/>
        <v>0.7258</v>
      </c>
      <c r="AA1259" s="4" t="str">
        <f t="shared" si="119"/>
        <v>High Value</v>
      </c>
    </row>
    <row r="1260" spans="1:27" ht="15" customHeight="1" x14ac:dyDescent="0.3">
      <c r="A1260" s="4" t="str">
        <f>Cleaned_SalesTable!A1260</f>
        <v>SALE1258</v>
      </c>
      <c r="B1260" s="26">
        <f>Cleaned_SalesTable!B1260</f>
        <v>45488</v>
      </c>
      <c r="C1260" s="4" t="str">
        <f t="shared" si="114"/>
        <v>Jul-2024</v>
      </c>
      <c r="D1260" s="24">
        <f t="shared" si="115"/>
        <v>2024</v>
      </c>
      <c r="E1260" s="4" t="str">
        <f>Cleaned_SalesTable!C1260</f>
        <v>CUST1128</v>
      </c>
      <c r="F1260" s="4" t="str">
        <f>VLOOKUP(E1260,Cleaned_CustomerTable!$A:$H,2,FALSE())</f>
        <v>Susan Mcdonald</v>
      </c>
      <c r="G1260" s="24">
        <f>VLOOKUP(E1260,Cleaned_CustomerTable!$A:$H,3,FALSE())</f>
        <v>45</v>
      </c>
      <c r="H1260" s="4" t="str">
        <f>VLOOKUP(E1260,Cleaned_CustomerTable!$A:$H,8,FALSE())</f>
        <v>Silver</v>
      </c>
      <c r="I1260" s="4" t="str">
        <f>VLOOKUP(E1260,Cleaned_CustomerTable!$A:$H,6,FALSE())</f>
        <v>Arkansas</v>
      </c>
      <c r="J1260" s="4" t="str">
        <f>Cleaned_SalesTable!D1260</f>
        <v>PROD43</v>
      </c>
      <c r="K1260" s="4" t="str">
        <f>VLOOKUP(J1260,Cleaned_ProductTable!$A:$F,2,FALSE())</f>
        <v>USB External Hard Drive</v>
      </c>
      <c r="L1260" s="4" t="str">
        <f>VLOOKUP(J1260,Cleaned_ProductTable!$A:$F,3,FALSE())</f>
        <v>Electronics</v>
      </c>
      <c r="M1260" s="4" t="str">
        <f>VLOOKUP(J1260,Cleaned_ProductTable!$A:$F,4,FALSE())</f>
        <v>Robinson Inc</v>
      </c>
      <c r="N1260" s="4">
        <f>VLOOKUP(J1260,Cleaned_ProductTable!$A:$F,5,FALSE())</f>
        <v>253.33</v>
      </c>
      <c r="O1260" s="4" t="str">
        <f>Cleaned_SalesTable!E1260</f>
        <v>STORE8</v>
      </c>
      <c r="P1260" s="4" t="str">
        <f>VLOOKUP(O1260,Cleaned_StoreTable!$A:$F,2,FALSE())</f>
        <v>Bean, Jones and Park</v>
      </c>
      <c r="Q1260" s="4" t="str">
        <f>VLOOKUP(O1260,Cleaned_StoreTable!$A:$F,3,FALSE())</f>
        <v>West</v>
      </c>
      <c r="R1260" s="4" t="str">
        <f>VLOOKUP(O1260,Cleaned_StoreTable!$A:$F,5,FALSE())</f>
        <v>Online</v>
      </c>
      <c r="S1260" s="4">
        <f>Cleaned_SalesTable!F1260</f>
        <v>3</v>
      </c>
      <c r="T1260" s="9">
        <f>Cleaned_SalesTable!G1260</f>
        <v>518.35</v>
      </c>
      <c r="U1260" s="8">
        <f>Cleaned_SalesTable!H1260</f>
        <v>0.21</v>
      </c>
      <c r="V1260" s="4" t="str">
        <f>Cleaned_SalesTable!I1260</f>
        <v>COD</v>
      </c>
      <c r="W1260" s="9">
        <f>Cleaned_SalesTable!J1260</f>
        <v>1228.4894999999999</v>
      </c>
      <c r="X1260" s="9">
        <f t="shared" si="116"/>
        <v>759.99</v>
      </c>
      <c r="Y1260" s="9">
        <f t="shared" si="117"/>
        <v>468.5</v>
      </c>
      <c r="Z1260" s="10">
        <f t="shared" si="118"/>
        <v>0.38140000000000002</v>
      </c>
      <c r="AA1260" s="4" t="str">
        <f t="shared" si="119"/>
        <v>High Value</v>
      </c>
    </row>
    <row r="1261" spans="1:27" ht="15" customHeight="1" x14ac:dyDescent="0.3">
      <c r="A1261" s="4" t="str">
        <f>Cleaned_SalesTable!A1261</f>
        <v>SALE1259</v>
      </c>
      <c r="B1261" s="26">
        <f>Cleaned_SalesTable!B1261</f>
        <v>45509</v>
      </c>
      <c r="C1261" s="4" t="str">
        <f t="shared" si="114"/>
        <v>Aug-2024</v>
      </c>
      <c r="D1261" s="24">
        <f t="shared" si="115"/>
        <v>2024</v>
      </c>
      <c r="E1261" s="4" t="str">
        <f>Cleaned_SalesTable!C1261</f>
        <v>CUST1310</v>
      </c>
      <c r="F1261" s="4" t="str">
        <f>VLOOKUP(E1261,Cleaned_CustomerTable!$A:$H,2,FALSE())</f>
        <v>Kara Dodson</v>
      </c>
      <c r="G1261" s="24">
        <f>VLOOKUP(E1261,Cleaned_CustomerTable!$A:$H,3,FALSE())</f>
        <v>20</v>
      </c>
      <c r="H1261" s="4" t="str">
        <f>VLOOKUP(E1261,Cleaned_CustomerTable!$A:$H,8,FALSE())</f>
        <v>Silver</v>
      </c>
      <c r="I1261" s="4" t="str">
        <f>VLOOKUP(E1261,Cleaned_CustomerTable!$A:$H,6,FALSE())</f>
        <v>Vermont</v>
      </c>
      <c r="J1261" s="4" t="str">
        <f>Cleaned_SalesTable!D1261</f>
        <v>PROD61</v>
      </c>
      <c r="K1261" s="4" t="str">
        <f>VLOOKUP(J1261,Cleaned_ProductTable!$A:$F,2,FALSE())</f>
        <v>Tennis Ball 3-Pack</v>
      </c>
      <c r="L1261" s="4" t="str">
        <f>VLOOKUP(J1261,Cleaned_ProductTable!$A:$F,3,FALSE())</f>
        <v>Sports</v>
      </c>
      <c r="M1261" s="4" t="str">
        <f>VLOOKUP(J1261,Cleaned_ProductTable!$A:$F,4,FALSE())</f>
        <v>Lopez LLC</v>
      </c>
      <c r="N1261" s="4">
        <f>VLOOKUP(J1261,Cleaned_ProductTable!$A:$F,5,FALSE())</f>
        <v>103.45</v>
      </c>
      <c r="O1261" s="4" t="str">
        <f>Cleaned_SalesTable!E1261</f>
        <v>STORE5</v>
      </c>
      <c r="P1261" s="4" t="str">
        <f>VLOOKUP(O1261,Cleaned_StoreTable!$A:$F,2,FALSE())</f>
        <v>Gray Ltd</v>
      </c>
      <c r="Q1261" s="4" t="str">
        <f>VLOOKUP(O1261,Cleaned_StoreTable!$A:$F,3,FALSE())</f>
        <v>North</v>
      </c>
      <c r="R1261" s="4" t="str">
        <f>VLOOKUP(O1261,Cleaned_StoreTable!$A:$F,5,FALSE())</f>
        <v>Outlet</v>
      </c>
      <c r="S1261" s="4">
        <f>Cleaned_SalesTable!F1261</f>
        <v>1</v>
      </c>
      <c r="T1261" s="9">
        <f>Cleaned_SalesTable!G1261</f>
        <v>85.58</v>
      </c>
      <c r="U1261" s="8">
        <f>Cleaned_SalesTable!H1261</f>
        <v>0.1</v>
      </c>
      <c r="V1261" s="4" t="str">
        <f>Cleaned_SalesTable!I1261</f>
        <v>COD</v>
      </c>
      <c r="W1261" s="9">
        <f>Cleaned_SalesTable!J1261</f>
        <v>77.022000000000006</v>
      </c>
      <c r="X1261" s="9">
        <f t="shared" si="116"/>
        <v>103.45</v>
      </c>
      <c r="Y1261" s="9">
        <f t="shared" si="117"/>
        <v>-26.43</v>
      </c>
      <c r="Z1261" s="10">
        <f t="shared" si="118"/>
        <v>-0.34310000000000002</v>
      </c>
      <c r="AA1261" s="4" t="str">
        <f t="shared" si="119"/>
        <v>Standard</v>
      </c>
    </row>
    <row r="1262" spans="1:27" ht="15" customHeight="1" x14ac:dyDescent="0.3">
      <c r="A1262" s="4" t="str">
        <f>Cleaned_SalesTable!A1262</f>
        <v>SALE1260</v>
      </c>
      <c r="B1262" s="26">
        <f>Cleaned_SalesTable!B1262</f>
        <v>45323</v>
      </c>
      <c r="C1262" s="4" t="str">
        <f t="shared" si="114"/>
        <v>Feb-2024</v>
      </c>
      <c r="D1262" s="24">
        <f t="shared" si="115"/>
        <v>2024</v>
      </c>
      <c r="E1262" s="4" t="str">
        <f>Cleaned_SalesTable!C1262</f>
        <v>CUST1363</v>
      </c>
      <c r="F1262" s="4" t="str">
        <f>VLOOKUP(E1262,Cleaned_CustomerTable!$A:$H,2,FALSE())</f>
        <v>Elizabeth Smith</v>
      </c>
      <c r="G1262" s="24">
        <f>VLOOKUP(E1262,Cleaned_CustomerTable!$A:$H,3,FALSE())</f>
        <v>23</v>
      </c>
      <c r="H1262" s="4" t="str">
        <f>VLOOKUP(E1262,Cleaned_CustomerTable!$A:$H,8,FALSE())</f>
        <v>Bronze</v>
      </c>
      <c r="I1262" s="4" t="str">
        <f>VLOOKUP(E1262,Cleaned_CustomerTable!$A:$H,6,FALSE())</f>
        <v>Ohio</v>
      </c>
      <c r="J1262" s="4" t="str">
        <f>Cleaned_SalesTable!D1262</f>
        <v>PROD87</v>
      </c>
      <c r="K1262" s="4" t="str">
        <f>VLOOKUP(J1262,Cleaned_ProductTable!$A:$F,2,FALSE())</f>
        <v>LED Bedside Lamp</v>
      </c>
      <c r="L1262" s="4" t="str">
        <f>VLOOKUP(J1262,Cleaned_ProductTable!$A:$F,3,FALSE())</f>
        <v>Home</v>
      </c>
      <c r="M1262" s="4" t="str">
        <f>VLOOKUP(J1262,Cleaned_ProductTable!$A:$F,4,FALSE())</f>
        <v>Aguilar, Horton and Lewis</v>
      </c>
      <c r="N1262" s="4">
        <f>VLOOKUP(J1262,Cleaned_ProductTable!$A:$F,5,FALSE())</f>
        <v>371.38</v>
      </c>
      <c r="O1262" s="4" t="str">
        <f>Cleaned_SalesTable!E1262</f>
        <v>STORE1</v>
      </c>
      <c r="P1262" s="4" t="str">
        <f>VLOOKUP(O1262,Cleaned_StoreTable!$A:$F,2,FALSE())</f>
        <v>Martinez, Adkins and Johnson</v>
      </c>
      <c r="Q1262" s="4" t="str">
        <f>VLOOKUP(O1262,Cleaned_StoreTable!$A:$F,3,FALSE())</f>
        <v>North</v>
      </c>
      <c r="R1262" s="4" t="str">
        <f>VLOOKUP(O1262,Cleaned_StoreTable!$A:$F,5,FALSE())</f>
        <v>Flagship</v>
      </c>
      <c r="S1262" s="4">
        <f>Cleaned_SalesTable!F1262</f>
        <v>4</v>
      </c>
      <c r="T1262" s="9">
        <f>Cleaned_SalesTable!G1262</f>
        <v>800</v>
      </c>
      <c r="U1262" s="8">
        <f>Cleaned_SalesTable!H1262</f>
        <v>0.2</v>
      </c>
      <c r="V1262" s="4" t="str">
        <f>Cleaned_SalesTable!I1262</f>
        <v>Credit Card</v>
      </c>
      <c r="W1262" s="9">
        <f>Cleaned_SalesTable!J1262</f>
        <v>2560</v>
      </c>
      <c r="X1262" s="9">
        <f t="shared" si="116"/>
        <v>1485.52</v>
      </c>
      <c r="Y1262" s="9">
        <f t="shared" si="117"/>
        <v>1074.48</v>
      </c>
      <c r="Z1262" s="10">
        <f t="shared" si="118"/>
        <v>0.41970000000000002</v>
      </c>
      <c r="AA1262" s="4" t="str">
        <f t="shared" si="119"/>
        <v>High Value</v>
      </c>
    </row>
    <row r="1263" spans="1:27" ht="15" customHeight="1" x14ac:dyDescent="0.3">
      <c r="A1263" s="4" t="str">
        <f>Cleaned_SalesTable!A1263</f>
        <v>SALE1261</v>
      </c>
      <c r="B1263" s="26">
        <f>Cleaned_SalesTable!B1263</f>
        <v>45889</v>
      </c>
      <c r="C1263" s="4" t="str">
        <f t="shared" si="114"/>
        <v>Aug-2025</v>
      </c>
      <c r="D1263" s="24">
        <f t="shared" si="115"/>
        <v>2025</v>
      </c>
      <c r="E1263" s="4" t="str">
        <f>Cleaned_SalesTable!C1263</f>
        <v>CUST1155</v>
      </c>
      <c r="F1263" s="4" t="str">
        <f>VLOOKUP(E1263,Cleaned_CustomerTable!$A:$H,2,FALSE())</f>
        <v>Curtis Haynes</v>
      </c>
      <c r="G1263" s="24">
        <f>VLOOKUP(E1263,Cleaned_CustomerTable!$A:$H,3,FALSE())</f>
        <v>60</v>
      </c>
      <c r="H1263" s="4" t="str">
        <f>VLOOKUP(E1263,Cleaned_CustomerTable!$A:$H,8,FALSE())</f>
        <v>Gold</v>
      </c>
      <c r="I1263" s="4" t="str">
        <f>VLOOKUP(E1263,Cleaned_CustomerTable!$A:$H,6,FALSE())</f>
        <v>Iowa</v>
      </c>
      <c r="J1263" s="4" t="str">
        <f>Cleaned_SalesTable!D1263</f>
        <v>PROD60</v>
      </c>
      <c r="K1263" s="4" t="str">
        <f>VLOOKUP(J1263,Cleaned_ProductTable!$A:$F,2,FALSE())</f>
        <v>Luxury Perfume Spray</v>
      </c>
      <c r="L1263" s="4" t="str">
        <f>VLOOKUP(J1263,Cleaned_ProductTable!$A:$F,3,FALSE())</f>
        <v>Beauty</v>
      </c>
      <c r="M1263" s="4" t="str">
        <f>VLOOKUP(J1263,Cleaned_ProductTable!$A:$F,4,FALSE())</f>
        <v>Gibson, Green and Lopez</v>
      </c>
      <c r="N1263" s="4">
        <f>VLOOKUP(J1263,Cleaned_ProductTable!$A:$F,5,FALSE())</f>
        <v>482.75</v>
      </c>
      <c r="O1263" s="4" t="str">
        <f>Cleaned_SalesTable!E1263</f>
        <v>STORE10</v>
      </c>
      <c r="P1263" s="4" t="str">
        <f>VLOOKUP(O1263,Cleaned_StoreTable!$A:$F,2,FALSE())</f>
        <v>Hill, Wagner and Ballard</v>
      </c>
      <c r="Q1263" s="4" t="str">
        <f>VLOOKUP(O1263,Cleaned_StoreTable!$A:$F,3,FALSE())</f>
        <v>East</v>
      </c>
      <c r="R1263" s="4" t="str">
        <f>VLOOKUP(O1263,Cleaned_StoreTable!$A:$F,5,FALSE())</f>
        <v>Online</v>
      </c>
      <c r="S1263" s="4">
        <f>Cleaned_SalesTable!F1263</f>
        <v>3</v>
      </c>
      <c r="T1263" s="9">
        <f>Cleaned_SalesTable!G1263</f>
        <v>118.25</v>
      </c>
      <c r="U1263" s="8">
        <f>Cleaned_SalesTable!H1263</f>
        <v>0.26</v>
      </c>
      <c r="V1263" s="4" t="str">
        <f>Cleaned_SalesTable!I1263</f>
        <v>PayPal</v>
      </c>
      <c r="W1263" s="9">
        <f>Cleaned_SalesTable!J1263</f>
        <v>262.51499999999999</v>
      </c>
      <c r="X1263" s="9">
        <f t="shared" si="116"/>
        <v>1448.25</v>
      </c>
      <c r="Y1263" s="9">
        <f t="shared" si="117"/>
        <v>-1185.74</v>
      </c>
      <c r="Z1263" s="10">
        <f t="shared" si="118"/>
        <v>-4.5167999999999999</v>
      </c>
      <c r="AA1263" s="4" t="str">
        <f t="shared" si="119"/>
        <v>Standard</v>
      </c>
    </row>
    <row r="1264" spans="1:27" ht="15" customHeight="1" x14ac:dyDescent="0.3">
      <c r="A1264" s="4" t="str">
        <f>Cleaned_SalesTable!A1264</f>
        <v>SALE1262</v>
      </c>
      <c r="B1264" s="26">
        <f>Cleaned_SalesTable!B1264</f>
        <v>45253</v>
      </c>
      <c r="C1264" s="4" t="str">
        <f t="shared" si="114"/>
        <v>Nov-2023</v>
      </c>
      <c r="D1264" s="24">
        <f t="shared" si="115"/>
        <v>2023</v>
      </c>
      <c r="E1264" s="4" t="str">
        <f>Cleaned_SalesTable!C1264</f>
        <v>CUST1421</v>
      </c>
      <c r="F1264" s="4" t="str">
        <f>VLOOKUP(E1264,Cleaned_CustomerTable!$A:$H,2,FALSE())</f>
        <v>Holly Robinson</v>
      </c>
      <c r="G1264" s="24">
        <f>VLOOKUP(E1264,Cleaned_CustomerTable!$A:$H,3,FALSE())</f>
        <v>45</v>
      </c>
      <c r="H1264" s="4" t="str">
        <f>VLOOKUP(E1264,Cleaned_CustomerTable!$A:$H,8,FALSE())</f>
        <v>Platinum</v>
      </c>
      <c r="I1264" s="4" t="str">
        <f>VLOOKUP(E1264,Cleaned_CustomerTable!$A:$H,6,FALSE())</f>
        <v>Washington</v>
      </c>
      <c r="J1264" s="4" t="str">
        <f>Cleaned_SalesTable!D1264</f>
        <v>PROD32</v>
      </c>
      <c r="K1264" s="4" t="str">
        <f>VLOOKUP(J1264,Cleaned_ProductTable!$A:$F,2,FALSE())</f>
        <v>Vitamin C Face Serum</v>
      </c>
      <c r="L1264" s="4" t="str">
        <f>VLOOKUP(J1264,Cleaned_ProductTable!$A:$F,3,FALSE())</f>
        <v>Beauty</v>
      </c>
      <c r="M1264" s="4" t="str">
        <f>VLOOKUP(J1264,Cleaned_ProductTable!$A:$F,4,FALSE())</f>
        <v>Griffin Ltd</v>
      </c>
      <c r="N1264" s="4">
        <f>VLOOKUP(J1264,Cleaned_ProductTable!$A:$F,5,FALSE())</f>
        <v>283.83</v>
      </c>
      <c r="O1264" s="4" t="str">
        <f>Cleaned_SalesTable!E1264</f>
        <v>STORE15</v>
      </c>
      <c r="P1264" s="4" t="str">
        <f>VLOOKUP(O1264,Cleaned_StoreTable!$A:$F,2,FALSE())</f>
        <v>Shelton PLC</v>
      </c>
      <c r="Q1264" s="4" t="str">
        <f>VLOOKUP(O1264,Cleaned_StoreTable!$A:$F,3,FALSE())</f>
        <v>North</v>
      </c>
      <c r="R1264" s="4" t="str">
        <f>VLOOKUP(O1264,Cleaned_StoreTable!$A:$F,5,FALSE())</f>
        <v>Flagship</v>
      </c>
      <c r="S1264" s="4">
        <f>Cleaned_SalesTable!F1264</f>
        <v>1</v>
      </c>
      <c r="T1264" s="9">
        <f>Cleaned_SalesTable!G1264</f>
        <v>223.25</v>
      </c>
      <c r="U1264" s="8">
        <f>Cleaned_SalesTable!H1264</f>
        <v>0.28999999999999998</v>
      </c>
      <c r="V1264" s="4" t="str">
        <f>Cleaned_SalesTable!I1264</f>
        <v>Credit Card</v>
      </c>
      <c r="W1264" s="9">
        <f>Cleaned_SalesTable!J1264</f>
        <v>158.50749999999999</v>
      </c>
      <c r="X1264" s="9">
        <f t="shared" si="116"/>
        <v>283.83</v>
      </c>
      <c r="Y1264" s="9">
        <f t="shared" si="117"/>
        <v>-125.32</v>
      </c>
      <c r="Z1264" s="10">
        <f t="shared" si="118"/>
        <v>-0.79059999999999997</v>
      </c>
      <c r="AA1264" s="4" t="str">
        <f t="shared" si="119"/>
        <v>Standard</v>
      </c>
    </row>
    <row r="1265" spans="1:27" ht="15" customHeight="1" x14ac:dyDescent="0.3">
      <c r="A1265" s="4" t="str">
        <f>Cleaned_SalesTable!A1265</f>
        <v>SALE1263</v>
      </c>
      <c r="B1265" s="26">
        <f>Cleaned_SalesTable!B1265</f>
        <v>45530</v>
      </c>
      <c r="C1265" s="4" t="str">
        <f t="shared" si="114"/>
        <v>Aug-2024</v>
      </c>
      <c r="D1265" s="24">
        <f t="shared" si="115"/>
        <v>2024</v>
      </c>
      <c r="E1265" s="4" t="str">
        <f>Cleaned_SalesTable!C1265</f>
        <v>CUST1427</v>
      </c>
      <c r="F1265" s="4" t="str">
        <f>VLOOKUP(E1265,Cleaned_CustomerTable!$A:$H,2,FALSE())</f>
        <v>Jose Stewart</v>
      </c>
      <c r="G1265" s="24">
        <f>VLOOKUP(E1265,Cleaned_CustomerTable!$A:$H,3,FALSE())</f>
        <v>18</v>
      </c>
      <c r="H1265" s="4" t="str">
        <f>VLOOKUP(E1265,Cleaned_CustomerTable!$A:$H,8,FALSE())</f>
        <v>Gold</v>
      </c>
      <c r="I1265" s="4" t="str">
        <f>VLOOKUP(E1265,Cleaned_CustomerTable!$A:$H,6,FALSE())</f>
        <v>Maine</v>
      </c>
      <c r="J1265" s="4" t="str">
        <f>Cleaned_SalesTable!D1265</f>
        <v>PROD32</v>
      </c>
      <c r="K1265" s="4" t="str">
        <f>VLOOKUP(J1265,Cleaned_ProductTable!$A:$F,2,FALSE())</f>
        <v>Vitamin C Face Serum</v>
      </c>
      <c r="L1265" s="4" t="str">
        <f>VLOOKUP(J1265,Cleaned_ProductTable!$A:$F,3,FALSE())</f>
        <v>Beauty</v>
      </c>
      <c r="M1265" s="4" t="str">
        <f>VLOOKUP(J1265,Cleaned_ProductTable!$A:$F,4,FALSE())</f>
        <v>Griffin Ltd</v>
      </c>
      <c r="N1265" s="4">
        <f>VLOOKUP(J1265,Cleaned_ProductTable!$A:$F,5,FALSE())</f>
        <v>283.83</v>
      </c>
      <c r="O1265" s="4" t="str">
        <f>Cleaned_SalesTable!E1265</f>
        <v>STORE4</v>
      </c>
      <c r="P1265" s="4" t="str">
        <f>VLOOKUP(O1265,Cleaned_StoreTable!$A:$F,2,FALSE())</f>
        <v>Alexander Group</v>
      </c>
      <c r="Q1265" s="4" t="str">
        <f>VLOOKUP(O1265,Cleaned_StoreTable!$A:$F,3,FALSE())</f>
        <v>South</v>
      </c>
      <c r="R1265" s="4" t="str">
        <f>VLOOKUP(O1265,Cleaned_StoreTable!$A:$F,5,FALSE())</f>
        <v>Online</v>
      </c>
      <c r="S1265" s="4">
        <f>Cleaned_SalesTable!F1265</f>
        <v>3</v>
      </c>
      <c r="T1265" s="9">
        <f>Cleaned_SalesTable!G1265</f>
        <v>918.76</v>
      </c>
      <c r="U1265" s="8">
        <f>Cleaned_SalesTable!H1265</f>
        <v>0.2</v>
      </c>
      <c r="V1265" s="4" t="str">
        <f>Cleaned_SalesTable!I1265</f>
        <v>PayPal</v>
      </c>
      <c r="W1265" s="9">
        <f>Cleaned_SalesTable!J1265</f>
        <v>2205.0239999999999</v>
      </c>
      <c r="X1265" s="9">
        <f t="shared" si="116"/>
        <v>851.49</v>
      </c>
      <c r="Y1265" s="9">
        <f t="shared" si="117"/>
        <v>1353.53</v>
      </c>
      <c r="Z1265" s="10">
        <f t="shared" si="118"/>
        <v>0.61380000000000001</v>
      </c>
      <c r="AA1265" s="4" t="str">
        <f t="shared" si="119"/>
        <v>High Value</v>
      </c>
    </row>
    <row r="1266" spans="1:27" ht="15" customHeight="1" x14ac:dyDescent="0.3">
      <c r="A1266" s="4" t="str">
        <f>Cleaned_SalesTable!A1266</f>
        <v>SALE1264</v>
      </c>
      <c r="B1266" s="26">
        <f>Cleaned_SalesTable!B1266</f>
        <v>45491</v>
      </c>
      <c r="C1266" s="4" t="str">
        <f t="shared" si="114"/>
        <v>Jul-2024</v>
      </c>
      <c r="D1266" s="24">
        <f t="shared" si="115"/>
        <v>2024</v>
      </c>
      <c r="E1266" s="4" t="str">
        <f>Cleaned_SalesTable!C1266</f>
        <v>CUST1280</v>
      </c>
      <c r="F1266" s="4" t="str">
        <f>VLOOKUP(E1266,Cleaned_CustomerTable!$A:$H,2,FALSE())</f>
        <v>Antonio Leon</v>
      </c>
      <c r="G1266" s="24">
        <f>VLOOKUP(E1266,Cleaned_CustomerTable!$A:$H,3,FALSE())</f>
        <v>48</v>
      </c>
      <c r="H1266" s="4" t="str">
        <f>VLOOKUP(E1266,Cleaned_CustomerTable!$A:$H,8,FALSE())</f>
        <v>Bronze</v>
      </c>
      <c r="I1266" s="4" t="str">
        <f>VLOOKUP(E1266,Cleaned_CustomerTable!$A:$H,6,FALSE())</f>
        <v>Hawaii</v>
      </c>
      <c r="J1266" s="4" t="str">
        <f>Cleaned_SalesTable!D1266</f>
        <v>PROD84</v>
      </c>
      <c r="K1266" s="4" t="str">
        <f>VLOOKUP(J1266,Cleaned_ProductTable!$A:$F,2,FALSE())</f>
        <v>Wooden Bookshelf</v>
      </c>
      <c r="L1266" s="4" t="str">
        <f>VLOOKUP(J1266,Cleaned_ProductTable!$A:$F,3,FALSE())</f>
        <v>Home</v>
      </c>
      <c r="M1266" s="4" t="str">
        <f>VLOOKUP(J1266,Cleaned_ProductTable!$A:$F,4,FALSE())</f>
        <v>Collins-Stephenson</v>
      </c>
      <c r="N1266" s="4">
        <f>VLOOKUP(J1266,Cleaned_ProductTable!$A:$F,5,FALSE())</f>
        <v>388.46</v>
      </c>
      <c r="O1266" s="4" t="str">
        <f>Cleaned_SalesTable!E1266</f>
        <v>STORE13</v>
      </c>
      <c r="P1266" s="4" t="str">
        <f>VLOOKUP(O1266,Cleaned_StoreTable!$A:$F,2,FALSE())</f>
        <v>Gardner, Humphrey and Contreras</v>
      </c>
      <c r="Q1266" s="4" t="str">
        <f>VLOOKUP(O1266,Cleaned_StoreTable!$A:$F,3,FALSE())</f>
        <v>East</v>
      </c>
      <c r="R1266" s="4" t="str">
        <f>VLOOKUP(O1266,Cleaned_StoreTable!$A:$F,5,FALSE())</f>
        <v>Flagship</v>
      </c>
      <c r="S1266" s="4">
        <f>Cleaned_SalesTable!F1266</f>
        <v>2</v>
      </c>
      <c r="T1266" s="9">
        <f>Cleaned_SalesTable!G1266</f>
        <v>905.26</v>
      </c>
      <c r="U1266" s="8">
        <f>Cleaned_SalesTable!H1266</f>
        <v>0.15</v>
      </c>
      <c r="V1266" s="4" t="str">
        <f>Cleaned_SalesTable!I1266</f>
        <v>COD</v>
      </c>
      <c r="W1266" s="9">
        <f>Cleaned_SalesTable!J1266</f>
        <v>1538.942</v>
      </c>
      <c r="X1266" s="9">
        <f t="shared" si="116"/>
        <v>776.92</v>
      </c>
      <c r="Y1266" s="9">
        <f t="shared" si="117"/>
        <v>762.02</v>
      </c>
      <c r="Z1266" s="10">
        <f t="shared" si="118"/>
        <v>0.49519999999999997</v>
      </c>
      <c r="AA1266" s="4" t="str">
        <f t="shared" si="119"/>
        <v>High Value</v>
      </c>
    </row>
    <row r="1267" spans="1:27" ht="15" customHeight="1" x14ac:dyDescent="0.3">
      <c r="A1267" s="4" t="str">
        <f>Cleaned_SalesTable!A1267</f>
        <v>SALE1265</v>
      </c>
      <c r="B1267" s="26">
        <f>Cleaned_SalesTable!B1267</f>
        <v>45628</v>
      </c>
      <c r="C1267" s="4" t="str">
        <f t="shared" si="114"/>
        <v>Dec-2024</v>
      </c>
      <c r="D1267" s="24">
        <f t="shared" si="115"/>
        <v>2024</v>
      </c>
      <c r="E1267" s="4" t="str">
        <f>Cleaned_SalesTable!C1267</f>
        <v>CUST1312</v>
      </c>
      <c r="F1267" s="4" t="str">
        <f>VLOOKUP(E1267,Cleaned_CustomerTable!$A:$H,2,FALSE())</f>
        <v>Jason Mullins</v>
      </c>
      <c r="G1267" s="24">
        <f>VLOOKUP(E1267,Cleaned_CustomerTable!$A:$H,3,FALSE())</f>
        <v>47</v>
      </c>
      <c r="H1267" s="4" t="str">
        <f>VLOOKUP(E1267,Cleaned_CustomerTable!$A:$H,8,FALSE())</f>
        <v>Silver</v>
      </c>
      <c r="I1267" s="4" t="str">
        <f>VLOOKUP(E1267,Cleaned_CustomerTable!$A:$H,6,FALSE())</f>
        <v>Delaware</v>
      </c>
      <c r="J1267" s="4" t="str">
        <f>Cleaned_SalesTable!D1267</f>
        <v>PROD16</v>
      </c>
      <c r="K1267" s="4" t="str">
        <f>VLOOKUP(J1267,Cleaned_ProductTable!$A:$F,2,FALSE())</f>
        <v>Beard Grooming Kit</v>
      </c>
      <c r="L1267" s="4" t="str">
        <f>VLOOKUP(J1267,Cleaned_ProductTable!$A:$F,3,FALSE())</f>
        <v>Beauty</v>
      </c>
      <c r="M1267" s="4" t="str">
        <f>VLOOKUP(J1267,Cleaned_ProductTable!$A:$F,4,FALSE())</f>
        <v>Erickson-Green</v>
      </c>
      <c r="N1267" s="4">
        <f>VLOOKUP(J1267,Cleaned_ProductTable!$A:$F,5,FALSE())</f>
        <v>337.42</v>
      </c>
      <c r="O1267" s="4" t="str">
        <f>Cleaned_SalesTable!E1267</f>
        <v>STORE19</v>
      </c>
      <c r="P1267" s="4" t="str">
        <f>VLOOKUP(O1267,Cleaned_StoreTable!$A:$F,2,FALSE())</f>
        <v>Mann-Austin</v>
      </c>
      <c r="Q1267" s="4" t="str">
        <f>VLOOKUP(O1267,Cleaned_StoreTable!$A:$F,3,FALSE())</f>
        <v>East</v>
      </c>
      <c r="R1267" s="4" t="str">
        <f>VLOOKUP(O1267,Cleaned_StoreTable!$A:$F,5,FALSE())</f>
        <v>Online</v>
      </c>
      <c r="S1267" s="4">
        <f>Cleaned_SalesTable!F1267</f>
        <v>4</v>
      </c>
      <c r="T1267" s="9">
        <f>Cleaned_SalesTable!G1267</f>
        <v>295.39999999999998</v>
      </c>
      <c r="U1267" s="8">
        <f>Cleaned_SalesTable!H1267</f>
        <v>0.23</v>
      </c>
      <c r="V1267" s="4" t="str">
        <f>Cleaned_SalesTable!I1267</f>
        <v>PayPal</v>
      </c>
      <c r="W1267" s="9">
        <f>Cleaned_SalesTable!J1267</f>
        <v>909.83199999999999</v>
      </c>
      <c r="X1267" s="9">
        <f t="shared" si="116"/>
        <v>1349.68</v>
      </c>
      <c r="Y1267" s="9">
        <f t="shared" si="117"/>
        <v>-439.85</v>
      </c>
      <c r="Z1267" s="10">
        <f t="shared" si="118"/>
        <v>-0.4834</v>
      </c>
      <c r="AA1267" s="4" t="str">
        <f t="shared" si="119"/>
        <v>Standard</v>
      </c>
    </row>
    <row r="1268" spans="1:27" ht="15" customHeight="1" x14ac:dyDescent="0.3">
      <c r="A1268" s="4" t="str">
        <f>Cleaned_SalesTable!A1268</f>
        <v>SALE1266</v>
      </c>
      <c r="B1268" s="26">
        <f>Cleaned_SalesTable!B1268</f>
        <v>45861</v>
      </c>
      <c r="C1268" s="4" t="str">
        <f t="shared" si="114"/>
        <v>Jul-2025</v>
      </c>
      <c r="D1268" s="24">
        <f t="shared" si="115"/>
        <v>2025</v>
      </c>
      <c r="E1268" s="4" t="str">
        <f>Cleaned_SalesTable!C1268</f>
        <v>CUST1087</v>
      </c>
      <c r="F1268" s="4" t="str">
        <f>VLOOKUP(E1268,Cleaned_CustomerTable!$A:$H,2,FALSE())</f>
        <v>Melissa Duffy Md</v>
      </c>
      <c r="G1268" s="24">
        <f>VLOOKUP(E1268,Cleaned_CustomerTable!$A:$H,3,FALSE())</f>
        <v>58</v>
      </c>
      <c r="H1268" s="4" t="str">
        <f>VLOOKUP(E1268,Cleaned_CustomerTable!$A:$H,8,FALSE())</f>
        <v>Bronze</v>
      </c>
      <c r="I1268" s="4" t="str">
        <f>VLOOKUP(E1268,Cleaned_CustomerTable!$A:$H,6,FALSE())</f>
        <v>South Carolina</v>
      </c>
      <c r="J1268" s="4" t="str">
        <f>Cleaned_SalesTable!D1268</f>
        <v>PROD94</v>
      </c>
      <c r="K1268" s="4" t="str">
        <f>VLOOKUP(J1268,Cleaned_ProductTable!$A:$F,2,FALSE())</f>
        <v>Vitamin E Body Lotion</v>
      </c>
      <c r="L1268" s="4" t="str">
        <f>VLOOKUP(J1268,Cleaned_ProductTable!$A:$F,3,FALSE())</f>
        <v>Beauty</v>
      </c>
      <c r="M1268" s="4" t="str">
        <f>VLOOKUP(J1268,Cleaned_ProductTable!$A:$F,4,FALSE())</f>
        <v>Hoffman-Williams</v>
      </c>
      <c r="N1268" s="4">
        <f>VLOOKUP(J1268,Cleaned_ProductTable!$A:$F,5,FALSE())</f>
        <v>358.47</v>
      </c>
      <c r="O1268" s="4" t="str">
        <f>Cleaned_SalesTable!E1268</f>
        <v>STORE5</v>
      </c>
      <c r="P1268" s="4" t="str">
        <f>VLOOKUP(O1268,Cleaned_StoreTable!$A:$F,2,FALSE())</f>
        <v>Gray Ltd</v>
      </c>
      <c r="Q1268" s="4" t="str">
        <f>VLOOKUP(O1268,Cleaned_StoreTable!$A:$F,3,FALSE())</f>
        <v>North</v>
      </c>
      <c r="R1268" s="4" t="str">
        <f>VLOOKUP(O1268,Cleaned_StoreTable!$A:$F,5,FALSE())</f>
        <v>Outlet</v>
      </c>
      <c r="S1268" s="4">
        <f>Cleaned_SalesTable!F1268</f>
        <v>1</v>
      </c>
      <c r="T1268" s="9">
        <f>Cleaned_SalesTable!G1268</f>
        <v>252.18</v>
      </c>
      <c r="U1268" s="8">
        <f>Cleaned_SalesTable!H1268</f>
        <v>0.23</v>
      </c>
      <c r="V1268" s="4" t="str">
        <f>Cleaned_SalesTable!I1268</f>
        <v>PayPal</v>
      </c>
      <c r="W1268" s="9">
        <f>Cleaned_SalesTable!J1268</f>
        <v>194.17859999999999</v>
      </c>
      <c r="X1268" s="9">
        <f t="shared" si="116"/>
        <v>358.47</v>
      </c>
      <c r="Y1268" s="9">
        <f t="shared" si="117"/>
        <v>-164.29</v>
      </c>
      <c r="Z1268" s="10">
        <f t="shared" si="118"/>
        <v>-0.84609999999999996</v>
      </c>
      <c r="AA1268" s="4" t="str">
        <f t="shared" si="119"/>
        <v>Standard</v>
      </c>
    </row>
    <row r="1269" spans="1:27" ht="15" customHeight="1" x14ac:dyDescent="0.3">
      <c r="A1269" s="4" t="str">
        <f>Cleaned_SalesTable!A1269</f>
        <v>SALE1267</v>
      </c>
      <c r="B1269" s="26">
        <f>Cleaned_SalesTable!B1269</f>
        <v>45878</v>
      </c>
      <c r="C1269" s="4" t="str">
        <f t="shared" si="114"/>
        <v>Aug-2025</v>
      </c>
      <c r="D1269" s="24">
        <f t="shared" si="115"/>
        <v>2025</v>
      </c>
      <c r="E1269" s="4" t="str">
        <f>Cleaned_SalesTable!C1269</f>
        <v>CUST1152</v>
      </c>
      <c r="F1269" s="4" t="str">
        <f>VLOOKUP(E1269,Cleaned_CustomerTable!$A:$H,2,FALSE())</f>
        <v>Patrick Roberts</v>
      </c>
      <c r="G1269" s="24">
        <f>VLOOKUP(E1269,Cleaned_CustomerTable!$A:$H,3,FALSE())</f>
        <v>41</v>
      </c>
      <c r="H1269" s="4" t="str">
        <f>VLOOKUP(E1269,Cleaned_CustomerTable!$A:$H,8,FALSE())</f>
        <v>Platinum</v>
      </c>
      <c r="I1269" s="4" t="str">
        <f>VLOOKUP(E1269,Cleaned_CustomerTable!$A:$H,6,FALSE())</f>
        <v>Missouri</v>
      </c>
      <c r="J1269" s="4" t="str">
        <f>Cleaned_SalesTable!D1269</f>
        <v>PROD97</v>
      </c>
      <c r="K1269" s="4" t="str">
        <f>VLOOKUP(J1269,Cleaned_ProductTable!$A:$F,2,FALSE())</f>
        <v>Cricket Bat</v>
      </c>
      <c r="L1269" s="4" t="str">
        <f>VLOOKUP(J1269,Cleaned_ProductTable!$A:$F,3,FALSE())</f>
        <v>Sports</v>
      </c>
      <c r="M1269" s="4" t="str">
        <f>VLOOKUP(J1269,Cleaned_ProductTable!$A:$F,4,FALSE())</f>
        <v>Khan LLC</v>
      </c>
      <c r="N1269" s="4">
        <f>VLOOKUP(J1269,Cleaned_ProductTable!$A:$F,5,FALSE())</f>
        <v>245.98</v>
      </c>
      <c r="O1269" s="4" t="str">
        <f>Cleaned_SalesTable!E1269</f>
        <v>STORE12</v>
      </c>
      <c r="P1269" s="4" t="str">
        <f>VLOOKUP(O1269,Cleaned_StoreTable!$A:$F,2,FALSE())</f>
        <v>Thomas, Bridges and Harris</v>
      </c>
      <c r="Q1269" s="4" t="str">
        <f>VLOOKUP(O1269,Cleaned_StoreTable!$A:$F,3,FALSE())</f>
        <v>North</v>
      </c>
      <c r="R1269" s="4" t="str">
        <f>VLOOKUP(O1269,Cleaned_StoreTable!$A:$F,5,FALSE())</f>
        <v>Online</v>
      </c>
      <c r="S1269" s="4">
        <f>Cleaned_SalesTable!F1269</f>
        <v>4</v>
      </c>
      <c r="T1269" s="9">
        <f>Cleaned_SalesTable!G1269</f>
        <v>792.1</v>
      </c>
      <c r="U1269" s="8">
        <f>Cleaned_SalesTable!H1269</f>
        <v>0.19</v>
      </c>
      <c r="V1269" s="4" t="str">
        <f>Cleaned_SalesTable!I1269</f>
        <v>COD</v>
      </c>
      <c r="W1269" s="9">
        <f>Cleaned_SalesTable!J1269</f>
        <v>2566.404</v>
      </c>
      <c r="X1269" s="9">
        <f t="shared" si="116"/>
        <v>983.92</v>
      </c>
      <c r="Y1269" s="9">
        <f t="shared" si="117"/>
        <v>1582.48</v>
      </c>
      <c r="Z1269" s="10">
        <f t="shared" si="118"/>
        <v>0.61660000000000004</v>
      </c>
      <c r="AA1269" s="4" t="str">
        <f t="shared" si="119"/>
        <v>High Value</v>
      </c>
    </row>
    <row r="1270" spans="1:27" ht="15" customHeight="1" x14ac:dyDescent="0.3">
      <c r="A1270" s="4" t="str">
        <f>Cleaned_SalesTable!A1270</f>
        <v>SALE1268</v>
      </c>
      <c r="B1270" s="26">
        <f>Cleaned_SalesTable!B1270</f>
        <v>45426</v>
      </c>
      <c r="C1270" s="4" t="str">
        <f t="shared" si="114"/>
        <v>May-2024</v>
      </c>
      <c r="D1270" s="24">
        <f t="shared" si="115"/>
        <v>2024</v>
      </c>
      <c r="E1270" s="4" t="str">
        <f>Cleaned_SalesTable!C1270</f>
        <v>CUST1076</v>
      </c>
      <c r="F1270" s="4" t="str">
        <f>VLOOKUP(E1270,Cleaned_CustomerTable!$A:$H,2,FALSE())</f>
        <v>Nathan Campbell</v>
      </c>
      <c r="G1270" s="24">
        <f>VLOOKUP(E1270,Cleaned_CustomerTable!$A:$H,3,FALSE())</f>
        <v>37</v>
      </c>
      <c r="H1270" s="4" t="str">
        <f>VLOOKUP(E1270,Cleaned_CustomerTable!$A:$H,8,FALSE())</f>
        <v>Gold</v>
      </c>
      <c r="I1270" s="4" t="str">
        <f>VLOOKUP(E1270,Cleaned_CustomerTable!$A:$H,6,FALSE())</f>
        <v>Oklahoma</v>
      </c>
      <c r="J1270" s="4" t="str">
        <f>Cleaned_SalesTable!D1270</f>
        <v>PROD88</v>
      </c>
      <c r="K1270" s="4" t="str">
        <f>VLOOKUP(J1270,Cleaned_ProductTable!$A:$F,2,FALSE())</f>
        <v>Sports Wrist Sweatbands</v>
      </c>
      <c r="L1270" s="4" t="str">
        <f>VLOOKUP(J1270,Cleaned_ProductTable!$A:$F,3,FALSE())</f>
        <v>Sports</v>
      </c>
      <c r="M1270" s="4" t="str">
        <f>VLOOKUP(J1270,Cleaned_ProductTable!$A:$F,4,FALSE())</f>
        <v>Olsen-Daniels</v>
      </c>
      <c r="N1270" s="4">
        <f>VLOOKUP(J1270,Cleaned_ProductTable!$A:$F,5,FALSE())</f>
        <v>131.24</v>
      </c>
      <c r="O1270" s="4" t="str">
        <f>Cleaned_SalesTable!E1270</f>
        <v>STORE14</v>
      </c>
      <c r="P1270" s="4" t="str">
        <f>VLOOKUP(O1270,Cleaned_StoreTable!$A:$F,2,FALSE())</f>
        <v>Mcdonald Inc</v>
      </c>
      <c r="Q1270" s="4" t="str">
        <f>VLOOKUP(O1270,Cleaned_StoreTable!$A:$F,3,FALSE())</f>
        <v>South</v>
      </c>
      <c r="R1270" s="4" t="str">
        <f>VLOOKUP(O1270,Cleaned_StoreTable!$A:$F,5,FALSE())</f>
        <v>Outlet</v>
      </c>
      <c r="S1270" s="4">
        <f>Cleaned_SalesTable!F1270</f>
        <v>1</v>
      </c>
      <c r="T1270" s="9">
        <f>Cleaned_SalesTable!G1270</f>
        <v>883.36</v>
      </c>
      <c r="U1270" s="8">
        <f>Cleaned_SalesTable!H1270</f>
        <v>0.11</v>
      </c>
      <c r="V1270" s="4" t="str">
        <f>Cleaned_SalesTable!I1270</f>
        <v>PayPal</v>
      </c>
      <c r="W1270" s="9">
        <f>Cleaned_SalesTable!J1270</f>
        <v>786.19039999999995</v>
      </c>
      <c r="X1270" s="9">
        <f t="shared" si="116"/>
        <v>131.24</v>
      </c>
      <c r="Y1270" s="9">
        <f t="shared" si="117"/>
        <v>654.95000000000005</v>
      </c>
      <c r="Z1270" s="10">
        <f t="shared" si="118"/>
        <v>0.83309999999999995</v>
      </c>
      <c r="AA1270" s="4" t="str">
        <f t="shared" si="119"/>
        <v>Standard</v>
      </c>
    </row>
    <row r="1271" spans="1:27" ht="15" customHeight="1" x14ac:dyDescent="0.3">
      <c r="A1271" s="4" t="str">
        <f>Cleaned_SalesTable!A1271</f>
        <v>SALE1269</v>
      </c>
      <c r="B1271" s="26">
        <f>Cleaned_SalesTable!B1271</f>
        <v>45231</v>
      </c>
      <c r="C1271" s="4" t="str">
        <f t="shared" si="114"/>
        <v>Nov-2023</v>
      </c>
      <c r="D1271" s="24">
        <f t="shared" si="115"/>
        <v>2023</v>
      </c>
      <c r="E1271" s="4" t="str">
        <f>Cleaned_SalesTable!C1271</f>
        <v>CUST1276</v>
      </c>
      <c r="F1271" s="4" t="str">
        <f>VLOOKUP(E1271,Cleaned_CustomerTable!$A:$H,2,FALSE())</f>
        <v>Arthur Warren</v>
      </c>
      <c r="G1271" s="24">
        <f>VLOOKUP(E1271,Cleaned_CustomerTable!$A:$H,3,FALSE())</f>
        <v>38</v>
      </c>
      <c r="H1271" s="4" t="str">
        <f>VLOOKUP(E1271,Cleaned_CustomerTable!$A:$H,8,FALSE())</f>
        <v>Gold</v>
      </c>
      <c r="I1271" s="4" t="str">
        <f>VLOOKUP(E1271,Cleaned_CustomerTable!$A:$H,6,FALSE())</f>
        <v>Nevada</v>
      </c>
      <c r="J1271" s="4" t="str">
        <f>Cleaned_SalesTable!D1271</f>
        <v>PROD69</v>
      </c>
      <c r="K1271" s="4" t="str">
        <f>VLOOKUP(J1271,Cleaned_ProductTable!$A:$F,2,FALSE())</f>
        <v>Men's Sports Shorts</v>
      </c>
      <c r="L1271" s="4" t="str">
        <f>VLOOKUP(J1271,Cleaned_ProductTable!$A:$F,3,FALSE())</f>
        <v>Clothing</v>
      </c>
      <c r="M1271" s="4" t="str">
        <f>VLOOKUP(J1271,Cleaned_ProductTable!$A:$F,4,FALSE())</f>
        <v>Fitzpatrick Ltd</v>
      </c>
      <c r="N1271" s="4">
        <f>VLOOKUP(J1271,Cleaned_ProductTable!$A:$F,5,FALSE())</f>
        <v>218.22</v>
      </c>
      <c r="O1271" s="4" t="str">
        <f>Cleaned_SalesTable!E1271</f>
        <v>STORE0</v>
      </c>
      <c r="P1271" s="4" t="str">
        <f>VLOOKUP(O1271,Cleaned_StoreTable!$A:$F,2,FALSE())</f>
        <v>Rivera-Warner</v>
      </c>
      <c r="Q1271" s="4" t="str">
        <f>VLOOKUP(O1271,Cleaned_StoreTable!$A:$F,3,FALSE())</f>
        <v>East</v>
      </c>
      <c r="R1271" s="4" t="str">
        <f>VLOOKUP(O1271,Cleaned_StoreTable!$A:$F,5,FALSE())</f>
        <v>Flagship</v>
      </c>
      <c r="S1271" s="4">
        <f>Cleaned_SalesTable!F1271</f>
        <v>4</v>
      </c>
      <c r="T1271" s="9">
        <f>Cleaned_SalesTable!G1271</f>
        <v>305.95</v>
      </c>
      <c r="U1271" s="8">
        <f>Cleaned_SalesTable!H1271</f>
        <v>0.08</v>
      </c>
      <c r="V1271" s="4" t="str">
        <f>Cleaned_SalesTable!I1271</f>
        <v>PayPal</v>
      </c>
      <c r="W1271" s="9">
        <f>Cleaned_SalesTable!J1271</f>
        <v>1125.896</v>
      </c>
      <c r="X1271" s="9">
        <f t="shared" si="116"/>
        <v>872.88</v>
      </c>
      <c r="Y1271" s="9">
        <f t="shared" si="117"/>
        <v>253.02</v>
      </c>
      <c r="Z1271" s="10">
        <f t="shared" si="118"/>
        <v>0.22470000000000001</v>
      </c>
      <c r="AA1271" s="4" t="str">
        <f t="shared" si="119"/>
        <v>High Value</v>
      </c>
    </row>
    <row r="1272" spans="1:27" ht="15" customHeight="1" x14ac:dyDescent="0.3">
      <c r="A1272" s="4" t="str">
        <f>Cleaned_SalesTable!A1272</f>
        <v>SALE1270</v>
      </c>
      <c r="B1272" s="26">
        <f>Cleaned_SalesTable!B1272</f>
        <v>45609</v>
      </c>
      <c r="C1272" s="4" t="str">
        <f t="shared" si="114"/>
        <v>Nov-2024</v>
      </c>
      <c r="D1272" s="24">
        <f t="shared" si="115"/>
        <v>2024</v>
      </c>
      <c r="E1272" s="4" t="str">
        <f>Cleaned_SalesTable!C1272</f>
        <v>CUST1401</v>
      </c>
      <c r="F1272" s="4" t="str">
        <f>VLOOKUP(E1272,Cleaned_CustomerTable!$A:$H,2,FALSE())</f>
        <v>Terry Moses</v>
      </c>
      <c r="G1272" s="24">
        <f>VLOOKUP(E1272,Cleaned_CustomerTable!$A:$H,3,FALSE())</f>
        <v>51</v>
      </c>
      <c r="H1272" s="4" t="str">
        <f>VLOOKUP(E1272,Cleaned_CustomerTable!$A:$H,8,FALSE())</f>
        <v>Platinum</v>
      </c>
      <c r="I1272" s="4" t="str">
        <f>VLOOKUP(E1272,Cleaned_CustomerTable!$A:$H,6,FALSE())</f>
        <v>Nevada</v>
      </c>
      <c r="J1272" s="4" t="str">
        <f>Cleaned_SalesTable!D1272</f>
        <v>PROD58</v>
      </c>
      <c r="K1272" s="4" t="str">
        <f>VLOOKUP(J1272,Cleaned_ProductTable!$A:$F,2,FALSE())</f>
        <v>Womens Cotton Scarf</v>
      </c>
      <c r="L1272" s="4" t="str">
        <f>VLOOKUP(J1272,Cleaned_ProductTable!$A:$F,3,FALSE())</f>
        <v>Clothing</v>
      </c>
      <c r="M1272" s="4" t="str">
        <f>VLOOKUP(J1272,Cleaned_ProductTable!$A:$F,4,FALSE())</f>
        <v>Shepherd-Gould</v>
      </c>
      <c r="N1272" s="4">
        <f>VLOOKUP(J1272,Cleaned_ProductTable!$A:$F,5,FALSE())</f>
        <v>113.83</v>
      </c>
      <c r="O1272" s="4" t="str">
        <f>Cleaned_SalesTable!E1272</f>
        <v>STORE7</v>
      </c>
      <c r="P1272" s="4" t="str">
        <f>VLOOKUP(O1272,Cleaned_StoreTable!$A:$F,2,FALSE())</f>
        <v>Martinez-Mullins</v>
      </c>
      <c r="Q1272" s="4" t="str">
        <f>VLOOKUP(O1272,Cleaned_StoreTable!$A:$F,3,FALSE())</f>
        <v>South</v>
      </c>
      <c r="R1272" s="4" t="str">
        <f>VLOOKUP(O1272,Cleaned_StoreTable!$A:$F,5,FALSE())</f>
        <v>Online</v>
      </c>
      <c r="S1272" s="4">
        <f>Cleaned_SalesTable!F1272</f>
        <v>3</v>
      </c>
      <c r="T1272" s="9">
        <f>Cleaned_SalesTable!G1272</f>
        <v>742.45</v>
      </c>
      <c r="U1272" s="8">
        <f>Cleaned_SalesTable!H1272</f>
        <v>0.23</v>
      </c>
      <c r="V1272" s="4" t="str">
        <f>Cleaned_SalesTable!I1272</f>
        <v>COD</v>
      </c>
      <c r="W1272" s="9">
        <f>Cleaned_SalesTable!J1272</f>
        <v>1715.0595000000001</v>
      </c>
      <c r="X1272" s="9">
        <f t="shared" si="116"/>
        <v>341.49</v>
      </c>
      <c r="Y1272" s="9">
        <f t="shared" si="117"/>
        <v>1373.57</v>
      </c>
      <c r="Z1272" s="10">
        <f t="shared" si="118"/>
        <v>0.80089999999999995</v>
      </c>
      <c r="AA1272" s="4" t="str">
        <f t="shared" si="119"/>
        <v>High Value</v>
      </c>
    </row>
    <row r="1273" spans="1:27" ht="15" customHeight="1" x14ac:dyDescent="0.3">
      <c r="A1273" s="4" t="str">
        <f>Cleaned_SalesTable!A1273</f>
        <v>SALE1271</v>
      </c>
      <c r="B1273" s="26">
        <f>Cleaned_SalesTable!B1273</f>
        <v>45392</v>
      </c>
      <c r="C1273" s="4" t="str">
        <f t="shared" si="114"/>
        <v>Apr-2024</v>
      </c>
      <c r="D1273" s="24">
        <f t="shared" si="115"/>
        <v>2024</v>
      </c>
      <c r="E1273" s="4" t="str">
        <f>Cleaned_SalesTable!C1273</f>
        <v>CUST1355</v>
      </c>
      <c r="F1273" s="4" t="str">
        <f>VLOOKUP(E1273,Cleaned_CustomerTable!$A:$H,2,FALSE())</f>
        <v>Carlos Flores</v>
      </c>
      <c r="G1273" s="24">
        <f>VLOOKUP(E1273,Cleaned_CustomerTable!$A:$H,3,FALSE())</f>
        <v>20</v>
      </c>
      <c r="H1273" s="4" t="str">
        <f>VLOOKUP(E1273,Cleaned_CustomerTable!$A:$H,8,FALSE())</f>
        <v>Gold</v>
      </c>
      <c r="I1273" s="4" t="str">
        <f>VLOOKUP(E1273,Cleaned_CustomerTable!$A:$H,6,FALSE())</f>
        <v>Washington</v>
      </c>
      <c r="J1273" s="4" t="str">
        <f>Cleaned_SalesTable!D1273</f>
        <v>PROD25</v>
      </c>
      <c r="K1273" s="4" t="str">
        <f>VLOOKUP(J1273,Cleaned_ProductTable!$A:$F,2,FALSE())</f>
        <v>Women's Scarf Set</v>
      </c>
      <c r="L1273" s="4" t="str">
        <f>VLOOKUP(J1273,Cleaned_ProductTable!$A:$F,3,FALSE())</f>
        <v>Clothing</v>
      </c>
      <c r="M1273" s="4" t="str">
        <f>VLOOKUP(J1273,Cleaned_ProductTable!$A:$F,4,FALSE())</f>
        <v>Brown and Sons</v>
      </c>
      <c r="N1273" s="4">
        <f>VLOOKUP(J1273,Cleaned_ProductTable!$A:$F,5,FALSE())</f>
        <v>174.02</v>
      </c>
      <c r="O1273" s="4" t="str">
        <f>Cleaned_SalesTable!E1273</f>
        <v>STORE18</v>
      </c>
      <c r="P1273" s="4" t="str">
        <f>VLOOKUP(O1273,Cleaned_StoreTable!$A:$F,2,FALSE())</f>
        <v>Guerrero-Schmitt</v>
      </c>
      <c r="Q1273" s="4" t="str">
        <f>VLOOKUP(O1273,Cleaned_StoreTable!$A:$F,3,FALSE())</f>
        <v>East</v>
      </c>
      <c r="R1273" s="4" t="str">
        <f>VLOOKUP(O1273,Cleaned_StoreTable!$A:$F,5,FALSE())</f>
        <v>Flagship</v>
      </c>
      <c r="S1273" s="4">
        <f>Cleaned_SalesTable!F1273</f>
        <v>3</v>
      </c>
      <c r="T1273" s="9">
        <f>Cleaned_SalesTable!G1273</f>
        <v>336.1</v>
      </c>
      <c r="U1273" s="8">
        <f>Cleaned_SalesTable!H1273</f>
        <v>0.12</v>
      </c>
      <c r="V1273" s="4" t="str">
        <f>Cleaned_SalesTable!I1273</f>
        <v>COD</v>
      </c>
      <c r="W1273" s="9">
        <f>Cleaned_SalesTable!J1273</f>
        <v>887.30399999999997</v>
      </c>
      <c r="X1273" s="9">
        <f t="shared" si="116"/>
        <v>522.05999999999995</v>
      </c>
      <c r="Y1273" s="9">
        <f t="shared" si="117"/>
        <v>365.24</v>
      </c>
      <c r="Z1273" s="10">
        <f t="shared" si="118"/>
        <v>0.41160000000000002</v>
      </c>
      <c r="AA1273" s="4" t="str">
        <f t="shared" si="119"/>
        <v>Standard</v>
      </c>
    </row>
    <row r="1274" spans="1:27" ht="15" customHeight="1" x14ac:dyDescent="0.3">
      <c r="A1274" s="4" t="str">
        <f>Cleaned_SalesTable!A1274</f>
        <v>SALE1272</v>
      </c>
      <c r="B1274" s="26">
        <f>Cleaned_SalesTable!B1274</f>
        <v>45876</v>
      </c>
      <c r="C1274" s="4" t="str">
        <f t="shared" si="114"/>
        <v>Aug-2025</v>
      </c>
      <c r="D1274" s="24">
        <f t="shared" si="115"/>
        <v>2025</v>
      </c>
      <c r="E1274" s="4" t="str">
        <f>Cleaned_SalesTable!C1274</f>
        <v>CUST1412</v>
      </c>
      <c r="F1274" s="4" t="str">
        <f>VLOOKUP(E1274,Cleaned_CustomerTable!$A:$H,2,FALSE())</f>
        <v>Shane Brown</v>
      </c>
      <c r="G1274" s="24">
        <f>VLOOKUP(E1274,Cleaned_CustomerTable!$A:$H,3,FALSE())</f>
        <v>23</v>
      </c>
      <c r="H1274" s="4" t="str">
        <f>VLOOKUP(E1274,Cleaned_CustomerTable!$A:$H,8,FALSE())</f>
        <v>Gold</v>
      </c>
      <c r="I1274" s="4" t="str">
        <f>VLOOKUP(E1274,Cleaned_CustomerTable!$A:$H,6,FALSE())</f>
        <v>Michigan</v>
      </c>
      <c r="J1274" s="4" t="str">
        <f>Cleaned_SalesTable!D1274</f>
        <v>PROD29</v>
      </c>
      <c r="K1274" s="4" t="str">
        <f>VLOOKUP(J1274,Cleaned_ProductTable!$A:$F,2,FALSE())</f>
        <v>Fabric Sofa Throw Blanket</v>
      </c>
      <c r="L1274" s="4" t="str">
        <f>VLOOKUP(J1274,Cleaned_ProductTable!$A:$F,3,FALSE())</f>
        <v>Home</v>
      </c>
      <c r="M1274" s="4" t="str">
        <f>VLOOKUP(J1274,Cleaned_ProductTable!$A:$F,4,FALSE())</f>
        <v>Hoffman Group</v>
      </c>
      <c r="N1274" s="4">
        <f>VLOOKUP(J1274,Cleaned_ProductTable!$A:$F,5,FALSE())</f>
        <v>218.48</v>
      </c>
      <c r="O1274" s="4" t="str">
        <f>Cleaned_SalesTable!E1274</f>
        <v>STORE7</v>
      </c>
      <c r="P1274" s="4" t="str">
        <f>VLOOKUP(O1274,Cleaned_StoreTable!$A:$F,2,FALSE())</f>
        <v>Martinez-Mullins</v>
      </c>
      <c r="Q1274" s="4" t="str">
        <f>VLOOKUP(O1274,Cleaned_StoreTable!$A:$F,3,FALSE())</f>
        <v>South</v>
      </c>
      <c r="R1274" s="4" t="str">
        <f>VLOOKUP(O1274,Cleaned_StoreTable!$A:$F,5,FALSE())</f>
        <v>Online</v>
      </c>
      <c r="S1274" s="4">
        <f>Cleaned_SalesTable!F1274</f>
        <v>3</v>
      </c>
      <c r="T1274" s="9">
        <f>Cleaned_SalesTable!G1274</f>
        <v>310.36</v>
      </c>
      <c r="U1274" s="8">
        <f>Cleaned_SalesTable!H1274</f>
        <v>0.14000000000000001</v>
      </c>
      <c r="V1274" s="4" t="str">
        <f>Cleaned_SalesTable!I1274</f>
        <v>COD</v>
      </c>
      <c r="W1274" s="9">
        <f>Cleaned_SalesTable!J1274</f>
        <v>800.72879999999998</v>
      </c>
      <c r="X1274" s="9">
        <f t="shared" si="116"/>
        <v>655.44</v>
      </c>
      <c r="Y1274" s="9">
        <f t="shared" si="117"/>
        <v>145.29</v>
      </c>
      <c r="Z1274" s="10">
        <f t="shared" si="118"/>
        <v>0.18140000000000001</v>
      </c>
      <c r="AA1274" s="4" t="str">
        <f t="shared" si="119"/>
        <v>Standard</v>
      </c>
    </row>
    <row r="1275" spans="1:27" ht="15" customHeight="1" x14ac:dyDescent="0.3">
      <c r="A1275" s="4" t="str">
        <f>Cleaned_SalesTable!A1275</f>
        <v>SALE1273</v>
      </c>
      <c r="B1275" s="26">
        <f>Cleaned_SalesTable!B1275</f>
        <v>45772</v>
      </c>
      <c r="C1275" s="4" t="str">
        <f t="shared" si="114"/>
        <v>Apr-2025</v>
      </c>
      <c r="D1275" s="24">
        <f t="shared" si="115"/>
        <v>2025</v>
      </c>
      <c r="E1275" s="4" t="str">
        <f>Cleaned_SalesTable!C1275</f>
        <v>CUST1279</v>
      </c>
      <c r="F1275" s="4" t="str">
        <f>VLOOKUP(E1275,Cleaned_CustomerTable!$A:$H,2,FALSE())</f>
        <v>Aaron Luna</v>
      </c>
      <c r="G1275" s="24">
        <f>VLOOKUP(E1275,Cleaned_CustomerTable!$A:$H,3,FALSE())</f>
        <v>21</v>
      </c>
      <c r="H1275" s="4" t="str">
        <f>VLOOKUP(E1275,Cleaned_CustomerTable!$A:$H,8,FALSE())</f>
        <v>Bronze</v>
      </c>
      <c r="I1275" s="4" t="str">
        <f>VLOOKUP(E1275,Cleaned_CustomerTable!$A:$H,6,FALSE())</f>
        <v>Ohio</v>
      </c>
      <c r="J1275" s="4" t="str">
        <f>Cleaned_SalesTable!D1275</f>
        <v>PROD98</v>
      </c>
      <c r="K1275" s="4" t="str">
        <f>VLOOKUP(J1275,Cleaned_ProductTable!$A:$F,2,FALSE())</f>
        <v>Portable Bluetooth Speaker</v>
      </c>
      <c r="L1275" s="4" t="str">
        <f>VLOOKUP(J1275,Cleaned_ProductTable!$A:$F,3,FALSE())</f>
        <v>Electronics</v>
      </c>
      <c r="M1275" s="4" t="str">
        <f>VLOOKUP(J1275,Cleaned_ProductTable!$A:$F,4,FALSE())</f>
        <v>Flores-King</v>
      </c>
      <c r="N1275" s="4">
        <f>VLOOKUP(J1275,Cleaned_ProductTable!$A:$F,5,FALSE())</f>
        <v>431.67</v>
      </c>
      <c r="O1275" s="4" t="str">
        <f>Cleaned_SalesTable!E1275</f>
        <v>STORE8</v>
      </c>
      <c r="P1275" s="4" t="str">
        <f>VLOOKUP(O1275,Cleaned_StoreTable!$A:$F,2,FALSE())</f>
        <v>Bean, Jones and Park</v>
      </c>
      <c r="Q1275" s="4" t="str">
        <f>VLOOKUP(O1275,Cleaned_StoreTable!$A:$F,3,FALSE())</f>
        <v>West</v>
      </c>
      <c r="R1275" s="4" t="str">
        <f>VLOOKUP(O1275,Cleaned_StoreTable!$A:$F,5,FALSE())</f>
        <v>Online</v>
      </c>
      <c r="S1275" s="4">
        <f>Cleaned_SalesTable!F1275</f>
        <v>3</v>
      </c>
      <c r="T1275" s="9">
        <f>Cleaned_SalesTable!G1275</f>
        <v>992.81</v>
      </c>
      <c r="U1275" s="8">
        <f>Cleaned_SalesTable!H1275</f>
        <v>0.04</v>
      </c>
      <c r="V1275" s="4" t="str">
        <f>Cleaned_SalesTable!I1275</f>
        <v>PayPal</v>
      </c>
      <c r="W1275" s="9">
        <f>Cleaned_SalesTable!J1275</f>
        <v>2859.2928000000002</v>
      </c>
      <c r="X1275" s="9">
        <f t="shared" si="116"/>
        <v>1295.01</v>
      </c>
      <c r="Y1275" s="9">
        <f t="shared" si="117"/>
        <v>1564.28</v>
      </c>
      <c r="Z1275" s="10">
        <f t="shared" si="118"/>
        <v>0.54710000000000003</v>
      </c>
      <c r="AA1275" s="4" t="str">
        <f t="shared" si="119"/>
        <v>High Value</v>
      </c>
    </row>
    <row r="1276" spans="1:27" ht="15" customHeight="1" x14ac:dyDescent="0.3">
      <c r="A1276" s="4" t="str">
        <f>Cleaned_SalesTable!A1276</f>
        <v>SALE1274</v>
      </c>
      <c r="B1276" s="26">
        <f>Cleaned_SalesTable!B1276</f>
        <v>45217</v>
      </c>
      <c r="C1276" s="4" t="str">
        <f t="shared" si="114"/>
        <v>Oct-2023</v>
      </c>
      <c r="D1276" s="24">
        <f t="shared" si="115"/>
        <v>2023</v>
      </c>
      <c r="E1276" s="4" t="str">
        <f>Cleaned_SalesTable!C1276</f>
        <v>CUST1198</v>
      </c>
      <c r="F1276" s="4" t="str">
        <f>VLOOKUP(E1276,Cleaned_CustomerTable!$A:$H,2,FALSE())</f>
        <v>Wanda Snyder</v>
      </c>
      <c r="G1276" s="24">
        <f>VLOOKUP(E1276,Cleaned_CustomerTable!$A:$H,3,FALSE())</f>
        <v>54</v>
      </c>
      <c r="H1276" s="4" t="str">
        <f>VLOOKUP(E1276,Cleaned_CustomerTable!$A:$H,8,FALSE())</f>
        <v>Bronze</v>
      </c>
      <c r="I1276" s="4" t="str">
        <f>VLOOKUP(E1276,Cleaned_CustomerTable!$A:$H,6,FALSE())</f>
        <v>Vermont</v>
      </c>
      <c r="J1276" s="4" t="str">
        <f>Cleaned_SalesTable!D1276</f>
        <v>PROD60</v>
      </c>
      <c r="K1276" s="4" t="str">
        <f>VLOOKUP(J1276,Cleaned_ProductTable!$A:$F,2,FALSE())</f>
        <v>Luxury Perfume Spray</v>
      </c>
      <c r="L1276" s="4" t="str">
        <f>VLOOKUP(J1276,Cleaned_ProductTable!$A:$F,3,FALSE())</f>
        <v>Beauty</v>
      </c>
      <c r="M1276" s="4" t="str">
        <f>VLOOKUP(J1276,Cleaned_ProductTable!$A:$F,4,FALSE())</f>
        <v>Gibson, Green and Lopez</v>
      </c>
      <c r="N1276" s="4">
        <f>VLOOKUP(J1276,Cleaned_ProductTable!$A:$F,5,FALSE())</f>
        <v>482.75</v>
      </c>
      <c r="O1276" s="4" t="str">
        <f>Cleaned_SalesTable!E1276</f>
        <v>STORE11</v>
      </c>
      <c r="P1276" s="4" t="str">
        <f>VLOOKUP(O1276,Cleaned_StoreTable!$A:$F,2,FALSE())</f>
        <v>Aguirre-Keller</v>
      </c>
      <c r="Q1276" s="4" t="str">
        <f>VLOOKUP(O1276,Cleaned_StoreTable!$A:$F,3,FALSE())</f>
        <v>South</v>
      </c>
      <c r="R1276" s="4" t="str">
        <f>VLOOKUP(O1276,Cleaned_StoreTable!$A:$F,5,FALSE())</f>
        <v>Online</v>
      </c>
      <c r="S1276" s="4">
        <f>Cleaned_SalesTable!F1276</f>
        <v>3</v>
      </c>
      <c r="T1276" s="9">
        <f>Cleaned_SalesTable!G1276</f>
        <v>257.11</v>
      </c>
      <c r="U1276" s="8">
        <f>Cleaned_SalesTable!H1276</f>
        <v>0.26</v>
      </c>
      <c r="V1276" s="4" t="str">
        <f>Cleaned_SalesTable!I1276</f>
        <v>COD</v>
      </c>
      <c r="W1276" s="9">
        <f>Cleaned_SalesTable!J1276</f>
        <v>570.78420000000006</v>
      </c>
      <c r="X1276" s="9">
        <f t="shared" si="116"/>
        <v>1448.25</v>
      </c>
      <c r="Y1276" s="9">
        <f t="shared" si="117"/>
        <v>-877.47</v>
      </c>
      <c r="Z1276" s="10">
        <f t="shared" si="118"/>
        <v>-1.5373000000000001</v>
      </c>
      <c r="AA1276" s="4" t="str">
        <f t="shared" si="119"/>
        <v>Standard</v>
      </c>
    </row>
    <row r="1277" spans="1:27" ht="15" customHeight="1" x14ac:dyDescent="0.3">
      <c r="A1277" s="4" t="str">
        <f>Cleaned_SalesTable!A1277</f>
        <v>SALE1275</v>
      </c>
      <c r="B1277" s="26">
        <f>Cleaned_SalesTable!B1277</f>
        <v>45739</v>
      </c>
      <c r="C1277" s="4" t="str">
        <f t="shared" si="114"/>
        <v>Mar-2025</v>
      </c>
      <c r="D1277" s="24">
        <f t="shared" si="115"/>
        <v>2025</v>
      </c>
      <c r="E1277" s="4" t="str">
        <f>Cleaned_SalesTable!C1277</f>
        <v>CUST1220</v>
      </c>
      <c r="F1277" s="4" t="str">
        <f>VLOOKUP(E1277,Cleaned_CustomerTable!$A:$H,2,FALSE())</f>
        <v>George Davis</v>
      </c>
      <c r="G1277" s="24">
        <f>VLOOKUP(E1277,Cleaned_CustomerTable!$A:$H,3,FALSE())</f>
        <v>50</v>
      </c>
      <c r="H1277" s="4" t="str">
        <f>VLOOKUP(E1277,Cleaned_CustomerTable!$A:$H,8,FALSE())</f>
        <v>Bronze</v>
      </c>
      <c r="I1277" s="4" t="str">
        <f>VLOOKUP(E1277,Cleaned_CustomerTable!$A:$H,6,FALSE())</f>
        <v>Massachusetts</v>
      </c>
      <c r="J1277" s="4" t="str">
        <f>Cleaned_SalesTable!D1277</f>
        <v>PROD95</v>
      </c>
      <c r="K1277" s="4" t="str">
        <f>VLOOKUP(J1277,Cleaned_ProductTable!$A:$F,2,FALSE())</f>
        <v>Sports Stopwatch Basic</v>
      </c>
      <c r="L1277" s="4" t="str">
        <f>VLOOKUP(J1277,Cleaned_ProductTable!$A:$F,3,FALSE())</f>
        <v>Sports</v>
      </c>
      <c r="M1277" s="4" t="str">
        <f>VLOOKUP(J1277,Cleaned_ProductTable!$A:$F,4,FALSE())</f>
        <v>Wilson Group</v>
      </c>
      <c r="N1277" s="4">
        <f>VLOOKUP(J1277,Cleaned_ProductTable!$A:$F,5,FALSE())</f>
        <v>60.65</v>
      </c>
      <c r="O1277" s="4" t="str">
        <f>Cleaned_SalesTable!E1277</f>
        <v>STORE12</v>
      </c>
      <c r="P1277" s="4" t="str">
        <f>VLOOKUP(O1277,Cleaned_StoreTable!$A:$F,2,FALSE())</f>
        <v>Thomas, Bridges and Harris</v>
      </c>
      <c r="Q1277" s="4" t="str">
        <f>VLOOKUP(O1277,Cleaned_StoreTable!$A:$F,3,FALSE())</f>
        <v>North</v>
      </c>
      <c r="R1277" s="4" t="str">
        <f>VLOOKUP(O1277,Cleaned_StoreTable!$A:$F,5,FALSE())</f>
        <v>Online</v>
      </c>
      <c r="S1277" s="4">
        <f>Cleaned_SalesTable!F1277</f>
        <v>4</v>
      </c>
      <c r="T1277" s="9">
        <f>Cleaned_SalesTable!G1277</f>
        <v>816.29</v>
      </c>
      <c r="U1277" s="8">
        <f>Cleaned_SalesTable!H1277</f>
        <v>0.24</v>
      </c>
      <c r="V1277" s="4" t="str">
        <f>Cleaned_SalesTable!I1277</f>
        <v>PayPal</v>
      </c>
      <c r="W1277" s="9">
        <f>Cleaned_SalesTable!J1277</f>
        <v>2481.5216</v>
      </c>
      <c r="X1277" s="9">
        <f t="shared" si="116"/>
        <v>242.6</v>
      </c>
      <c r="Y1277" s="9">
        <f t="shared" si="117"/>
        <v>2238.92</v>
      </c>
      <c r="Z1277" s="10">
        <f t="shared" si="118"/>
        <v>0.9022</v>
      </c>
      <c r="AA1277" s="4" t="str">
        <f t="shared" si="119"/>
        <v>High Value</v>
      </c>
    </row>
    <row r="1278" spans="1:27" ht="15" customHeight="1" x14ac:dyDescent="0.3">
      <c r="A1278" s="4" t="str">
        <f>Cleaned_SalesTable!A1278</f>
        <v>SALE1276</v>
      </c>
      <c r="B1278" s="26">
        <f>Cleaned_SalesTable!B1278</f>
        <v>45272</v>
      </c>
      <c r="C1278" s="4" t="str">
        <f t="shared" si="114"/>
        <v>Dec-2023</v>
      </c>
      <c r="D1278" s="24">
        <f t="shared" si="115"/>
        <v>2023</v>
      </c>
      <c r="E1278" s="4" t="str">
        <f>Cleaned_SalesTable!C1278</f>
        <v>CUST1122</v>
      </c>
      <c r="F1278" s="4" t="str">
        <f>VLOOKUP(E1278,Cleaned_CustomerTable!$A:$H,2,FALSE())</f>
        <v>Michael Chang</v>
      </c>
      <c r="G1278" s="24">
        <f>VLOOKUP(E1278,Cleaned_CustomerTable!$A:$H,3,FALSE())</f>
        <v>50</v>
      </c>
      <c r="H1278" s="4" t="str">
        <f>VLOOKUP(E1278,Cleaned_CustomerTable!$A:$H,8,FALSE())</f>
        <v>Platinum</v>
      </c>
      <c r="I1278" s="4" t="str">
        <f>VLOOKUP(E1278,Cleaned_CustomerTable!$A:$H,6,FALSE())</f>
        <v>North Carolina</v>
      </c>
      <c r="J1278" s="4" t="str">
        <f>Cleaned_SalesTable!D1278</f>
        <v>PROD60</v>
      </c>
      <c r="K1278" s="4" t="str">
        <f>VLOOKUP(J1278,Cleaned_ProductTable!$A:$F,2,FALSE())</f>
        <v>Luxury Perfume Spray</v>
      </c>
      <c r="L1278" s="4" t="str">
        <f>VLOOKUP(J1278,Cleaned_ProductTable!$A:$F,3,FALSE())</f>
        <v>Beauty</v>
      </c>
      <c r="M1278" s="4" t="str">
        <f>VLOOKUP(J1278,Cleaned_ProductTable!$A:$F,4,FALSE())</f>
        <v>Gibson, Green and Lopez</v>
      </c>
      <c r="N1278" s="4">
        <f>VLOOKUP(J1278,Cleaned_ProductTable!$A:$F,5,FALSE())</f>
        <v>482.75</v>
      </c>
      <c r="O1278" s="4" t="str">
        <f>Cleaned_SalesTable!E1278</f>
        <v>STORE12</v>
      </c>
      <c r="P1278" s="4" t="str">
        <f>VLOOKUP(O1278,Cleaned_StoreTable!$A:$F,2,FALSE())</f>
        <v>Thomas, Bridges and Harris</v>
      </c>
      <c r="Q1278" s="4" t="str">
        <f>VLOOKUP(O1278,Cleaned_StoreTable!$A:$F,3,FALSE())</f>
        <v>North</v>
      </c>
      <c r="R1278" s="4" t="str">
        <f>VLOOKUP(O1278,Cleaned_StoreTable!$A:$F,5,FALSE())</f>
        <v>Online</v>
      </c>
      <c r="S1278" s="4">
        <f>Cleaned_SalesTable!F1278</f>
        <v>4</v>
      </c>
      <c r="T1278" s="9">
        <f>Cleaned_SalesTable!G1278</f>
        <v>755.82</v>
      </c>
      <c r="U1278" s="8">
        <f>Cleaned_SalesTable!H1278</f>
        <v>0.22</v>
      </c>
      <c r="V1278" s="4" t="str">
        <f>Cleaned_SalesTable!I1278</f>
        <v>COD</v>
      </c>
      <c r="W1278" s="9">
        <f>Cleaned_SalesTable!J1278</f>
        <v>2358.1583999999998</v>
      </c>
      <c r="X1278" s="9">
        <f t="shared" si="116"/>
        <v>1931</v>
      </c>
      <c r="Y1278" s="9">
        <f t="shared" si="117"/>
        <v>427.16</v>
      </c>
      <c r="Z1278" s="10">
        <f t="shared" si="118"/>
        <v>0.18110000000000001</v>
      </c>
      <c r="AA1278" s="4" t="str">
        <f t="shared" si="119"/>
        <v>High Value</v>
      </c>
    </row>
    <row r="1279" spans="1:27" ht="15" customHeight="1" x14ac:dyDescent="0.3">
      <c r="A1279" s="4" t="str">
        <f>Cleaned_SalesTable!A1279</f>
        <v>SALE1277</v>
      </c>
      <c r="B1279" s="26">
        <f>Cleaned_SalesTable!B1279</f>
        <v>45524</v>
      </c>
      <c r="C1279" s="4" t="str">
        <f t="shared" si="114"/>
        <v>Aug-2024</v>
      </c>
      <c r="D1279" s="24">
        <f t="shared" si="115"/>
        <v>2024</v>
      </c>
      <c r="E1279" s="4" t="str">
        <f>Cleaned_SalesTable!C1279</f>
        <v>CUST1003</v>
      </c>
      <c r="F1279" s="4" t="str">
        <f>VLOOKUP(E1279,Cleaned_CustomerTable!$A:$H,2,FALSE())</f>
        <v>Jeremy Harris</v>
      </c>
      <c r="G1279" s="24">
        <f>VLOOKUP(E1279,Cleaned_CustomerTable!$A:$H,3,FALSE())</f>
        <v>59</v>
      </c>
      <c r="H1279" s="4" t="str">
        <f>VLOOKUP(E1279,Cleaned_CustomerTable!$A:$H,8,FALSE())</f>
        <v>Bronze</v>
      </c>
      <c r="I1279" s="4" t="str">
        <f>VLOOKUP(E1279,Cleaned_CustomerTable!$A:$H,6,FALSE())</f>
        <v>Ohio</v>
      </c>
      <c r="J1279" s="4" t="str">
        <f>Cleaned_SalesTable!D1279</f>
        <v>PROD0</v>
      </c>
      <c r="K1279" s="4" t="str">
        <f>VLOOKUP(J1279,Cleaned_ProductTable!$A:$F,2,FALSE())</f>
        <v>Brother Laser Printer</v>
      </c>
      <c r="L1279" s="4" t="str">
        <f>VLOOKUP(J1279,Cleaned_ProductTable!$A:$F,3,FALSE())</f>
        <v>Electronics</v>
      </c>
      <c r="M1279" s="4" t="str">
        <f>VLOOKUP(J1279,Cleaned_ProductTable!$A:$F,4,FALSE())</f>
        <v>Hunt Inc</v>
      </c>
      <c r="N1279" s="4">
        <f>VLOOKUP(J1279,Cleaned_ProductTable!$A:$F,5,FALSE())</f>
        <v>112.42</v>
      </c>
      <c r="O1279" s="4" t="str">
        <f>Cleaned_SalesTable!E1279</f>
        <v>STORE14</v>
      </c>
      <c r="P1279" s="4" t="str">
        <f>VLOOKUP(O1279,Cleaned_StoreTable!$A:$F,2,FALSE())</f>
        <v>Mcdonald Inc</v>
      </c>
      <c r="Q1279" s="4" t="str">
        <f>VLOOKUP(O1279,Cleaned_StoreTable!$A:$F,3,FALSE())</f>
        <v>South</v>
      </c>
      <c r="R1279" s="4" t="str">
        <f>VLOOKUP(O1279,Cleaned_StoreTable!$A:$F,5,FALSE())</f>
        <v>Outlet</v>
      </c>
      <c r="S1279" s="4">
        <f>Cleaned_SalesTable!F1279</f>
        <v>1</v>
      </c>
      <c r="T1279" s="9">
        <f>Cleaned_SalesTable!G1279</f>
        <v>449.6</v>
      </c>
      <c r="U1279" s="8">
        <f>Cleaned_SalesTable!H1279</f>
        <v>0.01</v>
      </c>
      <c r="V1279" s="4" t="str">
        <f>Cleaned_SalesTable!I1279</f>
        <v>PayPal</v>
      </c>
      <c r="W1279" s="9">
        <f>Cleaned_SalesTable!J1279</f>
        <v>445.10399999999998</v>
      </c>
      <c r="X1279" s="9">
        <f t="shared" si="116"/>
        <v>112.42</v>
      </c>
      <c r="Y1279" s="9">
        <f t="shared" si="117"/>
        <v>332.68</v>
      </c>
      <c r="Z1279" s="10">
        <f t="shared" si="118"/>
        <v>0.74739999999999995</v>
      </c>
      <c r="AA1279" s="4" t="str">
        <f t="shared" si="119"/>
        <v>Standard</v>
      </c>
    </row>
    <row r="1280" spans="1:27" ht="15" customHeight="1" x14ac:dyDescent="0.3">
      <c r="A1280" s="4" t="str">
        <f>Cleaned_SalesTable!A1280</f>
        <v>SALE1278</v>
      </c>
      <c r="B1280" s="26">
        <f>Cleaned_SalesTable!B1280</f>
        <v>45481</v>
      </c>
      <c r="C1280" s="4" t="str">
        <f t="shared" si="114"/>
        <v>Jul-2024</v>
      </c>
      <c r="D1280" s="24">
        <f t="shared" si="115"/>
        <v>2024</v>
      </c>
      <c r="E1280" s="4" t="str">
        <f>Cleaned_SalesTable!C1280</f>
        <v>CUST1351</v>
      </c>
      <c r="F1280" s="4" t="str">
        <f>VLOOKUP(E1280,Cleaned_CustomerTable!$A:$H,2,FALSE())</f>
        <v>Jeffrey Mccarthy</v>
      </c>
      <c r="G1280" s="24">
        <f>VLOOKUP(E1280,Cleaned_CustomerTable!$A:$H,3,FALSE())</f>
        <v>25</v>
      </c>
      <c r="H1280" s="4" t="str">
        <f>VLOOKUP(E1280,Cleaned_CustomerTable!$A:$H,8,FALSE())</f>
        <v>Bronze</v>
      </c>
      <c r="I1280" s="4" t="str">
        <f>VLOOKUP(E1280,Cleaned_CustomerTable!$A:$H,6,FALSE())</f>
        <v>Nebraska</v>
      </c>
      <c r="J1280" s="4" t="str">
        <f>Cleaned_SalesTable!D1280</f>
        <v>PROD14</v>
      </c>
      <c r="K1280" s="4" t="str">
        <f>VLOOKUP(J1280,Cleaned_ProductTable!$A:$F,2,FALSE())</f>
        <v>Decorative Wall Mirror</v>
      </c>
      <c r="L1280" s="4" t="str">
        <f>VLOOKUP(J1280,Cleaned_ProductTable!$A:$F,3,FALSE())</f>
        <v>Home</v>
      </c>
      <c r="M1280" s="4" t="str">
        <f>VLOOKUP(J1280,Cleaned_ProductTable!$A:$F,4,FALSE())</f>
        <v>Luna, Anderson and Bowman</v>
      </c>
      <c r="N1280" s="4">
        <f>VLOOKUP(J1280,Cleaned_ProductTable!$A:$F,5,FALSE())</f>
        <v>48.01</v>
      </c>
      <c r="O1280" s="4" t="str">
        <f>Cleaned_SalesTable!E1280</f>
        <v>STORE0</v>
      </c>
      <c r="P1280" s="4" t="str">
        <f>VLOOKUP(O1280,Cleaned_StoreTable!$A:$F,2,FALSE())</f>
        <v>Rivera-Warner</v>
      </c>
      <c r="Q1280" s="4" t="str">
        <f>VLOOKUP(O1280,Cleaned_StoreTable!$A:$F,3,FALSE())</f>
        <v>East</v>
      </c>
      <c r="R1280" s="4" t="str">
        <f>VLOOKUP(O1280,Cleaned_StoreTable!$A:$F,5,FALSE())</f>
        <v>Flagship</v>
      </c>
      <c r="S1280" s="4">
        <f>Cleaned_SalesTable!F1280</f>
        <v>2</v>
      </c>
      <c r="T1280" s="9">
        <f>Cleaned_SalesTable!G1280</f>
        <v>779.29</v>
      </c>
      <c r="U1280" s="8">
        <f>Cleaned_SalesTable!H1280</f>
        <v>0.12</v>
      </c>
      <c r="V1280" s="4" t="str">
        <f>Cleaned_SalesTable!I1280</f>
        <v>COD</v>
      </c>
      <c r="W1280" s="9">
        <f>Cleaned_SalesTable!J1280</f>
        <v>1371.5504000000001</v>
      </c>
      <c r="X1280" s="9">
        <f t="shared" si="116"/>
        <v>96.02</v>
      </c>
      <c r="Y1280" s="9">
        <f t="shared" si="117"/>
        <v>1275.53</v>
      </c>
      <c r="Z1280" s="10">
        <f t="shared" si="118"/>
        <v>0.93</v>
      </c>
      <c r="AA1280" s="4" t="str">
        <f t="shared" si="119"/>
        <v>High Value</v>
      </c>
    </row>
    <row r="1281" spans="1:27" ht="15" customHeight="1" x14ac:dyDescent="0.3">
      <c r="A1281" s="4" t="str">
        <f>Cleaned_SalesTable!A1281</f>
        <v>SALE1279</v>
      </c>
      <c r="B1281" s="26">
        <f>Cleaned_SalesTable!B1281</f>
        <v>45267</v>
      </c>
      <c r="C1281" s="4" t="str">
        <f t="shared" si="114"/>
        <v>Dec-2023</v>
      </c>
      <c r="D1281" s="24">
        <f t="shared" si="115"/>
        <v>2023</v>
      </c>
      <c r="E1281" s="4" t="str">
        <f>Cleaned_SalesTable!C1281</f>
        <v>CUST1464</v>
      </c>
      <c r="F1281" s="4" t="str">
        <f>VLOOKUP(E1281,Cleaned_CustomerTable!$A:$H,2,FALSE())</f>
        <v>David Pierce</v>
      </c>
      <c r="G1281" s="24">
        <f>VLOOKUP(E1281,Cleaned_CustomerTable!$A:$H,3,FALSE())</f>
        <v>45</v>
      </c>
      <c r="H1281" s="4" t="str">
        <f>VLOOKUP(E1281,Cleaned_CustomerTable!$A:$H,8,FALSE())</f>
        <v>Platinum</v>
      </c>
      <c r="I1281" s="4" t="str">
        <f>VLOOKUP(E1281,Cleaned_CustomerTable!$A:$H,6,FALSE())</f>
        <v>Washington</v>
      </c>
      <c r="J1281" s="4" t="str">
        <f>Cleaned_SalesTable!D1281</f>
        <v>PROD77</v>
      </c>
      <c r="K1281" s="4" t="str">
        <f>VLOOKUP(J1281,Cleaned_ProductTable!$A:$F,2,FALSE())</f>
        <v>WiFi Mesh Router</v>
      </c>
      <c r="L1281" s="4" t="str">
        <f>VLOOKUP(J1281,Cleaned_ProductTable!$A:$F,3,FALSE())</f>
        <v>Electronics</v>
      </c>
      <c r="M1281" s="4" t="str">
        <f>VLOOKUP(J1281,Cleaned_ProductTable!$A:$F,4,FALSE())</f>
        <v>White, Reeves and Woods</v>
      </c>
      <c r="N1281" s="4">
        <f>VLOOKUP(J1281,Cleaned_ProductTable!$A:$F,5,FALSE())</f>
        <v>480.9</v>
      </c>
      <c r="O1281" s="4" t="str">
        <f>Cleaned_SalesTable!E1281</f>
        <v>STORE17</v>
      </c>
      <c r="P1281" s="4" t="str">
        <f>VLOOKUP(O1281,Cleaned_StoreTable!$A:$F,2,FALSE())</f>
        <v>Holloway Ltd</v>
      </c>
      <c r="Q1281" s="4" t="str">
        <f>VLOOKUP(O1281,Cleaned_StoreTable!$A:$F,3,FALSE())</f>
        <v>North</v>
      </c>
      <c r="R1281" s="4" t="str">
        <f>VLOOKUP(O1281,Cleaned_StoreTable!$A:$F,5,FALSE())</f>
        <v>Flagship</v>
      </c>
      <c r="S1281" s="4">
        <f>Cleaned_SalesTable!F1281</f>
        <v>1</v>
      </c>
      <c r="T1281" s="9">
        <f>Cleaned_SalesTable!G1281</f>
        <v>748.75</v>
      </c>
      <c r="U1281" s="8">
        <f>Cleaned_SalesTable!H1281</f>
        <v>0.1</v>
      </c>
      <c r="V1281" s="4" t="str">
        <f>Cleaned_SalesTable!I1281</f>
        <v>COD</v>
      </c>
      <c r="W1281" s="9">
        <f>Cleaned_SalesTable!J1281</f>
        <v>673.875</v>
      </c>
      <c r="X1281" s="9">
        <f t="shared" si="116"/>
        <v>480.9</v>
      </c>
      <c r="Y1281" s="9">
        <f t="shared" si="117"/>
        <v>192.98</v>
      </c>
      <c r="Z1281" s="10">
        <f t="shared" si="118"/>
        <v>0.28639999999999999</v>
      </c>
      <c r="AA1281" s="4" t="str">
        <f t="shared" si="119"/>
        <v>Standard</v>
      </c>
    </row>
    <row r="1282" spans="1:27" ht="15" customHeight="1" x14ac:dyDescent="0.3">
      <c r="A1282" s="4" t="str">
        <f>Cleaned_SalesTable!A1282</f>
        <v>SALE1280</v>
      </c>
      <c r="B1282" s="26">
        <f>Cleaned_SalesTable!B1282</f>
        <v>45328</v>
      </c>
      <c r="C1282" s="4" t="str">
        <f t="shared" ref="C1282:C1345" si="120">TEXT(B1282,"mmm-yyyy")</f>
        <v>Feb-2024</v>
      </c>
      <c r="D1282" s="24">
        <f t="shared" ref="D1282:D1345" si="121">YEAR(B1282)</f>
        <v>2024</v>
      </c>
      <c r="E1282" s="4" t="str">
        <f>Cleaned_SalesTable!C1282</f>
        <v>CUST1181</v>
      </c>
      <c r="F1282" s="4" t="str">
        <f>VLOOKUP(E1282,Cleaned_CustomerTable!$A:$H,2,FALSE())</f>
        <v>Erin Ward</v>
      </c>
      <c r="G1282" s="24">
        <f>VLOOKUP(E1282,Cleaned_CustomerTable!$A:$H,3,FALSE())</f>
        <v>60</v>
      </c>
      <c r="H1282" s="4" t="str">
        <f>VLOOKUP(E1282,Cleaned_CustomerTable!$A:$H,8,FALSE())</f>
        <v>Bronze</v>
      </c>
      <c r="I1282" s="4" t="str">
        <f>VLOOKUP(E1282,Cleaned_CustomerTable!$A:$H,6,FALSE())</f>
        <v>New York</v>
      </c>
      <c r="J1282" s="4" t="str">
        <f>Cleaned_SalesTable!D1282</f>
        <v>PROD89</v>
      </c>
      <c r="K1282" s="4" t="str">
        <f>VLOOKUP(J1282,Cleaned_ProductTable!$A:$F,2,FALSE())</f>
        <v>Face Foundation Kit</v>
      </c>
      <c r="L1282" s="4" t="str">
        <f>VLOOKUP(J1282,Cleaned_ProductTable!$A:$F,3,FALSE())</f>
        <v>Beauty</v>
      </c>
      <c r="M1282" s="4" t="str">
        <f>VLOOKUP(J1282,Cleaned_ProductTable!$A:$F,4,FALSE())</f>
        <v>Taylor-Elliott</v>
      </c>
      <c r="N1282" s="4">
        <f>VLOOKUP(J1282,Cleaned_ProductTable!$A:$F,5,FALSE())</f>
        <v>183.04</v>
      </c>
      <c r="O1282" s="4" t="str">
        <f>Cleaned_SalesTable!E1282</f>
        <v>STORE0</v>
      </c>
      <c r="P1282" s="4" t="str">
        <f>VLOOKUP(O1282,Cleaned_StoreTable!$A:$F,2,FALSE())</f>
        <v>Rivera-Warner</v>
      </c>
      <c r="Q1282" s="4" t="str">
        <f>VLOOKUP(O1282,Cleaned_StoreTable!$A:$F,3,FALSE())</f>
        <v>East</v>
      </c>
      <c r="R1282" s="4" t="str">
        <f>VLOOKUP(O1282,Cleaned_StoreTable!$A:$F,5,FALSE())</f>
        <v>Flagship</v>
      </c>
      <c r="S1282" s="4">
        <f>Cleaned_SalesTable!F1282</f>
        <v>2</v>
      </c>
      <c r="T1282" s="9">
        <f>Cleaned_SalesTable!G1282</f>
        <v>121.67</v>
      </c>
      <c r="U1282" s="8">
        <f>Cleaned_SalesTable!H1282</f>
        <v>0.08</v>
      </c>
      <c r="V1282" s="4" t="str">
        <f>Cleaned_SalesTable!I1282</f>
        <v>COD</v>
      </c>
      <c r="W1282" s="9">
        <f>Cleaned_SalesTable!J1282</f>
        <v>223.87280000000001</v>
      </c>
      <c r="X1282" s="9">
        <f t="shared" ref="X1282:X1345" si="122">ROUND(N1282*S1282,2)</f>
        <v>366.08</v>
      </c>
      <c r="Y1282" s="9">
        <f t="shared" ref="Y1282:Y1345" si="123">ROUND(W1282-X1282,2)</f>
        <v>-142.21</v>
      </c>
      <c r="Z1282" s="10">
        <f t="shared" ref="Z1282:Z1345" si="124">IFERROR(ROUND(Y1282/W1282,4),0)</f>
        <v>-0.63519999999999999</v>
      </c>
      <c r="AA1282" s="4" t="str">
        <f t="shared" ref="AA1282:AA1345" si="125">IF(W1282&gt;=AVERAGE($W$2:$W$2001),"High Value","Standard")</f>
        <v>Standard</v>
      </c>
    </row>
    <row r="1283" spans="1:27" ht="15" customHeight="1" x14ac:dyDescent="0.3">
      <c r="A1283" s="4" t="str">
        <f>Cleaned_SalesTable!A1283</f>
        <v>SALE1281</v>
      </c>
      <c r="B1283" s="26">
        <f>Cleaned_SalesTable!B1283</f>
        <v>45787</v>
      </c>
      <c r="C1283" s="4" t="str">
        <f t="shared" si="120"/>
        <v>May-2025</v>
      </c>
      <c r="D1283" s="24">
        <f t="shared" si="121"/>
        <v>2025</v>
      </c>
      <c r="E1283" s="4" t="str">
        <f>Cleaned_SalesTable!C1283</f>
        <v>CUST1492</v>
      </c>
      <c r="F1283" s="4" t="str">
        <f>VLOOKUP(E1283,Cleaned_CustomerTable!$A:$H,2,FALSE())</f>
        <v>Darrell Miller</v>
      </c>
      <c r="G1283" s="24">
        <f>VLOOKUP(E1283,Cleaned_CustomerTable!$A:$H,3,FALSE())</f>
        <v>59</v>
      </c>
      <c r="H1283" s="4" t="str">
        <f>VLOOKUP(E1283,Cleaned_CustomerTable!$A:$H,8,FALSE())</f>
        <v>Platinum</v>
      </c>
      <c r="I1283" s="4" t="str">
        <f>VLOOKUP(E1283,Cleaned_CustomerTable!$A:$H,6,FALSE())</f>
        <v>Florida</v>
      </c>
      <c r="J1283" s="4" t="str">
        <f>Cleaned_SalesTable!D1283</f>
        <v>PROD49</v>
      </c>
      <c r="K1283" s="4" t="str">
        <f>VLOOKUP(J1283,Cleaned_ProductTable!$A:$F,2,FALSE())</f>
        <v>Men's Roll-On Perfume</v>
      </c>
      <c r="L1283" s="4" t="str">
        <f>VLOOKUP(J1283,Cleaned_ProductTable!$A:$F,3,FALSE())</f>
        <v>Beauty</v>
      </c>
      <c r="M1283" s="4" t="str">
        <f>VLOOKUP(J1283,Cleaned_ProductTable!$A:$F,4,FALSE())</f>
        <v>Sullivan and Sons</v>
      </c>
      <c r="N1283" s="4">
        <f>VLOOKUP(J1283,Cleaned_ProductTable!$A:$F,5,FALSE())</f>
        <v>43.29</v>
      </c>
      <c r="O1283" s="4" t="str">
        <f>Cleaned_SalesTable!E1283</f>
        <v>STORE15</v>
      </c>
      <c r="P1283" s="4" t="str">
        <f>VLOOKUP(O1283,Cleaned_StoreTable!$A:$F,2,FALSE())</f>
        <v>Shelton PLC</v>
      </c>
      <c r="Q1283" s="4" t="str">
        <f>VLOOKUP(O1283,Cleaned_StoreTable!$A:$F,3,FALSE())</f>
        <v>North</v>
      </c>
      <c r="R1283" s="4" t="str">
        <f>VLOOKUP(O1283,Cleaned_StoreTable!$A:$F,5,FALSE())</f>
        <v>Flagship</v>
      </c>
      <c r="S1283" s="4">
        <f>Cleaned_SalesTable!F1283</f>
        <v>3</v>
      </c>
      <c r="T1283" s="9">
        <f>Cleaned_SalesTable!G1283</f>
        <v>225.14</v>
      </c>
      <c r="U1283" s="8">
        <f>Cleaned_SalesTable!H1283</f>
        <v>0.15</v>
      </c>
      <c r="V1283" s="4" t="str">
        <f>Cleaned_SalesTable!I1283</f>
        <v>COD</v>
      </c>
      <c r="W1283" s="9">
        <f>Cleaned_SalesTable!J1283</f>
        <v>574.10699999999997</v>
      </c>
      <c r="X1283" s="9">
        <f t="shared" si="122"/>
        <v>129.87</v>
      </c>
      <c r="Y1283" s="9">
        <f t="shared" si="123"/>
        <v>444.24</v>
      </c>
      <c r="Z1283" s="10">
        <f t="shared" si="124"/>
        <v>0.77380000000000004</v>
      </c>
      <c r="AA1283" s="4" t="str">
        <f t="shared" si="125"/>
        <v>Standard</v>
      </c>
    </row>
    <row r="1284" spans="1:27" ht="15" customHeight="1" x14ac:dyDescent="0.3">
      <c r="A1284" s="4" t="str">
        <f>Cleaned_SalesTable!A1284</f>
        <v>SALE1282</v>
      </c>
      <c r="B1284" s="26">
        <f>Cleaned_SalesTable!B1284</f>
        <v>45876</v>
      </c>
      <c r="C1284" s="4" t="str">
        <f t="shared" si="120"/>
        <v>Aug-2025</v>
      </c>
      <c r="D1284" s="24">
        <f t="shared" si="121"/>
        <v>2025</v>
      </c>
      <c r="E1284" s="4" t="str">
        <f>Cleaned_SalesTable!C1284</f>
        <v>CUST1321</v>
      </c>
      <c r="F1284" s="4" t="str">
        <f>VLOOKUP(E1284,Cleaned_CustomerTable!$A:$H,2,FALSE())</f>
        <v>Darren Burton</v>
      </c>
      <c r="G1284" s="24">
        <f>VLOOKUP(E1284,Cleaned_CustomerTable!$A:$H,3,FALSE())</f>
        <v>21</v>
      </c>
      <c r="H1284" s="4" t="str">
        <f>VLOOKUP(E1284,Cleaned_CustomerTable!$A:$H,8,FALSE())</f>
        <v>Bronze</v>
      </c>
      <c r="I1284" s="4" t="str">
        <f>VLOOKUP(E1284,Cleaned_CustomerTable!$A:$H,6,FALSE())</f>
        <v>Tennessee</v>
      </c>
      <c r="J1284" s="4" t="str">
        <f>Cleaned_SalesTable!D1284</f>
        <v>PROD29</v>
      </c>
      <c r="K1284" s="4" t="str">
        <f>VLOOKUP(J1284,Cleaned_ProductTable!$A:$F,2,FALSE())</f>
        <v>Fabric Sofa Throw Blanket</v>
      </c>
      <c r="L1284" s="4" t="str">
        <f>VLOOKUP(J1284,Cleaned_ProductTable!$A:$F,3,FALSE())</f>
        <v>Home</v>
      </c>
      <c r="M1284" s="4" t="str">
        <f>VLOOKUP(J1284,Cleaned_ProductTable!$A:$F,4,FALSE())</f>
        <v>Hoffman Group</v>
      </c>
      <c r="N1284" s="4">
        <f>VLOOKUP(J1284,Cleaned_ProductTable!$A:$F,5,FALSE())</f>
        <v>218.48</v>
      </c>
      <c r="O1284" s="4" t="str">
        <f>Cleaned_SalesTable!E1284</f>
        <v>STORE19</v>
      </c>
      <c r="P1284" s="4" t="str">
        <f>VLOOKUP(O1284,Cleaned_StoreTable!$A:$F,2,FALSE())</f>
        <v>Mann-Austin</v>
      </c>
      <c r="Q1284" s="4" t="str">
        <f>VLOOKUP(O1284,Cleaned_StoreTable!$A:$F,3,FALSE())</f>
        <v>East</v>
      </c>
      <c r="R1284" s="4" t="str">
        <f>VLOOKUP(O1284,Cleaned_StoreTable!$A:$F,5,FALSE())</f>
        <v>Online</v>
      </c>
      <c r="S1284" s="4">
        <f>Cleaned_SalesTable!F1284</f>
        <v>1</v>
      </c>
      <c r="T1284" s="9">
        <f>Cleaned_SalesTable!G1284</f>
        <v>654.17999999999995</v>
      </c>
      <c r="U1284" s="8">
        <f>Cleaned_SalesTable!H1284</f>
        <v>0.19</v>
      </c>
      <c r="V1284" s="4" t="str">
        <f>Cleaned_SalesTable!I1284</f>
        <v>PayPal</v>
      </c>
      <c r="W1284" s="9">
        <f>Cleaned_SalesTable!J1284</f>
        <v>529.88580000000002</v>
      </c>
      <c r="X1284" s="9">
        <f t="shared" si="122"/>
        <v>218.48</v>
      </c>
      <c r="Y1284" s="9">
        <f t="shared" si="123"/>
        <v>311.41000000000003</v>
      </c>
      <c r="Z1284" s="10">
        <f t="shared" si="124"/>
        <v>0.5877</v>
      </c>
      <c r="AA1284" s="4" t="str">
        <f t="shared" si="125"/>
        <v>Standard</v>
      </c>
    </row>
    <row r="1285" spans="1:27" ht="15" customHeight="1" x14ac:dyDescent="0.3">
      <c r="A1285" s="4" t="str">
        <f>Cleaned_SalesTable!A1285</f>
        <v>SALE1283</v>
      </c>
      <c r="B1285" s="26">
        <f>Cleaned_SalesTable!B1285</f>
        <v>45552</v>
      </c>
      <c r="C1285" s="4" t="str">
        <f t="shared" si="120"/>
        <v>Sep-2024</v>
      </c>
      <c r="D1285" s="24">
        <f t="shared" si="121"/>
        <v>2024</v>
      </c>
      <c r="E1285" s="4" t="str">
        <f>Cleaned_SalesTable!C1285</f>
        <v>CUST1058</v>
      </c>
      <c r="F1285" s="4" t="str">
        <f>VLOOKUP(E1285,Cleaned_CustomerTable!$A:$H,2,FALSE())</f>
        <v>Cheryl Copeland</v>
      </c>
      <c r="G1285" s="24">
        <f>VLOOKUP(E1285,Cleaned_CustomerTable!$A:$H,3,FALSE())</f>
        <v>51</v>
      </c>
      <c r="H1285" s="4" t="str">
        <f>VLOOKUP(E1285,Cleaned_CustomerTable!$A:$H,8,FALSE())</f>
        <v>Platinum</v>
      </c>
      <c r="I1285" s="4" t="str">
        <f>VLOOKUP(E1285,Cleaned_CustomerTable!$A:$H,6,FALSE())</f>
        <v>Maryland</v>
      </c>
      <c r="J1285" s="4" t="str">
        <f>Cleaned_SalesTable!D1285</f>
        <v>PROD71</v>
      </c>
      <c r="K1285" s="4" t="str">
        <f>VLOOKUP(J1285,Cleaned_ProductTable!$A:$F,2,FALSE())</f>
        <v>Hair Repair Oil Treatment</v>
      </c>
      <c r="L1285" s="4" t="str">
        <f>VLOOKUP(J1285,Cleaned_ProductTable!$A:$F,3,FALSE())</f>
        <v>Beauty</v>
      </c>
      <c r="M1285" s="4" t="str">
        <f>VLOOKUP(J1285,Cleaned_ProductTable!$A:$F,4,FALSE())</f>
        <v>Hopkins Ltd</v>
      </c>
      <c r="N1285" s="4">
        <f>VLOOKUP(J1285,Cleaned_ProductTable!$A:$F,5,FALSE())</f>
        <v>214.32</v>
      </c>
      <c r="O1285" s="4" t="str">
        <f>Cleaned_SalesTable!E1285</f>
        <v>STORE5</v>
      </c>
      <c r="P1285" s="4" t="str">
        <f>VLOOKUP(O1285,Cleaned_StoreTable!$A:$F,2,FALSE())</f>
        <v>Gray Ltd</v>
      </c>
      <c r="Q1285" s="4" t="str">
        <f>VLOOKUP(O1285,Cleaned_StoreTable!$A:$F,3,FALSE())</f>
        <v>North</v>
      </c>
      <c r="R1285" s="4" t="str">
        <f>VLOOKUP(O1285,Cleaned_StoreTable!$A:$F,5,FALSE())</f>
        <v>Outlet</v>
      </c>
      <c r="S1285" s="4">
        <f>Cleaned_SalesTable!F1285</f>
        <v>2</v>
      </c>
      <c r="T1285" s="9">
        <f>Cleaned_SalesTable!G1285</f>
        <v>504.98</v>
      </c>
      <c r="U1285" s="8">
        <f>Cleaned_SalesTable!H1285</f>
        <v>0.08</v>
      </c>
      <c r="V1285" s="4" t="str">
        <f>Cleaned_SalesTable!I1285</f>
        <v>COD</v>
      </c>
      <c r="W1285" s="9">
        <f>Cleaned_SalesTable!J1285</f>
        <v>929.16319999999996</v>
      </c>
      <c r="X1285" s="9">
        <f t="shared" si="122"/>
        <v>428.64</v>
      </c>
      <c r="Y1285" s="9">
        <f t="shared" si="123"/>
        <v>500.52</v>
      </c>
      <c r="Z1285" s="10">
        <f t="shared" si="124"/>
        <v>0.53869999999999996</v>
      </c>
      <c r="AA1285" s="4" t="str">
        <f t="shared" si="125"/>
        <v>Standard</v>
      </c>
    </row>
    <row r="1286" spans="1:27" ht="15" customHeight="1" x14ac:dyDescent="0.3">
      <c r="A1286" s="4" t="str">
        <f>Cleaned_SalesTable!A1286</f>
        <v>SALE1284</v>
      </c>
      <c r="B1286" s="26">
        <f>Cleaned_SalesTable!B1286</f>
        <v>45823</v>
      </c>
      <c r="C1286" s="4" t="str">
        <f t="shared" si="120"/>
        <v>Jun-2025</v>
      </c>
      <c r="D1286" s="24">
        <f t="shared" si="121"/>
        <v>2025</v>
      </c>
      <c r="E1286" s="4" t="str">
        <f>Cleaned_SalesTable!C1286</f>
        <v>CUST1378</v>
      </c>
      <c r="F1286" s="4" t="str">
        <f>VLOOKUP(E1286,Cleaned_CustomerTable!$A:$H,2,FALSE())</f>
        <v>Frank Stewart</v>
      </c>
      <c r="G1286" s="24">
        <f>VLOOKUP(E1286,Cleaned_CustomerTable!$A:$H,3,FALSE())</f>
        <v>44</v>
      </c>
      <c r="H1286" s="4" t="str">
        <f>VLOOKUP(E1286,Cleaned_CustomerTable!$A:$H,8,FALSE())</f>
        <v>Bronze</v>
      </c>
      <c r="I1286" s="4" t="str">
        <f>VLOOKUP(E1286,Cleaned_CustomerTable!$A:$H,6,FALSE())</f>
        <v>Delaware</v>
      </c>
      <c r="J1286" s="4" t="str">
        <f>Cleaned_SalesTable!D1286</f>
        <v>PROD54</v>
      </c>
      <c r="K1286" s="4" t="str">
        <f>VLOOKUP(J1286,Cleaned_ProductTable!$A:$F,2,FALSE())</f>
        <v>Sports Stopwatch Pro</v>
      </c>
      <c r="L1286" s="4" t="str">
        <f>VLOOKUP(J1286,Cleaned_ProductTable!$A:$F,3,FALSE())</f>
        <v>Sports</v>
      </c>
      <c r="M1286" s="4" t="str">
        <f>VLOOKUP(J1286,Cleaned_ProductTable!$A:$F,4,FALSE())</f>
        <v>Thompson-French</v>
      </c>
      <c r="N1286" s="4">
        <f>VLOOKUP(J1286,Cleaned_ProductTable!$A:$F,5,FALSE())</f>
        <v>434.84</v>
      </c>
      <c r="O1286" s="4" t="str">
        <f>Cleaned_SalesTable!E1286</f>
        <v>STORE8</v>
      </c>
      <c r="P1286" s="4" t="str">
        <f>VLOOKUP(O1286,Cleaned_StoreTable!$A:$F,2,FALSE())</f>
        <v>Bean, Jones and Park</v>
      </c>
      <c r="Q1286" s="4" t="str">
        <f>VLOOKUP(O1286,Cleaned_StoreTable!$A:$F,3,FALSE())</f>
        <v>West</v>
      </c>
      <c r="R1286" s="4" t="str">
        <f>VLOOKUP(O1286,Cleaned_StoreTable!$A:$F,5,FALSE())</f>
        <v>Online</v>
      </c>
      <c r="S1286" s="4">
        <f>Cleaned_SalesTable!F1286</f>
        <v>2</v>
      </c>
      <c r="T1286" s="9">
        <f>Cleaned_SalesTable!G1286</f>
        <v>623.20000000000005</v>
      </c>
      <c r="U1286" s="8">
        <f>Cleaned_SalesTable!H1286</f>
        <v>0.14000000000000001</v>
      </c>
      <c r="V1286" s="4" t="str">
        <f>Cleaned_SalesTable!I1286</f>
        <v>COD</v>
      </c>
      <c r="W1286" s="9">
        <f>Cleaned_SalesTable!J1286</f>
        <v>1071.904</v>
      </c>
      <c r="X1286" s="9">
        <f t="shared" si="122"/>
        <v>869.68</v>
      </c>
      <c r="Y1286" s="9">
        <f t="shared" si="123"/>
        <v>202.22</v>
      </c>
      <c r="Z1286" s="10">
        <f t="shared" si="124"/>
        <v>0.18870000000000001</v>
      </c>
      <c r="AA1286" s="4" t="str">
        <f t="shared" si="125"/>
        <v>Standard</v>
      </c>
    </row>
    <row r="1287" spans="1:27" ht="15" customHeight="1" x14ac:dyDescent="0.3">
      <c r="A1287" s="4" t="str">
        <f>Cleaned_SalesTable!A1287</f>
        <v>SALE1285</v>
      </c>
      <c r="B1287" s="26">
        <f>Cleaned_SalesTable!B1287</f>
        <v>45622</v>
      </c>
      <c r="C1287" s="4" t="str">
        <f t="shared" si="120"/>
        <v>Nov-2024</v>
      </c>
      <c r="D1287" s="24">
        <f t="shared" si="121"/>
        <v>2024</v>
      </c>
      <c r="E1287" s="4" t="str">
        <f>Cleaned_SalesTable!C1287</f>
        <v>CUST1325</v>
      </c>
      <c r="F1287" s="4" t="str">
        <f>VLOOKUP(E1287,Cleaned_CustomerTable!$A:$H,2,FALSE())</f>
        <v>Andrew Smith</v>
      </c>
      <c r="G1287" s="24">
        <f>VLOOKUP(E1287,Cleaned_CustomerTable!$A:$H,3,FALSE())</f>
        <v>60</v>
      </c>
      <c r="H1287" s="4" t="str">
        <f>VLOOKUP(E1287,Cleaned_CustomerTable!$A:$H,8,FALSE())</f>
        <v>Bronze</v>
      </c>
      <c r="I1287" s="4" t="str">
        <f>VLOOKUP(E1287,Cleaned_CustomerTable!$A:$H,6,FALSE())</f>
        <v>Wisconsin</v>
      </c>
      <c r="J1287" s="4" t="str">
        <f>Cleaned_SalesTable!D1287</f>
        <v>PROD5</v>
      </c>
      <c r="K1287" s="4" t="str">
        <f>VLOOKUP(J1287,Cleaned_ProductTable!$A:$F,2,FALSE())</f>
        <v>Men's Leather Belt</v>
      </c>
      <c r="L1287" s="4" t="str">
        <f>VLOOKUP(J1287,Cleaned_ProductTable!$A:$F,3,FALSE())</f>
        <v>Clothing</v>
      </c>
      <c r="M1287" s="4" t="str">
        <f>VLOOKUP(J1287,Cleaned_ProductTable!$A:$F,4,FALSE())</f>
        <v>Baldwin, Garza and Gonzalez</v>
      </c>
      <c r="N1287" s="4">
        <f>VLOOKUP(J1287,Cleaned_ProductTable!$A:$F,5,FALSE())</f>
        <v>261</v>
      </c>
      <c r="O1287" s="4" t="str">
        <f>Cleaned_SalesTable!E1287</f>
        <v>STORE16</v>
      </c>
      <c r="P1287" s="4" t="str">
        <f>VLOOKUP(O1287,Cleaned_StoreTable!$A:$F,2,FALSE())</f>
        <v>Frederick-Wright</v>
      </c>
      <c r="Q1287" s="4" t="str">
        <f>VLOOKUP(O1287,Cleaned_StoreTable!$A:$F,3,FALSE())</f>
        <v>West</v>
      </c>
      <c r="R1287" s="4" t="str">
        <f>VLOOKUP(O1287,Cleaned_StoreTable!$A:$F,5,FALSE())</f>
        <v>Flagship</v>
      </c>
      <c r="S1287" s="4">
        <f>Cleaned_SalesTable!F1287</f>
        <v>2</v>
      </c>
      <c r="T1287" s="9">
        <f>Cleaned_SalesTable!G1287</f>
        <v>530.54</v>
      </c>
      <c r="U1287" s="8">
        <f>Cleaned_SalesTable!H1287</f>
        <v>0.28000000000000003</v>
      </c>
      <c r="V1287" s="4" t="str">
        <f>Cleaned_SalesTable!I1287</f>
        <v>COD</v>
      </c>
      <c r="W1287" s="9">
        <f>Cleaned_SalesTable!J1287</f>
        <v>763.97760000000005</v>
      </c>
      <c r="X1287" s="9">
        <f t="shared" si="122"/>
        <v>522</v>
      </c>
      <c r="Y1287" s="9">
        <f t="shared" si="123"/>
        <v>241.98</v>
      </c>
      <c r="Z1287" s="10">
        <f t="shared" si="124"/>
        <v>0.31669999999999998</v>
      </c>
      <c r="AA1287" s="4" t="str">
        <f t="shared" si="125"/>
        <v>Standard</v>
      </c>
    </row>
    <row r="1288" spans="1:27" ht="15" customHeight="1" x14ac:dyDescent="0.3">
      <c r="A1288" s="4" t="str">
        <f>Cleaned_SalesTable!A1288</f>
        <v>SALE1286</v>
      </c>
      <c r="B1288" s="26">
        <f>Cleaned_SalesTable!B1288</f>
        <v>45810</v>
      </c>
      <c r="C1288" s="4" t="str">
        <f t="shared" si="120"/>
        <v>Jun-2025</v>
      </c>
      <c r="D1288" s="24">
        <f t="shared" si="121"/>
        <v>2025</v>
      </c>
      <c r="E1288" s="4" t="str">
        <f>Cleaned_SalesTable!C1288</f>
        <v>CUST1365</v>
      </c>
      <c r="F1288" s="4" t="str">
        <f>VLOOKUP(E1288,Cleaned_CustomerTable!$A:$H,2,FALSE())</f>
        <v>Brandon Mcbride</v>
      </c>
      <c r="G1288" s="24">
        <f>VLOOKUP(E1288,Cleaned_CustomerTable!$A:$H,3,FALSE())</f>
        <v>63</v>
      </c>
      <c r="H1288" s="4" t="str">
        <f>VLOOKUP(E1288,Cleaned_CustomerTable!$A:$H,8,FALSE())</f>
        <v>Platinum</v>
      </c>
      <c r="I1288" s="4" t="str">
        <f>VLOOKUP(E1288,Cleaned_CustomerTable!$A:$H,6,FALSE())</f>
        <v>Alaska</v>
      </c>
      <c r="J1288" s="4" t="str">
        <f>Cleaned_SalesTable!D1288</f>
        <v>PROD0</v>
      </c>
      <c r="K1288" s="4" t="str">
        <f>VLOOKUP(J1288,Cleaned_ProductTable!$A:$F,2,FALSE())</f>
        <v>Brother Laser Printer</v>
      </c>
      <c r="L1288" s="4" t="str">
        <f>VLOOKUP(J1288,Cleaned_ProductTable!$A:$F,3,FALSE())</f>
        <v>Electronics</v>
      </c>
      <c r="M1288" s="4" t="str">
        <f>VLOOKUP(J1288,Cleaned_ProductTable!$A:$F,4,FALSE())</f>
        <v>Hunt Inc</v>
      </c>
      <c r="N1288" s="4">
        <f>VLOOKUP(J1288,Cleaned_ProductTable!$A:$F,5,FALSE())</f>
        <v>112.42</v>
      </c>
      <c r="O1288" s="4" t="str">
        <f>Cleaned_SalesTable!E1288</f>
        <v>STORE16</v>
      </c>
      <c r="P1288" s="4" t="str">
        <f>VLOOKUP(O1288,Cleaned_StoreTable!$A:$F,2,FALSE())</f>
        <v>Frederick-Wright</v>
      </c>
      <c r="Q1288" s="4" t="str">
        <f>VLOOKUP(O1288,Cleaned_StoreTable!$A:$F,3,FALSE())</f>
        <v>West</v>
      </c>
      <c r="R1288" s="4" t="str">
        <f>VLOOKUP(O1288,Cleaned_StoreTable!$A:$F,5,FALSE())</f>
        <v>Flagship</v>
      </c>
      <c r="S1288" s="4">
        <f>Cleaned_SalesTable!F1288</f>
        <v>3</v>
      </c>
      <c r="T1288" s="9">
        <f>Cleaned_SalesTable!G1288</f>
        <v>279.45</v>
      </c>
      <c r="U1288" s="8">
        <f>Cleaned_SalesTable!H1288</f>
        <v>0.15</v>
      </c>
      <c r="V1288" s="4" t="str">
        <f>Cleaned_SalesTable!I1288</f>
        <v>COD</v>
      </c>
      <c r="W1288" s="9">
        <f>Cleaned_SalesTable!J1288</f>
        <v>712.59749999999997</v>
      </c>
      <c r="X1288" s="9">
        <f t="shared" si="122"/>
        <v>337.26</v>
      </c>
      <c r="Y1288" s="9">
        <f t="shared" si="123"/>
        <v>375.34</v>
      </c>
      <c r="Z1288" s="10">
        <f t="shared" si="124"/>
        <v>0.52669999999999995</v>
      </c>
      <c r="AA1288" s="4" t="str">
        <f t="shared" si="125"/>
        <v>Standard</v>
      </c>
    </row>
    <row r="1289" spans="1:27" ht="15" customHeight="1" x14ac:dyDescent="0.3">
      <c r="A1289" s="4" t="str">
        <f>Cleaned_SalesTable!A1289</f>
        <v>SALE1287</v>
      </c>
      <c r="B1289" s="26">
        <f>Cleaned_SalesTable!B1289</f>
        <v>45645</v>
      </c>
      <c r="C1289" s="4" t="str">
        <f t="shared" si="120"/>
        <v>Dec-2024</v>
      </c>
      <c r="D1289" s="24">
        <f t="shared" si="121"/>
        <v>2024</v>
      </c>
      <c r="E1289" s="4" t="str">
        <f>Cleaned_SalesTable!C1289</f>
        <v>CUST1266</v>
      </c>
      <c r="F1289" s="4" t="str">
        <f>VLOOKUP(E1289,Cleaned_CustomerTable!$A:$H,2,FALSE())</f>
        <v>Cynthia Payne</v>
      </c>
      <c r="G1289" s="24">
        <f>VLOOKUP(E1289,Cleaned_CustomerTable!$A:$H,3,FALSE())</f>
        <v>32</v>
      </c>
      <c r="H1289" s="4" t="str">
        <f>VLOOKUP(E1289,Cleaned_CustomerTable!$A:$H,8,FALSE())</f>
        <v>Bronze</v>
      </c>
      <c r="I1289" s="4" t="str">
        <f>VLOOKUP(E1289,Cleaned_CustomerTable!$A:$H,6,FALSE())</f>
        <v>Kentucky</v>
      </c>
      <c r="J1289" s="4" t="str">
        <f>Cleaned_SalesTable!D1289</f>
        <v>PROD12</v>
      </c>
      <c r="K1289" s="4" t="str">
        <f>VLOOKUP(J1289,Cleaned_ProductTable!$A:$F,2,FALSE())</f>
        <v>Hair Strengthening Shampoo</v>
      </c>
      <c r="L1289" s="4" t="str">
        <f>VLOOKUP(J1289,Cleaned_ProductTable!$A:$F,3,FALSE())</f>
        <v>Beauty</v>
      </c>
      <c r="M1289" s="4" t="str">
        <f>VLOOKUP(J1289,Cleaned_ProductTable!$A:$F,4,FALSE())</f>
        <v>Rice LLC</v>
      </c>
      <c r="N1289" s="4">
        <f>VLOOKUP(J1289,Cleaned_ProductTable!$A:$F,5,FALSE())</f>
        <v>115.82</v>
      </c>
      <c r="O1289" s="4" t="str">
        <f>Cleaned_SalesTable!E1289</f>
        <v>STORE8</v>
      </c>
      <c r="P1289" s="4" t="str">
        <f>VLOOKUP(O1289,Cleaned_StoreTable!$A:$F,2,FALSE())</f>
        <v>Bean, Jones and Park</v>
      </c>
      <c r="Q1289" s="4" t="str">
        <f>VLOOKUP(O1289,Cleaned_StoreTable!$A:$F,3,FALSE())</f>
        <v>West</v>
      </c>
      <c r="R1289" s="4" t="str">
        <f>VLOOKUP(O1289,Cleaned_StoreTable!$A:$F,5,FALSE())</f>
        <v>Online</v>
      </c>
      <c r="S1289" s="4">
        <f>Cleaned_SalesTable!F1289</f>
        <v>3</v>
      </c>
      <c r="T1289" s="9">
        <f>Cleaned_SalesTable!G1289</f>
        <v>906.99</v>
      </c>
      <c r="U1289" s="8">
        <f>Cleaned_SalesTable!H1289</f>
        <v>0.26</v>
      </c>
      <c r="V1289" s="4" t="str">
        <f>Cleaned_SalesTable!I1289</f>
        <v>COD</v>
      </c>
      <c r="W1289" s="9">
        <f>Cleaned_SalesTable!J1289</f>
        <v>2013.5178000000001</v>
      </c>
      <c r="X1289" s="9">
        <f t="shared" si="122"/>
        <v>347.46</v>
      </c>
      <c r="Y1289" s="9">
        <f t="shared" si="123"/>
        <v>1666.06</v>
      </c>
      <c r="Z1289" s="10">
        <f t="shared" si="124"/>
        <v>0.82740000000000002</v>
      </c>
      <c r="AA1289" s="4" t="str">
        <f t="shared" si="125"/>
        <v>High Value</v>
      </c>
    </row>
    <row r="1290" spans="1:27" ht="15" customHeight="1" x14ac:dyDescent="0.3">
      <c r="A1290" s="4" t="str">
        <f>Cleaned_SalesTable!A1290</f>
        <v>SALE1288</v>
      </c>
      <c r="B1290" s="26">
        <f>Cleaned_SalesTable!B1290</f>
        <v>45749</v>
      </c>
      <c r="C1290" s="4" t="str">
        <f t="shared" si="120"/>
        <v>Apr-2025</v>
      </c>
      <c r="D1290" s="24">
        <f t="shared" si="121"/>
        <v>2025</v>
      </c>
      <c r="E1290" s="4" t="str">
        <f>Cleaned_SalesTable!C1290</f>
        <v>CUST1070</v>
      </c>
      <c r="F1290" s="4" t="str">
        <f>VLOOKUP(E1290,Cleaned_CustomerTable!$A:$H,2,FALSE())</f>
        <v>Eric Singh</v>
      </c>
      <c r="G1290" s="24">
        <f>VLOOKUP(E1290,Cleaned_CustomerTable!$A:$H,3,FALSE())</f>
        <v>29</v>
      </c>
      <c r="H1290" s="4" t="str">
        <f>VLOOKUP(E1290,Cleaned_CustomerTable!$A:$H,8,FALSE())</f>
        <v>Gold</v>
      </c>
      <c r="I1290" s="4" t="str">
        <f>VLOOKUP(E1290,Cleaned_CustomerTable!$A:$H,6,FALSE())</f>
        <v>New Mexico</v>
      </c>
      <c r="J1290" s="4" t="str">
        <f>Cleaned_SalesTable!D1290</f>
        <v>PROD80</v>
      </c>
      <c r="K1290" s="4" t="str">
        <f>VLOOKUP(J1290,Cleaned_ProductTable!$A:$F,2,FALSE())</f>
        <v>Wall-Mounted Spice Rack</v>
      </c>
      <c r="L1290" s="4" t="str">
        <f>VLOOKUP(J1290,Cleaned_ProductTable!$A:$F,3,FALSE())</f>
        <v>Home</v>
      </c>
      <c r="M1290" s="4" t="str">
        <f>VLOOKUP(J1290,Cleaned_ProductTable!$A:$F,4,FALSE())</f>
        <v>Allison Ltd</v>
      </c>
      <c r="N1290" s="4">
        <f>VLOOKUP(J1290,Cleaned_ProductTable!$A:$F,5,FALSE())</f>
        <v>143.43</v>
      </c>
      <c r="O1290" s="4" t="str">
        <f>Cleaned_SalesTable!E1290</f>
        <v>STORE17</v>
      </c>
      <c r="P1290" s="4" t="str">
        <f>VLOOKUP(O1290,Cleaned_StoreTable!$A:$F,2,FALSE())</f>
        <v>Holloway Ltd</v>
      </c>
      <c r="Q1290" s="4" t="str">
        <f>VLOOKUP(O1290,Cleaned_StoreTable!$A:$F,3,FALSE())</f>
        <v>North</v>
      </c>
      <c r="R1290" s="4" t="str">
        <f>VLOOKUP(O1290,Cleaned_StoreTable!$A:$F,5,FALSE())</f>
        <v>Flagship</v>
      </c>
      <c r="S1290" s="4">
        <f>Cleaned_SalesTable!F1290</f>
        <v>4</v>
      </c>
      <c r="T1290" s="9">
        <f>Cleaned_SalesTable!G1290</f>
        <v>408.76</v>
      </c>
      <c r="U1290" s="8">
        <f>Cleaned_SalesTable!H1290</f>
        <v>0.12</v>
      </c>
      <c r="V1290" s="4" t="str">
        <f>Cleaned_SalesTable!I1290</f>
        <v>COD</v>
      </c>
      <c r="W1290" s="9">
        <f>Cleaned_SalesTable!J1290</f>
        <v>1438.8352</v>
      </c>
      <c r="X1290" s="9">
        <f t="shared" si="122"/>
        <v>573.72</v>
      </c>
      <c r="Y1290" s="9">
        <f t="shared" si="123"/>
        <v>865.12</v>
      </c>
      <c r="Z1290" s="10">
        <f t="shared" si="124"/>
        <v>0.60129999999999995</v>
      </c>
      <c r="AA1290" s="4" t="str">
        <f t="shared" si="125"/>
        <v>High Value</v>
      </c>
    </row>
    <row r="1291" spans="1:27" ht="15" customHeight="1" x14ac:dyDescent="0.3">
      <c r="A1291" s="4" t="str">
        <f>Cleaned_SalesTable!A1291</f>
        <v>SALE1289</v>
      </c>
      <c r="B1291" s="26">
        <f>Cleaned_SalesTable!B1291</f>
        <v>45537</v>
      </c>
      <c r="C1291" s="4" t="str">
        <f t="shared" si="120"/>
        <v>Sep-2024</v>
      </c>
      <c r="D1291" s="24">
        <f t="shared" si="121"/>
        <v>2024</v>
      </c>
      <c r="E1291" s="4" t="str">
        <f>Cleaned_SalesTable!C1291</f>
        <v>CUST1177</v>
      </c>
      <c r="F1291" s="4" t="str">
        <f>VLOOKUP(E1291,Cleaned_CustomerTable!$A:$H,2,FALSE())</f>
        <v>Curtis Lam</v>
      </c>
      <c r="G1291" s="24">
        <f>VLOOKUP(E1291,Cleaned_CustomerTable!$A:$H,3,FALSE())</f>
        <v>55</v>
      </c>
      <c r="H1291" s="4" t="str">
        <f>VLOOKUP(E1291,Cleaned_CustomerTable!$A:$H,8,FALSE())</f>
        <v>Platinum</v>
      </c>
      <c r="I1291" s="4" t="str">
        <f>VLOOKUP(E1291,Cleaned_CustomerTable!$A:$H,6,FALSE())</f>
        <v>Kentucky</v>
      </c>
      <c r="J1291" s="4" t="str">
        <f>Cleaned_SalesTable!D1291</f>
        <v>PROD36</v>
      </c>
      <c r="K1291" s="4" t="str">
        <f>VLOOKUP(J1291,Cleaned_ProductTable!$A:$F,2,FALSE())</f>
        <v>Women's Summer Dress</v>
      </c>
      <c r="L1291" s="4" t="str">
        <f>VLOOKUP(J1291,Cleaned_ProductTable!$A:$F,3,FALSE())</f>
        <v>Clothing</v>
      </c>
      <c r="M1291" s="4" t="str">
        <f>VLOOKUP(J1291,Cleaned_ProductTable!$A:$F,4,FALSE())</f>
        <v>Smith-Mills</v>
      </c>
      <c r="N1291" s="4">
        <f>VLOOKUP(J1291,Cleaned_ProductTable!$A:$F,5,FALSE())</f>
        <v>223.43</v>
      </c>
      <c r="O1291" s="4" t="str">
        <f>Cleaned_SalesTable!E1291</f>
        <v>STORE9</v>
      </c>
      <c r="P1291" s="4" t="str">
        <f>VLOOKUP(O1291,Cleaned_StoreTable!$A:$F,2,FALSE())</f>
        <v>Moore, Padilla and Butler</v>
      </c>
      <c r="Q1291" s="4" t="str">
        <f>VLOOKUP(O1291,Cleaned_StoreTable!$A:$F,3,FALSE())</f>
        <v>South</v>
      </c>
      <c r="R1291" s="4" t="str">
        <f>VLOOKUP(O1291,Cleaned_StoreTable!$A:$F,5,FALSE())</f>
        <v>Flagship</v>
      </c>
      <c r="S1291" s="4">
        <f>Cleaned_SalesTable!F1291</f>
        <v>2</v>
      </c>
      <c r="T1291" s="9">
        <f>Cleaned_SalesTable!G1291</f>
        <v>117.34</v>
      </c>
      <c r="U1291" s="8">
        <f>Cleaned_SalesTable!H1291</f>
        <v>0.09</v>
      </c>
      <c r="V1291" s="4" t="str">
        <f>Cleaned_SalesTable!I1291</f>
        <v>PayPal</v>
      </c>
      <c r="W1291" s="9">
        <f>Cleaned_SalesTable!J1291</f>
        <v>213.55879999999999</v>
      </c>
      <c r="X1291" s="9">
        <f t="shared" si="122"/>
        <v>446.86</v>
      </c>
      <c r="Y1291" s="9">
        <f t="shared" si="123"/>
        <v>-233.3</v>
      </c>
      <c r="Z1291" s="10">
        <f t="shared" si="124"/>
        <v>-1.0924</v>
      </c>
      <c r="AA1291" s="4" t="str">
        <f t="shared" si="125"/>
        <v>Standard</v>
      </c>
    </row>
    <row r="1292" spans="1:27" ht="15" customHeight="1" x14ac:dyDescent="0.3">
      <c r="A1292" s="4" t="str">
        <f>Cleaned_SalesTable!A1292</f>
        <v>SALE1290</v>
      </c>
      <c r="B1292" s="26">
        <f>Cleaned_SalesTable!B1292</f>
        <v>45376</v>
      </c>
      <c r="C1292" s="4" t="str">
        <f t="shared" si="120"/>
        <v>Mar-2024</v>
      </c>
      <c r="D1292" s="24">
        <f t="shared" si="121"/>
        <v>2024</v>
      </c>
      <c r="E1292" s="4" t="str">
        <f>Cleaned_SalesTable!C1292</f>
        <v>CUST1168</v>
      </c>
      <c r="F1292" s="4" t="str">
        <f>VLOOKUP(E1292,Cleaned_CustomerTable!$A:$H,2,FALSE())</f>
        <v>Daniel Contreras</v>
      </c>
      <c r="G1292" s="24">
        <f>VLOOKUP(E1292,Cleaned_CustomerTable!$A:$H,3,FALSE())</f>
        <v>36</v>
      </c>
      <c r="H1292" s="4" t="str">
        <f>VLOOKUP(E1292,Cleaned_CustomerTable!$A:$H,8,FALSE())</f>
        <v>Platinum</v>
      </c>
      <c r="I1292" s="4" t="str">
        <f>VLOOKUP(E1292,Cleaned_CustomerTable!$A:$H,6,FALSE())</f>
        <v>Florida</v>
      </c>
      <c r="J1292" s="4" t="str">
        <f>Cleaned_SalesTable!D1292</f>
        <v>PROD91</v>
      </c>
      <c r="K1292" s="4" t="str">
        <f>VLOOKUP(J1292,Cleaned_ProductTable!$A:$F,2,FALSE())</f>
        <v>Women's High Heels</v>
      </c>
      <c r="L1292" s="4" t="str">
        <f>VLOOKUP(J1292,Cleaned_ProductTable!$A:$F,3,FALSE())</f>
        <v>Clothing</v>
      </c>
      <c r="M1292" s="4" t="str">
        <f>VLOOKUP(J1292,Cleaned_ProductTable!$A:$F,4,FALSE())</f>
        <v>Smith-Charles</v>
      </c>
      <c r="N1292" s="4">
        <f>VLOOKUP(J1292,Cleaned_ProductTable!$A:$F,5,FALSE())</f>
        <v>438.25</v>
      </c>
      <c r="O1292" s="4" t="str">
        <f>Cleaned_SalesTable!E1292</f>
        <v>STORE14</v>
      </c>
      <c r="P1292" s="4" t="str">
        <f>VLOOKUP(O1292,Cleaned_StoreTable!$A:$F,2,FALSE())</f>
        <v>Mcdonald Inc</v>
      </c>
      <c r="Q1292" s="4" t="str">
        <f>VLOOKUP(O1292,Cleaned_StoreTable!$A:$F,3,FALSE())</f>
        <v>South</v>
      </c>
      <c r="R1292" s="4" t="str">
        <f>VLOOKUP(O1292,Cleaned_StoreTable!$A:$F,5,FALSE())</f>
        <v>Outlet</v>
      </c>
      <c r="S1292" s="4">
        <f>Cleaned_SalesTable!F1292</f>
        <v>3</v>
      </c>
      <c r="T1292" s="9">
        <f>Cleaned_SalesTable!G1292</f>
        <v>690.27</v>
      </c>
      <c r="U1292" s="8">
        <f>Cleaned_SalesTable!H1292</f>
        <v>7.0000000000000007E-2</v>
      </c>
      <c r="V1292" s="4" t="str">
        <f>Cleaned_SalesTable!I1292</f>
        <v>PayPal</v>
      </c>
      <c r="W1292" s="9">
        <f>Cleaned_SalesTable!J1292</f>
        <v>1925.8533</v>
      </c>
      <c r="X1292" s="9">
        <f t="shared" si="122"/>
        <v>1314.75</v>
      </c>
      <c r="Y1292" s="9">
        <f t="shared" si="123"/>
        <v>611.1</v>
      </c>
      <c r="Z1292" s="10">
        <f t="shared" si="124"/>
        <v>0.31730000000000003</v>
      </c>
      <c r="AA1292" s="4" t="str">
        <f t="shared" si="125"/>
        <v>High Value</v>
      </c>
    </row>
    <row r="1293" spans="1:27" ht="15" customHeight="1" x14ac:dyDescent="0.3">
      <c r="A1293" s="4" t="str">
        <f>Cleaned_SalesTable!A1293</f>
        <v>SALE1291</v>
      </c>
      <c r="B1293" s="26">
        <f>Cleaned_SalesTable!B1293</f>
        <v>45709</v>
      </c>
      <c r="C1293" s="4" t="str">
        <f t="shared" si="120"/>
        <v>Feb-2025</v>
      </c>
      <c r="D1293" s="24">
        <f t="shared" si="121"/>
        <v>2025</v>
      </c>
      <c r="E1293" s="4" t="str">
        <f>Cleaned_SalesTable!C1293</f>
        <v>CUST1108</v>
      </c>
      <c r="F1293" s="4" t="str">
        <f>VLOOKUP(E1293,Cleaned_CustomerTable!$A:$H,2,FALSE())</f>
        <v>Travis Holland</v>
      </c>
      <c r="G1293" s="24">
        <f>VLOOKUP(E1293,Cleaned_CustomerTable!$A:$H,3,FALSE())</f>
        <v>38</v>
      </c>
      <c r="H1293" s="4" t="str">
        <f>VLOOKUP(E1293,Cleaned_CustomerTable!$A:$H,8,FALSE())</f>
        <v>Bronze</v>
      </c>
      <c r="I1293" s="4" t="str">
        <f>VLOOKUP(E1293,Cleaned_CustomerTable!$A:$H,6,FALSE())</f>
        <v>New Hampshire</v>
      </c>
      <c r="J1293" s="4" t="str">
        <f>Cleaned_SalesTable!D1293</f>
        <v>PROD28</v>
      </c>
      <c r="K1293" s="4" t="str">
        <f>VLOOKUP(J1293,Cleaned_ProductTable!$A:$F,2,FALSE())</f>
        <v>Sports Stopwatch Timer</v>
      </c>
      <c r="L1293" s="4" t="str">
        <f>VLOOKUP(J1293,Cleaned_ProductTable!$A:$F,3,FALSE())</f>
        <v>Sports</v>
      </c>
      <c r="M1293" s="4" t="str">
        <f>VLOOKUP(J1293,Cleaned_ProductTable!$A:$F,4,FALSE())</f>
        <v>Burns-Hansen</v>
      </c>
      <c r="N1293" s="4">
        <f>VLOOKUP(J1293,Cleaned_ProductTable!$A:$F,5,FALSE())</f>
        <v>38.76</v>
      </c>
      <c r="O1293" s="4" t="str">
        <f>Cleaned_SalesTable!E1293</f>
        <v>STORE17</v>
      </c>
      <c r="P1293" s="4" t="str">
        <f>VLOOKUP(O1293,Cleaned_StoreTable!$A:$F,2,FALSE())</f>
        <v>Holloway Ltd</v>
      </c>
      <c r="Q1293" s="4" t="str">
        <f>VLOOKUP(O1293,Cleaned_StoreTable!$A:$F,3,FALSE())</f>
        <v>North</v>
      </c>
      <c r="R1293" s="4" t="str">
        <f>VLOOKUP(O1293,Cleaned_StoreTable!$A:$F,5,FALSE())</f>
        <v>Flagship</v>
      </c>
      <c r="S1293" s="4">
        <f>Cleaned_SalesTable!F1293</f>
        <v>4</v>
      </c>
      <c r="T1293" s="9">
        <f>Cleaned_SalesTable!G1293</f>
        <v>377.18</v>
      </c>
      <c r="U1293" s="8">
        <f>Cleaned_SalesTable!H1293</f>
        <v>0.24</v>
      </c>
      <c r="V1293" s="4" t="str">
        <f>Cleaned_SalesTable!I1293</f>
        <v>PayPal</v>
      </c>
      <c r="W1293" s="9">
        <f>Cleaned_SalesTable!J1293</f>
        <v>1146.6271999999999</v>
      </c>
      <c r="X1293" s="9">
        <f t="shared" si="122"/>
        <v>155.04</v>
      </c>
      <c r="Y1293" s="9">
        <f t="shared" si="123"/>
        <v>991.59</v>
      </c>
      <c r="Z1293" s="10">
        <f t="shared" si="124"/>
        <v>0.86480000000000001</v>
      </c>
      <c r="AA1293" s="4" t="str">
        <f t="shared" si="125"/>
        <v>High Value</v>
      </c>
    </row>
    <row r="1294" spans="1:27" ht="15" customHeight="1" x14ac:dyDescent="0.3">
      <c r="A1294" s="4" t="str">
        <f>Cleaned_SalesTable!A1294</f>
        <v>SALE1292</v>
      </c>
      <c r="B1294" s="26">
        <f>Cleaned_SalesTable!B1294</f>
        <v>45446</v>
      </c>
      <c r="C1294" s="4" t="str">
        <f t="shared" si="120"/>
        <v>Jun-2024</v>
      </c>
      <c r="D1294" s="24">
        <f t="shared" si="121"/>
        <v>2024</v>
      </c>
      <c r="E1294" s="4" t="str">
        <f>Cleaned_SalesTable!C1294</f>
        <v>CUST1112</v>
      </c>
      <c r="F1294" s="4" t="str">
        <f>VLOOKUP(E1294,Cleaned_CustomerTable!$A:$H,2,FALSE())</f>
        <v>David Cole</v>
      </c>
      <c r="G1294" s="24">
        <f>VLOOKUP(E1294,Cleaned_CustomerTable!$A:$H,3,FALSE())</f>
        <v>27</v>
      </c>
      <c r="H1294" s="4" t="str">
        <f>VLOOKUP(E1294,Cleaned_CustomerTable!$A:$H,8,FALSE())</f>
        <v>Silver</v>
      </c>
      <c r="I1294" s="4" t="str">
        <f>VLOOKUP(E1294,Cleaned_CustomerTable!$A:$H,6,FALSE())</f>
        <v>Michigan</v>
      </c>
      <c r="J1294" s="4" t="str">
        <f>Cleaned_SalesTable!D1294</f>
        <v>PROD40</v>
      </c>
      <c r="K1294" s="4" t="str">
        <f>VLOOKUP(J1294,Cleaned_ProductTable!$A:$F,2,FALSE())</f>
        <v>Noise-Canceling Headphones</v>
      </c>
      <c r="L1294" s="4" t="str">
        <f>VLOOKUP(J1294,Cleaned_ProductTable!$A:$F,3,FALSE())</f>
        <v>Electronics</v>
      </c>
      <c r="M1294" s="4" t="str">
        <f>VLOOKUP(J1294,Cleaned_ProductTable!$A:$F,4,FALSE())</f>
        <v>Taylor-Hart</v>
      </c>
      <c r="N1294" s="4">
        <f>VLOOKUP(J1294,Cleaned_ProductTable!$A:$F,5,FALSE())</f>
        <v>38.520000000000003</v>
      </c>
      <c r="O1294" s="4" t="str">
        <f>Cleaned_SalesTable!E1294</f>
        <v>STORE0</v>
      </c>
      <c r="P1294" s="4" t="str">
        <f>VLOOKUP(O1294,Cleaned_StoreTable!$A:$F,2,FALSE())</f>
        <v>Rivera-Warner</v>
      </c>
      <c r="Q1294" s="4" t="str">
        <f>VLOOKUP(O1294,Cleaned_StoreTable!$A:$F,3,FALSE())</f>
        <v>East</v>
      </c>
      <c r="R1294" s="4" t="str">
        <f>VLOOKUP(O1294,Cleaned_StoreTable!$A:$F,5,FALSE())</f>
        <v>Flagship</v>
      </c>
      <c r="S1294" s="4">
        <f>Cleaned_SalesTable!F1294</f>
        <v>1</v>
      </c>
      <c r="T1294" s="9">
        <f>Cleaned_SalesTable!G1294</f>
        <v>70.52</v>
      </c>
      <c r="U1294" s="8">
        <f>Cleaned_SalesTable!H1294</f>
        <v>0.08</v>
      </c>
      <c r="V1294" s="4" t="str">
        <f>Cleaned_SalesTable!I1294</f>
        <v>COD</v>
      </c>
      <c r="W1294" s="9">
        <f>Cleaned_SalesTable!J1294</f>
        <v>64.878399999999999</v>
      </c>
      <c r="X1294" s="9">
        <f t="shared" si="122"/>
        <v>38.520000000000003</v>
      </c>
      <c r="Y1294" s="9">
        <f t="shared" si="123"/>
        <v>26.36</v>
      </c>
      <c r="Z1294" s="10">
        <f t="shared" si="124"/>
        <v>0.40629999999999999</v>
      </c>
      <c r="AA1294" s="4" t="str">
        <f t="shared" si="125"/>
        <v>Standard</v>
      </c>
    </row>
    <row r="1295" spans="1:27" ht="15" customHeight="1" x14ac:dyDescent="0.3">
      <c r="A1295" s="4" t="str">
        <f>Cleaned_SalesTable!A1295</f>
        <v>SALE1293</v>
      </c>
      <c r="B1295" s="26">
        <f>Cleaned_SalesTable!B1295</f>
        <v>45330</v>
      </c>
      <c r="C1295" s="4" t="str">
        <f t="shared" si="120"/>
        <v>Feb-2024</v>
      </c>
      <c r="D1295" s="24">
        <f t="shared" si="121"/>
        <v>2024</v>
      </c>
      <c r="E1295" s="4" t="str">
        <f>Cleaned_SalesTable!C1295</f>
        <v>CUST1275</v>
      </c>
      <c r="F1295" s="4" t="str">
        <f>VLOOKUP(E1295,Cleaned_CustomerTable!$A:$H,2,FALSE())</f>
        <v>Shannon Miller</v>
      </c>
      <c r="G1295" s="24">
        <f>VLOOKUP(E1295,Cleaned_CustomerTable!$A:$H,3,FALSE())</f>
        <v>22</v>
      </c>
      <c r="H1295" s="4" t="str">
        <f>VLOOKUP(E1295,Cleaned_CustomerTable!$A:$H,8,FALSE())</f>
        <v>Gold</v>
      </c>
      <c r="I1295" s="4" t="str">
        <f>VLOOKUP(E1295,Cleaned_CustomerTable!$A:$H,6,FALSE())</f>
        <v>Kentucky</v>
      </c>
      <c r="J1295" s="4" t="str">
        <f>Cleaned_SalesTable!D1295</f>
        <v>PROD38</v>
      </c>
      <c r="K1295" s="4" t="str">
        <f>VLOOKUP(J1295,Cleaned_ProductTable!$A:$F,2,FALSE())</f>
        <v>Sports Water Hydration Pack</v>
      </c>
      <c r="L1295" s="4" t="str">
        <f>VLOOKUP(J1295,Cleaned_ProductTable!$A:$F,3,FALSE())</f>
        <v>Sports</v>
      </c>
      <c r="M1295" s="4" t="str">
        <f>VLOOKUP(J1295,Cleaned_ProductTable!$A:$F,4,FALSE())</f>
        <v>Sims-Smith</v>
      </c>
      <c r="N1295" s="4">
        <f>VLOOKUP(J1295,Cleaned_ProductTable!$A:$F,5,FALSE())</f>
        <v>135.61000000000001</v>
      </c>
      <c r="O1295" s="4" t="str">
        <f>Cleaned_SalesTable!E1295</f>
        <v>STORE9</v>
      </c>
      <c r="P1295" s="4" t="str">
        <f>VLOOKUP(O1295,Cleaned_StoreTable!$A:$F,2,FALSE())</f>
        <v>Moore, Padilla and Butler</v>
      </c>
      <c r="Q1295" s="4" t="str">
        <f>VLOOKUP(O1295,Cleaned_StoreTable!$A:$F,3,FALSE())</f>
        <v>South</v>
      </c>
      <c r="R1295" s="4" t="str">
        <f>VLOOKUP(O1295,Cleaned_StoreTable!$A:$F,5,FALSE())</f>
        <v>Flagship</v>
      </c>
      <c r="S1295" s="4">
        <f>Cleaned_SalesTable!F1295</f>
        <v>1</v>
      </c>
      <c r="T1295" s="9">
        <f>Cleaned_SalesTable!G1295</f>
        <v>40.25</v>
      </c>
      <c r="U1295" s="8">
        <f>Cleaned_SalesTable!H1295</f>
        <v>0.1</v>
      </c>
      <c r="V1295" s="4" t="str">
        <f>Cleaned_SalesTable!I1295</f>
        <v>PayPal</v>
      </c>
      <c r="W1295" s="9">
        <f>Cleaned_SalesTable!J1295</f>
        <v>36.225000000000001</v>
      </c>
      <c r="X1295" s="9">
        <f t="shared" si="122"/>
        <v>135.61000000000001</v>
      </c>
      <c r="Y1295" s="9">
        <f t="shared" si="123"/>
        <v>-99.39</v>
      </c>
      <c r="Z1295" s="10">
        <f t="shared" si="124"/>
        <v>-2.7437</v>
      </c>
      <c r="AA1295" s="4" t="str">
        <f t="shared" si="125"/>
        <v>Standard</v>
      </c>
    </row>
    <row r="1296" spans="1:27" ht="15" customHeight="1" x14ac:dyDescent="0.3">
      <c r="A1296" s="4" t="str">
        <f>Cleaned_SalesTable!A1296</f>
        <v>SALE1294</v>
      </c>
      <c r="B1296" s="26">
        <f>Cleaned_SalesTable!B1296</f>
        <v>45388</v>
      </c>
      <c r="C1296" s="4" t="str">
        <f t="shared" si="120"/>
        <v>Apr-2024</v>
      </c>
      <c r="D1296" s="24">
        <f t="shared" si="121"/>
        <v>2024</v>
      </c>
      <c r="E1296" s="4" t="str">
        <f>Cleaned_SalesTable!C1296</f>
        <v>CUST1232</v>
      </c>
      <c r="F1296" s="4" t="str">
        <f>VLOOKUP(E1296,Cleaned_CustomerTable!$A:$H,2,FALSE())</f>
        <v>Christy Hill</v>
      </c>
      <c r="G1296" s="24">
        <f>VLOOKUP(E1296,Cleaned_CustomerTable!$A:$H,3,FALSE())</f>
        <v>27</v>
      </c>
      <c r="H1296" s="4" t="str">
        <f>VLOOKUP(E1296,Cleaned_CustomerTable!$A:$H,8,FALSE())</f>
        <v>Platinum</v>
      </c>
      <c r="I1296" s="4" t="str">
        <f>VLOOKUP(E1296,Cleaned_CustomerTable!$A:$H,6,FALSE())</f>
        <v>New Jersey</v>
      </c>
      <c r="J1296" s="4" t="str">
        <f>Cleaned_SalesTable!D1296</f>
        <v>PROD89</v>
      </c>
      <c r="K1296" s="4" t="str">
        <f>VLOOKUP(J1296,Cleaned_ProductTable!$A:$F,2,FALSE())</f>
        <v>Face Foundation Kit</v>
      </c>
      <c r="L1296" s="4" t="str">
        <f>VLOOKUP(J1296,Cleaned_ProductTable!$A:$F,3,FALSE())</f>
        <v>Beauty</v>
      </c>
      <c r="M1296" s="4" t="str">
        <f>VLOOKUP(J1296,Cleaned_ProductTable!$A:$F,4,FALSE())</f>
        <v>Taylor-Elliott</v>
      </c>
      <c r="N1296" s="4">
        <f>VLOOKUP(J1296,Cleaned_ProductTable!$A:$F,5,FALSE())</f>
        <v>183.04</v>
      </c>
      <c r="O1296" s="4" t="str">
        <f>Cleaned_SalesTable!E1296</f>
        <v>STORE11</v>
      </c>
      <c r="P1296" s="4" t="str">
        <f>VLOOKUP(O1296,Cleaned_StoreTable!$A:$F,2,FALSE())</f>
        <v>Aguirre-Keller</v>
      </c>
      <c r="Q1296" s="4" t="str">
        <f>VLOOKUP(O1296,Cleaned_StoreTable!$A:$F,3,FALSE())</f>
        <v>South</v>
      </c>
      <c r="R1296" s="4" t="str">
        <f>VLOOKUP(O1296,Cleaned_StoreTable!$A:$F,5,FALSE())</f>
        <v>Online</v>
      </c>
      <c r="S1296" s="4">
        <f>Cleaned_SalesTable!F1296</f>
        <v>3</v>
      </c>
      <c r="T1296" s="9">
        <f>Cleaned_SalesTable!G1296</f>
        <v>539.44000000000005</v>
      </c>
      <c r="U1296" s="8">
        <f>Cleaned_SalesTable!H1296</f>
        <v>0.05</v>
      </c>
      <c r="V1296" s="4" t="str">
        <f>Cleaned_SalesTable!I1296</f>
        <v>COD</v>
      </c>
      <c r="W1296" s="9">
        <f>Cleaned_SalesTable!J1296</f>
        <v>1537.404</v>
      </c>
      <c r="X1296" s="9">
        <f t="shared" si="122"/>
        <v>549.12</v>
      </c>
      <c r="Y1296" s="9">
        <f t="shared" si="123"/>
        <v>988.28</v>
      </c>
      <c r="Z1296" s="10">
        <f t="shared" si="124"/>
        <v>0.64280000000000004</v>
      </c>
      <c r="AA1296" s="4" t="str">
        <f t="shared" si="125"/>
        <v>High Value</v>
      </c>
    </row>
    <row r="1297" spans="1:27" ht="15" customHeight="1" x14ac:dyDescent="0.3">
      <c r="A1297" s="4" t="str">
        <f>Cleaned_SalesTable!A1297</f>
        <v>SALE1295</v>
      </c>
      <c r="B1297" s="26">
        <f>Cleaned_SalesTable!B1297</f>
        <v>45313</v>
      </c>
      <c r="C1297" s="4" t="str">
        <f t="shared" si="120"/>
        <v>Jan-2024</v>
      </c>
      <c r="D1297" s="24">
        <f t="shared" si="121"/>
        <v>2024</v>
      </c>
      <c r="E1297" s="4" t="str">
        <f>Cleaned_SalesTable!C1297</f>
        <v>CUST1247</v>
      </c>
      <c r="F1297" s="4" t="str">
        <f>VLOOKUP(E1297,Cleaned_CustomerTable!$A:$H,2,FALSE())</f>
        <v>Douglas Rhodes</v>
      </c>
      <c r="G1297" s="24">
        <f>VLOOKUP(E1297,Cleaned_CustomerTable!$A:$H,3,FALSE())</f>
        <v>32</v>
      </c>
      <c r="H1297" s="4" t="str">
        <f>VLOOKUP(E1297,Cleaned_CustomerTable!$A:$H,8,FALSE())</f>
        <v>Platinum</v>
      </c>
      <c r="I1297" s="4" t="str">
        <f>VLOOKUP(E1297,Cleaned_CustomerTable!$A:$H,6,FALSE())</f>
        <v>New Hampshire</v>
      </c>
      <c r="J1297" s="4" t="str">
        <f>Cleaned_SalesTable!D1297</f>
        <v>PROD60</v>
      </c>
      <c r="K1297" s="4" t="str">
        <f>VLOOKUP(J1297,Cleaned_ProductTable!$A:$F,2,FALSE())</f>
        <v>Luxury Perfume Spray</v>
      </c>
      <c r="L1297" s="4" t="str">
        <f>VLOOKUP(J1297,Cleaned_ProductTable!$A:$F,3,FALSE())</f>
        <v>Beauty</v>
      </c>
      <c r="M1297" s="4" t="str">
        <f>VLOOKUP(J1297,Cleaned_ProductTable!$A:$F,4,FALSE())</f>
        <v>Gibson, Green and Lopez</v>
      </c>
      <c r="N1297" s="4">
        <f>VLOOKUP(J1297,Cleaned_ProductTable!$A:$F,5,FALSE())</f>
        <v>482.75</v>
      </c>
      <c r="O1297" s="4" t="str">
        <f>Cleaned_SalesTable!E1297</f>
        <v>STORE4</v>
      </c>
      <c r="P1297" s="4" t="str">
        <f>VLOOKUP(O1297,Cleaned_StoreTable!$A:$F,2,FALSE())</f>
        <v>Alexander Group</v>
      </c>
      <c r="Q1297" s="4" t="str">
        <f>VLOOKUP(O1297,Cleaned_StoreTable!$A:$F,3,FALSE())</f>
        <v>South</v>
      </c>
      <c r="R1297" s="4" t="str">
        <f>VLOOKUP(O1297,Cleaned_StoreTable!$A:$F,5,FALSE())</f>
        <v>Online</v>
      </c>
      <c r="S1297" s="4">
        <f>Cleaned_SalesTable!F1297</f>
        <v>3</v>
      </c>
      <c r="T1297" s="9">
        <f>Cleaned_SalesTable!G1297</f>
        <v>543.49</v>
      </c>
      <c r="U1297" s="8">
        <f>Cleaned_SalesTable!H1297</f>
        <v>0.05</v>
      </c>
      <c r="V1297" s="4" t="str">
        <f>Cleaned_SalesTable!I1297</f>
        <v>PayPal</v>
      </c>
      <c r="W1297" s="9">
        <f>Cleaned_SalesTable!J1297</f>
        <v>1548.9465</v>
      </c>
      <c r="X1297" s="9">
        <f t="shared" si="122"/>
        <v>1448.25</v>
      </c>
      <c r="Y1297" s="9">
        <f t="shared" si="123"/>
        <v>100.7</v>
      </c>
      <c r="Z1297" s="10">
        <f t="shared" si="124"/>
        <v>6.5000000000000002E-2</v>
      </c>
      <c r="AA1297" s="4" t="str">
        <f t="shared" si="125"/>
        <v>High Value</v>
      </c>
    </row>
    <row r="1298" spans="1:27" ht="15" customHeight="1" x14ac:dyDescent="0.3">
      <c r="A1298" s="4" t="str">
        <f>Cleaned_SalesTable!A1298</f>
        <v>SALE1296</v>
      </c>
      <c r="B1298" s="26">
        <f>Cleaned_SalesTable!B1298</f>
        <v>45221</v>
      </c>
      <c r="C1298" s="4" t="str">
        <f t="shared" si="120"/>
        <v>Oct-2023</v>
      </c>
      <c r="D1298" s="24">
        <f t="shared" si="121"/>
        <v>2023</v>
      </c>
      <c r="E1298" s="4" t="str">
        <f>Cleaned_SalesTable!C1298</f>
        <v>CUST1324</v>
      </c>
      <c r="F1298" s="4" t="str">
        <f>VLOOKUP(E1298,Cleaned_CustomerTable!$A:$H,2,FALSE())</f>
        <v>Alex Mann Ii</v>
      </c>
      <c r="G1298" s="24">
        <f>VLOOKUP(E1298,Cleaned_CustomerTable!$A:$H,3,FALSE())</f>
        <v>58</v>
      </c>
      <c r="H1298" s="4" t="str">
        <f>VLOOKUP(E1298,Cleaned_CustomerTable!$A:$H,8,FALSE())</f>
        <v>Bronze</v>
      </c>
      <c r="I1298" s="4" t="str">
        <f>VLOOKUP(E1298,Cleaned_CustomerTable!$A:$H,6,FALSE())</f>
        <v>Oklahoma</v>
      </c>
      <c r="J1298" s="4" t="str">
        <f>Cleaned_SalesTable!D1298</f>
        <v>PROD7</v>
      </c>
      <c r="K1298" s="4" t="str">
        <f>VLOOKUP(J1298,Cleaned_ProductTable!$A:$F,2,FALSE())</f>
        <v>LED Table Lamp</v>
      </c>
      <c r="L1298" s="4" t="str">
        <f>VLOOKUP(J1298,Cleaned_ProductTable!$A:$F,3,FALSE())</f>
        <v>Home</v>
      </c>
      <c r="M1298" s="4" t="str">
        <f>VLOOKUP(J1298,Cleaned_ProductTable!$A:$F,4,FALSE())</f>
        <v>Harrell LLC</v>
      </c>
      <c r="N1298" s="4">
        <f>VLOOKUP(J1298,Cleaned_ProductTable!$A:$F,5,FALSE())</f>
        <v>218.86</v>
      </c>
      <c r="O1298" s="4" t="str">
        <f>Cleaned_SalesTable!E1298</f>
        <v>STORE6</v>
      </c>
      <c r="P1298" s="4" t="str">
        <f>VLOOKUP(O1298,Cleaned_StoreTable!$A:$F,2,FALSE())</f>
        <v>Benson-Elliott</v>
      </c>
      <c r="Q1298" s="4" t="str">
        <f>VLOOKUP(O1298,Cleaned_StoreTable!$A:$F,3,FALSE())</f>
        <v>East</v>
      </c>
      <c r="R1298" s="4" t="str">
        <f>VLOOKUP(O1298,Cleaned_StoreTable!$A:$F,5,FALSE())</f>
        <v>Online</v>
      </c>
      <c r="S1298" s="4">
        <f>Cleaned_SalesTable!F1298</f>
        <v>4</v>
      </c>
      <c r="T1298" s="9">
        <f>Cleaned_SalesTable!G1298</f>
        <v>547.21</v>
      </c>
      <c r="U1298" s="8">
        <f>Cleaned_SalesTable!H1298</f>
        <v>0.1</v>
      </c>
      <c r="V1298" s="4" t="str">
        <f>Cleaned_SalesTable!I1298</f>
        <v>COD</v>
      </c>
      <c r="W1298" s="9">
        <f>Cleaned_SalesTable!J1298</f>
        <v>1969.9559999999999</v>
      </c>
      <c r="X1298" s="9">
        <f t="shared" si="122"/>
        <v>875.44</v>
      </c>
      <c r="Y1298" s="9">
        <f t="shared" si="123"/>
        <v>1094.52</v>
      </c>
      <c r="Z1298" s="10">
        <f t="shared" si="124"/>
        <v>0.55559999999999998</v>
      </c>
      <c r="AA1298" s="4" t="str">
        <f t="shared" si="125"/>
        <v>High Value</v>
      </c>
    </row>
    <row r="1299" spans="1:27" ht="15" customHeight="1" x14ac:dyDescent="0.3">
      <c r="A1299" s="4" t="str">
        <f>Cleaned_SalesTable!A1299</f>
        <v>SALE1297</v>
      </c>
      <c r="B1299" s="26">
        <f>Cleaned_SalesTable!B1299</f>
        <v>45619</v>
      </c>
      <c r="C1299" s="4" t="str">
        <f t="shared" si="120"/>
        <v>Nov-2024</v>
      </c>
      <c r="D1299" s="24">
        <f t="shared" si="121"/>
        <v>2024</v>
      </c>
      <c r="E1299" s="4" t="str">
        <f>Cleaned_SalesTable!C1299</f>
        <v>CUST1241</v>
      </c>
      <c r="F1299" s="4" t="str">
        <f>VLOOKUP(E1299,Cleaned_CustomerTable!$A:$H,2,FALSE())</f>
        <v>Mr. William Horton</v>
      </c>
      <c r="G1299" s="24">
        <f>VLOOKUP(E1299,Cleaned_CustomerTable!$A:$H,3,FALSE())</f>
        <v>31</v>
      </c>
      <c r="H1299" s="4" t="str">
        <f>VLOOKUP(E1299,Cleaned_CustomerTable!$A:$H,8,FALSE())</f>
        <v>Platinum</v>
      </c>
      <c r="I1299" s="4" t="str">
        <f>VLOOKUP(E1299,Cleaned_CustomerTable!$A:$H,6,FALSE())</f>
        <v>Virginia</v>
      </c>
      <c r="J1299" s="4" t="str">
        <f>Cleaned_SalesTable!D1299</f>
        <v>PROD65</v>
      </c>
      <c r="K1299" s="4" t="str">
        <f>VLOOKUP(J1299,Cleaned_ProductTable!$A:$F,2,FALSE())</f>
        <v>Adjustable Dumbbells 20kg</v>
      </c>
      <c r="L1299" s="4" t="str">
        <f>VLOOKUP(J1299,Cleaned_ProductTable!$A:$F,3,FALSE())</f>
        <v>Sports</v>
      </c>
      <c r="M1299" s="4" t="str">
        <f>VLOOKUP(J1299,Cleaned_ProductTable!$A:$F,4,FALSE())</f>
        <v>Montgomery, Benton and Miller</v>
      </c>
      <c r="N1299" s="4">
        <f>VLOOKUP(J1299,Cleaned_ProductTable!$A:$F,5,FALSE())</f>
        <v>240.63</v>
      </c>
      <c r="O1299" s="4" t="str">
        <f>Cleaned_SalesTable!E1299</f>
        <v>STORE1</v>
      </c>
      <c r="P1299" s="4" t="str">
        <f>VLOOKUP(O1299,Cleaned_StoreTable!$A:$F,2,FALSE())</f>
        <v>Martinez, Adkins and Johnson</v>
      </c>
      <c r="Q1299" s="4" t="str">
        <f>VLOOKUP(O1299,Cleaned_StoreTable!$A:$F,3,FALSE())</f>
        <v>North</v>
      </c>
      <c r="R1299" s="4" t="str">
        <f>VLOOKUP(O1299,Cleaned_StoreTable!$A:$F,5,FALSE())</f>
        <v>Flagship</v>
      </c>
      <c r="S1299" s="4">
        <f>Cleaned_SalesTable!F1299</f>
        <v>2</v>
      </c>
      <c r="T1299" s="9">
        <f>Cleaned_SalesTable!G1299</f>
        <v>892.46</v>
      </c>
      <c r="U1299" s="8">
        <f>Cleaned_SalesTable!H1299</f>
        <v>7.0000000000000007E-2</v>
      </c>
      <c r="V1299" s="4" t="str">
        <f>Cleaned_SalesTable!I1299</f>
        <v>PayPal</v>
      </c>
      <c r="W1299" s="9">
        <f>Cleaned_SalesTable!J1299</f>
        <v>1659.9756</v>
      </c>
      <c r="X1299" s="9">
        <f t="shared" si="122"/>
        <v>481.26</v>
      </c>
      <c r="Y1299" s="9">
        <f t="shared" si="123"/>
        <v>1178.72</v>
      </c>
      <c r="Z1299" s="10">
        <f t="shared" si="124"/>
        <v>0.71009999999999995</v>
      </c>
      <c r="AA1299" s="4" t="str">
        <f t="shared" si="125"/>
        <v>High Value</v>
      </c>
    </row>
    <row r="1300" spans="1:27" ht="15" customHeight="1" x14ac:dyDescent="0.3">
      <c r="A1300" s="4" t="str">
        <f>Cleaned_SalesTable!A1300</f>
        <v>SALE1298</v>
      </c>
      <c r="B1300" s="26">
        <f>Cleaned_SalesTable!B1300</f>
        <v>45286</v>
      </c>
      <c r="C1300" s="4" t="str">
        <f t="shared" si="120"/>
        <v>Dec-2023</v>
      </c>
      <c r="D1300" s="24">
        <f t="shared" si="121"/>
        <v>2023</v>
      </c>
      <c r="E1300" s="4" t="str">
        <f>Cleaned_SalesTable!C1300</f>
        <v>CUST1387</v>
      </c>
      <c r="F1300" s="4" t="str">
        <f>VLOOKUP(E1300,Cleaned_CustomerTable!$A:$H,2,FALSE())</f>
        <v>Timothy Gardner</v>
      </c>
      <c r="G1300" s="24">
        <f>VLOOKUP(E1300,Cleaned_CustomerTable!$A:$H,3,FALSE())</f>
        <v>28</v>
      </c>
      <c r="H1300" s="4" t="str">
        <f>VLOOKUP(E1300,Cleaned_CustomerTable!$A:$H,8,FALSE())</f>
        <v>Silver</v>
      </c>
      <c r="I1300" s="4" t="str">
        <f>VLOOKUP(E1300,Cleaned_CustomerTable!$A:$H,6,FALSE())</f>
        <v>New Jersey</v>
      </c>
      <c r="J1300" s="4" t="str">
        <f>Cleaned_SalesTable!D1300</f>
        <v>PROD26</v>
      </c>
      <c r="K1300" s="4" t="str">
        <f>VLOOKUP(J1300,Cleaned_ProductTable!$A:$F,2,FALSE())</f>
        <v>Wireless Bluetooth Speaker</v>
      </c>
      <c r="L1300" s="4" t="str">
        <f>VLOOKUP(J1300,Cleaned_ProductTable!$A:$F,3,FALSE())</f>
        <v>Electronics</v>
      </c>
      <c r="M1300" s="4" t="str">
        <f>VLOOKUP(J1300,Cleaned_ProductTable!$A:$F,4,FALSE())</f>
        <v>Reed-Schmidt</v>
      </c>
      <c r="N1300" s="4">
        <f>VLOOKUP(J1300,Cleaned_ProductTable!$A:$F,5,FALSE())</f>
        <v>322.41000000000003</v>
      </c>
      <c r="O1300" s="4" t="str">
        <f>Cleaned_SalesTable!E1300</f>
        <v>STORE8</v>
      </c>
      <c r="P1300" s="4" t="str">
        <f>VLOOKUP(O1300,Cleaned_StoreTable!$A:$F,2,FALSE())</f>
        <v>Bean, Jones and Park</v>
      </c>
      <c r="Q1300" s="4" t="str">
        <f>VLOOKUP(O1300,Cleaned_StoreTable!$A:$F,3,FALSE())</f>
        <v>West</v>
      </c>
      <c r="R1300" s="4" t="str">
        <f>VLOOKUP(O1300,Cleaned_StoreTable!$A:$F,5,FALSE())</f>
        <v>Online</v>
      </c>
      <c r="S1300" s="4">
        <f>Cleaned_SalesTable!F1300</f>
        <v>2</v>
      </c>
      <c r="T1300" s="9">
        <f>Cleaned_SalesTable!G1300</f>
        <v>853.41</v>
      </c>
      <c r="U1300" s="8">
        <f>Cleaned_SalesTable!H1300</f>
        <v>0.25</v>
      </c>
      <c r="V1300" s="4" t="str">
        <f>Cleaned_SalesTable!I1300</f>
        <v>Credit Card</v>
      </c>
      <c r="W1300" s="9">
        <f>Cleaned_SalesTable!J1300</f>
        <v>1280.115</v>
      </c>
      <c r="X1300" s="9">
        <f t="shared" si="122"/>
        <v>644.82000000000005</v>
      </c>
      <c r="Y1300" s="9">
        <f t="shared" si="123"/>
        <v>635.29999999999995</v>
      </c>
      <c r="Z1300" s="10">
        <f t="shared" si="124"/>
        <v>0.49630000000000002</v>
      </c>
      <c r="AA1300" s="4" t="str">
        <f t="shared" si="125"/>
        <v>High Value</v>
      </c>
    </row>
    <row r="1301" spans="1:27" ht="15" customHeight="1" x14ac:dyDescent="0.3">
      <c r="A1301" s="4" t="str">
        <f>Cleaned_SalesTable!A1301</f>
        <v>SALE1299</v>
      </c>
      <c r="B1301" s="26">
        <f>Cleaned_SalesTable!B1301</f>
        <v>45451</v>
      </c>
      <c r="C1301" s="4" t="str">
        <f t="shared" si="120"/>
        <v>Jun-2024</v>
      </c>
      <c r="D1301" s="24">
        <f t="shared" si="121"/>
        <v>2024</v>
      </c>
      <c r="E1301" s="4" t="str">
        <f>Cleaned_SalesTable!C1301</f>
        <v>CUST1110</v>
      </c>
      <c r="F1301" s="4" t="str">
        <f>VLOOKUP(E1301,Cleaned_CustomerTable!$A:$H,2,FALSE())</f>
        <v>Ashley Griffin</v>
      </c>
      <c r="G1301" s="24">
        <f>VLOOKUP(E1301,Cleaned_CustomerTable!$A:$H,3,FALSE())</f>
        <v>40</v>
      </c>
      <c r="H1301" s="4" t="str">
        <f>VLOOKUP(E1301,Cleaned_CustomerTable!$A:$H,8,FALSE())</f>
        <v>Gold</v>
      </c>
      <c r="I1301" s="4" t="str">
        <f>VLOOKUP(E1301,Cleaned_CustomerTable!$A:$H,6,FALSE())</f>
        <v>Maryland</v>
      </c>
      <c r="J1301" s="4" t="str">
        <f>Cleaned_SalesTable!D1301</f>
        <v>PROD82</v>
      </c>
      <c r="K1301" s="4" t="str">
        <f>VLOOKUP(J1301,Cleaned_ProductTable!$A:$F,2,FALSE())</f>
        <v>Fitness Resistance Bands</v>
      </c>
      <c r="L1301" s="4" t="str">
        <f>VLOOKUP(J1301,Cleaned_ProductTable!$A:$F,3,FALSE())</f>
        <v>Sports</v>
      </c>
      <c r="M1301" s="4" t="str">
        <f>VLOOKUP(J1301,Cleaned_ProductTable!$A:$F,4,FALSE())</f>
        <v>Reese-Watson</v>
      </c>
      <c r="N1301" s="4">
        <f>VLOOKUP(J1301,Cleaned_ProductTable!$A:$F,5,FALSE())</f>
        <v>152.91999999999999</v>
      </c>
      <c r="O1301" s="4" t="str">
        <f>Cleaned_SalesTable!E1301</f>
        <v>STORE7</v>
      </c>
      <c r="P1301" s="4" t="str">
        <f>VLOOKUP(O1301,Cleaned_StoreTable!$A:$F,2,FALSE())</f>
        <v>Martinez-Mullins</v>
      </c>
      <c r="Q1301" s="4" t="str">
        <f>VLOOKUP(O1301,Cleaned_StoreTable!$A:$F,3,FALSE())</f>
        <v>South</v>
      </c>
      <c r="R1301" s="4" t="str">
        <f>VLOOKUP(O1301,Cleaned_StoreTable!$A:$F,5,FALSE())</f>
        <v>Online</v>
      </c>
      <c r="S1301" s="4">
        <f>Cleaned_SalesTable!F1301</f>
        <v>1</v>
      </c>
      <c r="T1301" s="9">
        <f>Cleaned_SalesTable!G1301</f>
        <v>162.13999999999999</v>
      </c>
      <c r="U1301" s="8">
        <f>Cleaned_SalesTable!H1301</f>
        <v>7.0000000000000007E-2</v>
      </c>
      <c r="V1301" s="4" t="str">
        <f>Cleaned_SalesTable!I1301</f>
        <v>PayPal</v>
      </c>
      <c r="W1301" s="9">
        <f>Cleaned_SalesTable!J1301</f>
        <v>150.7902</v>
      </c>
      <c r="X1301" s="9">
        <f t="shared" si="122"/>
        <v>152.91999999999999</v>
      </c>
      <c r="Y1301" s="9">
        <f t="shared" si="123"/>
        <v>-2.13</v>
      </c>
      <c r="Z1301" s="10">
        <f t="shared" si="124"/>
        <v>-1.41E-2</v>
      </c>
      <c r="AA1301" s="4" t="str">
        <f t="shared" si="125"/>
        <v>Standard</v>
      </c>
    </row>
    <row r="1302" spans="1:27" ht="15" customHeight="1" x14ac:dyDescent="0.3">
      <c r="A1302" s="4" t="str">
        <f>Cleaned_SalesTable!A1302</f>
        <v>SALE1300</v>
      </c>
      <c r="B1302" s="26">
        <f>Cleaned_SalesTable!B1302</f>
        <v>45478</v>
      </c>
      <c r="C1302" s="4" t="str">
        <f t="shared" si="120"/>
        <v>Jul-2024</v>
      </c>
      <c r="D1302" s="24">
        <f t="shared" si="121"/>
        <v>2024</v>
      </c>
      <c r="E1302" s="4" t="str">
        <f>Cleaned_SalesTable!C1302</f>
        <v>CUST1147</v>
      </c>
      <c r="F1302" s="4" t="str">
        <f>VLOOKUP(E1302,Cleaned_CustomerTable!$A:$H,2,FALSE())</f>
        <v>Rhonda Young</v>
      </c>
      <c r="G1302" s="24">
        <f>VLOOKUP(E1302,Cleaned_CustomerTable!$A:$H,3,FALSE())</f>
        <v>49</v>
      </c>
      <c r="H1302" s="4" t="str">
        <f>VLOOKUP(E1302,Cleaned_CustomerTable!$A:$H,8,FALSE())</f>
        <v>Platinum</v>
      </c>
      <c r="I1302" s="4" t="str">
        <f>VLOOKUP(E1302,Cleaned_CustomerTable!$A:$H,6,FALSE())</f>
        <v>Alaska</v>
      </c>
      <c r="J1302" s="4" t="str">
        <f>Cleaned_SalesTable!D1302</f>
        <v>PROD96</v>
      </c>
      <c r="K1302" s="4" t="str">
        <f>VLOOKUP(J1302,Cleaned_ProductTable!$A:$F,2,FALSE())</f>
        <v>Women's Formal Blazer</v>
      </c>
      <c r="L1302" s="4" t="str">
        <f>VLOOKUP(J1302,Cleaned_ProductTable!$A:$F,3,FALSE())</f>
        <v>Clothing</v>
      </c>
      <c r="M1302" s="4" t="str">
        <f>VLOOKUP(J1302,Cleaned_ProductTable!$A:$F,4,FALSE())</f>
        <v>Phillips and Sons</v>
      </c>
      <c r="N1302" s="4">
        <f>VLOOKUP(J1302,Cleaned_ProductTable!$A:$F,5,FALSE())</f>
        <v>358.47</v>
      </c>
      <c r="O1302" s="4" t="str">
        <f>Cleaned_SalesTable!E1302</f>
        <v>STORE16</v>
      </c>
      <c r="P1302" s="4" t="str">
        <f>VLOOKUP(O1302,Cleaned_StoreTable!$A:$F,2,FALSE())</f>
        <v>Frederick-Wright</v>
      </c>
      <c r="Q1302" s="4" t="str">
        <f>VLOOKUP(O1302,Cleaned_StoreTable!$A:$F,3,FALSE())</f>
        <v>West</v>
      </c>
      <c r="R1302" s="4" t="str">
        <f>VLOOKUP(O1302,Cleaned_StoreTable!$A:$F,5,FALSE())</f>
        <v>Flagship</v>
      </c>
      <c r="S1302" s="4">
        <f>Cleaned_SalesTable!F1302</f>
        <v>1</v>
      </c>
      <c r="T1302" s="9">
        <f>Cleaned_SalesTable!G1302</f>
        <v>893.14</v>
      </c>
      <c r="U1302" s="8">
        <f>Cleaned_SalesTable!H1302</f>
        <v>0.09</v>
      </c>
      <c r="V1302" s="4" t="str">
        <f>Cleaned_SalesTable!I1302</f>
        <v>Credit Card</v>
      </c>
      <c r="W1302" s="9">
        <f>Cleaned_SalesTable!J1302</f>
        <v>812.75739999999996</v>
      </c>
      <c r="X1302" s="9">
        <f t="shared" si="122"/>
        <v>358.47</v>
      </c>
      <c r="Y1302" s="9">
        <f t="shared" si="123"/>
        <v>454.29</v>
      </c>
      <c r="Z1302" s="10">
        <f t="shared" si="124"/>
        <v>0.55889999999999995</v>
      </c>
      <c r="AA1302" s="4" t="str">
        <f t="shared" si="125"/>
        <v>Standard</v>
      </c>
    </row>
    <row r="1303" spans="1:27" ht="15" customHeight="1" x14ac:dyDescent="0.3">
      <c r="A1303" s="4" t="str">
        <f>Cleaned_SalesTable!A1303</f>
        <v>SALE1301</v>
      </c>
      <c r="B1303" s="26">
        <f>Cleaned_SalesTable!B1303</f>
        <v>45528</v>
      </c>
      <c r="C1303" s="4" t="str">
        <f t="shared" si="120"/>
        <v>Aug-2024</v>
      </c>
      <c r="D1303" s="24">
        <f t="shared" si="121"/>
        <v>2024</v>
      </c>
      <c r="E1303" s="4" t="str">
        <f>Cleaned_SalesTable!C1303</f>
        <v>CUST1103</v>
      </c>
      <c r="F1303" s="4" t="str">
        <f>VLOOKUP(E1303,Cleaned_CustomerTable!$A:$H,2,FALSE())</f>
        <v>Steven Stein</v>
      </c>
      <c r="G1303" s="24">
        <f>VLOOKUP(E1303,Cleaned_CustomerTable!$A:$H,3,FALSE())</f>
        <v>21</v>
      </c>
      <c r="H1303" s="4" t="str">
        <f>VLOOKUP(E1303,Cleaned_CustomerTable!$A:$H,8,FALSE())</f>
        <v>Bronze</v>
      </c>
      <c r="I1303" s="4" t="str">
        <f>VLOOKUP(E1303,Cleaned_CustomerTable!$A:$H,6,FALSE())</f>
        <v>Connecticut</v>
      </c>
      <c r="J1303" s="4" t="str">
        <f>Cleaned_SalesTable!D1303</f>
        <v>PROD34</v>
      </c>
      <c r="K1303" s="4" t="str">
        <f>VLOOKUP(J1303,Cleaned_ProductTable!$A:$F,2,FALSE())</f>
        <v>Gaming Mechanical Keyboard</v>
      </c>
      <c r="L1303" s="4" t="str">
        <f>VLOOKUP(J1303,Cleaned_ProductTable!$A:$F,3,FALSE())</f>
        <v>Electronics</v>
      </c>
      <c r="M1303" s="4" t="str">
        <f>VLOOKUP(J1303,Cleaned_ProductTable!$A:$F,4,FALSE())</f>
        <v>Lucero LLC</v>
      </c>
      <c r="N1303" s="4">
        <f>VLOOKUP(J1303,Cleaned_ProductTable!$A:$F,5,FALSE())</f>
        <v>419.28</v>
      </c>
      <c r="O1303" s="4" t="str">
        <f>Cleaned_SalesTable!E1303</f>
        <v>STORE8</v>
      </c>
      <c r="P1303" s="4" t="str">
        <f>VLOOKUP(O1303,Cleaned_StoreTable!$A:$F,2,FALSE())</f>
        <v>Bean, Jones and Park</v>
      </c>
      <c r="Q1303" s="4" t="str">
        <f>VLOOKUP(O1303,Cleaned_StoreTable!$A:$F,3,FALSE())</f>
        <v>West</v>
      </c>
      <c r="R1303" s="4" t="str">
        <f>VLOOKUP(O1303,Cleaned_StoreTable!$A:$F,5,FALSE())</f>
        <v>Online</v>
      </c>
      <c r="S1303" s="4">
        <f>Cleaned_SalesTable!F1303</f>
        <v>4</v>
      </c>
      <c r="T1303" s="9">
        <f>Cleaned_SalesTable!G1303</f>
        <v>349.07</v>
      </c>
      <c r="U1303" s="8">
        <f>Cleaned_SalesTable!H1303</f>
        <v>0.28000000000000003</v>
      </c>
      <c r="V1303" s="4" t="str">
        <f>Cleaned_SalesTable!I1303</f>
        <v>Credit Card</v>
      </c>
      <c r="W1303" s="9">
        <f>Cleaned_SalesTable!J1303</f>
        <v>1005.3216</v>
      </c>
      <c r="X1303" s="9">
        <f t="shared" si="122"/>
        <v>1677.12</v>
      </c>
      <c r="Y1303" s="9">
        <f t="shared" si="123"/>
        <v>-671.8</v>
      </c>
      <c r="Z1303" s="10">
        <f t="shared" si="124"/>
        <v>-0.66820000000000002</v>
      </c>
      <c r="AA1303" s="4" t="str">
        <f t="shared" si="125"/>
        <v>Standard</v>
      </c>
    </row>
    <row r="1304" spans="1:27" ht="15" customHeight="1" x14ac:dyDescent="0.3">
      <c r="A1304" s="4" t="str">
        <f>Cleaned_SalesTable!A1304</f>
        <v>SALE1302</v>
      </c>
      <c r="B1304" s="26">
        <f>Cleaned_SalesTable!B1304</f>
        <v>45418</v>
      </c>
      <c r="C1304" s="4" t="str">
        <f t="shared" si="120"/>
        <v>May-2024</v>
      </c>
      <c r="D1304" s="24">
        <f t="shared" si="121"/>
        <v>2024</v>
      </c>
      <c r="E1304" s="4" t="str">
        <f>Cleaned_SalesTable!C1304</f>
        <v>CUST1283</v>
      </c>
      <c r="F1304" s="4" t="str">
        <f>VLOOKUP(E1304,Cleaned_CustomerTable!$A:$H,2,FALSE())</f>
        <v>Bryan Garcia</v>
      </c>
      <c r="G1304" s="24">
        <f>VLOOKUP(E1304,Cleaned_CustomerTable!$A:$H,3,FALSE())</f>
        <v>54</v>
      </c>
      <c r="H1304" s="4" t="str">
        <f>VLOOKUP(E1304,Cleaned_CustomerTable!$A:$H,8,FALSE())</f>
        <v>Silver</v>
      </c>
      <c r="I1304" s="4" t="str">
        <f>VLOOKUP(E1304,Cleaned_CustomerTable!$A:$H,6,FALSE())</f>
        <v>Wyoming</v>
      </c>
      <c r="J1304" s="4" t="str">
        <f>Cleaned_SalesTable!D1304</f>
        <v>PROD81</v>
      </c>
      <c r="K1304" s="4" t="str">
        <f>VLOOKUP(J1304,Cleaned_ProductTable!$A:$F,2,FALSE())</f>
        <v>Badminton Racket Set</v>
      </c>
      <c r="L1304" s="4" t="str">
        <f>VLOOKUP(J1304,Cleaned_ProductTable!$A:$F,3,FALSE())</f>
        <v>Sports</v>
      </c>
      <c r="M1304" s="4" t="str">
        <f>VLOOKUP(J1304,Cleaned_ProductTable!$A:$F,4,FALSE())</f>
        <v>Robinson-Brown</v>
      </c>
      <c r="N1304" s="4">
        <f>VLOOKUP(J1304,Cleaned_ProductTable!$A:$F,5,FALSE())</f>
        <v>285.54000000000002</v>
      </c>
      <c r="O1304" s="4" t="str">
        <f>Cleaned_SalesTable!E1304</f>
        <v>STORE13</v>
      </c>
      <c r="P1304" s="4" t="str">
        <f>VLOOKUP(O1304,Cleaned_StoreTable!$A:$F,2,FALSE())</f>
        <v>Gardner, Humphrey and Contreras</v>
      </c>
      <c r="Q1304" s="4" t="str">
        <f>VLOOKUP(O1304,Cleaned_StoreTable!$A:$F,3,FALSE())</f>
        <v>East</v>
      </c>
      <c r="R1304" s="4" t="str">
        <f>VLOOKUP(O1304,Cleaned_StoreTable!$A:$F,5,FALSE())</f>
        <v>Flagship</v>
      </c>
      <c r="S1304" s="4">
        <f>Cleaned_SalesTable!F1304</f>
        <v>1</v>
      </c>
      <c r="T1304" s="9">
        <f>Cleaned_SalesTable!G1304</f>
        <v>747.9</v>
      </c>
      <c r="U1304" s="8">
        <f>Cleaned_SalesTable!H1304</f>
        <v>0.21</v>
      </c>
      <c r="V1304" s="4" t="str">
        <f>Cleaned_SalesTable!I1304</f>
        <v>COD</v>
      </c>
      <c r="W1304" s="9">
        <f>Cleaned_SalesTable!J1304</f>
        <v>590.84100000000001</v>
      </c>
      <c r="X1304" s="9">
        <f t="shared" si="122"/>
        <v>285.54000000000002</v>
      </c>
      <c r="Y1304" s="9">
        <f t="shared" si="123"/>
        <v>305.3</v>
      </c>
      <c r="Z1304" s="10">
        <f t="shared" si="124"/>
        <v>0.51670000000000005</v>
      </c>
      <c r="AA1304" s="4" t="str">
        <f t="shared" si="125"/>
        <v>Standard</v>
      </c>
    </row>
    <row r="1305" spans="1:27" ht="15" customHeight="1" x14ac:dyDescent="0.3">
      <c r="A1305" s="4" t="str">
        <f>Cleaned_SalesTable!A1305</f>
        <v>SALE1303</v>
      </c>
      <c r="B1305" s="26">
        <f>Cleaned_SalesTable!B1305</f>
        <v>45478</v>
      </c>
      <c r="C1305" s="4" t="str">
        <f t="shared" si="120"/>
        <v>Jul-2024</v>
      </c>
      <c r="D1305" s="24">
        <f t="shared" si="121"/>
        <v>2024</v>
      </c>
      <c r="E1305" s="4" t="str">
        <f>Cleaned_SalesTable!C1305</f>
        <v>CUST1031</v>
      </c>
      <c r="F1305" s="4" t="str">
        <f>VLOOKUP(E1305,Cleaned_CustomerTable!$A:$H,2,FALSE())</f>
        <v>Sarah Vance</v>
      </c>
      <c r="G1305" s="24">
        <f>VLOOKUP(E1305,Cleaned_CustomerTable!$A:$H,3,FALSE())</f>
        <v>41</v>
      </c>
      <c r="H1305" s="4" t="str">
        <f>VLOOKUP(E1305,Cleaned_CustomerTable!$A:$H,8,FALSE())</f>
        <v>Silver</v>
      </c>
      <c r="I1305" s="4" t="str">
        <f>VLOOKUP(E1305,Cleaned_CustomerTable!$A:$H,6,FALSE())</f>
        <v>Oregon</v>
      </c>
      <c r="J1305" s="4" t="str">
        <f>Cleaned_SalesTable!D1305</f>
        <v>PROD81</v>
      </c>
      <c r="K1305" s="4" t="str">
        <f>VLOOKUP(J1305,Cleaned_ProductTable!$A:$F,2,FALSE())</f>
        <v>Badminton Racket Set</v>
      </c>
      <c r="L1305" s="4" t="str">
        <f>VLOOKUP(J1305,Cleaned_ProductTable!$A:$F,3,FALSE())</f>
        <v>Sports</v>
      </c>
      <c r="M1305" s="4" t="str">
        <f>VLOOKUP(J1305,Cleaned_ProductTable!$A:$F,4,FALSE())</f>
        <v>Robinson-Brown</v>
      </c>
      <c r="N1305" s="4">
        <f>VLOOKUP(J1305,Cleaned_ProductTable!$A:$F,5,FALSE())</f>
        <v>285.54000000000002</v>
      </c>
      <c r="O1305" s="4" t="str">
        <f>Cleaned_SalesTable!E1305</f>
        <v>STORE6</v>
      </c>
      <c r="P1305" s="4" t="str">
        <f>VLOOKUP(O1305,Cleaned_StoreTable!$A:$F,2,FALSE())</f>
        <v>Benson-Elliott</v>
      </c>
      <c r="Q1305" s="4" t="str">
        <f>VLOOKUP(O1305,Cleaned_StoreTable!$A:$F,3,FALSE())</f>
        <v>East</v>
      </c>
      <c r="R1305" s="4" t="str">
        <f>VLOOKUP(O1305,Cleaned_StoreTable!$A:$F,5,FALSE())</f>
        <v>Online</v>
      </c>
      <c r="S1305" s="4">
        <f>Cleaned_SalesTable!F1305</f>
        <v>3</v>
      </c>
      <c r="T1305" s="9">
        <f>Cleaned_SalesTable!G1305</f>
        <v>438.92</v>
      </c>
      <c r="U1305" s="8">
        <f>Cleaned_SalesTable!H1305</f>
        <v>0.21</v>
      </c>
      <c r="V1305" s="4" t="str">
        <f>Cleaned_SalesTable!I1305</f>
        <v>Credit Card</v>
      </c>
      <c r="W1305" s="9">
        <f>Cleaned_SalesTable!J1305</f>
        <v>1040.2403999999999</v>
      </c>
      <c r="X1305" s="9">
        <f t="shared" si="122"/>
        <v>856.62</v>
      </c>
      <c r="Y1305" s="9">
        <f t="shared" si="123"/>
        <v>183.62</v>
      </c>
      <c r="Z1305" s="10">
        <f t="shared" si="124"/>
        <v>0.17649999999999999</v>
      </c>
      <c r="AA1305" s="4" t="str">
        <f t="shared" si="125"/>
        <v>Standard</v>
      </c>
    </row>
    <row r="1306" spans="1:27" ht="15" customHeight="1" x14ac:dyDescent="0.3">
      <c r="A1306" s="4" t="str">
        <f>Cleaned_SalesTable!A1306</f>
        <v>SALE1304</v>
      </c>
      <c r="B1306" s="26">
        <f>Cleaned_SalesTable!B1306</f>
        <v>45232</v>
      </c>
      <c r="C1306" s="4" t="str">
        <f t="shared" si="120"/>
        <v>Nov-2023</v>
      </c>
      <c r="D1306" s="24">
        <f t="shared" si="121"/>
        <v>2023</v>
      </c>
      <c r="E1306" s="4" t="str">
        <f>Cleaned_SalesTable!C1306</f>
        <v>CUST1123</v>
      </c>
      <c r="F1306" s="4" t="str">
        <f>VLOOKUP(E1306,Cleaned_CustomerTable!$A:$H,2,FALSE())</f>
        <v>Erin Hopkins</v>
      </c>
      <c r="G1306" s="24">
        <f>VLOOKUP(E1306,Cleaned_CustomerTable!$A:$H,3,FALSE())</f>
        <v>40</v>
      </c>
      <c r="H1306" s="4" t="str">
        <f>VLOOKUP(E1306,Cleaned_CustomerTable!$A:$H,8,FALSE())</f>
        <v>Silver</v>
      </c>
      <c r="I1306" s="4" t="str">
        <f>VLOOKUP(E1306,Cleaned_CustomerTable!$A:$H,6,FALSE())</f>
        <v>Iowa</v>
      </c>
      <c r="J1306" s="4" t="str">
        <f>Cleaned_SalesTable!D1306</f>
        <v>PROD77</v>
      </c>
      <c r="K1306" s="4" t="str">
        <f>VLOOKUP(J1306,Cleaned_ProductTable!$A:$F,2,FALSE())</f>
        <v>WiFi Mesh Router</v>
      </c>
      <c r="L1306" s="4" t="str">
        <f>VLOOKUP(J1306,Cleaned_ProductTable!$A:$F,3,FALSE())</f>
        <v>Electronics</v>
      </c>
      <c r="M1306" s="4" t="str">
        <f>VLOOKUP(J1306,Cleaned_ProductTable!$A:$F,4,FALSE())</f>
        <v>White, Reeves and Woods</v>
      </c>
      <c r="N1306" s="4">
        <f>VLOOKUP(J1306,Cleaned_ProductTable!$A:$F,5,FALSE())</f>
        <v>480.9</v>
      </c>
      <c r="O1306" s="4" t="str">
        <f>Cleaned_SalesTable!E1306</f>
        <v>STORE4</v>
      </c>
      <c r="P1306" s="4" t="str">
        <f>VLOOKUP(O1306,Cleaned_StoreTable!$A:$F,2,FALSE())</f>
        <v>Alexander Group</v>
      </c>
      <c r="Q1306" s="4" t="str">
        <f>VLOOKUP(O1306,Cleaned_StoreTable!$A:$F,3,FALSE())</f>
        <v>South</v>
      </c>
      <c r="R1306" s="4" t="str">
        <f>VLOOKUP(O1306,Cleaned_StoreTable!$A:$F,5,FALSE())</f>
        <v>Online</v>
      </c>
      <c r="S1306" s="4">
        <f>Cleaned_SalesTable!F1306</f>
        <v>4</v>
      </c>
      <c r="T1306" s="9">
        <f>Cleaned_SalesTable!G1306</f>
        <v>665.38</v>
      </c>
      <c r="U1306" s="8">
        <f>Cleaned_SalesTable!H1306</f>
        <v>0.18</v>
      </c>
      <c r="V1306" s="4" t="str">
        <f>Cleaned_SalesTable!I1306</f>
        <v>Credit Card</v>
      </c>
      <c r="W1306" s="9">
        <f>Cleaned_SalesTable!J1306</f>
        <v>2182.4463999999998</v>
      </c>
      <c r="X1306" s="9">
        <f t="shared" si="122"/>
        <v>1923.6</v>
      </c>
      <c r="Y1306" s="9">
        <f t="shared" si="123"/>
        <v>258.85000000000002</v>
      </c>
      <c r="Z1306" s="10">
        <f t="shared" si="124"/>
        <v>0.1186</v>
      </c>
      <c r="AA1306" s="4" t="str">
        <f t="shared" si="125"/>
        <v>High Value</v>
      </c>
    </row>
    <row r="1307" spans="1:27" ht="15" customHeight="1" x14ac:dyDescent="0.3">
      <c r="A1307" s="4" t="str">
        <f>Cleaned_SalesTable!A1307</f>
        <v>SALE1305</v>
      </c>
      <c r="B1307" s="26">
        <f>Cleaned_SalesTable!B1307</f>
        <v>45616</v>
      </c>
      <c r="C1307" s="4" t="str">
        <f t="shared" si="120"/>
        <v>Nov-2024</v>
      </c>
      <c r="D1307" s="24">
        <f t="shared" si="121"/>
        <v>2024</v>
      </c>
      <c r="E1307" s="4" t="str">
        <f>Cleaned_SalesTable!C1307</f>
        <v>CUST1003</v>
      </c>
      <c r="F1307" s="4" t="str">
        <f>VLOOKUP(E1307,Cleaned_CustomerTable!$A:$H,2,FALSE())</f>
        <v>Jeremy Harris</v>
      </c>
      <c r="G1307" s="24">
        <f>VLOOKUP(E1307,Cleaned_CustomerTable!$A:$H,3,FALSE())</f>
        <v>59</v>
      </c>
      <c r="H1307" s="4" t="str">
        <f>VLOOKUP(E1307,Cleaned_CustomerTable!$A:$H,8,FALSE())</f>
        <v>Bronze</v>
      </c>
      <c r="I1307" s="4" t="str">
        <f>VLOOKUP(E1307,Cleaned_CustomerTable!$A:$H,6,FALSE())</f>
        <v>Ohio</v>
      </c>
      <c r="J1307" s="4" t="str">
        <f>Cleaned_SalesTable!D1307</f>
        <v>PROD60</v>
      </c>
      <c r="K1307" s="4" t="str">
        <f>VLOOKUP(J1307,Cleaned_ProductTable!$A:$F,2,FALSE())</f>
        <v>Luxury Perfume Spray</v>
      </c>
      <c r="L1307" s="4" t="str">
        <f>VLOOKUP(J1307,Cleaned_ProductTable!$A:$F,3,FALSE())</f>
        <v>Beauty</v>
      </c>
      <c r="M1307" s="4" t="str">
        <f>VLOOKUP(J1307,Cleaned_ProductTable!$A:$F,4,FALSE())</f>
        <v>Gibson, Green and Lopez</v>
      </c>
      <c r="N1307" s="4">
        <f>VLOOKUP(J1307,Cleaned_ProductTable!$A:$F,5,FALSE())</f>
        <v>482.75</v>
      </c>
      <c r="O1307" s="4" t="str">
        <f>Cleaned_SalesTable!E1307</f>
        <v>STORE18</v>
      </c>
      <c r="P1307" s="4" t="str">
        <f>VLOOKUP(O1307,Cleaned_StoreTable!$A:$F,2,FALSE())</f>
        <v>Guerrero-Schmitt</v>
      </c>
      <c r="Q1307" s="4" t="str">
        <f>VLOOKUP(O1307,Cleaned_StoreTable!$A:$F,3,FALSE())</f>
        <v>East</v>
      </c>
      <c r="R1307" s="4" t="str">
        <f>VLOOKUP(O1307,Cleaned_StoreTable!$A:$F,5,FALSE())</f>
        <v>Flagship</v>
      </c>
      <c r="S1307" s="4">
        <f>Cleaned_SalesTable!F1307</f>
        <v>1</v>
      </c>
      <c r="T1307" s="9">
        <f>Cleaned_SalesTable!G1307</f>
        <v>146.49</v>
      </c>
      <c r="U1307" s="8">
        <f>Cleaned_SalesTable!H1307</f>
        <v>0.28000000000000003</v>
      </c>
      <c r="V1307" s="4" t="str">
        <f>Cleaned_SalesTable!I1307</f>
        <v>Credit Card</v>
      </c>
      <c r="W1307" s="9">
        <f>Cleaned_SalesTable!J1307</f>
        <v>105.47280000000001</v>
      </c>
      <c r="X1307" s="9">
        <f t="shared" si="122"/>
        <v>482.75</v>
      </c>
      <c r="Y1307" s="9">
        <f t="shared" si="123"/>
        <v>-377.28</v>
      </c>
      <c r="Z1307" s="10">
        <f t="shared" si="124"/>
        <v>-3.577</v>
      </c>
      <c r="AA1307" s="4" t="str">
        <f t="shared" si="125"/>
        <v>Standard</v>
      </c>
    </row>
    <row r="1308" spans="1:27" ht="15" customHeight="1" x14ac:dyDescent="0.3">
      <c r="A1308" s="4" t="str">
        <f>Cleaned_SalesTable!A1308</f>
        <v>SALE1306</v>
      </c>
      <c r="B1308" s="26">
        <f>Cleaned_SalesTable!B1308</f>
        <v>45774</v>
      </c>
      <c r="C1308" s="4" t="str">
        <f t="shared" si="120"/>
        <v>Apr-2025</v>
      </c>
      <c r="D1308" s="24">
        <f t="shared" si="121"/>
        <v>2025</v>
      </c>
      <c r="E1308" s="4" t="str">
        <f>Cleaned_SalesTable!C1308</f>
        <v>CUST1139</v>
      </c>
      <c r="F1308" s="4" t="str">
        <f>VLOOKUP(E1308,Cleaned_CustomerTable!$A:$H,2,FALSE())</f>
        <v>Brian Holder</v>
      </c>
      <c r="G1308" s="24">
        <f>VLOOKUP(E1308,Cleaned_CustomerTable!$A:$H,3,FALSE())</f>
        <v>32</v>
      </c>
      <c r="H1308" s="4" t="str">
        <f>VLOOKUP(E1308,Cleaned_CustomerTable!$A:$H,8,FALSE())</f>
        <v>Bronze</v>
      </c>
      <c r="I1308" s="4" t="str">
        <f>VLOOKUP(E1308,Cleaned_CustomerTable!$A:$H,6,FALSE())</f>
        <v>Utah</v>
      </c>
      <c r="J1308" s="4" t="str">
        <f>Cleaned_SalesTable!D1308</f>
        <v>PROD38</v>
      </c>
      <c r="K1308" s="4" t="str">
        <f>VLOOKUP(J1308,Cleaned_ProductTable!$A:$F,2,FALSE())</f>
        <v>Sports Water Hydration Pack</v>
      </c>
      <c r="L1308" s="4" t="str">
        <f>VLOOKUP(J1308,Cleaned_ProductTable!$A:$F,3,FALSE())</f>
        <v>Sports</v>
      </c>
      <c r="M1308" s="4" t="str">
        <f>VLOOKUP(J1308,Cleaned_ProductTable!$A:$F,4,FALSE())</f>
        <v>Sims-Smith</v>
      </c>
      <c r="N1308" s="4">
        <f>VLOOKUP(J1308,Cleaned_ProductTable!$A:$F,5,FALSE())</f>
        <v>135.61000000000001</v>
      </c>
      <c r="O1308" s="4" t="str">
        <f>Cleaned_SalesTable!E1308</f>
        <v>STORE15</v>
      </c>
      <c r="P1308" s="4" t="str">
        <f>VLOOKUP(O1308,Cleaned_StoreTable!$A:$F,2,FALSE())</f>
        <v>Shelton PLC</v>
      </c>
      <c r="Q1308" s="4" t="str">
        <f>VLOOKUP(O1308,Cleaned_StoreTable!$A:$F,3,FALSE())</f>
        <v>North</v>
      </c>
      <c r="R1308" s="4" t="str">
        <f>VLOOKUP(O1308,Cleaned_StoreTable!$A:$F,5,FALSE())</f>
        <v>Flagship</v>
      </c>
      <c r="S1308" s="4">
        <f>Cleaned_SalesTable!F1308</f>
        <v>2</v>
      </c>
      <c r="T1308" s="9">
        <f>Cleaned_SalesTable!G1308</f>
        <v>235.39</v>
      </c>
      <c r="U1308" s="8">
        <f>Cleaned_SalesTable!H1308</f>
        <v>0.27</v>
      </c>
      <c r="V1308" s="4" t="str">
        <f>Cleaned_SalesTable!I1308</f>
        <v>COD</v>
      </c>
      <c r="W1308" s="9">
        <f>Cleaned_SalesTable!J1308</f>
        <v>343.6694</v>
      </c>
      <c r="X1308" s="9">
        <f t="shared" si="122"/>
        <v>271.22000000000003</v>
      </c>
      <c r="Y1308" s="9">
        <f t="shared" si="123"/>
        <v>72.45</v>
      </c>
      <c r="Z1308" s="10">
        <f t="shared" si="124"/>
        <v>0.21079999999999999</v>
      </c>
      <c r="AA1308" s="4" t="str">
        <f t="shared" si="125"/>
        <v>Standard</v>
      </c>
    </row>
    <row r="1309" spans="1:27" ht="15" customHeight="1" x14ac:dyDescent="0.3">
      <c r="A1309" s="4" t="str">
        <f>Cleaned_SalesTable!A1309</f>
        <v>SALE1307</v>
      </c>
      <c r="B1309" s="26">
        <f>Cleaned_SalesTable!B1309</f>
        <v>45651</v>
      </c>
      <c r="C1309" s="4" t="str">
        <f t="shared" si="120"/>
        <v>Dec-2024</v>
      </c>
      <c r="D1309" s="24">
        <f t="shared" si="121"/>
        <v>2024</v>
      </c>
      <c r="E1309" s="4" t="str">
        <f>Cleaned_SalesTable!C1309</f>
        <v>CUST1028</v>
      </c>
      <c r="F1309" s="4" t="str">
        <f>VLOOKUP(E1309,Cleaned_CustomerTable!$A:$H,2,FALSE())</f>
        <v>Joshua Ryan</v>
      </c>
      <c r="G1309" s="24">
        <f>VLOOKUP(E1309,Cleaned_CustomerTable!$A:$H,3,FALSE())</f>
        <v>27</v>
      </c>
      <c r="H1309" s="4" t="str">
        <f>VLOOKUP(E1309,Cleaned_CustomerTable!$A:$H,8,FALSE())</f>
        <v>Platinum</v>
      </c>
      <c r="I1309" s="4" t="str">
        <f>VLOOKUP(E1309,Cleaned_CustomerTable!$A:$H,6,FALSE())</f>
        <v>New Jersey</v>
      </c>
      <c r="J1309" s="4" t="str">
        <f>Cleaned_SalesTable!D1309</f>
        <v>PROD61</v>
      </c>
      <c r="K1309" s="4" t="str">
        <f>VLOOKUP(J1309,Cleaned_ProductTable!$A:$F,2,FALSE())</f>
        <v>Tennis Ball 3-Pack</v>
      </c>
      <c r="L1309" s="4" t="str">
        <f>VLOOKUP(J1309,Cleaned_ProductTable!$A:$F,3,FALSE())</f>
        <v>Sports</v>
      </c>
      <c r="M1309" s="4" t="str">
        <f>VLOOKUP(J1309,Cleaned_ProductTable!$A:$F,4,FALSE())</f>
        <v>Lopez LLC</v>
      </c>
      <c r="N1309" s="4">
        <f>VLOOKUP(J1309,Cleaned_ProductTable!$A:$F,5,FALSE())</f>
        <v>103.45</v>
      </c>
      <c r="O1309" s="4" t="str">
        <f>Cleaned_SalesTable!E1309</f>
        <v>STORE5</v>
      </c>
      <c r="P1309" s="4" t="str">
        <f>VLOOKUP(O1309,Cleaned_StoreTable!$A:$F,2,FALSE())</f>
        <v>Gray Ltd</v>
      </c>
      <c r="Q1309" s="4" t="str">
        <f>VLOOKUP(O1309,Cleaned_StoreTable!$A:$F,3,FALSE())</f>
        <v>North</v>
      </c>
      <c r="R1309" s="4" t="str">
        <f>VLOOKUP(O1309,Cleaned_StoreTable!$A:$F,5,FALSE())</f>
        <v>Outlet</v>
      </c>
      <c r="S1309" s="4">
        <f>Cleaned_SalesTable!F1309</f>
        <v>3</v>
      </c>
      <c r="T1309" s="9">
        <f>Cleaned_SalesTable!G1309</f>
        <v>38.07</v>
      </c>
      <c r="U1309" s="8">
        <f>Cleaned_SalesTable!H1309</f>
        <v>0.09</v>
      </c>
      <c r="V1309" s="4" t="str">
        <f>Cleaned_SalesTable!I1309</f>
        <v>PayPal</v>
      </c>
      <c r="W1309" s="9">
        <f>Cleaned_SalesTable!J1309</f>
        <v>103.9311</v>
      </c>
      <c r="X1309" s="9">
        <f t="shared" si="122"/>
        <v>310.35000000000002</v>
      </c>
      <c r="Y1309" s="9">
        <f t="shared" si="123"/>
        <v>-206.42</v>
      </c>
      <c r="Z1309" s="10">
        <f t="shared" si="124"/>
        <v>-1.9861</v>
      </c>
      <c r="AA1309" s="4" t="str">
        <f t="shared" si="125"/>
        <v>Standard</v>
      </c>
    </row>
    <row r="1310" spans="1:27" ht="15" customHeight="1" x14ac:dyDescent="0.3">
      <c r="A1310" s="4" t="str">
        <f>Cleaned_SalesTable!A1310</f>
        <v>SALE1308</v>
      </c>
      <c r="B1310" s="26">
        <f>Cleaned_SalesTable!B1310</f>
        <v>45902</v>
      </c>
      <c r="C1310" s="4" t="str">
        <f t="shared" si="120"/>
        <v>Sep-2025</v>
      </c>
      <c r="D1310" s="24">
        <f t="shared" si="121"/>
        <v>2025</v>
      </c>
      <c r="E1310" s="4" t="str">
        <f>Cleaned_SalesTable!C1310</f>
        <v>CUST1403</v>
      </c>
      <c r="F1310" s="4" t="str">
        <f>VLOOKUP(E1310,Cleaned_CustomerTable!$A:$H,2,FALSE())</f>
        <v>Justin Ingram</v>
      </c>
      <c r="G1310" s="24">
        <f>VLOOKUP(E1310,Cleaned_CustomerTable!$A:$H,3,FALSE())</f>
        <v>34</v>
      </c>
      <c r="H1310" s="4" t="str">
        <f>VLOOKUP(E1310,Cleaned_CustomerTable!$A:$H,8,FALSE())</f>
        <v>Bronze</v>
      </c>
      <c r="I1310" s="4" t="str">
        <f>VLOOKUP(E1310,Cleaned_CustomerTable!$A:$H,6,FALSE())</f>
        <v>Louisiana</v>
      </c>
      <c r="J1310" s="4" t="str">
        <f>Cleaned_SalesTable!D1310</f>
        <v>PROD34</v>
      </c>
      <c r="K1310" s="4" t="str">
        <f>VLOOKUP(J1310,Cleaned_ProductTable!$A:$F,2,FALSE())</f>
        <v>Gaming Mechanical Keyboard</v>
      </c>
      <c r="L1310" s="4" t="str">
        <f>VLOOKUP(J1310,Cleaned_ProductTable!$A:$F,3,FALSE())</f>
        <v>Electronics</v>
      </c>
      <c r="M1310" s="4" t="str">
        <f>VLOOKUP(J1310,Cleaned_ProductTable!$A:$F,4,FALSE())</f>
        <v>Lucero LLC</v>
      </c>
      <c r="N1310" s="4">
        <f>VLOOKUP(J1310,Cleaned_ProductTable!$A:$F,5,FALSE())</f>
        <v>419.28</v>
      </c>
      <c r="O1310" s="4" t="str">
        <f>Cleaned_SalesTable!E1310</f>
        <v>STORE4</v>
      </c>
      <c r="P1310" s="4" t="str">
        <f>VLOOKUP(O1310,Cleaned_StoreTable!$A:$F,2,FALSE())</f>
        <v>Alexander Group</v>
      </c>
      <c r="Q1310" s="4" t="str">
        <f>VLOOKUP(O1310,Cleaned_StoreTable!$A:$F,3,FALSE())</f>
        <v>South</v>
      </c>
      <c r="R1310" s="4" t="str">
        <f>VLOOKUP(O1310,Cleaned_StoreTable!$A:$F,5,FALSE())</f>
        <v>Online</v>
      </c>
      <c r="S1310" s="4">
        <f>Cleaned_SalesTable!F1310</f>
        <v>2</v>
      </c>
      <c r="T1310" s="9">
        <f>Cleaned_SalesTable!G1310</f>
        <v>511.7</v>
      </c>
      <c r="U1310" s="8">
        <f>Cleaned_SalesTable!H1310</f>
        <v>0.12</v>
      </c>
      <c r="V1310" s="4" t="str">
        <f>Cleaned_SalesTable!I1310</f>
        <v>COD</v>
      </c>
      <c r="W1310" s="9">
        <f>Cleaned_SalesTable!J1310</f>
        <v>900.59199999999998</v>
      </c>
      <c r="X1310" s="9">
        <f t="shared" si="122"/>
        <v>838.56</v>
      </c>
      <c r="Y1310" s="9">
        <f t="shared" si="123"/>
        <v>62.03</v>
      </c>
      <c r="Z1310" s="10">
        <f t="shared" si="124"/>
        <v>6.8900000000000003E-2</v>
      </c>
      <c r="AA1310" s="4" t="str">
        <f t="shared" si="125"/>
        <v>Standard</v>
      </c>
    </row>
    <row r="1311" spans="1:27" ht="15" customHeight="1" x14ac:dyDescent="0.3">
      <c r="A1311" s="4" t="str">
        <f>Cleaned_SalesTable!A1311</f>
        <v>SALE1309</v>
      </c>
      <c r="B1311" s="26">
        <f>Cleaned_SalesTable!B1311</f>
        <v>45401</v>
      </c>
      <c r="C1311" s="4" t="str">
        <f t="shared" si="120"/>
        <v>Apr-2024</v>
      </c>
      <c r="D1311" s="24">
        <f t="shared" si="121"/>
        <v>2024</v>
      </c>
      <c r="E1311" s="4" t="str">
        <f>Cleaned_SalesTable!C1311</f>
        <v>CUST1092</v>
      </c>
      <c r="F1311" s="4" t="str">
        <f>VLOOKUP(E1311,Cleaned_CustomerTable!$A:$H,2,FALSE())</f>
        <v>Robert Jackson</v>
      </c>
      <c r="G1311" s="24">
        <f>VLOOKUP(E1311,Cleaned_CustomerTable!$A:$H,3,FALSE())</f>
        <v>44</v>
      </c>
      <c r="H1311" s="4" t="str">
        <f>VLOOKUP(E1311,Cleaned_CustomerTable!$A:$H,8,FALSE())</f>
        <v>Platinum</v>
      </c>
      <c r="I1311" s="4" t="str">
        <f>VLOOKUP(E1311,Cleaned_CustomerTable!$A:$H,6,FALSE())</f>
        <v>Tennessee</v>
      </c>
      <c r="J1311" s="4" t="str">
        <f>Cleaned_SalesTable!D1311</f>
        <v>PROD75</v>
      </c>
      <c r="K1311" s="4" t="str">
        <f>VLOOKUP(J1311,Cleaned_ProductTable!$A:$F,2,FALSE())</f>
        <v>Women's Ankle Boots</v>
      </c>
      <c r="L1311" s="4" t="str">
        <f>VLOOKUP(J1311,Cleaned_ProductTable!$A:$F,3,FALSE())</f>
        <v>Clothing</v>
      </c>
      <c r="M1311" s="4" t="str">
        <f>VLOOKUP(J1311,Cleaned_ProductTable!$A:$F,4,FALSE())</f>
        <v>Poole PLC</v>
      </c>
      <c r="N1311" s="4">
        <f>VLOOKUP(J1311,Cleaned_ProductTable!$A:$F,5,FALSE())</f>
        <v>158.13999999999999</v>
      </c>
      <c r="O1311" s="4" t="str">
        <f>Cleaned_SalesTable!E1311</f>
        <v>STORE8</v>
      </c>
      <c r="P1311" s="4" t="str">
        <f>VLOOKUP(O1311,Cleaned_StoreTable!$A:$F,2,FALSE())</f>
        <v>Bean, Jones and Park</v>
      </c>
      <c r="Q1311" s="4" t="str">
        <f>VLOOKUP(O1311,Cleaned_StoreTable!$A:$F,3,FALSE())</f>
        <v>West</v>
      </c>
      <c r="R1311" s="4" t="str">
        <f>VLOOKUP(O1311,Cleaned_StoreTable!$A:$F,5,FALSE())</f>
        <v>Online</v>
      </c>
      <c r="S1311" s="4">
        <f>Cleaned_SalesTable!F1311</f>
        <v>4</v>
      </c>
      <c r="T1311" s="9">
        <f>Cleaned_SalesTable!G1311</f>
        <v>488.72</v>
      </c>
      <c r="U1311" s="8">
        <f>Cleaned_SalesTable!H1311</f>
        <v>0.23</v>
      </c>
      <c r="V1311" s="4" t="str">
        <f>Cleaned_SalesTable!I1311</f>
        <v>PayPal</v>
      </c>
      <c r="W1311" s="9">
        <f>Cleaned_SalesTable!J1311</f>
        <v>1505.2575999999999</v>
      </c>
      <c r="X1311" s="9">
        <f t="shared" si="122"/>
        <v>632.55999999999995</v>
      </c>
      <c r="Y1311" s="9">
        <f t="shared" si="123"/>
        <v>872.7</v>
      </c>
      <c r="Z1311" s="10">
        <f t="shared" si="124"/>
        <v>0.57979999999999998</v>
      </c>
      <c r="AA1311" s="4" t="str">
        <f t="shared" si="125"/>
        <v>High Value</v>
      </c>
    </row>
    <row r="1312" spans="1:27" ht="15" customHeight="1" x14ac:dyDescent="0.3">
      <c r="A1312" s="4" t="str">
        <f>Cleaned_SalesTable!A1312</f>
        <v>SALE1310</v>
      </c>
      <c r="B1312" s="26">
        <f>Cleaned_SalesTable!B1312</f>
        <v>45717</v>
      </c>
      <c r="C1312" s="4" t="str">
        <f t="shared" si="120"/>
        <v>Mar-2025</v>
      </c>
      <c r="D1312" s="24">
        <f t="shared" si="121"/>
        <v>2025</v>
      </c>
      <c r="E1312" s="4" t="str">
        <f>Cleaned_SalesTable!C1312</f>
        <v>CUST1391</v>
      </c>
      <c r="F1312" s="4" t="str">
        <f>VLOOKUP(E1312,Cleaned_CustomerTable!$A:$H,2,FALSE())</f>
        <v>Heidi Tyler</v>
      </c>
      <c r="G1312" s="24">
        <f>VLOOKUP(E1312,Cleaned_CustomerTable!$A:$H,3,FALSE())</f>
        <v>40</v>
      </c>
      <c r="H1312" s="4" t="str">
        <f>VLOOKUP(E1312,Cleaned_CustomerTable!$A:$H,8,FALSE())</f>
        <v>Bronze</v>
      </c>
      <c r="I1312" s="4" t="str">
        <f>VLOOKUP(E1312,Cleaned_CustomerTable!$A:$H,6,FALSE())</f>
        <v>Oregon</v>
      </c>
      <c r="J1312" s="4" t="str">
        <f>Cleaned_SalesTable!D1312</f>
        <v>PROD50</v>
      </c>
      <c r="K1312" s="4" t="str">
        <f>VLOOKUP(J1312,Cleaned_ProductTable!$A:$F,2,FALSE())</f>
        <v>Boxing Hand Wraps</v>
      </c>
      <c r="L1312" s="4" t="str">
        <f>VLOOKUP(J1312,Cleaned_ProductTable!$A:$F,3,FALSE())</f>
        <v>Sports</v>
      </c>
      <c r="M1312" s="4" t="str">
        <f>VLOOKUP(J1312,Cleaned_ProductTable!$A:$F,4,FALSE())</f>
        <v>Smith-King</v>
      </c>
      <c r="N1312" s="4">
        <f>VLOOKUP(J1312,Cleaned_ProductTable!$A:$F,5,FALSE())</f>
        <v>190.29</v>
      </c>
      <c r="O1312" s="4" t="str">
        <f>Cleaned_SalesTable!E1312</f>
        <v>STORE12</v>
      </c>
      <c r="P1312" s="4" t="str">
        <f>VLOOKUP(O1312,Cleaned_StoreTable!$A:$F,2,FALSE())</f>
        <v>Thomas, Bridges and Harris</v>
      </c>
      <c r="Q1312" s="4" t="str">
        <f>VLOOKUP(O1312,Cleaned_StoreTable!$A:$F,3,FALSE())</f>
        <v>North</v>
      </c>
      <c r="R1312" s="4" t="str">
        <f>VLOOKUP(O1312,Cleaned_StoreTable!$A:$F,5,FALSE())</f>
        <v>Online</v>
      </c>
      <c r="S1312" s="4">
        <f>Cleaned_SalesTable!F1312</f>
        <v>2</v>
      </c>
      <c r="T1312" s="9">
        <f>Cleaned_SalesTable!G1312</f>
        <v>520.45000000000005</v>
      </c>
      <c r="U1312" s="8">
        <f>Cleaned_SalesTable!H1312</f>
        <v>0.11</v>
      </c>
      <c r="V1312" s="4" t="str">
        <f>Cleaned_SalesTable!I1312</f>
        <v>COD</v>
      </c>
      <c r="W1312" s="9">
        <f>Cleaned_SalesTable!J1312</f>
        <v>926.40099999999995</v>
      </c>
      <c r="X1312" s="9">
        <f t="shared" si="122"/>
        <v>380.58</v>
      </c>
      <c r="Y1312" s="9">
        <f t="shared" si="123"/>
        <v>545.82000000000005</v>
      </c>
      <c r="Z1312" s="10">
        <f t="shared" si="124"/>
        <v>0.58919999999999995</v>
      </c>
      <c r="AA1312" s="4" t="str">
        <f t="shared" si="125"/>
        <v>Standard</v>
      </c>
    </row>
    <row r="1313" spans="1:27" ht="15" customHeight="1" x14ac:dyDescent="0.3">
      <c r="A1313" s="4" t="str">
        <f>Cleaned_SalesTable!A1313</f>
        <v>SALE1311</v>
      </c>
      <c r="B1313" s="26">
        <f>Cleaned_SalesTable!B1313</f>
        <v>45376</v>
      </c>
      <c r="C1313" s="4" t="str">
        <f t="shared" si="120"/>
        <v>Mar-2024</v>
      </c>
      <c r="D1313" s="24">
        <f t="shared" si="121"/>
        <v>2024</v>
      </c>
      <c r="E1313" s="4" t="str">
        <f>Cleaned_SalesTable!C1313</f>
        <v>CUST1432</v>
      </c>
      <c r="F1313" s="4" t="str">
        <f>VLOOKUP(E1313,Cleaned_CustomerTable!$A:$H,2,FALSE())</f>
        <v>Summer Weiss</v>
      </c>
      <c r="G1313" s="24">
        <f>VLOOKUP(E1313,Cleaned_CustomerTable!$A:$H,3,FALSE())</f>
        <v>37</v>
      </c>
      <c r="H1313" s="4" t="str">
        <f>VLOOKUP(E1313,Cleaned_CustomerTable!$A:$H,8,FALSE())</f>
        <v>Bronze</v>
      </c>
      <c r="I1313" s="4" t="str">
        <f>VLOOKUP(E1313,Cleaned_CustomerTable!$A:$H,6,FALSE())</f>
        <v>New Jersey</v>
      </c>
      <c r="J1313" s="4" t="str">
        <f>Cleaned_SalesTable!D1313</f>
        <v>PROD48</v>
      </c>
      <c r="K1313" s="4" t="str">
        <f>VLOOKUP(J1313,Cleaned_ProductTable!$A:$F,2,FALSE())</f>
        <v>Car Dashboard Phone Holder</v>
      </c>
      <c r="L1313" s="4" t="str">
        <f>VLOOKUP(J1313,Cleaned_ProductTable!$A:$F,3,FALSE())</f>
        <v>Electronics</v>
      </c>
      <c r="M1313" s="4" t="str">
        <f>VLOOKUP(J1313,Cleaned_ProductTable!$A:$F,4,FALSE())</f>
        <v>Byrd, Stewart and Valdez</v>
      </c>
      <c r="N1313" s="4">
        <f>VLOOKUP(J1313,Cleaned_ProductTable!$A:$F,5,FALSE())</f>
        <v>177.98</v>
      </c>
      <c r="O1313" s="4" t="str">
        <f>Cleaned_SalesTable!E1313</f>
        <v>STORE5</v>
      </c>
      <c r="P1313" s="4" t="str">
        <f>VLOOKUP(O1313,Cleaned_StoreTable!$A:$F,2,FALSE())</f>
        <v>Gray Ltd</v>
      </c>
      <c r="Q1313" s="4" t="str">
        <f>VLOOKUP(O1313,Cleaned_StoreTable!$A:$F,3,FALSE())</f>
        <v>North</v>
      </c>
      <c r="R1313" s="4" t="str">
        <f>VLOOKUP(O1313,Cleaned_StoreTable!$A:$F,5,FALSE())</f>
        <v>Outlet</v>
      </c>
      <c r="S1313" s="4">
        <f>Cleaned_SalesTable!F1313</f>
        <v>1</v>
      </c>
      <c r="T1313" s="9">
        <f>Cleaned_SalesTable!G1313</f>
        <v>340.9</v>
      </c>
      <c r="U1313" s="8">
        <f>Cleaned_SalesTable!H1313</f>
        <v>0.28999999999999998</v>
      </c>
      <c r="V1313" s="4" t="str">
        <f>Cleaned_SalesTable!I1313</f>
        <v>Credit Card</v>
      </c>
      <c r="W1313" s="9">
        <f>Cleaned_SalesTable!J1313</f>
        <v>242.03899999999999</v>
      </c>
      <c r="X1313" s="9">
        <f t="shared" si="122"/>
        <v>177.98</v>
      </c>
      <c r="Y1313" s="9">
        <f t="shared" si="123"/>
        <v>64.06</v>
      </c>
      <c r="Z1313" s="10">
        <f t="shared" si="124"/>
        <v>0.26469999999999999</v>
      </c>
      <c r="AA1313" s="4" t="str">
        <f t="shared" si="125"/>
        <v>Standard</v>
      </c>
    </row>
    <row r="1314" spans="1:27" ht="15" customHeight="1" x14ac:dyDescent="0.3">
      <c r="A1314" s="4" t="str">
        <f>Cleaned_SalesTable!A1314</f>
        <v>SALE1312</v>
      </c>
      <c r="B1314" s="26">
        <f>Cleaned_SalesTable!B1314</f>
        <v>45576</v>
      </c>
      <c r="C1314" s="4" t="str">
        <f t="shared" si="120"/>
        <v>Oct-2024</v>
      </c>
      <c r="D1314" s="24">
        <f t="shared" si="121"/>
        <v>2024</v>
      </c>
      <c r="E1314" s="4" t="str">
        <f>Cleaned_SalesTable!C1314</f>
        <v>CUST1346</v>
      </c>
      <c r="F1314" s="4" t="str">
        <f>VLOOKUP(E1314,Cleaned_CustomerTable!$A:$H,2,FALSE())</f>
        <v>John Jordan</v>
      </c>
      <c r="G1314" s="24">
        <f>VLOOKUP(E1314,Cleaned_CustomerTable!$A:$H,3,FALSE())</f>
        <v>58</v>
      </c>
      <c r="H1314" s="4" t="str">
        <f>VLOOKUP(E1314,Cleaned_CustomerTable!$A:$H,8,FALSE())</f>
        <v>Platinum</v>
      </c>
      <c r="I1314" s="4" t="str">
        <f>VLOOKUP(E1314,Cleaned_CustomerTable!$A:$H,6,FALSE())</f>
        <v>Tennessee</v>
      </c>
      <c r="J1314" s="4" t="str">
        <f>Cleaned_SalesTable!D1314</f>
        <v>PROD31</v>
      </c>
      <c r="K1314" s="4" t="str">
        <f>VLOOKUP(J1314,Cleaned_ProductTable!$A:$F,2,FALSE())</f>
        <v>Basketball</v>
      </c>
      <c r="L1314" s="4" t="str">
        <f>VLOOKUP(J1314,Cleaned_ProductTable!$A:$F,3,FALSE())</f>
        <v>Sports</v>
      </c>
      <c r="M1314" s="4" t="str">
        <f>VLOOKUP(J1314,Cleaned_ProductTable!$A:$F,4,FALSE())</f>
        <v>Nolan-Snow</v>
      </c>
      <c r="N1314" s="4">
        <f>VLOOKUP(J1314,Cleaned_ProductTable!$A:$F,5,FALSE())</f>
        <v>204.39</v>
      </c>
      <c r="O1314" s="4" t="str">
        <f>Cleaned_SalesTable!E1314</f>
        <v>STORE8</v>
      </c>
      <c r="P1314" s="4" t="str">
        <f>VLOOKUP(O1314,Cleaned_StoreTable!$A:$F,2,FALSE())</f>
        <v>Bean, Jones and Park</v>
      </c>
      <c r="Q1314" s="4" t="str">
        <f>VLOOKUP(O1314,Cleaned_StoreTable!$A:$F,3,FALSE())</f>
        <v>West</v>
      </c>
      <c r="R1314" s="4" t="str">
        <f>VLOOKUP(O1314,Cleaned_StoreTable!$A:$F,5,FALSE())</f>
        <v>Online</v>
      </c>
      <c r="S1314" s="4">
        <f>Cleaned_SalesTable!F1314</f>
        <v>3</v>
      </c>
      <c r="T1314" s="9">
        <f>Cleaned_SalesTable!G1314</f>
        <v>653.59</v>
      </c>
      <c r="U1314" s="8">
        <f>Cleaned_SalesTable!H1314</f>
        <v>0.17</v>
      </c>
      <c r="V1314" s="4" t="str">
        <f>Cleaned_SalesTable!I1314</f>
        <v>COD</v>
      </c>
      <c r="W1314" s="9">
        <f>Cleaned_SalesTable!J1314</f>
        <v>1627.4391000000001</v>
      </c>
      <c r="X1314" s="9">
        <f t="shared" si="122"/>
        <v>613.16999999999996</v>
      </c>
      <c r="Y1314" s="9">
        <f t="shared" si="123"/>
        <v>1014.27</v>
      </c>
      <c r="Z1314" s="10">
        <f t="shared" si="124"/>
        <v>0.62319999999999998</v>
      </c>
      <c r="AA1314" s="4" t="str">
        <f t="shared" si="125"/>
        <v>High Value</v>
      </c>
    </row>
    <row r="1315" spans="1:27" ht="15" customHeight="1" x14ac:dyDescent="0.3">
      <c r="A1315" s="4" t="str">
        <f>Cleaned_SalesTable!A1315</f>
        <v>SALE1313</v>
      </c>
      <c r="B1315" s="26">
        <f>Cleaned_SalesTable!B1315</f>
        <v>45906</v>
      </c>
      <c r="C1315" s="4" t="str">
        <f t="shared" si="120"/>
        <v>Sep-2025</v>
      </c>
      <c r="D1315" s="24">
        <f t="shared" si="121"/>
        <v>2025</v>
      </c>
      <c r="E1315" s="4" t="str">
        <f>Cleaned_SalesTable!C1315</f>
        <v>CUST1021</v>
      </c>
      <c r="F1315" s="4" t="str">
        <f>VLOOKUP(E1315,Cleaned_CustomerTable!$A:$H,2,FALSE())</f>
        <v>Jeff Martinez</v>
      </c>
      <c r="G1315" s="24">
        <f>VLOOKUP(E1315,Cleaned_CustomerTable!$A:$H,3,FALSE())</f>
        <v>36</v>
      </c>
      <c r="H1315" s="4" t="str">
        <f>VLOOKUP(E1315,Cleaned_CustomerTable!$A:$H,8,FALSE())</f>
        <v>Gold</v>
      </c>
      <c r="I1315" s="4" t="str">
        <f>VLOOKUP(E1315,Cleaned_CustomerTable!$A:$H,6,FALSE())</f>
        <v>Oklahoma</v>
      </c>
      <c r="J1315" s="4" t="str">
        <f>Cleaned_SalesTable!D1315</f>
        <v>PROD26</v>
      </c>
      <c r="K1315" s="4" t="str">
        <f>VLOOKUP(J1315,Cleaned_ProductTable!$A:$F,2,FALSE())</f>
        <v>Wireless Bluetooth Speaker</v>
      </c>
      <c r="L1315" s="4" t="str">
        <f>VLOOKUP(J1315,Cleaned_ProductTable!$A:$F,3,FALSE())</f>
        <v>Electronics</v>
      </c>
      <c r="M1315" s="4" t="str">
        <f>VLOOKUP(J1315,Cleaned_ProductTable!$A:$F,4,FALSE())</f>
        <v>Reed-Schmidt</v>
      </c>
      <c r="N1315" s="4">
        <f>VLOOKUP(J1315,Cleaned_ProductTable!$A:$F,5,FALSE())</f>
        <v>322.41000000000003</v>
      </c>
      <c r="O1315" s="4" t="str">
        <f>Cleaned_SalesTable!E1315</f>
        <v>STORE18</v>
      </c>
      <c r="P1315" s="4" t="str">
        <f>VLOOKUP(O1315,Cleaned_StoreTable!$A:$F,2,FALSE())</f>
        <v>Guerrero-Schmitt</v>
      </c>
      <c r="Q1315" s="4" t="str">
        <f>VLOOKUP(O1315,Cleaned_StoreTable!$A:$F,3,FALSE())</f>
        <v>East</v>
      </c>
      <c r="R1315" s="4" t="str">
        <f>VLOOKUP(O1315,Cleaned_StoreTable!$A:$F,5,FALSE())</f>
        <v>Flagship</v>
      </c>
      <c r="S1315" s="4">
        <f>Cleaned_SalesTable!F1315</f>
        <v>1</v>
      </c>
      <c r="T1315" s="9">
        <f>Cleaned_SalesTable!G1315</f>
        <v>179.77</v>
      </c>
      <c r="U1315" s="8">
        <f>Cleaned_SalesTable!H1315</f>
        <v>0.23</v>
      </c>
      <c r="V1315" s="4" t="str">
        <f>Cleaned_SalesTable!I1315</f>
        <v>COD</v>
      </c>
      <c r="W1315" s="9">
        <f>Cleaned_SalesTable!J1315</f>
        <v>138.4229</v>
      </c>
      <c r="X1315" s="9">
        <f t="shared" si="122"/>
        <v>322.41000000000003</v>
      </c>
      <c r="Y1315" s="9">
        <f t="shared" si="123"/>
        <v>-183.99</v>
      </c>
      <c r="Z1315" s="10">
        <f t="shared" si="124"/>
        <v>-1.3291999999999999</v>
      </c>
      <c r="AA1315" s="4" t="str">
        <f t="shared" si="125"/>
        <v>Standard</v>
      </c>
    </row>
    <row r="1316" spans="1:27" ht="15" customHeight="1" x14ac:dyDescent="0.3">
      <c r="A1316" s="4" t="str">
        <f>Cleaned_SalesTable!A1316</f>
        <v>SALE1314</v>
      </c>
      <c r="B1316" s="26">
        <f>Cleaned_SalesTable!B1316</f>
        <v>45523</v>
      </c>
      <c r="C1316" s="4" t="str">
        <f t="shared" si="120"/>
        <v>Aug-2024</v>
      </c>
      <c r="D1316" s="24">
        <f t="shared" si="121"/>
        <v>2024</v>
      </c>
      <c r="E1316" s="4" t="str">
        <f>Cleaned_SalesTable!C1316</f>
        <v>CUST1008</v>
      </c>
      <c r="F1316" s="4" t="str">
        <f>VLOOKUP(E1316,Cleaned_CustomerTable!$A:$H,2,FALSE())</f>
        <v>Melissa Howard</v>
      </c>
      <c r="G1316" s="24">
        <f>VLOOKUP(E1316,Cleaned_CustomerTable!$A:$H,3,FALSE())</f>
        <v>53</v>
      </c>
      <c r="H1316" s="4" t="str">
        <f>VLOOKUP(E1316,Cleaned_CustomerTable!$A:$H,8,FALSE())</f>
        <v>Gold</v>
      </c>
      <c r="I1316" s="4" t="str">
        <f>VLOOKUP(E1316,Cleaned_CustomerTable!$A:$H,6,FALSE())</f>
        <v>New Hampshire</v>
      </c>
      <c r="J1316" s="4" t="str">
        <f>Cleaned_SalesTable!D1316</f>
        <v>PROD0</v>
      </c>
      <c r="K1316" s="4" t="str">
        <f>VLOOKUP(J1316,Cleaned_ProductTable!$A:$F,2,FALSE())</f>
        <v>Brother Laser Printer</v>
      </c>
      <c r="L1316" s="4" t="str">
        <f>VLOOKUP(J1316,Cleaned_ProductTable!$A:$F,3,FALSE())</f>
        <v>Electronics</v>
      </c>
      <c r="M1316" s="4" t="str">
        <f>VLOOKUP(J1316,Cleaned_ProductTable!$A:$F,4,FALSE())</f>
        <v>Hunt Inc</v>
      </c>
      <c r="N1316" s="4">
        <f>VLOOKUP(J1316,Cleaned_ProductTable!$A:$F,5,FALSE())</f>
        <v>112.42</v>
      </c>
      <c r="O1316" s="4" t="str">
        <f>Cleaned_SalesTable!E1316</f>
        <v>STORE9</v>
      </c>
      <c r="P1316" s="4" t="str">
        <f>VLOOKUP(O1316,Cleaned_StoreTable!$A:$F,2,FALSE())</f>
        <v>Moore, Padilla and Butler</v>
      </c>
      <c r="Q1316" s="4" t="str">
        <f>VLOOKUP(O1316,Cleaned_StoreTable!$A:$F,3,FALSE())</f>
        <v>South</v>
      </c>
      <c r="R1316" s="4" t="str">
        <f>VLOOKUP(O1316,Cleaned_StoreTable!$A:$F,5,FALSE())</f>
        <v>Flagship</v>
      </c>
      <c r="S1316" s="4">
        <f>Cleaned_SalesTable!F1316</f>
        <v>2</v>
      </c>
      <c r="T1316" s="9">
        <f>Cleaned_SalesTable!G1316</f>
        <v>943.8</v>
      </c>
      <c r="U1316" s="8">
        <f>Cleaned_SalesTable!H1316</f>
        <v>0.06</v>
      </c>
      <c r="V1316" s="4" t="str">
        <f>Cleaned_SalesTable!I1316</f>
        <v>Credit Card</v>
      </c>
      <c r="W1316" s="9">
        <f>Cleaned_SalesTable!J1316</f>
        <v>1774.3440000000001</v>
      </c>
      <c r="X1316" s="9">
        <f t="shared" si="122"/>
        <v>224.84</v>
      </c>
      <c r="Y1316" s="9">
        <f t="shared" si="123"/>
        <v>1549.5</v>
      </c>
      <c r="Z1316" s="10">
        <f t="shared" si="124"/>
        <v>0.87329999999999997</v>
      </c>
      <c r="AA1316" s="4" t="str">
        <f t="shared" si="125"/>
        <v>High Value</v>
      </c>
    </row>
    <row r="1317" spans="1:27" ht="15" customHeight="1" x14ac:dyDescent="0.3">
      <c r="A1317" s="4" t="str">
        <f>Cleaned_SalesTable!A1317</f>
        <v>SALE1315</v>
      </c>
      <c r="B1317" s="26">
        <f>Cleaned_SalesTable!B1317</f>
        <v>45234</v>
      </c>
      <c r="C1317" s="4" t="str">
        <f t="shared" si="120"/>
        <v>Nov-2023</v>
      </c>
      <c r="D1317" s="24">
        <f t="shared" si="121"/>
        <v>2023</v>
      </c>
      <c r="E1317" s="4" t="str">
        <f>Cleaned_SalesTable!C1317</f>
        <v>CUST1409</v>
      </c>
      <c r="F1317" s="4" t="str">
        <f>VLOOKUP(E1317,Cleaned_CustomerTable!$A:$H,2,FALSE())</f>
        <v>Sarah Smith</v>
      </c>
      <c r="G1317" s="24">
        <f>VLOOKUP(E1317,Cleaned_CustomerTable!$A:$H,3,FALSE())</f>
        <v>55</v>
      </c>
      <c r="H1317" s="4" t="str">
        <f>VLOOKUP(E1317,Cleaned_CustomerTable!$A:$H,8,FALSE())</f>
        <v>Gold</v>
      </c>
      <c r="I1317" s="4" t="str">
        <f>VLOOKUP(E1317,Cleaned_CustomerTable!$A:$H,6,FALSE())</f>
        <v>Wyoming</v>
      </c>
      <c r="J1317" s="4" t="str">
        <f>Cleaned_SalesTable!D1317</f>
        <v>PROD71</v>
      </c>
      <c r="K1317" s="4" t="str">
        <f>VLOOKUP(J1317,Cleaned_ProductTable!$A:$F,2,FALSE())</f>
        <v>Hair Repair Oil Treatment</v>
      </c>
      <c r="L1317" s="4" t="str">
        <f>VLOOKUP(J1317,Cleaned_ProductTable!$A:$F,3,FALSE())</f>
        <v>Beauty</v>
      </c>
      <c r="M1317" s="4" t="str">
        <f>VLOOKUP(J1317,Cleaned_ProductTable!$A:$F,4,FALSE())</f>
        <v>Hopkins Ltd</v>
      </c>
      <c r="N1317" s="4">
        <f>VLOOKUP(J1317,Cleaned_ProductTable!$A:$F,5,FALSE())</f>
        <v>214.32</v>
      </c>
      <c r="O1317" s="4" t="str">
        <f>Cleaned_SalesTable!E1317</f>
        <v>STORE15</v>
      </c>
      <c r="P1317" s="4" t="str">
        <f>VLOOKUP(O1317,Cleaned_StoreTable!$A:$F,2,FALSE())</f>
        <v>Shelton PLC</v>
      </c>
      <c r="Q1317" s="4" t="str">
        <f>VLOOKUP(O1317,Cleaned_StoreTable!$A:$F,3,FALSE())</f>
        <v>North</v>
      </c>
      <c r="R1317" s="4" t="str">
        <f>VLOOKUP(O1317,Cleaned_StoreTable!$A:$F,5,FALSE())</f>
        <v>Flagship</v>
      </c>
      <c r="S1317" s="4">
        <f>Cleaned_SalesTable!F1317</f>
        <v>2</v>
      </c>
      <c r="T1317" s="9">
        <f>Cleaned_SalesTable!G1317</f>
        <v>985</v>
      </c>
      <c r="U1317" s="8">
        <f>Cleaned_SalesTable!H1317</f>
        <v>0.25</v>
      </c>
      <c r="V1317" s="4" t="str">
        <f>Cleaned_SalesTable!I1317</f>
        <v>Credit Card</v>
      </c>
      <c r="W1317" s="9">
        <f>Cleaned_SalesTable!J1317</f>
        <v>1477.5</v>
      </c>
      <c r="X1317" s="9">
        <f t="shared" si="122"/>
        <v>428.64</v>
      </c>
      <c r="Y1317" s="9">
        <f t="shared" si="123"/>
        <v>1048.8599999999999</v>
      </c>
      <c r="Z1317" s="10">
        <f t="shared" si="124"/>
        <v>0.70989999999999998</v>
      </c>
      <c r="AA1317" s="4" t="str">
        <f t="shared" si="125"/>
        <v>High Value</v>
      </c>
    </row>
    <row r="1318" spans="1:27" ht="15" customHeight="1" x14ac:dyDescent="0.3">
      <c r="A1318" s="4" t="str">
        <f>Cleaned_SalesTable!A1318</f>
        <v>SALE1316</v>
      </c>
      <c r="B1318" s="26">
        <f>Cleaned_SalesTable!B1318</f>
        <v>45405</v>
      </c>
      <c r="C1318" s="4" t="str">
        <f t="shared" si="120"/>
        <v>Apr-2024</v>
      </c>
      <c r="D1318" s="24">
        <f t="shared" si="121"/>
        <v>2024</v>
      </c>
      <c r="E1318" s="4" t="str">
        <f>Cleaned_SalesTable!C1318</f>
        <v>CUST1485</v>
      </c>
      <c r="F1318" s="4" t="str">
        <f>VLOOKUP(E1318,Cleaned_CustomerTable!$A:$H,2,FALSE())</f>
        <v>Sara Ingram</v>
      </c>
      <c r="G1318" s="24">
        <f>VLOOKUP(E1318,Cleaned_CustomerTable!$A:$H,3,FALSE())</f>
        <v>46</v>
      </c>
      <c r="H1318" s="4" t="str">
        <f>VLOOKUP(E1318,Cleaned_CustomerTable!$A:$H,8,FALSE())</f>
        <v>Bronze</v>
      </c>
      <c r="I1318" s="4" t="str">
        <f>VLOOKUP(E1318,Cleaned_CustomerTable!$A:$H,6,FALSE())</f>
        <v>Virginia</v>
      </c>
      <c r="J1318" s="4" t="str">
        <f>Cleaned_SalesTable!D1318</f>
        <v>PROD88</v>
      </c>
      <c r="K1318" s="4" t="str">
        <f>VLOOKUP(J1318,Cleaned_ProductTable!$A:$F,2,FALSE())</f>
        <v>Sports Wrist Sweatbands</v>
      </c>
      <c r="L1318" s="4" t="str">
        <f>VLOOKUP(J1318,Cleaned_ProductTable!$A:$F,3,FALSE())</f>
        <v>Sports</v>
      </c>
      <c r="M1318" s="4" t="str">
        <f>VLOOKUP(J1318,Cleaned_ProductTable!$A:$F,4,FALSE())</f>
        <v>Olsen-Daniels</v>
      </c>
      <c r="N1318" s="4">
        <f>VLOOKUP(J1318,Cleaned_ProductTable!$A:$F,5,FALSE())</f>
        <v>131.24</v>
      </c>
      <c r="O1318" s="4" t="str">
        <f>Cleaned_SalesTable!E1318</f>
        <v>STORE10</v>
      </c>
      <c r="P1318" s="4" t="str">
        <f>VLOOKUP(O1318,Cleaned_StoreTable!$A:$F,2,FALSE())</f>
        <v>Hill, Wagner and Ballard</v>
      </c>
      <c r="Q1318" s="4" t="str">
        <f>VLOOKUP(O1318,Cleaned_StoreTable!$A:$F,3,FALSE())</f>
        <v>East</v>
      </c>
      <c r="R1318" s="4" t="str">
        <f>VLOOKUP(O1318,Cleaned_StoreTable!$A:$F,5,FALSE())</f>
        <v>Online</v>
      </c>
      <c r="S1318" s="4">
        <f>Cleaned_SalesTable!F1318</f>
        <v>4</v>
      </c>
      <c r="T1318" s="9">
        <f>Cleaned_SalesTable!G1318</f>
        <v>216.81</v>
      </c>
      <c r="U1318" s="8">
        <f>Cleaned_SalesTable!H1318</f>
        <v>0.28999999999999998</v>
      </c>
      <c r="V1318" s="4" t="str">
        <f>Cleaned_SalesTable!I1318</f>
        <v>Credit Card</v>
      </c>
      <c r="W1318" s="9">
        <f>Cleaned_SalesTable!J1318</f>
        <v>615.74040000000002</v>
      </c>
      <c r="X1318" s="9">
        <f t="shared" si="122"/>
        <v>524.96</v>
      </c>
      <c r="Y1318" s="9">
        <f t="shared" si="123"/>
        <v>90.78</v>
      </c>
      <c r="Z1318" s="10">
        <f t="shared" si="124"/>
        <v>0.1474</v>
      </c>
      <c r="AA1318" s="4" t="str">
        <f t="shared" si="125"/>
        <v>Standard</v>
      </c>
    </row>
    <row r="1319" spans="1:27" ht="15" customHeight="1" x14ac:dyDescent="0.3">
      <c r="A1319" s="4" t="str">
        <f>Cleaned_SalesTable!A1319</f>
        <v>SALE1317</v>
      </c>
      <c r="B1319" s="26">
        <f>Cleaned_SalesTable!B1319</f>
        <v>45223</v>
      </c>
      <c r="C1319" s="4" t="str">
        <f t="shared" si="120"/>
        <v>Oct-2023</v>
      </c>
      <c r="D1319" s="24">
        <f t="shared" si="121"/>
        <v>2023</v>
      </c>
      <c r="E1319" s="4" t="str">
        <f>Cleaned_SalesTable!C1319</f>
        <v>CUST1117</v>
      </c>
      <c r="F1319" s="4" t="str">
        <f>VLOOKUP(E1319,Cleaned_CustomerTable!$A:$H,2,FALSE())</f>
        <v>Colleen Mccarthy</v>
      </c>
      <c r="G1319" s="24">
        <f>VLOOKUP(E1319,Cleaned_CustomerTable!$A:$H,3,FALSE())</f>
        <v>21</v>
      </c>
      <c r="H1319" s="4" t="str">
        <f>VLOOKUP(E1319,Cleaned_CustomerTable!$A:$H,8,FALSE())</f>
        <v>Platinum</v>
      </c>
      <c r="I1319" s="4" t="str">
        <f>VLOOKUP(E1319,Cleaned_CustomerTable!$A:$H,6,FALSE())</f>
        <v>Washington</v>
      </c>
      <c r="J1319" s="4" t="str">
        <f>Cleaned_SalesTable!D1319</f>
        <v>PROD64</v>
      </c>
      <c r="K1319" s="4" t="str">
        <f>VLOOKUP(J1319,Cleaned_ProductTable!$A:$F,2,FALSE())</f>
        <v>Matte Lipstick Set</v>
      </c>
      <c r="L1319" s="4" t="str">
        <f>VLOOKUP(J1319,Cleaned_ProductTable!$A:$F,3,FALSE())</f>
        <v>Beauty</v>
      </c>
      <c r="M1319" s="4" t="str">
        <f>VLOOKUP(J1319,Cleaned_ProductTable!$A:$F,4,FALSE())</f>
        <v>Zhang Inc</v>
      </c>
      <c r="N1319" s="4">
        <f>VLOOKUP(J1319,Cleaned_ProductTable!$A:$F,5,FALSE())</f>
        <v>299.11</v>
      </c>
      <c r="O1319" s="4" t="str">
        <f>Cleaned_SalesTable!E1319</f>
        <v>STORE2</v>
      </c>
      <c r="P1319" s="4" t="str">
        <f>VLOOKUP(O1319,Cleaned_StoreTable!$A:$F,2,FALSE())</f>
        <v>Black-Horn</v>
      </c>
      <c r="Q1319" s="4" t="str">
        <f>VLOOKUP(O1319,Cleaned_StoreTable!$A:$F,3,FALSE())</f>
        <v>South</v>
      </c>
      <c r="R1319" s="4" t="str">
        <f>VLOOKUP(O1319,Cleaned_StoreTable!$A:$F,5,FALSE())</f>
        <v>Outlet</v>
      </c>
      <c r="S1319" s="4">
        <f>Cleaned_SalesTable!F1319</f>
        <v>4</v>
      </c>
      <c r="T1319" s="9">
        <f>Cleaned_SalesTable!G1319</f>
        <v>950.21</v>
      </c>
      <c r="U1319" s="8">
        <f>Cleaned_SalesTable!H1319</f>
        <v>0.27</v>
      </c>
      <c r="V1319" s="4" t="str">
        <f>Cleaned_SalesTable!I1319</f>
        <v>COD</v>
      </c>
      <c r="W1319" s="9">
        <f>Cleaned_SalesTable!J1319</f>
        <v>2774.6131999999998</v>
      </c>
      <c r="X1319" s="9">
        <f t="shared" si="122"/>
        <v>1196.44</v>
      </c>
      <c r="Y1319" s="9">
        <f t="shared" si="123"/>
        <v>1578.17</v>
      </c>
      <c r="Z1319" s="10">
        <f t="shared" si="124"/>
        <v>0.56879999999999997</v>
      </c>
      <c r="AA1319" s="4" t="str">
        <f t="shared" si="125"/>
        <v>High Value</v>
      </c>
    </row>
    <row r="1320" spans="1:27" ht="15" customHeight="1" x14ac:dyDescent="0.3">
      <c r="A1320" s="4" t="str">
        <f>Cleaned_SalesTable!A1320</f>
        <v>SALE1318</v>
      </c>
      <c r="B1320" s="26">
        <f>Cleaned_SalesTable!B1320</f>
        <v>45838</v>
      </c>
      <c r="C1320" s="4" t="str">
        <f t="shared" si="120"/>
        <v>Jun-2025</v>
      </c>
      <c r="D1320" s="24">
        <f t="shared" si="121"/>
        <v>2025</v>
      </c>
      <c r="E1320" s="4" t="str">
        <f>Cleaned_SalesTable!C1320</f>
        <v>CUST1256</v>
      </c>
      <c r="F1320" s="4" t="str">
        <f>VLOOKUP(E1320,Cleaned_CustomerTable!$A:$H,2,FALSE())</f>
        <v>Kristen Fischer</v>
      </c>
      <c r="G1320" s="24">
        <f>VLOOKUP(E1320,Cleaned_CustomerTable!$A:$H,3,FALSE())</f>
        <v>57</v>
      </c>
      <c r="H1320" s="4" t="str">
        <f>VLOOKUP(E1320,Cleaned_CustomerTable!$A:$H,8,FALSE())</f>
        <v>Platinum</v>
      </c>
      <c r="I1320" s="4" t="str">
        <f>VLOOKUP(E1320,Cleaned_CustomerTable!$A:$H,6,FALSE())</f>
        <v>Arkansas</v>
      </c>
      <c r="J1320" s="4" t="str">
        <f>Cleaned_SalesTable!D1320</f>
        <v>PROD48</v>
      </c>
      <c r="K1320" s="4" t="str">
        <f>VLOOKUP(J1320,Cleaned_ProductTable!$A:$F,2,FALSE())</f>
        <v>Car Dashboard Phone Holder</v>
      </c>
      <c r="L1320" s="4" t="str">
        <f>VLOOKUP(J1320,Cleaned_ProductTable!$A:$F,3,FALSE())</f>
        <v>Electronics</v>
      </c>
      <c r="M1320" s="4" t="str">
        <f>VLOOKUP(J1320,Cleaned_ProductTable!$A:$F,4,FALSE())</f>
        <v>Byrd, Stewart and Valdez</v>
      </c>
      <c r="N1320" s="4">
        <f>VLOOKUP(J1320,Cleaned_ProductTable!$A:$F,5,FALSE())</f>
        <v>177.98</v>
      </c>
      <c r="O1320" s="4" t="str">
        <f>Cleaned_SalesTable!E1320</f>
        <v>STORE7</v>
      </c>
      <c r="P1320" s="4" t="str">
        <f>VLOOKUP(O1320,Cleaned_StoreTable!$A:$F,2,FALSE())</f>
        <v>Martinez-Mullins</v>
      </c>
      <c r="Q1320" s="4" t="str">
        <f>VLOOKUP(O1320,Cleaned_StoreTable!$A:$F,3,FALSE())</f>
        <v>South</v>
      </c>
      <c r="R1320" s="4" t="str">
        <f>VLOOKUP(O1320,Cleaned_StoreTable!$A:$F,5,FALSE())</f>
        <v>Online</v>
      </c>
      <c r="S1320" s="4">
        <f>Cleaned_SalesTable!F1320</f>
        <v>2</v>
      </c>
      <c r="T1320" s="9">
        <f>Cleaned_SalesTable!G1320</f>
        <v>271.39999999999998</v>
      </c>
      <c r="U1320" s="8">
        <f>Cleaned_SalesTable!H1320</f>
        <v>0.17</v>
      </c>
      <c r="V1320" s="4" t="str">
        <f>Cleaned_SalesTable!I1320</f>
        <v>PayPal</v>
      </c>
      <c r="W1320" s="9">
        <f>Cleaned_SalesTable!J1320</f>
        <v>450.524</v>
      </c>
      <c r="X1320" s="9">
        <f t="shared" si="122"/>
        <v>355.96</v>
      </c>
      <c r="Y1320" s="9">
        <f t="shared" si="123"/>
        <v>94.56</v>
      </c>
      <c r="Z1320" s="10">
        <f t="shared" si="124"/>
        <v>0.2099</v>
      </c>
      <c r="AA1320" s="4" t="str">
        <f t="shared" si="125"/>
        <v>Standard</v>
      </c>
    </row>
    <row r="1321" spans="1:27" ht="15" customHeight="1" x14ac:dyDescent="0.3">
      <c r="A1321" s="4" t="str">
        <f>Cleaned_SalesTable!A1321</f>
        <v>SALE1319</v>
      </c>
      <c r="B1321" s="26">
        <f>Cleaned_SalesTable!B1321</f>
        <v>45883</v>
      </c>
      <c r="C1321" s="4" t="str">
        <f t="shared" si="120"/>
        <v>Aug-2025</v>
      </c>
      <c r="D1321" s="24">
        <f t="shared" si="121"/>
        <v>2025</v>
      </c>
      <c r="E1321" s="4" t="str">
        <f>Cleaned_SalesTable!C1321</f>
        <v>CUST1168</v>
      </c>
      <c r="F1321" s="4" t="str">
        <f>VLOOKUP(E1321,Cleaned_CustomerTable!$A:$H,2,FALSE())</f>
        <v>Daniel Contreras</v>
      </c>
      <c r="G1321" s="24">
        <f>VLOOKUP(E1321,Cleaned_CustomerTable!$A:$H,3,FALSE())</f>
        <v>36</v>
      </c>
      <c r="H1321" s="4" t="str">
        <f>VLOOKUP(E1321,Cleaned_CustomerTable!$A:$H,8,FALSE())</f>
        <v>Platinum</v>
      </c>
      <c r="I1321" s="4" t="str">
        <f>VLOOKUP(E1321,Cleaned_CustomerTable!$A:$H,6,FALSE())</f>
        <v>Florida</v>
      </c>
      <c r="J1321" s="4" t="str">
        <f>Cleaned_SalesTable!D1321</f>
        <v>PROD39</v>
      </c>
      <c r="K1321" s="4" t="str">
        <f>VLOOKUP(J1321,Cleaned_ProductTable!$A:$F,2,FALSE())</f>
        <v>Portable Power Bank</v>
      </c>
      <c r="L1321" s="4" t="str">
        <f>VLOOKUP(J1321,Cleaned_ProductTable!$A:$F,3,FALSE())</f>
        <v>Electronics</v>
      </c>
      <c r="M1321" s="4" t="str">
        <f>VLOOKUP(J1321,Cleaned_ProductTable!$A:$F,4,FALSE())</f>
        <v>Cummings and Sons</v>
      </c>
      <c r="N1321" s="4">
        <f>VLOOKUP(J1321,Cleaned_ProductTable!$A:$F,5,FALSE())</f>
        <v>326.06</v>
      </c>
      <c r="O1321" s="4" t="str">
        <f>Cleaned_SalesTable!E1321</f>
        <v>STORE8</v>
      </c>
      <c r="P1321" s="4" t="str">
        <f>VLOOKUP(O1321,Cleaned_StoreTable!$A:$F,2,FALSE())</f>
        <v>Bean, Jones and Park</v>
      </c>
      <c r="Q1321" s="4" t="str">
        <f>VLOOKUP(O1321,Cleaned_StoreTable!$A:$F,3,FALSE())</f>
        <v>West</v>
      </c>
      <c r="R1321" s="4" t="str">
        <f>VLOOKUP(O1321,Cleaned_StoreTable!$A:$F,5,FALSE())</f>
        <v>Online</v>
      </c>
      <c r="S1321" s="4">
        <f>Cleaned_SalesTable!F1321</f>
        <v>4</v>
      </c>
      <c r="T1321" s="9">
        <f>Cleaned_SalesTable!G1321</f>
        <v>708.19</v>
      </c>
      <c r="U1321" s="8">
        <f>Cleaned_SalesTable!H1321</f>
        <v>0.1</v>
      </c>
      <c r="V1321" s="4" t="str">
        <f>Cleaned_SalesTable!I1321</f>
        <v>PayPal</v>
      </c>
      <c r="W1321" s="9">
        <f>Cleaned_SalesTable!J1321</f>
        <v>2549.4839999999999</v>
      </c>
      <c r="X1321" s="9">
        <f t="shared" si="122"/>
        <v>1304.24</v>
      </c>
      <c r="Y1321" s="9">
        <f t="shared" si="123"/>
        <v>1245.24</v>
      </c>
      <c r="Z1321" s="10">
        <f t="shared" si="124"/>
        <v>0.4884</v>
      </c>
      <c r="AA1321" s="4" t="str">
        <f t="shared" si="125"/>
        <v>High Value</v>
      </c>
    </row>
    <row r="1322" spans="1:27" ht="15" customHeight="1" x14ac:dyDescent="0.3">
      <c r="A1322" s="4" t="str">
        <f>Cleaned_SalesTable!A1322</f>
        <v>SALE1320</v>
      </c>
      <c r="B1322" s="26">
        <f>Cleaned_SalesTable!B1322</f>
        <v>45788</v>
      </c>
      <c r="C1322" s="4" t="str">
        <f t="shared" si="120"/>
        <v>May-2025</v>
      </c>
      <c r="D1322" s="24">
        <f t="shared" si="121"/>
        <v>2025</v>
      </c>
      <c r="E1322" s="4" t="str">
        <f>Cleaned_SalesTable!C1322</f>
        <v>CUST1444</v>
      </c>
      <c r="F1322" s="4" t="str">
        <f>VLOOKUP(E1322,Cleaned_CustomerTable!$A:$H,2,FALSE())</f>
        <v>Cheryl Carr</v>
      </c>
      <c r="G1322" s="24">
        <f>VLOOKUP(E1322,Cleaned_CustomerTable!$A:$H,3,FALSE())</f>
        <v>19</v>
      </c>
      <c r="H1322" s="4" t="str">
        <f>VLOOKUP(E1322,Cleaned_CustomerTable!$A:$H,8,FALSE())</f>
        <v>Gold</v>
      </c>
      <c r="I1322" s="4" t="str">
        <f>VLOOKUP(E1322,Cleaned_CustomerTable!$A:$H,6,FALSE())</f>
        <v>Wyoming</v>
      </c>
      <c r="J1322" s="4" t="str">
        <f>Cleaned_SalesTable!D1322</f>
        <v>PROD54</v>
      </c>
      <c r="K1322" s="4" t="str">
        <f>VLOOKUP(J1322,Cleaned_ProductTable!$A:$F,2,FALSE())</f>
        <v>Sports Stopwatch Pro</v>
      </c>
      <c r="L1322" s="4" t="str">
        <f>VLOOKUP(J1322,Cleaned_ProductTable!$A:$F,3,FALSE())</f>
        <v>Sports</v>
      </c>
      <c r="M1322" s="4" t="str">
        <f>VLOOKUP(J1322,Cleaned_ProductTable!$A:$F,4,FALSE())</f>
        <v>Thompson-French</v>
      </c>
      <c r="N1322" s="4">
        <f>VLOOKUP(J1322,Cleaned_ProductTable!$A:$F,5,FALSE())</f>
        <v>434.84</v>
      </c>
      <c r="O1322" s="4" t="str">
        <f>Cleaned_SalesTable!E1322</f>
        <v>STORE3</v>
      </c>
      <c r="P1322" s="4" t="str">
        <f>VLOOKUP(O1322,Cleaned_StoreTable!$A:$F,2,FALSE())</f>
        <v>Johnson-Wright</v>
      </c>
      <c r="Q1322" s="4" t="str">
        <f>VLOOKUP(O1322,Cleaned_StoreTable!$A:$F,3,FALSE())</f>
        <v>North</v>
      </c>
      <c r="R1322" s="4" t="str">
        <f>VLOOKUP(O1322,Cleaned_StoreTable!$A:$F,5,FALSE())</f>
        <v>Outlet</v>
      </c>
      <c r="S1322" s="4">
        <f>Cleaned_SalesTable!F1322</f>
        <v>3</v>
      </c>
      <c r="T1322" s="9">
        <f>Cleaned_SalesTable!G1322</f>
        <v>477.05</v>
      </c>
      <c r="U1322" s="8">
        <f>Cleaned_SalesTable!H1322</f>
        <v>0.05</v>
      </c>
      <c r="V1322" s="4" t="str">
        <f>Cleaned_SalesTable!I1322</f>
        <v>PayPal</v>
      </c>
      <c r="W1322" s="9">
        <f>Cleaned_SalesTable!J1322</f>
        <v>1359.5925</v>
      </c>
      <c r="X1322" s="9">
        <f t="shared" si="122"/>
        <v>1304.52</v>
      </c>
      <c r="Y1322" s="9">
        <f t="shared" si="123"/>
        <v>55.07</v>
      </c>
      <c r="Z1322" s="10">
        <f t="shared" si="124"/>
        <v>4.0500000000000001E-2</v>
      </c>
      <c r="AA1322" s="4" t="str">
        <f t="shared" si="125"/>
        <v>High Value</v>
      </c>
    </row>
    <row r="1323" spans="1:27" ht="15" customHeight="1" x14ac:dyDescent="0.3">
      <c r="A1323" s="4" t="str">
        <f>Cleaned_SalesTable!A1323</f>
        <v>SALE1321</v>
      </c>
      <c r="B1323" s="26">
        <f>Cleaned_SalesTable!B1323</f>
        <v>45383</v>
      </c>
      <c r="C1323" s="4" t="str">
        <f t="shared" si="120"/>
        <v>Apr-2024</v>
      </c>
      <c r="D1323" s="24">
        <f t="shared" si="121"/>
        <v>2024</v>
      </c>
      <c r="E1323" s="4" t="str">
        <f>Cleaned_SalesTable!C1323</f>
        <v>CUST1307</v>
      </c>
      <c r="F1323" s="4" t="str">
        <f>VLOOKUP(E1323,Cleaned_CustomerTable!$A:$H,2,FALSE())</f>
        <v>Brandy Thompson</v>
      </c>
      <c r="G1323" s="24">
        <f>VLOOKUP(E1323,Cleaned_CustomerTable!$A:$H,3,FALSE())</f>
        <v>56</v>
      </c>
      <c r="H1323" s="4" t="str">
        <f>VLOOKUP(E1323,Cleaned_CustomerTable!$A:$H,8,FALSE())</f>
        <v>Bronze</v>
      </c>
      <c r="I1323" s="4" t="str">
        <f>VLOOKUP(E1323,Cleaned_CustomerTable!$A:$H,6,FALSE())</f>
        <v>Alabama</v>
      </c>
      <c r="J1323" s="4" t="str">
        <f>Cleaned_SalesTable!D1323</f>
        <v>PROD74</v>
      </c>
      <c r="K1323" s="4" t="str">
        <f>VLOOKUP(J1323,Cleaned_ProductTable!$A:$F,2,FALSE())</f>
        <v>Bluetooth Car Audio System</v>
      </c>
      <c r="L1323" s="4" t="str">
        <f>VLOOKUP(J1323,Cleaned_ProductTable!$A:$F,3,FALSE())</f>
        <v>Electronics</v>
      </c>
      <c r="M1323" s="4" t="str">
        <f>VLOOKUP(J1323,Cleaned_ProductTable!$A:$F,4,FALSE())</f>
        <v>Bruce-Bowen</v>
      </c>
      <c r="N1323" s="4">
        <f>VLOOKUP(J1323,Cleaned_ProductTable!$A:$F,5,FALSE())</f>
        <v>403.71</v>
      </c>
      <c r="O1323" s="4" t="str">
        <f>Cleaned_SalesTable!E1323</f>
        <v>STORE9</v>
      </c>
      <c r="P1323" s="4" t="str">
        <f>VLOOKUP(O1323,Cleaned_StoreTable!$A:$F,2,FALSE())</f>
        <v>Moore, Padilla and Butler</v>
      </c>
      <c r="Q1323" s="4" t="str">
        <f>VLOOKUP(O1323,Cleaned_StoreTable!$A:$F,3,FALSE())</f>
        <v>South</v>
      </c>
      <c r="R1323" s="4" t="str">
        <f>VLOOKUP(O1323,Cleaned_StoreTable!$A:$F,5,FALSE())</f>
        <v>Flagship</v>
      </c>
      <c r="S1323" s="4">
        <f>Cleaned_SalesTable!F1323</f>
        <v>3</v>
      </c>
      <c r="T1323" s="9">
        <f>Cleaned_SalesTable!G1323</f>
        <v>627.29</v>
      </c>
      <c r="U1323" s="8">
        <f>Cleaned_SalesTable!H1323</f>
        <v>0.27</v>
      </c>
      <c r="V1323" s="4" t="str">
        <f>Cleaned_SalesTable!I1323</f>
        <v>COD</v>
      </c>
      <c r="W1323" s="9">
        <f>Cleaned_SalesTable!J1323</f>
        <v>1373.7651000000001</v>
      </c>
      <c r="X1323" s="9">
        <f t="shared" si="122"/>
        <v>1211.1300000000001</v>
      </c>
      <c r="Y1323" s="9">
        <f t="shared" si="123"/>
        <v>162.63999999999999</v>
      </c>
      <c r="Z1323" s="10">
        <f t="shared" si="124"/>
        <v>0.11840000000000001</v>
      </c>
      <c r="AA1323" s="4" t="str">
        <f t="shared" si="125"/>
        <v>High Value</v>
      </c>
    </row>
    <row r="1324" spans="1:27" ht="15" customHeight="1" x14ac:dyDescent="0.3">
      <c r="A1324" s="4" t="str">
        <f>Cleaned_SalesTable!A1324</f>
        <v>SALE1322</v>
      </c>
      <c r="B1324" s="26">
        <f>Cleaned_SalesTable!B1324</f>
        <v>45335</v>
      </c>
      <c r="C1324" s="4" t="str">
        <f t="shared" si="120"/>
        <v>Feb-2024</v>
      </c>
      <c r="D1324" s="24">
        <f t="shared" si="121"/>
        <v>2024</v>
      </c>
      <c r="E1324" s="4" t="str">
        <f>Cleaned_SalesTable!C1324</f>
        <v>CUST1304</v>
      </c>
      <c r="F1324" s="4" t="str">
        <f>VLOOKUP(E1324,Cleaned_CustomerTable!$A:$H,2,FALSE())</f>
        <v>Miss Alexandria Li Dvm</v>
      </c>
      <c r="G1324" s="24">
        <f>VLOOKUP(E1324,Cleaned_CustomerTable!$A:$H,3,FALSE())</f>
        <v>41</v>
      </c>
      <c r="H1324" s="4" t="str">
        <f>VLOOKUP(E1324,Cleaned_CustomerTable!$A:$H,8,FALSE())</f>
        <v>Silver</v>
      </c>
      <c r="I1324" s="4" t="str">
        <f>VLOOKUP(E1324,Cleaned_CustomerTable!$A:$H,6,FALSE())</f>
        <v>Kansas</v>
      </c>
      <c r="J1324" s="4" t="str">
        <f>Cleaned_SalesTable!D1324</f>
        <v>PROD94</v>
      </c>
      <c r="K1324" s="4" t="str">
        <f>VLOOKUP(J1324,Cleaned_ProductTable!$A:$F,2,FALSE())</f>
        <v>Vitamin E Body Lotion</v>
      </c>
      <c r="L1324" s="4" t="str">
        <f>VLOOKUP(J1324,Cleaned_ProductTable!$A:$F,3,FALSE())</f>
        <v>Beauty</v>
      </c>
      <c r="M1324" s="4" t="str">
        <f>VLOOKUP(J1324,Cleaned_ProductTable!$A:$F,4,FALSE())</f>
        <v>Hoffman-Williams</v>
      </c>
      <c r="N1324" s="4">
        <f>VLOOKUP(J1324,Cleaned_ProductTable!$A:$F,5,FALSE())</f>
        <v>358.47</v>
      </c>
      <c r="O1324" s="4" t="str">
        <f>Cleaned_SalesTable!E1324</f>
        <v>STORE11</v>
      </c>
      <c r="P1324" s="4" t="str">
        <f>VLOOKUP(O1324,Cleaned_StoreTable!$A:$F,2,FALSE())</f>
        <v>Aguirre-Keller</v>
      </c>
      <c r="Q1324" s="4" t="str">
        <f>VLOOKUP(O1324,Cleaned_StoreTable!$A:$F,3,FALSE())</f>
        <v>South</v>
      </c>
      <c r="R1324" s="4" t="str">
        <f>VLOOKUP(O1324,Cleaned_StoreTable!$A:$F,5,FALSE())</f>
        <v>Online</v>
      </c>
      <c r="S1324" s="4">
        <f>Cleaned_SalesTable!F1324</f>
        <v>3</v>
      </c>
      <c r="T1324" s="9">
        <f>Cleaned_SalesTable!G1324</f>
        <v>206.84</v>
      </c>
      <c r="U1324" s="8">
        <f>Cleaned_SalesTable!H1324</f>
        <v>0.19</v>
      </c>
      <c r="V1324" s="4" t="str">
        <f>Cleaned_SalesTable!I1324</f>
        <v>PayPal</v>
      </c>
      <c r="W1324" s="9">
        <f>Cleaned_SalesTable!J1324</f>
        <v>502.62119999999999</v>
      </c>
      <c r="X1324" s="9">
        <f t="shared" si="122"/>
        <v>1075.4100000000001</v>
      </c>
      <c r="Y1324" s="9">
        <f t="shared" si="123"/>
        <v>-572.79</v>
      </c>
      <c r="Z1324" s="10">
        <f t="shared" si="124"/>
        <v>-1.1395999999999999</v>
      </c>
      <c r="AA1324" s="4" t="str">
        <f t="shared" si="125"/>
        <v>Standard</v>
      </c>
    </row>
    <row r="1325" spans="1:27" ht="15" customHeight="1" x14ac:dyDescent="0.3">
      <c r="A1325" s="4" t="str">
        <f>Cleaned_SalesTable!A1325</f>
        <v>SALE1323</v>
      </c>
      <c r="B1325" s="26">
        <f>Cleaned_SalesTable!B1325</f>
        <v>45304</v>
      </c>
      <c r="C1325" s="4" t="str">
        <f t="shared" si="120"/>
        <v>Jan-2024</v>
      </c>
      <c r="D1325" s="24">
        <f t="shared" si="121"/>
        <v>2024</v>
      </c>
      <c r="E1325" s="4" t="str">
        <f>Cleaned_SalesTable!C1325</f>
        <v>CUST1251</v>
      </c>
      <c r="F1325" s="4" t="str">
        <f>VLOOKUP(E1325,Cleaned_CustomerTable!$A:$H,2,FALSE())</f>
        <v>Tyler Garner</v>
      </c>
      <c r="G1325" s="24">
        <f>VLOOKUP(E1325,Cleaned_CustomerTable!$A:$H,3,FALSE())</f>
        <v>64</v>
      </c>
      <c r="H1325" s="4" t="str">
        <f>VLOOKUP(E1325,Cleaned_CustomerTable!$A:$H,8,FALSE())</f>
        <v>Silver</v>
      </c>
      <c r="I1325" s="4" t="str">
        <f>VLOOKUP(E1325,Cleaned_CustomerTable!$A:$H,6,FALSE())</f>
        <v>Alabama</v>
      </c>
      <c r="J1325" s="4" t="str">
        <f>Cleaned_SalesTable!D1325</f>
        <v>PROD30</v>
      </c>
      <c r="K1325" s="4" t="str">
        <f>VLOOKUP(J1325,Cleaned_ProductTable!$A:$F,2,FALSE())</f>
        <v>Stainless Steel Cutlery Set</v>
      </c>
      <c r="L1325" s="4" t="str">
        <f>VLOOKUP(J1325,Cleaned_ProductTable!$A:$F,3,FALSE())</f>
        <v>Home</v>
      </c>
      <c r="M1325" s="4" t="str">
        <f>VLOOKUP(J1325,Cleaned_ProductTable!$A:$F,4,FALSE())</f>
        <v>Stevens, Fernandez and Martin</v>
      </c>
      <c r="N1325" s="4">
        <f>VLOOKUP(J1325,Cleaned_ProductTable!$A:$F,5,FALSE())</f>
        <v>19.52</v>
      </c>
      <c r="O1325" s="4" t="str">
        <f>Cleaned_SalesTable!E1325</f>
        <v>STORE1</v>
      </c>
      <c r="P1325" s="4" t="str">
        <f>VLOOKUP(O1325,Cleaned_StoreTable!$A:$F,2,FALSE())</f>
        <v>Martinez, Adkins and Johnson</v>
      </c>
      <c r="Q1325" s="4" t="str">
        <f>VLOOKUP(O1325,Cleaned_StoreTable!$A:$F,3,FALSE())</f>
        <v>North</v>
      </c>
      <c r="R1325" s="4" t="str">
        <f>VLOOKUP(O1325,Cleaned_StoreTable!$A:$F,5,FALSE())</f>
        <v>Flagship</v>
      </c>
      <c r="S1325" s="4">
        <f>Cleaned_SalesTable!F1325</f>
        <v>4</v>
      </c>
      <c r="T1325" s="9">
        <f>Cleaned_SalesTable!G1325</f>
        <v>629.04999999999995</v>
      </c>
      <c r="U1325" s="8">
        <f>Cleaned_SalesTable!H1325</f>
        <v>0.26</v>
      </c>
      <c r="V1325" s="4" t="str">
        <f>Cleaned_SalesTable!I1325</f>
        <v>Credit Card</v>
      </c>
      <c r="W1325" s="9">
        <f>Cleaned_SalesTable!J1325</f>
        <v>1861.9880000000001</v>
      </c>
      <c r="X1325" s="9">
        <f t="shared" si="122"/>
        <v>78.08</v>
      </c>
      <c r="Y1325" s="9">
        <f t="shared" si="123"/>
        <v>1783.91</v>
      </c>
      <c r="Z1325" s="10">
        <f t="shared" si="124"/>
        <v>0.95809999999999995</v>
      </c>
      <c r="AA1325" s="4" t="str">
        <f t="shared" si="125"/>
        <v>High Value</v>
      </c>
    </row>
    <row r="1326" spans="1:27" ht="15" customHeight="1" x14ac:dyDescent="0.3">
      <c r="A1326" s="4" t="str">
        <f>Cleaned_SalesTable!A1326</f>
        <v>SALE1324</v>
      </c>
      <c r="B1326" s="26">
        <f>Cleaned_SalesTable!B1326</f>
        <v>45543</v>
      </c>
      <c r="C1326" s="4" t="str">
        <f t="shared" si="120"/>
        <v>Sep-2024</v>
      </c>
      <c r="D1326" s="24">
        <f t="shared" si="121"/>
        <v>2024</v>
      </c>
      <c r="E1326" s="4" t="str">
        <f>Cleaned_SalesTable!C1326</f>
        <v>CUST1438</v>
      </c>
      <c r="F1326" s="4" t="str">
        <f>VLOOKUP(E1326,Cleaned_CustomerTable!$A:$H,2,FALSE())</f>
        <v>Monica Flynn</v>
      </c>
      <c r="G1326" s="24">
        <f>VLOOKUP(E1326,Cleaned_CustomerTable!$A:$H,3,FALSE())</f>
        <v>59</v>
      </c>
      <c r="H1326" s="4" t="str">
        <f>VLOOKUP(E1326,Cleaned_CustomerTable!$A:$H,8,FALSE())</f>
        <v>Platinum</v>
      </c>
      <c r="I1326" s="4" t="str">
        <f>VLOOKUP(E1326,Cleaned_CustomerTable!$A:$H,6,FALSE())</f>
        <v>Tennessee</v>
      </c>
      <c r="J1326" s="4" t="str">
        <f>Cleaned_SalesTable!D1326</f>
        <v>PROD74</v>
      </c>
      <c r="K1326" s="4" t="str">
        <f>VLOOKUP(J1326,Cleaned_ProductTable!$A:$F,2,FALSE())</f>
        <v>Bluetooth Car Audio System</v>
      </c>
      <c r="L1326" s="4" t="str">
        <f>VLOOKUP(J1326,Cleaned_ProductTable!$A:$F,3,FALSE())</f>
        <v>Electronics</v>
      </c>
      <c r="M1326" s="4" t="str">
        <f>VLOOKUP(J1326,Cleaned_ProductTable!$A:$F,4,FALSE())</f>
        <v>Bruce-Bowen</v>
      </c>
      <c r="N1326" s="4">
        <f>VLOOKUP(J1326,Cleaned_ProductTable!$A:$F,5,FALSE())</f>
        <v>403.71</v>
      </c>
      <c r="O1326" s="4" t="str">
        <f>Cleaned_SalesTable!E1326</f>
        <v>STORE17</v>
      </c>
      <c r="P1326" s="4" t="str">
        <f>VLOOKUP(O1326,Cleaned_StoreTable!$A:$F,2,FALSE())</f>
        <v>Holloway Ltd</v>
      </c>
      <c r="Q1326" s="4" t="str">
        <f>VLOOKUP(O1326,Cleaned_StoreTable!$A:$F,3,FALSE())</f>
        <v>North</v>
      </c>
      <c r="R1326" s="4" t="str">
        <f>VLOOKUP(O1326,Cleaned_StoreTable!$A:$F,5,FALSE())</f>
        <v>Flagship</v>
      </c>
      <c r="S1326" s="4">
        <f>Cleaned_SalesTable!F1326</f>
        <v>4</v>
      </c>
      <c r="T1326" s="9">
        <f>Cleaned_SalesTable!G1326</f>
        <v>529.04</v>
      </c>
      <c r="U1326" s="8">
        <f>Cleaned_SalesTable!H1326</f>
        <v>0.1</v>
      </c>
      <c r="V1326" s="4" t="str">
        <f>Cleaned_SalesTable!I1326</f>
        <v>PayPal</v>
      </c>
      <c r="W1326" s="9">
        <f>Cleaned_SalesTable!J1326</f>
        <v>1904.5440000000001</v>
      </c>
      <c r="X1326" s="9">
        <f t="shared" si="122"/>
        <v>1614.84</v>
      </c>
      <c r="Y1326" s="9">
        <f t="shared" si="123"/>
        <v>289.7</v>
      </c>
      <c r="Z1326" s="10">
        <f t="shared" si="124"/>
        <v>0.15210000000000001</v>
      </c>
      <c r="AA1326" s="4" t="str">
        <f t="shared" si="125"/>
        <v>High Value</v>
      </c>
    </row>
    <row r="1327" spans="1:27" ht="15" customHeight="1" x14ac:dyDescent="0.3">
      <c r="A1327" s="4" t="str">
        <f>Cleaned_SalesTable!A1327</f>
        <v>SALE1325</v>
      </c>
      <c r="B1327" s="26">
        <f>Cleaned_SalesTable!B1327</f>
        <v>45326</v>
      </c>
      <c r="C1327" s="4" t="str">
        <f t="shared" si="120"/>
        <v>Feb-2024</v>
      </c>
      <c r="D1327" s="24">
        <f t="shared" si="121"/>
        <v>2024</v>
      </c>
      <c r="E1327" s="4" t="str">
        <f>Cleaned_SalesTable!C1327</f>
        <v>CUST1349</v>
      </c>
      <c r="F1327" s="4" t="str">
        <f>VLOOKUP(E1327,Cleaned_CustomerTable!$A:$H,2,FALSE())</f>
        <v>Heather Valenzuela</v>
      </c>
      <c r="G1327" s="24">
        <f>VLOOKUP(E1327,Cleaned_CustomerTable!$A:$H,3,FALSE())</f>
        <v>31</v>
      </c>
      <c r="H1327" s="4" t="str">
        <f>VLOOKUP(E1327,Cleaned_CustomerTable!$A:$H,8,FALSE())</f>
        <v>Bronze</v>
      </c>
      <c r="I1327" s="4" t="str">
        <f>VLOOKUP(E1327,Cleaned_CustomerTable!$A:$H,6,FALSE())</f>
        <v>Alaska</v>
      </c>
      <c r="J1327" s="4" t="str">
        <f>Cleaned_SalesTable!D1327</f>
        <v>PROD30</v>
      </c>
      <c r="K1327" s="4" t="str">
        <f>VLOOKUP(J1327,Cleaned_ProductTable!$A:$F,2,FALSE())</f>
        <v>Stainless Steel Cutlery Set</v>
      </c>
      <c r="L1327" s="4" t="str">
        <f>VLOOKUP(J1327,Cleaned_ProductTable!$A:$F,3,FALSE())</f>
        <v>Home</v>
      </c>
      <c r="M1327" s="4" t="str">
        <f>VLOOKUP(J1327,Cleaned_ProductTable!$A:$F,4,FALSE())</f>
        <v>Stevens, Fernandez and Martin</v>
      </c>
      <c r="N1327" s="4">
        <f>VLOOKUP(J1327,Cleaned_ProductTable!$A:$F,5,FALSE())</f>
        <v>19.52</v>
      </c>
      <c r="O1327" s="4" t="str">
        <f>Cleaned_SalesTable!E1327</f>
        <v>STORE17</v>
      </c>
      <c r="P1327" s="4" t="str">
        <f>VLOOKUP(O1327,Cleaned_StoreTable!$A:$F,2,FALSE())</f>
        <v>Holloway Ltd</v>
      </c>
      <c r="Q1327" s="4" t="str">
        <f>VLOOKUP(O1327,Cleaned_StoreTable!$A:$F,3,FALSE())</f>
        <v>North</v>
      </c>
      <c r="R1327" s="4" t="str">
        <f>VLOOKUP(O1327,Cleaned_StoreTable!$A:$F,5,FALSE())</f>
        <v>Flagship</v>
      </c>
      <c r="S1327" s="4">
        <f>Cleaned_SalesTable!F1327</f>
        <v>1</v>
      </c>
      <c r="T1327" s="9">
        <f>Cleaned_SalesTable!G1327</f>
        <v>350.67</v>
      </c>
      <c r="U1327" s="8">
        <f>Cleaned_SalesTable!H1327</f>
        <v>0.22</v>
      </c>
      <c r="V1327" s="4" t="str">
        <f>Cleaned_SalesTable!I1327</f>
        <v>PayPal</v>
      </c>
      <c r="W1327" s="9">
        <f>Cleaned_SalesTable!J1327</f>
        <v>273.52260000000001</v>
      </c>
      <c r="X1327" s="9">
        <f t="shared" si="122"/>
        <v>19.52</v>
      </c>
      <c r="Y1327" s="9">
        <f t="shared" si="123"/>
        <v>254</v>
      </c>
      <c r="Z1327" s="10">
        <f t="shared" si="124"/>
        <v>0.92859999999999998</v>
      </c>
      <c r="AA1327" s="4" t="str">
        <f t="shared" si="125"/>
        <v>Standard</v>
      </c>
    </row>
    <row r="1328" spans="1:27" ht="15" customHeight="1" x14ac:dyDescent="0.3">
      <c r="A1328" s="4" t="str">
        <f>Cleaned_SalesTable!A1328</f>
        <v>SALE1326</v>
      </c>
      <c r="B1328" s="26">
        <f>Cleaned_SalesTable!B1328</f>
        <v>45498</v>
      </c>
      <c r="C1328" s="4" t="str">
        <f t="shared" si="120"/>
        <v>Jul-2024</v>
      </c>
      <c r="D1328" s="24">
        <f t="shared" si="121"/>
        <v>2024</v>
      </c>
      <c r="E1328" s="4" t="str">
        <f>Cleaned_SalesTable!C1328</f>
        <v>CUST1371</v>
      </c>
      <c r="F1328" s="4" t="str">
        <f>VLOOKUP(E1328,Cleaned_CustomerTable!$A:$H,2,FALSE())</f>
        <v>Michael Garner</v>
      </c>
      <c r="G1328" s="24">
        <f>VLOOKUP(E1328,Cleaned_CustomerTable!$A:$H,3,FALSE())</f>
        <v>21</v>
      </c>
      <c r="H1328" s="4" t="str">
        <f>VLOOKUP(E1328,Cleaned_CustomerTable!$A:$H,8,FALSE())</f>
        <v>Platinum</v>
      </c>
      <c r="I1328" s="4" t="str">
        <f>VLOOKUP(E1328,Cleaned_CustomerTable!$A:$H,6,FALSE())</f>
        <v>New Hampshire</v>
      </c>
      <c r="J1328" s="4" t="str">
        <f>Cleaned_SalesTable!D1328</f>
        <v>PROD95</v>
      </c>
      <c r="K1328" s="4" t="str">
        <f>VLOOKUP(J1328,Cleaned_ProductTable!$A:$F,2,FALSE())</f>
        <v>Sports Stopwatch Basic</v>
      </c>
      <c r="L1328" s="4" t="str">
        <f>VLOOKUP(J1328,Cleaned_ProductTable!$A:$F,3,FALSE())</f>
        <v>Sports</v>
      </c>
      <c r="M1328" s="4" t="str">
        <f>VLOOKUP(J1328,Cleaned_ProductTable!$A:$F,4,FALSE())</f>
        <v>Wilson Group</v>
      </c>
      <c r="N1328" s="4">
        <f>VLOOKUP(J1328,Cleaned_ProductTable!$A:$F,5,FALSE())</f>
        <v>60.65</v>
      </c>
      <c r="O1328" s="4" t="str">
        <f>Cleaned_SalesTable!E1328</f>
        <v>STORE1</v>
      </c>
      <c r="P1328" s="4" t="str">
        <f>VLOOKUP(O1328,Cleaned_StoreTable!$A:$F,2,FALSE())</f>
        <v>Martinez, Adkins and Johnson</v>
      </c>
      <c r="Q1328" s="4" t="str">
        <f>VLOOKUP(O1328,Cleaned_StoreTable!$A:$F,3,FALSE())</f>
        <v>North</v>
      </c>
      <c r="R1328" s="4" t="str">
        <f>VLOOKUP(O1328,Cleaned_StoreTable!$A:$F,5,FALSE())</f>
        <v>Flagship</v>
      </c>
      <c r="S1328" s="4">
        <f>Cleaned_SalesTable!F1328</f>
        <v>1</v>
      </c>
      <c r="T1328" s="9">
        <f>Cleaned_SalesTable!G1328</f>
        <v>128.93</v>
      </c>
      <c r="U1328" s="8">
        <f>Cleaned_SalesTable!H1328</f>
        <v>0.26</v>
      </c>
      <c r="V1328" s="4" t="str">
        <f>Cleaned_SalesTable!I1328</f>
        <v>Credit Card</v>
      </c>
      <c r="W1328" s="9">
        <f>Cleaned_SalesTable!J1328</f>
        <v>95.408199999999994</v>
      </c>
      <c r="X1328" s="9">
        <f t="shared" si="122"/>
        <v>60.65</v>
      </c>
      <c r="Y1328" s="9">
        <f t="shared" si="123"/>
        <v>34.76</v>
      </c>
      <c r="Z1328" s="10">
        <f t="shared" si="124"/>
        <v>0.36430000000000001</v>
      </c>
      <c r="AA1328" s="4" t="str">
        <f t="shared" si="125"/>
        <v>Standard</v>
      </c>
    </row>
    <row r="1329" spans="1:27" ht="15" customHeight="1" x14ac:dyDescent="0.3">
      <c r="A1329" s="4" t="str">
        <f>Cleaned_SalesTable!A1329</f>
        <v>SALE1327</v>
      </c>
      <c r="B1329" s="26">
        <f>Cleaned_SalesTable!B1329</f>
        <v>45544</v>
      </c>
      <c r="C1329" s="4" t="str">
        <f t="shared" si="120"/>
        <v>Sep-2024</v>
      </c>
      <c r="D1329" s="24">
        <f t="shared" si="121"/>
        <v>2024</v>
      </c>
      <c r="E1329" s="4" t="str">
        <f>Cleaned_SalesTable!C1329</f>
        <v>CUST1145</v>
      </c>
      <c r="F1329" s="4" t="str">
        <f>VLOOKUP(E1329,Cleaned_CustomerTable!$A:$H,2,FALSE())</f>
        <v>Cameron Simpson</v>
      </c>
      <c r="G1329" s="24">
        <f>VLOOKUP(E1329,Cleaned_CustomerTable!$A:$H,3,FALSE())</f>
        <v>46</v>
      </c>
      <c r="H1329" s="4" t="str">
        <f>VLOOKUP(E1329,Cleaned_CustomerTable!$A:$H,8,FALSE())</f>
        <v>Platinum</v>
      </c>
      <c r="I1329" s="4" t="str">
        <f>VLOOKUP(E1329,Cleaned_CustomerTable!$A:$H,6,FALSE())</f>
        <v>Indiana</v>
      </c>
      <c r="J1329" s="4" t="str">
        <f>Cleaned_SalesTable!D1329</f>
        <v>PROD86</v>
      </c>
      <c r="K1329" s="4" t="str">
        <f>VLOOKUP(J1329,Cleaned_ProductTable!$A:$F,2,FALSE())</f>
        <v>Kitchen Cutting Board</v>
      </c>
      <c r="L1329" s="4" t="str">
        <f>VLOOKUP(J1329,Cleaned_ProductTable!$A:$F,3,FALSE())</f>
        <v>Home</v>
      </c>
      <c r="M1329" s="4" t="str">
        <f>VLOOKUP(J1329,Cleaned_ProductTable!$A:$F,4,FALSE())</f>
        <v>Taylor, Dodson and Johnston</v>
      </c>
      <c r="N1329" s="4">
        <f>VLOOKUP(J1329,Cleaned_ProductTable!$A:$F,5,FALSE())</f>
        <v>176.07</v>
      </c>
      <c r="O1329" s="4" t="str">
        <f>Cleaned_SalesTable!E1329</f>
        <v>STORE15</v>
      </c>
      <c r="P1329" s="4" t="str">
        <f>VLOOKUP(O1329,Cleaned_StoreTable!$A:$F,2,FALSE())</f>
        <v>Shelton PLC</v>
      </c>
      <c r="Q1329" s="4" t="str">
        <f>VLOOKUP(O1329,Cleaned_StoreTable!$A:$F,3,FALSE())</f>
        <v>North</v>
      </c>
      <c r="R1329" s="4" t="str">
        <f>VLOOKUP(O1329,Cleaned_StoreTable!$A:$F,5,FALSE())</f>
        <v>Flagship</v>
      </c>
      <c r="S1329" s="4">
        <f>Cleaned_SalesTable!F1329</f>
        <v>2</v>
      </c>
      <c r="T1329" s="9">
        <f>Cleaned_SalesTable!G1329</f>
        <v>384.92</v>
      </c>
      <c r="U1329" s="8">
        <f>Cleaned_SalesTable!H1329</f>
        <v>0.09</v>
      </c>
      <c r="V1329" s="4" t="str">
        <f>Cleaned_SalesTable!I1329</f>
        <v>Credit Card</v>
      </c>
      <c r="W1329" s="9">
        <f>Cleaned_SalesTable!J1329</f>
        <v>700.55439999999999</v>
      </c>
      <c r="X1329" s="9">
        <f t="shared" si="122"/>
        <v>352.14</v>
      </c>
      <c r="Y1329" s="9">
        <f t="shared" si="123"/>
        <v>348.41</v>
      </c>
      <c r="Z1329" s="10">
        <f t="shared" si="124"/>
        <v>0.49730000000000002</v>
      </c>
      <c r="AA1329" s="4" t="str">
        <f t="shared" si="125"/>
        <v>Standard</v>
      </c>
    </row>
    <row r="1330" spans="1:27" ht="15" customHeight="1" x14ac:dyDescent="0.3">
      <c r="A1330" s="4" t="str">
        <f>Cleaned_SalesTable!A1330</f>
        <v>SALE1328</v>
      </c>
      <c r="B1330" s="26">
        <f>Cleaned_SalesTable!B1330</f>
        <v>45268</v>
      </c>
      <c r="C1330" s="4" t="str">
        <f t="shared" si="120"/>
        <v>Dec-2023</v>
      </c>
      <c r="D1330" s="24">
        <f t="shared" si="121"/>
        <v>2023</v>
      </c>
      <c r="E1330" s="4" t="str">
        <f>Cleaned_SalesTable!C1330</f>
        <v>CUST1334</v>
      </c>
      <c r="F1330" s="4" t="str">
        <f>VLOOKUP(E1330,Cleaned_CustomerTable!$A:$H,2,FALSE())</f>
        <v>Mr. Christopher Sims</v>
      </c>
      <c r="G1330" s="24">
        <f>VLOOKUP(E1330,Cleaned_CustomerTable!$A:$H,3,FALSE())</f>
        <v>50</v>
      </c>
      <c r="H1330" s="4" t="str">
        <f>VLOOKUP(E1330,Cleaned_CustomerTable!$A:$H,8,FALSE())</f>
        <v>Silver</v>
      </c>
      <c r="I1330" s="4" t="str">
        <f>VLOOKUP(E1330,Cleaned_CustomerTable!$A:$H,6,FALSE())</f>
        <v>Connecticut</v>
      </c>
      <c r="J1330" s="4" t="str">
        <f>Cleaned_SalesTable!D1330</f>
        <v>PROD5</v>
      </c>
      <c r="K1330" s="4" t="str">
        <f>VLOOKUP(J1330,Cleaned_ProductTable!$A:$F,2,FALSE())</f>
        <v>Men's Leather Belt</v>
      </c>
      <c r="L1330" s="4" t="str">
        <f>VLOOKUP(J1330,Cleaned_ProductTable!$A:$F,3,FALSE())</f>
        <v>Clothing</v>
      </c>
      <c r="M1330" s="4" t="str">
        <f>VLOOKUP(J1330,Cleaned_ProductTable!$A:$F,4,FALSE())</f>
        <v>Baldwin, Garza and Gonzalez</v>
      </c>
      <c r="N1330" s="4">
        <f>VLOOKUP(J1330,Cleaned_ProductTable!$A:$F,5,FALSE())</f>
        <v>261</v>
      </c>
      <c r="O1330" s="4" t="str">
        <f>Cleaned_SalesTable!E1330</f>
        <v>STORE8</v>
      </c>
      <c r="P1330" s="4" t="str">
        <f>VLOOKUP(O1330,Cleaned_StoreTable!$A:$F,2,FALSE())</f>
        <v>Bean, Jones and Park</v>
      </c>
      <c r="Q1330" s="4" t="str">
        <f>VLOOKUP(O1330,Cleaned_StoreTable!$A:$F,3,FALSE())</f>
        <v>West</v>
      </c>
      <c r="R1330" s="4" t="str">
        <f>VLOOKUP(O1330,Cleaned_StoreTable!$A:$F,5,FALSE())</f>
        <v>Online</v>
      </c>
      <c r="S1330" s="4">
        <f>Cleaned_SalesTable!F1330</f>
        <v>3</v>
      </c>
      <c r="T1330" s="9">
        <f>Cleaned_SalesTable!G1330</f>
        <v>120.77</v>
      </c>
      <c r="U1330" s="8">
        <f>Cleaned_SalesTable!H1330</f>
        <v>0.28999999999999998</v>
      </c>
      <c r="V1330" s="4" t="str">
        <f>Cleaned_SalesTable!I1330</f>
        <v>PayPal</v>
      </c>
      <c r="W1330" s="9">
        <f>Cleaned_SalesTable!J1330</f>
        <v>257.24009999999998</v>
      </c>
      <c r="X1330" s="9">
        <f t="shared" si="122"/>
        <v>783</v>
      </c>
      <c r="Y1330" s="9">
        <f t="shared" si="123"/>
        <v>-525.76</v>
      </c>
      <c r="Z1330" s="10">
        <f t="shared" si="124"/>
        <v>-2.0438000000000001</v>
      </c>
      <c r="AA1330" s="4" t="str">
        <f t="shared" si="125"/>
        <v>Standard</v>
      </c>
    </row>
    <row r="1331" spans="1:27" ht="15" customHeight="1" x14ac:dyDescent="0.3">
      <c r="A1331" s="4" t="str">
        <f>Cleaned_SalesTable!A1331</f>
        <v>SALE1329</v>
      </c>
      <c r="B1331" s="26">
        <f>Cleaned_SalesTable!B1331</f>
        <v>45824</v>
      </c>
      <c r="C1331" s="4" t="str">
        <f t="shared" si="120"/>
        <v>Jun-2025</v>
      </c>
      <c r="D1331" s="24">
        <f t="shared" si="121"/>
        <v>2025</v>
      </c>
      <c r="E1331" s="4" t="str">
        <f>Cleaned_SalesTable!C1331</f>
        <v>CUST1222</v>
      </c>
      <c r="F1331" s="4" t="str">
        <f>VLOOKUP(E1331,Cleaned_CustomerTable!$A:$H,2,FALSE())</f>
        <v>Alejandro Doyle</v>
      </c>
      <c r="G1331" s="24">
        <f>VLOOKUP(E1331,Cleaned_CustomerTable!$A:$H,3,FALSE())</f>
        <v>35</v>
      </c>
      <c r="H1331" s="4" t="str">
        <f>VLOOKUP(E1331,Cleaned_CustomerTable!$A:$H,8,FALSE())</f>
        <v>Platinum</v>
      </c>
      <c r="I1331" s="4" t="str">
        <f>VLOOKUP(E1331,Cleaned_CustomerTable!$A:$H,6,FALSE())</f>
        <v>New Mexico</v>
      </c>
      <c r="J1331" s="4" t="str">
        <f>Cleaned_SalesTable!D1331</f>
        <v>PROD76</v>
      </c>
      <c r="K1331" s="4" t="str">
        <f>VLOOKUP(J1331,Cleaned_ProductTable!$A:$F,2,FALSE())</f>
        <v>Wireless Mouse</v>
      </c>
      <c r="L1331" s="4" t="str">
        <f>VLOOKUP(J1331,Cleaned_ProductTable!$A:$F,3,FALSE())</f>
        <v>Electronics</v>
      </c>
      <c r="M1331" s="4" t="str">
        <f>VLOOKUP(J1331,Cleaned_ProductTable!$A:$F,4,FALSE())</f>
        <v>Larson Ltd</v>
      </c>
      <c r="N1331" s="4">
        <f>VLOOKUP(J1331,Cleaned_ProductTable!$A:$F,5,FALSE())</f>
        <v>392.89</v>
      </c>
      <c r="O1331" s="4" t="str">
        <f>Cleaned_SalesTable!E1331</f>
        <v>STORE17</v>
      </c>
      <c r="P1331" s="4" t="str">
        <f>VLOOKUP(O1331,Cleaned_StoreTable!$A:$F,2,FALSE())</f>
        <v>Holloway Ltd</v>
      </c>
      <c r="Q1331" s="4" t="str">
        <f>VLOOKUP(O1331,Cleaned_StoreTable!$A:$F,3,FALSE())</f>
        <v>North</v>
      </c>
      <c r="R1331" s="4" t="str">
        <f>VLOOKUP(O1331,Cleaned_StoreTable!$A:$F,5,FALSE())</f>
        <v>Flagship</v>
      </c>
      <c r="S1331" s="4">
        <f>Cleaned_SalesTable!F1331</f>
        <v>4</v>
      </c>
      <c r="T1331" s="9">
        <f>Cleaned_SalesTable!G1331</f>
        <v>661.39</v>
      </c>
      <c r="U1331" s="8">
        <f>Cleaned_SalesTable!H1331</f>
        <v>7.0000000000000007E-2</v>
      </c>
      <c r="V1331" s="4" t="str">
        <f>Cleaned_SalesTable!I1331</f>
        <v>Credit Card</v>
      </c>
      <c r="W1331" s="9">
        <f>Cleaned_SalesTable!J1331</f>
        <v>2460.3708000000001</v>
      </c>
      <c r="X1331" s="9">
        <f t="shared" si="122"/>
        <v>1571.56</v>
      </c>
      <c r="Y1331" s="9">
        <f t="shared" si="123"/>
        <v>888.81</v>
      </c>
      <c r="Z1331" s="10">
        <f t="shared" si="124"/>
        <v>0.36130000000000001</v>
      </c>
      <c r="AA1331" s="4" t="str">
        <f t="shared" si="125"/>
        <v>High Value</v>
      </c>
    </row>
    <row r="1332" spans="1:27" ht="15" customHeight="1" x14ac:dyDescent="0.3">
      <c r="A1332" s="4" t="str">
        <f>Cleaned_SalesTable!A1332</f>
        <v>SALE1330</v>
      </c>
      <c r="B1332" s="26">
        <f>Cleaned_SalesTable!B1332</f>
        <v>45261</v>
      </c>
      <c r="C1332" s="4" t="str">
        <f t="shared" si="120"/>
        <v>Dec-2023</v>
      </c>
      <c r="D1332" s="24">
        <f t="shared" si="121"/>
        <v>2023</v>
      </c>
      <c r="E1332" s="4" t="str">
        <f>Cleaned_SalesTable!C1332</f>
        <v>CUST1449</v>
      </c>
      <c r="F1332" s="4" t="str">
        <f>VLOOKUP(E1332,Cleaned_CustomerTable!$A:$H,2,FALSE())</f>
        <v>William Cortez</v>
      </c>
      <c r="G1332" s="24">
        <f>VLOOKUP(E1332,Cleaned_CustomerTable!$A:$H,3,FALSE())</f>
        <v>29</v>
      </c>
      <c r="H1332" s="4" t="str">
        <f>VLOOKUP(E1332,Cleaned_CustomerTable!$A:$H,8,FALSE())</f>
        <v>Bronze</v>
      </c>
      <c r="I1332" s="4" t="str">
        <f>VLOOKUP(E1332,Cleaned_CustomerTable!$A:$H,6,FALSE())</f>
        <v>Ohio</v>
      </c>
      <c r="J1332" s="4" t="str">
        <f>Cleaned_SalesTable!D1332</f>
        <v>PROD62</v>
      </c>
      <c r="K1332" s="4" t="str">
        <f>VLOOKUP(J1332,Cleaned_ProductTable!$A:$F,2,FALSE())</f>
        <v>Laptop Cooling Pad</v>
      </c>
      <c r="L1332" s="4" t="str">
        <f>VLOOKUP(J1332,Cleaned_ProductTable!$A:$F,3,FALSE())</f>
        <v>Electronics</v>
      </c>
      <c r="M1332" s="4" t="str">
        <f>VLOOKUP(J1332,Cleaned_ProductTable!$A:$F,4,FALSE())</f>
        <v>Murray, Gould and Ware</v>
      </c>
      <c r="N1332" s="4">
        <f>VLOOKUP(J1332,Cleaned_ProductTable!$A:$F,5,FALSE())</f>
        <v>86.42</v>
      </c>
      <c r="O1332" s="4" t="str">
        <f>Cleaned_SalesTable!E1332</f>
        <v>STORE2</v>
      </c>
      <c r="P1332" s="4" t="str">
        <f>VLOOKUP(O1332,Cleaned_StoreTable!$A:$F,2,FALSE())</f>
        <v>Black-Horn</v>
      </c>
      <c r="Q1332" s="4" t="str">
        <f>VLOOKUP(O1332,Cleaned_StoreTable!$A:$F,3,FALSE())</f>
        <v>South</v>
      </c>
      <c r="R1332" s="4" t="str">
        <f>VLOOKUP(O1332,Cleaned_StoreTable!$A:$F,5,FALSE())</f>
        <v>Outlet</v>
      </c>
      <c r="S1332" s="4">
        <f>Cleaned_SalesTable!F1332</f>
        <v>1</v>
      </c>
      <c r="T1332" s="9">
        <f>Cleaned_SalesTable!G1332</f>
        <v>195.24</v>
      </c>
      <c r="U1332" s="8">
        <f>Cleaned_SalesTable!H1332</f>
        <v>0.27</v>
      </c>
      <c r="V1332" s="4" t="str">
        <f>Cleaned_SalesTable!I1332</f>
        <v>PayPal</v>
      </c>
      <c r="W1332" s="9">
        <f>Cleaned_SalesTable!J1332</f>
        <v>142.52520000000001</v>
      </c>
      <c r="X1332" s="9">
        <f t="shared" si="122"/>
        <v>86.42</v>
      </c>
      <c r="Y1332" s="9">
        <f t="shared" si="123"/>
        <v>56.11</v>
      </c>
      <c r="Z1332" s="10">
        <f t="shared" si="124"/>
        <v>0.39369999999999999</v>
      </c>
      <c r="AA1332" s="4" t="str">
        <f t="shared" si="125"/>
        <v>Standard</v>
      </c>
    </row>
    <row r="1333" spans="1:27" ht="15" customHeight="1" x14ac:dyDescent="0.3">
      <c r="A1333" s="4" t="str">
        <f>Cleaned_SalesTable!A1333</f>
        <v>SALE1331</v>
      </c>
      <c r="B1333" s="26">
        <f>Cleaned_SalesTable!B1333</f>
        <v>45233</v>
      </c>
      <c r="C1333" s="4" t="str">
        <f t="shared" si="120"/>
        <v>Nov-2023</v>
      </c>
      <c r="D1333" s="24">
        <f t="shared" si="121"/>
        <v>2023</v>
      </c>
      <c r="E1333" s="4" t="str">
        <f>Cleaned_SalesTable!C1333</f>
        <v>CUST1004</v>
      </c>
      <c r="F1333" s="4" t="str">
        <f>VLOOKUP(E1333,Cleaned_CustomerTable!$A:$H,2,FALSE())</f>
        <v>Caroline Collins</v>
      </c>
      <c r="G1333" s="24">
        <f>VLOOKUP(E1333,Cleaned_CustomerTable!$A:$H,3,FALSE())</f>
        <v>64</v>
      </c>
      <c r="H1333" s="4" t="str">
        <f>VLOOKUP(E1333,Cleaned_CustomerTable!$A:$H,8,FALSE())</f>
        <v>Silver</v>
      </c>
      <c r="I1333" s="4" t="str">
        <f>VLOOKUP(E1333,Cleaned_CustomerTable!$A:$H,6,FALSE())</f>
        <v>California</v>
      </c>
      <c r="J1333" s="4" t="str">
        <f>Cleaned_SalesTable!D1333</f>
        <v>PROD92</v>
      </c>
      <c r="K1333" s="4" t="str">
        <f>VLOOKUP(J1333,Cleaned_ProductTable!$A:$F,2,FALSE())</f>
        <v>Microwave Oven</v>
      </c>
      <c r="L1333" s="4" t="str">
        <f>VLOOKUP(J1333,Cleaned_ProductTable!$A:$F,3,FALSE())</f>
        <v>Home</v>
      </c>
      <c r="M1333" s="4" t="str">
        <f>VLOOKUP(J1333,Cleaned_ProductTable!$A:$F,4,FALSE())</f>
        <v>Green, Powell and Palmer</v>
      </c>
      <c r="N1333" s="4">
        <f>VLOOKUP(J1333,Cleaned_ProductTable!$A:$F,5,FALSE())</f>
        <v>447.43</v>
      </c>
      <c r="O1333" s="4" t="str">
        <f>Cleaned_SalesTable!E1333</f>
        <v>STORE18</v>
      </c>
      <c r="P1333" s="4" t="str">
        <f>VLOOKUP(O1333,Cleaned_StoreTable!$A:$F,2,FALSE())</f>
        <v>Guerrero-Schmitt</v>
      </c>
      <c r="Q1333" s="4" t="str">
        <f>VLOOKUP(O1333,Cleaned_StoreTable!$A:$F,3,FALSE())</f>
        <v>East</v>
      </c>
      <c r="R1333" s="4" t="str">
        <f>VLOOKUP(O1333,Cleaned_StoreTable!$A:$F,5,FALSE())</f>
        <v>Flagship</v>
      </c>
      <c r="S1333" s="4">
        <f>Cleaned_SalesTable!F1333</f>
        <v>2</v>
      </c>
      <c r="T1333" s="9">
        <f>Cleaned_SalesTable!G1333</f>
        <v>177.4</v>
      </c>
      <c r="U1333" s="8">
        <f>Cleaned_SalesTable!H1333</f>
        <v>0.19</v>
      </c>
      <c r="V1333" s="4" t="str">
        <f>Cleaned_SalesTable!I1333</f>
        <v>PayPal</v>
      </c>
      <c r="W1333" s="9">
        <f>Cleaned_SalesTable!J1333</f>
        <v>287.38799999999998</v>
      </c>
      <c r="X1333" s="9">
        <f t="shared" si="122"/>
        <v>894.86</v>
      </c>
      <c r="Y1333" s="9">
        <f t="shared" si="123"/>
        <v>-607.47</v>
      </c>
      <c r="Z1333" s="10">
        <f t="shared" si="124"/>
        <v>-2.1137999999999999</v>
      </c>
      <c r="AA1333" s="4" t="str">
        <f t="shared" si="125"/>
        <v>Standard</v>
      </c>
    </row>
    <row r="1334" spans="1:27" ht="15" customHeight="1" x14ac:dyDescent="0.3">
      <c r="A1334" s="4" t="str">
        <f>Cleaned_SalesTable!A1334</f>
        <v>SALE1332</v>
      </c>
      <c r="B1334" s="26">
        <f>Cleaned_SalesTable!B1334</f>
        <v>45673</v>
      </c>
      <c r="C1334" s="4" t="str">
        <f t="shared" si="120"/>
        <v>Jan-2025</v>
      </c>
      <c r="D1334" s="24">
        <f t="shared" si="121"/>
        <v>2025</v>
      </c>
      <c r="E1334" s="4" t="str">
        <f>Cleaned_SalesTable!C1334</f>
        <v>CUST1057</v>
      </c>
      <c r="F1334" s="4" t="str">
        <f>VLOOKUP(E1334,Cleaned_CustomerTable!$A:$H,2,FALSE())</f>
        <v>Jay Patel</v>
      </c>
      <c r="G1334" s="24">
        <f>VLOOKUP(E1334,Cleaned_CustomerTable!$A:$H,3,FALSE())</f>
        <v>43</v>
      </c>
      <c r="H1334" s="4" t="str">
        <f>VLOOKUP(E1334,Cleaned_CustomerTable!$A:$H,8,FALSE())</f>
        <v>Platinum</v>
      </c>
      <c r="I1334" s="4" t="str">
        <f>VLOOKUP(E1334,Cleaned_CustomerTable!$A:$H,6,FALSE())</f>
        <v>Rhode Island</v>
      </c>
      <c r="J1334" s="4" t="str">
        <f>Cleaned_SalesTable!D1334</f>
        <v>PROD98</v>
      </c>
      <c r="K1334" s="4" t="str">
        <f>VLOOKUP(J1334,Cleaned_ProductTable!$A:$F,2,FALSE())</f>
        <v>Portable Bluetooth Speaker</v>
      </c>
      <c r="L1334" s="4" t="str">
        <f>VLOOKUP(J1334,Cleaned_ProductTable!$A:$F,3,FALSE())</f>
        <v>Electronics</v>
      </c>
      <c r="M1334" s="4" t="str">
        <f>VLOOKUP(J1334,Cleaned_ProductTable!$A:$F,4,FALSE())</f>
        <v>Flores-King</v>
      </c>
      <c r="N1334" s="4">
        <f>VLOOKUP(J1334,Cleaned_ProductTable!$A:$F,5,FALSE())</f>
        <v>431.67</v>
      </c>
      <c r="O1334" s="4" t="str">
        <f>Cleaned_SalesTable!E1334</f>
        <v>STORE11</v>
      </c>
      <c r="P1334" s="4" t="str">
        <f>VLOOKUP(O1334,Cleaned_StoreTable!$A:$F,2,FALSE())</f>
        <v>Aguirre-Keller</v>
      </c>
      <c r="Q1334" s="4" t="str">
        <f>VLOOKUP(O1334,Cleaned_StoreTable!$A:$F,3,FALSE())</f>
        <v>South</v>
      </c>
      <c r="R1334" s="4" t="str">
        <f>VLOOKUP(O1334,Cleaned_StoreTable!$A:$F,5,FALSE())</f>
        <v>Online</v>
      </c>
      <c r="S1334" s="4">
        <f>Cleaned_SalesTable!F1334</f>
        <v>4</v>
      </c>
      <c r="T1334" s="9">
        <f>Cleaned_SalesTable!G1334</f>
        <v>862.67</v>
      </c>
      <c r="U1334" s="8">
        <f>Cleaned_SalesTable!H1334</f>
        <v>0.2</v>
      </c>
      <c r="V1334" s="4" t="str">
        <f>Cleaned_SalesTable!I1334</f>
        <v>PayPal</v>
      </c>
      <c r="W1334" s="9">
        <f>Cleaned_SalesTable!J1334</f>
        <v>2760.5439999999999</v>
      </c>
      <c r="X1334" s="9">
        <f t="shared" si="122"/>
        <v>1726.68</v>
      </c>
      <c r="Y1334" s="9">
        <f t="shared" si="123"/>
        <v>1033.8599999999999</v>
      </c>
      <c r="Z1334" s="10">
        <f t="shared" si="124"/>
        <v>0.3745</v>
      </c>
      <c r="AA1334" s="4" t="str">
        <f t="shared" si="125"/>
        <v>High Value</v>
      </c>
    </row>
    <row r="1335" spans="1:27" ht="15" customHeight="1" x14ac:dyDescent="0.3">
      <c r="A1335" s="4" t="str">
        <f>Cleaned_SalesTable!A1335</f>
        <v>SALE1333</v>
      </c>
      <c r="B1335" s="26">
        <f>Cleaned_SalesTable!B1335</f>
        <v>45565</v>
      </c>
      <c r="C1335" s="4" t="str">
        <f t="shared" si="120"/>
        <v>Sep-2024</v>
      </c>
      <c r="D1335" s="24">
        <f t="shared" si="121"/>
        <v>2024</v>
      </c>
      <c r="E1335" s="4" t="str">
        <f>Cleaned_SalesTable!C1335</f>
        <v>CUST1444</v>
      </c>
      <c r="F1335" s="4" t="str">
        <f>VLOOKUP(E1335,Cleaned_CustomerTable!$A:$H,2,FALSE())</f>
        <v>Cheryl Carr</v>
      </c>
      <c r="G1335" s="24">
        <f>VLOOKUP(E1335,Cleaned_CustomerTable!$A:$H,3,FALSE())</f>
        <v>19</v>
      </c>
      <c r="H1335" s="4" t="str">
        <f>VLOOKUP(E1335,Cleaned_CustomerTable!$A:$H,8,FALSE())</f>
        <v>Gold</v>
      </c>
      <c r="I1335" s="4" t="str">
        <f>VLOOKUP(E1335,Cleaned_CustomerTable!$A:$H,6,FALSE())</f>
        <v>Wyoming</v>
      </c>
      <c r="J1335" s="4" t="str">
        <f>Cleaned_SalesTable!D1335</f>
        <v>PROD17</v>
      </c>
      <c r="K1335" s="4" t="str">
        <f>VLOOKUP(J1335,Cleaned_ProductTable!$A:$F,2,FALSE())</f>
        <v>Soccer Training Cone Set</v>
      </c>
      <c r="L1335" s="4" t="str">
        <f>VLOOKUP(J1335,Cleaned_ProductTable!$A:$F,3,FALSE())</f>
        <v>Sports</v>
      </c>
      <c r="M1335" s="4" t="str">
        <f>VLOOKUP(J1335,Cleaned_ProductTable!$A:$F,4,FALSE())</f>
        <v>Ford, Murphy and Wilson</v>
      </c>
      <c r="N1335" s="4">
        <f>VLOOKUP(J1335,Cleaned_ProductTable!$A:$F,5,FALSE())</f>
        <v>144.53</v>
      </c>
      <c r="O1335" s="4" t="str">
        <f>Cleaned_SalesTable!E1335</f>
        <v>STORE6</v>
      </c>
      <c r="P1335" s="4" t="str">
        <f>VLOOKUP(O1335,Cleaned_StoreTable!$A:$F,2,FALSE())</f>
        <v>Benson-Elliott</v>
      </c>
      <c r="Q1335" s="4" t="str">
        <f>VLOOKUP(O1335,Cleaned_StoreTable!$A:$F,3,FALSE())</f>
        <v>East</v>
      </c>
      <c r="R1335" s="4" t="str">
        <f>VLOOKUP(O1335,Cleaned_StoreTable!$A:$F,5,FALSE())</f>
        <v>Online</v>
      </c>
      <c r="S1335" s="4">
        <f>Cleaned_SalesTable!F1335</f>
        <v>1</v>
      </c>
      <c r="T1335" s="9">
        <f>Cleaned_SalesTable!G1335</f>
        <v>55.04</v>
      </c>
      <c r="U1335" s="8">
        <f>Cleaned_SalesTable!H1335</f>
        <v>0.01</v>
      </c>
      <c r="V1335" s="4" t="str">
        <f>Cleaned_SalesTable!I1335</f>
        <v>COD</v>
      </c>
      <c r="W1335" s="9">
        <f>Cleaned_SalesTable!J1335</f>
        <v>54.489600000000003</v>
      </c>
      <c r="X1335" s="9">
        <f t="shared" si="122"/>
        <v>144.53</v>
      </c>
      <c r="Y1335" s="9">
        <f t="shared" si="123"/>
        <v>-90.04</v>
      </c>
      <c r="Z1335" s="10">
        <f t="shared" si="124"/>
        <v>-1.6524000000000001</v>
      </c>
      <c r="AA1335" s="4" t="str">
        <f t="shared" si="125"/>
        <v>Standard</v>
      </c>
    </row>
    <row r="1336" spans="1:27" ht="15" customHeight="1" x14ac:dyDescent="0.3">
      <c r="A1336" s="4" t="str">
        <f>Cleaned_SalesTable!A1336</f>
        <v>SALE1334</v>
      </c>
      <c r="B1336" s="26">
        <f>Cleaned_SalesTable!B1336</f>
        <v>45646</v>
      </c>
      <c r="C1336" s="4" t="str">
        <f t="shared" si="120"/>
        <v>Dec-2024</v>
      </c>
      <c r="D1336" s="24">
        <f t="shared" si="121"/>
        <v>2024</v>
      </c>
      <c r="E1336" s="4" t="str">
        <f>Cleaned_SalesTable!C1336</f>
        <v>CUST1049</v>
      </c>
      <c r="F1336" s="4" t="str">
        <f>VLOOKUP(E1336,Cleaned_CustomerTable!$A:$H,2,FALSE())</f>
        <v>Timothy Weaver</v>
      </c>
      <c r="G1336" s="24">
        <f>VLOOKUP(E1336,Cleaned_CustomerTable!$A:$H,3,FALSE())</f>
        <v>45</v>
      </c>
      <c r="H1336" s="4" t="str">
        <f>VLOOKUP(E1336,Cleaned_CustomerTable!$A:$H,8,FALSE())</f>
        <v>Gold</v>
      </c>
      <c r="I1336" s="4" t="str">
        <f>VLOOKUP(E1336,Cleaned_CustomerTable!$A:$H,6,FALSE())</f>
        <v>Ohio</v>
      </c>
      <c r="J1336" s="4" t="str">
        <f>Cleaned_SalesTable!D1336</f>
        <v>PROD45</v>
      </c>
      <c r="K1336" s="4" t="str">
        <f>VLOOKUP(J1336,Cleaned_ProductTable!$A:$F,2,FALSE())</f>
        <v>High-Grip Football</v>
      </c>
      <c r="L1336" s="4" t="str">
        <f>VLOOKUP(J1336,Cleaned_ProductTable!$A:$F,3,FALSE())</f>
        <v>Sports</v>
      </c>
      <c r="M1336" s="4" t="str">
        <f>VLOOKUP(J1336,Cleaned_ProductTable!$A:$F,4,FALSE())</f>
        <v>Bridges, Banks and Cummings</v>
      </c>
      <c r="N1336" s="4">
        <f>VLOOKUP(J1336,Cleaned_ProductTable!$A:$F,5,FALSE())</f>
        <v>318.91000000000003</v>
      </c>
      <c r="O1336" s="4" t="str">
        <f>Cleaned_SalesTable!E1336</f>
        <v>STORE0</v>
      </c>
      <c r="P1336" s="4" t="str">
        <f>VLOOKUP(O1336,Cleaned_StoreTable!$A:$F,2,FALSE())</f>
        <v>Rivera-Warner</v>
      </c>
      <c r="Q1336" s="4" t="str">
        <f>VLOOKUP(O1336,Cleaned_StoreTable!$A:$F,3,FALSE())</f>
        <v>East</v>
      </c>
      <c r="R1336" s="4" t="str">
        <f>VLOOKUP(O1336,Cleaned_StoreTable!$A:$F,5,FALSE())</f>
        <v>Flagship</v>
      </c>
      <c r="S1336" s="4">
        <f>Cleaned_SalesTable!F1336</f>
        <v>2</v>
      </c>
      <c r="T1336" s="9">
        <f>Cleaned_SalesTable!G1336</f>
        <v>905.47</v>
      </c>
      <c r="U1336" s="8">
        <f>Cleaned_SalesTable!H1336</f>
        <v>0.2</v>
      </c>
      <c r="V1336" s="4" t="str">
        <f>Cleaned_SalesTable!I1336</f>
        <v>COD</v>
      </c>
      <c r="W1336" s="9">
        <f>Cleaned_SalesTable!J1336</f>
        <v>1448.752</v>
      </c>
      <c r="X1336" s="9">
        <f t="shared" si="122"/>
        <v>637.82000000000005</v>
      </c>
      <c r="Y1336" s="9">
        <f t="shared" si="123"/>
        <v>810.93</v>
      </c>
      <c r="Z1336" s="10">
        <f t="shared" si="124"/>
        <v>0.55969999999999998</v>
      </c>
      <c r="AA1336" s="4" t="str">
        <f t="shared" si="125"/>
        <v>High Value</v>
      </c>
    </row>
    <row r="1337" spans="1:27" ht="15" customHeight="1" x14ac:dyDescent="0.3">
      <c r="A1337" s="4" t="str">
        <f>Cleaned_SalesTable!A1337</f>
        <v>SALE1335</v>
      </c>
      <c r="B1337" s="26">
        <f>Cleaned_SalesTable!B1337</f>
        <v>45539</v>
      </c>
      <c r="C1337" s="4" t="str">
        <f t="shared" si="120"/>
        <v>Sep-2024</v>
      </c>
      <c r="D1337" s="24">
        <f t="shared" si="121"/>
        <v>2024</v>
      </c>
      <c r="E1337" s="4" t="str">
        <f>Cleaned_SalesTable!C1337</f>
        <v>CUST1461</v>
      </c>
      <c r="F1337" s="4" t="str">
        <f>VLOOKUP(E1337,Cleaned_CustomerTable!$A:$H,2,FALSE())</f>
        <v>Paul Cox</v>
      </c>
      <c r="G1337" s="24">
        <f>VLOOKUP(E1337,Cleaned_CustomerTable!$A:$H,3,FALSE())</f>
        <v>60</v>
      </c>
      <c r="H1337" s="4" t="str">
        <f>VLOOKUP(E1337,Cleaned_CustomerTable!$A:$H,8,FALSE())</f>
        <v>Silver</v>
      </c>
      <c r="I1337" s="4" t="str">
        <f>VLOOKUP(E1337,Cleaned_CustomerTable!$A:$H,6,FALSE())</f>
        <v>Kansas</v>
      </c>
      <c r="J1337" s="4" t="str">
        <f>Cleaned_SalesTable!D1337</f>
        <v>PROD63</v>
      </c>
      <c r="K1337" s="4" t="str">
        <f>VLOOKUP(J1337,Cleaned_ProductTable!$A:$F,2,FALSE())</f>
        <v>Organic Sunscreen Lotion</v>
      </c>
      <c r="L1337" s="4" t="str">
        <f>VLOOKUP(J1337,Cleaned_ProductTable!$A:$F,3,FALSE())</f>
        <v>Beauty</v>
      </c>
      <c r="M1337" s="4" t="str">
        <f>VLOOKUP(J1337,Cleaned_ProductTable!$A:$F,4,FALSE())</f>
        <v>Anderson-Riley</v>
      </c>
      <c r="N1337" s="4">
        <f>VLOOKUP(J1337,Cleaned_ProductTable!$A:$F,5,FALSE())</f>
        <v>266.86</v>
      </c>
      <c r="O1337" s="4" t="str">
        <f>Cleaned_SalesTable!E1337</f>
        <v>STORE13</v>
      </c>
      <c r="P1337" s="4" t="str">
        <f>VLOOKUP(O1337,Cleaned_StoreTable!$A:$F,2,FALSE())</f>
        <v>Gardner, Humphrey and Contreras</v>
      </c>
      <c r="Q1337" s="4" t="str">
        <f>VLOOKUP(O1337,Cleaned_StoreTable!$A:$F,3,FALSE())</f>
        <v>East</v>
      </c>
      <c r="R1337" s="4" t="str">
        <f>VLOOKUP(O1337,Cleaned_StoreTable!$A:$F,5,FALSE())</f>
        <v>Flagship</v>
      </c>
      <c r="S1337" s="4">
        <f>Cleaned_SalesTable!F1337</f>
        <v>3</v>
      </c>
      <c r="T1337" s="9">
        <f>Cleaned_SalesTable!G1337</f>
        <v>217.13</v>
      </c>
      <c r="U1337" s="8">
        <f>Cleaned_SalesTable!H1337</f>
        <v>0.28000000000000003</v>
      </c>
      <c r="V1337" s="4" t="str">
        <f>Cleaned_SalesTable!I1337</f>
        <v>Credit Card</v>
      </c>
      <c r="W1337" s="9">
        <f>Cleaned_SalesTable!J1337</f>
        <v>469.00080000000003</v>
      </c>
      <c r="X1337" s="9">
        <f t="shared" si="122"/>
        <v>800.58</v>
      </c>
      <c r="Y1337" s="9">
        <f t="shared" si="123"/>
        <v>-331.58</v>
      </c>
      <c r="Z1337" s="10">
        <f t="shared" si="124"/>
        <v>-0.70699999999999996</v>
      </c>
      <c r="AA1337" s="4" t="str">
        <f t="shared" si="125"/>
        <v>Standard</v>
      </c>
    </row>
    <row r="1338" spans="1:27" ht="15" customHeight="1" x14ac:dyDescent="0.3">
      <c r="A1338" s="4" t="str">
        <f>Cleaned_SalesTable!A1338</f>
        <v>SALE1336</v>
      </c>
      <c r="B1338" s="26">
        <f>Cleaned_SalesTable!B1338</f>
        <v>45936</v>
      </c>
      <c r="C1338" s="4" t="str">
        <f t="shared" si="120"/>
        <v>Oct-2025</v>
      </c>
      <c r="D1338" s="24">
        <f t="shared" si="121"/>
        <v>2025</v>
      </c>
      <c r="E1338" s="4" t="str">
        <f>Cleaned_SalesTable!C1338</f>
        <v>CUST1389</v>
      </c>
      <c r="F1338" s="4" t="str">
        <f>VLOOKUP(E1338,Cleaned_CustomerTable!$A:$H,2,FALSE())</f>
        <v>Cynthia Lopez</v>
      </c>
      <c r="G1338" s="24">
        <f>VLOOKUP(E1338,Cleaned_CustomerTable!$A:$H,3,FALSE())</f>
        <v>50</v>
      </c>
      <c r="H1338" s="4" t="str">
        <f>VLOOKUP(E1338,Cleaned_CustomerTable!$A:$H,8,FALSE())</f>
        <v>Platinum</v>
      </c>
      <c r="I1338" s="4" t="str">
        <f>VLOOKUP(E1338,Cleaned_CustomerTable!$A:$H,6,FALSE())</f>
        <v>Nebraska</v>
      </c>
      <c r="J1338" s="4" t="str">
        <f>Cleaned_SalesTable!D1338</f>
        <v>PROD75</v>
      </c>
      <c r="K1338" s="4" t="str">
        <f>VLOOKUP(J1338,Cleaned_ProductTable!$A:$F,2,FALSE())</f>
        <v>Women's Ankle Boots</v>
      </c>
      <c r="L1338" s="4" t="str">
        <f>VLOOKUP(J1338,Cleaned_ProductTable!$A:$F,3,FALSE())</f>
        <v>Clothing</v>
      </c>
      <c r="M1338" s="4" t="str">
        <f>VLOOKUP(J1338,Cleaned_ProductTable!$A:$F,4,FALSE())</f>
        <v>Poole PLC</v>
      </c>
      <c r="N1338" s="4">
        <f>VLOOKUP(J1338,Cleaned_ProductTable!$A:$F,5,FALSE())</f>
        <v>158.13999999999999</v>
      </c>
      <c r="O1338" s="4" t="str">
        <f>Cleaned_SalesTable!E1338</f>
        <v>STORE0</v>
      </c>
      <c r="P1338" s="4" t="str">
        <f>VLOOKUP(O1338,Cleaned_StoreTable!$A:$F,2,FALSE())</f>
        <v>Rivera-Warner</v>
      </c>
      <c r="Q1338" s="4" t="str">
        <f>VLOOKUP(O1338,Cleaned_StoreTable!$A:$F,3,FALSE())</f>
        <v>East</v>
      </c>
      <c r="R1338" s="4" t="str">
        <f>VLOOKUP(O1338,Cleaned_StoreTable!$A:$F,5,FALSE())</f>
        <v>Flagship</v>
      </c>
      <c r="S1338" s="4">
        <f>Cleaned_SalesTable!F1338</f>
        <v>3</v>
      </c>
      <c r="T1338" s="9">
        <f>Cleaned_SalesTable!G1338</f>
        <v>580.45000000000005</v>
      </c>
      <c r="U1338" s="8">
        <f>Cleaned_SalesTable!H1338</f>
        <v>0</v>
      </c>
      <c r="V1338" s="4" t="str">
        <f>Cleaned_SalesTable!I1338</f>
        <v>PayPal</v>
      </c>
      <c r="W1338" s="9">
        <f>Cleaned_SalesTable!J1338</f>
        <v>1741.35</v>
      </c>
      <c r="X1338" s="9">
        <f t="shared" si="122"/>
        <v>474.42</v>
      </c>
      <c r="Y1338" s="9">
        <f t="shared" si="123"/>
        <v>1266.93</v>
      </c>
      <c r="Z1338" s="10">
        <f t="shared" si="124"/>
        <v>0.72760000000000002</v>
      </c>
      <c r="AA1338" s="4" t="str">
        <f t="shared" si="125"/>
        <v>High Value</v>
      </c>
    </row>
    <row r="1339" spans="1:27" ht="15" customHeight="1" x14ac:dyDescent="0.3">
      <c r="A1339" s="4" t="str">
        <f>Cleaned_SalesTable!A1339</f>
        <v>SALE1337</v>
      </c>
      <c r="B1339" s="26">
        <f>Cleaned_SalesTable!B1339</f>
        <v>45854</v>
      </c>
      <c r="C1339" s="4" t="str">
        <f t="shared" si="120"/>
        <v>Jul-2025</v>
      </c>
      <c r="D1339" s="24">
        <f t="shared" si="121"/>
        <v>2025</v>
      </c>
      <c r="E1339" s="4" t="str">
        <f>Cleaned_SalesTable!C1339</f>
        <v>CUST1103</v>
      </c>
      <c r="F1339" s="4" t="str">
        <f>VLOOKUP(E1339,Cleaned_CustomerTable!$A:$H,2,FALSE())</f>
        <v>Steven Stein</v>
      </c>
      <c r="G1339" s="24">
        <f>VLOOKUP(E1339,Cleaned_CustomerTable!$A:$H,3,FALSE())</f>
        <v>21</v>
      </c>
      <c r="H1339" s="4" t="str">
        <f>VLOOKUP(E1339,Cleaned_CustomerTable!$A:$H,8,FALSE())</f>
        <v>Bronze</v>
      </c>
      <c r="I1339" s="4" t="str">
        <f>VLOOKUP(E1339,Cleaned_CustomerTable!$A:$H,6,FALSE())</f>
        <v>Connecticut</v>
      </c>
      <c r="J1339" s="4" t="str">
        <f>Cleaned_SalesTable!D1339</f>
        <v>PROD4</v>
      </c>
      <c r="K1339" s="4" t="str">
        <f>VLOOKUP(J1339,Cleaned_ProductTable!$A:$F,2,FALSE())</f>
        <v>Women's Yoga Pants</v>
      </c>
      <c r="L1339" s="4" t="str">
        <f>VLOOKUP(J1339,Cleaned_ProductTable!$A:$F,3,FALSE())</f>
        <v>Clothing</v>
      </c>
      <c r="M1339" s="4" t="str">
        <f>VLOOKUP(J1339,Cleaned_ProductTable!$A:$F,4,FALSE())</f>
        <v>Gonzales-Davis</v>
      </c>
      <c r="N1339" s="4">
        <f>VLOOKUP(J1339,Cleaned_ProductTable!$A:$F,5,FALSE())</f>
        <v>306.45999999999998</v>
      </c>
      <c r="O1339" s="4" t="str">
        <f>Cleaned_SalesTable!E1339</f>
        <v>STORE17</v>
      </c>
      <c r="P1339" s="4" t="str">
        <f>VLOOKUP(O1339,Cleaned_StoreTable!$A:$F,2,FALSE())</f>
        <v>Holloway Ltd</v>
      </c>
      <c r="Q1339" s="4" t="str">
        <f>VLOOKUP(O1339,Cleaned_StoreTable!$A:$F,3,FALSE())</f>
        <v>North</v>
      </c>
      <c r="R1339" s="4" t="str">
        <f>VLOOKUP(O1339,Cleaned_StoreTable!$A:$F,5,FALSE())</f>
        <v>Flagship</v>
      </c>
      <c r="S1339" s="4">
        <f>Cleaned_SalesTable!F1339</f>
        <v>2</v>
      </c>
      <c r="T1339" s="9">
        <f>Cleaned_SalesTable!G1339</f>
        <v>892.88</v>
      </c>
      <c r="U1339" s="8">
        <f>Cleaned_SalesTable!H1339</f>
        <v>0.17</v>
      </c>
      <c r="V1339" s="4" t="str">
        <f>Cleaned_SalesTable!I1339</f>
        <v>PayPal</v>
      </c>
      <c r="W1339" s="9">
        <f>Cleaned_SalesTable!J1339</f>
        <v>1482.1808000000001</v>
      </c>
      <c r="X1339" s="9">
        <f t="shared" si="122"/>
        <v>612.91999999999996</v>
      </c>
      <c r="Y1339" s="9">
        <f t="shared" si="123"/>
        <v>869.26</v>
      </c>
      <c r="Z1339" s="10">
        <f t="shared" si="124"/>
        <v>0.58650000000000002</v>
      </c>
      <c r="AA1339" s="4" t="str">
        <f t="shared" si="125"/>
        <v>High Value</v>
      </c>
    </row>
    <row r="1340" spans="1:27" ht="15" customHeight="1" x14ac:dyDescent="0.3">
      <c r="A1340" s="4" t="str">
        <f>Cleaned_SalesTable!A1340</f>
        <v>SALE1338</v>
      </c>
      <c r="B1340" s="26">
        <f>Cleaned_SalesTable!B1340</f>
        <v>45936</v>
      </c>
      <c r="C1340" s="4" t="str">
        <f t="shared" si="120"/>
        <v>Oct-2025</v>
      </c>
      <c r="D1340" s="24">
        <f t="shared" si="121"/>
        <v>2025</v>
      </c>
      <c r="E1340" s="4" t="str">
        <f>Cleaned_SalesTable!C1340</f>
        <v>CUST1091</v>
      </c>
      <c r="F1340" s="4" t="str">
        <f>VLOOKUP(E1340,Cleaned_CustomerTable!$A:$H,2,FALSE())</f>
        <v>Donna Gregory</v>
      </c>
      <c r="G1340" s="24">
        <f>VLOOKUP(E1340,Cleaned_CustomerTable!$A:$H,3,FALSE())</f>
        <v>29</v>
      </c>
      <c r="H1340" s="4" t="str">
        <f>VLOOKUP(E1340,Cleaned_CustomerTable!$A:$H,8,FALSE())</f>
        <v>Silver</v>
      </c>
      <c r="I1340" s="4" t="str">
        <f>VLOOKUP(E1340,Cleaned_CustomerTable!$A:$H,6,FALSE())</f>
        <v>Arizona</v>
      </c>
      <c r="J1340" s="4" t="str">
        <f>Cleaned_SalesTable!D1340</f>
        <v>PROD40</v>
      </c>
      <c r="K1340" s="4" t="str">
        <f>VLOOKUP(J1340,Cleaned_ProductTable!$A:$F,2,FALSE())</f>
        <v>Noise-Canceling Headphones</v>
      </c>
      <c r="L1340" s="4" t="str">
        <f>VLOOKUP(J1340,Cleaned_ProductTable!$A:$F,3,FALSE())</f>
        <v>Electronics</v>
      </c>
      <c r="M1340" s="4" t="str">
        <f>VLOOKUP(J1340,Cleaned_ProductTable!$A:$F,4,FALSE())</f>
        <v>Taylor-Hart</v>
      </c>
      <c r="N1340" s="4">
        <f>VLOOKUP(J1340,Cleaned_ProductTable!$A:$F,5,FALSE())</f>
        <v>38.520000000000003</v>
      </c>
      <c r="O1340" s="4" t="str">
        <f>Cleaned_SalesTable!E1340</f>
        <v>STORE18</v>
      </c>
      <c r="P1340" s="4" t="str">
        <f>VLOOKUP(O1340,Cleaned_StoreTable!$A:$F,2,FALSE())</f>
        <v>Guerrero-Schmitt</v>
      </c>
      <c r="Q1340" s="4" t="str">
        <f>VLOOKUP(O1340,Cleaned_StoreTable!$A:$F,3,FALSE())</f>
        <v>East</v>
      </c>
      <c r="R1340" s="4" t="str">
        <f>VLOOKUP(O1340,Cleaned_StoreTable!$A:$F,5,FALSE())</f>
        <v>Flagship</v>
      </c>
      <c r="S1340" s="4">
        <f>Cleaned_SalesTable!F1340</f>
        <v>2</v>
      </c>
      <c r="T1340" s="9">
        <f>Cleaned_SalesTable!G1340</f>
        <v>356.28</v>
      </c>
      <c r="U1340" s="8">
        <f>Cleaned_SalesTable!H1340</f>
        <v>0.11</v>
      </c>
      <c r="V1340" s="4" t="str">
        <f>Cleaned_SalesTable!I1340</f>
        <v>COD</v>
      </c>
      <c r="W1340" s="9">
        <f>Cleaned_SalesTable!J1340</f>
        <v>634.17840000000001</v>
      </c>
      <c r="X1340" s="9">
        <f t="shared" si="122"/>
        <v>77.040000000000006</v>
      </c>
      <c r="Y1340" s="9">
        <f t="shared" si="123"/>
        <v>557.14</v>
      </c>
      <c r="Z1340" s="10">
        <f t="shared" si="124"/>
        <v>0.87849999999999995</v>
      </c>
      <c r="AA1340" s="4" t="str">
        <f t="shared" si="125"/>
        <v>Standard</v>
      </c>
    </row>
    <row r="1341" spans="1:27" ht="15" customHeight="1" x14ac:dyDescent="0.3">
      <c r="A1341" s="4" t="str">
        <f>Cleaned_SalesTable!A1341</f>
        <v>SALE1339</v>
      </c>
      <c r="B1341" s="26">
        <f>Cleaned_SalesTable!B1341</f>
        <v>45921</v>
      </c>
      <c r="C1341" s="4" t="str">
        <f t="shared" si="120"/>
        <v>Sep-2025</v>
      </c>
      <c r="D1341" s="24">
        <f t="shared" si="121"/>
        <v>2025</v>
      </c>
      <c r="E1341" s="4" t="str">
        <f>Cleaned_SalesTable!C1341</f>
        <v>CUST1384</v>
      </c>
      <c r="F1341" s="4" t="str">
        <f>VLOOKUP(E1341,Cleaned_CustomerTable!$A:$H,2,FALSE())</f>
        <v>Andrew Mason</v>
      </c>
      <c r="G1341" s="24">
        <f>VLOOKUP(E1341,Cleaned_CustomerTable!$A:$H,3,FALSE())</f>
        <v>52</v>
      </c>
      <c r="H1341" s="4" t="str">
        <f>VLOOKUP(E1341,Cleaned_CustomerTable!$A:$H,8,FALSE())</f>
        <v>Bronze</v>
      </c>
      <c r="I1341" s="4" t="str">
        <f>VLOOKUP(E1341,Cleaned_CustomerTable!$A:$H,6,FALSE())</f>
        <v>Iowa</v>
      </c>
      <c r="J1341" s="4" t="str">
        <f>Cleaned_SalesTable!D1341</f>
        <v>PROD80</v>
      </c>
      <c r="K1341" s="4" t="str">
        <f>VLOOKUP(J1341,Cleaned_ProductTable!$A:$F,2,FALSE())</f>
        <v>Wall-Mounted Spice Rack</v>
      </c>
      <c r="L1341" s="4" t="str">
        <f>VLOOKUP(J1341,Cleaned_ProductTable!$A:$F,3,FALSE())</f>
        <v>Home</v>
      </c>
      <c r="M1341" s="4" t="str">
        <f>VLOOKUP(J1341,Cleaned_ProductTable!$A:$F,4,FALSE())</f>
        <v>Allison Ltd</v>
      </c>
      <c r="N1341" s="4">
        <f>VLOOKUP(J1341,Cleaned_ProductTable!$A:$F,5,FALSE())</f>
        <v>143.43</v>
      </c>
      <c r="O1341" s="4" t="str">
        <f>Cleaned_SalesTable!E1341</f>
        <v>STORE2</v>
      </c>
      <c r="P1341" s="4" t="str">
        <f>VLOOKUP(O1341,Cleaned_StoreTable!$A:$F,2,FALSE())</f>
        <v>Black-Horn</v>
      </c>
      <c r="Q1341" s="4" t="str">
        <f>VLOOKUP(O1341,Cleaned_StoreTable!$A:$F,3,FALSE())</f>
        <v>South</v>
      </c>
      <c r="R1341" s="4" t="str">
        <f>VLOOKUP(O1341,Cleaned_StoreTable!$A:$F,5,FALSE())</f>
        <v>Outlet</v>
      </c>
      <c r="S1341" s="4">
        <f>Cleaned_SalesTable!F1341</f>
        <v>4</v>
      </c>
      <c r="T1341" s="9">
        <f>Cleaned_SalesTable!G1341</f>
        <v>806.99</v>
      </c>
      <c r="U1341" s="8">
        <f>Cleaned_SalesTable!H1341</f>
        <v>0.06</v>
      </c>
      <c r="V1341" s="4" t="str">
        <f>Cleaned_SalesTable!I1341</f>
        <v>Credit Card</v>
      </c>
      <c r="W1341" s="9">
        <f>Cleaned_SalesTable!J1341</f>
        <v>3034.2824000000001</v>
      </c>
      <c r="X1341" s="9">
        <f t="shared" si="122"/>
        <v>573.72</v>
      </c>
      <c r="Y1341" s="9">
        <f t="shared" si="123"/>
        <v>2460.56</v>
      </c>
      <c r="Z1341" s="10">
        <f t="shared" si="124"/>
        <v>0.81089999999999995</v>
      </c>
      <c r="AA1341" s="4" t="str">
        <f t="shared" si="125"/>
        <v>High Value</v>
      </c>
    </row>
    <row r="1342" spans="1:27" ht="15" customHeight="1" x14ac:dyDescent="0.3">
      <c r="A1342" s="4" t="str">
        <f>Cleaned_SalesTable!A1342</f>
        <v>SALE1340</v>
      </c>
      <c r="B1342" s="26">
        <f>Cleaned_SalesTable!B1342</f>
        <v>45855</v>
      </c>
      <c r="C1342" s="4" t="str">
        <f t="shared" si="120"/>
        <v>Jul-2025</v>
      </c>
      <c r="D1342" s="24">
        <f t="shared" si="121"/>
        <v>2025</v>
      </c>
      <c r="E1342" s="4" t="str">
        <f>Cleaned_SalesTable!C1342</f>
        <v>CUST1439</v>
      </c>
      <c r="F1342" s="4" t="str">
        <f>VLOOKUP(E1342,Cleaned_CustomerTable!$A:$H,2,FALSE())</f>
        <v>John Compton</v>
      </c>
      <c r="G1342" s="24">
        <f>VLOOKUP(E1342,Cleaned_CustomerTable!$A:$H,3,FALSE())</f>
        <v>53</v>
      </c>
      <c r="H1342" s="4" t="str">
        <f>VLOOKUP(E1342,Cleaned_CustomerTable!$A:$H,8,FALSE())</f>
        <v>Silver</v>
      </c>
      <c r="I1342" s="4" t="str">
        <f>VLOOKUP(E1342,Cleaned_CustomerTable!$A:$H,6,FALSE())</f>
        <v>Michigan</v>
      </c>
      <c r="J1342" s="4" t="str">
        <f>Cleaned_SalesTable!D1342</f>
        <v>PROD20</v>
      </c>
      <c r="K1342" s="4" t="str">
        <f>VLOOKUP(J1342,Cleaned_ProductTable!$A:$F,2,FALSE())</f>
        <v>Outdoor Sports Water Bottle</v>
      </c>
      <c r="L1342" s="4" t="str">
        <f>VLOOKUP(J1342,Cleaned_ProductTable!$A:$F,3,FALSE())</f>
        <v>Sports</v>
      </c>
      <c r="M1342" s="4" t="str">
        <f>VLOOKUP(J1342,Cleaned_ProductTable!$A:$F,4,FALSE())</f>
        <v>Soto-Ellis</v>
      </c>
      <c r="N1342" s="4">
        <f>VLOOKUP(J1342,Cleaned_ProductTable!$A:$F,5,FALSE())</f>
        <v>131.51</v>
      </c>
      <c r="O1342" s="4" t="str">
        <f>Cleaned_SalesTable!E1342</f>
        <v>STORE1</v>
      </c>
      <c r="P1342" s="4" t="str">
        <f>VLOOKUP(O1342,Cleaned_StoreTable!$A:$F,2,FALSE())</f>
        <v>Martinez, Adkins and Johnson</v>
      </c>
      <c r="Q1342" s="4" t="str">
        <f>VLOOKUP(O1342,Cleaned_StoreTable!$A:$F,3,FALSE())</f>
        <v>North</v>
      </c>
      <c r="R1342" s="4" t="str">
        <f>VLOOKUP(O1342,Cleaned_StoreTable!$A:$F,5,FALSE())</f>
        <v>Flagship</v>
      </c>
      <c r="S1342" s="4">
        <f>Cleaned_SalesTable!F1342</f>
        <v>3</v>
      </c>
      <c r="T1342" s="9">
        <f>Cleaned_SalesTable!G1342</f>
        <v>684.22</v>
      </c>
      <c r="U1342" s="8">
        <f>Cleaned_SalesTable!H1342</f>
        <v>0.09</v>
      </c>
      <c r="V1342" s="4" t="str">
        <f>Cleaned_SalesTable!I1342</f>
        <v>Credit Card</v>
      </c>
      <c r="W1342" s="9">
        <f>Cleaned_SalesTable!J1342</f>
        <v>1867.9205999999999</v>
      </c>
      <c r="X1342" s="9">
        <f t="shared" si="122"/>
        <v>394.53</v>
      </c>
      <c r="Y1342" s="9">
        <f t="shared" si="123"/>
        <v>1473.39</v>
      </c>
      <c r="Z1342" s="10">
        <f t="shared" si="124"/>
        <v>0.78879999999999995</v>
      </c>
      <c r="AA1342" s="4" t="str">
        <f t="shared" si="125"/>
        <v>High Value</v>
      </c>
    </row>
    <row r="1343" spans="1:27" ht="15" customHeight="1" x14ac:dyDescent="0.3">
      <c r="A1343" s="4" t="str">
        <f>Cleaned_SalesTable!A1343</f>
        <v>SALE1341</v>
      </c>
      <c r="B1343" s="26">
        <f>Cleaned_SalesTable!B1343</f>
        <v>45837</v>
      </c>
      <c r="C1343" s="4" t="str">
        <f t="shared" si="120"/>
        <v>Jun-2025</v>
      </c>
      <c r="D1343" s="24">
        <f t="shared" si="121"/>
        <v>2025</v>
      </c>
      <c r="E1343" s="4" t="str">
        <f>Cleaned_SalesTable!C1343</f>
        <v>CUST1443</v>
      </c>
      <c r="F1343" s="4" t="str">
        <f>VLOOKUP(E1343,Cleaned_CustomerTable!$A:$H,2,FALSE())</f>
        <v>Adam Castro</v>
      </c>
      <c r="G1343" s="24">
        <f>VLOOKUP(E1343,Cleaned_CustomerTable!$A:$H,3,FALSE())</f>
        <v>51</v>
      </c>
      <c r="H1343" s="4" t="str">
        <f>VLOOKUP(E1343,Cleaned_CustomerTable!$A:$H,8,FALSE())</f>
        <v>Silver</v>
      </c>
      <c r="I1343" s="4" t="str">
        <f>VLOOKUP(E1343,Cleaned_CustomerTable!$A:$H,6,FALSE())</f>
        <v>Texas</v>
      </c>
      <c r="J1343" s="4" t="str">
        <f>Cleaned_SalesTable!D1343</f>
        <v>PROD93</v>
      </c>
      <c r="K1343" s="4" t="str">
        <f>VLOOKUP(J1343,Cleaned_ProductTable!$A:$F,2,FALSE())</f>
        <v>USB-C Laptop Charger</v>
      </c>
      <c r="L1343" s="4" t="str">
        <f>VLOOKUP(J1343,Cleaned_ProductTable!$A:$F,3,FALSE())</f>
        <v>Electronics</v>
      </c>
      <c r="M1343" s="4" t="str">
        <f>VLOOKUP(J1343,Cleaned_ProductTable!$A:$F,4,FALSE())</f>
        <v>Martin LLC</v>
      </c>
      <c r="N1343" s="4">
        <f>VLOOKUP(J1343,Cleaned_ProductTable!$A:$F,5,FALSE())</f>
        <v>377.52</v>
      </c>
      <c r="O1343" s="4" t="str">
        <f>Cleaned_SalesTable!E1343</f>
        <v>STORE7</v>
      </c>
      <c r="P1343" s="4" t="str">
        <f>VLOOKUP(O1343,Cleaned_StoreTable!$A:$F,2,FALSE())</f>
        <v>Martinez-Mullins</v>
      </c>
      <c r="Q1343" s="4" t="str">
        <f>VLOOKUP(O1343,Cleaned_StoreTable!$A:$F,3,FALSE())</f>
        <v>South</v>
      </c>
      <c r="R1343" s="4" t="str">
        <f>VLOOKUP(O1343,Cleaned_StoreTable!$A:$F,5,FALSE())</f>
        <v>Online</v>
      </c>
      <c r="S1343" s="4">
        <f>Cleaned_SalesTable!F1343</f>
        <v>4</v>
      </c>
      <c r="T1343" s="9">
        <f>Cleaned_SalesTable!G1343</f>
        <v>763.34</v>
      </c>
      <c r="U1343" s="8">
        <f>Cleaned_SalesTable!H1343</f>
        <v>7.0000000000000007E-2</v>
      </c>
      <c r="V1343" s="4" t="str">
        <f>Cleaned_SalesTable!I1343</f>
        <v>PayPal</v>
      </c>
      <c r="W1343" s="9">
        <f>Cleaned_SalesTable!J1343</f>
        <v>2839.6248000000001</v>
      </c>
      <c r="X1343" s="9">
        <f t="shared" si="122"/>
        <v>1510.08</v>
      </c>
      <c r="Y1343" s="9">
        <f t="shared" si="123"/>
        <v>1329.54</v>
      </c>
      <c r="Z1343" s="10">
        <f t="shared" si="124"/>
        <v>0.46820000000000001</v>
      </c>
      <c r="AA1343" s="4" t="str">
        <f t="shared" si="125"/>
        <v>High Value</v>
      </c>
    </row>
    <row r="1344" spans="1:27" ht="15" customHeight="1" x14ac:dyDescent="0.3">
      <c r="A1344" s="4" t="str">
        <f>Cleaned_SalesTable!A1344</f>
        <v>SALE1342</v>
      </c>
      <c r="B1344" s="26">
        <f>Cleaned_SalesTable!B1344</f>
        <v>45738</v>
      </c>
      <c r="C1344" s="4" t="str">
        <f t="shared" si="120"/>
        <v>Mar-2025</v>
      </c>
      <c r="D1344" s="24">
        <f t="shared" si="121"/>
        <v>2025</v>
      </c>
      <c r="E1344" s="4" t="str">
        <f>Cleaned_SalesTable!C1344</f>
        <v>CUST1361</v>
      </c>
      <c r="F1344" s="4" t="str">
        <f>VLOOKUP(E1344,Cleaned_CustomerTable!$A:$H,2,FALSE())</f>
        <v>Natalie Johnson</v>
      </c>
      <c r="G1344" s="24">
        <f>VLOOKUP(E1344,Cleaned_CustomerTable!$A:$H,3,FALSE())</f>
        <v>64</v>
      </c>
      <c r="H1344" s="4" t="str">
        <f>VLOOKUP(E1344,Cleaned_CustomerTable!$A:$H,8,FALSE())</f>
        <v>Platinum</v>
      </c>
      <c r="I1344" s="4" t="str">
        <f>VLOOKUP(E1344,Cleaned_CustomerTable!$A:$H,6,FALSE())</f>
        <v>Indiana</v>
      </c>
      <c r="J1344" s="4" t="str">
        <f>Cleaned_SalesTable!D1344</f>
        <v>PROD50</v>
      </c>
      <c r="K1344" s="4" t="str">
        <f>VLOOKUP(J1344,Cleaned_ProductTable!$A:$F,2,FALSE())</f>
        <v>Boxing Hand Wraps</v>
      </c>
      <c r="L1344" s="4" t="str">
        <f>VLOOKUP(J1344,Cleaned_ProductTable!$A:$F,3,FALSE())</f>
        <v>Sports</v>
      </c>
      <c r="M1344" s="4" t="str">
        <f>VLOOKUP(J1344,Cleaned_ProductTable!$A:$F,4,FALSE())</f>
        <v>Smith-King</v>
      </c>
      <c r="N1344" s="4">
        <f>VLOOKUP(J1344,Cleaned_ProductTable!$A:$F,5,FALSE())</f>
        <v>190.29</v>
      </c>
      <c r="O1344" s="4" t="str">
        <f>Cleaned_SalesTable!E1344</f>
        <v>STORE3</v>
      </c>
      <c r="P1344" s="4" t="str">
        <f>VLOOKUP(O1344,Cleaned_StoreTable!$A:$F,2,FALSE())</f>
        <v>Johnson-Wright</v>
      </c>
      <c r="Q1344" s="4" t="str">
        <f>VLOOKUP(O1344,Cleaned_StoreTable!$A:$F,3,FALSE())</f>
        <v>North</v>
      </c>
      <c r="R1344" s="4" t="str">
        <f>VLOOKUP(O1344,Cleaned_StoreTable!$A:$F,5,FALSE())</f>
        <v>Outlet</v>
      </c>
      <c r="S1344" s="4">
        <f>Cleaned_SalesTable!F1344</f>
        <v>3</v>
      </c>
      <c r="T1344" s="9">
        <f>Cleaned_SalesTable!G1344</f>
        <v>721.94</v>
      </c>
      <c r="U1344" s="8">
        <f>Cleaned_SalesTable!H1344</f>
        <v>0.26</v>
      </c>
      <c r="V1344" s="4" t="str">
        <f>Cleaned_SalesTable!I1344</f>
        <v>Credit Card</v>
      </c>
      <c r="W1344" s="9">
        <f>Cleaned_SalesTable!J1344</f>
        <v>1602.7067999999999</v>
      </c>
      <c r="X1344" s="9">
        <f t="shared" si="122"/>
        <v>570.87</v>
      </c>
      <c r="Y1344" s="9">
        <f t="shared" si="123"/>
        <v>1031.8399999999999</v>
      </c>
      <c r="Z1344" s="10">
        <f t="shared" si="124"/>
        <v>0.64380000000000004</v>
      </c>
      <c r="AA1344" s="4" t="str">
        <f t="shared" si="125"/>
        <v>High Value</v>
      </c>
    </row>
    <row r="1345" spans="1:27" ht="15" customHeight="1" x14ac:dyDescent="0.3">
      <c r="A1345" s="4" t="str">
        <f>Cleaned_SalesTable!A1345</f>
        <v>SALE1343</v>
      </c>
      <c r="B1345" s="26">
        <f>Cleaned_SalesTable!B1345</f>
        <v>45323</v>
      </c>
      <c r="C1345" s="4" t="str">
        <f t="shared" si="120"/>
        <v>Feb-2024</v>
      </c>
      <c r="D1345" s="24">
        <f t="shared" si="121"/>
        <v>2024</v>
      </c>
      <c r="E1345" s="4" t="str">
        <f>Cleaned_SalesTable!C1345</f>
        <v>CUST1406</v>
      </c>
      <c r="F1345" s="4" t="str">
        <f>VLOOKUP(E1345,Cleaned_CustomerTable!$A:$H,2,FALSE())</f>
        <v>David Lozano</v>
      </c>
      <c r="G1345" s="24">
        <f>VLOOKUP(E1345,Cleaned_CustomerTable!$A:$H,3,FALSE())</f>
        <v>23</v>
      </c>
      <c r="H1345" s="4" t="str">
        <f>VLOOKUP(E1345,Cleaned_CustomerTable!$A:$H,8,FALSE())</f>
        <v>Gold</v>
      </c>
      <c r="I1345" s="4" t="str">
        <f>VLOOKUP(E1345,Cleaned_CustomerTable!$A:$H,6,FALSE())</f>
        <v>Wisconsin</v>
      </c>
      <c r="J1345" s="4" t="str">
        <f>Cleaned_SalesTable!D1345</f>
        <v>PROD97</v>
      </c>
      <c r="K1345" s="4" t="str">
        <f>VLOOKUP(J1345,Cleaned_ProductTable!$A:$F,2,FALSE())</f>
        <v>Cricket Bat</v>
      </c>
      <c r="L1345" s="4" t="str">
        <f>VLOOKUP(J1345,Cleaned_ProductTable!$A:$F,3,FALSE())</f>
        <v>Sports</v>
      </c>
      <c r="M1345" s="4" t="str">
        <f>VLOOKUP(J1345,Cleaned_ProductTable!$A:$F,4,FALSE())</f>
        <v>Khan LLC</v>
      </c>
      <c r="N1345" s="4">
        <f>VLOOKUP(J1345,Cleaned_ProductTable!$A:$F,5,FALSE())</f>
        <v>245.98</v>
      </c>
      <c r="O1345" s="4" t="str">
        <f>Cleaned_SalesTable!E1345</f>
        <v>STORE1</v>
      </c>
      <c r="P1345" s="4" t="str">
        <f>VLOOKUP(O1345,Cleaned_StoreTable!$A:$F,2,FALSE())</f>
        <v>Martinez, Adkins and Johnson</v>
      </c>
      <c r="Q1345" s="4" t="str">
        <f>VLOOKUP(O1345,Cleaned_StoreTable!$A:$F,3,FALSE())</f>
        <v>North</v>
      </c>
      <c r="R1345" s="4" t="str">
        <f>VLOOKUP(O1345,Cleaned_StoreTable!$A:$F,5,FALSE())</f>
        <v>Flagship</v>
      </c>
      <c r="S1345" s="4">
        <f>Cleaned_SalesTable!F1345</f>
        <v>3</v>
      </c>
      <c r="T1345" s="9">
        <f>Cleaned_SalesTable!G1345</f>
        <v>760.38</v>
      </c>
      <c r="U1345" s="8">
        <f>Cleaned_SalesTable!H1345</f>
        <v>0</v>
      </c>
      <c r="V1345" s="4" t="str">
        <f>Cleaned_SalesTable!I1345</f>
        <v>COD</v>
      </c>
      <c r="W1345" s="9">
        <f>Cleaned_SalesTable!J1345</f>
        <v>2281.14</v>
      </c>
      <c r="X1345" s="9">
        <f t="shared" si="122"/>
        <v>737.94</v>
      </c>
      <c r="Y1345" s="9">
        <f t="shared" si="123"/>
        <v>1543.2</v>
      </c>
      <c r="Z1345" s="10">
        <f t="shared" si="124"/>
        <v>0.67649999999999999</v>
      </c>
      <c r="AA1345" s="4" t="str">
        <f t="shared" si="125"/>
        <v>High Value</v>
      </c>
    </row>
    <row r="1346" spans="1:27" ht="15" customHeight="1" x14ac:dyDescent="0.3">
      <c r="A1346" s="4" t="str">
        <f>Cleaned_SalesTable!A1346</f>
        <v>SALE1344</v>
      </c>
      <c r="B1346" s="26">
        <f>Cleaned_SalesTable!B1346</f>
        <v>45362</v>
      </c>
      <c r="C1346" s="4" t="str">
        <f t="shared" ref="C1346:C1409" si="126">TEXT(B1346,"mmm-yyyy")</f>
        <v>Mar-2024</v>
      </c>
      <c r="D1346" s="24">
        <f t="shared" ref="D1346:D1409" si="127">YEAR(B1346)</f>
        <v>2024</v>
      </c>
      <c r="E1346" s="4" t="str">
        <f>Cleaned_SalesTable!C1346</f>
        <v>CUST1298</v>
      </c>
      <c r="F1346" s="4" t="str">
        <f>VLOOKUP(E1346,Cleaned_CustomerTable!$A:$H,2,FALSE())</f>
        <v>Tracy Stephens</v>
      </c>
      <c r="G1346" s="24">
        <f>VLOOKUP(E1346,Cleaned_CustomerTable!$A:$H,3,FALSE())</f>
        <v>64</v>
      </c>
      <c r="H1346" s="4" t="str">
        <f>VLOOKUP(E1346,Cleaned_CustomerTable!$A:$H,8,FALSE())</f>
        <v>Platinum</v>
      </c>
      <c r="I1346" s="4" t="str">
        <f>VLOOKUP(E1346,Cleaned_CustomerTable!$A:$H,6,FALSE())</f>
        <v>Maine</v>
      </c>
      <c r="J1346" s="4" t="str">
        <f>Cleaned_SalesTable!D1346</f>
        <v>PROD97</v>
      </c>
      <c r="K1346" s="4" t="str">
        <f>VLOOKUP(J1346,Cleaned_ProductTable!$A:$F,2,FALSE())</f>
        <v>Cricket Bat</v>
      </c>
      <c r="L1346" s="4" t="str">
        <f>VLOOKUP(J1346,Cleaned_ProductTable!$A:$F,3,FALSE())</f>
        <v>Sports</v>
      </c>
      <c r="M1346" s="4" t="str">
        <f>VLOOKUP(J1346,Cleaned_ProductTable!$A:$F,4,FALSE())</f>
        <v>Khan LLC</v>
      </c>
      <c r="N1346" s="4">
        <f>VLOOKUP(J1346,Cleaned_ProductTable!$A:$F,5,FALSE())</f>
        <v>245.98</v>
      </c>
      <c r="O1346" s="4" t="str">
        <f>Cleaned_SalesTable!E1346</f>
        <v>STORE6</v>
      </c>
      <c r="P1346" s="4" t="str">
        <f>VLOOKUP(O1346,Cleaned_StoreTable!$A:$F,2,FALSE())</f>
        <v>Benson-Elliott</v>
      </c>
      <c r="Q1346" s="4" t="str">
        <f>VLOOKUP(O1346,Cleaned_StoreTable!$A:$F,3,FALSE())</f>
        <v>East</v>
      </c>
      <c r="R1346" s="4" t="str">
        <f>VLOOKUP(O1346,Cleaned_StoreTable!$A:$F,5,FALSE())</f>
        <v>Online</v>
      </c>
      <c r="S1346" s="4">
        <f>Cleaned_SalesTable!F1346</f>
        <v>3</v>
      </c>
      <c r="T1346" s="9">
        <f>Cleaned_SalesTable!G1346</f>
        <v>612.53</v>
      </c>
      <c r="U1346" s="8">
        <f>Cleaned_SalesTable!H1346</f>
        <v>0.21</v>
      </c>
      <c r="V1346" s="4" t="str">
        <f>Cleaned_SalesTable!I1346</f>
        <v>COD</v>
      </c>
      <c r="W1346" s="9">
        <f>Cleaned_SalesTable!J1346</f>
        <v>1451.6960999999999</v>
      </c>
      <c r="X1346" s="9">
        <f t="shared" ref="X1346:X1409" si="128">ROUND(N1346*S1346,2)</f>
        <v>737.94</v>
      </c>
      <c r="Y1346" s="9">
        <f t="shared" ref="Y1346:Y1409" si="129">ROUND(W1346-X1346,2)</f>
        <v>713.76</v>
      </c>
      <c r="Z1346" s="10">
        <f t="shared" ref="Z1346:Z1409" si="130">IFERROR(ROUND(Y1346/W1346,4),0)</f>
        <v>0.49170000000000003</v>
      </c>
      <c r="AA1346" s="4" t="str">
        <f t="shared" ref="AA1346:AA1409" si="131">IF(W1346&gt;=AVERAGE($W$2:$W$2001),"High Value","Standard")</f>
        <v>High Value</v>
      </c>
    </row>
    <row r="1347" spans="1:27" ht="15" customHeight="1" x14ac:dyDescent="0.3">
      <c r="A1347" s="4" t="str">
        <f>Cleaned_SalesTable!A1347</f>
        <v>SALE1345</v>
      </c>
      <c r="B1347" s="26">
        <f>Cleaned_SalesTable!B1347</f>
        <v>45544</v>
      </c>
      <c r="C1347" s="4" t="str">
        <f t="shared" si="126"/>
        <v>Sep-2024</v>
      </c>
      <c r="D1347" s="24">
        <f t="shared" si="127"/>
        <v>2024</v>
      </c>
      <c r="E1347" s="4" t="str">
        <f>Cleaned_SalesTable!C1347</f>
        <v>CUST1041</v>
      </c>
      <c r="F1347" s="4" t="str">
        <f>VLOOKUP(E1347,Cleaned_CustomerTable!$A:$H,2,FALSE())</f>
        <v>James Gibbs</v>
      </c>
      <c r="G1347" s="24">
        <f>VLOOKUP(E1347,Cleaned_CustomerTable!$A:$H,3,FALSE())</f>
        <v>21</v>
      </c>
      <c r="H1347" s="4" t="str">
        <f>VLOOKUP(E1347,Cleaned_CustomerTable!$A:$H,8,FALSE())</f>
        <v>Platinum</v>
      </c>
      <c r="I1347" s="4" t="str">
        <f>VLOOKUP(E1347,Cleaned_CustomerTable!$A:$H,6,FALSE())</f>
        <v>Alaska</v>
      </c>
      <c r="J1347" s="4" t="str">
        <f>Cleaned_SalesTable!D1347</f>
        <v>PROD63</v>
      </c>
      <c r="K1347" s="4" t="str">
        <f>VLOOKUP(J1347,Cleaned_ProductTable!$A:$F,2,FALSE())</f>
        <v>Organic Sunscreen Lotion</v>
      </c>
      <c r="L1347" s="4" t="str">
        <f>VLOOKUP(J1347,Cleaned_ProductTable!$A:$F,3,FALSE())</f>
        <v>Beauty</v>
      </c>
      <c r="M1347" s="4" t="str">
        <f>VLOOKUP(J1347,Cleaned_ProductTable!$A:$F,4,FALSE())</f>
        <v>Anderson-Riley</v>
      </c>
      <c r="N1347" s="4">
        <f>VLOOKUP(J1347,Cleaned_ProductTable!$A:$F,5,FALSE())</f>
        <v>266.86</v>
      </c>
      <c r="O1347" s="4" t="str">
        <f>Cleaned_SalesTable!E1347</f>
        <v>STORE16</v>
      </c>
      <c r="P1347" s="4" t="str">
        <f>VLOOKUP(O1347,Cleaned_StoreTable!$A:$F,2,FALSE())</f>
        <v>Frederick-Wright</v>
      </c>
      <c r="Q1347" s="4" t="str">
        <f>VLOOKUP(O1347,Cleaned_StoreTable!$A:$F,3,FALSE())</f>
        <v>West</v>
      </c>
      <c r="R1347" s="4" t="str">
        <f>VLOOKUP(O1347,Cleaned_StoreTable!$A:$F,5,FALSE())</f>
        <v>Flagship</v>
      </c>
      <c r="S1347" s="4">
        <f>Cleaned_SalesTable!F1347</f>
        <v>3</v>
      </c>
      <c r="T1347" s="9">
        <f>Cleaned_SalesTable!G1347</f>
        <v>841.37</v>
      </c>
      <c r="U1347" s="8">
        <f>Cleaned_SalesTable!H1347</f>
        <v>0.28999999999999998</v>
      </c>
      <c r="V1347" s="4" t="str">
        <f>Cleaned_SalesTable!I1347</f>
        <v>PayPal</v>
      </c>
      <c r="W1347" s="9">
        <f>Cleaned_SalesTable!J1347</f>
        <v>1792.1180999999999</v>
      </c>
      <c r="X1347" s="9">
        <f t="shared" si="128"/>
        <v>800.58</v>
      </c>
      <c r="Y1347" s="9">
        <f t="shared" si="129"/>
        <v>991.54</v>
      </c>
      <c r="Z1347" s="10">
        <f t="shared" si="130"/>
        <v>0.55330000000000001</v>
      </c>
      <c r="AA1347" s="4" t="str">
        <f t="shared" si="131"/>
        <v>High Value</v>
      </c>
    </row>
    <row r="1348" spans="1:27" ht="15" customHeight="1" x14ac:dyDescent="0.3">
      <c r="A1348" s="4" t="str">
        <f>Cleaned_SalesTable!A1348</f>
        <v>SALE1346</v>
      </c>
      <c r="B1348" s="26">
        <f>Cleaned_SalesTable!B1348</f>
        <v>45249</v>
      </c>
      <c r="C1348" s="4" t="str">
        <f t="shared" si="126"/>
        <v>Nov-2023</v>
      </c>
      <c r="D1348" s="24">
        <f t="shared" si="127"/>
        <v>2023</v>
      </c>
      <c r="E1348" s="4" t="str">
        <f>Cleaned_SalesTable!C1348</f>
        <v>CUST1261</v>
      </c>
      <c r="F1348" s="4" t="str">
        <f>VLOOKUP(E1348,Cleaned_CustomerTable!$A:$H,2,FALSE())</f>
        <v>Carol Bishop</v>
      </c>
      <c r="G1348" s="24">
        <f>VLOOKUP(E1348,Cleaned_CustomerTable!$A:$H,3,FALSE())</f>
        <v>27</v>
      </c>
      <c r="H1348" s="4" t="str">
        <f>VLOOKUP(E1348,Cleaned_CustomerTable!$A:$H,8,FALSE())</f>
        <v>Silver</v>
      </c>
      <c r="I1348" s="4" t="str">
        <f>VLOOKUP(E1348,Cleaned_CustomerTable!$A:$H,6,FALSE())</f>
        <v>Oregon</v>
      </c>
      <c r="J1348" s="4" t="str">
        <f>Cleaned_SalesTable!D1348</f>
        <v>PROD48</v>
      </c>
      <c r="K1348" s="4" t="str">
        <f>VLOOKUP(J1348,Cleaned_ProductTable!$A:$F,2,FALSE())</f>
        <v>Car Dashboard Phone Holder</v>
      </c>
      <c r="L1348" s="4" t="str">
        <f>VLOOKUP(J1348,Cleaned_ProductTable!$A:$F,3,FALSE())</f>
        <v>Electronics</v>
      </c>
      <c r="M1348" s="4" t="str">
        <f>VLOOKUP(J1348,Cleaned_ProductTable!$A:$F,4,FALSE())</f>
        <v>Byrd, Stewart and Valdez</v>
      </c>
      <c r="N1348" s="4">
        <f>VLOOKUP(J1348,Cleaned_ProductTable!$A:$F,5,FALSE())</f>
        <v>177.98</v>
      </c>
      <c r="O1348" s="4" t="str">
        <f>Cleaned_SalesTable!E1348</f>
        <v>STORE9</v>
      </c>
      <c r="P1348" s="4" t="str">
        <f>VLOOKUP(O1348,Cleaned_StoreTable!$A:$F,2,FALSE())</f>
        <v>Moore, Padilla and Butler</v>
      </c>
      <c r="Q1348" s="4" t="str">
        <f>VLOOKUP(O1348,Cleaned_StoreTable!$A:$F,3,FALSE())</f>
        <v>South</v>
      </c>
      <c r="R1348" s="4" t="str">
        <f>VLOOKUP(O1348,Cleaned_StoreTable!$A:$F,5,FALSE())</f>
        <v>Flagship</v>
      </c>
      <c r="S1348" s="4">
        <f>Cleaned_SalesTable!F1348</f>
        <v>2</v>
      </c>
      <c r="T1348" s="9">
        <f>Cleaned_SalesTable!G1348</f>
        <v>636.51</v>
      </c>
      <c r="U1348" s="8">
        <f>Cleaned_SalesTable!H1348</f>
        <v>0.25</v>
      </c>
      <c r="V1348" s="4" t="str">
        <f>Cleaned_SalesTable!I1348</f>
        <v>Credit Card</v>
      </c>
      <c r="W1348" s="9">
        <f>Cleaned_SalesTable!J1348</f>
        <v>954.76499999999999</v>
      </c>
      <c r="X1348" s="9">
        <f t="shared" si="128"/>
        <v>355.96</v>
      </c>
      <c r="Y1348" s="9">
        <f t="shared" si="129"/>
        <v>598.80999999999995</v>
      </c>
      <c r="Z1348" s="10">
        <f t="shared" si="130"/>
        <v>0.62719999999999998</v>
      </c>
      <c r="AA1348" s="4" t="str">
        <f t="shared" si="131"/>
        <v>Standard</v>
      </c>
    </row>
    <row r="1349" spans="1:27" ht="15" customHeight="1" x14ac:dyDescent="0.3">
      <c r="A1349" s="4" t="str">
        <f>Cleaned_SalesTable!A1349</f>
        <v>SALE1347</v>
      </c>
      <c r="B1349" s="26">
        <f>Cleaned_SalesTable!B1349</f>
        <v>45659</v>
      </c>
      <c r="C1349" s="4" t="str">
        <f t="shared" si="126"/>
        <v>Jan-2025</v>
      </c>
      <c r="D1349" s="24">
        <f t="shared" si="127"/>
        <v>2025</v>
      </c>
      <c r="E1349" s="4" t="str">
        <f>Cleaned_SalesTable!C1349</f>
        <v>CUST1091</v>
      </c>
      <c r="F1349" s="4" t="str">
        <f>VLOOKUP(E1349,Cleaned_CustomerTable!$A:$H,2,FALSE())</f>
        <v>Donna Gregory</v>
      </c>
      <c r="G1349" s="24">
        <f>VLOOKUP(E1349,Cleaned_CustomerTable!$A:$H,3,FALSE())</f>
        <v>29</v>
      </c>
      <c r="H1349" s="4" t="str">
        <f>VLOOKUP(E1349,Cleaned_CustomerTable!$A:$H,8,FALSE())</f>
        <v>Silver</v>
      </c>
      <c r="I1349" s="4" t="str">
        <f>VLOOKUP(E1349,Cleaned_CustomerTable!$A:$H,6,FALSE())</f>
        <v>Arizona</v>
      </c>
      <c r="J1349" s="4" t="str">
        <f>Cleaned_SalesTable!D1349</f>
        <v>PROD45</v>
      </c>
      <c r="K1349" s="4" t="str">
        <f>VLOOKUP(J1349,Cleaned_ProductTable!$A:$F,2,FALSE())</f>
        <v>High-Grip Football</v>
      </c>
      <c r="L1349" s="4" t="str">
        <f>VLOOKUP(J1349,Cleaned_ProductTable!$A:$F,3,FALSE())</f>
        <v>Sports</v>
      </c>
      <c r="M1349" s="4" t="str">
        <f>VLOOKUP(J1349,Cleaned_ProductTable!$A:$F,4,FALSE())</f>
        <v>Bridges, Banks and Cummings</v>
      </c>
      <c r="N1349" s="4">
        <f>VLOOKUP(J1349,Cleaned_ProductTable!$A:$F,5,FALSE())</f>
        <v>318.91000000000003</v>
      </c>
      <c r="O1349" s="4" t="str">
        <f>Cleaned_SalesTable!E1349</f>
        <v>STORE8</v>
      </c>
      <c r="P1349" s="4" t="str">
        <f>VLOOKUP(O1349,Cleaned_StoreTable!$A:$F,2,FALSE())</f>
        <v>Bean, Jones and Park</v>
      </c>
      <c r="Q1349" s="4" t="str">
        <f>VLOOKUP(O1349,Cleaned_StoreTable!$A:$F,3,FALSE())</f>
        <v>West</v>
      </c>
      <c r="R1349" s="4" t="str">
        <f>VLOOKUP(O1349,Cleaned_StoreTable!$A:$F,5,FALSE())</f>
        <v>Online</v>
      </c>
      <c r="S1349" s="4">
        <f>Cleaned_SalesTable!F1349</f>
        <v>2</v>
      </c>
      <c r="T1349" s="9">
        <f>Cleaned_SalesTable!G1349</f>
        <v>732.37</v>
      </c>
      <c r="U1349" s="8">
        <f>Cleaned_SalesTable!H1349</f>
        <v>0.22</v>
      </c>
      <c r="V1349" s="4" t="str">
        <f>Cleaned_SalesTable!I1349</f>
        <v>COD</v>
      </c>
      <c r="W1349" s="9">
        <f>Cleaned_SalesTable!J1349</f>
        <v>1142.4972</v>
      </c>
      <c r="X1349" s="9">
        <f t="shared" si="128"/>
        <v>637.82000000000005</v>
      </c>
      <c r="Y1349" s="9">
        <f t="shared" si="129"/>
        <v>504.68</v>
      </c>
      <c r="Z1349" s="10">
        <f t="shared" si="130"/>
        <v>0.44169999999999998</v>
      </c>
      <c r="AA1349" s="4" t="str">
        <f t="shared" si="131"/>
        <v>High Value</v>
      </c>
    </row>
    <row r="1350" spans="1:27" ht="15" customHeight="1" x14ac:dyDescent="0.3">
      <c r="A1350" s="4" t="str">
        <f>Cleaned_SalesTable!A1350</f>
        <v>SALE1348</v>
      </c>
      <c r="B1350" s="26">
        <f>Cleaned_SalesTable!B1350</f>
        <v>45927</v>
      </c>
      <c r="C1350" s="4" t="str">
        <f t="shared" si="126"/>
        <v>Sep-2025</v>
      </c>
      <c r="D1350" s="24">
        <f t="shared" si="127"/>
        <v>2025</v>
      </c>
      <c r="E1350" s="4" t="str">
        <f>Cleaned_SalesTable!C1350</f>
        <v>CUST1164</v>
      </c>
      <c r="F1350" s="4" t="str">
        <f>VLOOKUP(E1350,Cleaned_CustomerTable!$A:$H,2,FALSE())</f>
        <v>Daniel Rivas</v>
      </c>
      <c r="G1350" s="24">
        <f>VLOOKUP(E1350,Cleaned_CustomerTable!$A:$H,3,FALSE())</f>
        <v>39</v>
      </c>
      <c r="H1350" s="4" t="str">
        <f>VLOOKUP(E1350,Cleaned_CustomerTable!$A:$H,8,FALSE())</f>
        <v>Silver</v>
      </c>
      <c r="I1350" s="4" t="str">
        <f>VLOOKUP(E1350,Cleaned_CustomerTable!$A:$H,6,FALSE())</f>
        <v>Georgia</v>
      </c>
      <c r="J1350" s="4" t="str">
        <f>Cleaned_SalesTable!D1350</f>
        <v>PROD54</v>
      </c>
      <c r="K1350" s="4" t="str">
        <f>VLOOKUP(J1350,Cleaned_ProductTable!$A:$F,2,FALSE())</f>
        <v>Sports Stopwatch Pro</v>
      </c>
      <c r="L1350" s="4" t="str">
        <f>VLOOKUP(J1350,Cleaned_ProductTable!$A:$F,3,FALSE())</f>
        <v>Sports</v>
      </c>
      <c r="M1350" s="4" t="str">
        <f>VLOOKUP(J1350,Cleaned_ProductTable!$A:$F,4,FALSE())</f>
        <v>Thompson-French</v>
      </c>
      <c r="N1350" s="4">
        <f>VLOOKUP(J1350,Cleaned_ProductTable!$A:$F,5,FALSE())</f>
        <v>434.84</v>
      </c>
      <c r="O1350" s="4" t="str">
        <f>Cleaned_SalesTable!E1350</f>
        <v>STORE16</v>
      </c>
      <c r="P1350" s="4" t="str">
        <f>VLOOKUP(O1350,Cleaned_StoreTable!$A:$F,2,FALSE())</f>
        <v>Frederick-Wright</v>
      </c>
      <c r="Q1350" s="4" t="str">
        <f>VLOOKUP(O1350,Cleaned_StoreTable!$A:$F,3,FALSE())</f>
        <v>West</v>
      </c>
      <c r="R1350" s="4" t="str">
        <f>VLOOKUP(O1350,Cleaned_StoreTable!$A:$F,5,FALSE())</f>
        <v>Flagship</v>
      </c>
      <c r="S1350" s="4">
        <f>Cleaned_SalesTable!F1350</f>
        <v>3</v>
      </c>
      <c r="T1350" s="9">
        <f>Cleaned_SalesTable!G1350</f>
        <v>183.44</v>
      </c>
      <c r="U1350" s="8">
        <f>Cleaned_SalesTable!H1350</f>
        <v>0.28000000000000003</v>
      </c>
      <c r="V1350" s="4" t="str">
        <f>Cleaned_SalesTable!I1350</f>
        <v>COD</v>
      </c>
      <c r="W1350" s="9">
        <f>Cleaned_SalesTable!J1350</f>
        <v>396.23039999999997</v>
      </c>
      <c r="X1350" s="9">
        <f t="shared" si="128"/>
        <v>1304.52</v>
      </c>
      <c r="Y1350" s="9">
        <f t="shared" si="129"/>
        <v>-908.29</v>
      </c>
      <c r="Z1350" s="10">
        <f t="shared" si="130"/>
        <v>-2.2923</v>
      </c>
      <c r="AA1350" s="4" t="str">
        <f t="shared" si="131"/>
        <v>Standard</v>
      </c>
    </row>
    <row r="1351" spans="1:27" ht="15" customHeight="1" x14ac:dyDescent="0.3">
      <c r="A1351" s="4" t="str">
        <f>Cleaned_SalesTable!A1351</f>
        <v>SALE1349</v>
      </c>
      <c r="B1351" s="26">
        <f>Cleaned_SalesTable!B1351</f>
        <v>45373</v>
      </c>
      <c r="C1351" s="4" t="str">
        <f t="shared" si="126"/>
        <v>Mar-2024</v>
      </c>
      <c r="D1351" s="24">
        <f t="shared" si="127"/>
        <v>2024</v>
      </c>
      <c r="E1351" s="4" t="str">
        <f>Cleaned_SalesTable!C1351</f>
        <v>CUST1065</v>
      </c>
      <c r="F1351" s="4" t="str">
        <f>VLOOKUP(E1351,Cleaned_CustomerTable!$A:$H,2,FALSE())</f>
        <v>Michael Thomas</v>
      </c>
      <c r="G1351" s="24">
        <f>VLOOKUP(E1351,Cleaned_CustomerTable!$A:$H,3,FALSE())</f>
        <v>21</v>
      </c>
      <c r="H1351" s="4" t="str">
        <f>VLOOKUP(E1351,Cleaned_CustomerTable!$A:$H,8,FALSE())</f>
        <v>Silver</v>
      </c>
      <c r="I1351" s="4" t="str">
        <f>VLOOKUP(E1351,Cleaned_CustomerTable!$A:$H,6,FALSE())</f>
        <v>Nevada</v>
      </c>
      <c r="J1351" s="4" t="str">
        <f>Cleaned_SalesTable!D1351</f>
        <v>PROD11</v>
      </c>
      <c r="K1351" s="4" t="str">
        <f>VLOOKUP(J1351,Cleaned_ProductTable!$A:$F,2,FALSE())</f>
        <v>HD Smart TV Stick</v>
      </c>
      <c r="L1351" s="4" t="str">
        <f>VLOOKUP(J1351,Cleaned_ProductTable!$A:$F,3,FALSE())</f>
        <v>Electronics</v>
      </c>
      <c r="M1351" s="4" t="str">
        <f>VLOOKUP(J1351,Cleaned_ProductTable!$A:$F,4,FALSE())</f>
        <v>Gibson, Hobbs and Weaver</v>
      </c>
      <c r="N1351" s="4">
        <f>VLOOKUP(J1351,Cleaned_ProductTable!$A:$F,5,FALSE())</f>
        <v>449.4</v>
      </c>
      <c r="O1351" s="4" t="str">
        <f>Cleaned_SalesTable!E1351</f>
        <v>STORE13</v>
      </c>
      <c r="P1351" s="4" t="str">
        <f>VLOOKUP(O1351,Cleaned_StoreTable!$A:$F,2,FALSE())</f>
        <v>Gardner, Humphrey and Contreras</v>
      </c>
      <c r="Q1351" s="4" t="str">
        <f>VLOOKUP(O1351,Cleaned_StoreTable!$A:$F,3,FALSE())</f>
        <v>East</v>
      </c>
      <c r="R1351" s="4" t="str">
        <f>VLOOKUP(O1351,Cleaned_StoreTable!$A:$F,5,FALSE())</f>
        <v>Flagship</v>
      </c>
      <c r="S1351" s="4">
        <f>Cleaned_SalesTable!F1351</f>
        <v>4</v>
      </c>
      <c r="T1351" s="9">
        <f>Cleaned_SalesTable!G1351</f>
        <v>898.58</v>
      </c>
      <c r="U1351" s="8">
        <f>Cleaned_SalesTable!H1351</f>
        <v>0.16</v>
      </c>
      <c r="V1351" s="4" t="str">
        <f>Cleaned_SalesTable!I1351</f>
        <v>PayPal</v>
      </c>
      <c r="W1351" s="9">
        <f>Cleaned_SalesTable!J1351</f>
        <v>3019.2287999999999</v>
      </c>
      <c r="X1351" s="9">
        <f t="shared" si="128"/>
        <v>1797.6</v>
      </c>
      <c r="Y1351" s="9">
        <f t="shared" si="129"/>
        <v>1221.6300000000001</v>
      </c>
      <c r="Z1351" s="10">
        <f t="shared" si="130"/>
        <v>0.40460000000000002</v>
      </c>
      <c r="AA1351" s="4" t="str">
        <f t="shared" si="131"/>
        <v>High Value</v>
      </c>
    </row>
    <row r="1352" spans="1:27" ht="15" customHeight="1" x14ac:dyDescent="0.3">
      <c r="A1352" s="4" t="str">
        <f>Cleaned_SalesTable!A1352</f>
        <v>SALE1350</v>
      </c>
      <c r="B1352" s="26">
        <f>Cleaned_SalesTable!B1352</f>
        <v>45529</v>
      </c>
      <c r="C1352" s="4" t="str">
        <f t="shared" si="126"/>
        <v>Aug-2024</v>
      </c>
      <c r="D1352" s="24">
        <f t="shared" si="127"/>
        <v>2024</v>
      </c>
      <c r="E1352" s="4" t="str">
        <f>Cleaned_SalesTable!C1352</f>
        <v>CUST1390</v>
      </c>
      <c r="F1352" s="4" t="str">
        <f>VLOOKUP(E1352,Cleaned_CustomerTable!$A:$H,2,FALSE())</f>
        <v>Daniel Bell</v>
      </c>
      <c r="G1352" s="24">
        <f>VLOOKUP(E1352,Cleaned_CustomerTable!$A:$H,3,FALSE())</f>
        <v>56</v>
      </c>
      <c r="H1352" s="4" t="str">
        <f>VLOOKUP(E1352,Cleaned_CustomerTable!$A:$H,8,FALSE())</f>
        <v>Silver</v>
      </c>
      <c r="I1352" s="4" t="str">
        <f>VLOOKUP(E1352,Cleaned_CustomerTable!$A:$H,6,FALSE())</f>
        <v>Arkansas</v>
      </c>
      <c r="J1352" s="4" t="str">
        <f>Cleaned_SalesTable!D1352</f>
        <v>PROD23</v>
      </c>
      <c r="K1352" s="4" t="str">
        <f>VLOOKUP(J1352,Cleaned_ProductTable!$A:$F,2,FALSE())</f>
        <v>Men's Formal Shirt</v>
      </c>
      <c r="L1352" s="4" t="str">
        <f>VLOOKUP(J1352,Cleaned_ProductTable!$A:$F,3,FALSE())</f>
        <v>Clothing</v>
      </c>
      <c r="M1352" s="4" t="str">
        <f>VLOOKUP(J1352,Cleaned_ProductTable!$A:$F,4,FALSE())</f>
        <v>Moon, Mora and Santos</v>
      </c>
      <c r="N1352" s="4">
        <f>VLOOKUP(J1352,Cleaned_ProductTable!$A:$F,5,FALSE())</f>
        <v>265.73</v>
      </c>
      <c r="O1352" s="4" t="str">
        <f>Cleaned_SalesTable!E1352</f>
        <v>STORE2</v>
      </c>
      <c r="P1352" s="4" t="str">
        <f>VLOOKUP(O1352,Cleaned_StoreTable!$A:$F,2,FALSE())</f>
        <v>Black-Horn</v>
      </c>
      <c r="Q1352" s="4" t="str">
        <f>VLOOKUP(O1352,Cleaned_StoreTable!$A:$F,3,FALSE())</f>
        <v>South</v>
      </c>
      <c r="R1352" s="4" t="str">
        <f>VLOOKUP(O1352,Cleaned_StoreTable!$A:$F,5,FALSE())</f>
        <v>Outlet</v>
      </c>
      <c r="S1352" s="4">
        <f>Cleaned_SalesTable!F1352</f>
        <v>3</v>
      </c>
      <c r="T1352" s="9">
        <f>Cleaned_SalesTable!G1352</f>
        <v>152.41</v>
      </c>
      <c r="U1352" s="8">
        <f>Cleaned_SalesTable!H1352</f>
        <v>0.25</v>
      </c>
      <c r="V1352" s="4" t="str">
        <f>Cleaned_SalesTable!I1352</f>
        <v>Credit Card</v>
      </c>
      <c r="W1352" s="9">
        <f>Cleaned_SalesTable!J1352</f>
        <v>342.92250000000001</v>
      </c>
      <c r="X1352" s="9">
        <f t="shared" si="128"/>
        <v>797.19</v>
      </c>
      <c r="Y1352" s="9">
        <f t="shared" si="129"/>
        <v>-454.27</v>
      </c>
      <c r="Z1352" s="10">
        <f t="shared" si="130"/>
        <v>-1.3247</v>
      </c>
      <c r="AA1352" s="4" t="str">
        <f t="shared" si="131"/>
        <v>Standard</v>
      </c>
    </row>
    <row r="1353" spans="1:27" ht="15" customHeight="1" x14ac:dyDescent="0.3">
      <c r="A1353" s="4" t="str">
        <f>Cleaned_SalesTable!A1353</f>
        <v>SALE1351</v>
      </c>
      <c r="B1353" s="26">
        <f>Cleaned_SalesTable!B1353</f>
        <v>45872</v>
      </c>
      <c r="C1353" s="4" t="str">
        <f t="shared" si="126"/>
        <v>Aug-2025</v>
      </c>
      <c r="D1353" s="24">
        <f t="shared" si="127"/>
        <v>2025</v>
      </c>
      <c r="E1353" s="4" t="str">
        <f>Cleaned_SalesTable!C1353</f>
        <v>CUST1223</v>
      </c>
      <c r="F1353" s="4" t="str">
        <f>VLOOKUP(E1353,Cleaned_CustomerTable!$A:$H,2,FALSE())</f>
        <v>Robert Harris</v>
      </c>
      <c r="G1353" s="24">
        <f>VLOOKUP(E1353,Cleaned_CustomerTable!$A:$H,3,FALSE())</f>
        <v>50</v>
      </c>
      <c r="H1353" s="4" t="str">
        <f>VLOOKUP(E1353,Cleaned_CustomerTable!$A:$H,8,FALSE())</f>
        <v>Platinum</v>
      </c>
      <c r="I1353" s="4" t="str">
        <f>VLOOKUP(E1353,Cleaned_CustomerTable!$A:$H,6,FALSE())</f>
        <v>Iowa</v>
      </c>
      <c r="J1353" s="4" t="str">
        <f>Cleaned_SalesTable!D1353</f>
        <v>PROD92</v>
      </c>
      <c r="K1353" s="4" t="str">
        <f>VLOOKUP(J1353,Cleaned_ProductTable!$A:$F,2,FALSE())</f>
        <v>Microwave Oven</v>
      </c>
      <c r="L1353" s="4" t="str">
        <f>VLOOKUP(J1353,Cleaned_ProductTable!$A:$F,3,FALSE())</f>
        <v>Home</v>
      </c>
      <c r="M1353" s="4" t="str">
        <f>VLOOKUP(J1353,Cleaned_ProductTable!$A:$F,4,FALSE())</f>
        <v>Green, Powell and Palmer</v>
      </c>
      <c r="N1353" s="4">
        <f>VLOOKUP(J1353,Cleaned_ProductTable!$A:$F,5,FALSE())</f>
        <v>447.43</v>
      </c>
      <c r="O1353" s="4" t="str">
        <f>Cleaned_SalesTable!E1353</f>
        <v>STORE14</v>
      </c>
      <c r="P1353" s="4" t="str">
        <f>VLOOKUP(O1353,Cleaned_StoreTable!$A:$F,2,FALSE())</f>
        <v>Mcdonald Inc</v>
      </c>
      <c r="Q1353" s="4" t="str">
        <f>VLOOKUP(O1353,Cleaned_StoreTable!$A:$F,3,FALSE())</f>
        <v>South</v>
      </c>
      <c r="R1353" s="4" t="str">
        <f>VLOOKUP(O1353,Cleaned_StoreTable!$A:$F,5,FALSE())</f>
        <v>Outlet</v>
      </c>
      <c r="S1353" s="4">
        <f>Cleaned_SalesTable!F1353</f>
        <v>3</v>
      </c>
      <c r="T1353" s="9">
        <f>Cleaned_SalesTable!G1353</f>
        <v>972.58</v>
      </c>
      <c r="U1353" s="8">
        <f>Cleaned_SalesTable!H1353</f>
        <v>0.28000000000000003</v>
      </c>
      <c r="V1353" s="4" t="str">
        <f>Cleaned_SalesTable!I1353</f>
        <v>COD</v>
      </c>
      <c r="W1353" s="9">
        <f>Cleaned_SalesTable!J1353</f>
        <v>2100.7728000000002</v>
      </c>
      <c r="X1353" s="9">
        <f t="shared" si="128"/>
        <v>1342.29</v>
      </c>
      <c r="Y1353" s="9">
        <f t="shared" si="129"/>
        <v>758.48</v>
      </c>
      <c r="Z1353" s="10">
        <f t="shared" si="130"/>
        <v>0.36099999999999999</v>
      </c>
      <c r="AA1353" s="4" t="str">
        <f t="shared" si="131"/>
        <v>High Value</v>
      </c>
    </row>
    <row r="1354" spans="1:27" ht="15" customHeight="1" x14ac:dyDescent="0.3">
      <c r="A1354" s="4" t="str">
        <f>Cleaned_SalesTable!A1354</f>
        <v>SALE1352</v>
      </c>
      <c r="B1354" s="26">
        <f>Cleaned_SalesTable!B1354</f>
        <v>45267</v>
      </c>
      <c r="C1354" s="4" t="str">
        <f t="shared" si="126"/>
        <v>Dec-2023</v>
      </c>
      <c r="D1354" s="24">
        <f t="shared" si="127"/>
        <v>2023</v>
      </c>
      <c r="E1354" s="4" t="str">
        <f>Cleaned_SalesTable!C1354</f>
        <v>CUST1466</v>
      </c>
      <c r="F1354" s="4" t="str">
        <f>VLOOKUP(E1354,Cleaned_CustomerTable!$A:$H,2,FALSE())</f>
        <v>Cynthia Parrish</v>
      </c>
      <c r="G1354" s="24">
        <f>VLOOKUP(E1354,Cleaned_CustomerTable!$A:$H,3,FALSE())</f>
        <v>18</v>
      </c>
      <c r="H1354" s="4" t="str">
        <f>VLOOKUP(E1354,Cleaned_CustomerTable!$A:$H,8,FALSE())</f>
        <v>Silver</v>
      </c>
      <c r="I1354" s="4" t="str">
        <f>VLOOKUP(E1354,Cleaned_CustomerTable!$A:$H,6,FALSE())</f>
        <v>Minnesota</v>
      </c>
      <c r="J1354" s="4" t="str">
        <f>Cleaned_SalesTable!D1354</f>
        <v>PROD69</v>
      </c>
      <c r="K1354" s="4" t="str">
        <f>VLOOKUP(J1354,Cleaned_ProductTable!$A:$F,2,FALSE())</f>
        <v>Men's Sports Shorts</v>
      </c>
      <c r="L1354" s="4" t="str">
        <f>VLOOKUP(J1354,Cleaned_ProductTable!$A:$F,3,FALSE())</f>
        <v>Clothing</v>
      </c>
      <c r="M1354" s="4" t="str">
        <f>VLOOKUP(J1354,Cleaned_ProductTable!$A:$F,4,FALSE())</f>
        <v>Fitzpatrick Ltd</v>
      </c>
      <c r="N1354" s="4">
        <f>VLOOKUP(J1354,Cleaned_ProductTable!$A:$F,5,FALSE())</f>
        <v>218.22</v>
      </c>
      <c r="O1354" s="4" t="str">
        <f>Cleaned_SalesTable!E1354</f>
        <v>STORE11</v>
      </c>
      <c r="P1354" s="4" t="str">
        <f>VLOOKUP(O1354,Cleaned_StoreTable!$A:$F,2,FALSE())</f>
        <v>Aguirre-Keller</v>
      </c>
      <c r="Q1354" s="4" t="str">
        <f>VLOOKUP(O1354,Cleaned_StoreTable!$A:$F,3,FALSE())</f>
        <v>South</v>
      </c>
      <c r="R1354" s="4" t="str">
        <f>VLOOKUP(O1354,Cleaned_StoreTable!$A:$F,5,FALSE())</f>
        <v>Online</v>
      </c>
      <c r="S1354" s="4">
        <f>Cleaned_SalesTable!F1354</f>
        <v>4</v>
      </c>
      <c r="T1354" s="9">
        <f>Cleaned_SalesTable!G1354</f>
        <v>136.4</v>
      </c>
      <c r="U1354" s="8">
        <f>Cleaned_SalesTable!H1354</f>
        <v>0.04</v>
      </c>
      <c r="V1354" s="4" t="str">
        <f>Cleaned_SalesTable!I1354</f>
        <v>COD</v>
      </c>
      <c r="W1354" s="9">
        <f>Cleaned_SalesTable!J1354</f>
        <v>523.77599999999995</v>
      </c>
      <c r="X1354" s="9">
        <f t="shared" si="128"/>
        <v>872.88</v>
      </c>
      <c r="Y1354" s="9">
        <f t="shared" si="129"/>
        <v>-349.1</v>
      </c>
      <c r="Z1354" s="10">
        <f t="shared" si="130"/>
        <v>-0.66649999999999998</v>
      </c>
      <c r="AA1354" s="4" t="str">
        <f t="shared" si="131"/>
        <v>Standard</v>
      </c>
    </row>
    <row r="1355" spans="1:27" ht="15" customHeight="1" x14ac:dyDescent="0.3">
      <c r="A1355" s="4" t="str">
        <f>Cleaned_SalesTable!A1355</f>
        <v>SALE1353</v>
      </c>
      <c r="B1355" s="26">
        <f>Cleaned_SalesTable!B1355</f>
        <v>45894</v>
      </c>
      <c r="C1355" s="4" t="str">
        <f t="shared" si="126"/>
        <v>Aug-2025</v>
      </c>
      <c r="D1355" s="24">
        <f t="shared" si="127"/>
        <v>2025</v>
      </c>
      <c r="E1355" s="4" t="str">
        <f>Cleaned_SalesTable!C1355</f>
        <v>CUST1400</v>
      </c>
      <c r="F1355" s="4" t="str">
        <f>VLOOKUP(E1355,Cleaned_CustomerTable!$A:$H,2,FALSE())</f>
        <v>Mark Rogers</v>
      </c>
      <c r="G1355" s="24">
        <f>VLOOKUP(E1355,Cleaned_CustomerTable!$A:$H,3,FALSE())</f>
        <v>57</v>
      </c>
      <c r="H1355" s="4" t="str">
        <f>VLOOKUP(E1355,Cleaned_CustomerTable!$A:$H,8,FALSE())</f>
        <v>Platinum</v>
      </c>
      <c r="I1355" s="4" t="str">
        <f>VLOOKUP(E1355,Cleaned_CustomerTable!$A:$H,6,FALSE())</f>
        <v>Oklahoma</v>
      </c>
      <c r="J1355" s="4" t="str">
        <f>Cleaned_SalesTable!D1355</f>
        <v>PROD94</v>
      </c>
      <c r="K1355" s="4" t="str">
        <f>VLOOKUP(J1355,Cleaned_ProductTable!$A:$F,2,FALSE())</f>
        <v>Vitamin E Body Lotion</v>
      </c>
      <c r="L1355" s="4" t="str">
        <f>VLOOKUP(J1355,Cleaned_ProductTable!$A:$F,3,FALSE())</f>
        <v>Beauty</v>
      </c>
      <c r="M1355" s="4" t="str">
        <f>VLOOKUP(J1355,Cleaned_ProductTable!$A:$F,4,FALSE())</f>
        <v>Hoffman-Williams</v>
      </c>
      <c r="N1355" s="4">
        <f>VLOOKUP(J1355,Cleaned_ProductTable!$A:$F,5,FALSE())</f>
        <v>358.47</v>
      </c>
      <c r="O1355" s="4" t="str">
        <f>Cleaned_SalesTable!E1355</f>
        <v>STORE15</v>
      </c>
      <c r="P1355" s="4" t="str">
        <f>VLOOKUP(O1355,Cleaned_StoreTable!$A:$F,2,FALSE())</f>
        <v>Shelton PLC</v>
      </c>
      <c r="Q1355" s="4" t="str">
        <f>VLOOKUP(O1355,Cleaned_StoreTable!$A:$F,3,FALSE())</f>
        <v>North</v>
      </c>
      <c r="R1355" s="4" t="str">
        <f>VLOOKUP(O1355,Cleaned_StoreTable!$A:$F,5,FALSE())</f>
        <v>Flagship</v>
      </c>
      <c r="S1355" s="4">
        <f>Cleaned_SalesTable!F1355</f>
        <v>1</v>
      </c>
      <c r="T1355" s="9">
        <f>Cleaned_SalesTable!G1355</f>
        <v>509.63</v>
      </c>
      <c r="U1355" s="8">
        <f>Cleaned_SalesTable!H1355</f>
        <v>0.27</v>
      </c>
      <c r="V1355" s="4" t="str">
        <f>Cleaned_SalesTable!I1355</f>
        <v>COD</v>
      </c>
      <c r="W1355" s="9">
        <f>Cleaned_SalesTable!J1355</f>
        <v>372.0299</v>
      </c>
      <c r="X1355" s="9">
        <f t="shared" si="128"/>
        <v>358.47</v>
      </c>
      <c r="Y1355" s="9">
        <f t="shared" si="129"/>
        <v>13.56</v>
      </c>
      <c r="Z1355" s="10">
        <f t="shared" si="130"/>
        <v>3.6400000000000002E-2</v>
      </c>
      <c r="AA1355" s="4" t="str">
        <f t="shared" si="131"/>
        <v>Standard</v>
      </c>
    </row>
    <row r="1356" spans="1:27" ht="15" customHeight="1" x14ac:dyDescent="0.3">
      <c r="A1356" s="4" t="str">
        <f>Cleaned_SalesTable!A1356</f>
        <v>SALE1354</v>
      </c>
      <c r="B1356" s="26">
        <f>Cleaned_SalesTable!B1356</f>
        <v>45331</v>
      </c>
      <c r="C1356" s="4" t="str">
        <f t="shared" si="126"/>
        <v>Feb-2024</v>
      </c>
      <c r="D1356" s="24">
        <f t="shared" si="127"/>
        <v>2024</v>
      </c>
      <c r="E1356" s="4" t="str">
        <f>Cleaned_SalesTable!C1356</f>
        <v>CUST1003</v>
      </c>
      <c r="F1356" s="4" t="str">
        <f>VLOOKUP(E1356,Cleaned_CustomerTable!$A:$H,2,FALSE())</f>
        <v>Jeremy Harris</v>
      </c>
      <c r="G1356" s="24">
        <f>VLOOKUP(E1356,Cleaned_CustomerTable!$A:$H,3,FALSE())</f>
        <v>59</v>
      </c>
      <c r="H1356" s="4" t="str">
        <f>VLOOKUP(E1356,Cleaned_CustomerTable!$A:$H,8,FALSE())</f>
        <v>Bronze</v>
      </c>
      <c r="I1356" s="4" t="str">
        <f>VLOOKUP(E1356,Cleaned_CustomerTable!$A:$H,6,FALSE())</f>
        <v>Ohio</v>
      </c>
      <c r="J1356" s="4" t="str">
        <f>Cleaned_SalesTable!D1356</f>
        <v>PROD97</v>
      </c>
      <c r="K1356" s="4" t="str">
        <f>VLOOKUP(J1356,Cleaned_ProductTable!$A:$F,2,FALSE())</f>
        <v>Cricket Bat</v>
      </c>
      <c r="L1356" s="4" t="str">
        <f>VLOOKUP(J1356,Cleaned_ProductTable!$A:$F,3,FALSE())</f>
        <v>Sports</v>
      </c>
      <c r="M1356" s="4" t="str">
        <f>VLOOKUP(J1356,Cleaned_ProductTable!$A:$F,4,FALSE())</f>
        <v>Khan LLC</v>
      </c>
      <c r="N1356" s="4">
        <f>VLOOKUP(J1356,Cleaned_ProductTable!$A:$F,5,FALSE())</f>
        <v>245.98</v>
      </c>
      <c r="O1356" s="4" t="str">
        <f>Cleaned_SalesTable!E1356</f>
        <v>STORE3</v>
      </c>
      <c r="P1356" s="4" t="str">
        <f>VLOOKUP(O1356,Cleaned_StoreTable!$A:$F,2,FALSE())</f>
        <v>Johnson-Wright</v>
      </c>
      <c r="Q1356" s="4" t="str">
        <f>VLOOKUP(O1356,Cleaned_StoreTable!$A:$F,3,FALSE())</f>
        <v>North</v>
      </c>
      <c r="R1356" s="4" t="str">
        <f>VLOOKUP(O1356,Cleaned_StoreTable!$A:$F,5,FALSE())</f>
        <v>Outlet</v>
      </c>
      <c r="S1356" s="4">
        <f>Cleaned_SalesTable!F1356</f>
        <v>4</v>
      </c>
      <c r="T1356" s="9">
        <f>Cleaned_SalesTable!G1356</f>
        <v>360.28</v>
      </c>
      <c r="U1356" s="8">
        <f>Cleaned_SalesTable!H1356</f>
        <v>0.09</v>
      </c>
      <c r="V1356" s="4" t="str">
        <f>Cleaned_SalesTable!I1356</f>
        <v>COD</v>
      </c>
      <c r="W1356" s="9">
        <f>Cleaned_SalesTable!J1356</f>
        <v>1311.4192</v>
      </c>
      <c r="X1356" s="9">
        <f t="shared" si="128"/>
        <v>983.92</v>
      </c>
      <c r="Y1356" s="9">
        <f t="shared" si="129"/>
        <v>327.5</v>
      </c>
      <c r="Z1356" s="10">
        <f t="shared" si="130"/>
        <v>0.24970000000000001</v>
      </c>
      <c r="AA1356" s="4" t="str">
        <f t="shared" si="131"/>
        <v>High Value</v>
      </c>
    </row>
    <row r="1357" spans="1:27" ht="15" customHeight="1" x14ac:dyDescent="0.3">
      <c r="A1357" s="4" t="str">
        <f>Cleaned_SalesTable!A1357</f>
        <v>SALE1355</v>
      </c>
      <c r="B1357" s="26">
        <f>Cleaned_SalesTable!B1357</f>
        <v>45910</v>
      </c>
      <c r="C1357" s="4" t="str">
        <f t="shared" si="126"/>
        <v>Sep-2025</v>
      </c>
      <c r="D1357" s="24">
        <f t="shared" si="127"/>
        <v>2025</v>
      </c>
      <c r="E1357" s="4" t="str">
        <f>Cleaned_SalesTable!C1357</f>
        <v>CUST1080</v>
      </c>
      <c r="F1357" s="4" t="str">
        <f>VLOOKUP(E1357,Cleaned_CustomerTable!$A:$H,2,FALSE())</f>
        <v>Jennifer Garcia</v>
      </c>
      <c r="G1357" s="24">
        <f>VLOOKUP(E1357,Cleaned_CustomerTable!$A:$H,3,FALSE())</f>
        <v>61</v>
      </c>
      <c r="H1357" s="4" t="str">
        <f>VLOOKUP(E1357,Cleaned_CustomerTable!$A:$H,8,FALSE())</f>
        <v>Bronze</v>
      </c>
      <c r="I1357" s="4" t="str">
        <f>VLOOKUP(E1357,Cleaned_CustomerTable!$A:$H,6,FALSE())</f>
        <v>New Mexico</v>
      </c>
      <c r="J1357" s="4" t="str">
        <f>Cleaned_SalesTable!D1357</f>
        <v>PROD89</v>
      </c>
      <c r="K1357" s="4" t="str">
        <f>VLOOKUP(J1357,Cleaned_ProductTable!$A:$F,2,FALSE())</f>
        <v>Face Foundation Kit</v>
      </c>
      <c r="L1357" s="4" t="str">
        <f>VLOOKUP(J1357,Cleaned_ProductTable!$A:$F,3,FALSE())</f>
        <v>Beauty</v>
      </c>
      <c r="M1357" s="4" t="str">
        <f>VLOOKUP(J1357,Cleaned_ProductTable!$A:$F,4,FALSE())</f>
        <v>Taylor-Elliott</v>
      </c>
      <c r="N1357" s="4">
        <f>VLOOKUP(J1357,Cleaned_ProductTable!$A:$F,5,FALSE())</f>
        <v>183.04</v>
      </c>
      <c r="O1357" s="4" t="str">
        <f>Cleaned_SalesTable!E1357</f>
        <v>STORE15</v>
      </c>
      <c r="P1357" s="4" t="str">
        <f>VLOOKUP(O1357,Cleaned_StoreTable!$A:$F,2,FALSE())</f>
        <v>Shelton PLC</v>
      </c>
      <c r="Q1357" s="4" t="str">
        <f>VLOOKUP(O1357,Cleaned_StoreTable!$A:$F,3,FALSE())</f>
        <v>North</v>
      </c>
      <c r="R1357" s="4" t="str">
        <f>VLOOKUP(O1357,Cleaned_StoreTable!$A:$F,5,FALSE())</f>
        <v>Flagship</v>
      </c>
      <c r="S1357" s="4">
        <f>Cleaned_SalesTable!F1357</f>
        <v>3</v>
      </c>
      <c r="T1357" s="9">
        <f>Cleaned_SalesTable!G1357</f>
        <v>882.05</v>
      </c>
      <c r="U1357" s="8">
        <f>Cleaned_SalesTable!H1357</f>
        <v>0.06</v>
      </c>
      <c r="V1357" s="4" t="str">
        <f>Cleaned_SalesTable!I1357</f>
        <v>PayPal</v>
      </c>
      <c r="W1357" s="9">
        <f>Cleaned_SalesTable!J1357</f>
        <v>2487.3809999999999</v>
      </c>
      <c r="X1357" s="9">
        <f t="shared" si="128"/>
        <v>549.12</v>
      </c>
      <c r="Y1357" s="9">
        <f t="shared" si="129"/>
        <v>1938.26</v>
      </c>
      <c r="Z1357" s="10">
        <f t="shared" si="130"/>
        <v>0.7792</v>
      </c>
      <c r="AA1357" s="4" t="str">
        <f t="shared" si="131"/>
        <v>High Value</v>
      </c>
    </row>
    <row r="1358" spans="1:27" ht="15" customHeight="1" x14ac:dyDescent="0.3">
      <c r="A1358" s="4" t="str">
        <f>Cleaned_SalesTable!A1358</f>
        <v>SALE1356</v>
      </c>
      <c r="B1358" s="26">
        <f>Cleaned_SalesTable!B1358</f>
        <v>45564</v>
      </c>
      <c r="C1358" s="4" t="str">
        <f t="shared" si="126"/>
        <v>Sep-2024</v>
      </c>
      <c r="D1358" s="24">
        <f t="shared" si="127"/>
        <v>2024</v>
      </c>
      <c r="E1358" s="4" t="str">
        <f>Cleaned_SalesTable!C1358</f>
        <v>CUST1195</v>
      </c>
      <c r="F1358" s="4" t="str">
        <f>VLOOKUP(E1358,Cleaned_CustomerTable!$A:$H,2,FALSE())</f>
        <v>Anthony Garcia</v>
      </c>
      <c r="G1358" s="24">
        <f>VLOOKUP(E1358,Cleaned_CustomerTable!$A:$H,3,FALSE())</f>
        <v>60</v>
      </c>
      <c r="H1358" s="4" t="str">
        <f>VLOOKUP(E1358,Cleaned_CustomerTable!$A:$H,8,FALSE())</f>
        <v>Silver</v>
      </c>
      <c r="I1358" s="4" t="str">
        <f>VLOOKUP(E1358,Cleaned_CustomerTable!$A:$H,6,FALSE())</f>
        <v>Arizona</v>
      </c>
      <c r="J1358" s="4" t="str">
        <f>Cleaned_SalesTable!D1358</f>
        <v>PROD79</v>
      </c>
      <c r="K1358" s="4" t="str">
        <f>VLOOKUP(J1358,Cleaned_ProductTable!$A:$F,2,FALSE())</f>
        <v>Decorative Lamp Shade</v>
      </c>
      <c r="L1358" s="4" t="str">
        <f>VLOOKUP(J1358,Cleaned_ProductTable!$A:$F,3,FALSE())</f>
        <v>Home</v>
      </c>
      <c r="M1358" s="4" t="str">
        <f>VLOOKUP(J1358,Cleaned_ProductTable!$A:$F,4,FALSE())</f>
        <v>Ramirez-Hanson</v>
      </c>
      <c r="N1358" s="4">
        <f>VLOOKUP(J1358,Cleaned_ProductTable!$A:$F,5,FALSE())</f>
        <v>228.53</v>
      </c>
      <c r="O1358" s="4" t="str">
        <f>Cleaned_SalesTable!E1358</f>
        <v>STORE8</v>
      </c>
      <c r="P1358" s="4" t="str">
        <f>VLOOKUP(O1358,Cleaned_StoreTable!$A:$F,2,FALSE())</f>
        <v>Bean, Jones and Park</v>
      </c>
      <c r="Q1358" s="4" t="str">
        <f>VLOOKUP(O1358,Cleaned_StoreTable!$A:$F,3,FALSE())</f>
        <v>West</v>
      </c>
      <c r="R1358" s="4" t="str">
        <f>VLOOKUP(O1358,Cleaned_StoreTable!$A:$F,5,FALSE())</f>
        <v>Online</v>
      </c>
      <c r="S1358" s="4">
        <f>Cleaned_SalesTable!F1358</f>
        <v>3</v>
      </c>
      <c r="T1358" s="9">
        <f>Cleaned_SalesTable!G1358</f>
        <v>141.54</v>
      </c>
      <c r="U1358" s="8">
        <f>Cleaned_SalesTable!H1358</f>
        <v>0.12</v>
      </c>
      <c r="V1358" s="4" t="str">
        <f>Cleaned_SalesTable!I1358</f>
        <v>PayPal</v>
      </c>
      <c r="W1358" s="9">
        <f>Cleaned_SalesTable!J1358</f>
        <v>373.66559999999998</v>
      </c>
      <c r="X1358" s="9">
        <f t="shared" si="128"/>
        <v>685.59</v>
      </c>
      <c r="Y1358" s="9">
        <f t="shared" si="129"/>
        <v>-311.92</v>
      </c>
      <c r="Z1358" s="10">
        <f t="shared" si="130"/>
        <v>-0.83479999999999999</v>
      </c>
      <c r="AA1358" s="4" t="str">
        <f t="shared" si="131"/>
        <v>Standard</v>
      </c>
    </row>
    <row r="1359" spans="1:27" ht="15" customHeight="1" x14ac:dyDescent="0.3">
      <c r="A1359" s="4" t="str">
        <f>Cleaned_SalesTable!A1359</f>
        <v>SALE1357</v>
      </c>
      <c r="B1359" s="26">
        <f>Cleaned_SalesTable!B1359</f>
        <v>45461</v>
      </c>
      <c r="C1359" s="4" t="str">
        <f t="shared" si="126"/>
        <v>Jun-2024</v>
      </c>
      <c r="D1359" s="24">
        <f t="shared" si="127"/>
        <v>2024</v>
      </c>
      <c r="E1359" s="4" t="str">
        <f>Cleaned_SalesTable!C1359</f>
        <v>CUST1043</v>
      </c>
      <c r="F1359" s="4" t="str">
        <f>VLOOKUP(E1359,Cleaned_CustomerTable!$A:$H,2,FALSE())</f>
        <v>Joseph Snow</v>
      </c>
      <c r="G1359" s="24">
        <f>VLOOKUP(E1359,Cleaned_CustomerTable!$A:$H,3,FALSE())</f>
        <v>45</v>
      </c>
      <c r="H1359" s="4" t="str">
        <f>VLOOKUP(E1359,Cleaned_CustomerTable!$A:$H,8,FALSE())</f>
        <v>Gold</v>
      </c>
      <c r="I1359" s="4" t="str">
        <f>VLOOKUP(E1359,Cleaned_CustomerTable!$A:$H,6,FALSE())</f>
        <v>Vermont</v>
      </c>
      <c r="J1359" s="4" t="str">
        <f>Cleaned_SalesTable!D1359</f>
        <v>PROD15</v>
      </c>
      <c r="K1359" s="4" t="str">
        <f>VLOOKUP(J1359,Cleaned_ProductTable!$A:$F,2,FALSE())</f>
        <v>4K Home Projector</v>
      </c>
      <c r="L1359" s="4" t="str">
        <f>VLOOKUP(J1359,Cleaned_ProductTable!$A:$F,3,FALSE())</f>
        <v>Electronics</v>
      </c>
      <c r="M1359" s="4" t="str">
        <f>VLOOKUP(J1359,Cleaned_ProductTable!$A:$F,4,FALSE())</f>
        <v>Thomas LLC</v>
      </c>
      <c r="N1359" s="4">
        <f>VLOOKUP(J1359,Cleaned_ProductTable!$A:$F,5,FALSE())</f>
        <v>465.34</v>
      </c>
      <c r="O1359" s="4" t="str">
        <f>Cleaned_SalesTable!E1359</f>
        <v>STORE4</v>
      </c>
      <c r="P1359" s="4" t="str">
        <f>VLOOKUP(O1359,Cleaned_StoreTable!$A:$F,2,FALSE())</f>
        <v>Alexander Group</v>
      </c>
      <c r="Q1359" s="4" t="str">
        <f>VLOOKUP(O1359,Cleaned_StoreTable!$A:$F,3,FALSE())</f>
        <v>South</v>
      </c>
      <c r="R1359" s="4" t="str">
        <f>VLOOKUP(O1359,Cleaned_StoreTable!$A:$F,5,FALSE())</f>
        <v>Online</v>
      </c>
      <c r="S1359" s="4">
        <f>Cleaned_SalesTable!F1359</f>
        <v>3</v>
      </c>
      <c r="T1359" s="9">
        <f>Cleaned_SalesTable!G1359</f>
        <v>83.5</v>
      </c>
      <c r="U1359" s="8">
        <f>Cleaned_SalesTable!H1359</f>
        <v>0.23</v>
      </c>
      <c r="V1359" s="4" t="str">
        <f>Cleaned_SalesTable!I1359</f>
        <v>COD</v>
      </c>
      <c r="W1359" s="9">
        <f>Cleaned_SalesTable!J1359</f>
        <v>192.88499999999999</v>
      </c>
      <c r="X1359" s="9">
        <f t="shared" si="128"/>
        <v>1396.02</v>
      </c>
      <c r="Y1359" s="9">
        <f t="shared" si="129"/>
        <v>-1203.1400000000001</v>
      </c>
      <c r="Z1359" s="10">
        <f t="shared" si="130"/>
        <v>-6.2375999999999996</v>
      </c>
      <c r="AA1359" s="4" t="str">
        <f t="shared" si="131"/>
        <v>Standard</v>
      </c>
    </row>
    <row r="1360" spans="1:27" ht="15" customHeight="1" x14ac:dyDescent="0.3">
      <c r="A1360" s="4" t="str">
        <f>Cleaned_SalesTable!A1360</f>
        <v>SALE1358</v>
      </c>
      <c r="B1360" s="26">
        <f>Cleaned_SalesTable!B1360</f>
        <v>45258</v>
      </c>
      <c r="C1360" s="4" t="str">
        <f t="shared" si="126"/>
        <v>Nov-2023</v>
      </c>
      <c r="D1360" s="24">
        <f t="shared" si="127"/>
        <v>2023</v>
      </c>
      <c r="E1360" s="4" t="str">
        <f>Cleaned_SalesTable!C1360</f>
        <v>CUST1123</v>
      </c>
      <c r="F1360" s="4" t="str">
        <f>VLOOKUP(E1360,Cleaned_CustomerTable!$A:$H,2,FALSE())</f>
        <v>Erin Hopkins</v>
      </c>
      <c r="G1360" s="24">
        <f>VLOOKUP(E1360,Cleaned_CustomerTable!$A:$H,3,FALSE())</f>
        <v>40</v>
      </c>
      <c r="H1360" s="4" t="str">
        <f>VLOOKUP(E1360,Cleaned_CustomerTable!$A:$H,8,FALSE())</f>
        <v>Silver</v>
      </c>
      <c r="I1360" s="4" t="str">
        <f>VLOOKUP(E1360,Cleaned_CustomerTable!$A:$H,6,FALSE())</f>
        <v>Iowa</v>
      </c>
      <c r="J1360" s="4" t="str">
        <f>Cleaned_SalesTable!D1360</f>
        <v>PROD14</v>
      </c>
      <c r="K1360" s="4" t="str">
        <f>VLOOKUP(J1360,Cleaned_ProductTable!$A:$F,2,FALSE())</f>
        <v>Decorative Wall Mirror</v>
      </c>
      <c r="L1360" s="4" t="str">
        <f>VLOOKUP(J1360,Cleaned_ProductTable!$A:$F,3,FALSE())</f>
        <v>Home</v>
      </c>
      <c r="M1360" s="4" t="str">
        <f>VLOOKUP(J1360,Cleaned_ProductTable!$A:$F,4,FALSE())</f>
        <v>Luna, Anderson and Bowman</v>
      </c>
      <c r="N1360" s="4">
        <f>VLOOKUP(J1360,Cleaned_ProductTable!$A:$F,5,FALSE())</f>
        <v>48.01</v>
      </c>
      <c r="O1360" s="4" t="str">
        <f>Cleaned_SalesTable!E1360</f>
        <v>STORE6</v>
      </c>
      <c r="P1360" s="4" t="str">
        <f>VLOOKUP(O1360,Cleaned_StoreTable!$A:$F,2,FALSE())</f>
        <v>Benson-Elliott</v>
      </c>
      <c r="Q1360" s="4" t="str">
        <f>VLOOKUP(O1360,Cleaned_StoreTable!$A:$F,3,FALSE())</f>
        <v>East</v>
      </c>
      <c r="R1360" s="4" t="str">
        <f>VLOOKUP(O1360,Cleaned_StoreTable!$A:$F,5,FALSE())</f>
        <v>Online</v>
      </c>
      <c r="S1360" s="4">
        <f>Cleaned_SalesTable!F1360</f>
        <v>2</v>
      </c>
      <c r="T1360" s="9">
        <f>Cleaned_SalesTable!G1360</f>
        <v>629.73</v>
      </c>
      <c r="U1360" s="8">
        <f>Cleaned_SalesTable!H1360</f>
        <v>7.0000000000000007E-2</v>
      </c>
      <c r="V1360" s="4" t="str">
        <f>Cleaned_SalesTable!I1360</f>
        <v>PayPal</v>
      </c>
      <c r="W1360" s="9">
        <f>Cleaned_SalesTable!J1360</f>
        <v>1171.2978000000001</v>
      </c>
      <c r="X1360" s="9">
        <f t="shared" si="128"/>
        <v>96.02</v>
      </c>
      <c r="Y1360" s="9">
        <f t="shared" si="129"/>
        <v>1075.28</v>
      </c>
      <c r="Z1360" s="10">
        <f t="shared" si="130"/>
        <v>0.91800000000000004</v>
      </c>
      <c r="AA1360" s="4" t="str">
        <f t="shared" si="131"/>
        <v>High Value</v>
      </c>
    </row>
    <row r="1361" spans="1:27" ht="15" customHeight="1" x14ac:dyDescent="0.3">
      <c r="A1361" s="4" t="str">
        <f>Cleaned_SalesTable!A1361</f>
        <v>SALE1359</v>
      </c>
      <c r="B1361" s="26">
        <f>Cleaned_SalesTable!B1361</f>
        <v>45228</v>
      </c>
      <c r="C1361" s="4" t="str">
        <f t="shared" si="126"/>
        <v>Oct-2023</v>
      </c>
      <c r="D1361" s="24">
        <f t="shared" si="127"/>
        <v>2023</v>
      </c>
      <c r="E1361" s="4" t="str">
        <f>Cleaned_SalesTable!C1361</f>
        <v>CUST1012</v>
      </c>
      <c r="F1361" s="4" t="str">
        <f>VLOOKUP(E1361,Cleaned_CustomerTable!$A:$H,2,FALSE())</f>
        <v>Kenneth Lambert</v>
      </c>
      <c r="G1361" s="24">
        <f>VLOOKUP(E1361,Cleaned_CustomerTable!$A:$H,3,FALSE())</f>
        <v>55</v>
      </c>
      <c r="H1361" s="4" t="str">
        <f>VLOOKUP(E1361,Cleaned_CustomerTable!$A:$H,8,FALSE())</f>
        <v>Platinum</v>
      </c>
      <c r="I1361" s="4" t="str">
        <f>VLOOKUP(E1361,Cleaned_CustomerTable!$A:$H,6,FALSE())</f>
        <v>Kansas</v>
      </c>
      <c r="J1361" s="4" t="str">
        <f>Cleaned_SalesTable!D1361</f>
        <v>PROD33</v>
      </c>
      <c r="K1361" s="4" t="str">
        <f>VLOOKUP(J1361,Cleaned_ProductTable!$A:$F,2,FALSE())</f>
        <v>Modern Wall Clock</v>
      </c>
      <c r="L1361" s="4" t="str">
        <f>VLOOKUP(J1361,Cleaned_ProductTable!$A:$F,3,FALSE())</f>
        <v>Home</v>
      </c>
      <c r="M1361" s="4" t="str">
        <f>VLOOKUP(J1361,Cleaned_ProductTable!$A:$F,4,FALSE())</f>
        <v>Weiss-Watson</v>
      </c>
      <c r="N1361" s="4">
        <f>VLOOKUP(J1361,Cleaned_ProductTable!$A:$F,5,FALSE())</f>
        <v>179.77</v>
      </c>
      <c r="O1361" s="4" t="str">
        <f>Cleaned_SalesTable!E1361</f>
        <v>STORE6</v>
      </c>
      <c r="P1361" s="4" t="str">
        <f>VLOOKUP(O1361,Cleaned_StoreTable!$A:$F,2,FALSE())</f>
        <v>Benson-Elliott</v>
      </c>
      <c r="Q1361" s="4" t="str">
        <f>VLOOKUP(O1361,Cleaned_StoreTable!$A:$F,3,FALSE())</f>
        <v>East</v>
      </c>
      <c r="R1361" s="4" t="str">
        <f>VLOOKUP(O1361,Cleaned_StoreTable!$A:$F,5,FALSE())</f>
        <v>Online</v>
      </c>
      <c r="S1361" s="4">
        <f>Cleaned_SalesTable!F1361</f>
        <v>2</v>
      </c>
      <c r="T1361" s="9">
        <f>Cleaned_SalesTable!G1361</f>
        <v>159.93</v>
      </c>
      <c r="U1361" s="8">
        <f>Cleaned_SalesTable!H1361</f>
        <v>0.2</v>
      </c>
      <c r="V1361" s="4" t="str">
        <f>Cleaned_SalesTable!I1361</f>
        <v>COD</v>
      </c>
      <c r="W1361" s="9">
        <f>Cleaned_SalesTable!J1361</f>
        <v>255.88800000000001</v>
      </c>
      <c r="X1361" s="9">
        <f t="shared" si="128"/>
        <v>359.54</v>
      </c>
      <c r="Y1361" s="9">
        <f t="shared" si="129"/>
        <v>-103.65</v>
      </c>
      <c r="Z1361" s="10">
        <f t="shared" si="130"/>
        <v>-0.40510000000000002</v>
      </c>
      <c r="AA1361" s="4" t="str">
        <f t="shared" si="131"/>
        <v>Standard</v>
      </c>
    </row>
    <row r="1362" spans="1:27" ht="15" customHeight="1" x14ac:dyDescent="0.3">
      <c r="A1362" s="4" t="str">
        <f>Cleaned_SalesTable!A1362</f>
        <v>SALE1360</v>
      </c>
      <c r="B1362" s="26">
        <f>Cleaned_SalesTable!B1362</f>
        <v>45858</v>
      </c>
      <c r="C1362" s="4" t="str">
        <f t="shared" si="126"/>
        <v>Jul-2025</v>
      </c>
      <c r="D1362" s="24">
        <f t="shared" si="127"/>
        <v>2025</v>
      </c>
      <c r="E1362" s="4" t="str">
        <f>Cleaned_SalesTable!C1362</f>
        <v>CUST1012</v>
      </c>
      <c r="F1362" s="4" t="str">
        <f>VLOOKUP(E1362,Cleaned_CustomerTable!$A:$H,2,FALSE())</f>
        <v>Kenneth Lambert</v>
      </c>
      <c r="G1362" s="24">
        <f>VLOOKUP(E1362,Cleaned_CustomerTable!$A:$H,3,FALSE())</f>
        <v>55</v>
      </c>
      <c r="H1362" s="4" t="str">
        <f>VLOOKUP(E1362,Cleaned_CustomerTable!$A:$H,8,FALSE())</f>
        <v>Platinum</v>
      </c>
      <c r="I1362" s="4" t="str">
        <f>VLOOKUP(E1362,Cleaned_CustomerTable!$A:$H,6,FALSE())</f>
        <v>Kansas</v>
      </c>
      <c r="J1362" s="4" t="str">
        <f>Cleaned_SalesTable!D1362</f>
        <v>PROD45</v>
      </c>
      <c r="K1362" s="4" t="str">
        <f>VLOOKUP(J1362,Cleaned_ProductTable!$A:$F,2,FALSE())</f>
        <v>High-Grip Football</v>
      </c>
      <c r="L1362" s="4" t="str">
        <f>VLOOKUP(J1362,Cleaned_ProductTable!$A:$F,3,FALSE())</f>
        <v>Sports</v>
      </c>
      <c r="M1362" s="4" t="str">
        <f>VLOOKUP(J1362,Cleaned_ProductTable!$A:$F,4,FALSE())</f>
        <v>Bridges, Banks and Cummings</v>
      </c>
      <c r="N1362" s="4">
        <f>VLOOKUP(J1362,Cleaned_ProductTable!$A:$F,5,FALSE())</f>
        <v>318.91000000000003</v>
      </c>
      <c r="O1362" s="4" t="str">
        <f>Cleaned_SalesTable!E1362</f>
        <v>STORE18</v>
      </c>
      <c r="P1362" s="4" t="str">
        <f>VLOOKUP(O1362,Cleaned_StoreTable!$A:$F,2,FALSE())</f>
        <v>Guerrero-Schmitt</v>
      </c>
      <c r="Q1362" s="4" t="str">
        <f>VLOOKUP(O1362,Cleaned_StoreTable!$A:$F,3,FALSE())</f>
        <v>East</v>
      </c>
      <c r="R1362" s="4" t="str">
        <f>VLOOKUP(O1362,Cleaned_StoreTable!$A:$F,5,FALSE())</f>
        <v>Flagship</v>
      </c>
      <c r="S1362" s="4">
        <f>Cleaned_SalesTable!F1362</f>
        <v>1</v>
      </c>
      <c r="T1362" s="9">
        <f>Cleaned_SalesTable!G1362</f>
        <v>459.89</v>
      </c>
      <c r="U1362" s="8">
        <f>Cleaned_SalesTable!H1362</f>
        <v>0.18</v>
      </c>
      <c r="V1362" s="4" t="str">
        <f>Cleaned_SalesTable!I1362</f>
        <v>COD</v>
      </c>
      <c r="W1362" s="9">
        <f>Cleaned_SalesTable!J1362</f>
        <v>377.10980000000001</v>
      </c>
      <c r="X1362" s="9">
        <f t="shared" si="128"/>
        <v>318.91000000000003</v>
      </c>
      <c r="Y1362" s="9">
        <f t="shared" si="129"/>
        <v>58.2</v>
      </c>
      <c r="Z1362" s="10">
        <f t="shared" si="130"/>
        <v>0.15429999999999999</v>
      </c>
      <c r="AA1362" s="4" t="str">
        <f t="shared" si="131"/>
        <v>Standard</v>
      </c>
    </row>
    <row r="1363" spans="1:27" ht="15" customHeight="1" x14ac:dyDescent="0.3">
      <c r="A1363" s="4" t="str">
        <f>Cleaned_SalesTable!A1363</f>
        <v>SALE1361</v>
      </c>
      <c r="B1363" s="26">
        <f>Cleaned_SalesTable!B1363</f>
        <v>45532</v>
      </c>
      <c r="C1363" s="4" t="str">
        <f t="shared" si="126"/>
        <v>Aug-2024</v>
      </c>
      <c r="D1363" s="24">
        <f t="shared" si="127"/>
        <v>2024</v>
      </c>
      <c r="E1363" s="4" t="str">
        <f>Cleaned_SalesTable!C1363</f>
        <v>CUST1188</v>
      </c>
      <c r="F1363" s="4" t="str">
        <f>VLOOKUP(E1363,Cleaned_CustomerTable!$A:$H,2,FALSE())</f>
        <v>Kimberly Brooks</v>
      </c>
      <c r="G1363" s="24">
        <f>VLOOKUP(E1363,Cleaned_CustomerTable!$A:$H,3,FALSE())</f>
        <v>42</v>
      </c>
      <c r="H1363" s="4" t="str">
        <f>VLOOKUP(E1363,Cleaned_CustomerTable!$A:$H,8,FALSE())</f>
        <v>Silver</v>
      </c>
      <c r="I1363" s="4" t="str">
        <f>VLOOKUP(E1363,Cleaned_CustomerTable!$A:$H,6,FALSE())</f>
        <v>New Mexico</v>
      </c>
      <c r="J1363" s="4" t="str">
        <f>Cleaned_SalesTable!D1363</f>
        <v>PROD33</v>
      </c>
      <c r="K1363" s="4" t="str">
        <f>VLOOKUP(J1363,Cleaned_ProductTable!$A:$F,2,FALSE())</f>
        <v>Modern Wall Clock</v>
      </c>
      <c r="L1363" s="4" t="str">
        <f>VLOOKUP(J1363,Cleaned_ProductTable!$A:$F,3,FALSE())</f>
        <v>Home</v>
      </c>
      <c r="M1363" s="4" t="str">
        <f>VLOOKUP(J1363,Cleaned_ProductTable!$A:$F,4,FALSE())</f>
        <v>Weiss-Watson</v>
      </c>
      <c r="N1363" s="4">
        <f>VLOOKUP(J1363,Cleaned_ProductTable!$A:$F,5,FALSE())</f>
        <v>179.77</v>
      </c>
      <c r="O1363" s="4" t="str">
        <f>Cleaned_SalesTable!E1363</f>
        <v>STORE19</v>
      </c>
      <c r="P1363" s="4" t="str">
        <f>VLOOKUP(O1363,Cleaned_StoreTable!$A:$F,2,FALSE())</f>
        <v>Mann-Austin</v>
      </c>
      <c r="Q1363" s="4" t="str">
        <f>VLOOKUP(O1363,Cleaned_StoreTable!$A:$F,3,FALSE())</f>
        <v>East</v>
      </c>
      <c r="R1363" s="4" t="str">
        <f>VLOOKUP(O1363,Cleaned_StoreTable!$A:$F,5,FALSE())</f>
        <v>Online</v>
      </c>
      <c r="S1363" s="4">
        <f>Cleaned_SalesTable!F1363</f>
        <v>4</v>
      </c>
      <c r="T1363" s="9">
        <f>Cleaned_SalesTable!G1363</f>
        <v>885.57</v>
      </c>
      <c r="U1363" s="8">
        <f>Cleaned_SalesTable!H1363</f>
        <v>0.27</v>
      </c>
      <c r="V1363" s="4" t="str">
        <f>Cleaned_SalesTable!I1363</f>
        <v>Credit Card</v>
      </c>
      <c r="W1363" s="9">
        <f>Cleaned_SalesTable!J1363</f>
        <v>2585.8643999999999</v>
      </c>
      <c r="X1363" s="9">
        <f t="shared" si="128"/>
        <v>719.08</v>
      </c>
      <c r="Y1363" s="9">
        <f t="shared" si="129"/>
        <v>1866.78</v>
      </c>
      <c r="Z1363" s="10">
        <f t="shared" si="130"/>
        <v>0.72189999999999999</v>
      </c>
      <c r="AA1363" s="4" t="str">
        <f t="shared" si="131"/>
        <v>High Value</v>
      </c>
    </row>
    <row r="1364" spans="1:27" ht="15" customHeight="1" x14ac:dyDescent="0.3">
      <c r="A1364" s="4" t="str">
        <f>Cleaned_SalesTable!A1364</f>
        <v>SALE1362</v>
      </c>
      <c r="B1364" s="26">
        <f>Cleaned_SalesTable!B1364</f>
        <v>45454</v>
      </c>
      <c r="C1364" s="4" t="str">
        <f t="shared" si="126"/>
        <v>Jun-2024</v>
      </c>
      <c r="D1364" s="24">
        <f t="shared" si="127"/>
        <v>2024</v>
      </c>
      <c r="E1364" s="4" t="str">
        <f>Cleaned_SalesTable!C1364</f>
        <v>CUST1402</v>
      </c>
      <c r="F1364" s="4" t="str">
        <f>VLOOKUP(E1364,Cleaned_CustomerTable!$A:$H,2,FALSE())</f>
        <v>Cassandra Perez</v>
      </c>
      <c r="G1364" s="24">
        <f>VLOOKUP(E1364,Cleaned_CustomerTable!$A:$H,3,FALSE())</f>
        <v>31</v>
      </c>
      <c r="H1364" s="4" t="str">
        <f>VLOOKUP(E1364,Cleaned_CustomerTable!$A:$H,8,FALSE())</f>
        <v>Bronze</v>
      </c>
      <c r="I1364" s="4" t="str">
        <f>VLOOKUP(E1364,Cleaned_CustomerTable!$A:$H,6,FALSE())</f>
        <v>Mississippi</v>
      </c>
      <c r="J1364" s="4" t="str">
        <f>Cleaned_SalesTable!D1364</f>
        <v>PROD54</v>
      </c>
      <c r="K1364" s="4" t="str">
        <f>VLOOKUP(J1364,Cleaned_ProductTable!$A:$F,2,FALSE())</f>
        <v>Sports Stopwatch Pro</v>
      </c>
      <c r="L1364" s="4" t="str">
        <f>VLOOKUP(J1364,Cleaned_ProductTable!$A:$F,3,FALSE())</f>
        <v>Sports</v>
      </c>
      <c r="M1364" s="4" t="str">
        <f>VLOOKUP(J1364,Cleaned_ProductTable!$A:$F,4,FALSE())</f>
        <v>Thompson-French</v>
      </c>
      <c r="N1364" s="4">
        <f>VLOOKUP(J1364,Cleaned_ProductTable!$A:$F,5,FALSE())</f>
        <v>434.84</v>
      </c>
      <c r="O1364" s="4" t="str">
        <f>Cleaned_SalesTable!E1364</f>
        <v>STORE15</v>
      </c>
      <c r="P1364" s="4" t="str">
        <f>VLOOKUP(O1364,Cleaned_StoreTable!$A:$F,2,FALSE())</f>
        <v>Shelton PLC</v>
      </c>
      <c r="Q1364" s="4" t="str">
        <f>VLOOKUP(O1364,Cleaned_StoreTable!$A:$F,3,FALSE())</f>
        <v>North</v>
      </c>
      <c r="R1364" s="4" t="str">
        <f>VLOOKUP(O1364,Cleaned_StoreTable!$A:$F,5,FALSE())</f>
        <v>Flagship</v>
      </c>
      <c r="S1364" s="4">
        <f>Cleaned_SalesTable!F1364</f>
        <v>3</v>
      </c>
      <c r="T1364" s="9">
        <f>Cleaned_SalesTable!G1364</f>
        <v>789.05</v>
      </c>
      <c r="U1364" s="8">
        <f>Cleaned_SalesTable!H1364</f>
        <v>0</v>
      </c>
      <c r="V1364" s="4" t="str">
        <f>Cleaned_SalesTable!I1364</f>
        <v>PayPal</v>
      </c>
      <c r="W1364" s="9">
        <f>Cleaned_SalesTable!J1364</f>
        <v>2367.15</v>
      </c>
      <c r="X1364" s="9">
        <f t="shared" si="128"/>
        <v>1304.52</v>
      </c>
      <c r="Y1364" s="9">
        <f t="shared" si="129"/>
        <v>1062.6300000000001</v>
      </c>
      <c r="Z1364" s="10">
        <f t="shared" si="130"/>
        <v>0.44890000000000002</v>
      </c>
      <c r="AA1364" s="4" t="str">
        <f t="shared" si="131"/>
        <v>High Value</v>
      </c>
    </row>
    <row r="1365" spans="1:27" ht="15" customHeight="1" x14ac:dyDescent="0.3">
      <c r="A1365" s="4" t="str">
        <f>Cleaned_SalesTable!A1365</f>
        <v>SALE1363</v>
      </c>
      <c r="B1365" s="26">
        <f>Cleaned_SalesTable!B1365</f>
        <v>45244</v>
      </c>
      <c r="C1365" s="4" t="str">
        <f t="shared" si="126"/>
        <v>Nov-2023</v>
      </c>
      <c r="D1365" s="24">
        <f t="shared" si="127"/>
        <v>2023</v>
      </c>
      <c r="E1365" s="4" t="str">
        <f>Cleaned_SalesTable!C1365</f>
        <v>CUST1154</v>
      </c>
      <c r="F1365" s="4" t="str">
        <f>VLOOKUP(E1365,Cleaned_CustomerTable!$A:$H,2,FALSE())</f>
        <v>Julie Hale</v>
      </c>
      <c r="G1365" s="24">
        <f>VLOOKUP(E1365,Cleaned_CustomerTable!$A:$H,3,FALSE())</f>
        <v>35</v>
      </c>
      <c r="H1365" s="4" t="str">
        <f>VLOOKUP(E1365,Cleaned_CustomerTable!$A:$H,8,FALSE())</f>
        <v>Gold</v>
      </c>
      <c r="I1365" s="4" t="str">
        <f>VLOOKUP(E1365,Cleaned_CustomerTable!$A:$H,6,FALSE())</f>
        <v>Vermont</v>
      </c>
      <c r="J1365" s="4" t="str">
        <f>Cleaned_SalesTable!D1365</f>
        <v>PROD66</v>
      </c>
      <c r="K1365" s="4" t="str">
        <f>VLOOKUP(J1365,Cleaned_ProductTable!$A:$F,2,FALSE())</f>
        <v>Women's Hair Dryer Brush</v>
      </c>
      <c r="L1365" s="4" t="str">
        <f>VLOOKUP(J1365,Cleaned_ProductTable!$A:$F,3,FALSE())</f>
        <v>Beauty</v>
      </c>
      <c r="M1365" s="4" t="str">
        <f>VLOOKUP(J1365,Cleaned_ProductTable!$A:$F,4,FALSE())</f>
        <v>Torres, Spencer and Potter</v>
      </c>
      <c r="N1365" s="4">
        <f>VLOOKUP(J1365,Cleaned_ProductTable!$A:$F,5,FALSE())</f>
        <v>340.39</v>
      </c>
      <c r="O1365" s="4" t="str">
        <f>Cleaned_SalesTable!E1365</f>
        <v>STORE0</v>
      </c>
      <c r="P1365" s="4" t="str">
        <f>VLOOKUP(O1365,Cleaned_StoreTable!$A:$F,2,FALSE())</f>
        <v>Rivera-Warner</v>
      </c>
      <c r="Q1365" s="4" t="str">
        <f>VLOOKUP(O1365,Cleaned_StoreTable!$A:$F,3,FALSE())</f>
        <v>East</v>
      </c>
      <c r="R1365" s="4" t="str">
        <f>VLOOKUP(O1365,Cleaned_StoreTable!$A:$F,5,FALSE())</f>
        <v>Flagship</v>
      </c>
      <c r="S1365" s="4">
        <f>Cleaned_SalesTable!F1365</f>
        <v>1</v>
      </c>
      <c r="T1365" s="9">
        <f>Cleaned_SalesTable!G1365</f>
        <v>570.52</v>
      </c>
      <c r="U1365" s="8">
        <f>Cleaned_SalesTable!H1365</f>
        <v>0</v>
      </c>
      <c r="V1365" s="4" t="str">
        <f>Cleaned_SalesTable!I1365</f>
        <v>PayPal</v>
      </c>
      <c r="W1365" s="9">
        <f>Cleaned_SalesTable!J1365</f>
        <v>570.52</v>
      </c>
      <c r="X1365" s="9">
        <f t="shared" si="128"/>
        <v>340.39</v>
      </c>
      <c r="Y1365" s="9">
        <f t="shared" si="129"/>
        <v>230.13</v>
      </c>
      <c r="Z1365" s="10">
        <f t="shared" si="130"/>
        <v>0.40339999999999998</v>
      </c>
      <c r="AA1365" s="4" t="str">
        <f t="shared" si="131"/>
        <v>Standard</v>
      </c>
    </row>
    <row r="1366" spans="1:27" ht="15" customHeight="1" x14ac:dyDescent="0.3">
      <c r="A1366" s="4" t="str">
        <f>Cleaned_SalesTable!A1366</f>
        <v>SALE1364</v>
      </c>
      <c r="B1366" s="26">
        <f>Cleaned_SalesTable!B1366</f>
        <v>45322</v>
      </c>
      <c r="C1366" s="4" t="str">
        <f t="shared" si="126"/>
        <v>Jan-2024</v>
      </c>
      <c r="D1366" s="24">
        <f t="shared" si="127"/>
        <v>2024</v>
      </c>
      <c r="E1366" s="4" t="str">
        <f>Cleaned_SalesTable!C1366</f>
        <v>CUST1179</v>
      </c>
      <c r="F1366" s="4" t="str">
        <f>VLOOKUP(E1366,Cleaned_CustomerTable!$A:$H,2,FALSE())</f>
        <v>Nicholas Bradshaw</v>
      </c>
      <c r="G1366" s="24">
        <f>VLOOKUP(E1366,Cleaned_CustomerTable!$A:$H,3,FALSE())</f>
        <v>43</v>
      </c>
      <c r="H1366" s="4" t="str">
        <f>VLOOKUP(E1366,Cleaned_CustomerTable!$A:$H,8,FALSE())</f>
        <v>Silver</v>
      </c>
      <c r="I1366" s="4" t="str">
        <f>VLOOKUP(E1366,Cleaned_CustomerTable!$A:$H,6,FALSE())</f>
        <v>Utah</v>
      </c>
      <c r="J1366" s="4" t="str">
        <f>Cleaned_SalesTable!D1366</f>
        <v>PROD27</v>
      </c>
      <c r="K1366" s="4" t="str">
        <f>VLOOKUP(J1366,Cleaned_ProductTable!$A:$F,2,FALSE())</f>
        <v>Decorative Floor Vase</v>
      </c>
      <c r="L1366" s="4" t="str">
        <f>VLOOKUP(J1366,Cleaned_ProductTable!$A:$F,3,FALSE())</f>
        <v>Home</v>
      </c>
      <c r="M1366" s="4" t="str">
        <f>VLOOKUP(J1366,Cleaned_ProductTable!$A:$F,4,FALSE())</f>
        <v>Khan, Jones and Paul</v>
      </c>
      <c r="N1366" s="4">
        <f>VLOOKUP(J1366,Cleaned_ProductTable!$A:$F,5,FALSE())</f>
        <v>234.81</v>
      </c>
      <c r="O1366" s="4" t="str">
        <f>Cleaned_SalesTable!E1366</f>
        <v>STORE16</v>
      </c>
      <c r="P1366" s="4" t="str">
        <f>VLOOKUP(O1366,Cleaned_StoreTable!$A:$F,2,FALSE())</f>
        <v>Frederick-Wright</v>
      </c>
      <c r="Q1366" s="4" t="str">
        <f>VLOOKUP(O1366,Cleaned_StoreTable!$A:$F,3,FALSE())</f>
        <v>West</v>
      </c>
      <c r="R1366" s="4" t="str">
        <f>VLOOKUP(O1366,Cleaned_StoreTable!$A:$F,5,FALSE())</f>
        <v>Flagship</v>
      </c>
      <c r="S1366" s="4">
        <f>Cleaned_SalesTable!F1366</f>
        <v>4</v>
      </c>
      <c r="T1366" s="9">
        <f>Cleaned_SalesTable!G1366</f>
        <v>310.79000000000002</v>
      </c>
      <c r="U1366" s="8">
        <f>Cleaned_SalesTable!H1366</f>
        <v>0.22</v>
      </c>
      <c r="V1366" s="4" t="str">
        <f>Cleaned_SalesTable!I1366</f>
        <v>COD</v>
      </c>
      <c r="W1366" s="9">
        <f>Cleaned_SalesTable!J1366</f>
        <v>969.66480000000001</v>
      </c>
      <c r="X1366" s="9">
        <f t="shared" si="128"/>
        <v>939.24</v>
      </c>
      <c r="Y1366" s="9">
        <f t="shared" si="129"/>
        <v>30.42</v>
      </c>
      <c r="Z1366" s="10">
        <f t="shared" si="130"/>
        <v>3.1399999999999997E-2</v>
      </c>
      <c r="AA1366" s="4" t="str">
        <f t="shared" si="131"/>
        <v>Standard</v>
      </c>
    </row>
    <row r="1367" spans="1:27" ht="15" customHeight="1" x14ac:dyDescent="0.3">
      <c r="A1367" s="4" t="str">
        <f>Cleaned_SalesTable!A1367</f>
        <v>SALE1365</v>
      </c>
      <c r="B1367" s="26">
        <f>Cleaned_SalesTable!B1367</f>
        <v>45757</v>
      </c>
      <c r="C1367" s="4" t="str">
        <f t="shared" si="126"/>
        <v>Apr-2025</v>
      </c>
      <c r="D1367" s="24">
        <f t="shared" si="127"/>
        <v>2025</v>
      </c>
      <c r="E1367" s="4" t="str">
        <f>Cleaned_SalesTable!C1367</f>
        <v>CUST1057</v>
      </c>
      <c r="F1367" s="4" t="str">
        <f>VLOOKUP(E1367,Cleaned_CustomerTable!$A:$H,2,FALSE())</f>
        <v>Jay Patel</v>
      </c>
      <c r="G1367" s="24">
        <f>VLOOKUP(E1367,Cleaned_CustomerTable!$A:$H,3,FALSE())</f>
        <v>43</v>
      </c>
      <c r="H1367" s="4" t="str">
        <f>VLOOKUP(E1367,Cleaned_CustomerTable!$A:$H,8,FALSE())</f>
        <v>Platinum</v>
      </c>
      <c r="I1367" s="4" t="str">
        <f>VLOOKUP(E1367,Cleaned_CustomerTable!$A:$H,6,FALSE())</f>
        <v>Rhode Island</v>
      </c>
      <c r="J1367" s="4" t="str">
        <f>Cleaned_SalesTable!D1367</f>
        <v>PROD68</v>
      </c>
      <c r="K1367" s="4" t="str">
        <f>VLOOKUP(J1367,Cleaned_ProductTable!$A:$F,2,FALSE())</f>
        <v>Wooden Nightstand</v>
      </c>
      <c r="L1367" s="4" t="str">
        <f>VLOOKUP(J1367,Cleaned_ProductTable!$A:$F,3,FALSE())</f>
        <v>Home</v>
      </c>
      <c r="M1367" s="4" t="str">
        <f>VLOOKUP(J1367,Cleaned_ProductTable!$A:$F,4,FALSE())</f>
        <v>Wolfe, Ross and Hester</v>
      </c>
      <c r="N1367" s="4">
        <f>VLOOKUP(J1367,Cleaned_ProductTable!$A:$F,5,FALSE())</f>
        <v>243.7</v>
      </c>
      <c r="O1367" s="4" t="str">
        <f>Cleaned_SalesTable!E1367</f>
        <v>STORE17</v>
      </c>
      <c r="P1367" s="4" t="str">
        <f>VLOOKUP(O1367,Cleaned_StoreTable!$A:$F,2,FALSE())</f>
        <v>Holloway Ltd</v>
      </c>
      <c r="Q1367" s="4" t="str">
        <f>VLOOKUP(O1367,Cleaned_StoreTable!$A:$F,3,FALSE())</f>
        <v>North</v>
      </c>
      <c r="R1367" s="4" t="str">
        <f>VLOOKUP(O1367,Cleaned_StoreTable!$A:$F,5,FALSE())</f>
        <v>Flagship</v>
      </c>
      <c r="S1367" s="4">
        <f>Cleaned_SalesTable!F1367</f>
        <v>4</v>
      </c>
      <c r="T1367" s="9">
        <f>Cleaned_SalesTable!G1367</f>
        <v>255.67</v>
      </c>
      <c r="U1367" s="8">
        <f>Cleaned_SalesTable!H1367</f>
        <v>0.17</v>
      </c>
      <c r="V1367" s="4" t="str">
        <f>Cleaned_SalesTable!I1367</f>
        <v>Credit Card</v>
      </c>
      <c r="W1367" s="9">
        <f>Cleaned_SalesTable!J1367</f>
        <v>848.82439999999997</v>
      </c>
      <c r="X1367" s="9">
        <f t="shared" si="128"/>
        <v>974.8</v>
      </c>
      <c r="Y1367" s="9">
        <f t="shared" si="129"/>
        <v>-125.98</v>
      </c>
      <c r="Z1367" s="10">
        <f t="shared" si="130"/>
        <v>-0.1484</v>
      </c>
      <c r="AA1367" s="4" t="str">
        <f t="shared" si="131"/>
        <v>Standard</v>
      </c>
    </row>
    <row r="1368" spans="1:27" ht="15" customHeight="1" x14ac:dyDescent="0.3">
      <c r="A1368" s="4" t="str">
        <f>Cleaned_SalesTable!A1368</f>
        <v>SALE1366</v>
      </c>
      <c r="B1368" s="26">
        <f>Cleaned_SalesTable!B1368</f>
        <v>45397</v>
      </c>
      <c r="C1368" s="4" t="str">
        <f t="shared" si="126"/>
        <v>Apr-2024</v>
      </c>
      <c r="D1368" s="24">
        <f t="shared" si="127"/>
        <v>2024</v>
      </c>
      <c r="E1368" s="4" t="str">
        <f>Cleaned_SalesTable!C1368</f>
        <v>CUST1129</v>
      </c>
      <c r="F1368" s="4" t="str">
        <f>VLOOKUP(E1368,Cleaned_CustomerTable!$A:$H,2,FALSE())</f>
        <v>Jessica Mitchell</v>
      </c>
      <c r="G1368" s="24">
        <f>VLOOKUP(E1368,Cleaned_CustomerTable!$A:$H,3,FALSE())</f>
        <v>43</v>
      </c>
      <c r="H1368" s="4" t="str">
        <f>VLOOKUP(E1368,Cleaned_CustomerTable!$A:$H,8,FALSE())</f>
        <v>Silver</v>
      </c>
      <c r="I1368" s="4" t="str">
        <f>VLOOKUP(E1368,Cleaned_CustomerTable!$A:$H,6,FALSE())</f>
        <v>South Dakota</v>
      </c>
      <c r="J1368" s="4" t="str">
        <f>Cleaned_SalesTable!D1368</f>
        <v>PROD27</v>
      </c>
      <c r="K1368" s="4" t="str">
        <f>VLOOKUP(J1368,Cleaned_ProductTable!$A:$F,2,FALSE())</f>
        <v>Decorative Floor Vase</v>
      </c>
      <c r="L1368" s="4" t="str">
        <f>VLOOKUP(J1368,Cleaned_ProductTable!$A:$F,3,FALSE())</f>
        <v>Home</v>
      </c>
      <c r="M1368" s="4" t="str">
        <f>VLOOKUP(J1368,Cleaned_ProductTable!$A:$F,4,FALSE())</f>
        <v>Khan, Jones and Paul</v>
      </c>
      <c r="N1368" s="4">
        <f>VLOOKUP(J1368,Cleaned_ProductTable!$A:$F,5,FALSE())</f>
        <v>234.81</v>
      </c>
      <c r="O1368" s="4" t="str">
        <f>Cleaned_SalesTable!E1368</f>
        <v>STORE16</v>
      </c>
      <c r="P1368" s="4" t="str">
        <f>VLOOKUP(O1368,Cleaned_StoreTable!$A:$F,2,FALSE())</f>
        <v>Frederick-Wright</v>
      </c>
      <c r="Q1368" s="4" t="str">
        <f>VLOOKUP(O1368,Cleaned_StoreTable!$A:$F,3,FALSE())</f>
        <v>West</v>
      </c>
      <c r="R1368" s="4" t="str">
        <f>VLOOKUP(O1368,Cleaned_StoreTable!$A:$F,5,FALSE())</f>
        <v>Flagship</v>
      </c>
      <c r="S1368" s="4">
        <f>Cleaned_SalesTable!F1368</f>
        <v>2</v>
      </c>
      <c r="T1368" s="9">
        <f>Cleaned_SalesTable!G1368</f>
        <v>270.66000000000003</v>
      </c>
      <c r="U1368" s="8">
        <f>Cleaned_SalesTable!H1368</f>
        <v>0.1</v>
      </c>
      <c r="V1368" s="4" t="str">
        <f>Cleaned_SalesTable!I1368</f>
        <v>COD</v>
      </c>
      <c r="W1368" s="9">
        <f>Cleaned_SalesTable!J1368</f>
        <v>487.18799999999999</v>
      </c>
      <c r="X1368" s="9">
        <f t="shared" si="128"/>
        <v>469.62</v>
      </c>
      <c r="Y1368" s="9">
        <f t="shared" si="129"/>
        <v>17.57</v>
      </c>
      <c r="Z1368" s="10">
        <f t="shared" si="130"/>
        <v>3.61E-2</v>
      </c>
      <c r="AA1368" s="4" t="str">
        <f t="shared" si="131"/>
        <v>Standard</v>
      </c>
    </row>
    <row r="1369" spans="1:27" ht="15" customHeight="1" x14ac:dyDescent="0.3">
      <c r="A1369" s="4" t="str">
        <f>Cleaned_SalesTable!A1369</f>
        <v>SALE1367</v>
      </c>
      <c r="B1369" s="26">
        <f>Cleaned_SalesTable!B1369</f>
        <v>45914</v>
      </c>
      <c r="C1369" s="4" t="str">
        <f t="shared" si="126"/>
        <v>Sep-2025</v>
      </c>
      <c r="D1369" s="24">
        <f t="shared" si="127"/>
        <v>2025</v>
      </c>
      <c r="E1369" s="4" t="str">
        <f>Cleaned_SalesTable!C1369</f>
        <v>CUST1299</v>
      </c>
      <c r="F1369" s="4" t="str">
        <f>VLOOKUP(E1369,Cleaned_CustomerTable!$A:$H,2,FALSE())</f>
        <v>Stephanie Jacobs</v>
      </c>
      <c r="G1369" s="24">
        <f>VLOOKUP(E1369,Cleaned_CustomerTable!$A:$H,3,FALSE())</f>
        <v>48</v>
      </c>
      <c r="H1369" s="4" t="str">
        <f>VLOOKUP(E1369,Cleaned_CustomerTable!$A:$H,8,FALSE())</f>
        <v>Platinum</v>
      </c>
      <c r="I1369" s="4" t="str">
        <f>VLOOKUP(E1369,Cleaned_CustomerTable!$A:$H,6,FALSE())</f>
        <v>Louisiana</v>
      </c>
      <c r="J1369" s="4" t="str">
        <f>Cleaned_SalesTable!D1369</f>
        <v>PROD23</v>
      </c>
      <c r="K1369" s="4" t="str">
        <f>VLOOKUP(J1369,Cleaned_ProductTable!$A:$F,2,FALSE())</f>
        <v>Men's Formal Shirt</v>
      </c>
      <c r="L1369" s="4" t="str">
        <f>VLOOKUP(J1369,Cleaned_ProductTable!$A:$F,3,FALSE())</f>
        <v>Clothing</v>
      </c>
      <c r="M1369" s="4" t="str">
        <f>VLOOKUP(J1369,Cleaned_ProductTable!$A:$F,4,FALSE())</f>
        <v>Moon, Mora and Santos</v>
      </c>
      <c r="N1369" s="4">
        <f>VLOOKUP(J1369,Cleaned_ProductTable!$A:$F,5,FALSE())</f>
        <v>265.73</v>
      </c>
      <c r="O1369" s="4" t="str">
        <f>Cleaned_SalesTable!E1369</f>
        <v>STORE17</v>
      </c>
      <c r="P1369" s="4" t="str">
        <f>VLOOKUP(O1369,Cleaned_StoreTable!$A:$F,2,FALSE())</f>
        <v>Holloway Ltd</v>
      </c>
      <c r="Q1369" s="4" t="str">
        <f>VLOOKUP(O1369,Cleaned_StoreTable!$A:$F,3,FALSE())</f>
        <v>North</v>
      </c>
      <c r="R1369" s="4" t="str">
        <f>VLOOKUP(O1369,Cleaned_StoreTable!$A:$F,5,FALSE())</f>
        <v>Flagship</v>
      </c>
      <c r="S1369" s="4">
        <f>Cleaned_SalesTable!F1369</f>
        <v>3</v>
      </c>
      <c r="T1369" s="9">
        <f>Cleaned_SalesTable!G1369</f>
        <v>373.35</v>
      </c>
      <c r="U1369" s="8">
        <f>Cleaned_SalesTable!H1369</f>
        <v>0.2</v>
      </c>
      <c r="V1369" s="4" t="str">
        <f>Cleaned_SalesTable!I1369</f>
        <v>COD</v>
      </c>
      <c r="W1369" s="9">
        <f>Cleaned_SalesTable!J1369</f>
        <v>896.04</v>
      </c>
      <c r="X1369" s="9">
        <f t="shared" si="128"/>
        <v>797.19</v>
      </c>
      <c r="Y1369" s="9">
        <f t="shared" si="129"/>
        <v>98.85</v>
      </c>
      <c r="Z1369" s="10">
        <f t="shared" si="130"/>
        <v>0.1103</v>
      </c>
      <c r="AA1369" s="4" t="str">
        <f t="shared" si="131"/>
        <v>Standard</v>
      </c>
    </row>
    <row r="1370" spans="1:27" ht="15" customHeight="1" x14ac:dyDescent="0.3">
      <c r="A1370" s="4" t="str">
        <f>Cleaned_SalesTable!A1370</f>
        <v>SALE1368</v>
      </c>
      <c r="B1370" s="26">
        <f>Cleaned_SalesTable!B1370</f>
        <v>45432</v>
      </c>
      <c r="C1370" s="4" t="str">
        <f t="shared" si="126"/>
        <v>May-2024</v>
      </c>
      <c r="D1370" s="24">
        <f t="shared" si="127"/>
        <v>2024</v>
      </c>
      <c r="E1370" s="4" t="str">
        <f>Cleaned_SalesTable!C1370</f>
        <v>CUST1036</v>
      </c>
      <c r="F1370" s="4" t="str">
        <f>VLOOKUP(E1370,Cleaned_CustomerTable!$A:$H,2,FALSE())</f>
        <v>Thomas Phillips</v>
      </c>
      <c r="G1370" s="24">
        <f>VLOOKUP(E1370,Cleaned_CustomerTable!$A:$H,3,FALSE())</f>
        <v>20</v>
      </c>
      <c r="H1370" s="4" t="str">
        <f>VLOOKUP(E1370,Cleaned_CustomerTable!$A:$H,8,FALSE())</f>
        <v>Gold</v>
      </c>
      <c r="I1370" s="4" t="str">
        <f>VLOOKUP(E1370,Cleaned_CustomerTable!$A:$H,6,FALSE())</f>
        <v>Georgia</v>
      </c>
      <c r="J1370" s="4" t="str">
        <f>Cleaned_SalesTable!D1370</f>
        <v>PROD59</v>
      </c>
      <c r="K1370" s="4" t="str">
        <f>VLOOKUP(J1370,Cleaned_ProductTable!$A:$F,2,FALSE())</f>
        <v>Men's Hair Styling Gel</v>
      </c>
      <c r="L1370" s="4" t="str">
        <f>VLOOKUP(J1370,Cleaned_ProductTable!$A:$F,3,FALSE())</f>
        <v>Beauty</v>
      </c>
      <c r="M1370" s="4" t="str">
        <f>VLOOKUP(J1370,Cleaned_ProductTable!$A:$F,4,FALSE())</f>
        <v>Cline-Mccarthy</v>
      </c>
      <c r="N1370" s="4">
        <f>VLOOKUP(J1370,Cleaned_ProductTable!$A:$F,5,FALSE())</f>
        <v>17.309999999999999</v>
      </c>
      <c r="O1370" s="4" t="str">
        <f>Cleaned_SalesTable!E1370</f>
        <v>STORE11</v>
      </c>
      <c r="P1370" s="4" t="str">
        <f>VLOOKUP(O1370,Cleaned_StoreTable!$A:$F,2,FALSE())</f>
        <v>Aguirre-Keller</v>
      </c>
      <c r="Q1370" s="4" t="str">
        <f>VLOOKUP(O1370,Cleaned_StoreTable!$A:$F,3,FALSE())</f>
        <v>South</v>
      </c>
      <c r="R1370" s="4" t="str">
        <f>VLOOKUP(O1370,Cleaned_StoreTable!$A:$F,5,FALSE())</f>
        <v>Online</v>
      </c>
      <c r="S1370" s="4">
        <f>Cleaned_SalesTable!F1370</f>
        <v>2</v>
      </c>
      <c r="T1370" s="9">
        <f>Cleaned_SalesTable!G1370</f>
        <v>23.58</v>
      </c>
      <c r="U1370" s="8">
        <f>Cleaned_SalesTable!H1370</f>
        <v>0.02</v>
      </c>
      <c r="V1370" s="4" t="str">
        <f>Cleaned_SalesTable!I1370</f>
        <v>PayPal</v>
      </c>
      <c r="W1370" s="9">
        <f>Cleaned_SalesTable!J1370</f>
        <v>46.216799999999999</v>
      </c>
      <c r="X1370" s="9">
        <f t="shared" si="128"/>
        <v>34.619999999999997</v>
      </c>
      <c r="Y1370" s="9">
        <f t="shared" si="129"/>
        <v>11.6</v>
      </c>
      <c r="Z1370" s="10">
        <f t="shared" si="130"/>
        <v>0.251</v>
      </c>
      <c r="AA1370" s="4" t="str">
        <f t="shared" si="131"/>
        <v>Standard</v>
      </c>
    </row>
    <row r="1371" spans="1:27" ht="15" customHeight="1" x14ac:dyDescent="0.3">
      <c r="A1371" s="4" t="str">
        <f>Cleaned_SalesTable!A1371</f>
        <v>SALE1369</v>
      </c>
      <c r="B1371" s="26">
        <f>Cleaned_SalesTable!B1371</f>
        <v>45798</v>
      </c>
      <c r="C1371" s="4" t="str">
        <f t="shared" si="126"/>
        <v>May-2025</v>
      </c>
      <c r="D1371" s="24">
        <f t="shared" si="127"/>
        <v>2025</v>
      </c>
      <c r="E1371" s="4" t="str">
        <f>Cleaned_SalesTable!C1371</f>
        <v>CUST1005</v>
      </c>
      <c r="F1371" s="4" t="str">
        <f>VLOOKUP(E1371,Cleaned_CustomerTable!$A:$H,2,FALSE())</f>
        <v>Christine Vaughn</v>
      </c>
      <c r="G1371" s="24">
        <f>VLOOKUP(E1371,Cleaned_CustomerTable!$A:$H,3,FALSE())</f>
        <v>24</v>
      </c>
      <c r="H1371" s="4" t="str">
        <f>VLOOKUP(E1371,Cleaned_CustomerTable!$A:$H,8,FALSE())</f>
        <v>Bronze</v>
      </c>
      <c r="I1371" s="4" t="str">
        <f>VLOOKUP(E1371,Cleaned_CustomerTable!$A:$H,6,FALSE())</f>
        <v>Oregon</v>
      </c>
      <c r="J1371" s="4" t="str">
        <f>Cleaned_SalesTable!D1371</f>
        <v>PROD35</v>
      </c>
      <c r="K1371" s="4" t="str">
        <f>VLOOKUP(J1371,Cleaned_ProductTable!$A:$F,2,FALSE())</f>
        <v>Bedroom Table Lamp</v>
      </c>
      <c r="L1371" s="4" t="str">
        <f>VLOOKUP(J1371,Cleaned_ProductTable!$A:$F,3,FALSE())</f>
        <v>Home</v>
      </c>
      <c r="M1371" s="4" t="str">
        <f>VLOOKUP(J1371,Cleaned_ProductTable!$A:$F,4,FALSE())</f>
        <v>Jones LLC</v>
      </c>
      <c r="N1371" s="4">
        <f>VLOOKUP(J1371,Cleaned_ProductTable!$A:$F,5,FALSE())</f>
        <v>382.22</v>
      </c>
      <c r="O1371" s="4" t="str">
        <f>Cleaned_SalesTable!E1371</f>
        <v>STORE7</v>
      </c>
      <c r="P1371" s="4" t="str">
        <f>VLOOKUP(O1371,Cleaned_StoreTable!$A:$F,2,FALSE())</f>
        <v>Martinez-Mullins</v>
      </c>
      <c r="Q1371" s="4" t="str">
        <f>VLOOKUP(O1371,Cleaned_StoreTable!$A:$F,3,FALSE())</f>
        <v>South</v>
      </c>
      <c r="R1371" s="4" t="str">
        <f>VLOOKUP(O1371,Cleaned_StoreTable!$A:$F,5,FALSE())</f>
        <v>Online</v>
      </c>
      <c r="S1371" s="4">
        <f>Cleaned_SalesTable!F1371</f>
        <v>4</v>
      </c>
      <c r="T1371" s="9">
        <f>Cleaned_SalesTable!G1371</f>
        <v>185.67</v>
      </c>
      <c r="U1371" s="8">
        <f>Cleaned_SalesTable!H1371</f>
        <v>0.21</v>
      </c>
      <c r="V1371" s="4" t="str">
        <f>Cleaned_SalesTable!I1371</f>
        <v>PayPal</v>
      </c>
      <c r="W1371" s="9">
        <f>Cleaned_SalesTable!J1371</f>
        <v>586.71720000000005</v>
      </c>
      <c r="X1371" s="9">
        <f t="shared" si="128"/>
        <v>1528.88</v>
      </c>
      <c r="Y1371" s="9">
        <f t="shared" si="129"/>
        <v>-942.16</v>
      </c>
      <c r="Z1371" s="10">
        <f t="shared" si="130"/>
        <v>-1.6057999999999999</v>
      </c>
      <c r="AA1371" s="4" t="str">
        <f t="shared" si="131"/>
        <v>Standard</v>
      </c>
    </row>
    <row r="1372" spans="1:27" ht="15" customHeight="1" x14ac:dyDescent="0.3">
      <c r="A1372" s="4" t="str">
        <f>Cleaned_SalesTable!A1372</f>
        <v>SALE1370</v>
      </c>
      <c r="B1372" s="26">
        <f>Cleaned_SalesTable!B1372</f>
        <v>45396</v>
      </c>
      <c r="C1372" s="4" t="str">
        <f t="shared" si="126"/>
        <v>Apr-2024</v>
      </c>
      <c r="D1372" s="24">
        <f t="shared" si="127"/>
        <v>2024</v>
      </c>
      <c r="E1372" s="4" t="str">
        <f>Cleaned_SalesTable!C1372</f>
        <v>CUST1120</v>
      </c>
      <c r="F1372" s="4" t="str">
        <f>VLOOKUP(E1372,Cleaned_CustomerTable!$A:$H,2,FALSE())</f>
        <v>Jacob Hopkins</v>
      </c>
      <c r="G1372" s="24">
        <f>VLOOKUP(E1372,Cleaned_CustomerTable!$A:$H,3,FALSE())</f>
        <v>44</v>
      </c>
      <c r="H1372" s="4" t="str">
        <f>VLOOKUP(E1372,Cleaned_CustomerTable!$A:$H,8,FALSE())</f>
        <v>Platinum</v>
      </c>
      <c r="I1372" s="4" t="str">
        <f>VLOOKUP(E1372,Cleaned_CustomerTable!$A:$H,6,FALSE())</f>
        <v>Pennsylvania</v>
      </c>
      <c r="J1372" s="4" t="str">
        <f>Cleaned_SalesTable!D1372</f>
        <v>PROD18</v>
      </c>
      <c r="K1372" s="4" t="str">
        <f>VLOOKUP(J1372,Cleaned_ProductTable!$A:$F,2,FALSE())</f>
        <v>Women's Denim Jeans</v>
      </c>
      <c r="L1372" s="4" t="str">
        <f>VLOOKUP(J1372,Cleaned_ProductTable!$A:$F,3,FALSE())</f>
        <v>Clothing</v>
      </c>
      <c r="M1372" s="4" t="str">
        <f>VLOOKUP(J1372,Cleaned_ProductTable!$A:$F,4,FALSE())</f>
        <v>Guerra-Hendrix</v>
      </c>
      <c r="N1372" s="4">
        <f>VLOOKUP(J1372,Cleaned_ProductTable!$A:$F,5,FALSE())</f>
        <v>265.73</v>
      </c>
      <c r="O1372" s="4" t="str">
        <f>Cleaned_SalesTable!E1372</f>
        <v>STORE13</v>
      </c>
      <c r="P1372" s="4" t="str">
        <f>VLOOKUP(O1372,Cleaned_StoreTable!$A:$F,2,FALSE())</f>
        <v>Gardner, Humphrey and Contreras</v>
      </c>
      <c r="Q1372" s="4" t="str">
        <f>VLOOKUP(O1372,Cleaned_StoreTable!$A:$F,3,FALSE())</f>
        <v>East</v>
      </c>
      <c r="R1372" s="4" t="str">
        <f>VLOOKUP(O1372,Cleaned_StoreTable!$A:$F,5,FALSE())</f>
        <v>Flagship</v>
      </c>
      <c r="S1372" s="4">
        <f>Cleaned_SalesTable!F1372</f>
        <v>3</v>
      </c>
      <c r="T1372" s="9">
        <f>Cleaned_SalesTable!G1372</f>
        <v>928.74</v>
      </c>
      <c r="U1372" s="8">
        <f>Cleaned_SalesTable!H1372</f>
        <v>0.27</v>
      </c>
      <c r="V1372" s="4" t="str">
        <f>Cleaned_SalesTable!I1372</f>
        <v>PayPal</v>
      </c>
      <c r="W1372" s="9">
        <f>Cleaned_SalesTable!J1372</f>
        <v>2033.9405999999999</v>
      </c>
      <c r="X1372" s="9">
        <f t="shared" si="128"/>
        <v>797.19</v>
      </c>
      <c r="Y1372" s="9">
        <f t="shared" si="129"/>
        <v>1236.75</v>
      </c>
      <c r="Z1372" s="10">
        <f t="shared" si="130"/>
        <v>0.60809999999999997</v>
      </c>
      <c r="AA1372" s="4" t="str">
        <f t="shared" si="131"/>
        <v>High Value</v>
      </c>
    </row>
    <row r="1373" spans="1:27" ht="15" customHeight="1" x14ac:dyDescent="0.3">
      <c r="A1373" s="4" t="str">
        <f>Cleaned_SalesTable!A1373</f>
        <v>SALE1371</v>
      </c>
      <c r="B1373" s="26">
        <f>Cleaned_SalesTable!B1373</f>
        <v>45235</v>
      </c>
      <c r="C1373" s="4" t="str">
        <f t="shared" si="126"/>
        <v>Nov-2023</v>
      </c>
      <c r="D1373" s="24">
        <f t="shared" si="127"/>
        <v>2023</v>
      </c>
      <c r="E1373" s="4" t="str">
        <f>Cleaned_SalesTable!C1373</f>
        <v>CUST1029</v>
      </c>
      <c r="F1373" s="4" t="str">
        <f>VLOOKUP(E1373,Cleaned_CustomerTable!$A:$H,2,FALSE())</f>
        <v>David Arnold</v>
      </c>
      <c r="G1373" s="24">
        <f>VLOOKUP(E1373,Cleaned_CustomerTable!$A:$H,3,FALSE())</f>
        <v>54</v>
      </c>
      <c r="H1373" s="4" t="str">
        <f>VLOOKUP(E1373,Cleaned_CustomerTable!$A:$H,8,FALSE())</f>
        <v>Silver</v>
      </c>
      <c r="I1373" s="4" t="str">
        <f>VLOOKUP(E1373,Cleaned_CustomerTable!$A:$H,6,FALSE())</f>
        <v>California</v>
      </c>
      <c r="J1373" s="4" t="str">
        <f>Cleaned_SalesTable!D1373</f>
        <v>PROD84</v>
      </c>
      <c r="K1373" s="4" t="str">
        <f>VLOOKUP(J1373,Cleaned_ProductTable!$A:$F,2,FALSE())</f>
        <v>Wooden Bookshelf</v>
      </c>
      <c r="L1373" s="4" t="str">
        <f>VLOOKUP(J1373,Cleaned_ProductTable!$A:$F,3,FALSE())</f>
        <v>Home</v>
      </c>
      <c r="M1373" s="4" t="str">
        <f>VLOOKUP(J1373,Cleaned_ProductTable!$A:$F,4,FALSE())</f>
        <v>Collins-Stephenson</v>
      </c>
      <c r="N1373" s="4">
        <f>VLOOKUP(J1373,Cleaned_ProductTable!$A:$F,5,FALSE())</f>
        <v>388.46</v>
      </c>
      <c r="O1373" s="4" t="str">
        <f>Cleaned_SalesTable!E1373</f>
        <v>STORE5</v>
      </c>
      <c r="P1373" s="4" t="str">
        <f>VLOOKUP(O1373,Cleaned_StoreTable!$A:$F,2,FALSE())</f>
        <v>Gray Ltd</v>
      </c>
      <c r="Q1373" s="4" t="str">
        <f>VLOOKUP(O1373,Cleaned_StoreTable!$A:$F,3,FALSE())</f>
        <v>North</v>
      </c>
      <c r="R1373" s="4" t="str">
        <f>VLOOKUP(O1373,Cleaned_StoreTable!$A:$F,5,FALSE())</f>
        <v>Outlet</v>
      </c>
      <c r="S1373" s="4">
        <f>Cleaned_SalesTable!F1373</f>
        <v>3</v>
      </c>
      <c r="T1373" s="9">
        <f>Cleaned_SalesTable!G1373</f>
        <v>923.38</v>
      </c>
      <c r="U1373" s="8">
        <f>Cleaned_SalesTable!H1373</f>
        <v>7.0000000000000007E-2</v>
      </c>
      <c r="V1373" s="4" t="str">
        <f>Cleaned_SalesTable!I1373</f>
        <v>COD</v>
      </c>
      <c r="W1373" s="9">
        <f>Cleaned_SalesTable!J1373</f>
        <v>2576.2302</v>
      </c>
      <c r="X1373" s="9">
        <f t="shared" si="128"/>
        <v>1165.3800000000001</v>
      </c>
      <c r="Y1373" s="9">
        <f t="shared" si="129"/>
        <v>1410.85</v>
      </c>
      <c r="Z1373" s="10">
        <f t="shared" si="130"/>
        <v>0.54759999999999998</v>
      </c>
      <c r="AA1373" s="4" t="str">
        <f t="shared" si="131"/>
        <v>High Value</v>
      </c>
    </row>
    <row r="1374" spans="1:27" ht="15" customHeight="1" x14ac:dyDescent="0.3">
      <c r="A1374" s="4" t="str">
        <f>Cleaned_SalesTable!A1374</f>
        <v>SALE1372</v>
      </c>
      <c r="B1374" s="26">
        <f>Cleaned_SalesTable!B1374</f>
        <v>45499</v>
      </c>
      <c r="C1374" s="4" t="str">
        <f t="shared" si="126"/>
        <v>Jul-2024</v>
      </c>
      <c r="D1374" s="24">
        <f t="shared" si="127"/>
        <v>2024</v>
      </c>
      <c r="E1374" s="4" t="str">
        <f>Cleaned_SalesTable!C1374</f>
        <v>CUST1462</v>
      </c>
      <c r="F1374" s="4" t="str">
        <f>VLOOKUP(E1374,Cleaned_CustomerTable!$A:$H,2,FALSE())</f>
        <v>Beth Martin</v>
      </c>
      <c r="G1374" s="24">
        <f>VLOOKUP(E1374,Cleaned_CustomerTable!$A:$H,3,FALSE())</f>
        <v>34</v>
      </c>
      <c r="H1374" s="4" t="str">
        <f>VLOOKUP(E1374,Cleaned_CustomerTable!$A:$H,8,FALSE())</f>
        <v>Silver</v>
      </c>
      <c r="I1374" s="4" t="str">
        <f>VLOOKUP(E1374,Cleaned_CustomerTable!$A:$H,6,FALSE())</f>
        <v>West Virginia</v>
      </c>
      <c r="J1374" s="4" t="str">
        <f>Cleaned_SalesTable!D1374</f>
        <v>PROD4</v>
      </c>
      <c r="K1374" s="4" t="str">
        <f>VLOOKUP(J1374,Cleaned_ProductTable!$A:$F,2,FALSE())</f>
        <v>Women's Yoga Pants</v>
      </c>
      <c r="L1374" s="4" t="str">
        <f>VLOOKUP(J1374,Cleaned_ProductTable!$A:$F,3,FALSE())</f>
        <v>Clothing</v>
      </c>
      <c r="M1374" s="4" t="str">
        <f>VLOOKUP(J1374,Cleaned_ProductTable!$A:$F,4,FALSE())</f>
        <v>Gonzales-Davis</v>
      </c>
      <c r="N1374" s="4">
        <f>VLOOKUP(J1374,Cleaned_ProductTable!$A:$F,5,FALSE())</f>
        <v>306.45999999999998</v>
      </c>
      <c r="O1374" s="4" t="str">
        <f>Cleaned_SalesTable!E1374</f>
        <v>STORE9</v>
      </c>
      <c r="P1374" s="4" t="str">
        <f>VLOOKUP(O1374,Cleaned_StoreTable!$A:$F,2,FALSE())</f>
        <v>Moore, Padilla and Butler</v>
      </c>
      <c r="Q1374" s="4" t="str">
        <f>VLOOKUP(O1374,Cleaned_StoreTable!$A:$F,3,FALSE())</f>
        <v>South</v>
      </c>
      <c r="R1374" s="4" t="str">
        <f>VLOOKUP(O1374,Cleaned_StoreTable!$A:$F,5,FALSE())</f>
        <v>Flagship</v>
      </c>
      <c r="S1374" s="4">
        <f>Cleaned_SalesTable!F1374</f>
        <v>2</v>
      </c>
      <c r="T1374" s="9">
        <f>Cleaned_SalesTable!G1374</f>
        <v>409.26</v>
      </c>
      <c r="U1374" s="8">
        <f>Cleaned_SalesTable!H1374</f>
        <v>0.1</v>
      </c>
      <c r="V1374" s="4" t="str">
        <f>Cleaned_SalesTable!I1374</f>
        <v>PayPal</v>
      </c>
      <c r="W1374" s="9">
        <f>Cleaned_SalesTable!J1374</f>
        <v>736.66800000000001</v>
      </c>
      <c r="X1374" s="9">
        <f t="shared" si="128"/>
        <v>612.91999999999996</v>
      </c>
      <c r="Y1374" s="9">
        <f t="shared" si="129"/>
        <v>123.75</v>
      </c>
      <c r="Z1374" s="10">
        <f t="shared" si="130"/>
        <v>0.16800000000000001</v>
      </c>
      <c r="AA1374" s="4" t="str">
        <f t="shared" si="131"/>
        <v>Standard</v>
      </c>
    </row>
    <row r="1375" spans="1:27" ht="15" customHeight="1" x14ac:dyDescent="0.3">
      <c r="A1375" s="4" t="str">
        <f>Cleaned_SalesTable!A1375</f>
        <v>SALE1373</v>
      </c>
      <c r="B1375" s="26">
        <f>Cleaned_SalesTable!B1375</f>
        <v>45272</v>
      </c>
      <c r="C1375" s="4" t="str">
        <f t="shared" si="126"/>
        <v>Dec-2023</v>
      </c>
      <c r="D1375" s="24">
        <f t="shared" si="127"/>
        <v>2023</v>
      </c>
      <c r="E1375" s="4" t="str">
        <f>Cleaned_SalesTable!C1375</f>
        <v>CUST1254</v>
      </c>
      <c r="F1375" s="4" t="str">
        <f>VLOOKUP(E1375,Cleaned_CustomerTable!$A:$H,2,FALSE())</f>
        <v>Linda Kline</v>
      </c>
      <c r="G1375" s="24">
        <f>VLOOKUP(E1375,Cleaned_CustomerTable!$A:$H,3,FALSE())</f>
        <v>34</v>
      </c>
      <c r="H1375" s="4" t="str">
        <f>VLOOKUP(E1375,Cleaned_CustomerTable!$A:$H,8,FALSE())</f>
        <v>Silver</v>
      </c>
      <c r="I1375" s="4" t="str">
        <f>VLOOKUP(E1375,Cleaned_CustomerTable!$A:$H,6,FALSE())</f>
        <v>Alaska</v>
      </c>
      <c r="J1375" s="4" t="str">
        <f>Cleaned_SalesTable!D1375</f>
        <v>PROD23</v>
      </c>
      <c r="K1375" s="4" t="str">
        <f>VLOOKUP(J1375,Cleaned_ProductTable!$A:$F,2,FALSE())</f>
        <v>Men's Formal Shirt</v>
      </c>
      <c r="L1375" s="4" t="str">
        <f>VLOOKUP(J1375,Cleaned_ProductTable!$A:$F,3,FALSE())</f>
        <v>Clothing</v>
      </c>
      <c r="M1375" s="4" t="str">
        <f>VLOOKUP(J1375,Cleaned_ProductTable!$A:$F,4,FALSE())</f>
        <v>Moon, Mora and Santos</v>
      </c>
      <c r="N1375" s="4">
        <f>VLOOKUP(J1375,Cleaned_ProductTable!$A:$F,5,FALSE())</f>
        <v>265.73</v>
      </c>
      <c r="O1375" s="4" t="str">
        <f>Cleaned_SalesTable!E1375</f>
        <v>STORE7</v>
      </c>
      <c r="P1375" s="4" t="str">
        <f>VLOOKUP(O1375,Cleaned_StoreTable!$A:$F,2,FALSE())</f>
        <v>Martinez-Mullins</v>
      </c>
      <c r="Q1375" s="4" t="str">
        <f>VLOOKUP(O1375,Cleaned_StoreTable!$A:$F,3,FALSE())</f>
        <v>South</v>
      </c>
      <c r="R1375" s="4" t="str">
        <f>VLOOKUP(O1375,Cleaned_StoreTable!$A:$F,5,FALSE())</f>
        <v>Online</v>
      </c>
      <c r="S1375" s="4">
        <f>Cleaned_SalesTable!F1375</f>
        <v>2</v>
      </c>
      <c r="T1375" s="9">
        <f>Cleaned_SalesTable!G1375</f>
        <v>608.46</v>
      </c>
      <c r="U1375" s="8">
        <f>Cleaned_SalesTable!H1375</f>
        <v>0.16</v>
      </c>
      <c r="V1375" s="4" t="str">
        <f>Cleaned_SalesTable!I1375</f>
        <v>Credit Card</v>
      </c>
      <c r="W1375" s="9">
        <f>Cleaned_SalesTable!J1375</f>
        <v>1022.2128</v>
      </c>
      <c r="X1375" s="9">
        <f t="shared" si="128"/>
        <v>531.46</v>
      </c>
      <c r="Y1375" s="9">
        <f t="shared" si="129"/>
        <v>490.75</v>
      </c>
      <c r="Z1375" s="10">
        <f t="shared" si="130"/>
        <v>0.48010000000000003</v>
      </c>
      <c r="AA1375" s="4" t="str">
        <f t="shared" si="131"/>
        <v>Standard</v>
      </c>
    </row>
    <row r="1376" spans="1:27" ht="15" customHeight="1" x14ac:dyDescent="0.3">
      <c r="A1376" s="4" t="str">
        <f>Cleaned_SalesTable!A1376</f>
        <v>SALE1374</v>
      </c>
      <c r="B1376" s="26">
        <f>Cleaned_SalesTable!B1376</f>
        <v>45785</v>
      </c>
      <c r="C1376" s="4" t="str">
        <f t="shared" si="126"/>
        <v>May-2025</v>
      </c>
      <c r="D1376" s="24">
        <f t="shared" si="127"/>
        <v>2025</v>
      </c>
      <c r="E1376" s="4" t="str">
        <f>Cleaned_SalesTable!C1376</f>
        <v>CUST1212</v>
      </c>
      <c r="F1376" s="4" t="str">
        <f>VLOOKUP(E1376,Cleaned_CustomerTable!$A:$H,2,FALSE())</f>
        <v>Blake Harrison</v>
      </c>
      <c r="G1376" s="24">
        <f>VLOOKUP(E1376,Cleaned_CustomerTable!$A:$H,3,FALSE())</f>
        <v>63</v>
      </c>
      <c r="H1376" s="4" t="str">
        <f>VLOOKUP(E1376,Cleaned_CustomerTable!$A:$H,8,FALSE())</f>
        <v>Platinum</v>
      </c>
      <c r="I1376" s="4" t="str">
        <f>VLOOKUP(E1376,Cleaned_CustomerTable!$A:$H,6,FALSE())</f>
        <v>Washington</v>
      </c>
      <c r="J1376" s="4" t="str">
        <f>Cleaned_SalesTable!D1376</f>
        <v>PROD42</v>
      </c>
      <c r="K1376" s="4" t="str">
        <f>VLOOKUP(J1376,Cleaned_ProductTable!$A:$F,2,FALSE())</f>
        <v>Smart Home WiFi Camera</v>
      </c>
      <c r="L1376" s="4" t="str">
        <f>VLOOKUP(J1376,Cleaned_ProductTable!$A:$F,3,FALSE())</f>
        <v>Electronics</v>
      </c>
      <c r="M1376" s="4" t="str">
        <f>VLOOKUP(J1376,Cleaned_ProductTable!$A:$F,4,FALSE())</f>
        <v>Holmes LLC</v>
      </c>
      <c r="N1376" s="4">
        <f>VLOOKUP(J1376,Cleaned_ProductTable!$A:$F,5,FALSE())</f>
        <v>450.71</v>
      </c>
      <c r="O1376" s="4" t="str">
        <f>Cleaned_SalesTable!E1376</f>
        <v>STORE19</v>
      </c>
      <c r="P1376" s="4" t="str">
        <f>VLOOKUP(O1376,Cleaned_StoreTable!$A:$F,2,FALSE())</f>
        <v>Mann-Austin</v>
      </c>
      <c r="Q1376" s="4" t="str">
        <f>VLOOKUP(O1376,Cleaned_StoreTable!$A:$F,3,FALSE())</f>
        <v>East</v>
      </c>
      <c r="R1376" s="4" t="str">
        <f>VLOOKUP(O1376,Cleaned_StoreTable!$A:$F,5,FALSE())</f>
        <v>Online</v>
      </c>
      <c r="S1376" s="4">
        <f>Cleaned_SalesTable!F1376</f>
        <v>4</v>
      </c>
      <c r="T1376" s="9">
        <f>Cleaned_SalesTable!G1376</f>
        <v>150.47999999999999</v>
      </c>
      <c r="U1376" s="8">
        <f>Cleaned_SalesTable!H1376</f>
        <v>0.09</v>
      </c>
      <c r="V1376" s="4" t="str">
        <f>Cleaned_SalesTable!I1376</f>
        <v>Credit Card</v>
      </c>
      <c r="W1376" s="9">
        <f>Cleaned_SalesTable!J1376</f>
        <v>547.74720000000002</v>
      </c>
      <c r="X1376" s="9">
        <f t="shared" si="128"/>
        <v>1802.84</v>
      </c>
      <c r="Y1376" s="9">
        <f t="shared" si="129"/>
        <v>-1255.0899999999999</v>
      </c>
      <c r="Z1376" s="10">
        <f t="shared" si="130"/>
        <v>-2.2913999999999999</v>
      </c>
      <c r="AA1376" s="4" t="str">
        <f t="shared" si="131"/>
        <v>Standard</v>
      </c>
    </row>
    <row r="1377" spans="1:27" ht="15" customHeight="1" x14ac:dyDescent="0.3">
      <c r="A1377" s="4" t="str">
        <f>Cleaned_SalesTable!A1377</f>
        <v>SALE1375</v>
      </c>
      <c r="B1377" s="26">
        <f>Cleaned_SalesTable!B1377</f>
        <v>45534</v>
      </c>
      <c r="C1377" s="4" t="str">
        <f t="shared" si="126"/>
        <v>Aug-2024</v>
      </c>
      <c r="D1377" s="24">
        <f t="shared" si="127"/>
        <v>2024</v>
      </c>
      <c r="E1377" s="4" t="str">
        <f>Cleaned_SalesTable!C1377</f>
        <v>CUST1245</v>
      </c>
      <c r="F1377" s="4" t="str">
        <f>VLOOKUP(E1377,Cleaned_CustomerTable!$A:$H,2,FALSE())</f>
        <v>Laura Soto</v>
      </c>
      <c r="G1377" s="24">
        <f>VLOOKUP(E1377,Cleaned_CustomerTable!$A:$H,3,FALSE())</f>
        <v>57</v>
      </c>
      <c r="H1377" s="4" t="str">
        <f>VLOOKUP(E1377,Cleaned_CustomerTable!$A:$H,8,FALSE())</f>
        <v>Platinum</v>
      </c>
      <c r="I1377" s="4" t="str">
        <f>VLOOKUP(E1377,Cleaned_CustomerTable!$A:$H,6,FALSE())</f>
        <v>Michigan</v>
      </c>
      <c r="J1377" s="4" t="str">
        <f>Cleaned_SalesTable!D1377</f>
        <v>PROD68</v>
      </c>
      <c r="K1377" s="4" t="str">
        <f>VLOOKUP(J1377,Cleaned_ProductTable!$A:$F,2,FALSE())</f>
        <v>Wooden Nightstand</v>
      </c>
      <c r="L1377" s="4" t="str">
        <f>VLOOKUP(J1377,Cleaned_ProductTable!$A:$F,3,FALSE())</f>
        <v>Home</v>
      </c>
      <c r="M1377" s="4" t="str">
        <f>VLOOKUP(J1377,Cleaned_ProductTable!$A:$F,4,FALSE())</f>
        <v>Wolfe, Ross and Hester</v>
      </c>
      <c r="N1377" s="4">
        <f>VLOOKUP(J1377,Cleaned_ProductTable!$A:$F,5,FALSE())</f>
        <v>243.7</v>
      </c>
      <c r="O1377" s="4" t="str">
        <f>Cleaned_SalesTable!E1377</f>
        <v>STORE14</v>
      </c>
      <c r="P1377" s="4" t="str">
        <f>VLOOKUP(O1377,Cleaned_StoreTable!$A:$F,2,FALSE())</f>
        <v>Mcdonald Inc</v>
      </c>
      <c r="Q1377" s="4" t="str">
        <f>VLOOKUP(O1377,Cleaned_StoreTable!$A:$F,3,FALSE())</f>
        <v>South</v>
      </c>
      <c r="R1377" s="4" t="str">
        <f>VLOOKUP(O1377,Cleaned_StoreTable!$A:$F,5,FALSE())</f>
        <v>Outlet</v>
      </c>
      <c r="S1377" s="4">
        <f>Cleaned_SalesTable!F1377</f>
        <v>4</v>
      </c>
      <c r="T1377" s="9">
        <f>Cleaned_SalesTable!G1377</f>
        <v>207.41</v>
      </c>
      <c r="U1377" s="8">
        <f>Cleaned_SalesTable!H1377</f>
        <v>0.02</v>
      </c>
      <c r="V1377" s="4" t="str">
        <f>Cleaned_SalesTable!I1377</f>
        <v>Credit Card</v>
      </c>
      <c r="W1377" s="9">
        <f>Cleaned_SalesTable!J1377</f>
        <v>813.04719999999998</v>
      </c>
      <c r="X1377" s="9">
        <f t="shared" si="128"/>
        <v>974.8</v>
      </c>
      <c r="Y1377" s="9">
        <f t="shared" si="129"/>
        <v>-161.75</v>
      </c>
      <c r="Z1377" s="10">
        <f t="shared" si="130"/>
        <v>-0.19889999999999999</v>
      </c>
      <c r="AA1377" s="4" t="str">
        <f t="shared" si="131"/>
        <v>Standard</v>
      </c>
    </row>
    <row r="1378" spans="1:27" ht="15" customHeight="1" x14ac:dyDescent="0.3">
      <c r="A1378" s="4" t="str">
        <f>Cleaned_SalesTable!A1378</f>
        <v>SALE1376</v>
      </c>
      <c r="B1378" s="26">
        <f>Cleaned_SalesTable!B1378</f>
        <v>45803</v>
      </c>
      <c r="C1378" s="4" t="str">
        <f t="shared" si="126"/>
        <v>May-2025</v>
      </c>
      <c r="D1378" s="24">
        <f t="shared" si="127"/>
        <v>2025</v>
      </c>
      <c r="E1378" s="4" t="str">
        <f>Cleaned_SalesTable!C1378</f>
        <v>CUST1172</v>
      </c>
      <c r="F1378" s="4" t="str">
        <f>VLOOKUP(E1378,Cleaned_CustomerTable!$A:$H,2,FALSE())</f>
        <v>Thomas Rhodes</v>
      </c>
      <c r="G1378" s="24">
        <f>VLOOKUP(E1378,Cleaned_CustomerTable!$A:$H,3,FALSE())</f>
        <v>41</v>
      </c>
      <c r="H1378" s="4" t="str">
        <f>VLOOKUP(E1378,Cleaned_CustomerTable!$A:$H,8,FALSE())</f>
        <v>Bronze</v>
      </c>
      <c r="I1378" s="4" t="str">
        <f>VLOOKUP(E1378,Cleaned_CustomerTable!$A:$H,6,FALSE())</f>
        <v>West Virginia</v>
      </c>
      <c r="J1378" s="4" t="str">
        <f>Cleaned_SalesTable!D1378</f>
        <v>PROD11</v>
      </c>
      <c r="K1378" s="4" t="str">
        <f>VLOOKUP(J1378,Cleaned_ProductTable!$A:$F,2,FALSE())</f>
        <v>HD Smart TV Stick</v>
      </c>
      <c r="L1378" s="4" t="str">
        <f>VLOOKUP(J1378,Cleaned_ProductTable!$A:$F,3,FALSE())</f>
        <v>Electronics</v>
      </c>
      <c r="M1378" s="4" t="str">
        <f>VLOOKUP(J1378,Cleaned_ProductTable!$A:$F,4,FALSE())</f>
        <v>Gibson, Hobbs and Weaver</v>
      </c>
      <c r="N1378" s="4">
        <f>VLOOKUP(J1378,Cleaned_ProductTable!$A:$F,5,FALSE())</f>
        <v>449.4</v>
      </c>
      <c r="O1378" s="4" t="str">
        <f>Cleaned_SalesTable!E1378</f>
        <v>STORE6</v>
      </c>
      <c r="P1378" s="4" t="str">
        <f>VLOOKUP(O1378,Cleaned_StoreTable!$A:$F,2,FALSE())</f>
        <v>Benson-Elliott</v>
      </c>
      <c r="Q1378" s="4" t="str">
        <f>VLOOKUP(O1378,Cleaned_StoreTable!$A:$F,3,FALSE())</f>
        <v>East</v>
      </c>
      <c r="R1378" s="4" t="str">
        <f>VLOOKUP(O1378,Cleaned_StoreTable!$A:$F,5,FALSE())</f>
        <v>Online</v>
      </c>
      <c r="S1378" s="4">
        <f>Cleaned_SalesTable!F1378</f>
        <v>1</v>
      </c>
      <c r="T1378" s="9">
        <f>Cleaned_SalesTable!G1378</f>
        <v>56.59</v>
      </c>
      <c r="U1378" s="8">
        <f>Cleaned_SalesTable!H1378</f>
        <v>0.15</v>
      </c>
      <c r="V1378" s="4" t="str">
        <f>Cleaned_SalesTable!I1378</f>
        <v>PayPal</v>
      </c>
      <c r="W1378" s="9">
        <f>Cleaned_SalesTable!J1378</f>
        <v>48.101500000000001</v>
      </c>
      <c r="X1378" s="9">
        <f t="shared" si="128"/>
        <v>449.4</v>
      </c>
      <c r="Y1378" s="9">
        <f t="shared" si="129"/>
        <v>-401.3</v>
      </c>
      <c r="Z1378" s="10">
        <f t="shared" si="130"/>
        <v>-8.3428000000000004</v>
      </c>
      <c r="AA1378" s="4" t="str">
        <f t="shared" si="131"/>
        <v>Standard</v>
      </c>
    </row>
    <row r="1379" spans="1:27" ht="15" customHeight="1" x14ac:dyDescent="0.3">
      <c r="A1379" s="4" t="str">
        <f>Cleaned_SalesTable!A1379</f>
        <v>SALE1377</v>
      </c>
      <c r="B1379" s="26">
        <f>Cleaned_SalesTable!B1379</f>
        <v>45667</v>
      </c>
      <c r="C1379" s="4" t="str">
        <f t="shared" si="126"/>
        <v>Jan-2025</v>
      </c>
      <c r="D1379" s="24">
        <f t="shared" si="127"/>
        <v>2025</v>
      </c>
      <c r="E1379" s="4" t="str">
        <f>Cleaned_SalesTable!C1379</f>
        <v>CUST1405</v>
      </c>
      <c r="F1379" s="4" t="str">
        <f>VLOOKUP(E1379,Cleaned_CustomerTable!$A:$H,2,FALSE())</f>
        <v>Eric Wolfe</v>
      </c>
      <c r="G1379" s="24">
        <f>VLOOKUP(E1379,Cleaned_CustomerTable!$A:$H,3,FALSE())</f>
        <v>18</v>
      </c>
      <c r="H1379" s="4" t="str">
        <f>VLOOKUP(E1379,Cleaned_CustomerTable!$A:$H,8,FALSE())</f>
        <v>Gold</v>
      </c>
      <c r="I1379" s="4" t="str">
        <f>VLOOKUP(E1379,Cleaned_CustomerTable!$A:$H,6,FALSE())</f>
        <v>Louisiana</v>
      </c>
      <c r="J1379" s="4" t="str">
        <f>Cleaned_SalesTable!D1379</f>
        <v>PROD39</v>
      </c>
      <c r="K1379" s="4" t="str">
        <f>VLOOKUP(J1379,Cleaned_ProductTable!$A:$F,2,FALSE())</f>
        <v>Portable Power Bank</v>
      </c>
      <c r="L1379" s="4" t="str">
        <f>VLOOKUP(J1379,Cleaned_ProductTable!$A:$F,3,FALSE())</f>
        <v>Electronics</v>
      </c>
      <c r="M1379" s="4" t="str">
        <f>VLOOKUP(J1379,Cleaned_ProductTable!$A:$F,4,FALSE())</f>
        <v>Cummings and Sons</v>
      </c>
      <c r="N1379" s="4">
        <f>VLOOKUP(J1379,Cleaned_ProductTable!$A:$F,5,FALSE())</f>
        <v>326.06</v>
      </c>
      <c r="O1379" s="4" t="str">
        <f>Cleaned_SalesTable!E1379</f>
        <v>STORE4</v>
      </c>
      <c r="P1379" s="4" t="str">
        <f>VLOOKUP(O1379,Cleaned_StoreTable!$A:$F,2,FALSE())</f>
        <v>Alexander Group</v>
      </c>
      <c r="Q1379" s="4" t="str">
        <f>VLOOKUP(O1379,Cleaned_StoreTable!$A:$F,3,FALSE())</f>
        <v>South</v>
      </c>
      <c r="R1379" s="4" t="str">
        <f>VLOOKUP(O1379,Cleaned_StoreTable!$A:$F,5,FALSE())</f>
        <v>Online</v>
      </c>
      <c r="S1379" s="4">
        <f>Cleaned_SalesTable!F1379</f>
        <v>4</v>
      </c>
      <c r="T1379" s="9">
        <f>Cleaned_SalesTable!G1379</f>
        <v>995.4</v>
      </c>
      <c r="U1379" s="8">
        <f>Cleaned_SalesTable!H1379</f>
        <v>0.27</v>
      </c>
      <c r="V1379" s="4" t="str">
        <f>Cleaned_SalesTable!I1379</f>
        <v>Credit Card</v>
      </c>
      <c r="W1379" s="9">
        <f>Cleaned_SalesTable!J1379</f>
        <v>2906.5680000000002</v>
      </c>
      <c r="X1379" s="9">
        <f t="shared" si="128"/>
        <v>1304.24</v>
      </c>
      <c r="Y1379" s="9">
        <f t="shared" si="129"/>
        <v>1602.33</v>
      </c>
      <c r="Z1379" s="10">
        <f t="shared" si="130"/>
        <v>0.55130000000000001</v>
      </c>
      <c r="AA1379" s="4" t="str">
        <f t="shared" si="131"/>
        <v>High Value</v>
      </c>
    </row>
    <row r="1380" spans="1:27" ht="15" customHeight="1" x14ac:dyDescent="0.3">
      <c r="A1380" s="4" t="str">
        <f>Cleaned_SalesTable!A1380</f>
        <v>SALE1378</v>
      </c>
      <c r="B1380" s="26">
        <f>Cleaned_SalesTable!B1380</f>
        <v>45656</v>
      </c>
      <c r="C1380" s="4" t="str">
        <f t="shared" si="126"/>
        <v>Dec-2024</v>
      </c>
      <c r="D1380" s="24">
        <f t="shared" si="127"/>
        <v>2024</v>
      </c>
      <c r="E1380" s="4" t="str">
        <f>Cleaned_SalesTable!C1380</f>
        <v>CUST1064</v>
      </c>
      <c r="F1380" s="4" t="str">
        <f>VLOOKUP(E1380,Cleaned_CustomerTable!$A:$H,2,FALSE())</f>
        <v>Mr. Mason Butler</v>
      </c>
      <c r="G1380" s="24">
        <f>VLOOKUP(E1380,Cleaned_CustomerTable!$A:$H,3,FALSE())</f>
        <v>33</v>
      </c>
      <c r="H1380" s="4" t="str">
        <f>VLOOKUP(E1380,Cleaned_CustomerTable!$A:$H,8,FALSE())</f>
        <v>Gold</v>
      </c>
      <c r="I1380" s="4" t="str">
        <f>VLOOKUP(E1380,Cleaned_CustomerTable!$A:$H,6,FALSE())</f>
        <v>Arizona</v>
      </c>
      <c r="J1380" s="4" t="str">
        <f>Cleaned_SalesTable!D1380</f>
        <v>PROD47</v>
      </c>
      <c r="K1380" s="4" t="str">
        <f>VLOOKUP(J1380,Cleaned_ProductTable!$A:$F,2,FALSE())</f>
        <v>Makeup Brush Set</v>
      </c>
      <c r="L1380" s="4" t="str">
        <f>VLOOKUP(J1380,Cleaned_ProductTable!$A:$F,3,FALSE())</f>
        <v>Beauty</v>
      </c>
      <c r="M1380" s="4" t="str">
        <f>VLOOKUP(J1380,Cleaned_ProductTable!$A:$F,4,FALSE())</f>
        <v>Cook Inc</v>
      </c>
      <c r="N1380" s="4">
        <f>VLOOKUP(J1380,Cleaned_ProductTable!$A:$F,5,FALSE())</f>
        <v>250.42</v>
      </c>
      <c r="O1380" s="4" t="str">
        <f>Cleaned_SalesTable!E1380</f>
        <v>STORE12</v>
      </c>
      <c r="P1380" s="4" t="str">
        <f>VLOOKUP(O1380,Cleaned_StoreTable!$A:$F,2,FALSE())</f>
        <v>Thomas, Bridges and Harris</v>
      </c>
      <c r="Q1380" s="4" t="str">
        <f>VLOOKUP(O1380,Cleaned_StoreTable!$A:$F,3,FALSE())</f>
        <v>North</v>
      </c>
      <c r="R1380" s="4" t="str">
        <f>VLOOKUP(O1380,Cleaned_StoreTable!$A:$F,5,FALSE())</f>
        <v>Online</v>
      </c>
      <c r="S1380" s="4">
        <f>Cleaned_SalesTable!F1380</f>
        <v>2</v>
      </c>
      <c r="T1380" s="9">
        <f>Cleaned_SalesTable!G1380</f>
        <v>591.33000000000004</v>
      </c>
      <c r="U1380" s="8">
        <f>Cleaned_SalesTable!H1380</f>
        <v>0.24</v>
      </c>
      <c r="V1380" s="4" t="str">
        <f>Cleaned_SalesTable!I1380</f>
        <v>Credit Card</v>
      </c>
      <c r="W1380" s="9">
        <f>Cleaned_SalesTable!J1380</f>
        <v>898.82159999999999</v>
      </c>
      <c r="X1380" s="9">
        <f t="shared" si="128"/>
        <v>500.84</v>
      </c>
      <c r="Y1380" s="9">
        <f t="shared" si="129"/>
        <v>397.98</v>
      </c>
      <c r="Z1380" s="10">
        <f t="shared" si="130"/>
        <v>0.44280000000000003</v>
      </c>
      <c r="AA1380" s="4" t="str">
        <f t="shared" si="131"/>
        <v>Standard</v>
      </c>
    </row>
    <row r="1381" spans="1:27" ht="15" customHeight="1" x14ac:dyDescent="0.3">
      <c r="A1381" s="4" t="str">
        <f>Cleaned_SalesTable!A1381</f>
        <v>SALE1379</v>
      </c>
      <c r="B1381" s="26">
        <f>Cleaned_SalesTable!B1381</f>
        <v>45869</v>
      </c>
      <c r="C1381" s="4" t="str">
        <f t="shared" si="126"/>
        <v>Jul-2025</v>
      </c>
      <c r="D1381" s="24">
        <f t="shared" si="127"/>
        <v>2025</v>
      </c>
      <c r="E1381" s="4" t="str">
        <f>Cleaned_SalesTable!C1381</f>
        <v>CUST1378</v>
      </c>
      <c r="F1381" s="4" t="str">
        <f>VLOOKUP(E1381,Cleaned_CustomerTable!$A:$H,2,FALSE())</f>
        <v>Frank Stewart</v>
      </c>
      <c r="G1381" s="24">
        <f>VLOOKUP(E1381,Cleaned_CustomerTable!$A:$H,3,FALSE())</f>
        <v>44</v>
      </c>
      <c r="H1381" s="4" t="str">
        <f>VLOOKUP(E1381,Cleaned_CustomerTable!$A:$H,8,FALSE())</f>
        <v>Bronze</v>
      </c>
      <c r="I1381" s="4" t="str">
        <f>VLOOKUP(E1381,Cleaned_CustomerTable!$A:$H,6,FALSE())</f>
        <v>Delaware</v>
      </c>
      <c r="J1381" s="4" t="str">
        <f>Cleaned_SalesTable!D1381</f>
        <v>PROD48</v>
      </c>
      <c r="K1381" s="4" t="str">
        <f>VLOOKUP(J1381,Cleaned_ProductTable!$A:$F,2,FALSE())</f>
        <v>Car Dashboard Phone Holder</v>
      </c>
      <c r="L1381" s="4" t="str">
        <f>VLOOKUP(J1381,Cleaned_ProductTable!$A:$F,3,FALSE())</f>
        <v>Electronics</v>
      </c>
      <c r="M1381" s="4" t="str">
        <f>VLOOKUP(J1381,Cleaned_ProductTable!$A:$F,4,FALSE())</f>
        <v>Byrd, Stewart and Valdez</v>
      </c>
      <c r="N1381" s="4">
        <f>VLOOKUP(J1381,Cleaned_ProductTable!$A:$F,5,FALSE())</f>
        <v>177.98</v>
      </c>
      <c r="O1381" s="4" t="str">
        <f>Cleaned_SalesTable!E1381</f>
        <v>STORE17</v>
      </c>
      <c r="P1381" s="4" t="str">
        <f>VLOOKUP(O1381,Cleaned_StoreTable!$A:$F,2,FALSE())</f>
        <v>Holloway Ltd</v>
      </c>
      <c r="Q1381" s="4" t="str">
        <f>VLOOKUP(O1381,Cleaned_StoreTable!$A:$F,3,FALSE())</f>
        <v>North</v>
      </c>
      <c r="R1381" s="4" t="str">
        <f>VLOOKUP(O1381,Cleaned_StoreTable!$A:$F,5,FALSE())</f>
        <v>Flagship</v>
      </c>
      <c r="S1381" s="4">
        <f>Cleaned_SalesTable!F1381</f>
        <v>2</v>
      </c>
      <c r="T1381" s="9">
        <f>Cleaned_SalesTable!G1381</f>
        <v>204.89</v>
      </c>
      <c r="U1381" s="8">
        <f>Cleaned_SalesTable!H1381</f>
        <v>0.24</v>
      </c>
      <c r="V1381" s="4" t="str">
        <f>Cleaned_SalesTable!I1381</f>
        <v>Credit Card</v>
      </c>
      <c r="W1381" s="9">
        <f>Cleaned_SalesTable!J1381</f>
        <v>311.43279999999999</v>
      </c>
      <c r="X1381" s="9">
        <f t="shared" si="128"/>
        <v>355.96</v>
      </c>
      <c r="Y1381" s="9">
        <f t="shared" si="129"/>
        <v>-44.53</v>
      </c>
      <c r="Z1381" s="10">
        <f t="shared" si="130"/>
        <v>-0.14299999999999999</v>
      </c>
      <c r="AA1381" s="4" t="str">
        <f t="shared" si="131"/>
        <v>Standard</v>
      </c>
    </row>
    <row r="1382" spans="1:27" ht="15" customHeight="1" x14ac:dyDescent="0.3">
      <c r="A1382" s="4" t="str">
        <f>Cleaned_SalesTable!A1382</f>
        <v>SALE1380</v>
      </c>
      <c r="B1382" s="26">
        <f>Cleaned_SalesTable!B1382</f>
        <v>45549</v>
      </c>
      <c r="C1382" s="4" t="str">
        <f t="shared" si="126"/>
        <v>Sep-2024</v>
      </c>
      <c r="D1382" s="24">
        <f t="shared" si="127"/>
        <v>2024</v>
      </c>
      <c r="E1382" s="4" t="str">
        <f>Cleaned_SalesTable!C1382</f>
        <v>CUST1090</v>
      </c>
      <c r="F1382" s="4" t="str">
        <f>VLOOKUP(E1382,Cleaned_CustomerTable!$A:$H,2,FALSE())</f>
        <v>Oscar Moon</v>
      </c>
      <c r="G1382" s="24">
        <f>VLOOKUP(E1382,Cleaned_CustomerTable!$A:$H,3,FALSE())</f>
        <v>58</v>
      </c>
      <c r="H1382" s="4" t="str">
        <f>VLOOKUP(E1382,Cleaned_CustomerTable!$A:$H,8,FALSE())</f>
        <v>Platinum</v>
      </c>
      <c r="I1382" s="4" t="str">
        <f>VLOOKUP(E1382,Cleaned_CustomerTable!$A:$H,6,FALSE())</f>
        <v>Louisiana</v>
      </c>
      <c r="J1382" s="4" t="str">
        <f>Cleaned_SalesTable!D1382</f>
        <v>PROD65</v>
      </c>
      <c r="K1382" s="4" t="str">
        <f>VLOOKUP(J1382,Cleaned_ProductTable!$A:$F,2,FALSE())</f>
        <v>Adjustable Dumbbells 20kg</v>
      </c>
      <c r="L1382" s="4" t="str">
        <f>VLOOKUP(J1382,Cleaned_ProductTable!$A:$F,3,FALSE())</f>
        <v>Sports</v>
      </c>
      <c r="M1382" s="4" t="str">
        <f>VLOOKUP(J1382,Cleaned_ProductTable!$A:$F,4,FALSE())</f>
        <v>Montgomery, Benton and Miller</v>
      </c>
      <c r="N1382" s="4">
        <f>VLOOKUP(J1382,Cleaned_ProductTable!$A:$F,5,FALSE())</f>
        <v>240.63</v>
      </c>
      <c r="O1382" s="4" t="str">
        <f>Cleaned_SalesTable!E1382</f>
        <v>STORE14</v>
      </c>
      <c r="P1382" s="4" t="str">
        <f>VLOOKUP(O1382,Cleaned_StoreTable!$A:$F,2,FALSE())</f>
        <v>Mcdonald Inc</v>
      </c>
      <c r="Q1382" s="4" t="str">
        <f>VLOOKUP(O1382,Cleaned_StoreTable!$A:$F,3,FALSE())</f>
        <v>South</v>
      </c>
      <c r="R1382" s="4" t="str">
        <f>VLOOKUP(O1382,Cleaned_StoreTable!$A:$F,5,FALSE())</f>
        <v>Outlet</v>
      </c>
      <c r="S1382" s="4">
        <f>Cleaned_SalesTable!F1382</f>
        <v>2</v>
      </c>
      <c r="T1382" s="9">
        <f>Cleaned_SalesTable!G1382</f>
        <v>546.41</v>
      </c>
      <c r="U1382" s="8">
        <f>Cleaned_SalesTable!H1382</f>
        <v>0.08</v>
      </c>
      <c r="V1382" s="4" t="str">
        <f>Cleaned_SalesTable!I1382</f>
        <v>COD</v>
      </c>
      <c r="W1382" s="9">
        <f>Cleaned_SalesTable!J1382</f>
        <v>1005.3944</v>
      </c>
      <c r="X1382" s="9">
        <f t="shared" si="128"/>
        <v>481.26</v>
      </c>
      <c r="Y1382" s="9">
        <f t="shared" si="129"/>
        <v>524.13</v>
      </c>
      <c r="Z1382" s="10">
        <f t="shared" si="130"/>
        <v>0.52129999999999999</v>
      </c>
      <c r="AA1382" s="4" t="str">
        <f t="shared" si="131"/>
        <v>Standard</v>
      </c>
    </row>
    <row r="1383" spans="1:27" ht="15" customHeight="1" x14ac:dyDescent="0.3">
      <c r="A1383" s="4" t="str">
        <f>Cleaned_SalesTable!A1383</f>
        <v>SALE1381</v>
      </c>
      <c r="B1383" s="26">
        <f>Cleaned_SalesTable!B1383</f>
        <v>45409</v>
      </c>
      <c r="C1383" s="4" t="str">
        <f t="shared" si="126"/>
        <v>Apr-2024</v>
      </c>
      <c r="D1383" s="24">
        <f t="shared" si="127"/>
        <v>2024</v>
      </c>
      <c r="E1383" s="4" t="str">
        <f>Cleaned_SalesTable!C1383</f>
        <v>CUST1056</v>
      </c>
      <c r="F1383" s="4" t="str">
        <f>VLOOKUP(E1383,Cleaned_CustomerTable!$A:$H,2,FALSE())</f>
        <v>Christopher Sutton</v>
      </c>
      <c r="G1383" s="24">
        <f>VLOOKUP(E1383,Cleaned_CustomerTable!$A:$H,3,FALSE())</f>
        <v>49</v>
      </c>
      <c r="H1383" s="4" t="str">
        <f>VLOOKUP(E1383,Cleaned_CustomerTable!$A:$H,8,FALSE())</f>
        <v>Gold</v>
      </c>
      <c r="I1383" s="4" t="str">
        <f>VLOOKUP(E1383,Cleaned_CustomerTable!$A:$H,6,FALSE())</f>
        <v>Pennsylvania</v>
      </c>
      <c r="J1383" s="4" t="str">
        <f>Cleaned_SalesTable!D1383</f>
        <v>PROD18</v>
      </c>
      <c r="K1383" s="4" t="str">
        <f>VLOOKUP(J1383,Cleaned_ProductTable!$A:$F,2,FALSE())</f>
        <v>Women's Denim Jeans</v>
      </c>
      <c r="L1383" s="4" t="str">
        <f>VLOOKUP(J1383,Cleaned_ProductTable!$A:$F,3,FALSE())</f>
        <v>Clothing</v>
      </c>
      <c r="M1383" s="4" t="str">
        <f>VLOOKUP(J1383,Cleaned_ProductTable!$A:$F,4,FALSE())</f>
        <v>Guerra-Hendrix</v>
      </c>
      <c r="N1383" s="4">
        <f>VLOOKUP(J1383,Cleaned_ProductTable!$A:$F,5,FALSE())</f>
        <v>265.73</v>
      </c>
      <c r="O1383" s="4" t="str">
        <f>Cleaned_SalesTable!E1383</f>
        <v>STORE12</v>
      </c>
      <c r="P1383" s="4" t="str">
        <f>VLOOKUP(O1383,Cleaned_StoreTable!$A:$F,2,FALSE())</f>
        <v>Thomas, Bridges and Harris</v>
      </c>
      <c r="Q1383" s="4" t="str">
        <f>VLOOKUP(O1383,Cleaned_StoreTable!$A:$F,3,FALSE())</f>
        <v>North</v>
      </c>
      <c r="R1383" s="4" t="str">
        <f>VLOOKUP(O1383,Cleaned_StoreTable!$A:$F,5,FALSE())</f>
        <v>Online</v>
      </c>
      <c r="S1383" s="4">
        <f>Cleaned_SalesTable!F1383</f>
        <v>4</v>
      </c>
      <c r="T1383" s="9">
        <f>Cleaned_SalesTable!G1383</f>
        <v>455.49</v>
      </c>
      <c r="U1383" s="8">
        <f>Cleaned_SalesTable!H1383</f>
        <v>0.17</v>
      </c>
      <c r="V1383" s="4" t="str">
        <f>Cleaned_SalesTable!I1383</f>
        <v>Credit Card</v>
      </c>
      <c r="W1383" s="9">
        <f>Cleaned_SalesTable!J1383</f>
        <v>1512.2267999999999</v>
      </c>
      <c r="X1383" s="9">
        <f t="shared" si="128"/>
        <v>1062.92</v>
      </c>
      <c r="Y1383" s="9">
        <f t="shared" si="129"/>
        <v>449.31</v>
      </c>
      <c r="Z1383" s="10">
        <f t="shared" si="130"/>
        <v>0.29709999999999998</v>
      </c>
      <c r="AA1383" s="4" t="str">
        <f t="shared" si="131"/>
        <v>High Value</v>
      </c>
    </row>
    <row r="1384" spans="1:27" ht="15" customHeight="1" x14ac:dyDescent="0.3">
      <c r="A1384" s="4" t="str">
        <f>Cleaned_SalesTable!A1384</f>
        <v>SALE1382</v>
      </c>
      <c r="B1384" s="26">
        <f>Cleaned_SalesTable!B1384</f>
        <v>45374</v>
      </c>
      <c r="C1384" s="4" t="str">
        <f t="shared" si="126"/>
        <v>Mar-2024</v>
      </c>
      <c r="D1384" s="24">
        <f t="shared" si="127"/>
        <v>2024</v>
      </c>
      <c r="E1384" s="4" t="str">
        <f>Cleaned_SalesTable!C1384</f>
        <v>CUST1422</v>
      </c>
      <c r="F1384" s="4" t="str">
        <f>VLOOKUP(E1384,Cleaned_CustomerTable!$A:$H,2,FALSE())</f>
        <v>Brittany Edwards Dds</v>
      </c>
      <c r="G1384" s="24">
        <f>VLOOKUP(E1384,Cleaned_CustomerTable!$A:$H,3,FALSE())</f>
        <v>42</v>
      </c>
      <c r="H1384" s="4" t="str">
        <f>VLOOKUP(E1384,Cleaned_CustomerTable!$A:$H,8,FALSE())</f>
        <v>Platinum</v>
      </c>
      <c r="I1384" s="4" t="str">
        <f>VLOOKUP(E1384,Cleaned_CustomerTable!$A:$H,6,FALSE())</f>
        <v>Kansas</v>
      </c>
      <c r="J1384" s="4" t="str">
        <f>Cleaned_SalesTable!D1384</f>
        <v>PROD10</v>
      </c>
      <c r="K1384" s="4" t="str">
        <f>VLOOKUP(J1384,Cleaned_ProductTable!$A:$F,2,FALSE())</f>
        <v>Ceramic Kitchen Bowl Set</v>
      </c>
      <c r="L1384" s="4" t="str">
        <f>VLOOKUP(J1384,Cleaned_ProductTable!$A:$F,3,FALSE())</f>
        <v>Home</v>
      </c>
      <c r="M1384" s="4" t="str">
        <f>VLOOKUP(J1384,Cleaned_ProductTable!$A:$F,4,FALSE())</f>
        <v>Hamilton Group</v>
      </c>
      <c r="N1384" s="4">
        <f>VLOOKUP(J1384,Cleaned_ProductTable!$A:$F,5,FALSE())</f>
        <v>298.86</v>
      </c>
      <c r="O1384" s="4" t="str">
        <f>Cleaned_SalesTable!E1384</f>
        <v>STORE16</v>
      </c>
      <c r="P1384" s="4" t="str">
        <f>VLOOKUP(O1384,Cleaned_StoreTable!$A:$F,2,FALSE())</f>
        <v>Frederick-Wright</v>
      </c>
      <c r="Q1384" s="4" t="str">
        <f>VLOOKUP(O1384,Cleaned_StoreTable!$A:$F,3,FALSE())</f>
        <v>West</v>
      </c>
      <c r="R1384" s="4" t="str">
        <f>VLOOKUP(O1384,Cleaned_StoreTable!$A:$F,5,FALSE())</f>
        <v>Flagship</v>
      </c>
      <c r="S1384" s="4">
        <f>Cleaned_SalesTable!F1384</f>
        <v>2</v>
      </c>
      <c r="T1384" s="9">
        <f>Cleaned_SalesTable!G1384</f>
        <v>700.27</v>
      </c>
      <c r="U1384" s="8">
        <f>Cleaned_SalesTable!H1384</f>
        <v>0.16</v>
      </c>
      <c r="V1384" s="4" t="str">
        <f>Cleaned_SalesTable!I1384</f>
        <v>Credit Card</v>
      </c>
      <c r="W1384" s="9">
        <f>Cleaned_SalesTable!J1384</f>
        <v>1176.4536000000001</v>
      </c>
      <c r="X1384" s="9">
        <f t="shared" si="128"/>
        <v>597.72</v>
      </c>
      <c r="Y1384" s="9">
        <f t="shared" si="129"/>
        <v>578.73</v>
      </c>
      <c r="Z1384" s="10">
        <f t="shared" si="130"/>
        <v>0.4919</v>
      </c>
      <c r="AA1384" s="4" t="str">
        <f t="shared" si="131"/>
        <v>High Value</v>
      </c>
    </row>
    <row r="1385" spans="1:27" ht="15" customHeight="1" x14ac:dyDescent="0.3">
      <c r="A1385" s="4" t="str">
        <f>Cleaned_SalesTable!A1385</f>
        <v>SALE1383</v>
      </c>
      <c r="B1385" s="26">
        <f>Cleaned_SalesTable!B1385</f>
        <v>45282</v>
      </c>
      <c r="C1385" s="4" t="str">
        <f t="shared" si="126"/>
        <v>Dec-2023</v>
      </c>
      <c r="D1385" s="24">
        <f t="shared" si="127"/>
        <v>2023</v>
      </c>
      <c r="E1385" s="4" t="str">
        <f>Cleaned_SalesTable!C1385</f>
        <v>CUST1345</v>
      </c>
      <c r="F1385" s="4" t="str">
        <f>VLOOKUP(E1385,Cleaned_CustomerTable!$A:$H,2,FALSE())</f>
        <v>Daniel Nelson</v>
      </c>
      <c r="G1385" s="24">
        <f>VLOOKUP(E1385,Cleaned_CustomerTable!$A:$H,3,FALSE())</f>
        <v>33</v>
      </c>
      <c r="H1385" s="4" t="str">
        <f>VLOOKUP(E1385,Cleaned_CustomerTable!$A:$H,8,FALSE())</f>
        <v>Bronze</v>
      </c>
      <c r="I1385" s="4" t="str">
        <f>VLOOKUP(E1385,Cleaned_CustomerTable!$A:$H,6,FALSE())</f>
        <v>Oklahoma</v>
      </c>
      <c r="J1385" s="4" t="str">
        <f>Cleaned_SalesTable!D1385</f>
        <v>PROD82</v>
      </c>
      <c r="K1385" s="4" t="str">
        <f>VLOOKUP(J1385,Cleaned_ProductTable!$A:$F,2,FALSE())</f>
        <v>Fitness Resistance Bands</v>
      </c>
      <c r="L1385" s="4" t="str">
        <f>VLOOKUP(J1385,Cleaned_ProductTable!$A:$F,3,FALSE())</f>
        <v>Sports</v>
      </c>
      <c r="M1385" s="4" t="str">
        <f>VLOOKUP(J1385,Cleaned_ProductTable!$A:$F,4,FALSE())</f>
        <v>Reese-Watson</v>
      </c>
      <c r="N1385" s="4">
        <f>VLOOKUP(J1385,Cleaned_ProductTable!$A:$F,5,FALSE())</f>
        <v>152.91999999999999</v>
      </c>
      <c r="O1385" s="4" t="str">
        <f>Cleaned_SalesTable!E1385</f>
        <v>STORE17</v>
      </c>
      <c r="P1385" s="4" t="str">
        <f>VLOOKUP(O1385,Cleaned_StoreTable!$A:$F,2,FALSE())</f>
        <v>Holloway Ltd</v>
      </c>
      <c r="Q1385" s="4" t="str">
        <f>VLOOKUP(O1385,Cleaned_StoreTable!$A:$F,3,FALSE())</f>
        <v>North</v>
      </c>
      <c r="R1385" s="4" t="str">
        <f>VLOOKUP(O1385,Cleaned_StoreTable!$A:$F,5,FALSE())</f>
        <v>Flagship</v>
      </c>
      <c r="S1385" s="4">
        <f>Cleaned_SalesTable!F1385</f>
        <v>2</v>
      </c>
      <c r="T1385" s="9">
        <f>Cleaned_SalesTable!G1385</f>
        <v>160.21</v>
      </c>
      <c r="U1385" s="8">
        <f>Cleaned_SalesTable!H1385</f>
        <v>0.09</v>
      </c>
      <c r="V1385" s="4" t="str">
        <f>Cleaned_SalesTable!I1385</f>
        <v>Credit Card</v>
      </c>
      <c r="W1385" s="9">
        <f>Cleaned_SalesTable!J1385</f>
        <v>291.5822</v>
      </c>
      <c r="X1385" s="9">
        <f t="shared" si="128"/>
        <v>305.83999999999997</v>
      </c>
      <c r="Y1385" s="9">
        <f t="shared" si="129"/>
        <v>-14.26</v>
      </c>
      <c r="Z1385" s="10">
        <f t="shared" si="130"/>
        <v>-4.8899999999999999E-2</v>
      </c>
      <c r="AA1385" s="4" t="str">
        <f t="shared" si="131"/>
        <v>Standard</v>
      </c>
    </row>
    <row r="1386" spans="1:27" ht="15" customHeight="1" x14ac:dyDescent="0.3">
      <c r="A1386" s="4" t="str">
        <f>Cleaned_SalesTable!A1386</f>
        <v>SALE1384</v>
      </c>
      <c r="B1386" s="26">
        <f>Cleaned_SalesTable!B1386</f>
        <v>45742</v>
      </c>
      <c r="C1386" s="4" t="str">
        <f t="shared" si="126"/>
        <v>Mar-2025</v>
      </c>
      <c r="D1386" s="24">
        <f t="shared" si="127"/>
        <v>2025</v>
      </c>
      <c r="E1386" s="4" t="str">
        <f>Cleaned_SalesTable!C1386</f>
        <v>CUST1031</v>
      </c>
      <c r="F1386" s="4" t="str">
        <f>VLOOKUP(E1386,Cleaned_CustomerTable!$A:$H,2,FALSE())</f>
        <v>Sarah Vance</v>
      </c>
      <c r="G1386" s="24">
        <f>VLOOKUP(E1386,Cleaned_CustomerTable!$A:$H,3,FALSE())</f>
        <v>41</v>
      </c>
      <c r="H1386" s="4" t="str">
        <f>VLOOKUP(E1386,Cleaned_CustomerTable!$A:$H,8,FALSE())</f>
        <v>Silver</v>
      </c>
      <c r="I1386" s="4" t="str">
        <f>VLOOKUP(E1386,Cleaned_CustomerTable!$A:$H,6,FALSE())</f>
        <v>Oregon</v>
      </c>
      <c r="J1386" s="4" t="str">
        <f>Cleaned_SalesTable!D1386</f>
        <v>PROD47</v>
      </c>
      <c r="K1386" s="4" t="str">
        <f>VLOOKUP(J1386,Cleaned_ProductTable!$A:$F,2,FALSE())</f>
        <v>Makeup Brush Set</v>
      </c>
      <c r="L1386" s="4" t="str">
        <f>VLOOKUP(J1386,Cleaned_ProductTable!$A:$F,3,FALSE())</f>
        <v>Beauty</v>
      </c>
      <c r="M1386" s="4" t="str">
        <f>VLOOKUP(J1386,Cleaned_ProductTable!$A:$F,4,FALSE())</f>
        <v>Cook Inc</v>
      </c>
      <c r="N1386" s="4">
        <f>VLOOKUP(J1386,Cleaned_ProductTable!$A:$F,5,FALSE())</f>
        <v>250.42</v>
      </c>
      <c r="O1386" s="4" t="str">
        <f>Cleaned_SalesTable!E1386</f>
        <v>STORE11</v>
      </c>
      <c r="P1386" s="4" t="str">
        <f>VLOOKUP(O1386,Cleaned_StoreTable!$A:$F,2,FALSE())</f>
        <v>Aguirre-Keller</v>
      </c>
      <c r="Q1386" s="4" t="str">
        <f>VLOOKUP(O1386,Cleaned_StoreTable!$A:$F,3,FALSE())</f>
        <v>South</v>
      </c>
      <c r="R1386" s="4" t="str">
        <f>VLOOKUP(O1386,Cleaned_StoreTable!$A:$F,5,FALSE())</f>
        <v>Online</v>
      </c>
      <c r="S1386" s="4">
        <f>Cleaned_SalesTable!F1386</f>
        <v>1</v>
      </c>
      <c r="T1386" s="9">
        <f>Cleaned_SalesTable!G1386</f>
        <v>713.63</v>
      </c>
      <c r="U1386" s="8">
        <f>Cleaned_SalesTable!H1386</f>
        <v>0.28000000000000003</v>
      </c>
      <c r="V1386" s="4" t="str">
        <f>Cleaned_SalesTable!I1386</f>
        <v>COD</v>
      </c>
      <c r="W1386" s="9">
        <f>Cleaned_SalesTable!J1386</f>
        <v>513.81359999999995</v>
      </c>
      <c r="X1386" s="9">
        <f t="shared" si="128"/>
        <v>250.42</v>
      </c>
      <c r="Y1386" s="9">
        <f t="shared" si="129"/>
        <v>263.39</v>
      </c>
      <c r="Z1386" s="10">
        <f t="shared" si="130"/>
        <v>0.51259999999999994</v>
      </c>
      <c r="AA1386" s="4" t="str">
        <f t="shared" si="131"/>
        <v>Standard</v>
      </c>
    </row>
    <row r="1387" spans="1:27" ht="15" customHeight="1" x14ac:dyDescent="0.3">
      <c r="A1387" s="4" t="str">
        <f>Cleaned_SalesTable!A1387</f>
        <v>SALE1385</v>
      </c>
      <c r="B1387" s="26">
        <f>Cleaned_SalesTable!B1387</f>
        <v>45447</v>
      </c>
      <c r="C1387" s="4" t="str">
        <f t="shared" si="126"/>
        <v>Jun-2024</v>
      </c>
      <c r="D1387" s="24">
        <f t="shared" si="127"/>
        <v>2024</v>
      </c>
      <c r="E1387" s="4" t="str">
        <f>Cleaned_SalesTable!C1387</f>
        <v>CUST1227</v>
      </c>
      <c r="F1387" s="4" t="str">
        <f>VLOOKUP(E1387,Cleaned_CustomerTable!$A:$H,2,FALSE())</f>
        <v>Gregory Pham</v>
      </c>
      <c r="G1387" s="24">
        <f>VLOOKUP(E1387,Cleaned_CustomerTable!$A:$H,3,FALSE())</f>
        <v>63</v>
      </c>
      <c r="H1387" s="4" t="str">
        <f>VLOOKUP(E1387,Cleaned_CustomerTable!$A:$H,8,FALSE())</f>
        <v>Gold</v>
      </c>
      <c r="I1387" s="4" t="str">
        <f>VLOOKUP(E1387,Cleaned_CustomerTable!$A:$H,6,FALSE())</f>
        <v>Kansas</v>
      </c>
      <c r="J1387" s="4" t="str">
        <f>Cleaned_SalesTable!D1387</f>
        <v>PROD93</v>
      </c>
      <c r="K1387" s="4" t="str">
        <f>VLOOKUP(J1387,Cleaned_ProductTable!$A:$F,2,FALSE())</f>
        <v>USB-C Laptop Charger</v>
      </c>
      <c r="L1387" s="4" t="str">
        <f>VLOOKUP(J1387,Cleaned_ProductTable!$A:$F,3,FALSE())</f>
        <v>Electronics</v>
      </c>
      <c r="M1387" s="4" t="str">
        <f>VLOOKUP(J1387,Cleaned_ProductTable!$A:$F,4,FALSE())</f>
        <v>Martin LLC</v>
      </c>
      <c r="N1387" s="4">
        <f>VLOOKUP(J1387,Cleaned_ProductTable!$A:$F,5,FALSE())</f>
        <v>377.52</v>
      </c>
      <c r="O1387" s="4" t="str">
        <f>Cleaned_SalesTable!E1387</f>
        <v>STORE7</v>
      </c>
      <c r="P1387" s="4" t="str">
        <f>VLOOKUP(O1387,Cleaned_StoreTable!$A:$F,2,FALSE())</f>
        <v>Martinez-Mullins</v>
      </c>
      <c r="Q1387" s="4" t="str">
        <f>VLOOKUP(O1387,Cleaned_StoreTable!$A:$F,3,FALSE())</f>
        <v>South</v>
      </c>
      <c r="R1387" s="4" t="str">
        <f>VLOOKUP(O1387,Cleaned_StoreTable!$A:$F,5,FALSE())</f>
        <v>Online</v>
      </c>
      <c r="S1387" s="4">
        <f>Cleaned_SalesTable!F1387</f>
        <v>2</v>
      </c>
      <c r="T1387" s="9">
        <f>Cleaned_SalesTable!G1387</f>
        <v>224.69</v>
      </c>
      <c r="U1387" s="8">
        <f>Cleaned_SalesTable!H1387</f>
        <v>0.2</v>
      </c>
      <c r="V1387" s="4" t="str">
        <f>Cleaned_SalesTable!I1387</f>
        <v>COD</v>
      </c>
      <c r="W1387" s="9">
        <f>Cleaned_SalesTable!J1387</f>
        <v>359.50400000000002</v>
      </c>
      <c r="X1387" s="9">
        <f t="shared" si="128"/>
        <v>755.04</v>
      </c>
      <c r="Y1387" s="9">
        <f t="shared" si="129"/>
        <v>-395.54</v>
      </c>
      <c r="Z1387" s="10">
        <f t="shared" si="130"/>
        <v>-1.1002000000000001</v>
      </c>
      <c r="AA1387" s="4" t="str">
        <f t="shared" si="131"/>
        <v>Standard</v>
      </c>
    </row>
    <row r="1388" spans="1:27" ht="15" customHeight="1" x14ac:dyDescent="0.3">
      <c r="A1388" s="4" t="str">
        <f>Cleaned_SalesTable!A1388</f>
        <v>SALE1386</v>
      </c>
      <c r="B1388" s="26">
        <f>Cleaned_SalesTable!B1388</f>
        <v>45733</v>
      </c>
      <c r="C1388" s="4" t="str">
        <f t="shared" si="126"/>
        <v>Mar-2025</v>
      </c>
      <c r="D1388" s="24">
        <f t="shared" si="127"/>
        <v>2025</v>
      </c>
      <c r="E1388" s="4" t="str">
        <f>Cleaned_SalesTable!C1388</f>
        <v>CUST1453</v>
      </c>
      <c r="F1388" s="4" t="str">
        <f>VLOOKUP(E1388,Cleaned_CustomerTable!$A:$H,2,FALSE())</f>
        <v>April Phillips</v>
      </c>
      <c r="G1388" s="24">
        <f>VLOOKUP(E1388,Cleaned_CustomerTable!$A:$H,3,FALSE())</f>
        <v>62</v>
      </c>
      <c r="H1388" s="4" t="str">
        <f>VLOOKUP(E1388,Cleaned_CustomerTable!$A:$H,8,FALSE())</f>
        <v>Platinum</v>
      </c>
      <c r="I1388" s="4" t="str">
        <f>VLOOKUP(E1388,Cleaned_CustomerTable!$A:$H,6,FALSE())</f>
        <v>Hawaii</v>
      </c>
      <c r="J1388" s="4" t="str">
        <f>Cleaned_SalesTable!D1388</f>
        <v>PROD20</v>
      </c>
      <c r="K1388" s="4" t="str">
        <f>VLOOKUP(J1388,Cleaned_ProductTable!$A:$F,2,FALSE())</f>
        <v>Outdoor Sports Water Bottle</v>
      </c>
      <c r="L1388" s="4" t="str">
        <f>VLOOKUP(J1388,Cleaned_ProductTable!$A:$F,3,FALSE())</f>
        <v>Sports</v>
      </c>
      <c r="M1388" s="4" t="str">
        <f>VLOOKUP(J1388,Cleaned_ProductTable!$A:$F,4,FALSE())</f>
        <v>Soto-Ellis</v>
      </c>
      <c r="N1388" s="4">
        <f>VLOOKUP(J1388,Cleaned_ProductTable!$A:$F,5,FALSE())</f>
        <v>131.51</v>
      </c>
      <c r="O1388" s="4" t="str">
        <f>Cleaned_SalesTable!E1388</f>
        <v>STORE14</v>
      </c>
      <c r="P1388" s="4" t="str">
        <f>VLOOKUP(O1388,Cleaned_StoreTable!$A:$F,2,FALSE())</f>
        <v>Mcdonald Inc</v>
      </c>
      <c r="Q1388" s="4" t="str">
        <f>VLOOKUP(O1388,Cleaned_StoreTable!$A:$F,3,FALSE())</f>
        <v>South</v>
      </c>
      <c r="R1388" s="4" t="str">
        <f>VLOOKUP(O1388,Cleaned_StoreTable!$A:$F,5,FALSE())</f>
        <v>Outlet</v>
      </c>
      <c r="S1388" s="4">
        <f>Cleaned_SalesTable!F1388</f>
        <v>2</v>
      </c>
      <c r="T1388" s="9">
        <f>Cleaned_SalesTable!G1388</f>
        <v>740.57</v>
      </c>
      <c r="U1388" s="8">
        <f>Cleaned_SalesTable!H1388</f>
        <v>0.06</v>
      </c>
      <c r="V1388" s="4" t="str">
        <f>Cleaned_SalesTable!I1388</f>
        <v>Credit Card</v>
      </c>
      <c r="W1388" s="9">
        <f>Cleaned_SalesTable!J1388</f>
        <v>1392.2716</v>
      </c>
      <c r="X1388" s="9">
        <f t="shared" si="128"/>
        <v>263.02</v>
      </c>
      <c r="Y1388" s="9">
        <f t="shared" si="129"/>
        <v>1129.25</v>
      </c>
      <c r="Z1388" s="10">
        <f t="shared" si="130"/>
        <v>0.81110000000000004</v>
      </c>
      <c r="AA1388" s="4" t="str">
        <f t="shared" si="131"/>
        <v>High Value</v>
      </c>
    </row>
    <row r="1389" spans="1:27" ht="15" customHeight="1" x14ac:dyDescent="0.3">
      <c r="A1389" s="4" t="str">
        <f>Cleaned_SalesTable!A1389</f>
        <v>SALE1387</v>
      </c>
      <c r="B1389" s="26">
        <f>Cleaned_SalesTable!B1389</f>
        <v>45373</v>
      </c>
      <c r="C1389" s="4" t="str">
        <f t="shared" si="126"/>
        <v>Mar-2024</v>
      </c>
      <c r="D1389" s="24">
        <f t="shared" si="127"/>
        <v>2024</v>
      </c>
      <c r="E1389" s="4" t="str">
        <f>Cleaned_SalesTable!C1389</f>
        <v>CUST1142</v>
      </c>
      <c r="F1389" s="4" t="str">
        <f>VLOOKUP(E1389,Cleaned_CustomerTable!$A:$H,2,FALSE())</f>
        <v>Maria Ramirez</v>
      </c>
      <c r="G1389" s="24">
        <f>VLOOKUP(E1389,Cleaned_CustomerTable!$A:$H,3,FALSE())</f>
        <v>37</v>
      </c>
      <c r="H1389" s="4" t="str">
        <f>VLOOKUP(E1389,Cleaned_CustomerTable!$A:$H,8,FALSE())</f>
        <v>Bronze</v>
      </c>
      <c r="I1389" s="4" t="str">
        <f>VLOOKUP(E1389,Cleaned_CustomerTable!$A:$H,6,FALSE())</f>
        <v>Montana</v>
      </c>
      <c r="J1389" s="4" t="str">
        <f>Cleaned_SalesTable!D1389</f>
        <v>PROD11</v>
      </c>
      <c r="K1389" s="4" t="str">
        <f>VLOOKUP(J1389,Cleaned_ProductTable!$A:$F,2,FALSE())</f>
        <v>HD Smart TV Stick</v>
      </c>
      <c r="L1389" s="4" t="str">
        <f>VLOOKUP(J1389,Cleaned_ProductTable!$A:$F,3,FALSE())</f>
        <v>Electronics</v>
      </c>
      <c r="M1389" s="4" t="str">
        <f>VLOOKUP(J1389,Cleaned_ProductTable!$A:$F,4,FALSE())</f>
        <v>Gibson, Hobbs and Weaver</v>
      </c>
      <c r="N1389" s="4">
        <f>VLOOKUP(J1389,Cleaned_ProductTable!$A:$F,5,FALSE())</f>
        <v>449.4</v>
      </c>
      <c r="O1389" s="4" t="str">
        <f>Cleaned_SalesTable!E1389</f>
        <v>STORE3</v>
      </c>
      <c r="P1389" s="4" t="str">
        <f>VLOOKUP(O1389,Cleaned_StoreTable!$A:$F,2,FALSE())</f>
        <v>Johnson-Wright</v>
      </c>
      <c r="Q1389" s="4" t="str">
        <f>VLOOKUP(O1389,Cleaned_StoreTable!$A:$F,3,FALSE())</f>
        <v>North</v>
      </c>
      <c r="R1389" s="4" t="str">
        <f>VLOOKUP(O1389,Cleaned_StoreTable!$A:$F,5,FALSE())</f>
        <v>Outlet</v>
      </c>
      <c r="S1389" s="4">
        <f>Cleaned_SalesTable!F1389</f>
        <v>3</v>
      </c>
      <c r="T1389" s="9">
        <f>Cleaned_SalesTable!G1389</f>
        <v>250.14</v>
      </c>
      <c r="U1389" s="8">
        <f>Cleaned_SalesTable!H1389</f>
        <v>0.23</v>
      </c>
      <c r="V1389" s="4" t="str">
        <f>Cleaned_SalesTable!I1389</f>
        <v>PayPal</v>
      </c>
      <c r="W1389" s="9">
        <f>Cleaned_SalesTable!J1389</f>
        <v>577.82339999999999</v>
      </c>
      <c r="X1389" s="9">
        <f t="shared" si="128"/>
        <v>1348.2</v>
      </c>
      <c r="Y1389" s="9">
        <f t="shared" si="129"/>
        <v>-770.38</v>
      </c>
      <c r="Z1389" s="10">
        <f t="shared" si="130"/>
        <v>-1.3331999999999999</v>
      </c>
      <c r="AA1389" s="4" t="str">
        <f t="shared" si="131"/>
        <v>Standard</v>
      </c>
    </row>
    <row r="1390" spans="1:27" ht="15" customHeight="1" x14ac:dyDescent="0.3">
      <c r="A1390" s="4" t="str">
        <f>Cleaned_SalesTable!A1390</f>
        <v>SALE1388</v>
      </c>
      <c r="B1390" s="26">
        <f>Cleaned_SalesTable!B1390</f>
        <v>45655</v>
      </c>
      <c r="C1390" s="4" t="str">
        <f t="shared" si="126"/>
        <v>Dec-2024</v>
      </c>
      <c r="D1390" s="24">
        <f t="shared" si="127"/>
        <v>2024</v>
      </c>
      <c r="E1390" s="4" t="str">
        <f>Cleaned_SalesTable!C1390</f>
        <v>CUST1020</v>
      </c>
      <c r="F1390" s="4" t="str">
        <f>VLOOKUP(E1390,Cleaned_CustomerTable!$A:$H,2,FALSE())</f>
        <v>Bridget Allen</v>
      </c>
      <c r="G1390" s="24">
        <f>VLOOKUP(E1390,Cleaned_CustomerTable!$A:$H,3,FALSE())</f>
        <v>59</v>
      </c>
      <c r="H1390" s="4" t="str">
        <f>VLOOKUP(E1390,Cleaned_CustomerTable!$A:$H,8,FALSE())</f>
        <v>Silver</v>
      </c>
      <c r="I1390" s="4" t="str">
        <f>VLOOKUP(E1390,Cleaned_CustomerTable!$A:$H,6,FALSE())</f>
        <v>Delaware</v>
      </c>
      <c r="J1390" s="4" t="str">
        <f>Cleaned_SalesTable!D1390</f>
        <v>PROD98</v>
      </c>
      <c r="K1390" s="4" t="str">
        <f>VLOOKUP(J1390,Cleaned_ProductTable!$A:$F,2,FALSE())</f>
        <v>Portable Bluetooth Speaker</v>
      </c>
      <c r="L1390" s="4" t="str">
        <f>VLOOKUP(J1390,Cleaned_ProductTable!$A:$F,3,FALSE())</f>
        <v>Electronics</v>
      </c>
      <c r="M1390" s="4" t="str">
        <f>VLOOKUP(J1390,Cleaned_ProductTable!$A:$F,4,FALSE())</f>
        <v>Flores-King</v>
      </c>
      <c r="N1390" s="4">
        <f>VLOOKUP(J1390,Cleaned_ProductTable!$A:$F,5,FALSE())</f>
        <v>431.67</v>
      </c>
      <c r="O1390" s="4" t="str">
        <f>Cleaned_SalesTable!E1390</f>
        <v>STORE19</v>
      </c>
      <c r="P1390" s="4" t="str">
        <f>VLOOKUP(O1390,Cleaned_StoreTable!$A:$F,2,FALSE())</f>
        <v>Mann-Austin</v>
      </c>
      <c r="Q1390" s="4" t="str">
        <f>VLOOKUP(O1390,Cleaned_StoreTable!$A:$F,3,FALSE())</f>
        <v>East</v>
      </c>
      <c r="R1390" s="4" t="str">
        <f>VLOOKUP(O1390,Cleaned_StoreTable!$A:$F,5,FALSE())</f>
        <v>Online</v>
      </c>
      <c r="S1390" s="4">
        <f>Cleaned_SalesTable!F1390</f>
        <v>3</v>
      </c>
      <c r="T1390" s="9">
        <f>Cleaned_SalesTable!G1390</f>
        <v>34.97</v>
      </c>
      <c r="U1390" s="8">
        <f>Cleaned_SalesTable!H1390</f>
        <v>0.01</v>
      </c>
      <c r="V1390" s="4" t="str">
        <f>Cleaned_SalesTable!I1390</f>
        <v>Credit Card</v>
      </c>
      <c r="W1390" s="9">
        <f>Cleaned_SalesTable!J1390</f>
        <v>103.8609</v>
      </c>
      <c r="X1390" s="9">
        <f t="shared" si="128"/>
        <v>1295.01</v>
      </c>
      <c r="Y1390" s="9">
        <f t="shared" si="129"/>
        <v>-1191.1500000000001</v>
      </c>
      <c r="Z1390" s="10">
        <f t="shared" si="130"/>
        <v>-11.4687</v>
      </c>
      <c r="AA1390" s="4" t="str">
        <f t="shared" si="131"/>
        <v>Standard</v>
      </c>
    </row>
    <row r="1391" spans="1:27" ht="15" customHeight="1" x14ac:dyDescent="0.3">
      <c r="A1391" s="4" t="str">
        <f>Cleaned_SalesTable!A1391</f>
        <v>SALE1389</v>
      </c>
      <c r="B1391" s="26">
        <f>Cleaned_SalesTable!B1391</f>
        <v>45868</v>
      </c>
      <c r="C1391" s="4" t="str">
        <f t="shared" si="126"/>
        <v>Jul-2025</v>
      </c>
      <c r="D1391" s="24">
        <f t="shared" si="127"/>
        <v>2025</v>
      </c>
      <c r="E1391" s="4" t="str">
        <f>Cleaned_SalesTable!C1391</f>
        <v>CUST1304</v>
      </c>
      <c r="F1391" s="4" t="str">
        <f>VLOOKUP(E1391,Cleaned_CustomerTable!$A:$H,2,FALSE())</f>
        <v>Miss Alexandria Li Dvm</v>
      </c>
      <c r="G1391" s="24">
        <f>VLOOKUP(E1391,Cleaned_CustomerTable!$A:$H,3,FALSE())</f>
        <v>41</v>
      </c>
      <c r="H1391" s="4" t="str">
        <f>VLOOKUP(E1391,Cleaned_CustomerTable!$A:$H,8,FALSE())</f>
        <v>Silver</v>
      </c>
      <c r="I1391" s="4" t="str">
        <f>VLOOKUP(E1391,Cleaned_CustomerTable!$A:$H,6,FALSE())</f>
        <v>Kansas</v>
      </c>
      <c r="J1391" s="4" t="str">
        <f>Cleaned_SalesTable!D1391</f>
        <v>PROD42</v>
      </c>
      <c r="K1391" s="4" t="str">
        <f>VLOOKUP(J1391,Cleaned_ProductTable!$A:$F,2,FALSE())</f>
        <v>Smart Home WiFi Camera</v>
      </c>
      <c r="L1391" s="4" t="str">
        <f>VLOOKUP(J1391,Cleaned_ProductTable!$A:$F,3,FALSE())</f>
        <v>Electronics</v>
      </c>
      <c r="M1391" s="4" t="str">
        <f>VLOOKUP(J1391,Cleaned_ProductTable!$A:$F,4,FALSE())</f>
        <v>Holmes LLC</v>
      </c>
      <c r="N1391" s="4">
        <f>VLOOKUP(J1391,Cleaned_ProductTable!$A:$F,5,FALSE())</f>
        <v>450.71</v>
      </c>
      <c r="O1391" s="4" t="str">
        <f>Cleaned_SalesTable!E1391</f>
        <v>STORE16</v>
      </c>
      <c r="P1391" s="4" t="str">
        <f>VLOOKUP(O1391,Cleaned_StoreTable!$A:$F,2,FALSE())</f>
        <v>Frederick-Wright</v>
      </c>
      <c r="Q1391" s="4" t="str">
        <f>VLOOKUP(O1391,Cleaned_StoreTable!$A:$F,3,FALSE())</f>
        <v>West</v>
      </c>
      <c r="R1391" s="4" t="str">
        <f>VLOOKUP(O1391,Cleaned_StoreTable!$A:$F,5,FALSE())</f>
        <v>Flagship</v>
      </c>
      <c r="S1391" s="4">
        <f>Cleaned_SalesTable!F1391</f>
        <v>1</v>
      </c>
      <c r="T1391" s="9">
        <f>Cleaned_SalesTable!G1391</f>
        <v>653.91</v>
      </c>
      <c r="U1391" s="8">
        <f>Cleaned_SalesTable!H1391</f>
        <v>0.3</v>
      </c>
      <c r="V1391" s="4" t="str">
        <f>Cleaned_SalesTable!I1391</f>
        <v>PayPal</v>
      </c>
      <c r="W1391" s="9">
        <f>Cleaned_SalesTable!J1391</f>
        <v>457.73700000000002</v>
      </c>
      <c r="X1391" s="9">
        <f t="shared" si="128"/>
        <v>450.71</v>
      </c>
      <c r="Y1391" s="9">
        <f t="shared" si="129"/>
        <v>7.03</v>
      </c>
      <c r="Z1391" s="10">
        <f t="shared" si="130"/>
        <v>1.54E-2</v>
      </c>
      <c r="AA1391" s="4" t="str">
        <f t="shared" si="131"/>
        <v>Standard</v>
      </c>
    </row>
    <row r="1392" spans="1:27" ht="15" customHeight="1" x14ac:dyDescent="0.3">
      <c r="A1392" s="4" t="str">
        <f>Cleaned_SalesTable!A1392</f>
        <v>SALE1390</v>
      </c>
      <c r="B1392" s="26">
        <f>Cleaned_SalesTable!B1392</f>
        <v>45338</v>
      </c>
      <c r="C1392" s="4" t="str">
        <f t="shared" si="126"/>
        <v>Feb-2024</v>
      </c>
      <c r="D1392" s="24">
        <f t="shared" si="127"/>
        <v>2024</v>
      </c>
      <c r="E1392" s="4" t="str">
        <f>Cleaned_SalesTable!C1392</f>
        <v>CUST1363</v>
      </c>
      <c r="F1392" s="4" t="str">
        <f>VLOOKUP(E1392,Cleaned_CustomerTable!$A:$H,2,FALSE())</f>
        <v>Elizabeth Smith</v>
      </c>
      <c r="G1392" s="24">
        <f>VLOOKUP(E1392,Cleaned_CustomerTable!$A:$H,3,FALSE())</f>
        <v>23</v>
      </c>
      <c r="H1392" s="4" t="str">
        <f>VLOOKUP(E1392,Cleaned_CustomerTable!$A:$H,8,FALSE())</f>
        <v>Bronze</v>
      </c>
      <c r="I1392" s="4" t="str">
        <f>VLOOKUP(E1392,Cleaned_CustomerTable!$A:$H,6,FALSE())</f>
        <v>Ohio</v>
      </c>
      <c r="J1392" s="4" t="str">
        <f>Cleaned_SalesTable!D1392</f>
        <v>PROD66</v>
      </c>
      <c r="K1392" s="4" t="str">
        <f>VLOOKUP(J1392,Cleaned_ProductTable!$A:$F,2,FALSE())</f>
        <v>Women's Hair Dryer Brush</v>
      </c>
      <c r="L1392" s="4" t="str">
        <f>VLOOKUP(J1392,Cleaned_ProductTable!$A:$F,3,FALSE())</f>
        <v>Beauty</v>
      </c>
      <c r="M1392" s="4" t="str">
        <f>VLOOKUP(J1392,Cleaned_ProductTable!$A:$F,4,FALSE())</f>
        <v>Torres, Spencer and Potter</v>
      </c>
      <c r="N1392" s="4">
        <f>VLOOKUP(J1392,Cleaned_ProductTable!$A:$F,5,FALSE())</f>
        <v>340.39</v>
      </c>
      <c r="O1392" s="4" t="str">
        <f>Cleaned_SalesTable!E1392</f>
        <v>STORE3</v>
      </c>
      <c r="P1392" s="4" t="str">
        <f>VLOOKUP(O1392,Cleaned_StoreTable!$A:$F,2,FALSE())</f>
        <v>Johnson-Wright</v>
      </c>
      <c r="Q1392" s="4" t="str">
        <f>VLOOKUP(O1392,Cleaned_StoreTable!$A:$F,3,FALSE())</f>
        <v>North</v>
      </c>
      <c r="R1392" s="4" t="str">
        <f>VLOOKUP(O1392,Cleaned_StoreTable!$A:$F,5,FALSE())</f>
        <v>Outlet</v>
      </c>
      <c r="S1392" s="4">
        <f>Cleaned_SalesTable!F1392</f>
        <v>1</v>
      </c>
      <c r="T1392" s="9">
        <f>Cleaned_SalesTable!G1392</f>
        <v>997.87</v>
      </c>
      <c r="U1392" s="8">
        <f>Cleaned_SalesTable!H1392</f>
        <v>0.24</v>
      </c>
      <c r="V1392" s="4" t="str">
        <f>Cleaned_SalesTable!I1392</f>
        <v>Credit Card</v>
      </c>
      <c r="W1392" s="9">
        <f>Cleaned_SalesTable!J1392</f>
        <v>758.38120000000004</v>
      </c>
      <c r="X1392" s="9">
        <f t="shared" si="128"/>
        <v>340.39</v>
      </c>
      <c r="Y1392" s="9">
        <f t="shared" si="129"/>
        <v>417.99</v>
      </c>
      <c r="Z1392" s="10">
        <f t="shared" si="130"/>
        <v>0.55120000000000002</v>
      </c>
      <c r="AA1392" s="4" t="str">
        <f t="shared" si="131"/>
        <v>Standard</v>
      </c>
    </row>
    <row r="1393" spans="1:27" ht="15" customHeight="1" x14ac:dyDescent="0.3">
      <c r="A1393" s="4" t="str">
        <f>Cleaned_SalesTable!A1393</f>
        <v>SALE1391</v>
      </c>
      <c r="B1393" s="26">
        <f>Cleaned_SalesTable!B1393</f>
        <v>45349</v>
      </c>
      <c r="C1393" s="4" t="str">
        <f t="shared" si="126"/>
        <v>Feb-2024</v>
      </c>
      <c r="D1393" s="24">
        <f t="shared" si="127"/>
        <v>2024</v>
      </c>
      <c r="E1393" s="4" t="str">
        <f>Cleaned_SalesTable!C1393</f>
        <v>CUST1208</v>
      </c>
      <c r="F1393" s="4" t="str">
        <f>VLOOKUP(E1393,Cleaned_CustomerTable!$A:$H,2,FALSE())</f>
        <v>John Perez</v>
      </c>
      <c r="G1393" s="24">
        <f>VLOOKUP(E1393,Cleaned_CustomerTable!$A:$H,3,FALSE())</f>
        <v>54</v>
      </c>
      <c r="H1393" s="4" t="str">
        <f>VLOOKUP(E1393,Cleaned_CustomerTable!$A:$H,8,FALSE())</f>
        <v>Platinum</v>
      </c>
      <c r="I1393" s="4" t="str">
        <f>VLOOKUP(E1393,Cleaned_CustomerTable!$A:$H,6,FALSE())</f>
        <v>Louisiana</v>
      </c>
      <c r="J1393" s="4" t="str">
        <f>Cleaned_SalesTable!D1393</f>
        <v>PROD89</v>
      </c>
      <c r="K1393" s="4" t="str">
        <f>VLOOKUP(J1393,Cleaned_ProductTable!$A:$F,2,FALSE())</f>
        <v>Face Foundation Kit</v>
      </c>
      <c r="L1393" s="4" t="str">
        <f>VLOOKUP(J1393,Cleaned_ProductTable!$A:$F,3,FALSE())</f>
        <v>Beauty</v>
      </c>
      <c r="M1393" s="4" t="str">
        <f>VLOOKUP(J1393,Cleaned_ProductTable!$A:$F,4,FALSE())</f>
        <v>Taylor-Elliott</v>
      </c>
      <c r="N1393" s="4">
        <f>VLOOKUP(J1393,Cleaned_ProductTable!$A:$F,5,FALSE())</f>
        <v>183.04</v>
      </c>
      <c r="O1393" s="4" t="str">
        <f>Cleaned_SalesTable!E1393</f>
        <v>STORE14</v>
      </c>
      <c r="P1393" s="4" t="str">
        <f>VLOOKUP(O1393,Cleaned_StoreTable!$A:$F,2,FALSE())</f>
        <v>Mcdonald Inc</v>
      </c>
      <c r="Q1393" s="4" t="str">
        <f>VLOOKUP(O1393,Cleaned_StoreTable!$A:$F,3,FALSE())</f>
        <v>South</v>
      </c>
      <c r="R1393" s="4" t="str">
        <f>VLOOKUP(O1393,Cleaned_StoreTable!$A:$F,5,FALSE())</f>
        <v>Outlet</v>
      </c>
      <c r="S1393" s="4">
        <f>Cleaned_SalesTable!F1393</f>
        <v>1</v>
      </c>
      <c r="T1393" s="9">
        <f>Cleaned_SalesTable!G1393</f>
        <v>174.27</v>
      </c>
      <c r="U1393" s="8">
        <f>Cleaned_SalesTable!H1393</f>
        <v>0.27</v>
      </c>
      <c r="V1393" s="4" t="str">
        <f>Cleaned_SalesTable!I1393</f>
        <v>COD</v>
      </c>
      <c r="W1393" s="9">
        <f>Cleaned_SalesTable!J1393</f>
        <v>127.2171</v>
      </c>
      <c r="X1393" s="9">
        <f t="shared" si="128"/>
        <v>183.04</v>
      </c>
      <c r="Y1393" s="9">
        <f t="shared" si="129"/>
        <v>-55.82</v>
      </c>
      <c r="Z1393" s="10">
        <f t="shared" si="130"/>
        <v>-0.43880000000000002</v>
      </c>
      <c r="AA1393" s="4" t="str">
        <f t="shared" si="131"/>
        <v>Standard</v>
      </c>
    </row>
    <row r="1394" spans="1:27" ht="15" customHeight="1" x14ac:dyDescent="0.3">
      <c r="A1394" s="4" t="str">
        <f>Cleaned_SalesTable!A1394</f>
        <v>SALE1392</v>
      </c>
      <c r="B1394" s="26">
        <f>Cleaned_SalesTable!B1394</f>
        <v>45368</v>
      </c>
      <c r="C1394" s="4" t="str">
        <f t="shared" si="126"/>
        <v>Mar-2024</v>
      </c>
      <c r="D1394" s="24">
        <f t="shared" si="127"/>
        <v>2024</v>
      </c>
      <c r="E1394" s="4" t="str">
        <f>Cleaned_SalesTable!C1394</f>
        <v>CUST1115</v>
      </c>
      <c r="F1394" s="4" t="str">
        <f>VLOOKUP(E1394,Cleaned_CustomerTable!$A:$H,2,FALSE())</f>
        <v>Tyler Conrad</v>
      </c>
      <c r="G1394" s="24">
        <f>VLOOKUP(E1394,Cleaned_CustomerTable!$A:$H,3,FALSE())</f>
        <v>53</v>
      </c>
      <c r="H1394" s="4" t="str">
        <f>VLOOKUP(E1394,Cleaned_CustomerTable!$A:$H,8,FALSE())</f>
        <v>Platinum</v>
      </c>
      <c r="I1394" s="4" t="str">
        <f>VLOOKUP(E1394,Cleaned_CustomerTable!$A:$H,6,FALSE())</f>
        <v>North Dakota</v>
      </c>
      <c r="J1394" s="4" t="str">
        <f>Cleaned_SalesTable!D1394</f>
        <v>PROD49</v>
      </c>
      <c r="K1394" s="4" t="str">
        <f>VLOOKUP(J1394,Cleaned_ProductTable!$A:$F,2,FALSE())</f>
        <v>Men's Roll-On Perfume</v>
      </c>
      <c r="L1394" s="4" t="str">
        <f>VLOOKUP(J1394,Cleaned_ProductTable!$A:$F,3,FALSE())</f>
        <v>Beauty</v>
      </c>
      <c r="M1394" s="4" t="str">
        <f>VLOOKUP(J1394,Cleaned_ProductTable!$A:$F,4,FALSE())</f>
        <v>Sullivan and Sons</v>
      </c>
      <c r="N1394" s="4">
        <f>VLOOKUP(J1394,Cleaned_ProductTable!$A:$F,5,FALSE())</f>
        <v>43.29</v>
      </c>
      <c r="O1394" s="4" t="str">
        <f>Cleaned_SalesTable!E1394</f>
        <v>STORE7</v>
      </c>
      <c r="P1394" s="4" t="str">
        <f>VLOOKUP(O1394,Cleaned_StoreTable!$A:$F,2,FALSE())</f>
        <v>Martinez-Mullins</v>
      </c>
      <c r="Q1394" s="4" t="str">
        <f>VLOOKUP(O1394,Cleaned_StoreTable!$A:$F,3,FALSE())</f>
        <v>South</v>
      </c>
      <c r="R1394" s="4" t="str">
        <f>VLOOKUP(O1394,Cleaned_StoreTable!$A:$F,5,FALSE())</f>
        <v>Online</v>
      </c>
      <c r="S1394" s="4">
        <f>Cleaned_SalesTable!F1394</f>
        <v>3</v>
      </c>
      <c r="T1394" s="9">
        <f>Cleaned_SalesTable!G1394</f>
        <v>847.44</v>
      </c>
      <c r="U1394" s="8">
        <f>Cleaned_SalesTable!H1394</f>
        <v>0.17</v>
      </c>
      <c r="V1394" s="4" t="str">
        <f>Cleaned_SalesTable!I1394</f>
        <v>Credit Card</v>
      </c>
      <c r="W1394" s="9">
        <f>Cleaned_SalesTable!J1394</f>
        <v>2110.1255999999998</v>
      </c>
      <c r="X1394" s="9">
        <f t="shared" si="128"/>
        <v>129.87</v>
      </c>
      <c r="Y1394" s="9">
        <f t="shared" si="129"/>
        <v>1980.26</v>
      </c>
      <c r="Z1394" s="10">
        <f t="shared" si="130"/>
        <v>0.9385</v>
      </c>
      <c r="AA1394" s="4" t="str">
        <f t="shared" si="131"/>
        <v>High Value</v>
      </c>
    </row>
    <row r="1395" spans="1:27" ht="15" customHeight="1" x14ac:dyDescent="0.3">
      <c r="A1395" s="4" t="str">
        <f>Cleaned_SalesTable!A1395</f>
        <v>SALE1393</v>
      </c>
      <c r="B1395" s="26">
        <f>Cleaned_SalesTable!B1395</f>
        <v>45243</v>
      </c>
      <c r="C1395" s="4" t="str">
        <f t="shared" si="126"/>
        <v>Nov-2023</v>
      </c>
      <c r="D1395" s="24">
        <f t="shared" si="127"/>
        <v>2023</v>
      </c>
      <c r="E1395" s="4" t="str">
        <f>Cleaned_SalesTable!C1395</f>
        <v>CUST1428</v>
      </c>
      <c r="F1395" s="4" t="str">
        <f>VLOOKUP(E1395,Cleaned_CustomerTable!$A:$H,2,FALSE())</f>
        <v>Samuel Mullins</v>
      </c>
      <c r="G1395" s="24">
        <f>VLOOKUP(E1395,Cleaned_CustomerTable!$A:$H,3,FALSE())</f>
        <v>27</v>
      </c>
      <c r="H1395" s="4" t="str">
        <f>VLOOKUP(E1395,Cleaned_CustomerTable!$A:$H,8,FALSE())</f>
        <v>Bronze</v>
      </c>
      <c r="I1395" s="4" t="str">
        <f>VLOOKUP(E1395,Cleaned_CustomerTable!$A:$H,6,FALSE())</f>
        <v>Louisiana</v>
      </c>
      <c r="J1395" s="4" t="str">
        <f>Cleaned_SalesTable!D1395</f>
        <v>PROD2</v>
      </c>
      <c r="K1395" s="4" t="str">
        <f>VLOOKUP(J1395,Cleaned_ProductTable!$A:$F,2,FALSE())</f>
        <v>Women's Casual Hoodie</v>
      </c>
      <c r="L1395" s="4" t="str">
        <f>VLOOKUP(J1395,Cleaned_ProductTable!$A:$F,3,FALSE())</f>
        <v>Clothing</v>
      </c>
      <c r="M1395" s="4" t="str">
        <f>VLOOKUP(J1395,Cleaned_ProductTable!$A:$F,4,FALSE())</f>
        <v>Sims Inc</v>
      </c>
      <c r="N1395" s="4">
        <f>VLOOKUP(J1395,Cleaned_ProductTable!$A:$F,5,FALSE())</f>
        <v>265.73</v>
      </c>
      <c r="O1395" s="4" t="str">
        <f>Cleaned_SalesTable!E1395</f>
        <v>STORE2</v>
      </c>
      <c r="P1395" s="4" t="str">
        <f>VLOOKUP(O1395,Cleaned_StoreTable!$A:$F,2,FALSE())</f>
        <v>Black-Horn</v>
      </c>
      <c r="Q1395" s="4" t="str">
        <f>VLOOKUP(O1395,Cleaned_StoreTable!$A:$F,3,FALSE())</f>
        <v>South</v>
      </c>
      <c r="R1395" s="4" t="str">
        <f>VLOOKUP(O1395,Cleaned_StoreTable!$A:$F,5,FALSE())</f>
        <v>Outlet</v>
      </c>
      <c r="S1395" s="4">
        <f>Cleaned_SalesTable!F1395</f>
        <v>1</v>
      </c>
      <c r="T1395" s="9">
        <f>Cleaned_SalesTable!G1395</f>
        <v>493.45</v>
      </c>
      <c r="U1395" s="8">
        <f>Cleaned_SalesTable!H1395</f>
        <v>0.09</v>
      </c>
      <c r="V1395" s="4" t="str">
        <f>Cleaned_SalesTable!I1395</f>
        <v>Credit Card</v>
      </c>
      <c r="W1395" s="9">
        <f>Cleaned_SalesTable!J1395</f>
        <v>449.03949999999998</v>
      </c>
      <c r="X1395" s="9">
        <f t="shared" si="128"/>
        <v>265.73</v>
      </c>
      <c r="Y1395" s="9">
        <f t="shared" si="129"/>
        <v>183.31</v>
      </c>
      <c r="Z1395" s="10">
        <f t="shared" si="130"/>
        <v>0.40820000000000001</v>
      </c>
      <c r="AA1395" s="4" t="str">
        <f t="shared" si="131"/>
        <v>Standard</v>
      </c>
    </row>
    <row r="1396" spans="1:27" ht="15" customHeight="1" x14ac:dyDescent="0.3">
      <c r="A1396" s="4" t="str">
        <f>Cleaned_SalesTable!A1396</f>
        <v>SALE1394</v>
      </c>
      <c r="B1396" s="26">
        <f>Cleaned_SalesTable!B1396</f>
        <v>45577</v>
      </c>
      <c r="C1396" s="4" t="str">
        <f t="shared" si="126"/>
        <v>Oct-2024</v>
      </c>
      <c r="D1396" s="24">
        <f t="shared" si="127"/>
        <v>2024</v>
      </c>
      <c r="E1396" s="4" t="str">
        <f>Cleaned_SalesTable!C1396</f>
        <v>CUST1232</v>
      </c>
      <c r="F1396" s="4" t="str">
        <f>VLOOKUP(E1396,Cleaned_CustomerTable!$A:$H,2,FALSE())</f>
        <v>Christy Hill</v>
      </c>
      <c r="G1396" s="24">
        <f>VLOOKUP(E1396,Cleaned_CustomerTable!$A:$H,3,FALSE())</f>
        <v>27</v>
      </c>
      <c r="H1396" s="4" t="str">
        <f>VLOOKUP(E1396,Cleaned_CustomerTable!$A:$H,8,FALSE())</f>
        <v>Platinum</v>
      </c>
      <c r="I1396" s="4" t="str">
        <f>VLOOKUP(E1396,Cleaned_CustomerTable!$A:$H,6,FALSE())</f>
        <v>New Jersey</v>
      </c>
      <c r="J1396" s="4" t="str">
        <f>Cleaned_SalesTable!D1396</f>
        <v>PROD62</v>
      </c>
      <c r="K1396" s="4" t="str">
        <f>VLOOKUP(J1396,Cleaned_ProductTable!$A:$F,2,FALSE())</f>
        <v>Laptop Cooling Pad</v>
      </c>
      <c r="L1396" s="4" t="str">
        <f>VLOOKUP(J1396,Cleaned_ProductTable!$A:$F,3,FALSE())</f>
        <v>Electronics</v>
      </c>
      <c r="M1396" s="4" t="str">
        <f>VLOOKUP(J1396,Cleaned_ProductTable!$A:$F,4,FALSE())</f>
        <v>Murray, Gould and Ware</v>
      </c>
      <c r="N1396" s="4">
        <f>VLOOKUP(J1396,Cleaned_ProductTable!$A:$F,5,FALSE())</f>
        <v>86.42</v>
      </c>
      <c r="O1396" s="4" t="str">
        <f>Cleaned_SalesTable!E1396</f>
        <v>STORE2</v>
      </c>
      <c r="P1396" s="4" t="str">
        <f>VLOOKUP(O1396,Cleaned_StoreTable!$A:$F,2,FALSE())</f>
        <v>Black-Horn</v>
      </c>
      <c r="Q1396" s="4" t="str">
        <f>VLOOKUP(O1396,Cleaned_StoreTable!$A:$F,3,FALSE())</f>
        <v>South</v>
      </c>
      <c r="R1396" s="4" t="str">
        <f>VLOOKUP(O1396,Cleaned_StoreTable!$A:$F,5,FALSE())</f>
        <v>Outlet</v>
      </c>
      <c r="S1396" s="4">
        <f>Cleaned_SalesTable!F1396</f>
        <v>4</v>
      </c>
      <c r="T1396" s="9">
        <f>Cleaned_SalesTable!G1396</f>
        <v>111.66</v>
      </c>
      <c r="U1396" s="8">
        <f>Cleaned_SalesTable!H1396</f>
        <v>0.14000000000000001</v>
      </c>
      <c r="V1396" s="4" t="str">
        <f>Cleaned_SalesTable!I1396</f>
        <v>Credit Card</v>
      </c>
      <c r="W1396" s="9">
        <f>Cleaned_SalesTable!J1396</f>
        <v>384.11040000000003</v>
      </c>
      <c r="X1396" s="9">
        <f t="shared" si="128"/>
        <v>345.68</v>
      </c>
      <c r="Y1396" s="9">
        <f t="shared" si="129"/>
        <v>38.43</v>
      </c>
      <c r="Z1396" s="10">
        <f t="shared" si="130"/>
        <v>0.1</v>
      </c>
      <c r="AA1396" s="4" t="str">
        <f t="shared" si="131"/>
        <v>Standard</v>
      </c>
    </row>
    <row r="1397" spans="1:27" ht="15" customHeight="1" x14ac:dyDescent="0.3">
      <c r="A1397" s="4" t="str">
        <f>Cleaned_SalesTable!A1397</f>
        <v>SALE1395</v>
      </c>
      <c r="B1397" s="26">
        <f>Cleaned_SalesTable!B1397</f>
        <v>45343</v>
      </c>
      <c r="C1397" s="4" t="str">
        <f t="shared" si="126"/>
        <v>Feb-2024</v>
      </c>
      <c r="D1397" s="24">
        <f t="shared" si="127"/>
        <v>2024</v>
      </c>
      <c r="E1397" s="4" t="str">
        <f>Cleaned_SalesTable!C1397</f>
        <v>CUST1278</v>
      </c>
      <c r="F1397" s="4" t="str">
        <f>VLOOKUP(E1397,Cleaned_CustomerTable!$A:$H,2,FALSE())</f>
        <v>Stephen Fowler</v>
      </c>
      <c r="G1397" s="24">
        <f>VLOOKUP(E1397,Cleaned_CustomerTable!$A:$H,3,FALSE())</f>
        <v>42</v>
      </c>
      <c r="H1397" s="4" t="str">
        <f>VLOOKUP(E1397,Cleaned_CustomerTable!$A:$H,8,FALSE())</f>
        <v>Platinum</v>
      </c>
      <c r="I1397" s="4" t="str">
        <f>VLOOKUP(E1397,Cleaned_CustomerTable!$A:$H,6,FALSE())</f>
        <v>Rhode Island</v>
      </c>
      <c r="J1397" s="4" t="str">
        <f>Cleaned_SalesTable!D1397</f>
        <v>PROD90</v>
      </c>
      <c r="K1397" s="4" t="str">
        <f>VLOOKUP(J1397,Cleaned_ProductTable!$A:$F,2,FALSE())</f>
        <v>Gaming Mouse Pad XL</v>
      </c>
      <c r="L1397" s="4" t="str">
        <f>VLOOKUP(J1397,Cleaned_ProductTable!$A:$F,3,FALSE())</f>
        <v>Electronics</v>
      </c>
      <c r="M1397" s="4" t="str">
        <f>VLOOKUP(J1397,Cleaned_ProductTable!$A:$F,4,FALSE())</f>
        <v>Sharp, Taylor and Rodriguez</v>
      </c>
      <c r="N1397" s="4">
        <f>VLOOKUP(J1397,Cleaned_ProductTable!$A:$F,5,FALSE())</f>
        <v>340.14</v>
      </c>
      <c r="O1397" s="4" t="str">
        <f>Cleaned_SalesTable!E1397</f>
        <v>STORE11</v>
      </c>
      <c r="P1397" s="4" t="str">
        <f>VLOOKUP(O1397,Cleaned_StoreTable!$A:$F,2,FALSE())</f>
        <v>Aguirre-Keller</v>
      </c>
      <c r="Q1397" s="4" t="str">
        <f>VLOOKUP(O1397,Cleaned_StoreTable!$A:$F,3,FALSE())</f>
        <v>South</v>
      </c>
      <c r="R1397" s="4" t="str">
        <f>VLOOKUP(O1397,Cleaned_StoreTable!$A:$F,5,FALSE())</f>
        <v>Online</v>
      </c>
      <c r="S1397" s="4">
        <f>Cleaned_SalesTable!F1397</f>
        <v>1</v>
      </c>
      <c r="T1397" s="9">
        <f>Cleaned_SalesTable!G1397</f>
        <v>413.65</v>
      </c>
      <c r="U1397" s="8">
        <f>Cleaned_SalesTable!H1397</f>
        <v>0.1</v>
      </c>
      <c r="V1397" s="4" t="str">
        <f>Cleaned_SalesTable!I1397</f>
        <v>COD</v>
      </c>
      <c r="W1397" s="9">
        <f>Cleaned_SalesTable!J1397</f>
        <v>372.28500000000003</v>
      </c>
      <c r="X1397" s="9">
        <f t="shared" si="128"/>
        <v>340.14</v>
      </c>
      <c r="Y1397" s="9">
        <f t="shared" si="129"/>
        <v>32.15</v>
      </c>
      <c r="Z1397" s="10">
        <f t="shared" si="130"/>
        <v>8.6400000000000005E-2</v>
      </c>
      <c r="AA1397" s="4" t="str">
        <f t="shared" si="131"/>
        <v>Standard</v>
      </c>
    </row>
    <row r="1398" spans="1:27" ht="15" customHeight="1" x14ac:dyDescent="0.3">
      <c r="A1398" s="4" t="str">
        <f>Cleaned_SalesTable!A1398</f>
        <v>SALE1396</v>
      </c>
      <c r="B1398" s="26">
        <f>Cleaned_SalesTable!B1398</f>
        <v>45744</v>
      </c>
      <c r="C1398" s="4" t="str">
        <f t="shared" si="126"/>
        <v>Mar-2025</v>
      </c>
      <c r="D1398" s="24">
        <f t="shared" si="127"/>
        <v>2025</v>
      </c>
      <c r="E1398" s="4" t="str">
        <f>Cleaned_SalesTable!C1398</f>
        <v>CUST1475</v>
      </c>
      <c r="F1398" s="4" t="str">
        <f>VLOOKUP(E1398,Cleaned_CustomerTable!$A:$H,2,FALSE())</f>
        <v>Barbara Berry</v>
      </c>
      <c r="G1398" s="24">
        <f>VLOOKUP(E1398,Cleaned_CustomerTable!$A:$H,3,FALSE())</f>
        <v>18</v>
      </c>
      <c r="H1398" s="4" t="str">
        <f>VLOOKUP(E1398,Cleaned_CustomerTable!$A:$H,8,FALSE())</f>
        <v>Platinum</v>
      </c>
      <c r="I1398" s="4" t="str">
        <f>VLOOKUP(E1398,Cleaned_CustomerTable!$A:$H,6,FALSE())</f>
        <v>Vermont</v>
      </c>
      <c r="J1398" s="4" t="str">
        <f>Cleaned_SalesTable!D1398</f>
        <v>PROD89</v>
      </c>
      <c r="K1398" s="4" t="str">
        <f>VLOOKUP(J1398,Cleaned_ProductTable!$A:$F,2,FALSE())</f>
        <v>Face Foundation Kit</v>
      </c>
      <c r="L1398" s="4" t="str">
        <f>VLOOKUP(J1398,Cleaned_ProductTable!$A:$F,3,FALSE())</f>
        <v>Beauty</v>
      </c>
      <c r="M1398" s="4" t="str">
        <f>VLOOKUP(J1398,Cleaned_ProductTable!$A:$F,4,FALSE())</f>
        <v>Taylor-Elliott</v>
      </c>
      <c r="N1398" s="4">
        <f>VLOOKUP(J1398,Cleaned_ProductTable!$A:$F,5,FALSE())</f>
        <v>183.04</v>
      </c>
      <c r="O1398" s="4" t="str">
        <f>Cleaned_SalesTable!E1398</f>
        <v>STORE9</v>
      </c>
      <c r="P1398" s="4" t="str">
        <f>VLOOKUP(O1398,Cleaned_StoreTable!$A:$F,2,FALSE())</f>
        <v>Moore, Padilla and Butler</v>
      </c>
      <c r="Q1398" s="4" t="str">
        <f>VLOOKUP(O1398,Cleaned_StoreTable!$A:$F,3,FALSE())</f>
        <v>South</v>
      </c>
      <c r="R1398" s="4" t="str">
        <f>VLOOKUP(O1398,Cleaned_StoreTable!$A:$F,5,FALSE())</f>
        <v>Flagship</v>
      </c>
      <c r="S1398" s="4">
        <f>Cleaned_SalesTable!F1398</f>
        <v>1</v>
      </c>
      <c r="T1398" s="9">
        <f>Cleaned_SalesTable!G1398</f>
        <v>317.14999999999998</v>
      </c>
      <c r="U1398" s="8">
        <f>Cleaned_SalesTable!H1398</f>
        <v>0.24</v>
      </c>
      <c r="V1398" s="4" t="str">
        <f>Cleaned_SalesTable!I1398</f>
        <v>COD</v>
      </c>
      <c r="W1398" s="9">
        <f>Cleaned_SalesTable!J1398</f>
        <v>241.03399999999999</v>
      </c>
      <c r="X1398" s="9">
        <f t="shared" si="128"/>
        <v>183.04</v>
      </c>
      <c r="Y1398" s="9">
        <f t="shared" si="129"/>
        <v>57.99</v>
      </c>
      <c r="Z1398" s="10">
        <f t="shared" si="130"/>
        <v>0.24060000000000001</v>
      </c>
      <c r="AA1398" s="4" t="str">
        <f t="shared" si="131"/>
        <v>Standard</v>
      </c>
    </row>
    <row r="1399" spans="1:27" ht="15" customHeight="1" x14ac:dyDescent="0.3">
      <c r="A1399" s="4" t="str">
        <f>Cleaned_SalesTable!A1399</f>
        <v>SALE1397</v>
      </c>
      <c r="B1399" s="26">
        <f>Cleaned_SalesTable!B1399</f>
        <v>45873</v>
      </c>
      <c r="C1399" s="4" t="str">
        <f t="shared" si="126"/>
        <v>Aug-2025</v>
      </c>
      <c r="D1399" s="24">
        <f t="shared" si="127"/>
        <v>2025</v>
      </c>
      <c r="E1399" s="4" t="str">
        <f>Cleaned_SalesTable!C1399</f>
        <v>CUST1359</v>
      </c>
      <c r="F1399" s="4" t="str">
        <f>VLOOKUP(E1399,Cleaned_CustomerTable!$A:$H,2,FALSE())</f>
        <v>Melanie Lam</v>
      </c>
      <c r="G1399" s="24">
        <f>VLOOKUP(E1399,Cleaned_CustomerTable!$A:$H,3,FALSE())</f>
        <v>32</v>
      </c>
      <c r="H1399" s="4" t="str">
        <f>VLOOKUP(E1399,Cleaned_CustomerTable!$A:$H,8,FALSE())</f>
        <v>Silver</v>
      </c>
      <c r="I1399" s="4" t="str">
        <f>VLOOKUP(E1399,Cleaned_CustomerTable!$A:$H,6,FALSE())</f>
        <v>Kansas</v>
      </c>
      <c r="J1399" s="4" t="str">
        <f>Cleaned_SalesTable!D1399</f>
        <v>PROD88</v>
      </c>
      <c r="K1399" s="4" t="str">
        <f>VLOOKUP(J1399,Cleaned_ProductTable!$A:$F,2,FALSE())</f>
        <v>Sports Wrist Sweatbands</v>
      </c>
      <c r="L1399" s="4" t="str">
        <f>VLOOKUP(J1399,Cleaned_ProductTable!$A:$F,3,FALSE())</f>
        <v>Sports</v>
      </c>
      <c r="M1399" s="4" t="str">
        <f>VLOOKUP(J1399,Cleaned_ProductTable!$A:$F,4,FALSE())</f>
        <v>Olsen-Daniels</v>
      </c>
      <c r="N1399" s="4">
        <f>VLOOKUP(J1399,Cleaned_ProductTable!$A:$F,5,FALSE())</f>
        <v>131.24</v>
      </c>
      <c r="O1399" s="4" t="str">
        <f>Cleaned_SalesTable!E1399</f>
        <v>STORE1</v>
      </c>
      <c r="P1399" s="4" t="str">
        <f>VLOOKUP(O1399,Cleaned_StoreTable!$A:$F,2,FALSE())</f>
        <v>Martinez, Adkins and Johnson</v>
      </c>
      <c r="Q1399" s="4" t="str">
        <f>VLOOKUP(O1399,Cleaned_StoreTable!$A:$F,3,FALSE())</f>
        <v>North</v>
      </c>
      <c r="R1399" s="4" t="str">
        <f>VLOOKUP(O1399,Cleaned_StoreTable!$A:$F,5,FALSE())</f>
        <v>Flagship</v>
      </c>
      <c r="S1399" s="4">
        <f>Cleaned_SalesTable!F1399</f>
        <v>3</v>
      </c>
      <c r="T1399" s="9">
        <f>Cleaned_SalesTable!G1399</f>
        <v>642.94000000000005</v>
      </c>
      <c r="U1399" s="8">
        <f>Cleaned_SalesTable!H1399</f>
        <v>0.05</v>
      </c>
      <c r="V1399" s="4" t="str">
        <f>Cleaned_SalesTable!I1399</f>
        <v>COD</v>
      </c>
      <c r="W1399" s="9">
        <f>Cleaned_SalesTable!J1399</f>
        <v>1832.3789999999999</v>
      </c>
      <c r="X1399" s="9">
        <f t="shared" si="128"/>
        <v>393.72</v>
      </c>
      <c r="Y1399" s="9">
        <f t="shared" si="129"/>
        <v>1438.66</v>
      </c>
      <c r="Z1399" s="10">
        <f t="shared" si="130"/>
        <v>0.78510000000000002</v>
      </c>
      <c r="AA1399" s="4" t="str">
        <f t="shared" si="131"/>
        <v>High Value</v>
      </c>
    </row>
    <row r="1400" spans="1:27" ht="15" customHeight="1" x14ac:dyDescent="0.3">
      <c r="A1400" s="4" t="str">
        <f>Cleaned_SalesTable!A1400</f>
        <v>SALE1398</v>
      </c>
      <c r="B1400" s="26">
        <f>Cleaned_SalesTable!B1400</f>
        <v>45601</v>
      </c>
      <c r="C1400" s="4" t="str">
        <f t="shared" si="126"/>
        <v>Nov-2024</v>
      </c>
      <c r="D1400" s="24">
        <f t="shared" si="127"/>
        <v>2024</v>
      </c>
      <c r="E1400" s="4" t="str">
        <f>Cleaned_SalesTable!C1400</f>
        <v>CUST1133</v>
      </c>
      <c r="F1400" s="4" t="str">
        <f>VLOOKUP(E1400,Cleaned_CustomerTable!$A:$H,2,FALSE())</f>
        <v>Hayley Pope</v>
      </c>
      <c r="G1400" s="24">
        <f>VLOOKUP(E1400,Cleaned_CustomerTable!$A:$H,3,FALSE())</f>
        <v>62</v>
      </c>
      <c r="H1400" s="4" t="str">
        <f>VLOOKUP(E1400,Cleaned_CustomerTable!$A:$H,8,FALSE())</f>
        <v>Bronze</v>
      </c>
      <c r="I1400" s="4" t="str">
        <f>VLOOKUP(E1400,Cleaned_CustomerTable!$A:$H,6,FALSE())</f>
        <v>Florida</v>
      </c>
      <c r="J1400" s="4" t="str">
        <f>Cleaned_SalesTable!D1400</f>
        <v>PROD57</v>
      </c>
      <c r="K1400" s="4" t="str">
        <f>VLOOKUP(J1400,Cleaned_ProductTable!$A:$F,2,FALSE())</f>
        <v>Foam Roller</v>
      </c>
      <c r="L1400" s="4" t="str">
        <f>VLOOKUP(J1400,Cleaned_ProductTable!$A:$F,3,FALSE())</f>
        <v>Sports</v>
      </c>
      <c r="M1400" s="4" t="str">
        <f>VLOOKUP(J1400,Cleaned_ProductTable!$A:$F,4,FALSE())</f>
        <v>Atkinson, Camacho and Oliver</v>
      </c>
      <c r="N1400" s="4">
        <f>VLOOKUP(J1400,Cleaned_ProductTable!$A:$F,5,FALSE())</f>
        <v>30.62</v>
      </c>
      <c r="O1400" s="4" t="str">
        <f>Cleaned_SalesTable!E1400</f>
        <v>STORE10</v>
      </c>
      <c r="P1400" s="4" t="str">
        <f>VLOOKUP(O1400,Cleaned_StoreTable!$A:$F,2,FALSE())</f>
        <v>Hill, Wagner and Ballard</v>
      </c>
      <c r="Q1400" s="4" t="str">
        <f>VLOOKUP(O1400,Cleaned_StoreTable!$A:$F,3,FALSE())</f>
        <v>East</v>
      </c>
      <c r="R1400" s="4" t="str">
        <f>VLOOKUP(O1400,Cleaned_StoreTable!$A:$F,5,FALSE())</f>
        <v>Online</v>
      </c>
      <c r="S1400" s="4">
        <f>Cleaned_SalesTable!F1400</f>
        <v>4</v>
      </c>
      <c r="T1400" s="9">
        <f>Cleaned_SalesTable!G1400</f>
        <v>559.59</v>
      </c>
      <c r="U1400" s="8">
        <f>Cleaned_SalesTable!H1400</f>
        <v>0.19</v>
      </c>
      <c r="V1400" s="4" t="str">
        <f>Cleaned_SalesTable!I1400</f>
        <v>COD</v>
      </c>
      <c r="W1400" s="9">
        <f>Cleaned_SalesTable!J1400</f>
        <v>1813.0716</v>
      </c>
      <c r="X1400" s="9">
        <f t="shared" si="128"/>
        <v>122.48</v>
      </c>
      <c r="Y1400" s="9">
        <f t="shared" si="129"/>
        <v>1690.59</v>
      </c>
      <c r="Z1400" s="10">
        <f t="shared" si="130"/>
        <v>0.93240000000000001</v>
      </c>
      <c r="AA1400" s="4" t="str">
        <f t="shared" si="131"/>
        <v>High Value</v>
      </c>
    </row>
    <row r="1401" spans="1:27" ht="15" customHeight="1" x14ac:dyDescent="0.3">
      <c r="A1401" s="4" t="str">
        <f>Cleaned_SalesTable!A1401</f>
        <v>SALE1399</v>
      </c>
      <c r="B1401" s="26">
        <f>Cleaned_SalesTable!B1401</f>
        <v>45458</v>
      </c>
      <c r="C1401" s="4" t="str">
        <f t="shared" si="126"/>
        <v>Jun-2024</v>
      </c>
      <c r="D1401" s="24">
        <f t="shared" si="127"/>
        <v>2024</v>
      </c>
      <c r="E1401" s="4" t="str">
        <f>Cleaned_SalesTable!C1401</f>
        <v>CUST1114</v>
      </c>
      <c r="F1401" s="4" t="str">
        <f>VLOOKUP(E1401,Cleaned_CustomerTable!$A:$H,2,FALSE())</f>
        <v>Ryan Hernandez</v>
      </c>
      <c r="G1401" s="24">
        <f>VLOOKUP(E1401,Cleaned_CustomerTable!$A:$H,3,FALSE())</f>
        <v>30</v>
      </c>
      <c r="H1401" s="4" t="str">
        <f>VLOOKUP(E1401,Cleaned_CustomerTable!$A:$H,8,FALSE())</f>
        <v>Bronze</v>
      </c>
      <c r="I1401" s="4" t="str">
        <f>VLOOKUP(E1401,Cleaned_CustomerTable!$A:$H,6,FALSE())</f>
        <v>Nevada</v>
      </c>
      <c r="J1401" s="4" t="str">
        <f>Cleaned_SalesTable!D1401</f>
        <v>PROD29</v>
      </c>
      <c r="K1401" s="4" t="str">
        <f>VLOOKUP(J1401,Cleaned_ProductTable!$A:$F,2,FALSE())</f>
        <v>Fabric Sofa Throw Blanket</v>
      </c>
      <c r="L1401" s="4" t="str">
        <f>VLOOKUP(J1401,Cleaned_ProductTable!$A:$F,3,FALSE())</f>
        <v>Home</v>
      </c>
      <c r="M1401" s="4" t="str">
        <f>VLOOKUP(J1401,Cleaned_ProductTable!$A:$F,4,FALSE())</f>
        <v>Hoffman Group</v>
      </c>
      <c r="N1401" s="4">
        <f>VLOOKUP(J1401,Cleaned_ProductTable!$A:$F,5,FALSE())</f>
        <v>218.48</v>
      </c>
      <c r="O1401" s="4" t="str">
        <f>Cleaned_SalesTable!E1401</f>
        <v>STORE18</v>
      </c>
      <c r="P1401" s="4" t="str">
        <f>VLOOKUP(O1401,Cleaned_StoreTable!$A:$F,2,FALSE())</f>
        <v>Guerrero-Schmitt</v>
      </c>
      <c r="Q1401" s="4" t="str">
        <f>VLOOKUP(O1401,Cleaned_StoreTable!$A:$F,3,FALSE())</f>
        <v>East</v>
      </c>
      <c r="R1401" s="4" t="str">
        <f>VLOOKUP(O1401,Cleaned_StoreTable!$A:$F,5,FALSE())</f>
        <v>Flagship</v>
      </c>
      <c r="S1401" s="4">
        <f>Cleaned_SalesTable!F1401</f>
        <v>1</v>
      </c>
      <c r="T1401" s="9">
        <f>Cleaned_SalesTable!G1401</f>
        <v>758.54</v>
      </c>
      <c r="U1401" s="8">
        <f>Cleaned_SalesTable!H1401</f>
        <v>0.28999999999999998</v>
      </c>
      <c r="V1401" s="4" t="str">
        <f>Cleaned_SalesTable!I1401</f>
        <v>PayPal</v>
      </c>
      <c r="W1401" s="9">
        <f>Cleaned_SalesTable!J1401</f>
        <v>538.5634</v>
      </c>
      <c r="X1401" s="9">
        <f t="shared" si="128"/>
        <v>218.48</v>
      </c>
      <c r="Y1401" s="9">
        <f t="shared" si="129"/>
        <v>320.08</v>
      </c>
      <c r="Z1401" s="10">
        <f t="shared" si="130"/>
        <v>0.59430000000000005</v>
      </c>
      <c r="AA1401" s="4" t="str">
        <f t="shared" si="131"/>
        <v>Standard</v>
      </c>
    </row>
    <row r="1402" spans="1:27" ht="15" customHeight="1" x14ac:dyDescent="0.3">
      <c r="A1402" s="4" t="str">
        <f>Cleaned_SalesTable!A1402</f>
        <v>SALE1400</v>
      </c>
      <c r="B1402" s="26">
        <f>Cleaned_SalesTable!B1402</f>
        <v>45649</v>
      </c>
      <c r="C1402" s="4" t="str">
        <f t="shared" si="126"/>
        <v>Dec-2024</v>
      </c>
      <c r="D1402" s="24">
        <f t="shared" si="127"/>
        <v>2024</v>
      </c>
      <c r="E1402" s="4" t="str">
        <f>Cleaned_SalesTable!C1402</f>
        <v>CUST1462</v>
      </c>
      <c r="F1402" s="4" t="str">
        <f>VLOOKUP(E1402,Cleaned_CustomerTable!$A:$H,2,FALSE())</f>
        <v>Beth Martin</v>
      </c>
      <c r="G1402" s="24">
        <f>VLOOKUP(E1402,Cleaned_CustomerTable!$A:$H,3,FALSE())</f>
        <v>34</v>
      </c>
      <c r="H1402" s="4" t="str">
        <f>VLOOKUP(E1402,Cleaned_CustomerTable!$A:$H,8,FALSE())</f>
        <v>Silver</v>
      </c>
      <c r="I1402" s="4" t="str">
        <f>VLOOKUP(E1402,Cleaned_CustomerTable!$A:$H,6,FALSE())</f>
        <v>West Virginia</v>
      </c>
      <c r="J1402" s="4" t="str">
        <f>Cleaned_SalesTable!D1402</f>
        <v>PROD80</v>
      </c>
      <c r="K1402" s="4" t="str">
        <f>VLOOKUP(J1402,Cleaned_ProductTable!$A:$F,2,FALSE())</f>
        <v>Wall-Mounted Spice Rack</v>
      </c>
      <c r="L1402" s="4" t="str">
        <f>VLOOKUP(J1402,Cleaned_ProductTable!$A:$F,3,FALSE())</f>
        <v>Home</v>
      </c>
      <c r="M1402" s="4" t="str">
        <f>VLOOKUP(J1402,Cleaned_ProductTable!$A:$F,4,FALSE())</f>
        <v>Allison Ltd</v>
      </c>
      <c r="N1402" s="4">
        <f>VLOOKUP(J1402,Cleaned_ProductTable!$A:$F,5,FALSE())</f>
        <v>143.43</v>
      </c>
      <c r="O1402" s="4" t="str">
        <f>Cleaned_SalesTable!E1402</f>
        <v>STORE15</v>
      </c>
      <c r="P1402" s="4" t="str">
        <f>VLOOKUP(O1402,Cleaned_StoreTable!$A:$F,2,FALSE())</f>
        <v>Shelton PLC</v>
      </c>
      <c r="Q1402" s="4" t="str">
        <f>VLOOKUP(O1402,Cleaned_StoreTable!$A:$F,3,FALSE())</f>
        <v>North</v>
      </c>
      <c r="R1402" s="4" t="str">
        <f>VLOOKUP(O1402,Cleaned_StoreTable!$A:$F,5,FALSE())</f>
        <v>Flagship</v>
      </c>
      <c r="S1402" s="4">
        <f>Cleaned_SalesTable!F1402</f>
        <v>4</v>
      </c>
      <c r="T1402" s="9">
        <f>Cleaned_SalesTable!G1402</f>
        <v>643.96</v>
      </c>
      <c r="U1402" s="8">
        <f>Cleaned_SalesTable!H1402</f>
        <v>0.16</v>
      </c>
      <c r="V1402" s="4" t="str">
        <f>Cleaned_SalesTable!I1402</f>
        <v>PayPal</v>
      </c>
      <c r="W1402" s="9">
        <f>Cleaned_SalesTable!J1402</f>
        <v>2163.7055999999998</v>
      </c>
      <c r="X1402" s="9">
        <f t="shared" si="128"/>
        <v>573.72</v>
      </c>
      <c r="Y1402" s="9">
        <f t="shared" si="129"/>
        <v>1589.99</v>
      </c>
      <c r="Z1402" s="10">
        <f t="shared" si="130"/>
        <v>0.73480000000000001</v>
      </c>
      <c r="AA1402" s="4" t="str">
        <f t="shared" si="131"/>
        <v>High Value</v>
      </c>
    </row>
    <row r="1403" spans="1:27" ht="15" customHeight="1" x14ac:dyDescent="0.3">
      <c r="A1403" s="4" t="str">
        <f>Cleaned_SalesTable!A1403</f>
        <v>SALE1401</v>
      </c>
      <c r="B1403" s="26">
        <f>Cleaned_SalesTable!B1403</f>
        <v>45653</v>
      </c>
      <c r="C1403" s="4" t="str">
        <f t="shared" si="126"/>
        <v>Dec-2024</v>
      </c>
      <c r="D1403" s="24">
        <f t="shared" si="127"/>
        <v>2024</v>
      </c>
      <c r="E1403" s="4" t="str">
        <f>Cleaned_SalesTable!C1403</f>
        <v>CUST1243</v>
      </c>
      <c r="F1403" s="4" t="str">
        <f>VLOOKUP(E1403,Cleaned_CustomerTable!$A:$H,2,FALSE())</f>
        <v>Brian Hammond</v>
      </c>
      <c r="G1403" s="24">
        <f>VLOOKUP(E1403,Cleaned_CustomerTable!$A:$H,3,FALSE())</f>
        <v>56</v>
      </c>
      <c r="H1403" s="4" t="str">
        <f>VLOOKUP(E1403,Cleaned_CustomerTable!$A:$H,8,FALSE())</f>
        <v>Gold</v>
      </c>
      <c r="I1403" s="4" t="str">
        <f>VLOOKUP(E1403,Cleaned_CustomerTable!$A:$H,6,FALSE())</f>
        <v>Texas</v>
      </c>
      <c r="J1403" s="4" t="str">
        <f>Cleaned_SalesTable!D1403</f>
        <v>PROD24</v>
      </c>
      <c r="K1403" s="4" t="str">
        <f>VLOOKUP(J1403,Cleaned_ProductTable!$A:$F,2,FALSE())</f>
        <v>Foldable Camping Chair</v>
      </c>
      <c r="L1403" s="4" t="str">
        <f>VLOOKUP(J1403,Cleaned_ProductTable!$A:$F,3,FALSE())</f>
        <v>Sports</v>
      </c>
      <c r="M1403" s="4" t="str">
        <f>VLOOKUP(J1403,Cleaned_ProductTable!$A:$F,4,FALSE())</f>
        <v>Cook Ltd</v>
      </c>
      <c r="N1403" s="4">
        <f>VLOOKUP(J1403,Cleaned_ProductTable!$A:$F,5,FALSE())</f>
        <v>166.06</v>
      </c>
      <c r="O1403" s="4" t="str">
        <f>Cleaned_SalesTable!E1403</f>
        <v>STORE9</v>
      </c>
      <c r="P1403" s="4" t="str">
        <f>VLOOKUP(O1403,Cleaned_StoreTable!$A:$F,2,FALSE())</f>
        <v>Moore, Padilla and Butler</v>
      </c>
      <c r="Q1403" s="4" t="str">
        <f>VLOOKUP(O1403,Cleaned_StoreTable!$A:$F,3,FALSE())</f>
        <v>South</v>
      </c>
      <c r="R1403" s="4" t="str">
        <f>VLOOKUP(O1403,Cleaned_StoreTable!$A:$F,5,FALSE())</f>
        <v>Flagship</v>
      </c>
      <c r="S1403" s="4">
        <f>Cleaned_SalesTable!F1403</f>
        <v>1</v>
      </c>
      <c r="T1403" s="9">
        <f>Cleaned_SalesTable!G1403</f>
        <v>882.73</v>
      </c>
      <c r="U1403" s="8">
        <f>Cleaned_SalesTable!H1403</f>
        <v>0.1</v>
      </c>
      <c r="V1403" s="4" t="str">
        <f>Cleaned_SalesTable!I1403</f>
        <v>Credit Card</v>
      </c>
      <c r="W1403" s="9">
        <f>Cleaned_SalesTable!J1403</f>
        <v>794.45699999999999</v>
      </c>
      <c r="X1403" s="9">
        <f t="shared" si="128"/>
        <v>166.06</v>
      </c>
      <c r="Y1403" s="9">
        <f t="shared" si="129"/>
        <v>628.4</v>
      </c>
      <c r="Z1403" s="10">
        <f t="shared" si="130"/>
        <v>0.79100000000000004</v>
      </c>
      <c r="AA1403" s="4" t="str">
        <f t="shared" si="131"/>
        <v>Standard</v>
      </c>
    </row>
    <row r="1404" spans="1:27" ht="15" customHeight="1" x14ac:dyDescent="0.3">
      <c r="A1404" s="4" t="str">
        <f>Cleaned_SalesTable!A1404</f>
        <v>SALE1402</v>
      </c>
      <c r="B1404" s="26">
        <f>Cleaned_SalesTable!B1404</f>
        <v>45378</v>
      </c>
      <c r="C1404" s="4" t="str">
        <f t="shared" si="126"/>
        <v>Mar-2024</v>
      </c>
      <c r="D1404" s="24">
        <f t="shared" si="127"/>
        <v>2024</v>
      </c>
      <c r="E1404" s="4" t="str">
        <f>Cleaned_SalesTable!C1404</f>
        <v>CUST1325</v>
      </c>
      <c r="F1404" s="4" t="str">
        <f>VLOOKUP(E1404,Cleaned_CustomerTable!$A:$H,2,FALSE())</f>
        <v>Andrew Smith</v>
      </c>
      <c r="G1404" s="24">
        <f>VLOOKUP(E1404,Cleaned_CustomerTable!$A:$H,3,FALSE())</f>
        <v>60</v>
      </c>
      <c r="H1404" s="4" t="str">
        <f>VLOOKUP(E1404,Cleaned_CustomerTable!$A:$H,8,FALSE())</f>
        <v>Bronze</v>
      </c>
      <c r="I1404" s="4" t="str">
        <f>VLOOKUP(E1404,Cleaned_CustomerTable!$A:$H,6,FALSE())</f>
        <v>Wisconsin</v>
      </c>
      <c r="J1404" s="4" t="str">
        <f>Cleaned_SalesTable!D1404</f>
        <v>PROD91</v>
      </c>
      <c r="K1404" s="4" t="str">
        <f>VLOOKUP(J1404,Cleaned_ProductTable!$A:$F,2,FALSE())</f>
        <v>Women's High Heels</v>
      </c>
      <c r="L1404" s="4" t="str">
        <f>VLOOKUP(J1404,Cleaned_ProductTable!$A:$F,3,FALSE())</f>
        <v>Clothing</v>
      </c>
      <c r="M1404" s="4" t="str">
        <f>VLOOKUP(J1404,Cleaned_ProductTable!$A:$F,4,FALSE())</f>
        <v>Smith-Charles</v>
      </c>
      <c r="N1404" s="4">
        <f>VLOOKUP(J1404,Cleaned_ProductTable!$A:$F,5,FALSE())</f>
        <v>438.25</v>
      </c>
      <c r="O1404" s="4" t="str">
        <f>Cleaned_SalesTable!E1404</f>
        <v>STORE19</v>
      </c>
      <c r="P1404" s="4" t="str">
        <f>VLOOKUP(O1404,Cleaned_StoreTable!$A:$F,2,FALSE())</f>
        <v>Mann-Austin</v>
      </c>
      <c r="Q1404" s="4" t="str">
        <f>VLOOKUP(O1404,Cleaned_StoreTable!$A:$F,3,FALSE())</f>
        <v>East</v>
      </c>
      <c r="R1404" s="4" t="str">
        <f>VLOOKUP(O1404,Cleaned_StoreTable!$A:$F,5,FALSE())</f>
        <v>Online</v>
      </c>
      <c r="S1404" s="4">
        <f>Cleaned_SalesTable!F1404</f>
        <v>2</v>
      </c>
      <c r="T1404" s="9">
        <f>Cleaned_SalesTable!G1404</f>
        <v>600.03</v>
      </c>
      <c r="U1404" s="8">
        <f>Cleaned_SalesTable!H1404</f>
        <v>0.26</v>
      </c>
      <c r="V1404" s="4" t="str">
        <f>Cleaned_SalesTable!I1404</f>
        <v>PayPal</v>
      </c>
      <c r="W1404" s="9">
        <f>Cleaned_SalesTable!J1404</f>
        <v>888.0444</v>
      </c>
      <c r="X1404" s="9">
        <f t="shared" si="128"/>
        <v>876.5</v>
      </c>
      <c r="Y1404" s="9">
        <f t="shared" si="129"/>
        <v>11.54</v>
      </c>
      <c r="Z1404" s="10">
        <f t="shared" si="130"/>
        <v>1.2999999999999999E-2</v>
      </c>
      <c r="AA1404" s="4" t="str">
        <f t="shared" si="131"/>
        <v>Standard</v>
      </c>
    </row>
    <row r="1405" spans="1:27" ht="15" customHeight="1" x14ac:dyDescent="0.3">
      <c r="A1405" s="4" t="str">
        <f>Cleaned_SalesTable!A1405</f>
        <v>SALE1403</v>
      </c>
      <c r="B1405" s="26">
        <f>Cleaned_SalesTable!B1405</f>
        <v>45638</v>
      </c>
      <c r="C1405" s="4" t="str">
        <f t="shared" si="126"/>
        <v>Dec-2024</v>
      </c>
      <c r="D1405" s="24">
        <f t="shared" si="127"/>
        <v>2024</v>
      </c>
      <c r="E1405" s="4" t="str">
        <f>Cleaned_SalesTable!C1405</f>
        <v>CUST1157</v>
      </c>
      <c r="F1405" s="4" t="str">
        <f>VLOOKUP(E1405,Cleaned_CustomerTable!$A:$H,2,FALSE())</f>
        <v>Paul Zamora</v>
      </c>
      <c r="G1405" s="24">
        <f>VLOOKUP(E1405,Cleaned_CustomerTable!$A:$H,3,FALSE())</f>
        <v>59</v>
      </c>
      <c r="H1405" s="4" t="str">
        <f>VLOOKUP(E1405,Cleaned_CustomerTable!$A:$H,8,FALSE())</f>
        <v>Platinum</v>
      </c>
      <c r="I1405" s="4" t="str">
        <f>VLOOKUP(E1405,Cleaned_CustomerTable!$A:$H,6,FALSE())</f>
        <v>North Dakota</v>
      </c>
      <c r="J1405" s="4" t="str">
        <f>Cleaned_SalesTable!D1405</f>
        <v>PROD54</v>
      </c>
      <c r="K1405" s="4" t="str">
        <f>VLOOKUP(J1405,Cleaned_ProductTable!$A:$F,2,FALSE())</f>
        <v>Sports Stopwatch Pro</v>
      </c>
      <c r="L1405" s="4" t="str">
        <f>VLOOKUP(J1405,Cleaned_ProductTable!$A:$F,3,FALSE())</f>
        <v>Sports</v>
      </c>
      <c r="M1405" s="4" t="str">
        <f>VLOOKUP(J1405,Cleaned_ProductTable!$A:$F,4,FALSE())</f>
        <v>Thompson-French</v>
      </c>
      <c r="N1405" s="4">
        <f>VLOOKUP(J1405,Cleaned_ProductTable!$A:$F,5,FALSE())</f>
        <v>434.84</v>
      </c>
      <c r="O1405" s="4" t="str">
        <f>Cleaned_SalesTable!E1405</f>
        <v>STORE5</v>
      </c>
      <c r="P1405" s="4" t="str">
        <f>VLOOKUP(O1405,Cleaned_StoreTable!$A:$F,2,FALSE())</f>
        <v>Gray Ltd</v>
      </c>
      <c r="Q1405" s="4" t="str">
        <f>VLOOKUP(O1405,Cleaned_StoreTable!$A:$F,3,FALSE())</f>
        <v>North</v>
      </c>
      <c r="R1405" s="4" t="str">
        <f>VLOOKUP(O1405,Cleaned_StoreTable!$A:$F,5,FALSE())</f>
        <v>Outlet</v>
      </c>
      <c r="S1405" s="4">
        <f>Cleaned_SalesTable!F1405</f>
        <v>2</v>
      </c>
      <c r="T1405" s="9">
        <f>Cleaned_SalesTable!G1405</f>
        <v>628.83000000000004</v>
      </c>
      <c r="U1405" s="8">
        <f>Cleaned_SalesTable!H1405</f>
        <v>7.0000000000000007E-2</v>
      </c>
      <c r="V1405" s="4" t="str">
        <f>Cleaned_SalesTable!I1405</f>
        <v>PayPal</v>
      </c>
      <c r="W1405" s="9">
        <f>Cleaned_SalesTable!J1405</f>
        <v>1169.6238000000001</v>
      </c>
      <c r="X1405" s="9">
        <f t="shared" si="128"/>
        <v>869.68</v>
      </c>
      <c r="Y1405" s="9">
        <f t="shared" si="129"/>
        <v>299.94</v>
      </c>
      <c r="Z1405" s="10">
        <f t="shared" si="130"/>
        <v>0.25640000000000002</v>
      </c>
      <c r="AA1405" s="4" t="str">
        <f t="shared" si="131"/>
        <v>High Value</v>
      </c>
    </row>
    <row r="1406" spans="1:27" ht="15" customHeight="1" x14ac:dyDescent="0.3">
      <c r="A1406" s="4" t="str">
        <f>Cleaned_SalesTable!A1406</f>
        <v>SALE1404</v>
      </c>
      <c r="B1406" s="26">
        <f>Cleaned_SalesTable!B1406</f>
        <v>45277</v>
      </c>
      <c r="C1406" s="4" t="str">
        <f t="shared" si="126"/>
        <v>Dec-2023</v>
      </c>
      <c r="D1406" s="24">
        <f t="shared" si="127"/>
        <v>2023</v>
      </c>
      <c r="E1406" s="4" t="str">
        <f>Cleaned_SalesTable!C1406</f>
        <v>CUST1175</v>
      </c>
      <c r="F1406" s="4" t="str">
        <f>VLOOKUP(E1406,Cleaned_CustomerTable!$A:$H,2,FALSE())</f>
        <v>Michelle Rogers</v>
      </c>
      <c r="G1406" s="24">
        <f>VLOOKUP(E1406,Cleaned_CustomerTable!$A:$H,3,FALSE())</f>
        <v>56</v>
      </c>
      <c r="H1406" s="4" t="str">
        <f>VLOOKUP(E1406,Cleaned_CustomerTable!$A:$H,8,FALSE())</f>
        <v>Platinum</v>
      </c>
      <c r="I1406" s="4" t="str">
        <f>VLOOKUP(E1406,Cleaned_CustomerTable!$A:$H,6,FALSE())</f>
        <v>Hawaii</v>
      </c>
      <c r="J1406" s="4" t="str">
        <f>Cleaned_SalesTable!D1406</f>
        <v>PROD81</v>
      </c>
      <c r="K1406" s="4" t="str">
        <f>VLOOKUP(J1406,Cleaned_ProductTable!$A:$F,2,FALSE())</f>
        <v>Badminton Racket Set</v>
      </c>
      <c r="L1406" s="4" t="str">
        <f>VLOOKUP(J1406,Cleaned_ProductTable!$A:$F,3,FALSE())</f>
        <v>Sports</v>
      </c>
      <c r="M1406" s="4" t="str">
        <f>VLOOKUP(J1406,Cleaned_ProductTable!$A:$F,4,FALSE())</f>
        <v>Robinson-Brown</v>
      </c>
      <c r="N1406" s="4">
        <f>VLOOKUP(J1406,Cleaned_ProductTable!$A:$F,5,FALSE())</f>
        <v>285.54000000000002</v>
      </c>
      <c r="O1406" s="4" t="str">
        <f>Cleaned_SalesTable!E1406</f>
        <v>STORE9</v>
      </c>
      <c r="P1406" s="4" t="str">
        <f>VLOOKUP(O1406,Cleaned_StoreTable!$A:$F,2,FALSE())</f>
        <v>Moore, Padilla and Butler</v>
      </c>
      <c r="Q1406" s="4" t="str">
        <f>VLOOKUP(O1406,Cleaned_StoreTable!$A:$F,3,FALSE())</f>
        <v>South</v>
      </c>
      <c r="R1406" s="4" t="str">
        <f>VLOOKUP(O1406,Cleaned_StoreTable!$A:$F,5,FALSE())</f>
        <v>Flagship</v>
      </c>
      <c r="S1406" s="4">
        <f>Cleaned_SalesTable!F1406</f>
        <v>3</v>
      </c>
      <c r="T1406" s="9">
        <f>Cleaned_SalesTable!G1406</f>
        <v>113.87</v>
      </c>
      <c r="U1406" s="8">
        <f>Cleaned_SalesTable!H1406</f>
        <v>0.21</v>
      </c>
      <c r="V1406" s="4" t="str">
        <f>Cleaned_SalesTable!I1406</f>
        <v>COD</v>
      </c>
      <c r="W1406" s="9">
        <f>Cleaned_SalesTable!J1406</f>
        <v>269.87189999999998</v>
      </c>
      <c r="X1406" s="9">
        <f t="shared" si="128"/>
        <v>856.62</v>
      </c>
      <c r="Y1406" s="9">
        <f t="shared" si="129"/>
        <v>-586.75</v>
      </c>
      <c r="Z1406" s="10">
        <f t="shared" si="130"/>
        <v>-2.1741999999999999</v>
      </c>
      <c r="AA1406" s="4" t="str">
        <f t="shared" si="131"/>
        <v>Standard</v>
      </c>
    </row>
    <row r="1407" spans="1:27" ht="15" customHeight="1" x14ac:dyDescent="0.3">
      <c r="A1407" s="4" t="str">
        <f>Cleaned_SalesTable!A1407</f>
        <v>SALE1405</v>
      </c>
      <c r="B1407" s="26">
        <f>Cleaned_SalesTable!B1407</f>
        <v>45351</v>
      </c>
      <c r="C1407" s="4" t="str">
        <f t="shared" si="126"/>
        <v>Feb-2024</v>
      </c>
      <c r="D1407" s="24">
        <f t="shared" si="127"/>
        <v>2024</v>
      </c>
      <c r="E1407" s="4" t="str">
        <f>Cleaned_SalesTable!C1407</f>
        <v>CUST1418</v>
      </c>
      <c r="F1407" s="4" t="str">
        <f>VLOOKUP(E1407,Cleaned_CustomerTable!$A:$H,2,FALSE())</f>
        <v>Luke Parks</v>
      </c>
      <c r="G1407" s="24">
        <f>VLOOKUP(E1407,Cleaned_CustomerTable!$A:$H,3,FALSE())</f>
        <v>60</v>
      </c>
      <c r="H1407" s="4" t="str">
        <f>VLOOKUP(E1407,Cleaned_CustomerTable!$A:$H,8,FALSE())</f>
        <v>Silver</v>
      </c>
      <c r="I1407" s="4" t="str">
        <f>VLOOKUP(E1407,Cleaned_CustomerTable!$A:$H,6,FALSE())</f>
        <v>New Hampshire</v>
      </c>
      <c r="J1407" s="4" t="str">
        <f>Cleaned_SalesTable!D1407</f>
        <v>PROD72</v>
      </c>
      <c r="K1407" s="4" t="str">
        <f>VLOOKUP(J1407,Cleaned_ProductTable!$A:$F,2,FALSE())</f>
        <v>Professional Jump Rope</v>
      </c>
      <c r="L1407" s="4" t="str">
        <f>VLOOKUP(J1407,Cleaned_ProductTable!$A:$F,3,FALSE())</f>
        <v>Sports</v>
      </c>
      <c r="M1407" s="4" t="str">
        <f>VLOOKUP(J1407,Cleaned_ProductTable!$A:$F,4,FALSE())</f>
        <v>Davis PLC</v>
      </c>
      <c r="N1407" s="4">
        <f>VLOOKUP(J1407,Cleaned_ProductTable!$A:$F,5,FALSE())</f>
        <v>477.61</v>
      </c>
      <c r="O1407" s="4" t="str">
        <f>Cleaned_SalesTable!E1407</f>
        <v>STORE7</v>
      </c>
      <c r="P1407" s="4" t="str">
        <f>VLOOKUP(O1407,Cleaned_StoreTable!$A:$F,2,FALSE())</f>
        <v>Martinez-Mullins</v>
      </c>
      <c r="Q1407" s="4" t="str">
        <f>VLOOKUP(O1407,Cleaned_StoreTable!$A:$F,3,FALSE())</f>
        <v>South</v>
      </c>
      <c r="R1407" s="4" t="str">
        <f>VLOOKUP(O1407,Cleaned_StoreTable!$A:$F,5,FALSE())</f>
        <v>Online</v>
      </c>
      <c r="S1407" s="4">
        <f>Cleaned_SalesTable!F1407</f>
        <v>4</v>
      </c>
      <c r="T1407" s="9">
        <f>Cleaned_SalesTable!G1407</f>
        <v>282.07</v>
      </c>
      <c r="U1407" s="8">
        <f>Cleaned_SalesTable!H1407</f>
        <v>0.18</v>
      </c>
      <c r="V1407" s="4" t="str">
        <f>Cleaned_SalesTable!I1407</f>
        <v>PayPal</v>
      </c>
      <c r="W1407" s="9">
        <f>Cleaned_SalesTable!J1407</f>
        <v>925.18960000000004</v>
      </c>
      <c r="X1407" s="9">
        <f t="shared" si="128"/>
        <v>1910.44</v>
      </c>
      <c r="Y1407" s="9">
        <f t="shared" si="129"/>
        <v>-985.25</v>
      </c>
      <c r="Z1407" s="10">
        <f t="shared" si="130"/>
        <v>-1.0649</v>
      </c>
      <c r="AA1407" s="4" t="str">
        <f t="shared" si="131"/>
        <v>Standard</v>
      </c>
    </row>
    <row r="1408" spans="1:27" ht="15" customHeight="1" x14ac:dyDescent="0.3">
      <c r="A1408" s="4" t="str">
        <f>Cleaned_SalesTable!A1408</f>
        <v>SALE1406</v>
      </c>
      <c r="B1408" s="26">
        <f>Cleaned_SalesTable!B1408</f>
        <v>45290</v>
      </c>
      <c r="C1408" s="4" t="str">
        <f t="shared" si="126"/>
        <v>Dec-2023</v>
      </c>
      <c r="D1408" s="24">
        <f t="shared" si="127"/>
        <v>2023</v>
      </c>
      <c r="E1408" s="4" t="str">
        <f>Cleaned_SalesTable!C1408</f>
        <v>CUST1156</v>
      </c>
      <c r="F1408" s="4" t="str">
        <f>VLOOKUP(E1408,Cleaned_CustomerTable!$A:$H,2,FALSE())</f>
        <v>Maria Sanchez</v>
      </c>
      <c r="G1408" s="24">
        <f>VLOOKUP(E1408,Cleaned_CustomerTable!$A:$H,3,FALSE())</f>
        <v>46</v>
      </c>
      <c r="H1408" s="4" t="str">
        <f>VLOOKUP(E1408,Cleaned_CustomerTable!$A:$H,8,FALSE())</f>
        <v>Bronze</v>
      </c>
      <c r="I1408" s="4" t="str">
        <f>VLOOKUP(E1408,Cleaned_CustomerTable!$A:$H,6,FALSE())</f>
        <v>North Dakota</v>
      </c>
      <c r="J1408" s="4" t="str">
        <f>Cleaned_SalesTable!D1408</f>
        <v>PROD54</v>
      </c>
      <c r="K1408" s="4" t="str">
        <f>VLOOKUP(J1408,Cleaned_ProductTable!$A:$F,2,FALSE())</f>
        <v>Sports Stopwatch Pro</v>
      </c>
      <c r="L1408" s="4" t="str">
        <f>VLOOKUP(J1408,Cleaned_ProductTable!$A:$F,3,FALSE())</f>
        <v>Sports</v>
      </c>
      <c r="M1408" s="4" t="str">
        <f>VLOOKUP(J1408,Cleaned_ProductTable!$A:$F,4,FALSE())</f>
        <v>Thompson-French</v>
      </c>
      <c r="N1408" s="4">
        <f>VLOOKUP(J1408,Cleaned_ProductTable!$A:$F,5,FALSE())</f>
        <v>434.84</v>
      </c>
      <c r="O1408" s="4" t="str">
        <f>Cleaned_SalesTable!E1408</f>
        <v>STORE6</v>
      </c>
      <c r="P1408" s="4" t="str">
        <f>VLOOKUP(O1408,Cleaned_StoreTable!$A:$F,2,FALSE())</f>
        <v>Benson-Elliott</v>
      </c>
      <c r="Q1408" s="4" t="str">
        <f>VLOOKUP(O1408,Cleaned_StoreTable!$A:$F,3,FALSE())</f>
        <v>East</v>
      </c>
      <c r="R1408" s="4" t="str">
        <f>VLOOKUP(O1408,Cleaned_StoreTable!$A:$F,5,FALSE())</f>
        <v>Online</v>
      </c>
      <c r="S1408" s="4">
        <f>Cleaned_SalesTable!F1408</f>
        <v>3</v>
      </c>
      <c r="T1408" s="9">
        <f>Cleaned_SalesTable!G1408</f>
        <v>676.77</v>
      </c>
      <c r="U1408" s="8">
        <f>Cleaned_SalesTable!H1408</f>
        <v>0.17</v>
      </c>
      <c r="V1408" s="4" t="str">
        <f>Cleaned_SalesTable!I1408</f>
        <v>PayPal</v>
      </c>
      <c r="W1408" s="9">
        <f>Cleaned_SalesTable!J1408</f>
        <v>1685.1573000000001</v>
      </c>
      <c r="X1408" s="9">
        <f t="shared" si="128"/>
        <v>1304.52</v>
      </c>
      <c r="Y1408" s="9">
        <f t="shared" si="129"/>
        <v>380.64</v>
      </c>
      <c r="Z1408" s="10">
        <f t="shared" si="130"/>
        <v>0.22589999999999999</v>
      </c>
      <c r="AA1408" s="4" t="str">
        <f t="shared" si="131"/>
        <v>High Value</v>
      </c>
    </row>
    <row r="1409" spans="1:27" ht="15" customHeight="1" x14ac:dyDescent="0.3">
      <c r="A1409" s="4" t="str">
        <f>Cleaned_SalesTable!A1409</f>
        <v>SALE1407</v>
      </c>
      <c r="B1409" s="26">
        <f>Cleaned_SalesTable!B1409</f>
        <v>45638</v>
      </c>
      <c r="C1409" s="4" t="str">
        <f t="shared" si="126"/>
        <v>Dec-2024</v>
      </c>
      <c r="D1409" s="24">
        <f t="shared" si="127"/>
        <v>2024</v>
      </c>
      <c r="E1409" s="4" t="str">
        <f>Cleaned_SalesTable!C1409</f>
        <v>CUST1220</v>
      </c>
      <c r="F1409" s="4" t="str">
        <f>VLOOKUP(E1409,Cleaned_CustomerTable!$A:$H,2,FALSE())</f>
        <v>George Davis</v>
      </c>
      <c r="G1409" s="24">
        <f>VLOOKUP(E1409,Cleaned_CustomerTable!$A:$H,3,FALSE())</f>
        <v>50</v>
      </c>
      <c r="H1409" s="4" t="str">
        <f>VLOOKUP(E1409,Cleaned_CustomerTable!$A:$H,8,FALSE())</f>
        <v>Bronze</v>
      </c>
      <c r="I1409" s="4" t="str">
        <f>VLOOKUP(E1409,Cleaned_CustomerTable!$A:$H,6,FALSE())</f>
        <v>Massachusetts</v>
      </c>
      <c r="J1409" s="4" t="str">
        <f>Cleaned_SalesTable!D1409</f>
        <v>PROD7</v>
      </c>
      <c r="K1409" s="4" t="str">
        <f>VLOOKUP(J1409,Cleaned_ProductTable!$A:$F,2,FALSE())</f>
        <v>LED Table Lamp</v>
      </c>
      <c r="L1409" s="4" t="str">
        <f>VLOOKUP(J1409,Cleaned_ProductTable!$A:$F,3,FALSE())</f>
        <v>Home</v>
      </c>
      <c r="M1409" s="4" t="str">
        <f>VLOOKUP(J1409,Cleaned_ProductTable!$A:$F,4,FALSE())</f>
        <v>Harrell LLC</v>
      </c>
      <c r="N1409" s="4">
        <f>VLOOKUP(J1409,Cleaned_ProductTable!$A:$F,5,FALSE())</f>
        <v>218.86</v>
      </c>
      <c r="O1409" s="4" t="str">
        <f>Cleaned_SalesTable!E1409</f>
        <v>STORE16</v>
      </c>
      <c r="P1409" s="4" t="str">
        <f>VLOOKUP(O1409,Cleaned_StoreTable!$A:$F,2,FALSE())</f>
        <v>Frederick-Wright</v>
      </c>
      <c r="Q1409" s="4" t="str">
        <f>VLOOKUP(O1409,Cleaned_StoreTable!$A:$F,3,FALSE())</f>
        <v>West</v>
      </c>
      <c r="R1409" s="4" t="str">
        <f>VLOOKUP(O1409,Cleaned_StoreTable!$A:$F,5,FALSE())</f>
        <v>Flagship</v>
      </c>
      <c r="S1409" s="4">
        <f>Cleaned_SalesTable!F1409</f>
        <v>2</v>
      </c>
      <c r="T1409" s="9">
        <f>Cleaned_SalesTable!G1409</f>
        <v>362.7</v>
      </c>
      <c r="U1409" s="8">
        <f>Cleaned_SalesTable!H1409</f>
        <v>0.09</v>
      </c>
      <c r="V1409" s="4" t="str">
        <f>Cleaned_SalesTable!I1409</f>
        <v>Credit Card</v>
      </c>
      <c r="W1409" s="9">
        <f>Cleaned_SalesTable!J1409</f>
        <v>660.11400000000003</v>
      </c>
      <c r="X1409" s="9">
        <f t="shared" si="128"/>
        <v>437.72</v>
      </c>
      <c r="Y1409" s="9">
        <f t="shared" si="129"/>
        <v>222.39</v>
      </c>
      <c r="Z1409" s="10">
        <f t="shared" si="130"/>
        <v>0.33689999999999998</v>
      </c>
      <c r="AA1409" s="4" t="str">
        <f t="shared" si="131"/>
        <v>Standard</v>
      </c>
    </row>
    <row r="1410" spans="1:27" ht="15" customHeight="1" x14ac:dyDescent="0.3">
      <c r="A1410" s="4" t="str">
        <f>Cleaned_SalesTable!A1410</f>
        <v>SALE1408</v>
      </c>
      <c r="B1410" s="26">
        <f>Cleaned_SalesTable!B1410</f>
        <v>45679</v>
      </c>
      <c r="C1410" s="4" t="str">
        <f t="shared" ref="C1410:C1473" si="132">TEXT(B1410,"mmm-yyyy")</f>
        <v>Jan-2025</v>
      </c>
      <c r="D1410" s="24">
        <f t="shared" ref="D1410:D1473" si="133">YEAR(B1410)</f>
        <v>2025</v>
      </c>
      <c r="E1410" s="4" t="str">
        <f>Cleaned_SalesTable!C1410</f>
        <v>CUST1135</v>
      </c>
      <c r="F1410" s="4" t="str">
        <f>VLOOKUP(E1410,Cleaned_CustomerTable!$A:$H,2,FALSE())</f>
        <v>Matthew Hanna</v>
      </c>
      <c r="G1410" s="24">
        <f>VLOOKUP(E1410,Cleaned_CustomerTable!$A:$H,3,FALSE())</f>
        <v>33</v>
      </c>
      <c r="H1410" s="4" t="str">
        <f>VLOOKUP(E1410,Cleaned_CustomerTable!$A:$H,8,FALSE())</f>
        <v>Platinum</v>
      </c>
      <c r="I1410" s="4" t="str">
        <f>VLOOKUP(E1410,Cleaned_CustomerTable!$A:$H,6,FALSE())</f>
        <v>Michigan</v>
      </c>
      <c r="J1410" s="4" t="str">
        <f>Cleaned_SalesTable!D1410</f>
        <v>PROD13</v>
      </c>
      <c r="K1410" s="4" t="str">
        <f>VLOOKUP(J1410,Cleaned_ProductTable!$A:$F,2,FALSE())</f>
        <v>USB-C Fast Charger</v>
      </c>
      <c r="L1410" s="4" t="str">
        <f>VLOOKUP(J1410,Cleaned_ProductTable!$A:$F,3,FALSE())</f>
        <v>Electronics</v>
      </c>
      <c r="M1410" s="4" t="str">
        <f>VLOOKUP(J1410,Cleaned_ProductTable!$A:$F,4,FALSE())</f>
        <v>Dawson-Perkins</v>
      </c>
      <c r="N1410" s="4">
        <f>VLOOKUP(J1410,Cleaned_ProductTable!$A:$F,5,FALSE())</f>
        <v>242.23</v>
      </c>
      <c r="O1410" s="4" t="str">
        <f>Cleaned_SalesTable!E1410</f>
        <v>STORE2</v>
      </c>
      <c r="P1410" s="4" t="str">
        <f>VLOOKUP(O1410,Cleaned_StoreTable!$A:$F,2,FALSE())</f>
        <v>Black-Horn</v>
      </c>
      <c r="Q1410" s="4" t="str">
        <f>VLOOKUP(O1410,Cleaned_StoreTable!$A:$F,3,FALSE())</f>
        <v>South</v>
      </c>
      <c r="R1410" s="4" t="str">
        <f>VLOOKUP(O1410,Cleaned_StoreTable!$A:$F,5,FALSE())</f>
        <v>Outlet</v>
      </c>
      <c r="S1410" s="4">
        <f>Cleaned_SalesTable!F1410</f>
        <v>1</v>
      </c>
      <c r="T1410" s="9">
        <f>Cleaned_SalesTable!G1410</f>
        <v>908.5</v>
      </c>
      <c r="U1410" s="8">
        <f>Cleaned_SalesTable!H1410</f>
        <v>0.2</v>
      </c>
      <c r="V1410" s="4" t="str">
        <f>Cleaned_SalesTable!I1410</f>
        <v>COD</v>
      </c>
      <c r="W1410" s="9">
        <f>Cleaned_SalesTable!J1410</f>
        <v>726.8</v>
      </c>
      <c r="X1410" s="9">
        <f t="shared" ref="X1410:X1473" si="134">ROUND(N1410*S1410,2)</f>
        <v>242.23</v>
      </c>
      <c r="Y1410" s="9">
        <f t="shared" ref="Y1410:Y1473" si="135">ROUND(W1410-X1410,2)</f>
        <v>484.57</v>
      </c>
      <c r="Z1410" s="10">
        <f t="shared" ref="Z1410:Z1473" si="136">IFERROR(ROUND(Y1410/W1410,4),0)</f>
        <v>0.66669999999999996</v>
      </c>
      <c r="AA1410" s="4" t="str">
        <f t="shared" ref="AA1410:AA1473" si="137">IF(W1410&gt;=AVERAGE($W$2:$W$2001),"High Value","Standard")</f>
        <v>Standard</v>
      </c>
    </row>
    <row r="1411" spans="1:27" ht="15" customHeight="1" x14ac:dyDescent="0.3">
      <c r="A1411" s="4" t="str">
        <f>Cleaned_SalesTable!A1411</f>
        <v>SALE1409</v>
      </c>
      <c r="B1411" s="26">
        <f>Cleaned_SalesTable!B1411</f>
        <v>45296</v>
      </c>
      <c r="C1411" s="4" t="str">
        <f t="shared" si="132"/>
        <v>Jan-2024</v>
      </c>
      <c r="D1411" s="24">
        <f t="shared" si="133"/>
        <v>2024</v>
      </c>
      <c r="E1411" s="4" t="str">
        <f>Cleaned_SalesTable!C1411</f>
        <v>CUST1067</v>
      </c>
      <c r="F1411" s="4" t="str">
        <f>VLOOKUP(E1411,Cleaned_CustomerTable!$A:$H,2,FALSE())</f>
        <v>Amber Mcclain</v>
      </c>
      <c r="G1411" s="24">
        <f>VLOOKUP(E1411,Cleaned_CustomerTable!$A:$H,3,FALSE())</f>
        <v>58</v>
      </c>
      <c r="H1411" s="4" t="str">
        <f>VLOOKUP(E1411,Cleaned_CustomerTable!$A:$H,8,FALSE())</f>
        <v>Silver</v>
      </c>
      <c r="I1411" s="4" t="str">
        <f>VLOOKUP(E1411,Cleaned_CustomerTable!$A:$H,6,FALSE())</f>
        <v>Florida</v>
      </c>
      <c r="J1411" s="4" t="str">
        <f>Cleaned_SalesTable!D1411</f>
        <v>PROD25</v>
      </c>
      <c r="K1411" s="4" t="str">
        <f>VLOOKUP(J1411,Cleaned_ProductTable!$A:$F,2,FALSE())</f>
        <v>Women's Scarf Set</v>
      </c>
      <c r="L1411" s="4" t="str">
        <f>VLOOKUP(J1411,Cleaned_ProductTable!$A:$F,3,FALSE())</f>
        <v>Clothing</v>
      </c>
      <c r="M1411" s="4" t="str">
        <f>VLOOKUP(J1411,Cleaned_ProductTable!$A:$F,4,FALSE())</f>
        <v>Brown and Sons</v>
      </c>
      <c r="N1411" s="4">
        <f>VLOOKUP(J1411,Cleaned_ProductTable!$A:$F,5,FALSE())</f>
        <v>174.02</v>
      </c>
      <c r="O1411" s="4" t="str">
        <f>Cleaned_SalesTable!E1411</f>
        <v>STORE15</v>
      </c>
      <c r="P1411" s="4" t="str">
        <f>VLOOKUP(O1411,Cleaned_StoreTable!$A:$F,2,FALSE())</f>
        <v>Shelton PLC</v>
      </c>
      <c r="Q1411" s="4" t="str">
        <f>VLOOKUP(O1411,Cleaned_StoreTable!$A:$F,3,FALSE())</f>
        <v>North</v>
      </c>
      <c r="R1411" s="4" t="str">
        <f>VLOOKUP(O1411,Cleaned_StoreTable!$A:$F,5,FALSE())</f>
        <v>Flagship</v>
      </c>
      <c r="S1411" s="4">
        <f>Cleaned_SalesTable!F1411</f>
        <v>2</v>
      </c>
      <c r="T1411" s="9">
        <f>Cleaned_SalesTable!G1411</f>
        <v>795.37</v>
      </c>
      <c r="U1411" s="8">
        <f>Cleaned_SalesTable!H1411</f>
        <v>0.2</v>
      </c>
      <c r="V1411" s="4" t="str">
        <f>Cleaned_SalesTable!I1411</f>
        <v>COD</v>
      </c>
      <c r="W1411" s="9">
        <f>Cleaned_SalesTable!J1411</f>
        <v>1272.5920000000001</v>
      </c>
      <c r="X1411" s="9">
        <f t="shared" si="134"/>
        <v>348.04</v>
      </c>
      <c r="Y1411" s="9">
        <f t="shared" si="135"/>
        <v>924.55</v>
      </c>
      <c r="Z1411" s="10">
        <f t="shared" si="136"/>
        <v>0.72650000000000003</v>
      </c>
      <c r="AA1411" s="4" t="str">
        <f t="shared" si="137"/>
        <v>High Value</v>
      </c>
    </row>
    <row r="1412" spans="1:27" ht="15" customHeight="1" x14ac:dyDescent="0.3">
      <c r="A1412" s="4" t="str">
        <f>Cleaned_SalesTable!A1412</f>
        <v>SALE1410</v>
      </c>
      <c r="B1412" s="26">
        <f>Cleaned_SalesTable!B1412</f>
        <v>45760</v>
      </c>
      <c r="C1412" s="4" t="str">
        <f t="shared" si="132"/>
        <v>Apr-2025</v>
      </c>
      <c r="D1412" s="24">
        <f t="shared" si="133"/>
        <v>2025</v>
      </c>
      <c r="E1412" s="4" t="str">
        <f>Cleaned_SalesTable!C1412</f>
        <v>CUST1144</v>
      </c>
      <c r="F1412" s="4" t="str">
        <f>VLOOKUP(E1412,Cleaned_CustomerTable!$A:$H,2,FALSE())</f>
        <v>Justin Cross</v>
      </c>
      <c r="G1412" s="24">
        <f>VLOOKUP(E1412,Cleaned_CustomerTable!$A:$H,3,FALSE())</f>
        <v>62</v>
      </c>
      <c r="H1412" s="4" t="str">
        <f>VLOOKUP(E1412,Cleaned_CustomerTable!$A:$H,8,FALSE())</f>
        <v>Bronze</v>
      </c>
      <c r="I1412" s="4" t="str">
        <f>VLOOKUP(E1412,Cleaned_CustomerTable!$A:$H,6,FALSE())</f>
        <v>Nevada</v>
      </c>
      <c r="J1412" s="4" t="str">
        <f>Cleaned_SalesTable!D1412</f>
        <v>PROD35</v>
      </c>
      <c r="K1412" s="4" t="str">
        <f>VLOOKUP(J1412,Cleaned_ProductTable!$A:$F,2,FALSE())</f>
        <v>Bedroom Table Lamp</v>
      </c>
      <c r="L1412" s="4" t="str">
        <f>VLOOKUP(J1412,Cleaned_ProductTable!$A:$F,3,FALSE())</f>
        <v>Home</v>
      </c>
      <c r="M1412" s="4" t="str">
        <f>VLOOKUP(J1412,Cleaned_ProductTable!$A:$F,4,FALSE())</f>
        <v>Jones LLC</v>
      </c>
      <c r="N1412" s="4">
        <f>VLOOKUP(J1412,Cleaned_ProductTable!$A:$F,5,FALSE())</f>
        <v>382.22</v>
      </c>
      <c r="O1412" s="4" t="str">
        <f>Cleaned_SalesTable!E1412</f>
        <v>STORE4</v>
      </c>
      <c r="P1412" s="4" t="str">
        <f>VLOOKUP(O1412,Cleaned_StoreTable!$A:$F,2,FALSE())</f>
        <v>Alexander Group</v>
      </c>
      <c r="Q1412" s="4" t="str">
        <f>VLOOKUP(O1412,Cleaned_StoreTable!$A:$F,3,FALSE())</f>
        <v>South</v>
      </c>
      <c r="R1412" s="4" t="str">
        <f>VLOOKUP(O1412,Cleaned_StoreTable!$A:$F,5,FALSE())</f>
        <v>Online</v>
      </c>
      <c r="S1412" s="4">
        <f>Cleaned_SalesTable!F1412</f>
        <v>2</v>
      </c>
      <c r="T1412" s="9">
        <f>Cleaned_SalesTable!G1412</f>
        <v>326.85000000000002</v>
      </c>
      <c r="U1412" s="8">
        <f>Cleaned_SalesTable!H1412</f>
        <v>0.17</v>
      </c>
      <c r="V1412" s="4" t="str">
        <f>Cleaned_SalesTable!I1412</f>
        <v>COD</v>
      </c>
      <c r="W1412" s="9">
        <f>Cleaned_SalesTable!J1412</f>
        <v>542.57100000000003</v>
      </c>
      <c r="X1412" s="9">
        <f t="shared" si="134"/>
        <v>764.44</v>
      </c>
      <c r="Y1412" s="9">
        <f t="shared" si="135"/>
        <v>-221.87</v>
      </c>
      <c r="Z1412" s="10">
        <f t="shared" si="136"/>
        <v>-0.40889999999999999</v>
      </c>
      <c r="AA1412" s="4" t="str">
        <f t="shared" si="137"/>
        <v>Standard</v>
      </c>
    </row>
    <row r="1413" spans="1:27" ht="15" customHeight="1" x14ac:dyDescent="0.3">
      <c r="A1413" s="4" t="str">
        <f>Cleaned_SalesTable!A1413</f>
        <v>SALE1411</v>
      </c>
      <c r="B1413" s="26">
        <f>Cleaned_SalesTable!B1413</f>
        <v>45603</v>
      </c>
      <c r="C1413" s="4" t="str">
        <f t="shared" si="132"/>
        <v>Nov-2024</v>
      </c>
      <c r="D1413" s="24">
        <f t="shared" si="133"/>
        <v>2024</v>
      </c>
      <c r="E1413" s="4" t="str">
        <f>Cleaned_SalesTable!C1413</f>
        <v>CUST1350</v>
      </c>
      <c r="F1413" s="4" t="str">
        <f>VLOOKUP(E1413,Cleaned_CustomerTable!$A:$H,2,FALSE())</f>
        <v>Charles Miller</v>
      </c>
      <c r="G1413" s="24">
        <f>VLOOKUP(E1413,Cleaned_CustomerTable!$A:$H,3,FALSE())</f>
        <v>26</v>
      </c>
      <c r="H1413" s="4" t="str">
        <f>VLOOKUP(E1413,Cleaned_CustomerTable!$A:$H,8,FALSE())</f>
        <v>Silver</v>
      </c>
      <c r="I1413" s="4" t="str">
        <f>VLOOKUP(E1413,Cleaned_CustomerTable!$A:$H,6,FALSE())</f>
        <v>Iowa</v>
      </c>
      <c r="J1413" s="4" t="str">
        <f>Cleaned_SalesTable!D1413</f>
        <v>PROD56</v>
      </c>
      <c r="K1413" s="4" t="str">
        <f>VLOOKUP(J1413,Cleaned_ProductTable!$A:$F,2,FALSE())</f>
        <v>Premium Blanket Throw</v>
      </c>
      <c r="L1413" s="4" t="str">
        <f>VLOOKUP(J1413,Cleaned_ProductTable!$A:$F,3,FALSE())</f>
        <v>Home</v>
      </c>
      <c r="M1413" s="4" t="str">
        <f>VLOOKUP(J1413,Cleaned_ProductTable!$A:$F,4,FALSE())</f>
        <v>Hernandez, Kennedy and Porter</v>
      </c>
      <c r="N1413" s="4">
        <f>VLOOKUP(J1413,Cleaned_ProductTable!$A:$F,5,FALSE())</f>
        <v>461.47</v>
      </c>
      <c r="O1413" s="4" t="str">
        <f>Cleaned_SalesTable!E1413</f>
        <v>STORE14</v>
      </c>
      <c r="P1413" s="4" t="str">
        <f>VLOOKUP(O1413,Cleaned_StoreTable!$A:$F,2,FALSE())</f>
        <v>Mcdonald Inc</v>
      </c>
      <c r="Q1413" s="4" t="str">
        <f>VLOOKUP(O1413,Cleaned_StoreTable!$A:$F,3,FALSE())</f>
        <v>South</v>
      </c>
      <c r="R1413" s="4" t="str">
        <f>VLOOKUP(O1413,Cleaned_StoreTable!$A:$F,5,FALSE())</f>
        <v>Outlet</v>
      </c>
      <c r="S1413" s="4">
        <f>Cleaned_SalesTable!F1413</f>
        <v>3</v>
      </c>
      <c r="T1413" s="9">
        <f>Cleaned_SalesTable!G1413</f>
        <v>169.43</v>
      </c>
      <c r="U1413" s="8">
        <f>Cleaned_SalesTable!H1413</f>
        <v>0.19</v>
      </c>
      <c r="V1413" s="4" t="str">
        <f>Cleaned_SalesTable!I1413</f>
        <v>Credit Card</v>
      </c>
      <c r="W1413" s="9">
        <f>Cleaned_SalesTable!J1413</f>
        <v>411.7149</v>
      </c>
      <c r="X1413" s="9">
        <f t="shared" si="134"/>
        <v>1384.41</v>
      </c>
      <c r="Y1413" s="9">
        <f t="shared" si="135"/>
        <v>-972.7</v>
      </c>
      <c r="Z1413" s="10">
        <f t="shared" si="136"/>
        <v>-2.3626</v>
      </c>
      <c r="AA1413" s="4" t="str">
        <f t="shared" si="137"/>
        <v>Standard</v>
      </c>
    </row>
    <row r="1414" spans="1:27" ht="15" customHeight="1" x14ac:dyDescent="0.3">
      <c r="A1414" s="4" t="str">
        <f>Cleaned_SalesTable!A1414</f>
        <v>SALE1412</v>
      </c>
      <c r="B1414" s="26">
        <f>Cleaned_SalesTable!B1414</f>
        <v>45413</v>
      </c>
      <c r="C1414" s="4" t="str">
        <f t="shared" si="132"/>
        <v>May-2024</v>
      </c>
      <c r="D1414" s="24">
        <f t="shared" si="133"/>
        <v>2024</v>
      </c>
      <c r="E1414" s="4" t="str">
        <f>Cleaned_SalesTable!C1414</f>
        <v>CUST1163</v>
      </c>
      <c r="F1414" s="4" t="str">
        <f>VLOOKUP(E1414,Cleaned_CustomerTable!$A:$H,2,FALSE())</f>
        <v>Joseph Jones</v>
      </c>
      <c r="G1414" s="24">
        <f>VLOOKUP(E1414,Cleaned_CustomerTable!$A:$H,3,FALSE())</f>
        <v>21</v>
      </c>
      <c r="H1414" s="4" t="str">
        <f>VLOOKUP(E1414,Cleaned_CustomerTable!$A:$H,8,FALSE())</f>
        <v>Bronze</v>
      </c>
      <c r="I1414" s="4" t="str">
        <f>VLOOKUP(E1414,Cleaned_CustomerTable!$A:$H,6,FALSE())</f>
        <v>Illinois</v>
      </c>
      <c r="J1414" s="4" t="str">
        <f>Cleaned_SalesTable!D1414</f>
        <v>PROD83</v>
      </c>
      <c r="K1414" s="4" t="str">
        <f>VLOOKUP(J1414,Cleaned_ProductTable!$A:$F,2,FALSE())</f>
        <v>Hydrating Face Cleanser</v>
      </c>
      <c r="L1414" s="4" t="str">
        <f>VLOOKUP(J1414,Cleaned_ProductTable!$A:$F,3,FALSE())</f>
        <v>Beauty</v>
      </c>
      <c r="M1414" s="4" t="str">
        <f>VLOOKUP(J1414,Cleaned_ProductTable!$A:$F,4,FALSE())</f>
        <v>Butler Group</v>
      </c>
      <c r="N1414" s="4">
        <f>VLOOKUP(J1414,Cleaned_ProductTable!$A:$F,5,FALSE())</f>
        <v>250.42</v>
      </c>
      <c r="O1414" s="4" t="str">
        <f>Cleaned_SalesTable!E1414</f>
        <v>STORE6</v>
      </c>
      <c r="P1414" s="4" t="str">
        <f>VLOOKUP(O1414,Cleaned_StoreTable!$A:$F,2,FALSE())</f>
        <v>Benson-Elliott</v>
      </c>
      <c r="Q1414" s="4" t="str">
        <f>VLOOKUP(O1414,Cleaned_StoreTable!$A:$F,3,FALSE())</f>
        <v>East</v>
      </c>
      <c r="R1414" s="4" t="str">
        <f>VLOOKUP(O1414,Cleaned_StoreTable!$A:$F,5,FALSE())</f>
        <v>Online</v>
      </c>
      <c r="S1414" s="4">
        <f>Cleaned_SalesTable!F1414</f>
        <v>1</v>
      </c>
      <c r="T1414" s="9">
        <f>Cleaned_SalesTable!G1414</f>
        <v>254.47</v>
      </c>
      <c r="U1414" s="8">
        <f>Cleaned_SalesTable!H1414</f>
        <v>0.1</v>
      </c>
      <c r="V1414" s="4" t="str">
        <f>Cleaned_SalesTable!I1414</f>
        <v>Credit Card</v>
      </c>
      <c r="W1414" s="9">
        <f>Cleaned_SalesTable!J1414</f>
        <v>229.023</v>
      </c>
      <c r="X1414" s="9">
        <f t="shared" si="134"/>
        <v>250.42</v>
      </c>
      <c r="Y1414" s="9">
        <f t="shared" si="135"/>
        <v>-21.4</v>
      </c>
      <c r="Z1414" s="10">
        <f t="shared" si="136"/>
        <v>-9.3399999999999997E-2</v>
      </c>
      <c r="AA1414" s="4" t="str">
        <f t="shared" si="137"/>
        <v>Standard</v>
      </c>
    </row>
    <row r="1415" spans="1:27" ht="15" customHeight="1" x14ac:dyDescent="0.3">
      <c r="A1415" s="4" t="str">
        <f>Cleaned_SalesTable!A1415</f>
        <v>SALE1413</v>
      </c>
      <c r="B1415" s="26">
        <f>Cleaned_SalesTable!B1415</f>
        <v>45506</v>
      </c>
      <c r="C1415" s="4" t="str">
        <f t="shared" si="132"/>
        <v>Aug-2024</v>
      </c>
      <c r="D1415" s="24">
        <f t="shared" si="133"/>
        <v>2024</v>
      </c>
      <c r="E1415" s="4" t="str">
        <f>Cleaned_SalesTable!C1415</f>
        <v>CUST1418</v>
      </c>
      <c r="F1415" s="4" t="str">
        <f>VLOOKUP(E1415,Cleaned_CustomerTable!$A:$H,2,FALSE())</f>
        <v>Luke Parks</v>
      </c>
      <c r="G1415" s="24">
        <f>VLOOKUP(E1415,Cleaned_CustomerTable!$A:$H,3,FALSE())</f>
        <v>60</v>
      </c>
      <c r="H1415" s="4" t="str">
        <f>VLOOKUP(E1415,Cleaned_CustomerTable!$A:$H,8,FALSE())</f>
        <v>Silver</v>
      </c>
      <c r="I1415" s="4" t="str">
        <f>VLOOKUP(E1415,Cleaned_CustomerTable!$A:$H,6,FALSE())</f>
        <v>New Hampshire</v>
      </c>
      <c r="J1415" s="4" t="str">
        <f>Cleaned_SalesTable!D1415</f>
        <v>PROD25</v>
      </c>
      <c r="K1415" s="4" t="str">
        <f>VLOOKUP(J1415,Cleaned_ProductTable!$A:$F,2,FALSE())</f>
        <v>Women's Scarf Set</v>
      </c>
      <c r="L1415" s="4" t="str">
        <f>VLOOKUP(J1415,Cleaned_ProductTable!$A:$F,3,FALSE())</f>
        <v>Clothing</v>
      </c>
      <c r="M1415" s="4" t="str">
        <f>VLOOKUP(J1415,Cleaned_ProductTable!$A:$F,4,FALSE())</f>
        <v>Brown and Sons</v>
      </c>
      <c r="N1415" s="4">
        <f>VLOOKUP(J1415,Cleaned_ProductTable!$A:$F,5,FALSE())</f>
        <v>174.02</v>
      </c>
      <c r="O1415" s="4" t="str">
        <f>Cleaned_SalesTable!E1415</f>
        <v>STORE16</v>
      </c>
      <c r="P1415" s="4" t="str">
        <f>VLOOKUP(O1415,Cleaned_StoreTable!$A:$F,2,FALSE())</f>
        <v>Frederick-Wright</v>
      </c>
      <c r="Q1415" s="4" t="str">
        <f>VLOOKUP(O1415,Cleaned_StoreTable!$A:$F,3,FALSE())</f>
        <v>West</v>
      </c>
      <c r="R1415" s="4" t="str">
        <f>VLOOKUP(O1415,Cleaned_StoreTable!$A:$F,5,FALSE())</f>
        <v>Flagship</v>
      </c>
      <c r="S1415" s="4">
        <f>Cleaned_SalesTable!F1415</f>
        <v>4</v>
      </c>
      <c r="T1415" s="9">
        <f>Cleaned_SalesTable!G1415</f>
        <v>627.73</v>
      </c>
      <c r="U1415" s="8">
        <f>Cleaned_SalesTable!H1415</f>
        <v>0.11</v>
      </c>
      <c r="V1415" s="4" t="str">
        <f>Cleaned_SalesTable!I1415</f>
        <v>COD</v>
      </c>
      <c r="W1415" s="9">
        <f>Cleaned_SalesTable!J1415</f>
        <v>2234.7188000000001</v>
      </c>
      <c r="X1415" s="9">
        <f t="shared" si="134"/>
        <v>696.08</v>
      </c>
      <c r="Y1415" s="9">
        <f t="shared" si="135"/>
        <v>1538.64</v>
      </c>
      <c r="Z1415" s="10">
        <f t="shared" si="136"/>
        <v>0.6885</v>
      </c>
      <c r="AA1415" s="4" t="str">
        <f t="shared" si="137"/>
        <v>High Value</v>
      </c>
    </row>
    <row r="1416" spans="1:27" ht="15" customHeight="1" x14ac:dyDescent="0.3">
      <c r="A1416" s="4" t="str">
        <f>Cleaned_SalesTable!A1416</f>
        <v>SALE1414</v>
      </c>
      <c r="B1416" s="26">
        <f>Cleaned_SalesTable!B1416</f>
        <v>45394</v>
      </c>
      <c r="C1416" s="4" t="str">
        <f t="shared" si="132"/>
        <v>Apr-2024</v>
      </c>
      <c r="D1416" s="24">
        <f t="shared" si="133"/>
        <v>2024</v>
      </c>
      <c r="E1416" s="4" t="str">
        <f>Cleaned_SalesTable!C1416</f>
        <v>CUST1371</v>
      </c>
      <c r="F1416" s="4" t="str">
        <f>VLOOKUP(E1416,Cleaned_CustomerTable!$A:$H,2,FALSE())</f>
        <v>Michael Garner</v>
      </c>
      <c r="G1416" s="24">
        <f>VLOOKUP(E1416,Cleaned_CustomerTable!$A:$H,3,FALSE())</f>
        <v>21</v>
      </c>
      <c r="H1416" s="4" t="str">
        <f>VLOOKUP(E1416,Cleaned_CustomerTable!$A:$H,8,FALSE())</f>
        <v>Platinum</v>
      </c>
      <c r="I1416" s="4" t="str">
        <f>VLOOKUP(E1416,Cleaned_CustomerTable!$A:$H,6,FALSE())</f>
        <v>New Hampshire</v>
      </c>
      <c r="J1416" s="4" t="str">
        <f>Cleaned_SalesTable!D1416</f>
        <v>PROD31</v>
      </c>
      <c r="K1416" s="4" t="str">
        <f>VLOOKUP(J1416,Cleaned_ProductTable!$A:$F,2,FALSE())</f>
        <v>Basketball</v>
      </c>
      <c r="L1416" s="4" t="str">
        <f>VLOOKUP(J1416,Cleaned_ProductTable!$A:$F,3,FALSE())</f>
        <v>Sports</v>
      </c>
      <c r="M1416" s="4" t="str">
        <f>VLOOKUP(J1416,Cleaned_ProductTable!$A:$F,4,FALSE())</f>
        <v>Nolan-Snow</v>
      </c>
      <c r="N1416" s="4">
        <f>VLOOKUP(J1416,Cleaned_ProductTable!$A:$F,5,FALSE())</f>
        <v>204.39</v>
      </c>
      <c r="O1416" s="4" t="str">
        <f>Cleaned_SalesTable!E1416</f>
        <v>STORE19</v>
      </c>
      <c r="P1416" s="4" t="str">
        <f>VLOOKUP(O1416,Cleaned_StoreTable!$A:$F,2,FALSE())</f>
        <v>Mann-Austin</v>
      </c>
      <c r="Q1416" s="4" t="str">
        <f>VLOOKUP(O1416,Cleaned_StoreTable!$A:$F,3,FALSE())</f>
        <v>East</v>
      </c>
      <c r="R1416" s="4" t="str">
        <f>VLOOKUP(O1416,Cleaned_StoreTable!$A:$F,5,FALSE())</f>
        <v>Online</v>
      </c>
      <c r="S1416" s="4">
        <f>Cleaned_SalesTable!F1416</f>
        <v>4</v>
      </c>
      <c r="T1416" s="9">
        <f>Cleaned_SalesTable!G1416</f>
        <v>327.25</v>
      </c>
      <c r="U1416" s="8">
        <f>Cleaned_SalesTable!H1416</f>
        <v>0.13</v>
      </c>
      <c r="V1416" s="4" t="str">
        <f>Cleaned_SalesTable!I1416</f>
        <v>COD</v>
      </c>
      <c r="W1416" s="9">
        <f>Cleaned_SalesTable!J1416</f>
        <v>1138.83</v>
      </c>
      <c r="X1416" s="9">
        <f t="shared" si="134"/>
        <v>817.56</v>
      </c>
      <c r="Y1416" s="9">
        <f t="shared" si="135"/>
        <v>321.27</v>
      </c>
      <c r="Z1416" s="10">
        <f t="shared" si="136"/>
        <v>0.28210000000000002</v>
      </c>
      <c r="AA1416" s="4" t="str">
        <f t="shared" si="137"/>
        <v>High Value</v>
      </c>
    </row>
    <row r="1417" spans="1:27" ht="15" customHeight="1" x14ac:dyDescent="0.3">
      <c r="A1417" s="4" t="str">
        <f>Cleaned_SalesTable!A1417</f>
        <v>SALE1415</v>
      </c>
      <c r="B1417" s="26">
        <f>Cleaned_SalesTable!B1417</f>
        <v>45755</v>
      </c>
      <c r="C1417" s="4" t="str">
        <f t="shared" si="132"/>
        <v>Apr-2025</v>
      </c>
      <c r="D1417" s="24">
        <f t="shared" si="133"/>
        <v>2025</v>
      </c>
      <c r="E1417" s="4" t="str">
        <f>Cleaned_SalesTable!C1417</f>
        <v>CUST1145</v>
      </c>
      <c r="F1417" s="4" t="str">
        <f>VLOOKUP(E1417,Cleaned_CustomerTable!$A:$H,2,FALSE())</f>
        <v>Cameron Simpson</v>
      </c>
      <c r="G1417" s="24">
        <f>VLOOKUP(E1417,Cleaned_CustomerTable!$A:$H,3,FALSE())</f>
        <v>46</v>
      </c>
      <c r="H1417" s="4" t="str">
        <f>VLOOKUP(E1417,Cleaned_CustomerTable!$A:$H,8,FALSE())</f>
        <v>Platinum</v>
      </c>
      <c r="I1417" s="4" t="str">
        <f>VLOOKUP(E1417,Cleaned_CustomerTable!$A:$H,6,FALSE())</f>
        <v>Indiana</v>
      </c>
      <c r="J1417" s="4" t="str">
        <f>Cleaned_SalesTable!D1417</f>
        <v>PROD59</v>
      </c>
      <c r="K1417" s="4" t="str">
        <f>VLOOKUP(J1417,Cleaned_ProductTable!$A:$F,2,FALSE())</f>
        <v>Men's Hair Styling Gel</v>
      </c>
      <c r="L1417" s="4" t="str">
        <f>VLOOKUP(J1417,Cleaned_ProductTable!$A:$F,3,FALSE())</f>
        <v>Beauty</v>
      </c>
      <c r="M1417" s="4" t="str">
        <f>VLOOKUP(J1417,Cleaned_ProductTable!$A:$F,4,FALSE())</f>
        <v>Cline-Mccarthy</v>
      </c>
      <c r="N1417" s="4">
        <f>VLOOKUP(J1417,Cleaned_ProductTable!$A:$F,5,FALSE())</f>
        <v>17.309999999999999</v>
      </c>
      <c r="O1417" s="4" t="str">
        <f>Cleaned_SalesTable!E1417</f>
        <v>STORE11</v>
      </c>
      <c r="P1417" s="4" t="str">
        <f>VLOOKUP(O1417,Cleaned_StoreTable!$A:$F,2,FALSE())</f>
        <v>Aguirre-Keller</v>
      </c>
      <c r="Q1417" s="4" t="str">
        <f>VLOOKUP(O1417,Cleaned_StoreTable!$A:$F,3,FALSE())</f>
        <v>South</v>
      </c>
      <c r="R1417" s="4" t="str">
        <f>VLOOKUP(O1417,Cleaned_StoreTable!$A:$F,5,FALSE())</f>
        <v>Online</v>
      </c>
      <c r="S1417" s="4">
        <f>Cleaned_SalesTable!F1417</f>
        <v>4</v>
      </c>
      <c r="T1417" s="9">
        <f>Cleaned_SalesTable!G1417</f>
        <v>511.43</v>
      </c>
      <c r="U1417" s="8">
        <f>Cleaned_SalesTable!H1417</f>
        <v>0.18</v>
      </c>
      <c r="V1417" s="4" t="str">
        <f>Cleaned_SalesTable!I1417</f>
        <v>COD</v>
      </c>
      <c r="W1417" s="9">
        <f>Cleaned_SalesTable!J1417</f>
        <v>1677.4903999999999</v>
      </c>
      <c r="X1417" s="9">
        <f t="shared" si="134"/>
        <v>69.239999999999995</v>
      </c>
      <c r="Y1417" s="9">
        <f t="shared" si="135"/>
        <v>1608.25</v>
      </c>
      <c r="Z1417" s="10">
        <f t="shared" si="136"/>
        <v>0.9587</v>
      </c>
      <c r="AA1417" s="4" t="str">
        <f t="shared" si="137"/>
        <v>High Value</v>
      </c>
    </row>
    <row r="1418" spans="1:27" ht="15" customHeight="1" x14ac:dyDescent="0.3">
      <c r="A1418" s="4" t="str">
        <f>Cleaned_SalesTable!A1418</f>
        <v>SALE1416</v>
      </c>
      <c r="B1418" s="26">
        <f>Cleaned_SalesTable!B1418</f>
        <v>45473</v>
      </c>
      <c r="C1418" s="4" t="str">
        <f t="shared" si="132"/>
        <v>Jun-2024</v>
      </c>
      <c r="D1418" s="24">
        <f t="shared" si="133"/>
        <v>2024</v>
      </c>
      <c r="E1418" s="4" t="str">
        <f>Cleaned_SalesTable!C1418</f>
        <v>CUST1165</v>
      </c>
      <c r="F1418" s="4" t="str">
        <f>VLOOKUP(E1418,Cleaned_CustomerTable!$A:$H,2,FALSE())</f>
        <v>Jason Wheeler</v>
      </c>
      <c r="G1418" s="24">
        <f>VLOOKUP(E1418,Cleaned_CustomerTable!$A:$H,3,FALSE())</f>
        <v>47</v>
      </c>
      <c r="H1418" s="4" t="str">
        <f>VLOOKUP(E1418,Cleaned_CustomerTable!$A:$H,8,FALSE())</f>
        <v>Platinum</v>
      </c>
      <c r="I1418" s="4" t="str">
        <f>VLOOKUP(E1418,Cleaned_CustomerTable!$A:$H,6,FALSE())</f>
        <v>Illinois</v>
      </c>
      <c r="J1418" s="4" t="str">
        <f>Cleaned_SalesTable!D1418</f>
        <v>PROD63</v>
      </c>
      <c r="K1418" s="4" t="str">
        <f>VLOOKUP(J1418,Cleaned_ProductTable!$A:$F,2,FALSE())</f>
        <v>Organic Sunscreen Lotion</v>
      </c>
      <c r="L1418" s="4" t="str">
        <f>VLOOKUP(J1418,Cleaned_ProductTable!$A:$F,3,FALSE())</f>
        <v>Beauty</v>
      </c>
      <c r="M1418" s="4" t="str">
        <f>VLOOKUP(J1418,Cleaned_ProductTable!$A:$F,4,FALSE())</f>
        <v>Anderson-Riley</v>
      </c>
      <c r="N1418" s="4">
        <f>VLOOKUP(J1418,Cleaned_ProductTable!$A:$F,5,FALSE())</f>
        <v>266.86</v>
      </c>
      <c r="O1418" s="4" t="str">
        <f>Cleaned_SalesTable!E1418</f>
        <v>STORE17</v>
      </c>
      <c r="P1418" s="4" t="str">
        <f>VLOOKUP(O1418,Cleaned_StoreTable!$A:$F,2,FALSE())</f>
        <v>Holloway Ltd</v>
      </c>
      <c r="Q1418" s="4" t="str">
        <f>VLOOKUP(O1418,Cleaned_StoreTable!$A:$F,3,FALSE())</f>
        <v>North</v>
      </c>
      <c r="R1418" s="4" t="str">
        <f>VLOOKUP(O1418,Cleaned_StoreTable!$A:$F,5,FALSE())</f>
        <v>Flagship</v>
      </c>
      <c r="S1418" s="4">
        <f>Cleaned_SalesTable!F1418</f>
        <v>4</v>
      </c>
      <c r="T1418" s="9">
        <f>Cleaned_SalesTable!G1418</f>
        <v>194.67</v>
      </c>
      <c r="U1418" s="8">
        <f>Cleaned_SalesTable!H1418</f>
        <v>0.23</v>
      </c>
      <c r="V1418" s="4" t="str">
        <f>Cleaned_SalesTable!I1418</f>
        <v>PayPal</v>
      </c>
      <c r="W1418" s="9">
        <f>Cleaned_SalesTable!J1418</f>
        <v>599.58360000000005</v>
      </c>
      <c r="X1418" s="9">
        <f t="shared" si="134"/>
        <v>1067.44</v>
      </c>
      <c r="Y1418" s="9">
        <f t="shared" si="135"/>
        <v>-467.86</v>
      </c>
      <c r="Z1418" s="10">
        <f t="shared" si="136"/>
        <v>-0.78029999999999999</v>
      </c>
      <c r="AA1418" s="4" t="str">
        <f t="shared" si="137"/>
        <v>Standard</v>
      </c>
    </row>
    <row r="1419" spans="1:27" ht="15" customHeight="1" x14ac:dyDescent="0.3">
      <c r="A1419" s="4" t="str">
        <f>Cleaned_SalesTable!A1419</f>
        <v>SALE1417</v>
      </c>
      <c r="B1419" s="26">
        <f>Cleaned_SalesTable!B1419</f>
        <v>45304</v>
      </c>
      <c r="C1419" s="4" t="str">
        <f t="shared" si="132"/>
        <v>Jan-2024</v>
      </c>
      <c r="D1419" s="24">
        <f t="shared" si="133"/>
        <v>2024</v>
      </c>
      <c r="E1419" s="4" t="str">
        <f>Cleaned_SalesTable!C1419</f>
        <v>CUST1059</v>
      </c>
      <c r="F1419" s="4" t="str">
        <f>VLOOKUP(E1419,Cleaned_CustomerTable!$A:$H,2,FALSE())</f>
        <v>Alyssa Vargas</v>
      </c>
      <c r="G1419" s="24">
        <f>VLOOKUP(E1419,Cleaned_CustomerTable!$A:$H,3,FALSE())</f>
        <v>53</v>
      </c>
      <c r="H1419" s="4" t="str">
        <f>VLOOKUP(E1419,Cleaned_CustomerTable!$A:$H,8,FALSE())</f>
        <v>Platinum</v>
      </c>
      <c r="I1419" s="4" t="str">
        <f>VLOOKUP(E1419,Cleaned_CustomerTable!$A:$H,6,FALSE())</f>
        <v>Montana</v>
      </c>
      <c r="J1419" s="4" t="str">
        <f>Cleaned_SalesTable!D1419</f>
        <v>PROD23</v>
      </c>
      <c r="K1419" s="4" t="str">
        <f>VLOOKUP(J1419,Cleaned_ProductTable!$A:$F,2,FALSE())</f>
        <v>Men's Formal Shirt</v>
      </c>
      <c r="L1419" s="4" t="str">
        <f>VLOOKUP(J1419,Cleaned_ProductTable!$A:$F,3,FALSE())</f>
        <v>Clothing</v>
      </c>
      <c r="M1419" s="4" t="str">
        <f>VLOOKUP(J1419,Cleaned_ProductTable!$A:$F,4,FALSE())</f>
        <v>Moon, Mora and Santos</v>
      </c>
      <c r="N1419" s="4">
        <f>VLOOKUP(J1419,Cleaned_ProductTable!$A:$F,5,FALSE())</f>
        <v>265.73</v>
      </c>
      <c r="O1419" s="4" t="str">
        <f>Cleaned_SalesTable!E1419</f>
        <v>STORE1</v>
      </c>
      <c r="P1419" s="4" t="str">
        <f>VLOOKUP(O1419,Cleaned_StoreTable!$A:$F,2,FALSE())</f>
        <v>Martinez, Adkins and Johnson</v>
      </c>
      <c r="Q1419" s="4" t="str">
        <f>VLOOKUP(O1419,Cleaned_StoreTable!$A:$F,3,FALSE())</f>
        <v>North</v>
      </c>
      <c r="R1419" s="4" t="str">
        <f>VLOOKUP(O1419,Cleaned_StoreTable!$A:$F,5,FALSE())</f>
        <v>Flagship</v>
      </c>
      <c r="S1419" s="4">
        <f>Cleaned_SalesTable!F1419</f>
        <v>2</v>
      </c>
      <c r="T1419" s="9">
        <f>Cleaned_SalesTable!G1419</f>
        <v>54.51</v>
      </c>
      <c r="U1419" s="8">
        <f>Cleaned_SalesTable!H1419</f>
        <v>7.0000000000000007E-2</v>
      </c>
      <c r="V1419" s="4" t="str">
        <f>Cleaned_SalesTable!I1419</f>
        <v>Credit Card</v>
      </c>
      <c r="W1419" s="9">
        <f>Cleaned_SalesTable!J1419</f>
        <v>101.3886</v>
      </c>
      <c r="X1419" s="9">
        <f t="shared" si="134"/>
        <v>531.46</v>
      </c>
      <c r="Y1419" s="9">
        <f t="shared" si="135"/>
        <v>-430.07</v>
      </c>
      <c r="Z1419" s="10">
        <f t="shared" si="136"/>
        <v>-4.2417999999999996</v>
      </c>
      <c r="AA1419" s="4" t="str">
        <f t="shared" si="137"/>
        <v>Standard</v>
      </c>
    </row>
    <row r="1420" spans="1:27" ht="15" customHeight="1" x14ac:dyDescent="0.3">
      <c r="A1420" s="4" t="str">
        <f>Cleaned_SalesTable!A1420</f>
        <v>SALE1418</v>
      </c>
      <c r="B1420" s="26">
        <f>Cleaned_SalesTable!B1420</f>
        <v>45557</v>
      </c>
      <c r="C1420" s="4" t="str">
        <f t="shared" si="132"/>
        <v>Sep-2024</v>
      </c>
      <c r="D1420" s="24">
        <f t="shared" si="133"/>
        <v>2024</v>
      </c>
      <c r="E1420" s="4" t="str">
        <f>Cleaned_SalesTable!C1420</f>
        <v>CUST1076</v>
      </c>
      <c r="F1420" s="4" t="str">
        <f>VLOOKUP(E1420,Cleaned_CustomerTable!$A:$H,2,FALSE())</f>
        <v>Nathan Campbell</v>
      </c>
      <c r="G1420" s="24">
        <f>VLOOKUP(E1420,Cleaned_CustomerTable!$A:$H,3,FALSE())</f>
        <v>37</v>
      </c>
      <c r="H1420" s="4" t="str">
        <f>VLOOKUP(E1420,Cleaned_CustomerTable!$A:$H,8,FALSE())</f>
        <v>Gold</v>
      </c>
      <c r="I1420" s="4" t="str">
        <f>VLOOKUP(E1420,Cleaned_CustomerTable!$A:$H,6,FALSE())</f>
        <v>Oklahoma</v>
      </c>
      <c r="J1420" s="4" t="str">
        <f>Cleaned_SalesTable!D1420</f>
        <v>PROD62</v>
      </c>
      <c r="K1420" s="4" t="str">
        <f>VLOOKUP(J1420,Cleaned_ProductTable!$A:$F,2,FALSE())</f>
        <v>Laptop Cooling Pad</v>
      </c>
      <c r="L1420" s="4" t="str">
        <f>VLOOKUP(J1420,Cleaned_ProductTable!$A:$F,3,FALSE())</f>
        <v>Electronics</v>
      </c>
      <c r="M1420" s="4" t="str">
        <f>VLOOKUP(J1420,Cleaned_ProductTable!$A:$F,4,FALSE())</f>
        <v>Murray, Gould and Ware</v>
      </c>
      <c r="N1420" s="4">
        <f>VLOOKUP(J1420,Cleaned_ProductTable!$A:$F,5,FALSE())</f>
        <v>86.42</v>
      </c>
      <c r="O1420" s="4" t="str">
        <f>Cleaned_SalesTable!E1420</f>
        <v>STORE11</v>
      </c>
      <c r="P1420" s="4" t="str">
        <f>VLOOKUP(O1420,Cleaned_StoreTable!$A:$F,2,FALSE())</f>
        <v>Aguirre-Keller</v>
      </c>
      <c r="Q1420" s="4" t="str">
        <f>VLOOKUP(O1420,Cleaned_StoreTable!$A:$F,3,FALSE())</f>
        <v>South</v>
      </c>
      <c r="R1420" s="4" t="str">
        <f>VLOOKUP(O1420,Cleaned_StoreTable!$A:$F,5,FALSE())</f>
        <v>Online</v>
      </c>
      <c r="S1420" s="4">
        <f>Cleaned_SalesTable!F1420</f>
        <v>4</v>
      </c>
      <c r="T1420" s="9">
        <f>Cleaned_SalesTable!G1420</f>
        <v>964</v>
      </c>
      <c r="U1420" s="8">
        <f>Cleaned_SalesTable!H1420</f>
        <v>0.14000000000000001</v>
      </c>
      <c r="V1420" s="4" t="str">
        <f>Cleaned_SalesTable!I1420</f>
        <v>PayPal</v>
      </c>
      <c r="W1420" s="9">
        <f>Cleaned_SalesTable!J1420</f>
        <v>3316.16</v>
      </c>
      <c r="X1420" s="9">
        <f t="shared" si="134"/>
        <v>345.68</v>
      </c>
      <c r="Y1420" s="9">
        <f t="shared" si="135"/>
        <v>2970.48</v>
      </c>
      <c r="Z1420" s="10">
        <f t="shared" si="136"/>
        <v>0.89580000000000004</v>
      </c>
      <c r="AA1420" s="4" t="str">
        <f t="shared" si="137"/>
        <v>High Value</v>
      </c>
    </row>
    <row r="1421" spans="1:27" ht="15" customHeight="1" x14ac:dyDescent="0.3">
      <c r="A1421" s="4" t="str">
        <f>Cleaned_SalesTable!A1421</f>
        <v>SALE1419</v>
      </c>
      <c r="B1421" s="26">
        <f>Cleaned_SalesTable!B1421</f>
        <v>45527</v>
      </c>
      <c r="C1421" s="4" t="str">
        <f t="shared" si="132"/>
        <v>Aug-2024</v>
      </c>
      <c r="D1421" s="24">
        <f t="shared" si="133"/>
        <v>2024</v>
      </c>
      <c r="E1421" s="4" t="str">
        <f>Cleaned_SalesTable!C1421</f>
        <v>CUST1040</v>
      </c>
      <c r="F1421" s="4" t="str">
        <f>VLOOKUP(E1421,Cleaned_CustomerTable!$A:$H,2,FALSE())</f>
        <v>Eric Vega</v>
      </c>
      <c r="G1421" s="24">
        <f>VLOOKUP(E1421,Cleaned_CustomerTable!$A:$H,3,FALSE())</f>
        <v>50</v>
      </c>
      <c r="H1421" s="4" t="str">
        <f>VLOOKUP(E1421,Cleaned_CustomerTable!$A:$H,8,FALSE())</f>
        <v>Gold</v>
      </c>
      <c r="I1421" s="4" t="str">
        <f>VLOOKUP(E1421,Cleaned_CustomerTable!$A:$H,6,FALSE())</f>
        <v>Kansas</v>
      </c>
      <c r="J1421" s="4" t="str">
        <f>Cleaned_SalesTable!D1421</f>
        <v>PROD89</v>
      </c>
      <c r="K1421" s="4" t="str">
        <f>VLOOKUP(J1421,Cleaned_ProductTable!$A:$F,2,FALSE())</f>
        <v>Face Foundation Kit</v>
      </c>
      <c r="L1421" s="4" t="str">
        <f>VLOOKUP(J1421,Cleaned_ProductTable!$A:$F,3,FALSE())</f>
        <v>Beauty</v>
      </c>
      <c r="M1421" s="4" t="str">
        <f>VLOOKUP(J1421,Cleaned_ProductTable!$A:$F,4,FALSE())</f>
        <v>Taylor-Elliott</v>
      </c>
      <c r="N1421" s="4">
        <f>VLOOKUP(J1421,Cleaned_ProductTable!$A:$F,5,FALSE())</f>
        <v>183.04</v>
      </c>
      <c r="O1421" s="4" t="str">
        <f>Cleaned_SalesTable!E1421</f>
        <v>STORE4</v>
      </c>
      <c r="P1421" s="4" t="str">
        <f>VLOOKUP(O1421,Cleaned_StoreTable!$A:$F,2,FALSE())</f>
        <v>Alexander Group</v>
      </c>
      <c r="Q1421" s="4" t="str">
        <f>VLOOKUP(O1421,Cleaned_StoreTable!$A:$F,3,FALSE())</f>
        <v>South</v>
      </c>
      <c r="R1421" s="4" t="str">
        <f>VLOOKUP(O1421,Cleaned_StoreTable!$A:$F,5,FALSE())</f>
        <v>Online</v>
      </c>
      <c r="S1421" s="4">
        <f>Cleaned_SalesTable!F1421</f>
        <v>1</v>
      </c>
      <c r="T1421" s="9">
        <f>Cleaned_SalesTable!G1421</f>
        <v>170.12</v>
      </c>
      <c r="U1421" s="8">
        <f>Cleaned_SalesTable!H1421</f>
        <v>0.26</v>
      </c>
      <c r="V1421" s="4" t="str">
        <f>Cleaned_SalesTable!I1421</f>
        <v>PayPal</v>
      </c>
      <c r="W1421" s="9">
        <f>Cleaned_SalesTable!J1421</f>
        <v>125.8888</v>
      </c>
      <c r="X1421" s="9">
        <f t="shared" si="134"/>
        <v>183.04</v>
      </c>
      <c r="Y1421" s="9">
        <f t="shared" si="135"/>
        <v>-57.15</v>
      </c>
      <c r="Z1421" s="10">
        <f t="shared" si="136"/>
        <v>-0.45400000000000001</v>
      </c>
      <c r="AA1421" s="4" t="str">
        <f t="shared" si="137"/>
        <v>Standard</v>
      </c>
    </row>
    <row r="1422" spans="1:27" ht="15" customHeight="1" x14ac:dyDescent="0.3">
      <c r="A1422" s="4" t="str">
        <f>Cleaned_SalesTable!A1422</f>
        <v>SALE1420</v>
      </c>
      <c r="B1422" s="26">
        <f>Cleaned_SalesTable!B1422</f>
        <v>45875</v>
      </c>
      <c r="C1422" s="4" t="str">
        <f t="shared" si="132"/>
        <v>Aug-2025</v>
      </c>
      <c r="D1422" s="24">
        <f t="shared" si="133"/>
        <v>2025</v>
      </c>
      <c r="E1422" s="4" t="str">
        <f>Cleaned_SalesTable!C1422</f>
        <v>CUST1152</v>
      </c>
      <c r="F1422" s="4" t="str">
        <f>VLOOKUP(E1422,Cleaned_CustomerTable!$A:$H,2,FALSE())</f>
        <v>Patrick Roberts</v>
      </c>
      <c r="G1422" s="24">
        <f>VLOOKUP(E1422,Cleaned_CustomerTable!$A:$H,3,FALSE())</f>
        <v>41</v>
      </c>
      <c r="H1422" s="4" t="str">
        <f>VLOOKUP(E1422,Cleaned_CustomerTable!$A:$H,8,FALSE())</f>
        <v>Platinum</v>
      </c>
      <c r="I1422" s="4" t="str">
        <f>VLOOKUP(E1422,Cleaned_CustomerTable!$A:$H,6,FALSE())</f>
        <v>Missouri</v>
      </c>
      <c r="J1422" s="4" t="str">
        <f>Cleaned_SalesTable!D1422</f>
        <v>PROD53</v>
      </c>
      <c r="K1422" s="4" t="str">
        <f>VLOOKUP(J1422,Cleaned_ProductTable!$A:$F,2,FALSE())</f>
        <v>Men's Track Pants</v>
      </c>
      <c r="L1422" s="4" t="str">
        <f>VLOOKUP(J1422,Cleaned_ProductTable!$A:$F,3,FALSE())</f>
        <v>Clothing</v>
      </c>
      <c r="M1422" s="4" t="str">
        <f>VLOOKUP(J1422,Cleaned_ProductTable!$A:$F,4,FALSE())</f>
        <v>Hamilton, Woods and Walker</v>
      </c>
      <c r="N1422" s="4">
        <f>VLOOKUP(J1422,Cleaned_ProductTable!$A:$F,5,FALSE())</f>
        <v>386.56</v>
      </c>
      <c r="O1422" s="4" t="str">
        <f>Cleaned_SalesTable!E1422</f>
        <v>STORE19</v>
      </c>
      <c r="P1422" s="4" t="str">
        <f>VLOOKUP(O1422,Cleaned_StoreTable!$A:$F,2,FALSE())</f>
        <v>Mann-Austin</v>
      </c>
      <c r="Q1422" s="4" t="str">
        <f>VLOOKUP(O1422,Cleaned_StoreTable!$A:$F,3,FALSE())</f>
        <v>East</v>
      </c>
      <c r="R1422" s="4" t="str">
        <f>VLOOKUP(O1422,Cleaned_StoreTable!$A:$F,5,FALSE())</f>
        <v>Online</v>
      </c>
      <c r="S1422" s="4">
        <f>Cleaned_SalesTable!F1422</f>
        <v>2</v>
      </c>
      <c r="T1422" s="9">
        <f>Cleaned_SalesTable!G1422</f>
        <v>664.5</v>
      </c>
      <c r="U1422" s="8">
        <f>Cleaned_SalesTable!H1422</f>
        <v>0.23</v>
      </c>
      <c r="V1422" s="4" t="str">
        <f>Cleaned_SalesTable!I1422</f>
        <v>Credit Card</v>
      </c>
      <c r="W1422" s="9">
        <f>Cleaned_SalesTable!J1422</f>
        <v>1023.33</v>
      </c>
      <c r="X1422" s="9">
        <f t="shared" si="134"/>
        <v>773.12</v>
      </c>
      <c r="Y1422" s="9">
        <f t="shared" si="135"/>
        <v>250.21</v>
      </c>
      <c r="Z1422" s="10">
        <f t="shared" si="136"/>
        <v>0.2445</v>
      </c>
      <c r="AA1422" s="4" t="str">
        <f t="shared" si="137"/>
        <v>Standard</v>
      </c>
    </row>
    <row r="1423" spans="1:27" ht="15" customHeight="1" x14ac:dyDescent="0.3">
      <c r="A1423" s="4" t="str">
        <f>Cleaned_SalesTable!A1423</f>
        <v>SALE1421</v>
      </c>
      <c r="B1423" s="26">
        <f>Cleaned_SalesTable!B1423</f>
        <v>45936</v>
      </c>
      <c r="C1423" s="4" t="str">
        <f t="shared" si="132"/>
        <v>Oct-2025</v>
      </c>
      <c r="D1423" s="24">
        <f t="shared" si="133"/>
        <v>2025</v>
      </c>
      <c r="E1423" s="4" t="str">
        <f>Cleaned_SalesTable!C1423</f>
        <v>CUST1371</v>
      </c>
      <c r="F1423" s="4" t="str">
        <f>VLOOKUP(E1423,Cleaned_CustomerTable!$A:$H,2,FALSE())</f>
        <v>Michael Garner</v>
      </c>
      <c r="G1423" s="24">
        <f>VLOOKUP(E1423,Cleaned_CustomerTable!$A:$H,3,FALSE())</f>
        <v>21</v>
      </c>
      <c r="H1423" s="4" t="str">
        <f>VLOOKUP(E1423,Cleaned_CustomerTable!$A:$H,8,FALSE())</f>
        <v>Platinum</v>
      </c>
      <c r="I1423" s="4" t="str">
        <f>VLOOKUP(E1423,Cleaned_CustomerTable!$A:$H,6,FALSE())</f>
        <v>New Hampshire</v>
      </c>
      <c r="J1423" s="4" t="str">
        <f>Cleaned_SalesTable!D1423</f>
        <v>PROD45</v>
      </c>
      <c r="K1423" s="4" t="str">
        <f>VLOOKUP(J1423,Cleaned_ProductTable!$A:$F,2,FALSE())</f>
        <v>High-Grip Football</v>
      </c>
      <c r="L1423" s="4" t="str">
        <f>VLOOKUP(J1423,Cleaned_ProductTable!$A:$F,3,FALSE())</f>
        <v>Sports</v>
      </c>
      <c r="M1423" s="4" t="str">
        <f>VLOOKUP(J1423,Cleaned_ProductTable!$A:$F,4,FALSE())</f>
        <v>Bridges, Banks and Cummings</v>
      </c>
      <c r="N1423" s="4">
        <f>VLOOKUP(J1423,Cleaned_ProductTable!$A:$F,5,FALSE())</f>
        <v>318.91000000000003</v>
      </c>
      <c r="O1423" s="4" t="str">
        <f>Cleaned_SalesTable!E1423</f>
        <v>STORE10</v>
      </c>
      <c r="P1423" s="4" t="str">
        <f>VLOOKUP(O1423,Cleaned_StoreTable!$A:$F,2,FALSE())</f>
        <v>Hill, Wagner and Ballard</v>
      </c>
      <c r="Q1423" s="4" t="str">
        <f>VLOOKUP(O1423,Cleaned_StoreTable!$A:$F,3,FALSE())</f>
        <v>East</v>
      </c>
      <c r="R1423" s="4" t="str">
        <f>VLOOKUP(O1423,Cleaned_StoreTable!$A:$F,5,FALSE())</f>
        <v>Online</v>
      </c>
      <c r="S1423" s="4">
        <f>Cleaned_SalesTable!F1423</f>
        <v>4</v>
      </c>
      <c r="T1423" s="9">
        <f>Cleaned_SalesTable!G1423</f>
        <v>557.51</v>
      </c>
      <c r="U1423" s="8">
        <f>Cleaned_SalesTable!H1423</f>
        <v>0.11</v>
      </c>
      <c r="V1423" s="4" t="str">
        <f>Cleaned_SalesTable!I1423</f>
        <v>Credit Card</v>
      </c>
      <c r="W1423" s="9">
        <f>Cleaned_SalesTable!J1423</f>
        <v>1984.7356</v>
      </c>
      <c r="X1423" s="9">
        <f t="shared" si="134"/>
        <v>1275.6400000000001</v>
      </c>
      <c r="Y1423" s="9">
        <f t="shared" si="135"/>
        <v>709.1</v>
      </c>
      <c r="Z1423" s="10">
        <f t="shared" si="136"/>
        <v>0.35730000000000001</v>
      </c>
      <c r="AA1423" s="4" t="str">
        <f t="shared" si="137"/>
        <v>High Value</v>
      </c>
    </row>
    <row r="1424" spans="1:27" ht="15" customHeight="1" x14ac:dyDescent="0.3">
      <c r="A1424" s="4" t="str">
        <f>Cleaned_SalesTable!A1424</f>
        <v>SALE1422</v>
      </c>
      <c r="B1424" s="26">
        <f>Cleaned_SalesTable!B1424</f>
        <v>45807</v>
      </c>
      <c r="C1424" s="4" t="str">
        <f t="shared" si="132"/>
        <v>May-2025</v>
      </c>
      <c r="D1424" s="24">
        <f t="shared" si="133"/>
        <v>2025</v>
      </c>
      <c r="E1424" s="4" t="str">
        <f>Cleaned_SalesTable!C1424</f>
        <v>CUST1397</v>
      </c>
      <c r="F1424" s="4" t="str">
        <f>VLOOKUP(E1424,Cleaned_CustomerTable!$A:$H,2,FALSE())</f>
        <v>Charles Norman Phd</v>
      </c>
      <c r="G1424" s="24">
        <f>VLOOKUP(E1424,Cleaned_CustomerTable!$A:$H,3,FALSE())</f>
        <v>62</v>
      </c>
      <c r="H1424" s="4" t="str">
        <f>VLOOKUP(E1424,Cleaned_CustomerTable!$A:$H,8,FALSE())</f>
        <v>Platinum</v>
      </c>
      <c r="I1424" s="4" t="str">
        <f>VLOOKUP(E1424,Cleaned_CustomerTable!$A:$H,6,FALSE())</f>
        <v>Kansas</v>
      </c>
      <c r="J1424" s="4" t="str">
        <f>Cleaned_SalesTable!D1424</f>
        <v>PROD90</v>
      </c>
      <c r="K1424" s="4" t="str">
        <f>VLOOKUP(J1424,Cleaned_ProductTable!$A:$F,2,FALSE())</f>
        <v>Gaming Mouse Pad XL</v>
      </c>
      <c r="L1424" s="4" t="str">
        <f>VLOOKUP(J1424,Cleaned_ProductTable!$A:$F,3,FALSE())</f>
        <v>Electronics</v>
      </c>
      <c r="M1424" s="4" t="str">
        <f>VLOOKUP(J1424,Cleaned_ProductTable!$A:$F,4,FALSE())</f>
        <v>Sharp, Taylor and Rodriguez</v>
      </c>
      <c r="N1424" s="4">
        <f>VLOOKUP(J1424,Cleaned_ProductTable!$A:$F,5,FALSE())</f>
        <v>340.14</v>
      </c>
      <c r="O1424" s="4" t="str">
        <f>Cleaned_SalesTable!E1424</f>
        <v>STORE1</v>
      </c>
      <c r="P1424" s="4" t="str">
        <f>VLOOKUP(O1424,Cleaned_StoreTable!$A:$F,2,FALSE())</f>
        <v>Martinez, Adkins and Johnson</v>
      </c>
      <c r="Q1424" s="4" t="str">
        <f>VLOOKUP(O1424,Cleaned_StoreTable!$A:$F,3,FALSE())</f>
        <v>North</v>
      </c>
      <c r="R1424" s="4" t="str">
        <f>VLOOKUP(O1424,Cleaned_StoreTable!$A:$F,5,FALSE())</f>
        <v>Flagship</v>
      </c>
      <c r="S1424" s="4">
        <f>Cleaned_SalesTable!F1424</f>
        <v>2</v>
      </c>
      <c r="T1424" s="9">
        <f>Cleaned_SalesTable!G1424</f>
        <v>410</v>
      </c>
      <c r="U1424" s="8">
        <f>Cleaned_SalesTable!H1424</f>
        <v>0.13</v>
      </c>
      <c r="V1424" s="4" t="str">
        <f>Cleaned_SalesTable!I1424</f>
        <v>COD</v>
      </c>
      <c r="W1424" s="9">
        <f>Cleaned_SalesTable!J1424</f>
        <v>713.4</v>
      </c>
      <c r="X1424" s="9">
        <f t="shared" si="134"/>
        <v>680.28</v>
      </c>
      <c r="Y1424" s="9">
        <f t="shared" si="135"/>
        <v>33.119999999999997</v>
      </c>
      <c r="Z1424" s="10">
        <f t="shared" si="136"/>
        <v>4.6399999999999997E-2</v>
      </c>
      <c r="AA1424" s="4" t="str">
        <f t="shared" si="137"/>
        <v>Standard</v>
      </c>
    </row>
    <row r="1425" spans="1:27" ht="15" customHeight="1" x14ac:dyDescent="0.3">
      <c r="A1425" s="4" t="str">
        <f>Cleaned_SalesTable!A1425</f>
        <v>SALE1423</v>
      </c>
      <c r="B1425" s="26">
        <f>Cleaned_SalesTable!B1425</f>
        <v>45473</v>
      </c>
      <c r="C1425" s="4" t="str">
        <f t="shared" si="132"/>
        <v>Jun-2024</v>
      </c>
      <c r="D1425" s="24">
        <f t="shared" si="133"/>
        <v>2024</v>
      </c>
      <c r="E1425" s="4" t="str">
        <f>Cleaned_SalesTable!C1425</f>
        <v>CUST1306</v>
      </c>
      <c r="F1425" s="4" t="str">
        <f>VLOOKUP(E1425,Cleaned_CustomerTable!$A:$H,2,FALSE())</f>
        <v>Angela Robinson</v>
      </c>
      <c r="G1425" s="24">
        <f>VLOOKUP(E1425,Cleaned_CustomerTable!$A:$H,3,FALSE())</f>
        <v>44</v>
      </c>
      <c r="H1425" s="4" t="str">
        <f>VLOOKUP(E1425,Cleaned_CustomerTable!$A:$H,8,FALSE())</f>
        <v>Platinum</v>
      </c>
      <c r="I1425" s="4" t="str">
        <f>VLOOKUP(E1425,Cleaned_CustomerTable!$A:$H,6,FALSE())</f>
        <v>Tennessee</v>
      </c>
      <c r="J1425" s="4" t="str">
        <f>Cleaned_SalesTable!D1425</f>
        <v>PROD83</v>
      </c>
      <c r="K1425" s="4" t="str">
        <f>VLOOKUP(J1425,Cleaned_ProductTable!$A:$F,2,FALSE())</f>
        <v>Hydrating Face Cleanser</v>
      </c>
      <c r="L1425" s="4" t="str">
        <f>VLOOKUP(J1425,Cleaned_ProductTable!$A:$F,3,FALSE())</f>
        <v>Beauty</v>
      </c>
      <c r="M1425" s="4" t="str">
        <f>VLOOKUP(J1425,Cleaned_ProductTable!$A:$F,4,FALSE())</f>
        <v>Butler Group</v>
      </c>
      <c r="N1425" s="4">
        <f>VLOOKUP(J1425,Cleaned_ProductTable!$A:$F,5,FALSE())</f>
        <v>250.42</v>
      </c>
      <c r="O1425" s="4" t="str">
        <f>Cleaned_SalesTable!E1425</f>
        <v>STORE5</v>
      </c>
      <c r="P1425" s="4" t="str">
        <f>VLOOKUP(O1425,Cleaned_StoreTable!$A:$F,2,FALSE())</f>
        <v>Gray Ltd</v>
      </c>
      <c r="Q1425" s="4" t="str">
        <f>VLOOKUP(O1425,Cleaned_StoreTable!$A:$F,3,FALSE())</f>
        <v>North</v>
      </c>
      <c r="R1425" s="4" t="str">
        <f>VLOOKUP(O1425,Cleaned_StoreTable!$A:$F,5,FALSE())</f>
        <v>Outlet</v>
      </c>
      <c r="S1425" s="4">
        <f>Cleaned_SalesTable!F1425</f>
        <v>2</v>
      </c>
      <c r="T1425" s="9">
        <f>Cleaned_SalesTable!G1425</f>
        <v>879.93</v>
      </c>
      <c r="U1425" s="8">
        <f>Cleaned_SalesTable!H1425</f>
        <v>0.28999999999999998</v>
      </c>
      <c r="V1425" s="4" t="str">
        <f>Cleaned_SalesTable!I1425</f>
        <v>COD</v>
      </c>
      <c r="W1425" s="9">
        <f>Cleaned_SalesTable!J1425</f>
        <v>1249.5006000000001</v>
      </c>
      <c r="X1425" s="9">
        <f t="shared" si="134"/>
        <v>500.84</v>
      </c>
      <c r="Y1425" s="9">
        <f t="shared" si="135"/>
        <v>748.66</v>
      </c>
      <c r="Z1425" s="10">
        <f t="shared" si="136"/>
        <v>0.59919999999999995</v>
      </c>
      <c r="AA1425" s="4" t="str">
        <f t="shared" si="137"/>
        <v>High Value</v>
      </c>
    </row>
    <row r="1426" spans="1:27" ht="15" customHeight="1" x14ac:dyDescent="0.3">
      <c r="A1426" s="4" t="str">
        <f>Cleaned_SalesTable!A1426</f>
        <v>SALE1424</v>
      </c>
      <c r="B1426" s="26">
        <f>Cleaned_SalesTable!B1426</f>
        <v>45664</v>
      </c>
      <c r="C1426" s="4" t="str">
        <f t="shared" si="132"/>
        <v>Jan-2025</v>
      </c>
      <c r="D1426" s="24">
        <f t="shared" si="133"/>
        <v>2025</v>
      </c>
      <c r="E1426" s="4" t="str">
        <f>Cleaned_SalesTable!C1426</f>
        <v>CUST1007</v>
      </c>
      <c r="F1426" s="4" t="str">
        <f>VLOOKUP(E1426,Cleaned_CustomerTable!$A:$H,2,FALSE())</f>
        <v>Daniel Boyd</v>
      </c>
      <c r="G1426" s="24">
        <f>VLOOKUP(E1426,Cleaned_CustomerTable!$A:$H,3,FALSE())</f>
        <v>29</v>
      </c>
      <c r="H1426" s="4" t="str">
        <f>VLOOKUP(E1426,Cleaned_CustomerTable!$A:$H,8,FALSE())</f>
        <v>Bronze</v>
      </c>
      <c r="I1426" s="4" t="str">
        <f>VLOOKUP(E1426,Cleaned_CustomerTable!$A:$H,6,FALSE())</f>
        <v>West Virginia</v>
      </c>
      <c r="J1426" s="4" t="str">
        <f>Cleaned_SalesTable!D1426</f>
        <v>PROD13</v>
      </c>
      <c r="K1426" s="4" t="str">
        <f>VLOOKUP(J1426,Cleaned_ProductTable!$A:$F,2,FALSE())</f>
        <v>USB-C Fast Charger</v>
      </c>
      <c r="L1426" s="4" t="str">
        <f>VLOOKUP(J1426,Cleaned_ProductTable!$A:$F,3,FALSE())</f>
        <v>Electronics</v>
      </c>
      <c r="M1426" s="4" t="str">
        <f>VLOOKUP(J1426,Cleaned_ProductTable!$A:$F,4,FALSE())</f>
        <v>Dawson-Perkins</v>
      </c>
      <c r="N1426" s="4">
        <f>VLOOKUP(J1426,Cleaned_ProductTable!$A:$F,5,FALSE())</f>
        <v>242.23</v>
      </c>
      <c r="O1426" s="4" t="str">
        <f>Cleaned_SalesTable!E1426</f>
        <v>STORE18</v>
      </c>
      <c r="P1426" s="4" t="str">
        <f>VLOOKUP(O1426,Cleaned_StoreTable!$A:$F,2,FALSE())</f>
        <v>Guerrero-Schmitt</v>
      </c>
      <c r="Q1426" s="4" t="str">
        <f>VLOOKUP(O1426,Cleaned_StoreTable!$A:$F,3,FALSE())</f>
        <v>East</v>
      </c>
      <c r="R1426" s="4" t="str">
        <f>VLOOKUP(O1426,Cleaned_StoreTable!$A:$F,5,FALSE())</f>
        <v>Flagship</v>
      </c>
      <c r="S1426" s="4">
        <f>Cleaned_SalesTable!F1426</f>
        <v>1</v>
      </c>
      <c r="T1426" s="9">
        <f>Cleaned_SalesTable!G1426</f>
        <v>350.58</v>
      </c>
      <c r="U1426" s="8">
        <f>Cleaned_SalesTable!H1426</f>
        <v>0.03</v>
      </c>
      <c r="V1426" s="4" t="str">
        <f>Cleaned_SalesTable!I1426</f>
        <v>COD</v>
      </c>
      <c r="W1426" s="9">
        <f>Cleaned_SalesTable!J1426</f>
        <v>340.06259999999997</v>
      </c>
      <c r="X1426" s="9">
        <f t="shared" si="134"/>
        <v>242.23</v>
      </c>
      <c r="Y1426" s="9">
        <f t="shared" si="135"/>
        <v>97.83</v>
      </c>
      <c r="Z1426" s="10">
        <f t="shared" si="136"/>
        <v>0.28770000000000001</v>
      </c>
      <c r="AA1426" s="4" t="str">
        <f t="shared" si="137"/>
        <v>Standard</v>
      </c>
    </row>
    <row r="1427" spans="1:27" ht="15" customHeight="1" x14ac:dyDescent="0.3">
      <c r="A1427" s="4" t="str">
        <f>Cleaned_SalesTable!A1427</f>
        <v>SALE1425</v>
      </c>
      <c r="B1427" s="26">
        <f>Cleaned_SalesTable!B1427</f>
        <v>45633</v>
      </c>
      <c r="C1427" s="4" t="str">
        <f t="shared" si="132"/>
        <v>Dec-2024</v>
      </c>
      <c r="D1427" s="24">
        <f t="shared" si="133"/>
        <v>2024</v>
      </c>
      <c r="E1427" s="4" t="str">
        <f>Cleaned_SalesTable!C1427</f>
        <v>CUST1350</v>
      </c>
      <c r="F1427" s="4" t="str">
        <f>VLOOKUP(E1427,Cleaned_CustomerTable!$A:$H,2,FALSE())</f>
        <v>Charles Miller</v>
      </c>
      <c r="G1427" s="24">
        <f>VLOOKUP(E1427,Cleaned_CustomerTable!$A:$H,3,FALSE())</f>
        <v>26</v>
      </c>
      <c r="H1427" s="4" t="str">
        <f>VLOOKUP(E1427,Cleaned_CustomerTable!$A:$H,8,FALSE())</f>
        <v>Silver</v>
      </c>
      <c r="I1427" s="4" t="str">
        <f>VLOOKUP(E1427,Cleaned_CustomerTable!$A:$H,6,FALSE())</f>
        <v>Iowa</v>
      </c>
      <c r="J1427" s="4" t="str">
        <f>Cleaned_SalesTable!D1427</f>
        <v>PROD58</v>
      </c>
      <c r="K1427" s="4" t="str">
        <f>VLOOKUP(J1427,Cleaned_ProductTable!$A:$F,2,FALSE())</f>
        <v>Womens Cotton Scarf</v>
      </c>
      <c r="L1427" s="4" t="str">
        <f>VLOOKUP(J1427,Cleaned_ProductTable!$A:$F,3,FALSE())</f>
        <v>Clothing</v>
      </c>
      <c r="M1427" s="4" t="str">
        <f>VLOOKUP(J1427,Cleaned_ProductTable!$A:$F,4,FALSE())</f>
        <v>Shepherd-Gould</v>
      </c>
      <c r="N1427" s="4">
        <f>VLOOKUP(J1427,Cleaned_ProductTable!$A:$F,5,FALSE())</f>
        <v>113.83</v>
      </c>
      <c r="O1427" s="4" t="str">
        <f>Cleaned_SalesTable!E1427</f>
        <v>STORE3</v>
      </c>
      <c r="P1427" s="4" t="str">
        <f>VLOOKUP(O1427,Cleaned_StoreTable!$A:$F,2,FALSE())</f>
        <v>Johnson-Wright</v>
      </c>
      <c r="Q1427" s="4" t="str">
        <f>VLOOKUP(O1427,Cleaned_StoreTable!$A:$F,3,FALSE())</f>
        <v>North</v>
      </c>
      <c r="R1427" s="4" t="str">
        <f>VLOOKUP(O1427,Cleaned_StoreTable!$A:$F,5,FALSE())</f>
        <v>Outlet</v>
      </c>
      <c r="S1427" s="4">
        <f>Cleaned_SalesTable!F1427</f>
        <v>4</v>
      </c>
      <c r="T1427" s="9">
        <f>Cleaned_SalesTable!G1427</f>
        <v>348.58</v>
      </c>
      <c r="U1427" s="8">
        <f>Cleaned_SalesTable!H1427</f>
        <v>0.16</v>
      </c>
      <c r="V1427" s="4" t="str">
        <f>Cleaned_SalesTable!I1427</f>
        <v>Credit Card</v>
      </c>
      <c r="W1427" s="9">
        <f>Cleaned_SalesTable!J1427</f>
        <v>1171.2288000000001</v>
      </c>
      <c r="X1427" s="9">
        <f t="shared" si="134"/>
        <v>455.32</v>
      </c>
      <c r="Y1427" s="9">
        <f t="shared" si="135"/>
        <v>715.91</v>
      </c>
      <c r="Z1427" s="10">
        <f t="shared" si="136"/>
        <v>0.61119999999999997</v>
      </c>
      <c r="AA1427" s="4" t="str">
        <f t="shared" si="137"/>
        <v>High Value</v>
      </c>
    </row>
    <row r="1428" spans="1:27" ht="15" customHeight="1" x14ac:dyDescent="0.3">
      <c r="A1428" s="4" t="str">
        <f>Cleaned_SalesTable!A1428</f>
        <v>SALE1426</v>
      </c>
      <c r="B1428" s="26">
        <f>Cleaned_SalesTable!B1428</f>
        <v>45548</v>
      </c>
      <c r="C1428" s="4" t="str">
        <f t="shared" si="132"/>
        <v>Sep-2024</v>
      </c>
      <c r="D1428" s="24">
        <f t="shared" si="133"/>
        <v>2024</v>
      </c>
      <c r="E1428" s="4" t="str">
        <f>Cleaned_SalesTable!C1428</f>
        <v>CUST1459</v>
      </c>
      <c r="F1428" s="4" t="str">
        <f>VLOOKUP(E1428,Cleaned_CustomerTable!$A:$H,2,FALSE())</f>
        <v>John Perez</v>
      </c>
      <c r="G1428" s="24">
        <f>VLOOKUP(E1428,Cleaned_CustomerTable!$A:$H,3,FALSE())</f>
        <v>29</v>
      </c>
      <c r="H1428" s="4" t="str">
        <f>VLOOKUP(E1428,Cleaned_CustomerTable!$A:$H,8,FALSE())</f>
        <v>Gold</v>
      </c>
      <c r="I1428" s="4" t="str">
        <f>VLOOKUP(E1428,Cleaned_CustomerTable!$A:$H,6,FALSE())</f>
        <v>South Carolina</v>
      </c>
      <c r="J1428" s="4" t="str">
        <f>Cleaned_SalesTable!D1428</f>
        <v>PROD25</v>
      </c>
      <c r="K1428" s="4" t="str">
        <f>VLOOKUP(J1428,Cleaned_ProductTable!$A:$F,2,FALSE())</f>
        <v>Women's Scarf Set</v>
      </c>
      <c r="L1428" s="4" t="str">
        <f>VLOOKUP(J1428,Cleaned_ProductTable!$A:$F,3,FALSE())</f>
        <v>Clothing</v>
      </c>
      <c r="M1428" s="4" t="str">
        <f>VLOOKUP(J1428,Cleaned_ProductTable!$A:$F,4,FALSE())</f>
        <v>Brown and Sons</v>
      </c>
      <c r="N1428" s="4">
        <f>VLOOKUP(J1428,Cleaned_ProductTable!$A:$F,5,FALSE())</f>
        <v>174.02</v>
      </c>
      <c r="O1428" s="4" t="str">
        <f>Cleaned_SalesTable!E1428</f>
        <v>STORE3</v>
      </c>
      <c r="P1428" s="4" t="str">
        <f>VLOOKUP(O1428,Cleaned_StoreTable!$A:$F,2,FALSE())</f>
        <v>Johnson-Wright</v>
      </c>
      <c r="Q1428" s="4" t="str">
        <f>VLOOKUP(O1428,Cleaned_StoreTable!$A:$F,3,FALSE())</f>
        <v>North</v>
      </c>
      <c r="R1428" s="4" t="str">
        <f>VLOOKUP(O1428,Cleaned_StoreTable!$A:$F,5,FALSE())</f>
        <v>Outlet</v>
      </c>
      <c r="S1428" s="4">
        <f>Cleaned_SalesTable!F1428</f>
        <v>3</v>
      </c>
      <c r="T1428" s="9">
        <f>Cleaned_SalesTable!G1428</f>
        <v>247.66</v>
      </c>
      <c r="U1428" s="8">
        <f>Cleaned_SalesTable!H1428</f>
        <v>0.02</v>
      </c>
      <c r="V1428" s="4" t="str">
        <f>Cleaned_SalesTable!I1428</f>
        <v>COD</v>
      </c>
      <c r="W1428" s="9">
        <f>Cleaned_SalesTable!J1428</f>
        <v>728.12040000000002</v>
      </c>
      <c r="X1428" s="9">
        <f t="shared" si="134"/>
        <v>522.05999999999995</v>
      </c>
      <c r="Y1428" s="9">
        <f t="shared" si="135"/>
        <v>206.06</v>
      </c>
      <c r="Z1428" s="10">
        <f t="shared" si="136"/>
        <v>0.28299999999999997</v>
      </c>
      <c r="AA1428" s="4" t="str">
        <f t="shared" si="137"/>
        <v>Standard</v>
      </c>
    </row>
    <row r="1429" spans="1:27" ht="15" customHeight="1" x14ac:dyDescent="0.3">
      <c r="A1429" s="4" t="str">
        <f>Cleaned_SalesTable!A1429</f>
        <v>SALE1427</v>
      </c>
      <c r="B1429" s="26">
        <f>Cleaned_SalesTable!B1429</f>
        <v>45244</v>
      </c>
      <c r="C1429" s="4" t="str">
        <f t="shared" si="132"/>
        <v>Nov-2023</v>
      </c>
      <c r="D1429" s="24">
        <f t="shared" si="133"/>
        <v>2023</v>
      </c>
      <c r="E1429" s="4" t="str">
        <f>Cleaned_SalesTable!C1429</f>
        <v>CUST1388</v>
      </c>
      <c r="F1429" s="4" t="str">
        <f>VLOOKUP(E1429,Cleaned_CustomerTable!$A:$H,2,FALSE())</f>
        <v>Timothy Valenzuela</v>
      </c>
      <c r="G1429" s="24">
        <f>VLOOKUP(E1429,Cleaned_CustomerTable!$A:$H,3,FALSE())</f>
        <v>53</v>
      </c>
      <c r="H1429" s="4" t="str">
        <f>VLOOKUP(E1429,Cleaned_CustomerTable!$A:$H,8,FALSE())</f>
        <v>Platinum</v>
      </c>
      <c r="I1429" s="4" t="str">
        <f>VLOOKUP(E1429,Cleaned_CustomerTable!$A:$H,6,FALSE())</f>
        <v>Missouri</v>
      </c>
      <c r="J1429" s="4" t="str">
        <f>Cleaned_SalesTable!D1429</f>
        <v>PROD39</v>
      </c>
      <c r="K1429" s="4" t="str">
        <f>VLOOKUP(J1429,Cleaned_ProductTable!$A:$F,2,FALSE())</f>
        <v>Portable Power Bank</v>
      </c>
      <c r="L1429" s="4" t="str">
        <f>VLOOKUP(J1429,Cleaned_ProductTable!$A:$F,3,FALSE())</f>
        <v>Electronics</v>
      </c>
      <c r="M1429" s="4" t="str">
        <f>VLOOKUP(J1429,Cleaned_ProductTable!$A:$F,4,FALSE())</f>
        <v>Cummings and Sons</v>
      </c>
      <c r="N1429" s="4">
        <f>VLOOKUP(J1429,Cleaned_ProductTable!$A:$F,5,FALSE())</f>
        <v>326.06</v>
      </c>
      <c r="O1429" s="4" t="str">
        <f>Cleaned_SalesTable!E1429</f>
        <v>STORE15</v>
      </c>
      <c r="P1429" s="4" t="str">
        <f>VLOOKUP(O1429,Cleaned_StoreTable!$A:$F,2,FALSE())</f>
        <v>Shelton PLC</v>
      </c>
      <c r="Q1429" s="4" t="str">
        <f>VLOOKUP(O1429,Cleaned_StoreTable!$A:$F,3,FALSE())</f>
        <v>North</v>
      </c>
      <c r="R1429" s="4" t="str">
        <f>VLOOKUP(O1429,Cleaned_StoreTable!$A:$F,5,FALSE())</f>
        <v>Flagship</v>
      </c>
      <c r="S1429" s="4">
        <f>Cleaned_SalesTable!F1429</f>
        <v>3</v>
      </c>
      <c r="T1429" s="9">
        <f>Cleaned_SalesTable!G1429</f>
        <v>836.27</v>
      </c>
      <c r="U1429" s="8">
        <f>Cleaned_SalesTable!H1429</f>
        <v>0.16</v>
      </c>
      <c r="V1429" s="4" t="str">
        <f>Cleaned_SalesTable!I1429</f>
        <v>Credit Card</v>
      </c>
      <c r="W1429" s="9">
        <f>Cleaned_SalesTable!J1429</f>
        <v>2107.4004</v>
      </c>
      <c r="X1429" s="9">
        <f t="shared" si="134"/>
        <v>978.18</v>
      </c>
      <c r="Y1429" s="9">
        <f t="shared" si="135"/>
        <v>1129.22</v>
      </c>
      <c r="Z1429" s="10">
        <f t="shared" si="136"/>
        <v>0.53580000000000005</v>
      </c>
      <c r="AA1429" s="4" t="str">
        <f t="shared" si="137"/>
        <v>High Value</v>
      </c>
    </row>
    <row r="1430" spans="1:27" ht="15" customHeight="1" x14ac:dyDescent="0.3">
      <c r="A1430" s="4" t="str">
        <f>Cleaned_SalesTable!A1430</f>
        <v>SALE1428</v>
      </c>
      <c r="B1430" s="26">
        <f>Cleaned_SalesTable!B1430</f>
        <v>45753</v>
      </c>
      <c r="C1430" s="4" t="str">
        <f t="shared" si="132"/>
        <v>Apr-2025</v>
      </c>
      <c r="D1430" s="24">
        <f t="shared" si="133"/>
        <v>2025</v>
      </c>
      <c r="E1430" s="4" t="str">
        <f>Cleaned_SalesTable!C1430</f>
        <v>CUST1195</v>
      </c>
      <c r="F1430" s="4" t="str">
        <f>VLOOKUP(E1430,Cleaned_CustomerTable!$A:$H,2,FALSE())</f>
        <v>Anthony Garcia</v>
      </c>
      <c r="G1430" s="24">
        <f>VLOOKUP(E1430,Cleaned_CustomerTable!$A:$H,3,FALSE())</f>
        <v>60</v>
      </c>
      <c r="H1430" s="4" t="str">
        <f>VLOOKUP(E1430,Cleaned_CustomerTable!$A:$H,8,FALSE())</f>
        <v>Silver</v>
      </c>
      <c r="I1430" s="4" t="str">
        <f>VLOOKUP(E1430,Cleaned_CustomerTable!$A:$H,6,FALSE())</f>
        <v>Arizona</v>
      </c>
      <c r="J1430" s="4" t="str">
        <f>Cleaned_SalesTable!D1430</f>
        <v>PROD14</v>
      </c>
      <c r="K1430" s="4" t="str">
        <f>VLOOKUP(J1430,Cleaned_ProductTable!$A:$F,2,FALSE())</f>
        <v>Decorative Wall Mirror</v>
      </c>
      <c r="L1430" s="4" t="str">
        <f>VLOOKUP(J1430,Cleaned_ProductTable!$A:$F,3,FALSE())</f>
        <v>Home</v>
      </c>
      <c r="M1430" s="4" t="str">
        <f>VLOOKUP(J1430,Cleaned_ProductTable!$A:$F,4,FALSE())</f>
        <v>Luna, Anderson and Bowman</v>
      </c>
      <c r="N1430" s="4">
        <f>VLOOKUP(J1430,Cleaned_ProductTable!$A:$F,5,FALSE())</f>
        <v>48.01</v>
      </c>
      <c r="O1430" s="4" t="str">
        <f>Cleaned_SalesTable!E1430</f>
        <v>STORE10</v>
      </c>
      <c r="P1430" s="4" t="str">
        <f>VLOOKUP(O1430,Cleaned_StoreTable!$A:$F,2,FALSE())</f>
        <v>Hill, Wagner and Ballard</v>
      </c>
      <c r="Q1430" s="4" t="str">
        <f>VLOOKUP(O1430,Cleaned_StoreTable!$A:$F,3,FALSE())</f>
        <v>East</v>
      </c>
      <c r="R1430" s="4" t="str">
        <f>VLOOKUP(O1430,Cleaned_StoreTable!$A:$F,5,FALSE())</f>
        <v>Online</v>
      </c>
      <c r="S1430" s="4">
        <f>Cleaned_SalesTable!F1430</f>
        <v>3</v>
      </c>
      <c r="T1430" s="9">
        <f>Cleaned_SalesTable!G1430</f>
        <v>696.74</v>
      </c>
      <c r="U1430" s="8">
        <f>Cleaned_SalesTable!H1430</f>
        <v>0.13</v>
      </c>
      <c r="V1430" s="4" t="str">
        <f>Cleaned_SalesTable!I1430</f>
        <v>COD</v>
      </c>
      <c r="W1430" s="9">
        <f>Cleaned_SalesTable!J1430</f>
        <v>1818.4914000000001</v>
      </c>
      <c r="X1430" s="9">
        <f t="shared" si="134"/>
        <v>144.03</v>
      </c>
      <c r="Y1430" s="9">
        <f t="shared" si="135"/>
        <v>1674.46</v>
      </c>
      <c r="Z1430" s="10">
        <f t="shared" si="136"/>
        <v>0.92079999999999995</v>
      </c>
      <c r="AA1430" s="4" t="str">
        <f t="shared" si="137"/>
        <v>High Value</v>
      </c>
    </row>
    <row r="1431" spans="1:27" ht="15" customHeight="1" x14ac:dyDescent="0.3">
      <c r="A1431" s="4" t="str">
        <f>Cleaned_SalesTable!A1431</f>
        <v>SALE1429</v>
      </c>
      <c r="B1431" s="26">
        <f>Cleaned_SalesTable!B1431</f>
        <v>45804</v>
      </c>
      <c r="C1431" s="4" t="str">
        <f t="shared" si="132"/>
        <v>May-2025</v>
      </c>
      <c r="D1431" s="24">
        <f t="shared" si="133"/>
        <v>2025</v>
      </c>
      <c r="E1431" s="4" t="str">
        <f>Cleaned_SalesTable!C1431</f>
        <v>CUST1245</v>
      </c>
      <c r="F1431" s="4" t="str">
        <f>VLOOKUP(E1431,Cleaned_CustomerTable!$A:$H,2,FALSE())</f>
        <v>Laura Soto</v>
      </c>
      <c r="G1431" s="24">
        <f>VLOOKUP(E1431,Cleaned_CustomerTable!$A:$H,3,FALSE())</f>
        <v>57</v>
      </c>
      <c r="H1431" s="4" t="str">
        <f>VLOOKUP(E1431,Cleaned_CustomerTable!$A:$H,8,FALSE())</f>
        <v>Platinum</v>
      </c>
      <c r="I1431" s="4" t="str">
        <f>VLOOKUP(E1431,Cleaned_CustomerTable!$A:$H,6,FALSE())</f>
        <v>Michigan</v>
      </c>
      <c r="J1431" s="4" t="str">
        <f>Cleaned_SalesTable!D1431</f>
        <v>PROD94</v>
      </c>
      <c r="K1431" s="4" t="str">
        <f>VLOOKUP(J1431,Cleaned_ProductTable!$A:$F,2,FALSE())</f>
        <v>Vitamin E Body Lotion</v>
      </c>
      <c r="L1431" s="4" t="str">
        <f>VLOOKUP(J1431,Cleaned_ProductTable!$A:$F,3,FALSE())</f>
        <v>Beauty</v>
      </c>
      <c r="M1431" s="4" t="str">
        <f>VLOOKUP(J1431,Cleaned_ProductTable!$A:$F,4,FALSE())</f>
        <v>Hoffman-Williams</v>
      </c>
      <c r="N1431" s="4">
        <f>VLOOKUP(J1431,Cleaned_ProductTable!$A:$F,5,FALSE())</f>
        <v>358.47</v>
      </c>
      <c r="O1431" s="4" t="str">
        <f>Cleaned_SalesTable!E1431</f>
        <v>STORE13</v>
      </c>
      <c r="P1431" s="4" t="str">
        <f>VLOOKUP(O1431,Cleaned_StoreTable!$A:$F,2,FALSE())</f>
        <v>Gardner, Humphrey and Contreras</v>
      </c>
      <c r="Q1431" s="4" t="str">
        <f>VLOOKUP(O1431,Cleaned_StoreTable!$A:$F,3,FALSE())</f>
        <v>East</v>
      </c>
      <c r="R1431" s="4" t="str">
        <f>VLOOKUP(O1431,Cleaned_StoreTable!$A:$F,5,FALSE())</f>
        <v>Flagship</v>
      </c>
      <c r="S1431" s="4">
        <f>Cleaned_SalesTable!F1431</f>
        <v>2</v>
      </c>
      <c r="T1431" s="9">
        <f>Cleaned_SalesTable!G1431</f>
        <v>822.59</v>
      </c>
      <c r="U1431" s="8">
        <f>Cleaned_SalesTable!H1431</f>
        <v>0.22</v>
      </c>
      <c r="V1431" s="4" t="str">
        <f>Cleaned_SalesTable!I1431</f>
        <v>PayPal</v>
      </c>
      <c r="W1431" s="9">
        <f>Cleaned_SalesTable!J1431</f>
        <v>1283.2403999999999</v>
      </c>
      <c r="X1431" s="9">
        <f t="shared" si="134"/>
        <v>716.94</v>
      </c>
      <c r="Y1431" s="9">
        <f t="shared" si="135"/>
        <v>566.29999999999995</v>
      </c>
      <c r="Z1431" s="10">
        <f t="shared" si="136"/>
        <v>0.44130000000000003</v>
      </c>
      <c r="AA1431" s="4" t="str">
        <f t="shared" si="137"/>
        <v>High Value</v>
      </c>
    </row>
    <row r="1432" spans="1:27" ht="15" customHeight="1" x14ac:dyDescent="0.3">
      <c r="A1432" s="4" t="str">
        <f>Cleaned_SalesTable!A1432</f>
        <v>SALE1430</v>
      </c>
      <c r="B1432" s="26">
        <f>Cleaned_SalesTable!B1432</f>
        <v>45263</v>
      </c>
      <c r="C1432" s="4" t="str">
        <f t="shared" si="132"/>
        <v>Dec-2023</v>
      </c>
      <c r="D1432" s="24">
        <f t="shared" si="133"/>
        <v>2023</v>
      </c>
      <c r="E1432" s="4" t="str">
        <f>Cleaned_SalesTable!C1432</f>
        <v>CUST1222</v>
      </c>
      <c r="F1432" s="4" t="str">
        <f>VLOOKUP(E1432,Cleaned_CustomerTable!$A:$H,2,FALSE())</f>
        <v>Alejandro Doyle</v>
      </c>
      <c r="G1432" s="24">
        <f>VLOOKUP(E1432,Cleaned_CustomerTable!$A:$H,3,FALSE())</f>
        <v>35</v>
      </c>
      <c r="H1432" s="4" t="str">
        <f>VLOOKUP(E1432,Cleaned_CustomerTable!$A:$H,8,FALSE())</f>
        <v>Platinum</v>
      </c>
      <c r="I1432" s="4" t="str">
        <f>VLOOKUP(E1432,Cleaned_CustomerTable!$A:$H,6,FALSE())</f>
        <v>New Mexico</v>
      </c>
      <c r="J1432" s="4" t="str">
        <f>Cleaned_SalesTable!D1432</f>
        <v>PROD79</v>
      </c>
      <c r="K1432" s="4" t="str">
        <f>VLOOKUP(J1432,Cleaned_ProductTable!$A:$F,2,FALSE())</f>
        <v>Decorative Lamp Shade</v>
      </c>
      <c r="L1432" s="4" t="str">
        <f>VLOOKUP(J1432,Cleaned_ProductTable!$A:$F,3,FALSE())</f>
        <v>Home</v>
      </c>
      <c r="M1432" s="4" t="str">
        <f>VLOOKUP(J1432,Cleaned_ProductTable!$A:$F,4,FALSE())</f>
        <v>Ramirez-Hanson</v>
      </c>
      <c r="N1432" s="4">
        <f>VLOOKUP(J1432,Cleaned_ProductTable!$A:$F,5,FALSE())</f>
        <v>228.53</v>
      </c>
      <c r="O1432" s="4" t="str">
        <f>Cleaned_SalesTable!E1432</f>
        <v>STORE2</v>
      </c>
      <c r="P1432" s="4" t="str">
        <f>VLOOKUP(O1432,Cleaned_StoreTable!$A:$F,2,FALSE())</f>
        <v>Black-Horn</v>
      </c>
      <c r="Q1432" s="4" t="str">
        <f>VLOOKUP(O1432,Cleaned_StoreTable!$A:$F,3,FALSE())</f>
        <v>South</v>
      </c>
      <c r="R1432" s="4" t="str">
        <f>VLOOKUP(O1432,Cleaned_StoreTable!$A:$F,5,FALSE())</f>
        <v>Outlet</v>
      </c>
      <c r="S1432" s="4">
        <f>Cleaned_SalesTable!F1432</f>
        <v>1</v>
      </c>
      <c r="T1432" s="9">
        <f>Cleaned_SalesTable!G1432</f>
        <v>462.23</v>
      </c>
      <c r="U1432" s="8">
        <f>Cleaned_SalesTable!H1432</f>
        <v>0.3</v>
      </c>
      <c r="V1432" s="4" t="str">
        <f>Cleaned_SalesTable!I1432</f>
        <v>PayPal</v>
      </c>
      <c r="W1432" s="9">
        <f>Cleaned_SalesTable!J1432</f>
        <v>323.56099999999998</v>
      </c>
      <c r="X1432" s="9">
        <f t="shared" si="134"/>
        <v>228.53</v>
      </c>
      <c r="Y1432" s="9">
        <f t="shared" si="135"/>
        <v>95.03</v>
      </c>
      <c r="Z1432" s="10">
        <f t="shared" si="136"/>
        <v>0.29370000000000002</v>
      </c>
      <c r="AA1432" s="4" t="str">
        <f t="shared" si="137"/>
        <v>Standard</v>
      </c>
    </row>
    <row r="1433" spans="1:27" ht="15" customHeight="1" x14ac:dyDescent="0.3">
      <c r="A1433" s="4" t="str">
        <f>Cleaned_SalesTable!A1433</f>
        <v>SALE1431</v>
      </c>
      <c r="B1433" s="26">
        <f>Cleaned_SalesTable!B1433</f>
        <v>45906</v>
      </c>
      <c r="C1433" s="4" t="str">
        <f t="shared" si="132"/>
        <v>Sep-2025</v>
      </c>
      <c r="D1433" s="24">
        <f t="shared" si="133"/>
        <v>2025</v>
      </c>
      <c r="E1433" s="4" t="str">
        <f>Cleaned_SalesTable!C1433</f>
        <v>CUST1447</v>
      </c>
      <c r="F1433" s="4" t="str">
        <f>VLOOKUP(E1433,Cleaned_CustomerTable!$A:$H,2,FALSE())</f>
        <v>Monica Wright</v>
      </c>
      <c r="G1433" s="24">
        <f>VLOOKUP(E1433,Cleaned_CustomerTable!$A:$H,3,FALSE())</f>
        <v>45</v>
      </c>
      <c r="H1433" s="4" t="str">
        <f>VLOOKUP(E1433,Cleaned_CustomerTable!$A:$H,8,FALSE())</f>
        <v>Gold</v>
      </c>
      <c r="I1433" s="4" t="str">
        <f>VLOOKUP(E1433,Cleaned_CustomerTable!$A:$H,6,FALSE())</f>
        <v>North Carolina</v>
      </c>
      <c r="J1433" s="4" t="str">
        <f>Cleaned_SalesTable!D1433</f>
        <v>PROD42</v>
      </c>
      <c r="K1433" s="4" t="str">
        <f>VLOOKUP(J1433,Cleaned_ProductTable!$A:$F,2,FALSE())</f>
        <v>Smart Home WiFi Camera</v>
      </c>
      <c r="L1433" s="4" t="str">
        <f>VLOOKUP(J1433,Cleaned_ProductTable!$A:$F,3,FALSE())</f>
        <v>Electronics</v>
      </c>
      <c r="M1433" s="4" t="str">
        <f>VLOOKUP(J1433,Cleaned_ProductTable!$A:$F,4,FALSE())</f>
        <v>Holmes LLC</v>
      </c>
      <c r="N1433" s="4">
        <f>VLOOKUP(J1433,Cleaned_ProductTable!$A:$F,5,FALSE())</f>
        <v>450.71</v>
      </c>
      <c r="O1433" s="4" t="str">
        <f>Cleaned_SalesTable!E1433</f>
        <v>STORE17</v>
      </c>
      <c r="P1433" s="4" t="str">
        <f>VLOOKUP(O1433,Cleaned_StoreTable!$A:$F,2,FALSE())</f>
        <v>Holloway Ltd</v>
      </c>
      <c r="Q1433" s="4" t="str">
        <f>VLOOKUP(O1433,Cleaned_StoreTable!$A:$F,3,FALSE())</f>
        <v>North</v>
      </c>
      <c r="R1433" s="4" t="str">
        <f>VLOOKUP(O1433,Cleaned_StoreTable!$A:$F,5,FALSE())</f>
        <v>Flagship</v>
      </c>
      <c r="S1433" s="4">
        <f>Cleaned_SalesTable!F1433</f>
        <v>1</v>
      </c>
      <c r="T1433" s="9">
        <f>Cleaned_SalesTable!G1433</f>
        <v>361.09</v>
      </c>
      <c r="U1433" s="8">
        <f>Cleaned_SalesTable!H1433</f>
        <v>0.06</v>
      </c>
      <c r="V1433" s="4" t="str">
        <f>Cleaned_SalesTable!I1433</f>
        <v>PayPal</v>
      </c>
      <c r="W1433" s="9">
        <f>Cleaned_SalesTable!J1433</f>
        <v>339.4246</v>
      </c>
      <c r="X1433" s="9">
        <f t="shared" si="134"/>
        <v>450.71</v>
      </c>
      <c r="Y1433" s="9">
        <f t="shared" si="135"/>
        <v>-111.29</v>
      </c>
      <c r="Z1433" s="10">
        <f t="shared" si="136"/>
        <v>-0.32790000000000002</v>
      </c>
      <c r="AA1433" s="4" t="str">
        <f t="shared" si="137"/>
        <v>Standard</v>
      </c>
    </row>
    <row r="1434" spans="1:27" ht="15" customHeight="1" x14ac:dyDescent="0.3">
      <c r="A1434" s="4" t="str">
        <f>Cleaned_SalesTable!A1434</f>
        <v>SALE1432</v>
      </c>
      <c r="B1434" s="26">
        <f>Cleaned_SalesTable!B1434</f>
        <v>45243</v>
      </c>
      <c r="C1434" s="4" t="str">
        <f t="shared" si="132"/>
        <v>Nov-2023</v>
      </c>
      <c r="D1434" s="24">
        <f t="shared" si="133"/>
        <v>2023</v>
      </c>
      <c r="E1434" s="4" t="str">
        <f>Cleaned_SalesTable!C1434</f>
        <v>CUST1383</v>
      </c>
      <c r="F1434" s="4" t="str">
        <f>VLOOKUP(E1434,Cleaned_CustomerTable!$A:$H,2,FALSE())</f>
        <v>Kristine Higgins</v>
      </c>
      <c r="G1434" s="24">
        <f>VLOOKUP(E1434,Cleaned_CustomerTable!$A:$H,3,FALSE())</f>
        <v>27</v>
      </c>
      <c r="H1434" s="4" t="str">
        <f>VLOOKUP(E1434,Cleaned_CustomerTable!$A:$H,8,FALSE())</f>
        <v>Silver</v>
      </c>
      <c r="I1434" s="4" t="str">
        <f>VLOOKUP(E1434,Cleaned_CustomerTable!$A:$H,6,FALSE())</f>
        <v>South Carolina</v>
      </c>
      <c r="J1434" s="4" t="str">
        <f>Cleaned_SalesTable!D1434</f>
        <v>PROD73</v>
      </c>
      <c r="K1434" s="4" t="str">
        <f>VLOOKUP(J1434,Cleaned_ProductTable!$A:$F,2,FALSE())</f>
        <v>Shin Guards – Adult</v>
      </c>
      <c r="L1434" s="4" t="str">
        <f>VLOOKUP(J1434,Cleaned_ProductTable!$A:$F,3,FALSE())</f>
        <v>Sports</v>
      </c>
      <c r="M1434" s="4" t="str">
        <f>VLOOKUP(J1434,Cleaned_ProductTable!$A:$F,4,FALSE())</f>
        <v>French Ltd</v>
      </c>
      <c r="N1434" s="4">
        <f>VLOOKUP(J1434,Cleaned_ProductTable!$A:$F,5,FALSE())</f>
        <v>107.06</v>
      </c>
      <c r="O1434" s="4" t="str">
        <f>Cleaned_SalesTable!E1434</f>
        <v>STORE19</v>
      </c>
      <c r="P1434" s="4" t="str">
        <f>VLOOKUP(O1434,Cleaned_StoreTable!$A:$F,2,FALSE())</f>
        <v>Mann-Austin</v>
      </c>
      <c r="Q1434" s="4" t="str">
        <f>VLOOKUP(O1434,Cleaned_StoreTable!$A:$F,3,FALSE())</f>
        <v>East</v>
      </c>
      <c r="R1434" s="4" t="str">
        <f>VLOOKUP(O1434,Cleaned_StoreTable!$A:$F,5,FALSE())</f>
        <v>Online</v>
      </c>
      <c r="S1434" s="4">
        <f>Cleaned_SalesTable!F1434</f>
        <v>3</v>
      </c>
      <c r="T1434" s="9">
        <f>Cleaned_SalesTable!G1434</f>
        <v>59.37</v>
      </c>
      <c r="U1434" s="8">
        <f>Cleaned_SalesTable!H1434</f>
        <v>0.03</v>
      </c>
      <c r="V1434" s="4" t="str">
        <f>Cleaned_SalesTable!I1434</f>
        <v>PayPal</v>
      </c>
      <c r="W1434" s="9">
        <f>Cleaned_SalesTable!J1434</f>
        <v>172.76669999999999</v>
      </c>
      <c r="X1434" s="9">
        <f t="shared" si="134"/>
        <v>321.18</v>
      </c>
      <c r="Y1434" s="9">
        <f t="shared" si="135"/>
        <v>-148.41</v>
      </c>
      <c r="Z1434" s="10">
        <f t="shared" si="136"/>
        <v>-0.85899999999999999</v>
      </c>
      <c r="AA1434" s="4" t="str">
        <f t="shared" si="137"/>
        <v>Standard</v>
      </c>
    </row>
    <row r="1435" spans="1:27" ht="15" customHeight="1" x14ac:dyDescent="0.3">
      <c r="A1435" s="4" t="str">
        <f>Cleaned_SalesTable!A1435</f>
        <v>SALE1433</v>
      </c>
      <c r="B1435" s="26">
        <f>Cleaned_SalesTable!B1435</f>
        <v>45686</v>
      </c>
      <c r="C1435" s="4" t="str">
        <f t="shared" si="132"/>
        <v>Jan-2025</v>
      </c>
      <c r="D1435" s="24">
        <f t="shared" si="133"/>
        <v>2025</v>
      </c>
      <c r="E1435" s="4" t="str">
        <f>Cleaned_SalesTable!C1435</f>
        <v>CUST1036</v>
      </c>
      <c r="F1435" s="4" t="str">
        <f>VLOOKUP(E1435,Cleaned_CustomerTable!$A:$H,2,FALSE())</f>
        <v>Thomas Phillips</v>
      </c>
      <c r="G1435" s="24">
        <f>VLOOKUP(E1435,Cleaned_CustomerTable!$A:$H,3,FALSE())</f>
        <v>20</v>
      </c>
      <c r="H1435" s="4" t="str">
        <f>VLOOKUP(E1435,Cleaned_CustomerTable!$A:$H,8,FALSE())</f>
        <v>Gold</v>
      </c>
      <c r="I1435" s="4" t="str">
        <f>VLOOKUP(E1435,Cleaned_CustomerTable!$A:$H,6,FALSE())</f>
        <v>Georgia</v>
      </c>
      <c r="J1435" s="4" t="str">
        <f>Cleaned_SalesTable!D1435</f>
        <v>PROD40</v>
      </c>
      <c r="K1435" s="4" t="str">
        <f>VLOOKUP(J1435,Cleaned_ProductTable!$A:$F,2,FALSE())</f>
        <v>Noise-Canceling Headphones</v>
      </c>
      <c r="L1435" s="4" t="str">
        <f>VLOOKUP(J1435,Cleaned_ProductTable!$A:$F,3,FALSE())</f>
        <v>Electronics</v>
      </c>
      <c r="M1435" s="4" t="str">
        <f>VLOOKUP(J1435,Cleaned_ProductTable!$A:$F,4,FALSE())</f>
        <v>Taylor-Hart</v>
      </c>
      <c r="N1435" s="4">
        <f>VLOOKUP(J1435,Cleaned_ProductTable!$A:$F,5,FALSE())</f>
        <v>38.520000000000003</v>
      </c>
      <c r="O1435" s="4" t="str">
        <f>Cleaned_SalesTable!E1435</f>
        <v>STORE1</v>
      </c>
      <c r="P1435" s="4" t="str">
        <f>VLOOKUP(O1435,Cleaned_StoreTable!$A:$F,2,FALSE())</f>
        <v>Martinez, Adkins and Johnson</v>
      </c>
      <c r="Q1435" s="4" t="str">
        <f>VLOOKUP(O1435,Cleaned_StoreTable!$A:$F,3,FALSE())</f>
        <v>North</v>
      </c>
      <c r="R1435" s="4" t="str">
        <f>VLOOKUP(O1435,Cleaned_StoreTable!$A:$F,5,FALSE())</f>
        <v>Flagship</v>
      </c>
      <c r="S1435" s="4">
        <f>Cleaned_SalesTable!F1435</f>
        <v>3</v>
      </c>
      <c r="T1435" s="9">
        <f>Cleaned_SalesTable!G1435</f>
        <v>765.21</v>
      </c>
      <c r="U1435" s="8">
        <f>Cleaned_SalesTable!H1435</f>
        <v>0.14000000000000001</v>
      </c>
      <c r="V1435" s="4" t="str">
        <f>Cleaned_SalesTable!I1435</f>
        <v>COD</v>
      </c>
      <c r="W1435" s="9">
        <f>Cleaned_SalesTable!J1435</f>
        <v>1974.2418</v>
      </c>
      <c r="X1435" s="9">
        <f t="shared" si="134"/>
        <v>115.56</v>
      </c>
      <c r="Y1435" s="9">
        <f t="shared" si="135"/>
        <v>1858.68</v>
      </c>
      <c r="Z1435" s="10">
        <f t="shared" si="136"/>
        <v>0.9415</v>
      </c>
      <c r="AA1435" s="4" t="str">
        <f t="shared" si="137"/>
        <v>High Value</v>
      </c>
    </row>
    <row r="1436" spans="1:27" ht="15" customHeight="1" x14ac:dyDescent="0.3">
      <c r="A1436" s="4" t="str">
        <f>Cleaned_SalesTable!A1436</f>
        <v>SALE1434</v>
      </c>
      <c r="B1436" s="26">
        <f>Cleaned_SalesTable!B1436</f>
        <v>45472</v>
      </c>
      <c r="C1436" s="4" t="str">
        <f t="shared" si="132"/>
        <v>Jun-2024</v>
      </c>
      <c r="D1436" s="24">
        <f t="shared" si="133"/>
        <v>2024</v>
      </c>
      <c r="E1436" s="4" t="str">
        <f>Cleaned_SalesTable!C1436</f>
        <v>CUST1243</v>
      </c>
      <c r="F1436" s="4" t="str">
        <f>VLOOKUP(E1436,Cleaned_CustomerTable!$A:$H,2,FALSE())</f>
        <v>Brian Hammond</v>
      </c>
      <c r="G1436" s="24">
        <f>VLOOKUP(E1436,Cleaned_CustomerTable!$A:$H,3,FALSE())</f>
        <v>56</v>
      </c>
      <c r="H1436" s="4" t="str">
        <f>VLOOKUP(E1436,Cleaned_CustomerTable!$A:$H,8,FALSE())</f>
        <v>Gold</v>
      </c>
      <c r="I1436" s="4" t="str">
        <f>VLOOKUP(E1436,Cleaned_CustomerTable!$A:$H,6,FALSE())</f>
        <v>Texas</v>
      </c>
      <c r="J1436" s="4" t="str">
        <f>Cleaned_SalesTable!D1436</f>
        <v>PROD32</v>
      </c>
      <c r="K1436" s="4" t="str">
        <f>VLOOKUP(J1436,Cleaned_ProductTable!$A:$F,2,FALSE())</f>
        <v>Vitamin C Face Serum</v>
      </c>
      <c r="L1436" s="4" t="str">
        <f>VLOOKUP(J1436,Cleaned_ProductTable!$A:$F,3,FALSE())</f>
        <v>Beauty</v>
      </c>
      <c r="M1436" s="4" t="str">
        <f>VLOOKUP(J1436,Cleaned_ProductTable!$A:$F,4,FALSE())</f>
        <v>Griffin Ltd</v>
      </c>
      <c r="N1436" s="4">
        <f>VLOOKUP(J1436,Cleaned_ProductTable!$A:$F,5,FALSE())</f>
        <v>283.83</v>
      </c>
      <c r="O1436" s="4" t="str">
        <f>Cleaned_SalesTable!E1436</f>
        <v>STORE12</v>
      </c>
      <c r="P1436" s="4" t="str">
        <f>VLOOKUP(O1436,Cleaned_StoreTable!$A:$F,2,FALSE())</f>
        <v>Thomas, Bridges and Harris</v>
      </c>
      <c r="Q1436" s="4" t="str">
        <f>VLOOKUP(O1436,Cleaned_StoreTable!$A:$F,3,FALSE())</f>
        <v>North</v>
      </c>
      <c r="R1436" s="4" t="str">
        <f>VLOOKUP(O1436,Cleaned_StoreTable!$A:$F,5,FALSE())</f>
        <v>Online</v>
      </c>
      <c r="S1436" s="4">
        <f>Cleaned_SalesTable!F1436</f>
        <v>4</v>
      </c>
      <c r="T1436" s="9">
        <f>Cleaned_SalesTable!G1436</f>
        <v>303.56</v>
      </c>
      <c r="U1436" s="8">
        <f>Cleaned_SalesTable!H1436</f>
        <v>0.2</v>
      </c>
      <c r="V1436" s="4" t="str">
        <f>Cleaned_SalesTable!I1436</f>
        <v>COD</v>
      </c>
      <c r="W1436" s="9">
        <f>Cleaned_SalesTable!J1436</f>
        <v>971.39200000000005</v>
      </c>
      <c r="X1436" s="9">
        <f t="shared" si="134"/>
        <v>1135.32</v>
      </c>
      <c r="Y1436" s="9">
        <f t="shared" si="135"/>
        <v>-163.93</v>
      </c>
      <c r="Z1436" s="10">
        <f t="shared" si="136"/>
        <v>-0.16880000000000001</v>
      </c>
      <c r="AA1436" s="4" t="str">
        <f t="shared" si="137"/>
        <v>Standard</v>
      </c>
    </row>
    <row r="1437" spans="1:27" ht="15" customHeight="1" x14ac:dyDescent="0.3">
      <c r="A1437" s="4" t="str">
        <f>Cleaned_SalesTable!A1437</f>
        <v>SALE1435</v>
      </c>
      <c r="B1437" s="26">
        <f>Cleaned_SalesTable!B1437</f>
        <v>45779</v>
      </c>
      <c r="C1437" s="4" t="str">
        <f t="shared" si="132"/>
        <v>May-2025</v>
      </c>
      <c r="D1437" s="24">
        <f t="shared" si="133"/>
        <v>2025</v>
      </c>
      <c r="E1437" s="4" t="str">
        <f>Cleaned_SalesTable!C1437</f>
        <v>CUST1443</v>
      </c>
      <c r="F1437" s="4" t="str">
        <f>VLOOKUP(E1437,Cleaned_CustomerTable!$A:$H,2,FALSE())</f>
        <v>Adam Castro</v>
      </c>
      <c r="G1437" s="24">
        <f>VLOOKUP(E1437,Cleaned_CustomerTable!$A:$H,3,FALSE())</f>
        <v>51</v>
      </c>
      <c r="H1437" s="4" t="str">
        <f>VLOOKUP(E1437,Cleaned_CustomerTable!$A:$H,8,FALSE())</f>
        <v>Silver</v>
      </c>
      <c r="I1437" s="4" t="str">
        <f>VLOOKUP(E1437,Cleaned_CustomerTable!$A:$H,6,FALSE())</f>
        <v>Texas</v>
      </c>
      <c r="J1437" s="4" t="str">
        <f>Cleaned_SalesTable!D1437</f>
        <v>PROD27</v>
      </c>
      <c r="K1437" s="4" t="str">
        <f>VLOOKUP(J1437,Cleaned_ProductTable!$A:$F,2,FALSE())</f>
        <v>Decorative Floor Vase</v>
      </c>
      <c r="L1437" s="4" t="str">
        <f>VLOOKUP(J1437,Cleaned_ProductTable!$A:$F,3,FALSE())</f>
        <v>Home</v>
      </c>
      <c r="M1437" s="4" t="str">
        <f>VLOOKUP(J1437,Cleaned_ProductTable!$A:$F,4,FALSE())</f>
        <v>Khan, Jones and Paul</v>
      </c>
      <c r="N1437" s="4">
        <f>VLOOKUP(J1437,Cleaned_ProductTable!$A:$F,5,FALSE())</f>
        <v>234.81</v>
      </c>
      <c r="O1437" s="4" t="str">
        <f>Cleaned_SalesTable!E1437</f>
        <v>STORE0</v>
      </c>
      <c r="P1437" s="4" t="str">
        <f>VLOOKUP(O1437,Cleaned_StoreTable!$A:$F,2,FALSE())</f>
        <v>Rivera-Warner</v>
      </c>
      <c r="Q1437" s="4" t="str">
        <f>VLOOKUP(O1437,Cleaned_StoreTable!$A:$F,3,FALSE())</f>
        <v>East</v>
      </c>
      <c r="R1437" s="4" t="str">
        <f>VLOOKUP(O1437,Cleaned_StoreTable!$A:$F,5,FALSE())</f>
        <v>Flagship</v>
      </c>
      <c r="S1437" s="4">
        <f>Cleaned_SalesTable!F1437</f>
        <v>1</v>
      </c>
      <c r="T1437" s="9">
        <f>Cleaned_SalesTable!G1437</f>
        <v>640.92999999999995</v>
      </c>
      <c r="U1437" s="8">
        <f>Cleaned_SalesTable!H1437</f>
        <v>0.19</v>
      </c>
      <c r="V1437" s="4" t="str">
        <f>Cleaned_SalesTable!I1437</f>
        <v>PayPal</v>
      </c>
      <c r="W1437" s="9">
        <f>Cleaned_SalesTable!J1437</f>
        <v>519.15329999999994</v>
      </c>
      <c r="X1437" s="9">
        <f t="shared" si="134"/>
        <v>234.81</v>
      </c>
      <c r="Y1437" s="9">
        <f t="shared" si="135"/>
        <v>284.33999999999997</v>
      </c>
      <c r="Z1437" s="10">
        <f t="shared" si="136"/>
        <v>0.54769999999999996</v>
      </c>
      <c r="AA1437" s="4" t="str">
        <f t="shared" si="137"/>
        <v>Standard</v>
      </c>
    </row>
    <row r="1438" spans="1:27" ht="15" customHeight="1" x14ac:dyDescent="0.3">
      <c r="A1438" s="4" t="str">
        <f>Cleaned_SalesTable!A1438</f>
        <v>SALE1436</v>
      </c>
      <c r="B1438" s="26">
        <f>Cleaned_SalesTable!B1438</f>
        <v>45830</v>
      </c>
      <c r="C1438" s="4" t="str">
        <f t="shared" si="132"/>
        <v>Jun-2025</v>
      </c>
      <c r="D1438" s="24">
        <f t="shared" si="133"/>
        <v>2025</v>
      </c>
      <c r="E1438" s="4" t="str">
        <f>Cleaned_SalesTable!C1438</f>
        <v>CUST1174</v>
      </c>
      <c r="F1438" s="4" t="str">
        <f>VLOOKUP(E1438,Cleaned_CustomerTable!$A:$H,2,FALSE())</f>
        <v>Maria Davis</v>
      </c>
      <c r="G1438" s="24">
        <f>VLOOKUP(E1438,Cleaned_CustomerTable!$A:$H,3,FALSE())</f>
        <v>26</v>
      </c>
      <c r="H1438" s="4" t="str">
        <f>VLOOKUP(E1438,Cleaned_CustomerTable!$A:$H,8,FALSE())</f>
        <v>Gold</v>
      </c>
      <c r="I1438" s="4" t="str">
        <f>VLOOKUP(E1438,Cleaned_CustomerTable!$A:$H,6,FALSE())</f>
        <v>Vermont</v>
      </c>
      <c r="J1438" s="4" t="str">
        <f>Cleaned_SalesTable!D1438</f>
        <v>PROD86</v>
      </c>
      <c r="K1438" s="4" t="str">
        <f>VLOOKUP(J1438,Cleaned_ProductTable!$A:$F,2,FALSE())</f>
        <v>Kitchen Cutting Board</v>
      </c>
      <c r="L1438" s="4" t="str">
        <f>VLOOKUP(J1438,Cleaned_ProductTable!$A:$F,3,FALSE())</f>
        <v>Home</v>
      </c>
      <c r="M1438" s="4" t="str">
        <f>VLOOKUP(J1438,Cleaned_ProductTable!$A:$F,4,FALSE())</f>
        <v>Taylor, Dodson and Johnston</v>
      </c>
      <c r="N1438" s="4">
        <f>VLOOKUP(J1438,Cleaned_ProductTable!$A:$F,5,FALSE())</f>
        <v>176.07</v>
      </c>
      <c r="O1438" s="4" t="str">
        <f>Cleaned_SalesTable!E1438</f>
        <v>STORE10</v>
      </c>
      <c r="P1438" s="4" t="str">
        <f>VLOOKUP(O1438,Cleaned_StoreTable!$A:$F,2,FALSE())</f>
        <v>Hill, Wagner and Ballard</v>
      </c>
      <c r="Q1438" s="4" t="str">
        <f>VLOOKUP(O1438,Cleaned_StoreTable!$A:$F,3,FALSE())</f>
        <v>East</v>
      </c>
      <c r="R1438" s="4" t="str">
        <f>VLOOKUP(O1438,Cleaned_StoreTable!$A:$F,5,FALSE())</f>
        <v>Online</v>
      </c>
      <c r="S1438" s="4">
        <f>Cleaned_SalesTable!F1438</f>
        <v>2</v>
      </c>
      <c r="T1438" s="9">
        <f>Cleaned_SalesTable!G1438</f>
        <v>611.25</v>
      </c>
      <c r="U1438" s="8">
        <f>Cleaned_SalesTable!H1438</f>
        <v>0.22</v>
      </c>
      <c r="V1438" s="4" t="str">
        <f>Cleaned_SalesTable!I1438</f>
        <v>Credit Card</v>
      </c>
      <c r="W1438" s="9">
        <f>Cleaned_SalesTable!J1438</f>
        <v>953.55</v>
      </c>
      <c r="X1438" s="9">
        <f t="shared" si="134"/>
        <v>352.14</v>
      </c>
      <c r="Y1438" s="9">
        <f t="shared" si="135"/>
        <v>601.41</v>
      </c>
      <c r="Z1438" s="10">
        <f t="shared" si="136"/>
        <v>0.63070000000000004</v>
      </c>
      <c r="AA1438" s="4" t="str">
        <f t="shared" si="137"/>
        <v>Standard</v>
      </c>
    </row>
    <row r="1439" spans="1:27" ht="15" customHeight="1" x14ac:dyDescent="0.3">
      <c r="A1439" s="4" t="str">
        <f>Cleaned_SalesTable!A1439</f>
        <v>SALE1437</v>
      </c>
      <c r="B1439" s="26">
        <f>Cleaned_SalesTable!B1439</f>
        <v>45756</v>
      </c>
      <c r="C1439" s="4" t="str">
        <f t="shared" si="132"/>
        <v>Apr-2025</v>
      </c>
      <c r="D1439" s="24">
        <f t="shared" si="133"/>
        <v>2025</v>
      </c>
      <c r="E1439" s="4" t="str">
        <f>Cleaned_SalesTable!C1439</f>
        <v>CUST1461</v>
      </c>
      <c r="F1439" s="4" t="str">
        <f>VLOOKUP(E1439,Cleaned_CustomerTable!$A:$H,2,FALSE())</f>
        <v>Paul Cox</v>
      </c>
      <c r="G1439" s="24">
        <f>VLOOKUP(E1439,Cleaned_CustomerTable!$A:$H,3,FALSE())</f>
        <v>60</v>
      </c>
      <c r="H1439" s="4" t="str">
        <f>VLOOKUP(E1439,Cleaned_CustomerTable!$A:$H,8,FALSE())</f>
        <v>Silver</v>
      </c>
      <c r="I1439" s="4" t="str">
        <f>VLOOKUP(E1439,Cleaned_CustomerTable!$A:$H,6,FALSE())</f>
        <v>Kansas</v>
      </c>
      <c r="J1439" s="4" t="str">
        <f>Cleaned_SalesTable!D1439</f>
        <v>PROD66</v>
      </c>
      <c r="K1439" s="4" t="str">
        <f>VLOOKUP(J1439,Cleaned_ProductTable!$A:$F,2,FALSE())</f>
        <v>Women's Hair Dryer Brush</v>
      </c>
      <c r="L1439" s="4" t="str">
        <f>VLOOKUP(J1439,Cleaned_ProductTable!$A:$F,3,FALSE())</f>
        <v>Beauty</v>
      </c>
      <c r="M1439" s="4" t="str">
        <f>VLOOKUP(J1439,Cleaned_ProductTable!$A:$F,4,FALSE())</f>
        <v>Torres, Spencer and Potter</v>
      </c>
      <c r="N1439" s="4">
        <f>VLOOKUP(J1439,Cleaned_ProductTable!$A:$F,5,FALSE())</f>
        <v>340.39</v>
      </c>
      <c r="O1439" s="4" t="str">
        <f>Cleaned_SalesTable!E1439</f>
        <v>STORE1</v>
      </c>
      <c r="P1439" s="4" t="str">
        <f>VLOOKUP(O1439,Cleaned_StoreTable!$A:$F,2,FALSE())</f>
        <v>Martinez, Adkins and Johnson</v>
      </c>
      <c r="Q1439" s="4" t="str">
        <f>VLOOKUP(O1439,Cleaned_StoreTable!$A:$F,3,FALSE())</f>
        <v>North</v>
      </c>
      <c r="R1439" s="4" t="str">
        <f>VLOOKUP(O1439,Cleaned_StoreTable!$A:$F,5,FALSE())</f>
        <v>Flagship</v>
      </c>
      <c r="S1439" s="4">
        <f>Cleaned_SalesTable!F1439</f>
        <v>1</v>
      </c>
      <c r="T1439" s="9">
        <f>Cleaned_SalesTable!G1439</f>
        <v>209.93</v>
      </c>
      <c r="U1439" s="8">
        <f>Cleaned_SalesTable!H1439</f>
        <v>0.21</v>
      </c>
      <c r="V1439" s="4" t="str">
        <f>Cleaned_SalesTable!I1439</f>
        <v>Credit Card</v>
      </c>
      <c r="W1439" s="9">
        <f>Cleaned_SalesTable!J1439</f>
        <v>165.84469999999999</v>
      </c>
      <c r="X1439" s="9">
        <f t="shared" si="134"/>
        <v>340.39</v>
      </c>
      <c r="Y1439" s="9">
        <f t="shared" si="135"/>
        <v>-174.55</v>
      </c>
      <c r="Z1439" s="10">
        <f t="shared" si="136"/>
        <v>-1.0525</v>
      </c>
      <c r="AA1439" s="4" t="str">
        <f t="shared" si="137"/>
        <v>Standard</v>
      </c>
    </row>
    <row r="1440" spans="1:27" ht="15" customHeight="1" x14ac:dyDescent="0.3">
      <c r="A1440" s="4" t="str">
        <f>Cleaned_SalesTable!A1440</f>
        <v>SALE1438</v>
      </c>
      <c r="B1440" s="26">
        <f>Cleaned_SalesTable!B1440</f>
        <v>45847</v>
      </c>
      <c r="C1440" s="4" t="str">
        <f t="shared" si="132"/>
        <v>Jul-2025</v>
      </c>
      <c r="D1440" s="24">
        <f t="shared" si="133"/>
        <v>2025</v>
      </c>
      <c r="E1440" s="4" t="str">
        <f>Cleaned_SalesTable!C1440</f>
        <v>CUST1110</v>
      </c>
      <c r="F1440" s="4" t="str">
        <f>VLOOKUP(E1440,Cleaned_CustomerTable!$A:$H,2,FALSE())</f>
        <v>Ashley Griffin</v>
      </c>
      <c r="G1440" s="24">
        <f>VLOOKUP(E1440,Cleaned_CustomerTable!$A:$H,3,FALSE())</f>
        <v>40</v>
      </c>
      <c r="H1440" s="4" t="str">
        <f>VLOOKUP(E1440,Cleaned_CustomerTable!$A:$H,8,FALSE())</f>
        <v>Gold</v>
      </c>
      <c r="I1440" s="4" t="str">
        <f>VLOOKUP(E1440,Cleaned_CustomerTable!$A:$H,6,FALSE())</f>
        <v>Maryland</v>
      </c>
      <c r="J1440" s="4" t="str">
        <f>Cleaned_SalesTable!D1440</f>
        <v>PROD99</v>
      </c>
      <c r="K1440" s="4" t="str">
        <f>VLOOKUP(J1440,Cleaned_ProductTable!$A:$F,2,FALSE())</f>
        <v>Stainless Steel Cookware Set</v>
      </c>
      <c r="L1440" s="4" t="str">
        <f>VLOOKUP(J1440,Cleaned_ProductTable!$A:$F,3,FALSE())</f>
        <v>Home</v>
      </c>
      <c r="M1440" s="4" t="str">
        <f>VLOOKUP(J1440,Cleaned_ProductTable!$A:$F,4,FALSE())</f>
        <v>Campbell Ltd</v>
      </c>
      <c r="N1440" s="4">
        <f>VLOOKUP(J1440,Cleaned_ProductTable!$A:$F,5,FALSE())</f>
        <v>201.41</v>
      </c>
      <c r="O1440" s="4" t="str">
        <f>Cleaned_SalesTable!E1440</f>
        <v>STORE10</v>
      </c>
      <c r="P1440" s="4" t="str">
        <f>VLOOKUP(O1440,Cleaned_StoreTable!$A:$F,2,FALSE())</f>
        <v>Hill, Wagner and Ballard</v>
      </c>
      <c r="Q1440" s="4" t="str">
        <f>VLOOKUP(O1440,Cleaned_StoreTable!$A:$F,3,FALSE())</f>
        <v>East</v>
      </c>
      <c r="R1440" s="4" t="str">
        <f>VLOOKUP(O1440,Cleaned_StoreTable!$A:$F,5,FALSE())</f>
        <v>Online</v>
      </c>
      <c r="S1440" s="4">
        <f>Cleaned_SalesTable!F1440</f>
        <v>3</v>
      </c>
      <c r="T1440" s="9">
        <f>Cleaned_SalesTable!G1440</f>
        <v>130.38999999999999</v>
      </c>
      <c r="U1440" s="8">
        <f>Cleaned_SalesTable!H1440</f>
        <v>0.24</v>
      </c>
      <c r="V1440" s="4" t="str">
        <f>Cleaned_SalesTable!I1440</f>
        <v>PayPal</v>
      </c>
      <c r="W1440" s="9">
        <f>Cleaned_SalesTable!J1440</f>
        <v>297.28919999999999</v>
      </c>
      <c r="X1440" s="9">
        <f t="shared" si="134"/>
        <v>604.23</v>
      </c>
      <c r="Y1440" s="9">
        <f t="shared" si="135"/>
        <v>-306.94</v>
      </c>
      <c r="Z1440" s="10">
        <f t="shared" si="136"/>
        <v>-1.0325</v>
      </c>
      <c r="AA1440" s="4" t="str">
        <f t="shared" si="137"/>
        <v>Standard</v>
      </c>
    </row>
    <row r="1441" spans="1:27" ht="15" customHeight="1" x14ac:dyDescent="0.3">
      <c r="A1441" s="4" t="str">
        <f>Cleaned_SalesTable!A1441</f>
        <v>SALE1439</v>
      </c>
      <c r="B1441" s="26">
        <f>Cleaned_SalesTable!B1441</f>
        <v>45322</v>
      </c>
      <c r="C1441" s="4" t="str">
        <f t="shared" si="132"/>
        <v>Jan-2024</v>
      </c>
      <c r="D1441" s="24">
        <f t="shared" si="133"/>
        <v>2024</v>
      </c>
      <c r="E1441" s="4" t="str">
        <f>Cleaned_SalesTable!C1441</f>
        <v>CUST1291</v>
      </c>
      <c r="F1441" s="4" t="str">
        <f>VLOOKUP(E1441,Cleaned_CustomerTable!$A:$H,2,FALSE())</f>
        <v>James Powell</v>
      </c>
      <c r="G1441" s="24">
        <f>VLOOKUP(E1441,Cleaned_CustomerTable!$A:$H,3,FALSE())</f>
        <v>40</v>
      </c>
      <c r="H1441" s="4" t="str">
        <f>VLOOKUP(E1441,Cleaned_CustomerTable!$A:$H,8,FALSE())</f>
        <v>Bronze</v>
      </c>
      <c r="I1441" s="4" t="str">
        <f>VLOOKUP(E1441,Cleaned_CustomerTable!$A:$H,6,FALSE())</f>
        <v>Missouri</v>
      </c>
      <c r="J1441" s="4" t="str">
        <f>Cleaned_SalesTable!D1441</f>
        <v>PROD93</v>
      </c>
      <c r="K1441" s="4" t="str">
        <f>VLOOKUP(J1441,Cleaned_ProductTable!$A:$F,2,FALSE())</f>
        <v>USB-C Laptop Charger</v>
      </c>
      <c r="L1441" s="4" t="str">
        <f>VLOOKUP(J1441,Cleaned_ProductTable!$A:$F,3,FALSE())</f>
        <v>Electronics</v>
      </c>
      <c r="M1441" s="4" t="str">
        <f>VLOOKUP(J1441,Cleaned_ProductTable!$A:$F,4,FALSE())</f>
        <v>Martin LLC</v>
      </c>
      <c r="N1441" s="4">
        <f>VLOOKUP(J1441,Cleaned_ProductTable!$A:$F,5,FALSE())</f>
        <v>377.52</v>
      </c>
      <c r="O1441" s="4" t="str">
        <f>Cleaned_SalesTable!E1441</f>
        <v>STORE7</v>
      </c>
      <c r="P1441" s="4" t="str">
        <f>VLOOKUP(O1441,Cleaned_StoreTable!$A:$F,2,FALSE())</f>
        <v>Martinez-Mullins</v>
      </c>
      <c r="Q1441" s="4" t="str">
        <f>VLOOKUP(O1441,Cleaned_StoreTable!$A:$F,3,FALSE())</f>
        <v>South</v>
      </c>
      <c r="R1441" s="4" t="str">
        <f>VLOOKUP(O1441,Cleaned_StoreTable!$A:$F,5,FALSE())</f>
        <v>Online</v>
      </c>
      <c r="S1441" s="4">
        <f>Cleaned_SalesTable!F1441</f>
        <v>2</v>
      </c>
      <c r="T1441" s="9">
        <f>Cleaned_SalesTable!G1441</f>
        <v>846.18</v>
      </c>
      <c r="U1441" s="8">
        <f>Cleaned_SalesTable!H1441</f>
        <v>0.1</v>
      </c>
      <c r="V1441" s="4" t="str">
        <f>Cleaned_SalesTable!I1441</f>
        <v>COD</v>
      </c>
      <c r="W1441" s="9">
        <f>Cleaned_SalesTable!J1441</f>
        <v>1523.124</v>
      </c>
      <c r="X1441" s="9">
        <f t="shared" si="134"/>
        <v>755.04</v>
      </c>
      <c r="Y1441" s="9">
        <f t="shared" si="135"/>
        <v>768.08</v>
      </c>
      <c r="Z1441" s="10">
        <f t="shared" si="136"/>
        <v>0.50429999999999997</v>
      </c>
      <c r="AA1441" s="4" t="str">
        <f t="shared" si="137"/>
        <v>High Value</v>
      </c>
    </row>
    <row r="1442" spans="1:27" ht="15" customHeight="1" x14ac:dyDescent="0.3">
      <c r="A1442" s="4" t="str">
        <f>Cleaned_SalesTable!A1442</f>
        <v>SALE1440</v>
      </c>
      <c r="B1442" s="26">
        <f>Cleaned_SalesTable!B1442</f>
        <v>45829</v>
      </c>
      <c r="C1442" s="4" t="str">
        <f t="shared" si="132"/>
        <v>Jun-2025</v>
      </c>
      <c r="D1442" s="24">
        <f t="shared" si="133"/>
        <v>2025</v>
      </c>
      <c r="E1442" s="4" t="str">
        <f>Cleaned_SalesTable!C1442</f>
        <v>CUST1354</v>
      </c>
      <c r="F1442" s="4" t="str">
        <f>VLOOKUP(E1442,Cleaned_CustomerTable!$A:$H,2,FALSE())</f>
        <v>Ryan Torres</v>
      </c>
      <c r="G1442" s="24">
        <f>VLOOKUP(E1442,Cleaned_CustomerTable!$A:$H,3,FALSE())</f>
        <v>38</v>
      </c>
      <c r="H1442" s="4" t="str">
        <f>VLOOKUP(E1442,Cleaned_CustomerTable!$A:$H,8,FALSE())</f>
        <v>Silver</v>
      </c>
      <c r="I1442" s="4" t="str">
        <f>VLOOKUP(E1442,Cleaned_CustomerTable!$A:$H,6,FALSE())</f>
        <v>Connecticut</v>
      </c>
      <c r="J1442" s="4" t="str">
        <f>Cleaned_SalesTable!D1442</f>
        <v>PROD70</v>
      </c>
      <c r="K1442" s="4" t="str">
        <f>VLOOKUP(J1442,Cleaned_ProductTable!$A:$F,2,FALSE())</f>
        <v>Kitchen Storage Rack</v>
      </c>
      <c r="L1442" s="4" t="str">
        <f>VLOOKUP(J1442,Cleaned_ProductTable!$A:$F,3,FALSE())</f>
        <v>Home</v>
      </c>
      <c r="M1442" s="4" t="str">
        <f>VLOOKUP(J1442,Cleaned_ProductTable!$A:$F,4,FALSE())</f>
        <v>Duran Group</v>
      </c>
      <c r="N1442" s="4">
        <f>VLOOKUP(J1442,Cleaned_ProductTable!$A:$F,5,FALSE())</f>
        <v>138.05000000000001</v>
      </c>
      <c r="O1442" s="4" t="str">
        <f>Cleaned_SalesTable!E1442</f>
        <v>STORE14</v>
      </c>
      <c r="P1442" s="4" t="str">
        <f>VLOOKUP(O1442,Cleaned_StoreTable!$A:$F,2,FALSE())</f>
        <v>Mcdonald Inc</v>
      </c>
      <c r="Q1442" s="4" t="str">
        <f>VLOOKUP(O1442,Cleaned_StoreTable!$A:$F,3,FALSE())</f>
        <v>South</v>
      </c>
      <c r="R1442" s="4" t="str">
        <f>VLOOKUP(O1442,Cleaned_StoreTable!$A:$F,5,FALSE())</f>
        <v>Outlet</v>
      </c>
      <c r="S1442" s="4">
        <f>Cleaned_SalesTable!F1442</f>
        <v>2</v>
      </c>
      <c r="T1442" s="9">
        <f>Cleaned_SalesTable!G1442</f>
        <v>424.53</v>
      </c>
      <c r="U1442" s="8">
        <f>Cleaned_SalesTable!H1442</f>
        <v>0.14000000000000001</v>
      </c>
      <c r="V1442" s="4" t="str">
        <f>Cleaned_SalesTable!I1442</f>
        <v>COD</v>
      </c>
      <c r="W1442" s="9">
        <f>Cleaned_SalesTable!J1442</f>
        <v>730.19159999999999</v>
      </c>
      <c r="X1442" s="9">
        <f t="shared" si="134"/>
        <v>276.10000000000002</v>
      </c>
      <c r="Y1442" s="9">
        <f t="shared" si="135"/>
        <v>454.09</v>
      </c>
      <c r="Z1442" s="10">
        <f t="shared" si="136"/>
        <v>0.62190000000000001</v>
      </c>
      <c r="AA1442" s="4" t="str">
        <f t="shared" si="137"/>
        <v>Standard</v>
      </c>
    </row>
    <row r="1443" spans="1:27" ht="15" customHeight="1" x14ac:dyDescent="0.3">
      <c r="A1443" s="4" t="str">
        <f>Cleaned_SalesTable!A1443</f>
        <v>SALE1441</v>
      </c>
      <c r="B1443" s="26">
        <f>Cleaned_SalesTable!B1443</f>
        <v>45539</v>
      </c>
      <c r="C1443" s="4" t="str">
        <f t="shared" si="132"/>
        <v>Sep-2024</v>
      </c>
      <c r="D1443" s="24">
        <f t="shared" si="133"/>
        <v>2024</v>
      </c>
      <c r="E1443" s="4" t="str">
        <f>Cleaned_SalesTable!C1443</f>
        <v>CUST1258</v>
      </c>
      <c r="F1443" s="4" t="str">
        <f>VLOOKUP(E1443,Cleaned_CustomerTable!$A:$H,2,FALSE())</f>
        <v>Sarah Stewart</v>
      </c>
      <c r="G1443" s="24">
        <f>VLOOKUP(E1443,Cleaned_CustomerTable!$A:$H,3,FALSE())</f>
        <v>24</v>
      </c>
      <c r="H1443" s="4" t="str">
        <f>VLOOKUP(E1443,Cleaned_CustomerTable!$A:$H,8,FALSE())</f>
        <v>Platinum</v>
      </c>
      <c r="I1443" s="4" t="str">
        <f>VLOOKUP(E1443,Cleaned_CustomerTable!$A:$H,6,FALSE())</f>
        <v>Texas</v>
      </c>
      <c r="J1443" s="4" t="str">
        <f>Cleaned_SalesTable!D1443</f>
        <v>PROD88</v>
      </c>
      <c r="K1443" s="4" t="str">
        <f>VLOOKUP(J1443,Cleaned_ProductTable!$A:$F,2,FALSE())</f>
        <v>Sports Wrist Sweatbands</v>
      </c>
      <c r="L1443" s="4" t="str">
        <f>VLOOKUP(J1443,Cleaned_ProductTable!$A:$F,3,FALSE())</f>
        <v>Sports</v>
      </c>
      <c r="M1443" s="4" t="str">
        <f>VLOOKUP(J1443,Cleaned_ProductTable!$A:$F,4,FALSE())</f>
        <v>Olsen-Daniels</v>
      </c>
      <c r="N1443" s="4">
        <f>VLOOKUP(J1443,Cleaned_ProductTable!$A:$F,5,FALSE())</f>
        <v>131.24</v>
      </c>
      <c r="O1443" s="4" t="str">
        <f>Cleaned_SalesTable!E1443</f>
        <v>STORE14</v>
      </c>
      <c r="P1443" s="4" t="str">
        <f>VLOOKUP(O1443,Cleaned_StoreTable!$A:$F,2,FALSE())</f>
        <v>Mcdonald Inc</v>
      </c>
      <c r="Q1443" s="4" t="str">
        <f>VLOOKUP(O1443,Cleaned_StoreTable!$A:$F,3,FALSE())</f>
        <v>South</v>
      </c>
      <c r="R1443" s="4" t="str">
        <f>VLOOKUP(O1443,Cleaned_StoreTable!$A:$F,5,FALSE())</f>
        <v>Outlet</v>
      </c>
      <c r="S1443" s="4">
        <f>Cleaned_SalesTable!F1443</f>
        <v>4</v>
      </c>
      <c r="T1443" s="9">
        <f>Cleaned_SalesTable!G1443</f>
        <v>450.42</v>
      </c>
      <c r="U1443" s="8">
        <f>Cleaned_SalesTable!H1443</f>
        <v>0.08</v>
      </c>
      <c r="V1443" s="4" t="str">
        <f>Cleaned_SalesTable!I1443</f>
        <v>COD</v>
      </c>
      <c r="W1443" s="9">
        <f>Cleaned_SalesTable!J1443</f>
        <v>1657.5455999999999</v>
      </c>
      <c r="X1443" s="9">
        <f t="shared" si="134"/>
        <v>524.96</v>
      </c>
      <c r="Y1443" s="9">
        <f t="shared" si="135"/>
        <v>1132.5899999999999</v>
      </c>
      <c r="Z1443" s="10">
        <f t="shared" si="136"/>
        <v>0.68330000000000002</v>
      </c>
      <c r="AA1443" s="4" t="str">
        <f t="shared" si="137"/>
        <v>High Value</v>
      </c>
    </row>
    <row r="1444" spans="1:27" ht="15" customHeight="1" x14ac:dyDescent="0.3">
      <c r="A1444" s="4" t="str">
        <f>Cleaned_SalesTable!A1444</f>
        <v>SALE1442</v>
      </c>
      <c r="B1444" s="26">
        <f>Cleaned_SalesTable!B1444</f>
        <v>45893</v>
      </c>
      <c r="C1444" s="4" t="str">
        <f t="shared" si="132"/>
        <v>Aug-2025</v>
      </c>
      <c r="D1444" s="24">
        <f t="shared" si="133"/>
        <v>2025</v>
      </c>
      <c r="E1444" s="4" t="str">
        <f>Cleaned_SalesTable!C1444</f>
        <v>CUST1156</v>
      </c>
      <c r="F1444" s="4" t="str">
        <f>VLOOKUP(E1444,Cleaned_CustomerTable!$A:$H,2,FALSE())</f>
        <v>Maria Sanchez</v>
      </c>
      <c r="G1444" s="24">
        <f>VLOOKUP(E1444,Cleaned_CustomerTable!$A:$H,3,FALSE())</f>
        <v>46</v>
      </c>
      <c r="H1444" s="4" t="str">
        <f>VLOOKUP(E1444,Cleaned_CustomerTable!$A:$H,8,FALSE())</f>
        <v>Bronze</v>
      </c>
      <c r="I1444" s="4" t="str">
        <f>VLOOKUP(E1444,Cleaned_CustomerTable!$A:$H,6,FALSE())</f>
        <v>North Dakota</v>
      </c>
      <c r="J1444" s="4" t="str">
        <f>Cleaned_SalesTable!D1444</f>
        <v>PROD26</v>
      </c>
      <c r="K1444" s="4" t="str">
        <f>VLOOKUP(J1444,Cleaned_ProductTable!$A:$F,2,FALSE())</f>
        <v>Wireless Bluetooth Speaker</v>
      </c>
      <c r="L1444" s="4" t="str">
        <f>VLOOKUP(J1444,Cleaned_ProductTable!$A:$F,3,FALSE())</f>
        <v>Electronics</v>
      </c>
      <c r="M1444" s="4" t="str">
        <f>VLOOKUP(J1444,Cleaned_ProductTable!$A:$F,4,FALSE())</f>
        <v>Reed-Schmidt</v>
      </c>
      <c r="N1444" s="4">
        <f>VLOOKUP(J1444,Cleaned_ProductTable!$A:$F,5,FALSE())</f>
        <v>322.41000000000003</v>
      </c>
      <c r="O1444" s="4" t="str">
        <f>Cleaned_SalesTable!E1444</f>
        <v>STORE9</v>
      </c>
      <c r="P1444" s="4" t="str">
        <f>VLOOKUP(O1444,Cleaned_StoreTable!$A:$F,2,FALSE())</f>
        <v>Moore, Padilla and Butler</v>
      </c>
      <c r="Q1444" s="4" t="str">
        <f>VLOOKUP(O1444,Cleaned_StoreTable!$A:$F,3,FALSE())</f>
        <v>South</v>
      </c>
      <c r="R1444" s="4" t="str">
        <f>VLOOKUP(O1444,Cleaned_StoreTable!$A:$F,5,FALSE())</f>
        <v>Flagship</v>
      </c>
      <c r="S1444" s="4">
        <f>Cleaned_SalesTable!F1444</f>
        <v>4</v>
      </c>
      <c r="T1444" s="9">
        <f>Cleaned_SalesTable!G1444</f>
        <v>896.91</v>
      </c>
      <c r="U1444" s="8">
        <f>Cleaned_SalesTable!H1444</f>
        <v>0.1</v>
      </c>
      <c r="V1444" s="4" t="str">
        <f>Cleaned_SalesTable!I1444</f>
        <v>Credit Card</v>
      </c>
      <c r="W1444" s="9">
        <f>Cleaned_SalesTable!J1444</f>
        <v>3228.8760000000002</v>
      </c>
      <c r="X1444" s="9">
        <f t="shared" si="134"/>
        <v>1289.6400000000001</v>
      </c>
      <c r="Y1444" s="9">
        <f t="shared" si="135"/>
        <v>1939.24</v>
      </c>
      <c r="Z1444" s="10">
        <f t="shared" si="136"/>
        <v>0.60060000000000002</v>
      </c>
      <c r="AA1444" s="4" t="str">
        <f t="shared" si="137"/>
        <v>High Value</v>
      </c>
    </row>
    <row r="1445" spans="1:27" ht="15" customHeight="1" x14ac:dyDescent="0.3">
      <c r="A1445" s="4" t="str">
        <f>Cleaned_SalesTable!A1445</f>
        <v>SALE1443</v>
      </c>
      <c r="B1445" s="26">
        <f>Cleaned_SalesTable!B1445</f>
        <v>45814</v>
      </c>
      <c r="C1445" s="4" t="str">
        <f t="shared" si="132"/>
        <v>Jun-2025</v>
      </c>
      <c r="D1445" s="24">
        <f t="shared" si="133"/>
        <v>2025</v>
      </c>
      <c r="E1445" s="4" t="str">
        <f>Cleaned_SalesTable!C1445</f>
        <v>CUST1485</v>
      </c>
      <c r="F1445" s="4" t="str">
        <f>VLOOKUP(E1445,Cleaned_CustomerTable!$A:$H,2,FALSE())</f>
        <v>Sara Ingram</v>
      </c>
      <c r="G1445" s="24">
        <f>VLOOKUP(E1445,Cleaned_CustomerTable!$A:$H,3,FALSE())</f>
        <v>46</v>
      </c>
      <c r="H1445" s="4" t="str">
        <f>VLOOKUP(E1445,Cleaned_CustomerTable!$A:$H,8,FALSE())</f>
        <v>Bronze</v>
      </c>
      <c r="I1445" s="4" t="str">
        <f>VLOOKUP(E1445,Cleaned_CustomerTable!$A:$H,6,FALSE())</f>
        <v>Virginia</v>
      </c>
      <c r="J1445" s="4" t="str">
        <f>Cleaned_SalesTable!D1445</f>
        <v>PROD97</v>
      </c>
      <c r="K1445" s="4" t="str">
        <f>VLOOKUP(J1445,Cleaned_ProductTable!$A:$F,2,FALSE())</f>
        <v>Cricket Bat</v>
      </c>
      <c r="L1445" s="4" t="str">
        <f>VLOOKUP(J1445,Cleaned_ProductTable!$A:$F,3,FALSE())</f>
        <v>Sports</v>
      </c>
      <c r="M1445" s="4" t="str">
        <f>VLOOKUP(J1445,Cleaned_ProductTable!$A:$F,4,FALSE())</f>
        <v>Khan LLC</v>
      </c>
      <c r="N1445" s="4">
        <f>VLOOKUP(J1445,Cleaned_ProductTable!$A:$F,5,FALSE())</f>
        <v>245.98</v>
      </c>
      <c r="O1445" s="4" t="str">
        <f>Cleaned_SalesTable!E1445</f>
        <v>STORE10</v>
      </c>
      <c r="P1445" s="4" t="str">
        <f>VLOOKUP(O1445,Cleaned_StoreTable!$A:$F,2,FALSE())</f>
        <v>Hill, Wagner and Ballard</v>
      </c>
      <c r="Q1445" s="4" t="str">
        <f>VLOOKUP(O1445,Cleaned_StoreTable!$A:$F,3,FALSE())</f>
        <v>East</v>
      </c>
      <c r="R1445" s="4" t="str">
        <f>VLOOKUP(O1445,Cleaned_StoreTable!$A:$F,5,FALSE())</f>
        <v>Online</v>
      </c>
      <c r="S1445" s="4">
        <f>Cleaned_SalesTable!F1445</f>
        <v>3</v>
      </c>
      <c r="T1445" s="9">
        <f>Cleaned_SalesTable!G1445</f>
        <v>679.38</v>
      </c>
      <c r="U1445" s="8">
        <f>Cleaned_SalesTable!H1445</f>
        <v>0.3</v>
      </c>
      <c r="V1445" s="4" t="str">
        <f>Cleaned_SalesTable!I1445</f>
        <v>COD</v>
      </c>
      <c r="W1445" s="9">
        <f>Cleaned_SalesTable!J1445</f>
        <v>1426.6980000000001</v>
      </c>
      <c r="X1445" s="9">
        <f t="shared" si="134"/>
        <v>737.94</v>
      </c>
      <c r="Y1445" s="9">
        <f t="shared" si="135"/>
        <v>688.76</v>
      </c>
      <c r="Z1445" s="10">
        <f t="shared" si="136"/>
        <v>0.48280000000000001</v>
      </c>
      <c r="AA1445" s="4" t="str">
        <f t="shared" si="137"/>
        <v>High Value</v>
      </c>
    </row>
    <row r="1446" spans="1:27" ht="15" customHeight="1" x14ac:dyDescent="0.3">
      <c r="A1446" s="4" t="str">
        <f>Cleaned_SalesTable!A1446</f>
        <v>SALE1444</v>
      </c>
      <c r="B1446" s="26">
        <f>Cleaned_SalesTable!B1446</f>
        <v>45571</v>
      </c>
      <c r="C1446" s="4" t="str">
        <f t="shared" si="132"/>
        <v>Oct-2024</v>
      </c>
      <c r="D1446" s="24">
        <f t="shared" si="133"/>
        <v>2024</v>
      </c>
      <c r="E1446" s="4" t="str">
        <f>Cleaned_SalesTable!C1446</f>
        <v>CUST1016</v>
      </c>
      <c r="F1446" s="4" t="str">
        <f>VLOOKUP(E1446,Cleaned_CustomerTable!$A:$H,2,FALSE())</f>
        <v>John Scott</v>
      </c>
      <c r="G1446" s="24">
        <f>VLOOKUP(E1446,Cleaned_CustomerTable!$A:$H,3,FALSE())</f>
        <v>24</v>
      </c>
      <c r="H1446" s="4" t="str">
        <f>VLOOKUP(E1446,Cleaned_CustomerTable!$A:$H,8,FALSE())</f>
        <v>Bronze</v>
      </c>
      <c r="I1446" s="4" t="str">
        <f>VLOOKUP(E1446,Cleaned_CustomerTable!$A:$H,6,FALSE())</f>
        <v>Pennsylvania</v>
      </c>
      <c r="J1446" s="4" t="str">
        <f>Cleaned_SalesTable!D1446</f>
        <v>PROD80</v>
      </c>
      <c r="K1446" s="4" t="str">
        <f>VLOOKUP(J1446,Cleaned_ProductTable!$A:$F,2,FALSE())</f>
        <v>Wall-Mounted Spice Rack</v>
      </c>
      <c r="L1446" s="4" t="str">
        <f>VLOOKUP(J1446,Cleaned_ProductTable!$A:$F,3,FALSE())</f>
        <v>Home</v>
      </c>
      <c r="M1446" s="4" t="str">
        <f>VLOOKUP(J1446,Cleaned_ProductTable!$A:$F,4,FALSE())</f>
        <v>Allison Ltd</v>
      </c>
      <c r="N1446" s="4">
        <f>VLOOKUP(J1446,Cleaned_ProductTable!$A:$F,5,FALSE())</f>
        <v>143.43</v>
      </c>
      <c r="O1446" s="4" t="str">
        <f>Cleaned_SalesTable!E1446</f>
        <v>STORE16</v>
      </c>
      <c r="P1446" s="4" t="str">
        <f>VLOOKUP(O1446,Cleaned_StoreTable!$A:$F,2,FALSE())</f>
        <v>Frederick-Wright</v>
      </c>
      <c r="Q1446" s="4" t="str">
        <f>VLOOKUP(O1446,Cleaned_StoreTable!$A:$F,3,FALSE())</f>
        <v>West</v>
      </c>
      <c r="R1446" s="4" t="str">
        <f>VLOOKUP(O1446,Cleaned_StoreTable!$A:$F,5,FALSE())</f>
        <v>Flagship</v>
      </c>
      <c r="S1446" s="4">
        <f>Cleaned_SalesTable!F1446</f>
        <v>3</v>
      </c>
      <c r="T1446" s="9">
        <f>Cleaned_SalesTable!G1446</f>
        <v>483.63</v>
      </c>
      <c r="U1446" s="8">
        <f>Cleaned_SalesTable!H1446</f>
        <v>0</v>
      </c>
      <c r="V1446" s="4" t="str">
        <f>Cleaned_SalesTable!I1446</f>
        <v>Credit Card</v>
      </c>
      <c r="W1446" s="9">
        <f>Cleaned_SalesTable!J1446</f>
        <v>1450.89</v>
      </c>
      <c r="X1446" s="9">
        <f t="shared" si="134"/>
        <v>430.29</v>
      </c>
      <c r="Y1446" s="9">
        <f t="shared" si="135"/>
        <v>1020.6</v>
      </c>
      <c r="Z1446" s="10">
        <f t="shared" si="136"/>
        <v>0.70340000000000003</v>
      </c>
      <c r="AA1446" s="4" t="str">
        <f t="shared" si="137"/>
        <v>High Value</v>
      </c>
    </row>
    <row r="1447" spans="1:27" ht="15" customHeight="1" x14ac:dyDescent="0.3">
      <c r="A1447" s="4" t="str">
        <f>Cleaned_SalesTable!A1447</f>
        <v>SALE1445</v>
      </c>
      <c r="B1447" s="26">
        <f>Cleaned_SalesTable!B1447</f>
        <v>45542</v>
      </c>
      <c r="C1447" s="4" t="str">
        <f t="shared" si="132"/>
        <v>Sep-2024</v>
      </c>
      <c r="D1447" s="24">
        <f t="shared" si="133"/>
        <v>2024</v>
      </c>
      <c r="E1447" s="4" t="str">
        <f>Cleaned_SalesTable!C1447</f>
        <v>CUST1030</v>
      </c>
      <c r="F1447" s="4" t="str">
        <f>VLOOKUP(E1447,Cleaned_CustomerTable!$A:$H,2,FALSE())</f>
        <v>Jessica Acevedo</v>
      </c>
      <c r="G1447" s="24">
        <f>VLOOKUP(E1447,Cleaned_CustomerTable!$A:$H,3,FALSE())</f>
        <v>64</v>
      </c>
      <c r="H1447" s="4" t="str">
        <f>VLOOKUP(E1447,Cleaned_CustomerTable!$A:$H,8,FALSE())</f>
        <v>Bronze</v>
      </c>
      <c r="I1447" s="4" t="str">
        <f>VLOOKUP(E1447,Cleaned_CustomerTable!$A:$H,6,FALSE())</f>
        <v>Pennsylvania</v>
      </c>
      <c r="J1447" s="4" t="str">
        <f>Cleaned_SalesTable!D1447</f>
        <v>PROD39</v>
      </c>
      <c r="K1447" s="4" t="str">
        <f>VLOOKUP(J1447,Cleaned_ProductTable!$A:$F,2,FALSE())</f>
        <v>Portable Power Bank</v>
      </c>
      <c r="L1447" s="4" t="str">
        <f>VLOOKUP(J1447,Cleaned_ProductTable!$A:$F,3,FALSE())</f>
        <v>Electronics</v>
      </c>
      <c r="M1447" s="4" t="str">
        <f>VLOOKUP(J1447,Cleaned_ProductTable!$A:$F,4,FALSE())</f>
        <v>Cummings and Sons</v>
      </c>
      <c r="N1447" s="4">
        <f>VLOOKUP(J1447,Cleaned_ProductTable!$A:$F,5,FALSE())</f>
        <v>326.06</v>
      </c>
      <c r="O1447" s="4" t="str">
        <f>Cleaned_SalesTable!E1447</f>
        <v>STORE0</v>
      </c>
      <c r="P1447" s="4" t="str">
        <f>VLOOKUP(O1447,Cleaned_StoreTable!$A:$F,2,FALSE())</f>
        <v>Rivera-Warner</v>
      </c>
      <c r="Q1447" s="4" t="str">
        <f>VLOOKUP(O1447,Cleaned_StoreTable!$A:$F,3,FALSE())</f>
        <v>East</v>
      </c>
      <c r="R1447" s="4" t="str">
        <f>VLOOKUP(O1447,Cleaned_StoreTable!$A:$F,5,FALSE())</f>
        <v>Flagship</v>
      </c>
      <c r="S1447" s="4">
        <f>Cleaned_SalesTable!F1447</f>
        <v>3</v>
      </c>
      <c r="T1447" s="9">
        <f>Cleaned_SalesTable!G1447</f>
        <v>158.27000000000001</v>
      </c>
      <c r="U1447" s="8">
        <f>Cleaned_SalesTable!H1447</f>
        <v>0.24</v>
      </c>
      <c r="V1447" s="4" t="str">
        <f>Cleaned_SalesTable!I1447</f>
        <v>COD</v>
      </c>
      <c r="W1447" s="9">
        <f>Cleaned_SalesTable!J1447</f>
        <v>360.85559999999998</v>
      </c>
      <c r="X1447" s="9">
        <f t="shared" si="134"/>
        <v>978.18</v>
      </c>
      <c r="Y1447" s="9">
        <f t="shared" si="135"/>
        <v>-617.32000000000005</v>
      </c>
      <c r="Z1447" s="10">
        <f t="shared" si="136"/>
        <v>-1.7107000000000001</v>
      </c>
      <c r="AA1447" s="4" t="str">
        <f t="shared" si="137"/>
        <v>Standard</v>
      </c>
    </row>
    <row r="1448" spans="1:27" ht="15" customHeight="1" x14ac:dyDescent="0.3">
      <c r="A1448" s="4" t="str">
        <f>Cleaned_SalesTable!A1448</f>
        <v>SALE1446</v>
      </c>
      <c r="B1448" s="26">
        <f>Cleaned_SalesTable!B1448</f>
        <v>45758</v>
      </c>
      <c r="C1448" s="4" t="str">
        <f t="shared" si="132"/>
        <v>Apr-2025</v>
      </c>
      <c r="D1448" s="24">
        <f t="shared" si="133"/>
        <v>2025</v>
      </c>
      <c r="E1448" s="4" t="str">
        <f>Cleaned_SalesTable!C1448</f>
        <v>CUST1115</v>
      </c>
      <c r="F1448" s="4" t="str">
        <f>VLOOKUP(E1448,Cleaned_CustomerTable!$A:$H,2,FALSE())</f>
        <v>Tyler Conrad</v>
      </c>
      <c r="G1448" s="24">
        <f>VLOOKUP(E1448,Cleaned_CustomerTable!$A:$H,3,FALSE())</f>
        <v>53</v>
      </c>
      <c r="H1448" s="4" t="str">
        <f>VLOOKUP(E1448,Cleaned_CustomerTable!$A:$H,8,FALSE())</f>
        <v>Platinum</v>
      </c>
      <c r="I1448" s="4" t="str">
        <f>VLOOKUP(E1448,Cleaned_CustomerTable!$A:$H,6,FALSE())</f>
        <v>North Dakota</v>
      </c>
      <c r="J1448" s="4" t="str">
        <f>Cleaned_SalesTable!D1448</f>
        <v>PROD2</v>
      </c>
      <c r="K1448" s="4" t="str">
        <f>VLOOKUP(J1448,Cleaned_ProductTable!$A:$F,2,FALSE())</f>
        <v>Women's Casual Hoodie</v>
      </c>
      <c r="L1448" s="4" t="str">
        <f>VLOOKUP(J1448,Cleaned_ProductTable!$A:$F,3,FALSE())</f>
        <v>Clothing</v>
      </c>
      <c r="M1448" s="4" t="str">
        <f>VLOOKUP(J1448,Cleaned_ProductTable!$A:$F,4,FALSE())</f>
        <v>Sims Inc</v>
      </c>
      <c r="N1448" s="4">
        <f>VLOOKUP(J1448,Cleaned_ProductTable!$A:$F,5,FALSE())</f>
        <v>265.73</v>
      </c>
      <c r="O1448" s="4" t="str">
        <f>Cleaned_SalesTable!E1448</f>
        <v>STORE15</v>
      </c>
      <c r="P1448" s="4" t="str">
        <f>VLOOKUP(O1448,Cleaned_StoreTable!$A:$F,2,FALSE())</f>
        <v>Shelton PLC</v>
      </c>
      <c r="Q1448" s="4" t="str">
        <f>VLOOKUP(O1448,Cleaned_StoreTable!$A:$F,3,FALSE())</f>
        <v>North</v>
      </c>
      <c r="R1448" s="4" t="str">
        <f>VLOOKUP(O1448,Cleaned_StoreTable!$A:$F,5,FALSE())</f>
        <v>Flagship</v>
      </c>
      <c r="S1448" s="4">
        <f>Cleaned_SalesTable!F1448</f>
        <v>4</v>
      </c>
      <c r="T1448" s="9">
        <f>Cleaned_SalesTable!G1448</f>
        <v>601.5</v>
      </c>
      <c r="U1448" s="8">
        <f>Cleaned_SalesTable!H1448</f>
        <v>0.18</v>
      </c>
      <c r="V1448" s="4" t="str">
        <f>Cleaned_SalesTable!I1448</f>
        <v>Credit Card</v>
      </c>
      <c r="W1448" s="9">
        <f>Cleaned_SalesTable!J1448</f>
        <v>1972.92</v>
      </c>
      <c r="X1448" s="9">
        <f t="shared" si="134"/>
        <v>1062.92</v>
      </c>
      <c r="Y1448" s="9">
        <f t="shared" si="135"/>
        <v>910</v>
      </c>
      <c r="Z1448" s="10">
        <f t="shared" si="136"/>
        <v>0.4612</v>
      </c>
      <c r="AA1448" s="4" t="str">
        <f t="shared" si="137"/>
        <v>High Value</v>
      </c>
    </row>
    <row r="1449" spans="1:27" ht="15" customHeight="1" x14ac:dyDescent="0.3">
      <c r="A1449" s="4" t="str">
        <f>Cleaned_SalesTable!A1449</f>
        <v>SALE1447</v>
      </c>
      <c r="B1449" s="26">
        <f>Cleaned_SalesTable!B1449</f>
        <v>45709</v>
      </c>
      <c r="C1449" s="4" t="str">
        <f t="shared" si="132"/>
        <v>Feb-2025</v>
      </c>
      <c r="D1449" s="24">
        <f t="shared" si="133"/>
        <v>2025</v>
      </c>
      <c r="E1449" s="4" t="str">
        <f>Cleaned_SalesTable!C1449</f>
        <v>CUST1069</v>
      </c>
      <c r="F1449" s="4" t="str">
        <f>VLOOKUP(E1449,Cleaned_CustomerTable!$A:$H,2,FALSE())</f>
        <v>Roy Cole</v>
      </c>
      <c r="G1449" s="24">
        <f>VLOOKUP(E1449,Cleaned_CustomerTable!$A:$H,3,FALSE())</f>
        <v>24</v>
      </c>
      <c r="H1449" s="4" t="str">
        <f>VLOOKUP(E1449,Cleaned_CustomerTable!$A:$H,8,FALSE())</f>
        <v>Platinum</v>
      </c>
      <c r="I1449" s="4" t="str">
        <f>VLOOKUP(E1449,Cleaned_CustomerTable!$A:$H,6,FALSE())</f>
        <v>New Jersey</v>
      </c>
      <c r="J1449" s="4" t="str">
        <f>Cleaned_SalesTable!D1449</f>
        <v>PROD31</v>
      </c>
      <c r="K1449" s="4" t="str">
        <f>VLOOKUP(J1449,Cleaned_ProductTable!$A:$F,2,FALSE())</f>
        <v>Basketball</v>
      </c>
      <c r="L1449" s="4" t="str">
        <f>VLOOKUP(J1449,Cleaned_ProductTable!$A:$F,3,FALSE())</f>
        <v>Sports</v>
      </c>
      <c r="M1449" s="4" t="str">
        <f>VLOOKUP(J1449,Cleaned_ProductTable!$A:$F,4,FALSE())</f>
        <v>Nolan-Snow</v>
      </c>
      <c r="N1449" s="4">
        <f>VLOOKUP(J1449,Cleaned_ProductTable!$A:$F,5,FALSE())</f>
        <v>204.39</v>
      </c>
      <c r="O1449" s="4" t="str">
        <f>Cleaned_SalesTable!E1449</f>
        <v>STORE18</v>
      </c>
      <c r="P1449" s="4" t="str">
        <f>VLOOKUP(O1449,Cleaned_StoreTable!$A:$F,2,FALSE())</f>
        <v>Guerrero-Schmitt</v>
      </c>
      <c r="Q1449" s="4" t="str">
        <f>VLOOKUP(O1449,Cleaned_StoreTable!$A:$F,3,FALSE())</f>
        <v>East</v>
      </c>
      <c r="R1449" s="4" t="str">
        <f>VLOOKUP(O1449,Cleaned_StoreTable!$A:$F,5,FALSE())</f>
        <v>Flagship</v>
      </c>
      <c r="S1449" s="4">
        <f>Cleaned_SalesTable!F1449</f>
        <v>2</v>
      </c>
      <c r="T1449" s="9">
        <f>Cleaned_SalesTable!G1449</f>
        <v>46.39</v>
      </c>
      <c r="U1449" s="8">
        <f>Cleaned_SalesTable!H1449</f>
        <v>7.0000000000000007E-2</v>
      </c>
      <c r="V1449" s="4" t="str">
        <f>Cleaned_SalesTable!I1449</f>
        <v>Credit Card</v>
      </c>
      <c r="W1449" s="9">
        <f>Cleaned_SalesTable!J1449</f>
        <v>86.285399999999996</v>
      </c>
      <c r="X1449" s="9">
        <f t="shared" si="134"/>
        <v>408.78</v>
      </c>
      <c r="Y1449" s="9">
        <f t="shared" si="135"/>
        <v>-322.49</v>
      </c>
      <c r="Z1449" s="10">
        <f t="shared" si="136"/>
        <v>-3.7374999999999998</v>
      </c>
      <c r="AA1449" s="4" t="str">
        <f t="shared" si="137"/>
        <v>Standard</v>
      </c>
    </row>
    <row r="1450" spans="1:27" ht="15" customHeight="1" x14ac:dyDescent="0.3">
      <c r="A1450" s="4" t="str">
        <f>Cleaned_SalesTable!A1450</f>
        <v>SALE1448</v>
      </c>
      <c r="B1450" s="26">
        <f>Cleaned_SalesTable!B1450</f>
        <v>45587</v>
      </c>
      <c r="C1450" s="4" t="str">
        <f t="shared" si="132"/>
        <v>Oct-2024</v>
      </c>
      <c r="D1450" s="24">
        <f t="shared" si="133"/>
        <v>2024</v>
      </c>
      <c r="E1450" s="4" t="str">
        <f>Cleaned_SalesTable!C1450</f>
        <v>CUST1119</v>
      </c>
      <c r="F1450" s="4" t="str">
        <f>VLOOKUP(E1450,Cleaned_CustomerTable!$A:$H,2,FALSE())</f>
        <v>Michael Jones</v>
      </c>
      <c r="G1450" s="24">
        <f>VLOOKUP(E1450,Cleaned_CustomerTable!$A:$H,3,FALSE())</f>
        <v>40</v>
      </c>
      <c r="H1450" s="4" t="str">
        <f>VLOOKUP(E1450,Cleaned_CustomerTable!$A:$H,8,FALSE())</f>
        <v>Bronze</v>
      </c>
      <c r="I1450" s="4" t="str">
        <f>VLOOKUP(E1450,Cleaned_CustomerTable!$A:$H,6,FALSE())</f>
        <v>Tennessee</v>
      </c>
      <c r="J1450" s="4" t="str">
        <f>Cleaned_SalesTable!D1450</f>
        <v>PROD82</v>
      </c>
      <c r="K1450" s="4" t="str">
        <f>VLOOKUP(J1450,Cleaned_ProductTable!$A:$F,2,FALSE())</f>
        <v>Fitness Resistance Bands</v>
      </c>
      <c r="L1450" s="4" t="str">
        <f>VLOOKUP(J1450,Cleaned_ProductTable!$A:$F,3,FALSE())</f>
        <v>Sports</v>
      </c>
      <c r="M1450" s="4" t="str">
        <f>VLOOKUP(J1450,Cleaned_ProductTable!$A:$F,4,FALSE())</f>
        <v>Reese-Watson</v>
      </c>
      <c r="N1450" s="4">
        <f>VLOOKUP(J1450,Cleaned_ProductTable!$A:$F,5,FALSE())</f>
        <v>152.91999999999999</v>
      </c>
      <c r="O1450" s="4" t="str">
        <f>Cleaned_SalesTable!E1450</f>
        <v>STORE8</v>
      </c>
      <c r="P1450" s="4" t="str">
        <f>VLOOKUP(O1450,Cleaned_StoreTable!$A:$F,2,FALSE())</f>
        <v>Bean, Jones and Park</v>
      </c>
      <c r="Q1450" s="4" t="str">
        <f>VLOOKUP(O1450,Cleaned_StoreTable!$A:$F,3,FALSE())</f>
        <v>West</v>
      </c>
      <c r="R1450" s="4" t="str">
        <f>VLOOKUP(O1450,Cleaned_StoreTable!$A:$F,5,FALSE())</f>
        <v>Online</v>
      </c>
      <c r="S1450" s="4">
        <f>Cleaned_SalesTable!F1450</f>
        <v>4</v>
      </c>
      <c r="T1450" s="9">
        <f>Cleaned_SalesTable!G1450</f>
        <v>892.28</v>
      </c>
      <c r="U1450" s="8">
        <f>Cleaned_SalesTable!H1450</f>
        <v>0.23</v>
      </c>
      <c r="V1450" s="4" t="str">
        <f>Cleaned_SalesTable!I1450</f>
        <v>Credit Card</v>
      </c>
      <c r="W1450" s="9">
        <f>Cleaned_SalesTable!J1450</f>
        <v>2748.2224000000001</v>
      </c>
      <c r="X1450" s="9">
        <f t="shared" si="134"/>
        <v>611.67999999999995</v>
      </c>
      <c r="Y1450" s="9">
        <f t="shared" si="135"/>
        <v>2136.54</v>
      </c>
      <c r="Z1450" s="10">
        <f t="shared" si="136"/>
        <v>0.77739999999999998</v>
      </c>
      <c r="AA1450" s="4" t="str">
        <f t="shared" si="137"/>
        <v>High Value</v>
      </c>
    </row>
    <row r="1451" spans="1:27" ht="15" customHeight="1" x14ac:dyDescent="0.3">
      <c r="A1451" s="4" t="str">
        <f>Cleaned_SalesTable!A1451</f>
        <v>SALE1449</v>
      </c>
      <c r="B1451" s="26">
        <f>Cleaned_SalesTable!B1451</f>
        <v>45494</v>
      </c>
      <c r="C1451" s="4" t="str">
        <f t="shared" si="132"/>
        <v>Jul-2024</v>
      </c>
      <c r="D1451" s="24">
        <f t="shared" si="133"/>
        <v>2024</v>
      </c>
      <c r="E1451" s="4" t="str">
        <f>Cleaned_SalesTable!C1451</f>
        <v>CUST1221</v>
      </c>
      <c r="F1451" s="4" t="str">
        <f>VLOOKUP(E1451,Cleaned_CustomerTable!$A:$H,2,FALSE())</f>
        <v>Lisa Young</v>
      </c>
      <c r="G1451" s="24">
        <f>VLOOKUP(E1451,Cleaned_CustomerTable!$A:$H,3,FALSE())</f>
        <v>38</v>
      </c>
      <c r="H1451" s="4" t="str">
        <f>VLOOKUP(E1451,Cleaned_CustomerTable!$A:$H,8,FALSE())</f>
        <v>Platinum</v>
      </c>
      <c r="I1451" s="4" t="str">
        <f>VLOOKUP(E1451,Cleaned_CustomerTable!$A:$H,6,FALSE())</f>
        <v>Georgia</v>
      </c>
      <c r="J1451" s="4" t="str">
        <f>Cleaned_SalesTable!D1451</f>
        <v>PROD10</v>
      </c>
      <c r="K1451" s="4" t="str">
        <f>VLOOKUP(J1451,Cleaned_ProductTable!$A:$F,2,FALSE())</f>
        <v>Ceramic Kitchen Bowl Set</v>
      </c>
      <c r="L1451" s="4" t="str">
        <f>VLOOKUP(J1451,Cleaned_ProductTable!$A:$F,3,FALSE())</f>
        <v>Home</v>
      </c>
      <c r="M1451" s="4" t="str">
        <f>VLOOKUP(J1451,Cleaned_ProductTable!$A:$F,4,FALSE())</f>
        <v>Hamilton Group</v>
      </c>
      <c r="N1451" s="4">
        <f>VLOOKUP(J1451,Cleaned_ProductTable!$A:$F,5,FALSE())</f>
        <v>298.86</v>
      </c>
      <c r="O1451" s="4" t="str">
        <f>Cleaned_SalesTable!E1451</f>
        <v>STORE7</v>
      </c>
      <c r="P1451" s="4" t="str">
        <f>VLOOKUP(O1451,Cleaned_StoreTable!$A:$F,2,FALSE())</f>
        <v>Martinez-Mullins</v>
      </c>
      <c r="Q1451" s="4" t="str">
        <f>VLOOKUP(O1451,Cleaned_StoreTable!$A:$F,3,FALSE())</f>
        <v>South</v>
      </c>
      <c r="R1451" s="4" t="str">
        <f>VLOOKUP(O1451,Cleaned_StoreTable!$A:$F,5,FALSE())</f>
        <v>Online</v>
      </c>
      <c r="S1451" s="4">
        <f>Cleaned_SalesTable!F1451</f>
        <v>2</v>
      </c>
      <c r="T1451" s="9">
        <f>Cleaned_SalesTable!G1451</f>
        <v>164.23</v>
      </c>
      <c r="U1451" s="8">
        <f>Cleaned_SalesTable!H1451</f>
        <v>0.17</v>
      </c>
      <c r="V1451" s="4" t="str">
        <f>Cleaned_SalesTable!I1451</f>
        <v>Credit Card</v>
      </c>
      <c r="W1451" s="9">
        <f>Cleaned_SalesTable!J1451</f>
        <v>272.62180000000001</v>
      </c>
      <c r="X1451" s="9">
        <f t="shared" si="134"/>
        <v>597.72</v>
      </c>
      <c r="Y1451" s="9">
        <f t="shared" si="135"/>
        <v>-325.10000000000002</v>
      </c>
      <c r="Z1451" s="10">
        <f t="shared" si="136"/>
        <v>-1.1924999999999999</v>
      </c>
      <c r="AA1451" s="4" t="str">
        <f t="shared" si="137"/>
        <v>Standard</v>
      </c>
    </row>
    <row r="1452" spans="1:27" ht="15" customHeight="1" x14ac:dyDescent="0.3">
      <c r="A1452" s="4" t="str">
        <f>Cleaned_SalesTable!A1452</f>
        <v>SALE1450</v>
      </c>
      <c r="B1452" s="26">
        <f>Cleaned_SalesTable!B1452</f>
        <v>45305</v>
      </c>
      <c r="C1452" s="4" t="str">
        <f t="shared" si="132"/>
        <v>Jan-2024</v>
      </c>
      <c r="D1452" s="24">
        <f t="shared" si="133"/>
        <v>2024</v>
      </c>
      <c r="E1452" s="4" t="str">
        <f>Cleaned_SalesTable!C1452</f>
        <v>CUST1452</v>
      </c>
      <c r="F1452" s="4" t="str">
        <f>VLOOKUP(E1452,Cleaned_CustomerTable!$A:$H,2,FALSE())</f>
        <v>Jeffery Wolf</v>
      </c>
      <c r="G1452" s="24">
        <f>VLOOKUP(E1452,Cleaned_CustomerTable!$A:$H,3,FALSE())</f>
        <v>60</v>
      </c>
      <c r="H1452" s="4" t="str">
        <f>VLOOKUP(E1452,Cleaned_CustomerTable!$A:$H,8,FALSE())</f>
        <v>Bronze</v>
      </c>
      <c r="I1452" s="4" t="str">
        <f>VLOOKUP(E1452,Cleaned_CustomerTable!$A:$H,6,FALSE())</f>
        <v>Mississippi</v>
      </c>
      <c r="J1452" s="4" t="str">
        <f>Cleaned_SalesTable!D1452</f>
        <v>PROD9</v>
      </c>
      <c r="K1452" s="4" t="str">
        <f>VLOOKUP(J1452,Cleaned_ProductTable!$A:$F,2,FALSE())</f>
        <v>Adjustable Dumbbell Set</v>
      </c>
      <c r="L1452" s="4" t="str">
        <f>VLOOKUP(J1452,Cleaned_ProductTable!$A:$F,3,FALSE())</f>
        <v>Sports</v>
      </c>
      <c r="M1452" s="4" t="str">
        <f>VLOOKUP(J1452,Cleaned_ProductTable!$A:$F,4,FALSE())</f>
        <v>Hill PLC</v>
      </c>
      <c r="N1452" s="4">
        <f>VLOOKUP(J1452,Cleaned_ProductTable!$A:$F,5,FALSE())</f>
        <v>495.72</v>
      </c>
      <c r="O1452" s="4" t="str">
        <f>Cleaned_SalesTable!E1452</f>
        <v>STORE7</v>
      </c>
      <c r="P1452" s="4" t="str">
        <f>VLOOKUP(O1452,Cleaned_StoreTable!$A:$F,2,FALSE())</f>
        <v>Martinez-Mullins</v>
      </c>
      <c r="Q1452" s="4" t="str">
        <f>VLOOKUP(O1452,Cleaned_StoreTable!$A:$F,3,FALSE())</f>
        <v>South</v>
      </c>
      <c r="R1452" s="4" t="str">
        <f>VLOOKUP(O1452,Cleaned_StoreTable!$A:$F,5,FALSE())</f>
        <v>Online</v>
      </c>
      <c r="S1452" s="4">
        <f>Cleaned_SalesTable!F1452</f>
        <v>1</v>
      </c>
      <c r="T1452" s="9">
        <f>Cleaned_SalesTable!G1452</f>
        <v>484.23</v>
      </c>
      <c r="U1452" s="8">
        <f>Cleaned_SalesTable!H1452</f>
        <v>0.12</v>
      </c>
      <c r="V1452" s="4" t="str">
        <f>Cleaned_SalesTable!I1452</f>
        <v>COD</v>
      </c>
      <c r="W1452" s="9">
        <f>Cleaned_SalesTable!J1452</f>
        <v>426.12240000000003</v>
      </c>
      <c r="X1452" s="9">
        <f t="shared" si="134"/>
        <v>495.72</v>
      </c>
      <c r="Y1452" s="9">
        <f t="shared" si="135"/>
        <v>-69.599999999999994</v>
      </c>
      <c r="Z1452" s="10">
        <f t="shared" si="136"/>
        <v>-0.1633</v>
      </c>
      <c r="AA1452" s="4" t="str">
        <f t="shared" si="137"/>
        <v>Standard</v>
      </c>
    </row>
    <row r="1453" spans="1:27" ht="15" customHeight="1" x14ac:dyDescent="0.3">
      <c r="A1453" s="4" t="str">
        <f>Cleaned_SalesTable!A1453</f>
        <v>SALE1451</v>
      </c>
      <c r="B1453" s="26">
        <f>Cleaned_SalesTable!B1453</f>
        <v>45383</v>
      </c>
      <c r="C1453" s="4" t="str">
        <f t="shared" si="132"/>
        <v>Apr-2024</v>
      </c>
      <c r="D1453" s="24">
        <f t="shared" si="133"/>
        <v>2024</v>
      </c>
      <c r="E1453" s="4" t="str">
        <f>Cleaned_SalesTable!C1453</f>
        <v>CUST1005</v>
      </c>
      <c r="F1453" s="4" t="str">
        <f>VLOOKUP(E1453,Cleaned_CustomerTable!$A:$H,2,FALSE())</f>
        <v>Christine Vaughn</v>
      </c>
      <c r="G1453" s="24">
        <f>VLOOKUP(E1453,Cleaned_CustomerTable!$A:$H,3,FALSE())</f>
        <v>24</v>
      </c>
      <c r="H1453" s="4" t="str">
        <f>VLOOKUP(E1453,Cleaned_CustomerTable!$A:$H,8,FALSE())</f>
        <v>Bronze</v>
      </c>
      <c r="I1453" s="4" t="str">
        <f>VLOOKUP(E1453,Cleaned_CustomerTable!$A:$H,6,FALSE())</f>
        <v>Oregon</v>
      </c>
      <c r="J1453" s="4" t="str">
        <f>Cleaned_SalesTable!D1453</f>
        <v>PROD35</v>
      </c>
      <c r="K1453" s="4" t="str">
        <f>VLOOKUP(J1453,Cleaned_ProductTable!$A:$F,2,FALSE())</f>
        <v>Bedroom Table Lamp</v>
      </c>
      <c r="L1453" s="4" t="str">
        <f>VLOOKUP(J1453,Cleaned_ProductTable!$A:$F,3,FALSE())</f>
        <v>Home</v>
      </c>
      <c r="M1453" s="4" t="str">
        <f>VLOOKUP(J1453,Cleaned_ProductTable!$A:$F,4,FALSE())</f>
        <v>Jones LLC</v>
      </c>
      <c r="N1453" s="4">
        <f>VLOOKUP(J1453,Cleaned_ProductTable!$A:$F,5,FALSE())</f>
        <v>382.22</v>
      </c>
      <c r="O1453" s="4" t="str">
        <f>Cleaned_SalesTable!E1453</f>
        <v>STORE18</v>
      </c>
      <c r="P1453" s="4" t="str">
        <f>VLOOKUP(O1453,Cleaned_StoreTable!$A:$F,2,FALSE())</f>
        <v>Guerrero-Schmitt</v>
      </c>
      <c r="Q1453" s="4" t="str">
        <f>VLOOKUP(O1453,Cleaned_StoreTable!$A:$F,3,FALSE())</f>
        <v>East</v>
      </c>
      <c r="R1453" s="4" t="str">
        <f>VLOOKUP(O1453,Cleaned_StoreTable!$A:$F,5,FALSE())</f>
        <v>Flagship</v>
      </c>
      <c r="S1453" s="4">
        <f>Cleaned_SalesTable!F1453</f>
        <v>3</v>
      </c>
      <c r="T1453" s="9">
        <f>Cleaned_SalesTable!G1453</f>
        <v>341.51</v>
      </c>
      <c r="U1453" s="8">
        <f>Cleaned_SalesTable!H1453</f>
        <v>0.22</v>
      </c>
      <c r="V1453" s="4" t="str">
        <f>Cleaned_SalesTable!I1453</f>
        <v>COD</v>
      </c>
      <c r="W1453" s="9">
        <f>Cleaned_SalesTable!J1453</f>
        <v>799.13340000000005</v>
      </c>
      <c r="X1453" s="9">
        <f t="shared" si="134"/>
        <v>1146.6600000000001</v>
      </c>
      <c r="Y1453" s="9">
        <f t="shared" si="135"/>
        <v>-347.53</v>
      </c>
      <c r="Z1453" s="10">
        <f t="shared" si="136"/>
        <v>-0.43490000000000001</v>
      </c>
      <c r="AA1453" s="4" t="str">
        <f t="shared" si="137"/>
        <v>Standard</v>
      </c>
    </row>
    <row r="1454" spans="1:27" ht="15" customHeight="1" x14ac:dyDescent="0.3">
      <c r="A1454" s="4" t="str">
        <f>Cleaned_SalesTable!A1454</f>
        <v>SALE1452</v>
      </c>
      <c r="B1454" s="26">
        <f>Cleaned_SalesTable!B1454</f>
        <v>45788</v>
      </c>
      <c r="C1454" s="4" t="str">
        <f t="shared" si="132"/>
        <v>May-2025</v>
      </c>
      <c r="D1454" s="24">
        <f t="shared" si="133"/>
        <v>2025</v>
      </c>
      <c r="E1454" s="4" t="str">
        <f>Cleaned_SalesTable!C1454</f>
        <v>CUST1109</v>
      </c>
      <c r="F1454" s="4" t="str">
        <f>VLOOKUP(E1454,Cleaned_CustomerTable!$A:$H,2,FALSE())</f>
        <v>Amy Walker</v>
      </c>
      <c r="G1454" s="24">
        <f>VLOOKUP(E1454,Cleaned_CustomerTable!$A:$H,3,FALSE())</f>
        <v>27</v>
      </c>
      <c r="H1454" s="4" t="str">
        <f>VLOOKUP(E1454,Cleaned_CustomerTable!$A:$H,8,FALSE())</f>
        <v>Silver</v>
      </c>
      <c r="I1454" s="4" t="str">
        <f>VLOOKUP(E1454,Cleaned_CustomerTable!$A:$H,6,FALSE())</f>
        <v>West Virginia</v>
      </c>
      <c r="J1454" s="4" t="str">
        <f>Cleaned_SalesTable!D1454</f>
        <v>PROD98</v>
      </c>
      <c r="K1454" s="4" t="str">
        <f>VLOOKUP(J1454,Cleaned_ProductTable!$A:$F,2,FALSE())</f>
        <v>Portable Bluetooth Speaker</v>
      </c>
      <c r="L1454" s="4" t="str">
        <f>VLOOKUP(J1454,Cleaned_ProductTable!$A:$F,3,FALSE())</f>
        <v>Electronics</v>
      </c>
      <c r="M1454" s="4" t="str">
        <f>VLOOKUP(J1454,Cleaned_ProductTable!$A:$F,4,FALSE())</f>
        <v>Flores-King</v>
      </c>
      <c r="N1454" s="4">
        <f>VLOOKUP(J1454,Cleaned_ProductTable!$A:$F,5,FALSE())</f>
        <v>431.67</v>
      </c>
      <c r="O1454" s="4" t="str">
        <f>Cleaned_SalesTable!E1454</f>
        <v>STORE13</v>
      </c>
      <c r="P1454" s="4" t="str">
        <f>VLOOKUP(O1454,Cleaned_StoreTable!$A:$F,2,FALSE())</f>
        <v>Gardner, Humphrey and Contreras</v>
      </c>
      <c r="Q1454" s="4" t="str">
        <f>VLOOKUP(O1454,Cleaned_StoreTable!$A:$F,3,FALSE())</f>
        <v>East</v>
      </c>
      <c r="R1454" s="4" t="str">
        <f>VLOOKUP(O1454,Cleaned_StoreTable!$A:$F,5,FALSE())</f>
        <v>Flagship</v>
      </c>
      <c r="S1454" s="4">
        <f>Cleaned_SalesTable!F1454</f>
        <v>3</v>
      </c>
      <c r="T1454" s="9">
        <f>Cleaned_SalesTable!G1454</f>
        <v>758.87</v>
      </c>
      <c r="U1454" s="8">
        <f>Cleaned_SalesTable!H1454</f>
        <v>0.11</v>
      </c>
      <c r="V1454" s="4" t="str">
        <f>Cleaned_SalesTable!I1454</f>
        <v>PayPal</v>
      </c>
      <c r="W1454" s="9">
        <f>Cleaned_SalesTable!J1454</f>
        <v>2026.1829</v>
      </c>
      <c r="X1454" s="9">
        <f t="shared" si="134"/>
        <v>1295.01</v>
      </c>
      <c r="Y1454" s="9">
        <f t="shared" si="135"/>
        <v>731.17</v>
      </c>
      <c r="Z1454" s="10">
        <f t="shared" si="136"/>
        <v>0.3609</v>
      </c>
      <c r="AA1454" s="4" t="str">
        <f t="shared" si="137"/>
        <v>High Value</v>
      </c>
    </row>
    <row r="1455" spans="1:27" ht="15" customHeight="1" x14ac:dyDescent="0.3">
      <c r="A1455" s="4" t="str">
        <f>Cleaned_SalesTable!A1455</f>
        <v>SALE1453</v>
      </c>
      <c r="B1455" s="26">
        <f>Cleaned_SalesTable!B1455</f>
        <v>45855</v>
      </c>
      <c r="C1455" s="4" t="str">
        <f t="shared" si="132"/>
        <v>Jul-2025</v>
      </c>
      <c r="D1455" s="24">
        <f t="shared" si="133"/>
        <v>2025</v>
      </c>
      <c r="E1455" s="4" t="str">
        <f>Cleaned_SalesTable!C1455</f>
        <v>CUST1470</v>
      </c>
      <c r="F1455" s="4" t="str">
        <f>VLOOKUP(E1455,Cleaned_CustomerTable!$A:$H,2,FALSE())</f>
        <v>Manuel Fisher</v>
      </c>
      <c r="G1455" s="24">
        <f>VLOOKUP(E1455,Cleaned_CustomerTable!$A:$H,3,FALSE())</f>
        <v>21</v>
      </c>
      <c r="H1455" s="4" t="str">
        <f>VLOOKUP(E1455,Cleaned_CustomerTable!$A:$H,8,FALSE())</f>
        <v>Gold</v>
      </c>
      <c r="I1455" s="4" t="str">
        <f>VLOOKUP(E1455,Cleaned_CustomerTable!$A:$H,6,FALSE())</f>
        <v>New Hampshire</v>
      </c>
      <c r="J1455" s="4" t="str">
        <f>Cleaned_SalesTable!D1455</f>
        <v>PROD56</v>
      </c>
      <c r="K1455" s="4" t="str">
        <f>VLOOKUP(J1455,Cleaned_ProductTable!$A:$F,2,FALSE())</f>
        <v>Premium Blanket Throw</v>
      </c>
      <c r="L1455" s="4" t="str">
        <f>VLOOKUP(J1455,Cleaned_ProductTable!$A:$F,3,FALSE())</f>
        <v>Home</v>
      </c>
      <c r="M1455" s="4" t="str">
        <f>VLOOKUP(J1455,Cleaned_ProductTable!$A:$F,4,FALSE())</f>
        <v>Hernandez, Kennedy and Porter</v>
      </c>
      <c r="N1455" s="4">
        <f>VLOOKUP(J1455,Cleaned_ProductTable!$A:$F,5,FALSE())</f>
        <v>461.47</v>
      </c>
      <c r="O1455" s="4" t="str">
        <f>Cleaned_SalesTable!E1455</f>
        <v>STORE12</v>
      </c>
      <c r="P1455" s="4" t="str">
        <f>VLOOKUP(O1455,Cleaned_StoreTable!$A:$F,2,FALSE())</f>
        <v>Thomas, Bridges and Harris</v>
      </c>
      <c r="Q1455" s="4" t="str">
        <f>VLOOKUP(O1455,Cleaned_StoreTable!$A:$F,3,FALSE())</f>
        <v>North</v>
      </c>
      <c r="R1455" s="4" t="str">
        <f>VLOOKUP(O1455,Cleaned_StoreTable!$A:$F,5,FALSE())</f>
        <v>Online</v>
      </c>
      <c r="S1455" s="4">
        <f>Cleaned_SalesTable!F1455</f>
        <v>3</v>
      </c>
      <c r="T1455" s="9">
        <f>Cleaned_SalesTable!G1455</f>
        <v>560.52</v>
      </c>
      <c r="U1455" s="8">
        <f>Cleaned_SalesTable!H1455</f>
        <v>0.17</v>
      </c>
      <c r="V1455" s="4" t="str">
        <f>Cleaned_SalesTable!I1455</f>
        <v>Credit Card</v>
      </c>
      <c r="W1455" s="9">
        <f>Cleaned_SalesTable!J1455</f>
        <v>1395.6948</v>
      </c>
      <c r="X1455" s="9">
        <f t="shared" si="134"/>
        <v>1384.41</v>
      </c>
      <c r="Y1455" s="9">
        <f t="shared" si="135"/>
        <v>11.28</v>
      </c>
      <c r="Z1455" s="10">
        <f t="shared" si="136"/>
        <v>8.0999999999999996E-3</v>
      </c>
      <c r="AA1455" s="4" t="str">
        <f t="shared" si="137"/>
        <v>High Value</v>
      </c>
    </row>
    <row r="1456" spans="1:27" ht="15" customHeight="1" x14ac:dyDescent="0.3">
      <c r="A1456" s="4" t="str">
        <f>Cleaned_SalesTable!A1456</f>
        <v>SALE1454</v>
      </c>
      <c r="B1456" s="26">
        <f>Cleaned_SalesTable!B1456</f>
        <v>45533</v>
      </c>
      <c r="C1456" s="4" t="str">
        <f t="shared" si="132"/>
        <v>Aug-2024</v>
      </c>
      <c r="D1456" s="24">
        <f t="shared" si="133"/>
        <v>2024</v>
      </c>
      <c r="E1456" s="4" t="str">
        <f>Cleaned_SalesTable!C1456</f>
        <v>CUST1351</v>
      </c>
      <c r="F1456" s="4" t="str">
        <f>VLOOKUP(E1456,Cleaned_CustomerTable!$A:$H,2,FALSE())</f>
        <v>Jeffrey Mccarthy</v>
      </c>
      <c r="G1456" s="24">
        <f>VLOOKUP(E1456,Cleaned_CustomerTable!$A:$H,3,FALSE())</f>
        <v>25</v>
      </c>
      <c r="H1456" s="4" t="str">
        <f>VLOOKUP(E1456,Cleaned_CustomerTable!$A:$H,8,FALSE())</f>
        <v>Bronze</v>
      </c>
      <c r="I1456" s="4" t="str">
        <f>VLOOKUP(E1456,Cleaned_CustomerTable!$A:$H,6,FALSE())</f>
        <v>Nebraska</v>
      </c>
      <c r="J1456" s="4" t="str">
        <f>Cleaned_SalesTable!D1456</f>
        <v>PROD96</v>
      </c>
      <c r="K1456" s="4" t="str">
        <f>VLOOKUP(J1456,Cleaned_ProductTable!$A:$F,2,FALSE())</f>
        <v>Women's Formal Blazer</v>
      </c>
      <c r="L1456" s="4" t="str">
        <f>VLOOKUP(J1456,Cleaned_ProductTable!$A:$F,3,FALSE())</f>
        <v>Clothing</v>
      </c>
      <c r="M1456" s="4" t="str">
        <f>VLOOKUP(J1456,Cleaned_ProductTable!$A:$F,4,FALSE())</f>
        <v>Phillips and Sons</v>
      </c>
      <c r="N1456" s="4">
        <f>VLOOKUP(J1456,Cleaned_ProductTable!$A:$F,5,FALSE())</f>
        <v>358.47</v>
      </c>
      <c r="O1456" s="4" t="str">
        <f>Cleaned_SalesTable!E1456</f>
        <v>STORE17</v>
      </c>
      <c r="P1456" s="4" t="str">
        <f>VLOOKUP(O1456,Cleaned_StoreTable!$A:$F,2,FALSE())</f>
        <v>Holloway Ltd</v>
      </c>
      <c r="Q1456" s="4" t="str">
        <f>VLOOKUP(O1456,Cleaned_StoreTable!$A:$F,3,FALSE())</f>
        <v>North</v>
      </c>
      <c r="R1456" s="4" t="str">
        <f>VLOOKUP(O1456,Cleaned_StoreTable!$A:$F,5,FALSE())</f>
        <v>Flagship</v>
      </c>
      <c r="S1456" s="4">
        <f>Cleaned_SalesTable!F1456</f>
        <v>2</v>
      </c>
      <c r="T1456" s="9">
        <f>Cleaned_SalesTable!G1456</f>
        <v>977.18</v>
      </c>
      <c r="U1456" s="8">
        <f>Cleaned_SalesTable!H1456</f>
        <v>0.19</v>
      </c>
      <c r="V1456" s="4" t="str">
        <f>Cleaned_SalesTable!I1456</f>
        <v>Credit Card</v>
      </c>
      <c r="W1456" s="9">
        <f>Cleaned_SalesTable!J1456</f>
        <v>1583.0316</v>
      </c>
      <c r="X1456" s="9">
        <f t="shared" si="134"/>
        <v>716.94</v>
      </c>
      <c r="Y1456" s="9">
        <f t="shared" si="135"/>
        <v>866.09</v>
      </c>
      <c r="Z1456" s="10">
        <f t="shared" si="136"/>
        <v>0.54710000000000003</v>
      </c>
      <c r="AA1456" s="4" t="str">
        <f t="shared" si="137"/>
        <v>High Value</v>
      </c>
    </row>
    <row r="1457" spans="1:27" ht="15" customHeight="1" x14ac:dyDescent="0.3">
      <c r="A1457" s="4" t="str">
        <f>Cleaned_SalesTable!A1457</f>
        <v>SALE1455</v>
      </c>
      <c r="B1457" s="26">
        <f>Cleaned_SalesTable!B1457</f>
        <v>45763</v>
      </c>
      <c r="C1457" s="4" t="str">
        <f t="shared" si="132"/>
        <v>Apr-2025</v>
      </c>
      <c r="D1457" s="24">
        <f t="shared" si="133"/>
        <v>2025</v>
      </c>
      <c r="E1457" s="4" t="str">
        <f>Cleaned_SalesTable!C1457</f>
        <v>CUST1236</v>
      </c>
      <c r="F1457" s="4" t="str">
        <f>VLOOKUP(E1457,Cleaned_CustomerTable!$A:$H,2,FALSE())</f>
        <v>Joshua Wilson</v>
      </c>
      <c r="G1457" s="24">
        <f>VLOOKUP(E1457,Cleaned_CustomerTable!$A:$H,3,FALSE())</f>
        <v>42</v>
      </c>
      <c r="H1457" s="4" t="str">
        <f>VLOOKUP(E1457,Cleaned_CustomerTable!$A:$H,8,FALSE())</f>
        <v>Bronze</v>
      </c>
      <c r="I1457" s="4" t="str">
        <f>VLOOKUP(E1457,Cleaned_CustomerTable!$A:$H,6,FALSE())</f>
        <v>Virginia</v>
      </c>
      <c r="J1457" s="4" t="str">
        <f>Cleaned_SalesTable!D1457</f>
        <v>PROD16</v>
      </c>
      <c r="K1457" s="4" t="str">
        <f>VLOOKUP(J1457,Cleaned_ProductTable!$A:$F,2,FALSE())</f>
        <v>Beard Grooming Kit</v>
      </c>
      <c r="L1457" s="4" t="str">
        <f>VLOOKUP(J1457,Cleaned_ProductTable!$A:$F,3,FALSE())</f>
        <v>Beauty</v>
      </c>
      <c r="M1457" s="4" t="str">
        <f>VLOOKUP(J1457,Cleaned_ProductTable!$A:$F,4,FALSE())</f>
        <v>Erickson-Green</v>
      </c>
      <c r="N1457" s="4">
        <f>VLOOKUP(J1457,Cleaned_ProductTable!$A:$F,5,FALSE())</f>
        <v>337.42</v>
      </c>
      <c r="O1457" s="4" t="str">
        <f>Cleaned_SalesTable!E1457</f>
        <v>STORE14</v>
      </c>
      <c r="P1457" s="4" t="str">
        <f>VLOOKUP(O1457,Cleaned_StoreTable!$A:$F,2,FALSE())</f>
        <v>Mcdonald Inc</v>
      </c>
      <c r="Q1457" s="4" t="str">
        <f>VLOOKUP(O1457,Cleaned_StoreTable!$A:$F,3,FALSE())</f>
        <v>South</v>
      </c>
      <c r="R1457" s="4" t="str">
        <f>VLOOKUP(O1457,Cleaned_StoreTable!$A:$F,5,FALSE())</f>
        <v>Outlet</v>
      </c>
      <c r="S1457" s="4">
        <f>Cleaned_SalesTable!F1457</f>
        <v>4</v>
      </c>
      <c r="T1457" s="9">
        <f>Cleaned_SalesTable!G1457</f>
        <v>761.35</v>
      </c>
      <c r="U1457" s="8">
        <f>Cleaned_SalesTable!H1457</f>
        <v>0.08</v>
      </c>
      <c r="V1457" s="4" t="str">
        <f>Cleaned_SalesTable!I1457</f>
        <v>Credit Card</v>
      </c>
      <c r="W1457" s="9">
        <f>Cleaned_SalesTable!J1457</f>
        <v>2801.768</v>
      </c>
      <c r="X1457" s="9">
        <f t="shared" si="134"/>
        <v>1349.68</v>
      </c>
      <c r="Y1457" s="9">
        <f t="shared" si="135"/>
        <v>1452.09</v>
      </c>
      <c r="Z1457" s="10">
        <f t="shared" si="136"/>
        <v>0.51829999999999998</v>
      </c>
      <c r="AA1457" s="4" t="str">
        <f t="shared" si="137"/>
        <v>High Value</v>
      </c>
    </row>
    <row r="1458" spans="1:27" ht="15" customHeight="1" x14ac:dyDescent="0.3">
      <c r="A1458" s="4" t="str">
        <f>Cleaned_SalesTable!A1458</f>
        <v>SALE1456</v>
      </c>
      <c r="B1458" s="26">
        <f>Cleaned_SalesTable!B1458</f>
        <v>45900</v>
      </c>
      <c r="C1458" s="4" t="str">
        <f t="shared" si="132"/>
        <v>Aug-2025</v>
      </c>
      <c r="D1458" s="24">
        <f t="shared" si="133"/>
        <v>2025</v>
      </c>
      <c r="E1458" s="4" t="str">
        <f>Cleaned_SalesTable!C1458</f>
        <v>CUST1179</v>
      </c>
      <c r="F1458" s="4" t="str">
        <f>VLOOKUP(E1458,Cleaned_CustomerTable!$A:$H,2,FALSE())</f>
        <v>Nicholas Bradshaw</v>
      </c>
      <c r="G1458" s="24">
        <f>VLOOKUP(E1458,Cleaned_CustomerTable!$A:$H,3,FALSE())</f>
        <v>43</v>
      </c>
      <c r="H1458" s="4" t="str">
        <f>VLOOKUP(E1458,Cleaned_CustomerTable!$A:$H,8,FALSE())</f>
        <v>Silver</v>
      </c>
      <c r="I1458" s="4" t="str">
        <f>VLOOKUP(E1458,Cleaned_CustomerTable!$A:$H,6,FALSE())</f>
        <v>Utah</v>
      </c>
      <c r="J1458" s="4" t="str">
        <f>Cleaned_SalesTable!D1458</f>
        <v>PROD67</v>
      </c>
      <c r="K1458" s="4" t="str">
        <f>VLOOKUP(J1458,Cleaned_ProductTable!$A:$F,2,FALSE())</f>
        <v>Smart LED Light Strip</v>
      </c>
      <c r="L1458" s="4" t="str">
        <f>VLOOKUP(J1458,Cleaned_ProductTable!$A:$F,3,FALSE())</f>
        <v>Electronics</v>
      </c>
      <c r="M1458" s="4" t="str">
        <f>VLOOKUP(J1458,Cleaned_ProductTable!$A:$F,4,FALSE())</f>
        <v>Flores-Davis</v>
      </c>
      <c r="N1458" s="4">
        <f>VLOOKUP(J1458,Cleaned_ProductTable!$A:$F,5,FALSE())</f>
        <v>349.17</v>
      </c>
      <c r="O1458" s="4" t="str">
        <f>Cleaned_SalesTable!E1458</f>
        <v>STORE18</v>
      </c>
      <c r="P1458" s="4" t="str">
        <f>VLOOKUP(O1458,Cleaned_StoreTable!$A:$F,2,FALSE())</f>
        <v>Guerrero-Schmitt</v>
      </c>
      <c r="Q1458" s="4" t="str">
        <f>VLOOKUP(O1458,Cleaned_StoreTable!$A:$F,3,FALSE())</f>
        <v>East</v>
      </c>
      <c r="R1458" s="4" t="str">
        <f>VLOOKUP(O1458,Cleaned_StoreTable!$A:$F,5,FALSE())</f>
        <v>Flagship</v>
      </c>
      <c r="S1458" s="4">
        <f>Cleaned_SalesTable!F1458</f>
        <v>2</v>
      </c>
      <c r="T1458" s="9">
        <f>Cleaned_SalesTable!G1458</f>
        <v>947.56</v>
      </c>
      <c r="U1458" s="8">
        <f>Cleaned_SalesTable!H1458</f>
        <v>0.02</v>
      </c>
      <c r="V1458" s="4" t="str">
        <f>Cleaned_SalesTable!I1458</f>
        <v>COD</v>
      </c>
      <c r="W1458" s="9">
        <f>Cleaned_SalesTable!J1458</f>
        <v>1857.2175999999999</v>
      </c>
      <c r="X1458" s="9">
        <f t="shared" si="134"/>
        <v>698.34</v>
      </c>
      <c r="Y1458" s="9">
        <f t="shared" si="135"/>
        <v>1158.8800000000001</v>
      </c>
      <c r="Z1458" s="10">
        <f t="shared" si="136"/>
        <v>0.624</v>
      </c>
      <c r="AA1458" s="4" t="str">
        <f t="shared" si="137"/>
        <v>High Value</v>
      </c>
    </row>
    <row r="1459" spans="1:27" ht="15" customHeight="1" x14ac:dyDescent="0.3">
      <c r="A1459" s="4" t="str">
        <f>Cleaned_SalesTable!A1459</f>
        <v>SALE1457</v>
      </c>
      <c r="B1459" s="26">
        <f>Cleaned_SalesTable!B1459</f>
        <v>45943</v>
      </c>
      <c r="C1459" s="4" t="str">
        <f t="shared" si="132"/>
        <v>Oct-2025</v>
      </c>
      <c r="D1459" s="24">
        <f t="shared" si="133"/>
        <v>2025</v>
      </c>
      <c r="E1459" s="4" t="str">
        <f>Cleaned_SalesTable!C1459</f>
        <v>CUST1238</v>
      </c>
      <c r="F1459" s="4" t="str">
        <f>VLOOKUP(E1459,Cleaned_CustomerTable!$A:$H,2,FALSE())</f>
        <v>Steven Smith</v>
      </c>
      <c r="G1459" s="24">
        <f>VLOOKUP(E1459,Cleaned_CustomerTable!$A:$H,3,FALSE())</f>
        <v>40</v>
      </c>
      <c r="H1459" s="4" t="str">
        <f>VLOOKUP(E1459,Cleaned_CustomerTable!$A:$H,8,FALSE())</f>
        <v>Platinum</v>
      </c>
      <c r="I1459" s="4" t="str">
        <f>VLOOKUP(E1459,Cleaned_CustomerTable!$A:$H,6,FALSE())</f>
        <v>West Virginia</v>
      </c>
      <c r="J1459" s="4" t="str">
        <f>Cleaned_SalesTable!D1459</f>
        <v>PROD43</v>
      </c>
      <c r="K1459" s="4" t="str">
        <f>VLOOKUP(J1459,Cleaned_ProductTable!$A:$F,2,FALSE())</f>
        <v>USB External Hard Drive</v>
      </c>
      <c r="L1459" s="4" t="str">
        <f>VLOOKUP(J1459,Cleaned_ProductTable!$A:$F,3,FALSE())</f>
        <v>Electronics</v>
      </c>
      <c r="M1459" s="4" t="str">
        <f>VLOOKUP(J1459,Cleaned_ProductTable!$A:$F,4,FALSE())</f>
        <v>Robinson Inc</v>
      </c>
      <c r="N1459" s="4">
        <f>VLOOKUP(J1459,Cleaned_ProductTable!$A:$F,5,FALSE())</f>
        <v>253.33</v>
      </c>
      <c r="O1459" s="4" t="str">
        <f>Cleaned_SalesTable!E1459</f>
        <v>STORE18</v>
      </c>
      <c r="P1459" s="4" t="str">
        <f>VLOOKUP(O1459,Cleaned_StoreTable!$A:$F,2,FALSE())</f>
        <v>Guerrero-Schmitt</v>
      </c>
      <c r="Q1459" s="4" t="str">
        <f>VLOOKUP(O1459,Cleaned_StoreTable!$A:$F,3,FALSE())</f>
        <v>East</v>
      </c>
      <c r="R1459" s="4" t="str">
        <f>VLOOKUP(O1459,Cleaned_StoreTable!$A:$F,5,FALSE())</f>
        <v>Flagship</v>
      </c>
      <c r="S1459" s="4">
        <f>Cleaned_SalesTable!F1459</f>
        <v>4</v>
      </c>
      <c r="T1459" s="9">
        <f>Cleaned_SalesTable!G1459</f>
        <v>975.47</v>
      </c>
      <c r="U1459" s="8">
        <f>Cleaned_SalesTable!H1459</f>
        <v>0.04</v>
      </c>
      <c r="V1459" s="4" t="str">
        <f>Cleaned_SalesTable!I1459</f>
        <v>Credit Card</v>
      </c>
      <c r="W1459" s="9">
        <f>Cleaned_SalesTable!J1459</f>
        <v>3745.8047999999999</v>
      </c>
      <c r="X1459" s="9">
        <f t="shared" si="134"/>
        <v>1013.32</v>
      </c>
      <c r="Y1459" s="9">
        <f t="shared" si="135"/>
        <v>2732.48</v>
      </c>
      <c r="Z1459" s="10">
        <f t="shared" si="136"/>
        <v>0.72950000000000004</v>
      </c>
      <c r="AA1459" s="4" t="str">
        <f t="shared" si="137"/>
        <v>High Value</v>
      </c>
    </row>
    <row r="1460" spans="1:27" ht="15" customHeight="1" x14ac:dyDescent="0.3">
      <c r="A1460" s="4" t="str">
        <f>Cleaned_SalesTable!A1460</f>
        <v>SALE1458</v>
      </c>
      <c r="B1460" s="26">
        <f>Cleaned_SalesTable!B1460</f>
        <v>45448</v>
      </c>
      <c r="C1460" s="4" t="str">
        <f t="shared" si="132"/>
        <v>Jun-2024</v>
      </c>
      <c r="D1460" s="24">
        <f t="shared" si="133"/>
        <v>2024</v>
      </c>
      <c r="E1460" s="4" t="str">
        <f>Cleaned_SalesTable!C1460</f>
        <v>CUST1477</v>
      </c>
      <c r="F1460" s="4" t="str">
        <f>VLOOKUP(E1460,Cleaned_CustomerTable!$A:$H,2,FALSE())</f>
        <v>Andrea Harris</v>
      </c>
      <c r="G1460" s="24">
        <f>VLOOKUP(E1460,Cleaned_CustomerTable!$A:$H,3,FALSE())</f>
        <v>41</v>
      </c>
      <c r="H1460" s="4" t="str">
        <f>VLOOKUP(E1460,Cleaned_CustomerTable!$A:$H,8,FALSE())</f>
        <v>Platinum</v>
      </c>
      <c r="I1460" s="4" t="str">
        <f>VLOOKUP(E1460,Cleaned_CustomerTable!$A:$H,6,FALSE())</f>
        <v>Kansas</v>
      </c>
      <c r="J1460" s="4" t="str">
        <f>Cleaned_SalesTable!D1460</f>
        <v>PROD13</v>
      </c>
      <c r="K1460" s="4" t="str">
        <f>VLOOKUP(J1460,Cleaned_ProductTable!$A:$F,2,FALSE())</f>
        <v>USB-C Fast Charger</v>
      </c>
      <c r="L1460" s="4" t="str">
        <f>VLOOKUP(J1460,Cleaned_ProductTable!$A:$F,3,FALSE())</f>
        <v>Electronics</v>
      </c>
      <c r="M1460" s="4" t="str">
        <f>VLOOKUP(J1460,Cleaned_ProductTable!$A:$F,4,FALSE())</f>
        <v>Dawson-Perkins</v>
      </c>
      <c r="N1460" s="4">
        <f>VLOOKUP(J1460,Cleaned_ProductTable!$A:$F,5,FALSE())</f>
        <v>242.23</v>
      </c>
      <c r="O1460" s="4" t="str">
        <f>Cleaned_SalesTable!E1460</f>
        <v>STORE9</v>
      </c>
      <c r="P1460" s="4" t="str">
        <f>VLOOKUP(O1460,Cleaned_StoreTable!$A:$F,2,FALSE())</f>
        <v>Moore, Padilla and Butler</v>
      </c>
      <c r="Q1460" s="4" t="str">
        <f>VLOOKUP(O1460,Cleaned_StoreTable!$A:$F,3,FALSE())</f>
        <v>South</v>
      </c>
      <c r="R1460" s="4" t="str">
        <f>VLOOKUP(O1460,Cleaned_StoreTable!$A:$F,5,FALSE())</f>
        <v>Flagship</v>
      </c>
      <c r="S1460" s="4">
        <f>Cleaned_SalesTable!F1460</f>
        <v>3</v>
      </c>
      <c r="T1460" s="9">
        <f>Cleaned_SalesTable!G1460</f>
        <v>769.06</v>
      </c>
      <c r="U1460" s="8">
        <f>Cleaned_SalesTable!H1460</f>
        <v>0.23</v>
      </c>
      <c r="V1460" s="4" t="str">
        <f>Cleaned_SalesTable!I1460</f>
        <v>COD</v>
      </c>
      <c r="W1460" s="9">
        <f>Cleaned_SalesTable!J1460</f>
        <v>1776.5286000000001</v>
      </c>
      <c r="X1460" s="9">
        <f t="shared" si="134"/>
        <v>726.69</v>
      </c>
      <c r="Y1460" s="9">
        <f t="shared" si="135"/>
        <v>1049.8399999999999</v>
      </c>
      <c r="Z1460" s="10">
        <f t="shared" si="136"/>
        <v>0.59099999999999997</v>
      </c>
      <c r="AA1460" s="4" t="str">
        <f t="shared" si="137"/>
        <v>High Value</v>
      </c>
    </row>
    <row r="1461" spans="1:27" ht="15" customHeight="1" x14ac:dyDescent="0.3">
      <c r="A1461" s="4" t="str">
        <f>Cleaned_SalesTable!A1461</f>
        <v>SALE1459</v>
      </c>
      <c r="B1461" s="26">
        <f>Cleaned_SalesTable!B1461</f>
        <v>45929</v>
      </c>
      <c r="C1461" s="4" t="str">
        <f t="shared" si="132"/>
        <v>Sep-2025</v>
      </c>
      <c r="D1461" s="24">
        <f t="shared" si="133"/>
        <v>2025</v>
      </c>
      <c r="E1461" s="4" t="str">
        <f>Cleaned_SalesTable!C1461</f>
        <v>CUST1486</v>
      </c>
      <c r="F1461" s="4" t="str">
        <f>VLOOKUP(E1461,Cleaned_CustomerTable!$A:$H,2,FALSE())</f>
        <v>Eric Lee</v>
      </c>
      <c r="G1461" s="24">
        <f>VLOOKUP(E1461,Cleaned_CustomerTable!$A:$H,3,FALSE())</f>
        <v>22</v>
      </c>
      <c r="H1461" s="4" t="str">
        <f>VLOOKUP(E1461,Cleaned_CustomerTable!$A:$H,8,FALSE())</f>
        <v>Bronze</v>
      </c>
      <c r="I1461" s="4" t="str">
        <f>VLOOKUP(E1461,Cleaned_CustomerTable!$A:$H,6,FALSE())</f>
        <v>Vermont</v>
      </c>
      <c r="J1461" s="4" t="str">
        <f>Cleaned_SalesTable!D1461</f>
        <v>PROD39</v>
      </c>
      <c r="K1461" s="4" t="str">
        <f>VLOOKUP(J1461,Cleaned_ProductTable!$A:$F,2,FALSE())</f>
        <v>Portable Power Bank</v>
      </c>
      <c r="L1461" s="4" t="str">
        <f>VLOOKUP(J1461,Cleaned_ProductTable!$A:$F,3,FALSE())</f>
        <v>Electronics</v>
      </c>
      <c r="M1461" s="4" t="str">
        <f>VLOOKUP(J1461,Cleaned_ProductTable!$A:$F,4,FALSE())</f>
        <v>Cummings and Sons</v>
      </c>
      <c r="N1461" s="4">
        <f>VLOOKUP(J1461,Cleaned_ProductTable!$A:$F,5,FALSE())</f>
        <v>326.06</v>
      </c>
      <c r="O1461" s="4" t="str">
        <f>Cleaned_SalesTable!E1461</f>
        <v>STORE2</v>
      </c>
      <c r="P1461" s="4" t="str">
        <f>VLOOKUP(O1461,Cleaned_StoreTable!$A:$F,2,FALSE())</f>
        <v>Black-Horn</v>
      </c>
      <c r="Q1461" s="4" t="str">
        <f>VLOOKUP(O1461,Cleaned_StoreTable!$A:$F,3,FALSE())</f>
        <v>South</v>
      </c>
      <c r="R1461" s="4" t="str">
        <f>VLOOKUP(O1461,Cleaned_StoreTable!$A:$F,5,FALSE())</f>
        <v>Outlet</v>
      </c>
      <c r="S1461" s="4">
        <f>Cleaned_SalesTable!F1461</f>
        <v>3</v>
      </c>
      <c r="T1461" s="9">
        <f>Cleaned_SalesTable!G1461</f>
        <v>824.75</v>
      </c>
      <c r="U1461" s="8">
        <f>Cleaned_SalesTable!H1461</f>
        <v>0.23</v>
      </c>
      <c r="V1461" s="4" t="str">
        <f>Cleaned_SalesTable!I1461</f>
        <v>Credit Card</v>
      </c>
      <c r="W1461" s="9">
        <f>Cleaned_SalesTable!J1461</f>
        <v>1905.1724999999999</v>
      </c>
      <c r="X1461" s="9">
        <f t="shared" si="134"/>
        <v>978.18</v>
      </c>
      <c r="Y1461" s="9">
        <f t="shared" si="135"/>
        <v>926.99</v>
      </c>
      <c r="Z1461" s="10">
        <f t="shared" si="136"/>
        <v>0.48659999999999998</v>
      </c>
      <c r="AA1461" s="4" t="str">
        <f t="shared" si="137"/>
        <v>High Value</v>
      </c>
    </row>
    <row r="1462" spans="1:27" ht="15" customHeight="1" x14ac:dyDescent="0.3">
      <c r="A1462" s="4" t="str">
        <f>Cleaned_SalesTable!A1462</f>
        <v>SALE1460</v>
      </c>
      <c r="B1462" s="26">
        <f>Cleaned_SalesTable!B1462</f>
        <v>45478</v>
      </c>
      <c r="C1462" s="4" t="str">
        <f t="shared" si="132"/>
        <v>Jul-2024</v>
      </c>
      <c r="D1462" s="24">
        <f t="shared" si="133"/>
        <v>2024</v>
      </c>
      <c r="E1462" s="4" t="str">
        <f>Cleaned_SalesTable!C1462</f>
        <v>CUST1401</v>
      </c>
      <c r="F1462" s="4" t="str">
        <f>VLOOKUP(E1462,Cleaned_CustomerTable!$A:$H,2,FALSE())</f>
        <v>Terry Moses</v>
      </c>
      <c r="G1462" s="24">
        <f>VLOOKUP(E1462,Cleaned_CustomerTable!$A:$H,3,FALSE())</f>
        <v>51</v>
      </c>
      <c r="H1462" s="4" t="str">
        <f>VLOOKUP(E1462,Cleaned_CustomerTable!$A:$H,8,FALSE())</f>
        <v>Platinum</v>
      </c>
      <c r="I1462" s="4" t="str">
        <f>VLOOKUP(E1462,Cleaned_CustomerTable!$A:$H,6,FALSE())</f>
        <v>Nevada</v>
      </c>
      <c r="J1462" s="4" t="str">
        <f>Cleaned_SalesTable!D1462</f>
        <v>PROD68</v>
      </c>
      <c r="K1462" s="4" t="str">
        <f>VLOOKUP(J1462,Cleaned_ProductTable!$A:$F,2,FALSE())</f>
        <v>Wooden Nightstand</v>
      </c>
      <c r="L1462" s="4" t="str">
        <f>VLOOKUP(J1462,Cleaned_ProductTable!$A:$F,3,FALSE())</f>
        <v>Home</v>
      </c>
      <c r="M1462" s="4" t="str">
        <f>VLOOKUP(J1462,Cleaned_ProductTable!$A:$F,4,FALSE())</f>
        <v>Wolfe, Ross and Hester</v>
      </c>
      <c r="N1462" s="4">
        <f>VLOOKUP(J1462,Cleaned_ProductTable!$A:$F,5,FALSE())</f>
        <v>243.7</v>
      </c>
      <c r="O1462" s="4" t="str">
        <f>Cleaned_SalesTable!E1462</f>
        <v>STORE4</v>
      </c>
      <c r="P1462" s="4" t="str">
        <f>VLOOKUP(O1462,Cleaned_StoreTable!$A:$F,2,FALSE())</f>
        <v>Alexander Group</v>
      </c>
      <c r="Q1462" s="4" t="str">
        <f>VLOOKUP(O1462,Cleaned_StoreTable!$A:$F,3,FALSE())</f>
        <v>South</v>
      </c>
      <c r="R1462" s="4" t="str">
        <f>VLOOKUP(O1462,Cleaned_StoreTable!$A:$F,5,FALSE())</f>
        <v>Online</v>
      </c>
      <c r="S1462" s="4">
        <f>Cleaned_SalesTable!F1462</f>
        <v>2</v>
      </c>
      <c r="T1462" s="9">
        <f>Cleaned_SalesTable!G1462</f>
        <v>821.35</v>
      </c>
      <c r="U1462" s="8">
        <f>Cleaned_SalesTable!H1462</f>
        <v>0.11</v>
      </c>
      <c r="V1462" s="4" t="str">
        <f>Cleaned_SalesTable!I1462</f>
        <v>PayPal</v>
      </c>
      <c r="W1462" s="9">
        <f>Cleaned_SalesTable!J1462</f>
        <v>1462.0029999999999</v>
      </c>
      <c r="X1462" s="9">
        <f t="shared" si="134"/>
        <v>487.4</v>
      </c>
      <c r="Y1462" s="9">
        <f t="shared" si="135"/>
        <v>974.6</v>
      </c>
      <c r="Z1462" s="10">
        <f t="shared" si="136"/>
        <v>0.66659999999999997</v>
      </c>
      <c r="AA1462" s="4" t="str">
        <f t="shared" si="137"/>
        <v>High Value</v>
      </c>
    </row>
    <row r="1463" spans="1:27" ht="15" customHeight="1" x14ac:dyDescent="0.3">
      <c r="A1463" s="4" t="str">
        <f>Cleaned_SalesTable!A1463</f>
        <v>SALE1461</v>
      </c>
      <c r="B1463" s="26">
        <f>Cleaned_SalesTable!B1463</f>
        <v>45723</v>
      </c>
      <c r="C1463" s="4" t="str">
        <f t="shared" si="132"/>
        <v>Mar-2025</v>
      </c>
      <c r="D1463" s="24">
        <f t="shared" si="133"/>
        <v>2025</v>
      </c>
      <c r="E1463" s="4" t="str">
        <f>Cleaned_SalesTable!C1463</f>
        <v>CUST1405</v>
      </c>
      <c r="F1463" s="4" t="str">
        <f>VLOOKUP(E1463,Cleaned_CustomerTable!$A:$H,2,FALSE())</f>
        <v>Eric Wolfe</v>
      </c>
      <c r="G1463" s="24">
        <f>VLOOKUP(E1463,Cleaned_CustomerTable!$A:$H,3,FALSE())</f>
        <v>18</v>
      </c>
      <c r="H1463" s="4" t="str">
        <f>VLOOKUP(E1463,Cleaned_CustomerTable!$A:$H,8,FALSE())</f>
        <v>Gold</v>
      </c>
      <c r="I1463" s="4" t="str">
        <f>VLOOKUP(E1463,Cleaned_CustomerTable!$A:$H,6,FALSE())</f>
        <v>Louisiana</v>
      </c>
      <c r="J1463" s="4" t="str">
        <f>Cleaned_SalesTable!D1463</f>
        <v>PROD13</v>
      </c>
      <c r="K1463" s="4" t="str">
        <f>VLOOKUP(J1463,Cleaned_ProductTable!$A:$F,2,FALSE())</f>
        <v>USB-C Fast Charger</v>
      </c>
      <c r="L1463" s="4" t="str">
        <f>VLOOKUP(J1463,Cleaned_ProductTable!$A:$F,3,FALSE())</f>
        <v>Electronics</v>
      </c>
      <c r="M1463" s="4" t="str">
        <f>VLOOKUP(J1463,Cleaned_ProductTable!$A:$F,4,FALSE())</f>
        <v>Dawson-Perkins</v>
      </c>
      <c r="N1463" s="4">
        <f>VLOOKUP(J1463,Cleaned_ProductTable!$A:$F,5,FALSE())</f>
        <v>242.23</v>
      </c>
      <c r="O1463" s="4" t="str">
        <f>Cleaned_SalesTable!E1463</f>
        <v>STORE10</v>
      </c>
      <c r="P1463" s="4" t="str">
        <f>VLOOKUP(O1463,Cleaned_StoreTable!$A:$F,2,FALSE())</f>
        <v>Hill, Wagner and Ballard</v>
      </c>
      <c r="Q1463" s="4" t="str">
        <f>VLOOKUP(O1463,Cleaned_StoreTable!$A:$F,3,FALSE())</f>
        <v>East</v>
      </c>
      <c r="R1463" s="4" t="str">
        <f>VLOOKUP(O1463,Cleaned_StoreTable!$A:$F,5,FALSE())</f>
        <v>Online</v>
      </c>
      <c r="S1463" s="4">
        <f>Cleaned_SalesTable!F1463</f>
        <v>1</v>
      </c>
      <c r="T1463" s="9">
        <f>Cleaned_SalesTable!G1463</f>
        <v>120.57</v>
      </c>
      <c r="U1463" s="8">
        <f>Cleaned_SalesTable!H1463</f>
        <v>0.06</v>
      </c>
      <c r="V1463" s="4" t="str">
        <f>Cleaned_SalesTable!I1463</f>
        <v>PayPal</v>
      </c>
      <c r="W1463" s="9">
        <f>Cleaned_SalesTable!J1463</f>
        <v>113.33580000000001</v>
      </c>
      <c r="X1463" s="9">
        <f t="shared" si="134"/>
        <v>242.23</v>
      </c>
      <c r="Y1463" s="9">
        <f t="shared" si="135"/>
        <v>-128.88999999999999</v>
      </c>
      <c r="Z1463" s="10">
        <f t="shared" si="136"/>
        <v>-1.1372</v>
      </c>
      <c r="AA1463" s="4" t="str">
        <f t="shared" si="137"/>
        <v>Standard</v>
      </c>
    </row>
    <row r="1464" spans="1:27" ht="15" customHeight="1" x14ac:dyDescent="0.3">
      <c r="A1464" s="4" t="str">
        <f>Cleaned_SalesTable!A1464</f>
        <v>SALE1462</v>
      </c>
      <c r="B1464" s="26">
        <f>Cleaned_SalesTable!B1464</f>
        <v>45240</v>
      </c>
      <c r="C1464" s="4" t="str">
        <f t="shared" si="132"/>
        <v>Nov-2023</v>
      </c>
      <c r="D1464" s="24">
        <f t="shared" si="133"/>
        <v>2023</v>
      </c>
      <c r="E1464" s="4" t="str">
        <f>Cleaned_SalesTable!C1464</f>
        <v>CUST1335</v>
      </c>
      <c r="F1464" s="4" t="str">
        <f>VLOOKUP(E1464,Cleaned_CustomerTable!$A:$H,2,FALSE())</f>
        <v>Jennifer Woods</v>
      </c>
      <c r="G1464" s="24">
        <f>VLOOKUP(E1464,Cleaned_CustomerTable!$A:$H,3,FALSE())</f>
        <v>37</v>
      </c>
      <c r="H1464" s="4" t="str">
        <f>VLOOKUP(E1464,Cleaned_CustomerTable!$A:$H,8,FALSE())</f>
        <v>Platinum</v>
      </c>
      <c r="I1464" s="4" t="str">
        <f>VLOOKUP(E1464,Cleaned_CustomerTable!$A:$H,6,FALSE())</f>
        <v>North Carolina</v>
      </c>
      <c r="J1464" s="4" t="str">
        <f>Cleaned_SalesTable!D1464</f>
        <v>PROD89</v>
      </c>
      <c r="K1464" s="4" t="str">
        <f>VLOOKUP(J1464,Cleaned_ProductTable!$A:$F,2,FALSE())</f>
        <v>Face Foundation Kit</v>
      </c>
      <c r="L1464" s="4" t="str">
        <f>VLOOKUP(J1464,Cleaned_ProductTable!$A:$F,3,FALSE())</f>
        <v>Beauty</v>
      </c>
      <c r="M1464" s="4" t="str">
        <f>VLOOKUP(J1464,Cleaned_ProductTable!$A:$F,4,FALSE())</f>
        <v>Taylor-Elliott</v>
      </c>
      <c r="N1464" s="4">
        <f>VLOOKUP(J1464,Cleaned_ProductTable!$A:$F,5,FALSE())</f>
        <v>183.04</v>
      </c>
      <c r="O1464" s="4" t="str">
        <f>Cleaned_SalesTable!E1464</f>
        <v>STORE1</v>
      </c>
      <c r="P1464" s="4" t="str">
        <f>VLOOKUP(O1464,Cleaned_StoreTable!$A:$F,2,FALSE())</f>
        <v>Martinez, Adkins and Johnson</v>
      </c>
      <c r="Q1464" s="4" t="str">
        <f>VLOOKUP(O1464,Cleaned_StoreTable!$A:$F,3,FALSE())</f>
        <v>North</v>
      </c>
      <c r="R1464" s="4" t="str">
        <f>VLOOKUP(O1464,Cleaned_StoreTable!$A:$F,5,FALSE())</f>
        <v>Flagship</v>
      </c>
      <c r="S1464" s="4">
        <f>Cleaned_SalesTable!F1464</f>
        <v>1</v>
      </c>
      <c r="T1464" s="9">
        <f>Cleaned_SalesTable!G1464</f>
        <v>122.27</v>
      </c>
      <c r="U1464" s="8">
        <f>Cleaned_SalesTable!H1464</f>
        <v>0.26</v>
      </c>
      <c r="V1464" s="4" t="str">
        <f>Cleaned_SalesTable!I1464</f>
        <v>PayPal</v>
      </c>
      <c r="W1464" s="9">
        <f>Cleaned_SalesTable!J1464</f>
        <v>90.479799999999997</v>
      </c>
      <c r="X1464" s="9">
        <f t="shared" si="134"/>
        <v>183.04</v>
      </c>
      <c r="Y1464" s="9">
        <f t="shared" si="135"/>
        <v>-92.56</v>
      </c>
      <c r="Z1464" s="10">
        <f t="shared" si="136"/>
        <v>-1.0229999999999999</v>
      </c>
      <c r="AA1464" s="4" t="str">
        <f t="shared" si="137"/>
        <v>Standard</v>
      </c>
    </row>
    <row r="1465" spans="1:27" ht="15" customHeight="1" x14ac:dyDescent="0.3">
      <c r="A1465" s="4" t="str">
        <f>Cleaned_SalesTable!A1465</f>
        <v>SALE1463</v>
      </c>
      <c r="B1465" s="26">
        <f>Cleaned_SalesTable!B1465</f>
        <v>45890</v>
      </c>
      <c r="C1465" s="4" t="str">
        <f t="shared" si="132"/>
        <v>Aug-2025</v>
      </c>
      <c r="D1465" s="24">
        <f t="shared" si="133"/>
        <v>2025</v>
      </c>
      <c r="E1465" s="4" t="str">
        <f>Cleaned_SalesTable!C1465</f>
        <v>CUST1170</v>
      </c>
      <c r="F1465" s="4" t="str">
        <f>VLOOKUP(E1465,Cleaned_CustomerTable!$A:$H,2,FALSE())</f>
        <v>Christopher Garcia Dds</v>
      </c>
      <c r="G1465" s="24">
        <f>VLOOKUP(E1465,Cleaned_CustomerTable!$A:$H,3,FALSE())</f>
        <v>18</v>
      </c>
      <c r="H1465" s="4" t="str">
        <f>VLOOKUP(E1465,Cleaned_CustomerTable!$A:$H,8,FALSE())</f>
        <v>Gold</v>
      </c>
      <c r="I1465" s="4" t="str">
        <f>VLOOKUP(E1465,Cleaned_CustomerTable!$A:$H,6,FALSE())</f>
        <v>Missouri</v>
      </c>
      <c r="J1465" s="4" t="str">
        <f>Cleaned_SalesTable!D1465</f>
        <v>PROD26</v>
      </c>
      <c r="K1465" s="4" t="str">
        <f>VLOOKUP(J1465,Cleaned_ProductTable!$A:$F,2,FALSE())</f>
        <v>Wireless Bluetooth Speaker</v>
      </c>
      <c r="L1465" s="4" t="str">
        <f>VLOOKUP(J1465,Cleaned_ProductTable!$A:$F,3,FALSE())</f>
        <v>Electronics</v>
      </c>
      <c r="M1465" s="4" t="str">
        <f>VLOOKUP(J1465,Cleaned_ProductTable!$A:$F,4,FALSE())</f>
        <v>Reed-Schmidt</v>
      </c>
      <c r="N1465" s="4">
        <f>VLOOKUP(J1465,Cleaned_ProductTable!$A:$F,5,FALSE())</f>
        <v>322.41000000000003</v>
      </c>
      <c r="O1465" s="4" t="str">
        <f>Cleaned_SalesTable!E1465</f>
        <v>STORE2</v>
      </c>
      <c r="P1465" s="4" t="str">
        <f>VLOOKUP(O1465,Cleaned_StoreTable!$A:$F,2,FALSE())</f>
        <v>Black-Horn</v>
      </c>
      <c r="Q1465" s="4" t="str">
        <f>VLOOKUP(O1465,Cleaned_StoreTable!$A:$F,3,FALSE())</f>
        <v>South</v>
      </c>
      <c r="R1465" s="4" t="str">
        <f>VLOOKUP(O1465,Cleaned_StoreTable!$A:$F,5,FALSE())</f>
        <v>Outlet</v>
      </c>
      <c r="S1465" s="4">
        <f>Cleaned_SalesTable!F1465</f>
        <v>2</v>
      </c>
      <c r="T1465" s="9">
        <f>Cleaned_SalesTable!G1465</f>
        <v>182.89</v>
      </c>
      <c r="U1465" s="8">
        <f>Cleaned_SalesTable!H1465</f>
        <v>0.11</v>
      </c>
      <c r="V1465" s="4" t="str">
        <f>Cleaned_SalesTable!I1465</f>
        <v>Credit Card</v>
      </c>
      <c r="W1465" s="9">
        <f>Cleaned_SalesTable!J1465</f>
        <v>325.54419999999999</v>
      </c>
      <c r="X1465" s="9">
        <f t="shared" si="134"/>
        <v>644.82000000000005</v>
      </c>
      <c r="Y1465" s="9">
        <f t="shared" si="135"/>
        <v>-319.27999999999997</v>
      </c>
      <c r="Z1465" s="10">
        <f t="shared" si="136"/>
        <v>-0.98080000000000001</v>
      </c>
      <c r="AA1465" s="4" t="str">
        <f t="shared" si="137"/>
        <v>Standard</v>
      </c>
    </row>
    <row r="1466" spans="1:27" ht="15" customHeight="1" x14ac:dyDescent="0.3">
      <c r="A1466" s="4" t="str">
        <f>Cleaned_SalesTable!A1466</f>
        <v>SALE1464</v>
      </c>
      <c r="B1466" s="26">
        <f>Cleaned_SalesTable!B1466</f>
        <v>45796</v>
      </c>
      <c r="C1466" s="4" t="str">
        <f t="shared" si="132"/>
        <v>May-2025</v>
      </c>
      <c r="D1466" s="24">
        <f t="shared" si="133"/>
        <v>2025</v>
      </c>
      <c r="E1466" s="4" t="str">
        <f>Cleaned_SalesTable!C1466</f>
        <v>CUST1371</v>
      </c>
      <c r="F1466" s="4" t="str">
        <f>VLOOKUP(E1466,Cleaned_CustomerTable!$A:$H,2,FALSE())</f>
        <v>Michael Garner</v>
      </c>
      <c r="G1466" s="24">
        <f>VLOOKUP(E1466,Cleaned_CustomerTable!$A:$H,3,FALSE())</f>
        <v>21</v>
      </c>
      <c r="H1466" s="4" t="str">
        <f>VLOOKUP(E1466,Cleaned_CustomerTable!$A:$H,8,FALSE())</f>
        <v>Platinum</v>
      </c>
      <c r="I1466" s="4" t="str">
        <f>VLOOKUP(E1466,Cleaned_CustomerTable!$A:$H,6,FALSE())</f>
        <v>New Hampshire</v>
      </c>
      <c r="J1466" s="4" t="str">
        <f>Cleaned_SalesTable!D1466</f>
        <v>PROD46</v>
      </c>
      <c r="K1466" s="4" t="str">
        <f>VLOOKUP(J1466,Cleaned_ProductTable!$A:$F,2,FALSE())</f>
        <v>Men's Winter Jacket</v>
      </c>
      <c r="L1466" s="4" t="str">
        <f>VLOOKUP(J1466,Cleaned_ProductTable!$A:$F,3,FALSE())</f>
        <v>Clothing</v>
      </c>
      <c r="M1466" s="4" t="str">
        <f>VLOOKUP(J1466,Cleaned_ProductTable!$A:$F,4,FALSE())</f>
        <v>Kelly, Smith and Perez</v>
      </c>
      <c r="N1466" s="4">
        <f>VLOOKUP(J1466,Cleaned_ProductTable!$A:$F,5,FALSE())</f>
        <v>167.34</v>
      </c>
      <c r="O1466" s="4" t="str">
        <f>Cleaned_SalesTable!E1466</f>
        <v>STORE4</v>
      </c>
      <c r="P1466" s="4" t="str">
        <f>VLOOKUP(O1466,Cleaned_StoreTable!$A:$F,2,FALSE())</f>
        <v>Alexander Group</v>
      </c>
      <c r="Q1466" s="4" t="str">
        <f>VLOOKUP(O1466,Cleaned_StoreTable!$A:$F,3,FALSE())</f>
        <v>South</v>
      </c>
      <c r="R1466" s="4" t="str">
        <f>VLOOKUP(O1466,Cleaned_StoreTable!$A:$F,5,FALSE())</f>
        <v>Online</v>
      </c>
      <c r="S1466" s="4">
        <f>Cleaned_SalesTable!F1466</f>
        <v>1</v>
      </c>
      <c r="T1466" s="9">
        <f>Cleaned_SalesTable!G1466</f>
        <v>695.26</v>
      </c>
      <c r="U1466" s="8">
        <f>Cleaned_SalesTable!H1466</f>
        <v>0.23</v>
      </c>
      <c r="V1466" s="4" t="str">
        <f>Cleaned_SalesTable!I1466</f>
        <v>PayPal</v>
      </c>
      <c r="W1466" s="9">
        <f>Cleaned_SalesTable!J1466</f>
        <v>535.35019999999997</v>
      </c>
      <c r="X1466" s="9">
        <f t="shared" si="134"/>
        <v>167.34</v>
      </c>
      <c r="Y1466" s="9">
        <f t="shared" si="135"/>
        <v>368.01</v>
      </c>
      <c r="Z1466" s="10">
        <f t="shared" si="136"/>
        <v>0.68740000000000001</v>
      </c>
      <c r="AA1466" s="4" t="str">
        <f t="shared" si="137"/>
        <v>Standard</v>
      </c>
    </row>
    <row r="1467" spans="1:27" ht="15" customHeight="1" x14ac:dyDescent="0.3">
      <c r="A1467" s="4" t="str">
        <f>Cleaned_SalesTable!A1467</f>
        <v>SALE1465</v>
      </c>
      <c r="B1467" s="26">
        <f>Cleaned_SalesTable!B1467</f>
        <v>45895</v>
      </c>
      <c r="C1467" s="4" t="str">
        <f t="shared" si="132"/>
        <v>Aug-2025</v>
      </c>
      <c r="D1467" s="24">
        <f t="shared" si="133"/>
        <v>2025</v>
      </c>
      <c r="E1467" s="4" t="str">
        <f>Cleaned_SalesTable!C1467</f>
        <v>CUST1027</v>
      </c>
      <c r="F1467" s="4" t="str">
        <f>VLOOKUP(E1467,Cleaned_CustomerTable!$A:$H,2,FALSE())</f>
        <v>Leslie Johnson</v>
      </c>
      <c r="G1467" s="24">
        <f>VLOOKUP(E1467,Cleaned_CustomerTable!$A:$H,3,FALSE())</f>
        <v>31</v>
      </c>
      <c r="H1467" s="4" t="str">
        <f>VLOOKUP(E1467,Cleaned_CustomerTable!$A:$H,8,FALSE())</f>
        <v>Standard</v>
      </c>
      <c r="I1467" s="4" t="str">
        <f>VLOOKUP(E1467,Cleaned_CustomerTable!$A:$H,6,FALSE())</f>
        <v>Utah</v>
      </c>
      <c r="J1467" s="4" t="str">
        <f>Cleaned_SalesTable!D1467</f>
        <v>PROD29</v>
      </c>
      <c r="K1467" s="4" t="str">
        <f>VLOOKUP(J1467,Cleaned_ProductTable!$A:$F,2,FALSE())</f>
        <v>Fabric Sofa Throw Blanket</v>
      </c>
      <c r="L1467" s="4" t="str">
        <f>VLOOKUP(J1467,Cleaned_ProductTable!$A:$F,3,FALSE())</f>
        <v>Home</v>
      </c>
      <c r="M1467" s="4" t="str">
        <f>VLOOKUP(J1467,Cleaned_ProductTable!$A:$F,4,FALSE())</f>
        <v>Hoffman Group</v>
      </c>
      <c r="N1467" s="4">
        <f>VLOOKUP(J1467,Cleaned_ProductTable!$A:$F,5,FALSE())</f>
        <v>218.48</v>
      </c>
      <c r="O1467" s="4" t="str">
        <f>Cleaned_SalesTable!E1467</f>
        <v>STORE6</v>
      </c>
      <c r="P1467" s="4" t="str">
        <f>VLOOKUP(O1467,Cleaned_StoreTable!$A:$F,2,FALSE())</f>
        <v>Benson-Elliott</v>
      </c>
      <c r="Q1467" s="4" t="str">
        <f>VLOOKUP(O1467,Cleaned_StoreTable!$A:$F,3,FALSE())</f>
        <v>East</v>
      </c>
      <c r="R1467" s="4" t="str">
        <f>VLOOKUP(O1467,Cleaned_StoreTable!$A:$F,5,FALSE())</f>
        <v>Online</v>
      </c>
      <c r="S1467" s="4">
        <f>Cleaned_SalesTable!F1467</f>
        <v>2</v>
      </c>
      <c r="T1467" s="9">
        <f>Cleaned_SalesTable!G1467</f>
        <v>408.8</v>
      </c>
      <c r="U1467" s="8">
        <f>Cleaned_SalesTable!H1467</f>
        <v>0.17</v>
      </c>
      <c r="V1467" s="4" t="str">
        <f>Cleaned_SalesTable!I1467</f>
        <v>COD</v>
      </c>
      <c r="W1467" s="9">
        <f>Cleaned_SalesTable!J1467</f>
        <v>678.60799999999995</v>
      </c>
      <c r="X1467" s="9">
        <f t="shared" si="134"/>
        <v>436.96</v>
      </c>
      <c r="Y1467" s="9">
        <f t="shared" si="135"/>
        <v>241.65</v>
      </c>
      <c r="Z1467" s="10">
        <f t="shared" si="136"/>
        <v>0.35610000000000003</v>
      </c>
      <c r="AA1467" s="4" t="str">
        <f t="shared" si="137"/>
        <v>Standard</v>
      </c>
    </row>
    <row r="1468" spans="1:27" ht="15" customHeight="1" x14ac:dyDescent="0.3">
      <c r="A1468" s="4" t="str">
        <f>Cleaned_SalesTable!A1468</f>
        <v>SALE1466</v>
      </c>
      <c r="B1468" s="26">
        <f>Cleaned_SalesTable!B1468</f>
        <v>45676</v>
      </c>
      <c r="C1468" s="4" t="str">
        <f t="shared" si="132"/>
        <v>Jan-2025</v>
      </c>
      <c r="D1468" s="24">
        <f t="shared" si="133"/>
        <v>2025</v>
      </c>
      <c r="E1468" s="4" t="str">
        <f>Cleaned_SalesTable!C1468</f>
        <v>CUST1226</v>
      </c>
      <c r="F1468" s="4" t="str">
        <f>VLOOKUP(E1468,Cleaned_CustomerTable!$A:$H,2,FALSE())</f>
        <v>Alexis Castaneda</v>
      </c>
      <c r="G1468" s="24">
        <f>VLOOKUP(E1468,Cleaned_CustomerTable!$A:$H,3,FALSE())</f>
        <v>54</v>
      </c>
      <c r="H1468" s="4" t="str">
        <f>VLOOKUP(E1468,Cleaned_CustomerTable!$A:$H,8,FALSE())</f>
        <v>Gold</v>
      </c>
      <c r="I1468" s="4" t="str">
        <f>VLOOKUP(E1468,Cleaned_CustomerTable!$A:$H,6,FALSE())</f>
        <v>Alaska</v>
      </c>
      <c r="J1468" s="4" t="str">
        <f>Cleaned_SalesTable!D1468</f>
        <v>PROD49</v>
      </c>
      <c r="K1468" s="4" t="str">
        <f>VLOOKUP(J1468,Cleaned_ProductTable!$A:$F,2,FALSE())</f>
        <v>Men's Roll-On Perfume</v>
      </c>
      <c r="L1468" s="4" t="str">
        <f>VLOOKUP(J1468,Cleaned_ProductTable!$A:$F,3,FALSE())</f>
        <v>Beauty</v>
      </c>
      <c r="M1468" s="4" t="str">
        <f>VLOOKUP(J1468,Cleaned_ProductTable!$A:$F,4,FALSE())</f>
        <v>Sullivan and Sons</v>
      </c>
      <c r="N1468" s="4">
        <f>VLOOKUP(J1468,Cleaned_ProductTable!$A:$F,5,FALSE())</f>
        <v>43.29</v>
      </c>
      <c r="O1468" s="4" t="str">
        <f>Cleaned_SalesTable!E1468</f>
        <v>STORE8</v>
      </c>
      <c r="P1468" s="4" t="str">
        <f>VLOOKUP(O1468,Cleaned_StoreTable!$A:$F,2,FALSE())</f>
        <v>Bean, Jones and Park</v>
      </c>
      <c r="Q1468" s="4" t="str">
        <f>VLOOKUP(O1468,Cleaned_StoreTable!$A:$F,3,FALSE())</f>
        <v>West</v>
      </c>
      <c r="R1468" s="4" t="str">
        <f>VLOOKUP(O1468,Cleaned_StoreTable!$A:$F,5,FALSE())</f>
        <v>Online</v>
      </c>
      <c r="S1468" s="4">
        <f>Cleaned_SalesTable!F1468</f>
        <v>3</v>
      </c>
      <c r="T1468" s="9">
        <f>Cleaned_SalesTable!G1468</f>
        <v>512.15</v>
      </c>
      <c r="U1468" s="8">
        <f>Cleaned_SalesTable!H1468</f>
        <v>0.12</v>
      </c>
      <c r="V1468" s="4" t="str">
        <f>Cleaned_SalesTable!I1468</f>
        <v>Credit Card</v>
      </c>
      <c r="W1468" s="9">
        <f>Cleaned_SalesTable!J1468</f>
        <v>1352.076</v>
      </c>
      <c r="X1468" s="9">
        <f t="shared" si="134"/>
        <v>129.87</v>
      </c>
      <c r="Y1468" s="9">
        <f t="shared" si="135"/>
        <v>1222.21</v>
      </c>
      <c r="Z1468" s="10">
        <f t="shared" si="136"/>
        <v>0.90400000000000003</v>
      </c>
      <c r="AA1468" s="4" t="str">
        <f t="shared" si="137"/>
        <v>High Value</v>
      </c>
    </row>
    <row r="1469" spans="1:27" ht="15" customHeight="1" x14ac:dyDescent="0.3">
      <c r="A1469" s="4" t="str">
        <f>Cleaned_SalesTable!A1469</f>
        <v>SALE1467</v>
      </c>
      <c r="B1469" s="26">
        <f>Cleaned_SalesTable!B1469</f>
        <v>45568</v>
      </c>
      <c r="C1469" s="4" t="str">
        <f t="shared" si="132"/>
        <v>Oct-2024</v>
      </c>
      <c r="D1469" s="24">
        <f t="shared" si="133"/>
        <v>2024</v>
      </c>
      <c r="E1469" s="4" t="str">
        <f>Cleaned_SalesTable!C1469</f>
        <v>CUST1409</v>
      </c>
      <c r="F1469" s="4" t="str">
        <f>VLOOKUP(E1469,Cleaned_CustomerTable!$A:$H,2,FALSE())</f>
        <v>Sarah Smith</v>
      </c>
      <c r="G1469" s="24">
        <f>VLOOKUP(E1469,Cleaned_CustomerTable!$A:$H,3,FALSE())</f>
        <v>55</v>
      </c>
      <c r="H1469" s="4" t="str">
        <f>VLOOKUP(E1469,Cleaned_CustomerTable!$A:$H,8,FALSE())</f>
        <v>Gold</v>
      </c>
      <c r="I1469" s="4" t="str">
        <f>VLOOKUP(E1469,Cleaned_CustomerTable!$A:$H,6,FALSE())</f>
        <v>Wyoming</v>
      </c>
      <c r="J1469" s="4" t="str">
        <f>Cleaned_SalesTable!D1469</f>
        <v>PROD9</v>
      </c>
      <c r="K1469" s="4" t="str">
        <f>VLOOKUP(J1469,Cleaned_ProductTable!$A:$F,2,FALSE())</f>
        <v>Adjustable Dumbbell Set</v>
      </c>
      <c r="L1469" s="4" t="str">
        <f>VLOOKUP(J1469,Cleaned_ProductTable!$A:$F,3,FALSE())</f>
        <v>Sports</v>
      </c>
      <c r="M1469" s="4" t="str">
        <f>VLOOKUP(J1469,Cleaned_ProductTable!$A:$F,4,FALSE())</f>
        <v>Hill PLC</v>
      </c>
      <c r="N1469" s="4">
        <f>VLOOKUP(J1469,Cleaned_ProductTable!$A:$F,5,FALSE())</f>
        <v>495.72</v>
      </c>
      <c r="O1469" s="4" t="str">
        <f>Cleaned_SalesTable!E1469</f>
        <v>STORE8</v>
      </c>
      <c r="P1469" s="4" t="str">
        <f>VLOOKUP(O1469,Cleaned_StoreTable!$A:$F,2,FALSE())</f>
        <v>Bean, Jones and Park</v>
      </c>
      <c r="Q1469" s="4" t="str">
        <f>VLOOKUP(O1469,Cleaned_StoreTable!$A:$F,3,FALSE())</f>
        <v>West</v>
      </c>
      <c r="R1469" s="4" t="str">
        <f>VLOOKUP(O1469,Cleaned_StoreTable!$A:$F,5,FALSE())</f>
        <v>Online</v>
      </c>
      <c r="S1469" s="4">
        <f>Cleaned_SalesTable!F1469</f>
        <v>3</v>
      </c>
      <c r="T1469" s="9">
        <f>Cleaned_SalesTable!G1469</f>
        <v>136.4</v>
      </c>
      <c r="U1469" s="8">
        <f>Cleaned_SalesTable!H1469</f>
        <v>0.15</v>
      </c>
      <c r="V1469" s="4" t="str">
        <f>Cleaned_SalesTable!I1469</f>
        <v>PayPal</v>
      </c>
      <c r="W1469" s="9">
        <f>Cleaned_SalesTable!J1469</f>
        <v>347.82</v>
      </c>
      <c r="X1469" s="9">
        <f t="shared" si="134"/>
        <v>1487.16</v>
      </c>
      <c r="Y1469" s="9">
        <f t="shared" si="135"/>
        <v>-1139.3399999999999</v>
      </c>
      <c r="Z1469" s="10">
        <f t="shared" si="136"/>
        <v>-3.2757000000000001</v>
      </c>
      <c r="AA1469" s="4" t="str">
        <f t="shared" si="137"/>
        <v>Standard</v>
      </c>
    </row>
    <row r="1470" spans="1:27" ht="15" customHeight="1" x14ac:dyDescent="0.3">
      <c r="A1470" s="4" t="str">
        <f>Cleaned_SalesTable!A1470</f>
        <v>SALE1468</v>
      </c>
      <c r="B1470" s="26">
        <f>Cleaned_SalesTable!B1470</f>
        <v>45272</v>
      </c>
      <c r="C1470" s="4" t="str">
        <f t="shared" si="132"/>
        <v>Dec-2023</v>
      </c>
      <c r="D1470" s="24">
        <f t="shared" si="133"/>
        <v>2023</v>
      </c>
      <c r="E1470" s="4" t="str">
        <f>Cleaned_SalesTable!C1470</f>
        <v>CUST1175</v>
      </c>
      <c r="F1470" s="4" t="str">
        <f>VLOOKUP(E1470,Cleaned_CustomerTable!$A:$H,2,FALSE())</f>
        <v>Michelle Rogers</v>
      </c>
      <c r="G1470" s="24">
        <f>VLOOKUP(E1470,Cleaned_CustomerTable!$A:$H,3,FALSE())</f>
        <v>56</v>
      </c>
      <c r="H1470" s="4" t="str">
        <f>VLOOKUP(E1470,Cleaned_CustomerTable!$A:$H,8,FALSE())</f>
        <v>Platinum</v>
      </c>
      <c r="I1470" s="4" t="str">
        <f>VLOOKUP(E1470,Cleaned_CustomerTable!$A:$H,6,FALSE())</f>
        <v>Hawaii</v>
      </c>
      <c r="J1470" s="4" t="str">
        <f>Cleaned_SalesTable!D1470</f>
        <v>PROD6</v>
      </c>
      <c r="K1470" s="4" t="str">
        <f>VLOOKUP(J1470,Cleaned_ProductTable!$A:$F,2,FALSE())</f>
        <v>Herbal Face Moisturizer</v>
      </c>
      <c r="L1470" s="4" t="str">
        <f>VLOOKUP(J1470,Cleaned_ProductTable!$A:$F,3,FALSE())</f>
        <v>Beauty</v>
      </c>
      <c r="M1470" s="4" t="str">
        <f>VLOOKUP(J1470,Cleaned_ProductTable!$A:$F,4,FALSE())</f>
        <v>Davidson PLC</v>
      </c>
      <c r="N1470" s="4">
        <f>VLOOKUP(J1470,Cleaned_ProductTable!$A:$F,5,FALSE())</f>
        <v>312.8</v>
      </c>
      <c r="O1470" s="4" t="str">
        <f>Cleaned_SalesTable!E1470</f>
        <v>STORE3</v>
      </c>
      <c r="P1470" s="4" t="str">
        <f>VLOOKUP(O1470,Cleaned_StoreTable!$A:$F,2,FALSE())</f>
        <v>Johnson-Wright</v>
      </c>
      <c r="Q1470" s="4" t="str">
        <f>VLOOKUP(O1470,Cleaned_StoreTable!$A:$F,3,FALSE())</f>
        <v>North</v>
      </c>
      <c r="R1470" s="4" t="str">
        <f>VLOOKUP(O1470,Cleaned_StoreTable!$A:$F,5,FALSE())</f>
        <v>Outlet</v>
      </c>
      <c r="S1470" s="4">
        <f>Cleaned_SalesTable!F1470</f>
        <v>2</v>
      </c>
      <c r="T1470" s="9">
        <f>Cleaned_SalesTable!G1470</f>
        <v>42.51</v>
      </c>
      <c r="U1470" s="8">
        <f>Cleaned_SalesTable!H1470</f>
        <v>0.04</v>
      </c>
      <c r="V1470" s="4" t="str">
        <f>Cleaned_SalesTable!I1470</f>
        <v>COD</v>
      </c>
      <c r="W1470" s="9">
        <f>Cleaned_SalesTable!J1470</f>
        <v>81.619200000000006</v>
      </c>
      <c r="X1470" s="9">
        <f t="shared" si="134"/>
        <v>625.6</v>
      </c>
      <c r="Y1470" s="9">
        <f t="shared" si="135"/>
        <v>-543.98</v>
      </c>
      <c r="Z1470" s="10">
        <f t="shared" si="136"/>
        <v>-6.6649000000000003</v>
      </c>
      <c r="AA1470" s="4" t="str">
        <f t="shared" si="137"/>
        <v>Standard</v>
      </c>
    </row>
    <row r="1471" spans="1:27" ht="15" customHeight="1" x14ac:dyDescent="0.3">
      <c r="A1471" s="4" t="str">
        <f>Cleaned_SalesTable!A1471</f>
        <v>SALE1469</v>
      </c>
      <c r="B1471" s="26">
        <f>Cleaned_SalesTable!B1471</f>
        <v>45718</v>
      </c>
      <c r="C1471" s="4" t="str">
        <f t="shared" si="132"/>
        <v>Mar-2025</v>
      </c>
      <c r="D1471" s="24">
        <f t="shared" si="133"/>
        <v>2025</v>
      </c>
      <c r="E1471" s="4" t="str">
        <f>Cleaned_SalesTable!C1471</f>
        <v>CUST1359</v>
      </c>
      <c r="F1471" s="4" t="str">
        <f>VLOOKUP(E1471,Cleaned_CustomerTable!$A:$H,2,FALSE())</f>
        <v>Melanie Lam</v>
      </c>
      <c r="G1471" s="24">
        <f>VLOOKUP(E1471,Cleaned_CustomerTable!$A:$H,3,FALSE())</f>
        <v>32</v>
      </c>
      <c r="H1471" s="4" t="str">
        <f>VLOOKUP(E1471,Cleaned_CustomerTable!$A:$H,8,FALSE())</f>
        <v>Silver</v>
      </c>
      <c r="I1471" s="4" t="str">
        <f>VLOOKUP(E1471,Cleaned_CustomerTable!$A:$H,6,FALSE())</f>
        <v>Kansas</v>
      </c>
      <c r="J1471" s="4" t="str">
        <f>Cleaned_SalesTable!D1471</f>
        <v>PROD75</v>
      </c>
      <c r="K1471" s="4" t="str">
        <f>VLOOKUP(J1471,Cleaned_ProductTable!$A:$F,2,FALSE())</f>
        <v>Women's Ankle Boots</v>
      </c>
      <c r="L1471" s="4" t="str">
        <f>VLOOKUP(J1471,Cleaned_ProductTable!$A:$F,3,FALSE())</f>
        <v>Clothing</v>
      </c>
      <c r="M1471" s="4" t="str">
        <f>VLOOKUP(J1471,Cleaned_ProductTable!$A:$F,4,FALSE())</f>
        <v>Poole PLC</v>
      </c>
      <c r="N1471" s="4">
        <f>VLOOKUP(J1471,Cleaned_ProductTable!$A:$F,5,FALSE())</f>
        <v>158.13999999999999</v>
      </c>
      <c r="O1471" s="4" t="str">
        <f>Cleaned_SalesTable!E1471</f>
        <v>STORE7</v>
      </c>
      <c r="P1471" s="4" t="str">
        <f>VLOOKUP(O1471,Cleaned_StoreTable!$A:$F,2,FALSE())</f>
        <v>Martinez-Mullins</v>
      </c>
      <c r="Q1471" s="4" t="str">
        <f>VLOOKUP(O1471,Cleaned_StoreTable!$A:$F,3,FALSE())</f>
        <v>South</v>
      </c>
      <c r="R1471" s="4" t="str">
        <f>VLOOKUP(O1471,Cleaned_StoreTable!$A:$F,5,FALSE())</f>
        <v>Online</v>
      </c>
      <c r="S1471" s="4">
        <f>Cleaned_SalesTable!F1471</f>
        <v>3</v>
      </c>
      <c r="T1471" s="9">
        <f>Cleaned_SalesTable!G1471</f>
        <v>582.1</v>
      </c>
      <c r="U1471" s="8">
        <f>Cleaned_SalesTable!H1471</f>
        <v>0.12</v>
      </c>
      <c r="V1471" s="4" t="str">
        <f>Cleaned_SalesTable!I1471</f>
        <v>PayPal</v>
      </c>
      <c r="W1471" s="9">
        <f>Cleaned_SalesTable!J1471</f>
        <v>1536.7439999999999</v>
      </c>
      <c r="X1471" s="9">
        <f t="shared" si="134"/>
        <v>474.42</v>
      </c>
      <c r="Y1471" s="9">
        <f t="shared" si="135"/>
        <v>1062.32</v>
      </c>
      <c r="Z1471" s="10">
        <f t="shared" si="136"/>
        <v>0.69130000000000003</v>
      </c>
      <c r="AA1471" s="4" t="str">
        <f t="shared" si="137"/>
        <v>High Value</v>
      </c>
    </row>
    <row r="1472" spans="1:27" ht="15" customHeight="1" x14ac:dyDescent="0.3">
      <c r="A1472" s="4" t="str">
        <f>Cleaned_SalesTable!A1472</f>
        <v>SALE1470</v>
      </c>
      <c r="B1472" s="26">
        <f>Cleaned_SalesTable!B1472</f>
        <v>45356</v>
      </c>
      <c r="C1472" s="4" t="str">
        <f t="shared" si="132"/>
        <v>Mar-2024</v>
      </c>
      <c r="D1472" s="24">
        <f t="shared" si="133"/>
        <v>2024</v>
      </c>
      <c r="E1472" s="4" t="str">
        <f>Cleaned_SalesTable!C1472</f>
        <v>CUST1219</v>
      </c>
      <c r="F1472" s="4" t="str">
        <f>VLOOKUP(E1472,Cleaned_CustomerTable!$A:$H,2,FALSE())</f>
        <v>Jordan Wells</v>
      </c>
      <c r="G1472" s="24">
        <f>VLOOKUP(E1472,Cleaned_CustomerTable!$A:$H,3,FALSE())</f>
        <v>47</v>
      </c>
      <c r="H1472" s="4" t="str">
        <f>VLOOKUP(E1472,Cleaned_CustomerTable!$A:$H,8,FALSE())</f>
        <v>Gold</v>
      </c>
      <c r="I1472" s="4" t="str">
        <f>VLOOKUP(E1472,Cleaned_CustomerTable!$A:$H,6,FALSE())</f>
        <v>New Jersey</v>
      </c>
      <c r="J1472" s="4" t="str">
        <f>Cleaned_SalesTable!D1472</f>
        <v>PROD82</v>
      </c>
      <c r="K1472" s="4" t="str">
        <f>VLOOKUP(J1472,Cleaned_ProductTable!$A:$F,2,FALSE())</f>
        <v>Fitness Resistance Bands</v>
      </c>
      <c r="L1472" s="4" t="str">
        <f>VLOOKUP(J1472,Cleaned_ProductTable!$A:$F,3,FALSE())</f>
        <v>Sports</v>
      </c>
      <c r="M1472" s="4" t="str">
        <f>VLOOKUP(J1472,Cleaned_ProductTable!$A:$F,4,FALSE())</f>
        <v>Reese-Watson</v>
      </c>
      <c r="N1472" s="4">
        <f>VLOOKUP(J1472,Cleaned_ProductTable!$A:$F,5,FALSE())</f>
        <v>152.91999999999999</v>
      </c>
      <c r="O1472" s="4" t="str">
        <f>Cleaned_SalesTable!E1472</f>
        <v>STORE17</v>
      </c>
      <c r="P1472" s="4" t="str">
        <f>VLOOKUP(O1472,Cleaned_StoreTable!$A:$F,2,FALSE())</f>
        <v>Holloway Ltd</v>
      </c>
      <c r="Q1472" s="4" t="str">
        <f>VLOOKUP(O1472,Cleaned_StoreTable!$A:$F,3,FALSE())</f>
        <v>North</v>
      </c>
      <c r="R1472" s="4" t="str">
        <f>VLOOKUP(O1472,Cleaned_StoreTable!$A:$F,5,FALSE())</f>
        <v>Flagship</v>
      </c>
      <c r="S1472" s="4">
        <f>Cleaned_SalesTable!F1472</f>
        <v>4</v>
      </c>
      <c r="T1472" s="9">
        <f>Cleaned_SalesTable!G1472</f>
        <v>461.52</v>
      </c>
      <c r="U1472" s="8">
        <f>Cleaned_SalesTable!H1472</f>
        <v>0</v>
      </c>
      <c r="V1472" s="4" t="str">
        <f>Cleaned_SalesTable!I1472</f>
        <v>COD</v>
      </c>
      <c r="W1472" s="9">
        <f>Cleaned_SalesTable!J1472</f>
        <v>1846.08</v>
      </c>
      <c r="X1472" s="9">
        <f t="shared" si="134"/>
        <v>611.67999999999995</v>
      </c>
      <c r="Y1472" s="9">
        <f t="shared" si="135"/>
        <v>1234.4000000000001</v>
      </c>
      <c r="Z1472" s="10">
        <f t="shared" si="136"/>
        <v>0.66869999999999996</v>
      </c>
      <c r="AA1472" s="4" t="str">
        <f t="shared" si="137"/>
        <v>High Value</v>
      </c>
    </row>
    <row r="1473" spans="1:27" ht="15" customHeight="1" x14ac:dyDescent="0.3">
      <c r="A1473" s="4" t="str">
        <f>Cleaned_SalesTable!A1473</f>
        <v>SALE1471</v>
      </c>
      <c r="B1473" s="26">
        <f>Cleaned_SalesTable!B1473</f>
        <v>45552</v>
      </c>
      <c r="C1473" s="4" t="str">
        <f t="shared" si="132"/>
        <v>Sep-2024</v>
      </c>
      <c r="D1473" s="24">
        <f t="shared" si="133"/>
        <v>2024</v>
      </c>
      <c r="E1473" s="4" t="str">
        <f>Cleaned_SalesTable!C1473</f>
        <v>CUST1496</v>
      </c>
      <c r="F1473" s="4" t="str">
        <f>VLOOKUP(E1473,Cleaned_CustomerTable!$A:$H,2,FALSE())</f>
        <v>Christopher Ford</v>
      </c>
      <c r="G1473" s="24">
        <f>VLOOKUP(E1473,Cleaned_CustomerTable!$A:$H,3,FALSE())</f>
        <v>56</v>
      </c>
      <c r="H1473" s="4" t="str">
        <f>VLOOKUP(E1473,Cleaned_CustomerTable!$A:$H,8,FALSE())</f>
        <v>Bronze</v>
      </c>
      <c r="I1473" s="4" t="str">
        <f>VLOOKUP(E1473,Cleaned_CustomerTable!$A:$H,6,FALSE())</f>
        <v>Ohio</v>
      </c>
      <c r="J1473" s="4" t="str">
        <f>Cleaned_SalesTable!D1473</f>
        <v>PROD16</v>
      </c>
      <c r="K1473" s="4" t="str">
        <f>VLOOKUP(J1473,Cleaned_ProductTable!$A:$F,2,FALSE())</f>
        <v>Beard Grooming Kit</v>
      </c>
      <c r="L1473" s="4" t="str">
        <f>VLOOKUP(J1473,Cleaned_ProductTable!$A:$F,3,FALSE())</f>
        <v>Beauty</v>
      </c>
      <c r="M1473" s="4" t="str">
        <f>VLOOKUP(J1473,Cleaned_ProductTable!$A:$F,4,FALSE())</f>
        <v>Erickson-Green</v>
      </c>
      <c r="N1473" s="4">
        <f>VLOOKUP(J1473,Cleaned_ProductTable!$A:$F,5,FALSE())</f>
        <v>337.42</v>
      </c>
      <c r="O1473" s="4" t="str">
        <f>Cleaned_SalesTable!E1473</f>
        <v>STORE11</v>
      </c>
      <c r="P1473" s="4" t="str">
        <f>VLOOKUP(O1473,Cleaned_StoreTable!$A:$F,2,FALSE())</f>
        <v>Aguirre-Keller</v>
      </c>
      <c r="Q1473" s="4" t="str">
        <f>VLOOKUP(O1473,Cleaned_StoreTable!$A:$F,3,FALSE())</f>
        <v>South</v>
      </c>
      <c r="R1473" s="4" t="str">
        <f>VLOOKUP(O1473,Cleaned_StoreTable!$A:$F,5,FALSE())</f>
        <v>Online</v>
      </c>
      <c r="S1473" s="4">
        <f>Cleaned_SalesTable!F1473</f>
        <v>1</v>
      </c>
      <c r="T1473" s="9">
        <f>Cleaned_SalesTable!G1473</f>
        <v>558.41999999999996</v>
      </c>
      <c r="U1473" s="8">
        <f>Cleaned_SalesTable!H1473</f>
        <v>0.03</v>
      </c>
      <c r="V1473" s="4" t="str">
        <f>Cleaned_SalesTable!I1473</f>
        <v>Credit Card</v>
      </c>
      <c r="W1473" s="9">
        <f>Cleaned_SalesTable!J1473</f>
        <v>541.66740000000004</v>
      </c>
      <c r="X1473" s="9">
        <f t="shared" si="134"/>
        <v>337.42</v>
      </c>
      <c r="Y1473" s="9">
        <f t="shared" si="135"/>
        <v>204.25</v>
      </c>
      <c r="Z1473" s="10">
        <f t="shared" si="136"/>
        <v>0.37709999999999999</v>
      </c>
      <c r="AA1473" s="4" t="str">
        <f t="shared" si="137"/>
        <v>Standard</v>
      </c>
    </row>
    <row r="1474" spans="1:27" ht="15" customHeight="1" x14ac:dyDescent="0.3">
      <c r="A1474" s="4" t="str">
        <f>Cleaned_SalesTable!A1474</f>
        <v>SALE1472</v>
      </c>
      <c r="B1474" s="26">
        <f>Cleaned_SalesTable!B1474</f>
        <v>45288</v>
      </c>
      <c r="C1474" s="4" t="str">
        <f t="shared" ref="C1474:C1537" si="138">TEXT(B1474,"mmm-yyyy")</f>
        <v>Dec-2023</v>
      </c>
      <c r="D1474" s="24">
        <f t="shared" ref="D1474:D1537" si="139">YEAR(B1474)</f>
        <v>2023</v>
      </c>
      <c r="E1474" s="4" t="str">
        <f>Cleaned_SalesTable!C1474</f>
        <v>CUST1263</v>
      </c>
      <c r="F1474" s="4" t="str">
        <f>VLOOKUP(E1474,Cleaned_CustomerTable!$A:$H,2,FALSE())</f>
        <v>Crystal Davis</v>
      </c>
      <c r="G1474" s="24">
        <f>VLOOKUP(E1474,Cleaned_CustomerTable!$A:$H,3,FALSE())</f>
        <v>50</v>
      </c>
      <c r="H1474" s="4" t="str">
        <f>VLOOKUP(E1474,Cleaned_CustomerTable!$A:$H,8,FALSE())</f>
        <v>Bronze</v>
      </c>
      <c r="I1474" s="4" t="str">
        <f>VLOOKUP(E1474,Cleaned_CustomerTable!$A:$H,6,FALSE())</f>
        <v>Louisiana</v>
      </c>
      <c r="J1474" s="4" t="str">
        <f>Cleaned_SalesTable!D1474</f>
        <v>PROD12</v>
      </c>
      <c r="K1474" s="4" t="str">
        <f>VLOOKUP(J1474,Cleaned_ProductTable!$A:$F,2,FALSE())</f>
        <v>Hair Strengthening Shampoo</v>
      </c>
      <c r="L1474" s="4" t="str">
        <f>VLOOKUP(J1474,Cleaned_ProductTable!$A:$F,3,FALSE())</f>
        <v>Beauty</v>
      </c>
      <c r="M1474" s="4" t="str">
        <f>VLOOKUP(J1474,Cleaned_ProductTable!$A:$F,4,FALSE())</f>
        <v>Rice LLC</v>
      </c>
      <c r="N1474" s="4">
        <f>VLOOKUP(J1474,Cleaned_ProductTable!$A:$F,5,FALSE())</f>
        <v>115.82</v>
      </c>
      <c r="O1474" s="4" t="str">
        <f>Cleaned_SalesTable!E1474</f>
        <v>STORE18</v>
      </c>
      <c r="P1474" s="4" t="str">
        <f>VLOOKUP(O1474,Cleaned_StoreTable!$A:$F,2,FALSE())</f>
        <v>Guerrero-Schmitt</v>
      </c>
      <c r="Q1474" s="4" t="str">
        <f>VLOOKUP(O1474,Cleaned_StoreTable!$A:$F,3,FALSE())</f>
        <v>East</v>
      </c>
      <c r="R1474" s="4" t="str">
        <f>VLOOKUP(O1474,Cleaned_StoreTable!$A:$F,5,FALSE())</f>
        <v>Flagship</v>
      </c>
      <c r="S1474" s="4">
        <f>Cleaned_SalesTable!F1474</f>
        <v>4</v>
      </c>
      <c r="T1474" s="9">
        <f>Cleaned_SalesTable!G1474</f>
        <v>700.98</v>
      </c>
      <c r="U1474" s="8">
        <f>Cleaned_SalesTable!H1474</f>
        <v>0.12</v>
      </c>
      <c r="V1474" s="4" t="str">
        <f>Cleaned_SalesTable!I1474</f>
        <v>PayPal</v>
      </c>
      <c r="W1474" s="9">
        <f>Cleaned_SalesTable!J1474</f>
        <v>2467.4495999999999</v>
      </c>
      <c r="X1474" s="9">
        <f t="shared" ref="X1474:X1537" si="140">ROUND(N1474*S1474,2)</f>
        <v>463.28</v>
      </c>
      <c r="Y1474" s="9">
        <f t="shared" ref="Y1474:Y1537" si="141">ROUND(W1474-X1474,2)</f>
        <v>2004.17</v>
      </c>
      <c r="Z1474" s="10">
        <f t="shared" ref="Z1474:Z1537" si="142">IFERROR(ROUND(Y1474/W1474,4),0)</f>
        <v>0.81220000000000003</v>
      </c>
      <c r="AA1474" s="4" t="str">
        <f t="shared" ref="AA1474:AA1537" si="143">IF(W1474&gt;=AVERAGE($W$2:$W$2001),"High Value","Standard")</f>
        <v>High Value</v>
      </c>
    </row>
    <row r="1475" spans="1:27" ht="15" customHeight="1" x14ac:dyDescent="0.3">
      <c r="A1475" s="4" t="str">
        <f>Cleaned_SalesTable!A1475</f>
        <v>SALE1473</v>
      </c>
      <c r="B1475" s="26">
        <f>Cleaned_SalesTable!B1475</f>
        <v>45605</v>
      </c>
      <c r="C1475" s="4" t="str">
        <f t="shared" si="138"/>
        <v>Nov-2024</v>
      </c>
      <c r="D1475" s="24">
        <f t="shared" si="139"/>
        <v>2024</v>
      </c>
      <c r="E1475" s="4" t="str">
        <f>Cleaned_SalesTable!C1475</f>
        <v>CUST1405</v>
      </c>
      <c r="F1475" s="4" t="str">
        <f>VLOOKUP(E1475,Cleaned_CustomerTable!$A:$H,2,FALSE())</f>
        <v>Eric Wolfe</v>
      </c>
      <c r="G1475" s="24">
        <f>VLOOKUP(E1475,Cleaned_CustomerTable!$A:$H,3,FALSE())</f>
        <v>18</v>
      </c>
      <c r="H1475" s="4" t="str">
        <f>VLOOKUP(E1475,Cleaned_CustomerTable!$A:$H,8,FALSE())</f>
        <v>Gold</v>
      </c>
      <c r="I1475" s="4" t="str">
        <f>VLOOKUP(E1475,Cleaned_CustomerTable!$A:$H,6,FALSE())</f>
        <v>Louisiana</v>
      </c>
      <c r="J1475" s="4" t="str">
        <f>Cleaned_SalesTable!D1475</f>
        <v>PROD85</v>
      </c>
      <c r="K1475" s="4" t="str">
        <f>VLOOKUP(J1475,Cleaned_ProductTable!$A:$F,2,FALSE())</f>
        <v>Women's Beanie Hat</v>
      </c>
      <c r="L1475" s="4" t="str">
        <f>VLOOKUP(J1475,Cleaned_ProductTable!$A:$F,3,FALSE())</f>
        <v>Clothing</v>
      </c>
      <c r="M1475" s="4" t="str">
        <f>VLOOKUP(J1475,Cleaned_ProductTable!$A:$F,4,FALSE())</f>
        <v>Richardson-Carrillo</v>
      </c>
      <c r="N1475" s="4">
        <f>VLOOKUP(J1475,Cleaned_ProductTable!$A:$F,5,FALSE())</f>
        <v>119.57</v>
      </c>
      <c r="O1475" s="4" t="str">
        <f>Cleaned_SalesTable!E1475</f>
        <v>STORE18</v>
      </c>
      <c r="P1475" s="4" t="str">
        <f>VLOOKUP(O1475,Cleaned_StoreTable!$A:$F,2,FALSE())</f>
        <v>Guerrero-Schmitt</v>
      </c>
      <c r="Q1475" s="4" t="str">
        <f>VLOOKUP(O1475,Cleaned_StoreTable!$A:$F,3,FALSE())</f>
        <v>East</v>
      </c>
      <c r="R1475" s="4" t="str">
        <f>VLOOKUP(O1475,Cleaned_StoreTable!$A:$F,5,FALSE())</f>
        <v>Flagship</v>
      </c>
      <c r="S1475" s="4">
        <f>Cleaned_SalesTable!F1475</f>
        <v>2</v>
      </c>
      <c r="T1475" s="9">
        <f>Cleaned_SalesTable!G1475</f>
        <v>227.97</v>
      </c>
      <c r="U1475" s="8">
        <f>Cleaned_SalesTable!H1475</f>
        <v>0.08</v>
      </c>
      <c r="V1475" s="4" t="str">
        <f>Cleaned_SalesTable!I1475</f>
        <v>COD</v>
      </c>
      <c r="W1475" s="9">
        <f>Cleaned_SalesTable!J1475</f>
        <v>419.46480000000003</v>
      </c>
      <c r="X1475" s="9">
        <f t="shared" si="140"/>
        <v>239.14</v>
      </c>
      <c r="Y1475" s="9">
        <f t="shared" si="141"/>
        <v>180.32</v>
      </c>
      <c r="Z1475" s="10">
        <f t="shared" si="142"/>
        <v>0.4299</v>
      </c>
      <c r="AA1475" s="4" t="str">
        <f t="shared" si="143"/>
        <v>Standard</v>
      </c>
    </row>
    <row r="1476" spans="1:27" ht="15" customHeight="1" x14ac:dyDescent="0.3">
      <c r="A1476" s="4" t="str">
        <f>Cleaned_SalesTable!A1476</f>
        <v>SALE1474</v>
      </c>
      <c r="B1476" s="26">
        <f>Cleaned_SalesTable!B1476</f>
        <v>45516</v>
      </c>
      <c r="C1476" s="4" t="str">
        <f t="shared" si="138"/>
        <v>Aug-2024</v>
      </c>
      <c r="D1476" s="24">
        <f t="shared" si="139"/>
        <v>2024</v>
      </c>
      <c r="E1476" s="4" t="str">
        <f>Cleaned_SalesTable!C1476</f>
        <v>CUST1474</v>
      </c>
      <c r="F1476" s="4" t="str">
        <f>VLOOKUP(E1476,Cleaned_CustomerTable!$A:$H,2,FALSE())</f>
        <v>Joshua Howard</v>
      </c>
      <c r="G1476" s="24">
        <f>VLOOKUP(E1476,Cleaned_CustomerTable!$A:$H,3,FALSE())</f>
        <v>32</v>
      </c>
      <c r="H1476" s="4" t="str">
        <f>VLOOKUP(E1476,Cleaned_CustomerTable!$A:$H,8,FALSE())</f>
        <v>Platinum</v>
      </c>
      <c r="I1476" s="4" t="str">
        <f>VLOOKUP(E1476,Cleaned_CustomerTable!$A:$H,6,FALSE())</f>
        <v>South Dakota</v>
      </c>
      <c r="J1476" s="4" t="str">
        <f>Cleaned_SalesTable!D1476</f>
        <v>PROD39</v>
      </c>
      <c r="K1476" s="4" t="str">
        <f>VLOOKUP(J1476,Cleaned_ProductTable!$A:$F,2,FALSE())</f>
        <v>Portable Power Bank</v>
      </c>
      <c r="L1476" s="4" t="str">
        <f>VLOOKUP(J1476,Cleaned_ProductTable!$A:$F,3,FALSE())</f>
        <v>Electronics</v>
      </c>
      <c r="M1476" s="4" t="str">
        <f>VLOOKUP(J1476,Cleaned_ProductTable!$A:$F,4,FALSE())</f>
        <v>Cummings and Sons</v>
      </c>
      <c r="N1476" s="4">
        <f>VLOOKUP(J1476,Cleaned_ProductTable!$A:$F,5,FALSE())</f>
        <v>326.06</v>
      </c>
      <c r="O1476" s="4" t="str">
        <f>Cleaned_SalesTable!E1476</f>
        <v>STORE11</v>
      </c>
      <c r="P1476" s="4" t="str">
        <f>VLOOKUP(O1476,Cleaned_StoreTable!$A:$F,2,FALSE())</f>
        <v>Aguirre-Keller</v>
      </c>
      <c r="Q1476" s="4" t="str">
        <f>VLOOKUP(O1476,Cleaned_StoreTable!$A:$F,3,FALSE())</f>
        <v>South</v>
      </c>
      <c r="R1476" s="4" t="str">
        <f>VLOOKUP(O1476,Cleaned_StoreTable!$A:$F,5,FALSE())</f>
        <v>Online</v>
      </c>
      <c r="S1476" s="4">
        <f>Cleaned_SalesTable!F1476</f>
        <v>4</v>
      </c>
      <c r="T1476" s="9">
        <f>Cleaned_SalesTable!G1476</f>
        <v>278.70999999999998</v>
      </c>
      <c r="U1476" s="8">
        <f>Cleaned_SalesTable!H1476</f>
        <v>0.2</v>
      </c>
      <c r="V1476" s="4" t="str">
        <f>Cleaned_SalesTable!I1476</f>
        <v>PayPal</v>
      </c>
      <c r="W1476" s="9">
        <f>Cleaned_SalesTable!J1476</f>
        <v>891.87199999999996</v>
      </c>
      <c r="X1476" s="9">
        <f t="shared" si="140"/>
        <v>1304.24</v>
      </c>
      <c r="Y1476" s="9">
        <f t="shared" si="141"/>
        <v>-412.37</v>
      </c>
      <c r="Z1476" s="10">
        <f t="shared" si="142"/>
        <v>-0.46239999999999998</v>
      </c>
      <c r="AA1476" s="4" t="str">
        <f t="shared" si="143"/>
        <v>Standard</v>
      </c>
    </row>
    <row r="1477" spans="1:27" ht="15" customHeight="1" x14ac:dyDescent="0.3">
      <c r="A1477" s="4" t="str">
        <f>Cleaned_SalesTable!A1477</f>
        <v>SALE1475</v>
      </c>
      <c r="B1477" s="26">
        <f>Cleaned_SalesTable!B1477</f>
        <v>45379</v>
      </c>
      <c r="C1477" s="4" t="str">
        <f t="shared" si="138"/>
        <v>Mar-2024</v>
      </c>
      <c r="D1477" s="24">
        <f t="shared" si="139"/>
        <v>2024</v>
      </c>
      <c r="E1477" s="4" t="str">
        <f>Cleaned_SalesTable!C1477</f>
        <v>CUST1259</v>
      </c>
      <c r="F1477" s="4" t="str">
        <f>VLOOKUP(E1477,Cleaned_CustomerTable!$A:$H,2,FALSE())</f>
        <v>Beth Allen</v>
      </c>
      <c r="G1477" s="24">
        <f>VLOOKUP(E1477,Cleaned_CustomerTable!$A:$H,3,FALSE())</f>
        <v>32</v>
      </c>
      <c r="H1477" s="4" t="str">
        <f>VLOOKUP(E1477,Cleaned_CustomerTable!$A:$H,8,FALSE())</f>
        <v>Silver</v>
      </c>
      <c r="I1477" s="4" t="str">
        <f>VLOOKUP(E1477,Cleaned_CustomerTable!$A:$H,6,FALSE())</f>
        <v>Oklahoma</v>
      </c>
      <c r="J1477" s="4" t="str">
        <f>Cleaned_SalesTable!D1477</f>
        <v>PROD99</v>
      </c>
      <c r="K1477" s="4" t="str">
        <f>VLOOKUP(J1477,Cleaned_ProductTable!$A:$F,2,FALSE())</f>
        <v>Stainless Steel Cookware Set</v>
      </c>
      <c r="L1477" s="4" t="str">
        <f>VLOOKUP(J1477,Cleaned_ProductTable!$A:$F,3,FALSE())</f>
        <v>Home</v>
      </c>
      <c r="M1477" s="4" t="str">
        <f>VLOOKUP(J1477,Cleaned_ProductTable!$A:$F,4,FALSE())</f>
        <v>Campbell Ltd</v>
      </c>
      <c r="N1477" s="4">
        <f>VLOOKUP(J1477,Cleaned_ProductTable!$A:$F,5,FALSE())</f>
        <v>201.41</v>
      </c>
      <c r="O1477" s="4" t="str">
        <f>Cleaned_SalesTable!E1477</f>
        <v>STORE8</v>
      </c>
      <c r="P1477" s="4" t="str">
        <f>VLOOKUP(O1477,Cleaned_StoreTable!$A:$F,2,FALSE())</f>
        <v>Bean, Jones and Park</v>
      </c>
      <c r="Q1477" s="4" t="str">
        <f>VLOOKUP(O1477,Cleaned_StoreTable!$A:$F,3,FALSE())</f>
        <v>West</v>
      </c>
      <c r="R1477" s="4" t="str">
        <f>VLOOKUP(O1477,Cleaned_StoreTable!$A:$F,5,FALSE())</f>
        <v>Online</v>
      </c>
      <c r="S1477" s="4">
        <f>Cleaned_SalesTable!F1477</f>
        <v>2</v>
      </c>
      <c r="T1477" s="9">
        <f>Cleaned_SalesTable!G1477</f>
        <v>916.12</v>
      </c>
      <c r="U1477" s="8">
        <f>Cleaned_SalesTable!H1477</f>
        <v>0.05</v>
      </c>
      <c r="V1477" s="4" t="str">
        <f>Cleaned_SalesTable!I1477</f>
        <v>PayPal</v>
      </c>
      <c r="W1477" s="9">
        <f>Cleaned_SalesTable!J1477</f>
        <v>1740.6279999999999</v>
      </c>
      <c r="X1477" s="9">
        <f t="shared" si="140"/>
        <v>402.82</v>
      </c>
      <c r="Y1477" s="9">
        <f t="shared" si="141"/>
        <v>1337.81</v>
      </c>
      <c r="Z1477" s="10">
        <f t="shared" si="142"/>
        <v>0.76859999999999995</v>
      </c>
      <c r="AA1477" s="4" t="str">
        <f t="shared" si="143"/>
        <v>High Value</v>
      </c>
    </row>
    <row r="1478" spans="1:27" ht="15" customHeight="1" x14ac:dyDescent="0.3">
      <c r="A1478" s="4" t="str">
        <f>Cleaned_SalesTable!A1478</f>
        <v>SALE1476</v>
      </c>
      <c r="B1478" s="26">
        <f>Cleaned_SalesTable!B1478</f>
        <v>45567</v>
      </c>
      <c r="C1478" s="4" t="str">
        <f t="shared" si="138"/>
        <v>Oct-2024</v>
      </c>
      <c r="D1478" s="24">
        <f t="shared" si="139"/>
        <v>2024</v>
      </c>
      <c r="E1478" s="4" t="str">
        <f>Cleaned_SalesTable!C1478</f>
        <v>CUST1133</v>
      </c>
      <c r="F1478" s="4" t="str">
        <f>VLOOKUP(E1478,Cleaned_CustomerTable!$A:$H,2,FALSE())</f>
        <v>Hayley Pope</v>
      </c>
      <c r="G1478" s="24">
        <f>VLOOKUP(E1478,Cleaned_CustomerTable!$A:$H,3,FALSE())</f>
        <v>62</v>
      </c>
      <c r="H1478" s="4" t="str">
        <f>VLOOKUP(E1478,Cleaned_CustomerTable!$A:$H,8,FALSE())</f>
        <v>Bronze</v>
      </c>
      <c r="I1478" s="4" t="str">
        <f>VLOOKUP(E1478,Cleaned_CustomerTable!$A:$H,6,FALSE())</f>
        <v>Florida</v>
      </c>
      <c r="J1478" s="4" t="str">
        <f>Cleaned_SalesTable!D1478</f>
        <v>PROD10</v>
      </c>
      <c r="K1478" s="4" t="str">
        <f>VLOOKUP(J1478,Cleaned_ProductTable!$A:$F,2,FALSE())</f>
        <v>Ceramic Kitchen Bowl Set</v>
      </c>
      <c r="L1478" s="4" t="str">
        <f>VLOOKUP(J1478,Cleaned_ProductTable!$A:$F,3,FALSE())</f>
        <v>Home</v>
      </c>
      <c r="M1478" s="4" t="str">
        <f>VLOOKUP(J1478,Cleaned_ProductTable!$A:$F,4,FALSE())</f>
        <v>Hamilton Group</v>
      </c>
      <c r="N1478" s="4">
        <f>VLOOKUP(J1478,Cleaned_ProductTable!$A:$F,5,FALSE())</f>
        <v>298.86</v>
      </c>
      <c r="O1478" s="4" t="str">
        <f>Cleaned_SalesTable!E1478</f>
        <v>STORE12</v>
      </c>
      <c r="P1478" s="4" t="str">
        <f>VLOOKUP(O1478,Cleaned_StoreTable!$A:$F,2,FALSE())</f>
        <v>Thomas, Bridges and Harris</v>
      </c>
      <c r="Q1478" s="4" t="str">
        <f>VLOOKUP(O1478,Cleaned_StoreTable!$A:$F,3,FALSE())</f>
        <v>North</v>
      </c>
      <c r="R1478" s="4" t="str">
        <f>VLOOKUP(O1478,Cleaned_StoreTable!$A:$F,5,FALSE())</f>
        <v>Online</v>
      </c>
      <c r="S1478" s="4">
        <f>Cleaned_SalesTable!F1478</f>
        <v>4</v>
      </c>
      <c r="T1478" s="9">
        <f>Cleaned_SalesTable!G1478</f>
        <v>228.98</v>
      </c>
      <c r="U1478" s="8">
        <f>Cleaned_SalesTable!H1478</f>
        <v>0.22</v>
      </c>
      <c r="V1478" s="4" t="str">
        <f>Cleaned_SalesTable!I1478</f>
        <v>PayPal</v>
      </c>
      <c r="W1478" s="9">
        <f>Cleaned_SalesTable!J1478</f>
        <v>714.41759999999999</v>
      </c>
      <c r="X1478" s="9">
        <f t="shared" si="140"/>
        <v>1195.44</v>
      </c>
      <c r="Y1478" s="9">
        <f t="shared" si="141"/>
        <v>-481.02</v>
      </c>
      <c r="Z1478" s="10">
        <f t="shared" si="142"/>
        <v>-0.67330000000000001</v>
      </c>
      <c r="AA1478" s="4" t="str">
        <f t="shared" si="143"/>
        <v>Standard</v>
      </c>
    </row>
    <row r="1479" spans="1:27" ht="15" customHeight="1" x14ac:dyDescent="0.3">
      <c r="A1479" s="4" t="str">
        <f>Cleaned_SalesTable!A1479</f>
        <v>SALE1477</v>
      </c>
      <c r="B1479" s="26">
        <f>Cleaned_SalesTable!B1479</f>
        <v>45510</v>
      </c>
      <c r="C1479" s="4" t="str">
        <f t="shared" si="138"/>
        <v>Aug-2024</v>
      </c>
      <c r="D1479" s="24">
        <f t="shared" si="139"/>
        <v>2024</v>
      </c>
      <c r="E1479" s="4" t="str">
        <f>Cleaned_SalesTable!C1479</f>
        <v>CUST1234</v>
      </c>
      <c r="F1479" s="4" t="str">
        <f>VLOOKUP(E1479,Cleaned_CustomerTable!$A:$H,2,FALSE())</f>
        <v>Nathaniel Hill</v>
      </c>
      <c r="G1479" s="24">
        <f>VLOOKUP(E1479,Cleaned_CustomerTable!$A:$H,3,FALSE())</f>
        <v>43</v>
      </c>
      <c r="H1479" s="4" t="str">
        <f>VLOOKUP(E1479,Cleaned_CustomerTable!$A:$H,8,FALSE())</f>
        <v>Gold</v>
      </c>
      <c r="I1479" s="4" t="str">
        <f>VLOOKUP(E1479,Cleaned_CustomerTable!$A:$H,6,FALSE())</f>
        <v>Kansas</v>
      </c>
      <c r="J1479" s="4" t="str">
        <f>Cleaned_SalesTable!D1479</f>
        <v>PROD89</v>
      </c>
      <c r="K1479" s="4" t="str">
        <f>VLOOKUP(J1479,Cleaned_ProductTable!$A:$F,2,FALSE())</f>
        <v>Face Foundation Kit</v>
      </c>
      <c r="L1479" s="4" t="str">
        <f>VLOOKUP(J1479,Cleaned_ProductTable!$A:$F,3,FALSE())</f>
        <v>Beauty</v>
      </c>
      <c r="M1479" s="4" t="str">
        <f>VLOOKUP(J1479,Cleaned_ProductTable!$A:$F,4,FALSE())</f>
        <v>Taylor-Elliott</v>
      </c>
      <c r="N1479" s="4">
        <f>VLOOKUP(J1479,Cleaned_ProductTable!$A:$F,5,FALSE())</f>
        <v>183.04</v>
      </c>
      <c r="O1479" s="4" t="str">
        <f>Cleaned_SalesTable!E1479</f>
        <v>STORE15</v>
      </c>
      <c r="P1479" s="4" t="str">
        <f>VLOOKUP(O1479,Cleaned_StoreTable!$A:$F,2,FALSE())</f>
        <v>Shelton PLC</v>
      </c>
      <c r="Q1479" s="4" t="str">
        <f>VLOOKUP(O1479,Cleaned_StoreTable!$A:$F,3,FALSE())</f>
        <v>North</v>
      </c>
      <c r="R1479" s="4" t="str">
        <f>VLOOKUP(O1479,Cleaned_StoreTable!$A:$F,5,FALSE())</f>
        <v>Flagship</v>
      </c>
      <c r="S1479" s="4">
        <f>Cleaned_SalesTable!F1479</f>
        <v>4</v>
      </c>
      <c r="T1479" s="9">
        <f>Cleaned_SalesTable!G1479</f>
        <v>904.82</v>
      </c>
      <c r="U1479" s="8">
        <f>Cleaned_SalesTable!H1479</f>
        <v>0.09</v>
      </c>
      <c r="V1479" s="4" t="str">
        <f>Cleaned_SalesTable!I1479</f>
        <v>PayPal</v>
      </c>
      <c r="W1479" s="9">
        <f>Cleaned_SalesTable!J1479</f>
        <v>3293.5448000000001</v>
      </c>
      <c r="X1479" s="9">
        <f t="shared" si="140"/>
        <v>732.16</v>
      </c>
      <c r="Y1479" s="9">
        <f t="shared" si="141"/>
        <v>2561.38</v>
      </c>
      <c r="Z1479" s="10">
        <f t="shared" si="142"/>
        <v>0.77769999999999995</v>
      </c>
      <c r="AA1479" s="4" t="str">
        <f t="shared" si="143"/>
        <v>High Value</v>
      </c>
    </row>
    <row r="1480" spans="1:27" ht="15" customHeight="1" x14ac:dyDescent="0.3">
      <c r="A1480" s="4" t="str">
        <f>Cleaned_SalesTable!A1480</f>
        <v>SALE1478</v>
      </c>
      <c r="B1480" s="26">
        <f>Cleaned_SalesTable!B1480</f>
        <v>45806</v>
      </c>
      <c r="C1480" s="4" t="str">
        <f t="shared" si="138"/>
        <v>May-2025</v>
      </c>
      <c r="D1480" s="24">
        <f t="shared" si="139"/>
        <v>2025</v>
      </c>
      <c r="E1480" s="4" t="str">
        <f>Cleaned_SalesTable!C1480</f>
        <v>CUST1081</v>
      </c>
      <c r="F1480" s="4" t="str">
        <f>VLOOKUP(E1480,Cleaned_CustomerTable!$A:$H,2,FALSE())</f>
        <v>Krystal Ford</v>
      </c>
      <c r="G1480" s="24">
        <f>VLOOKUP(E1480,Cleaned_CustomerTable!$A:$H,3,FALSE())</f>
        <v>34</v>
      </c>
      <c r="H1480" s="4" t="str">
        <f>VLOOKUP(E1480,Cleaned_CustomerTable!$A:$H,8,FALSE())</f>
        <v>Platinum</v>
      </c>
      <c r="I1480" s="4" t="str">
        <f>VLOOKUP(E1480,Cleaned_CustomerTable!$A:$H,6,FALSE())</f>
        <v>Arizona</v>
      </c>
      <c r="J1480" s="4" t="str">
        <f>Cleaned_SalesTable!D1480</f>
        <v>PROD23</v>
      </c>
      <c r="K1480" s="4" t="str">
        <f>VLOOKUP(J1480,Cleaned_ProductTable!$A:$F,2,FALSE())</f>
        <v>Men's Formal Shirt</v>
      </c>
      <c r="L1480" s="4" t="str">
        <f>VLOOKUP(J1480,Cleaned_ProductTable!$A:$F,3,FALSE())</f>
        <v>Clothing</v>
      </c>
      <c r="M1480" s="4" t="str">
        <f>VLOOKUP(J1480,Cleaned_ProductTable!$A:$F,4,FALSE())</f>
        <v>Moon, Mora and Santos</v>
      </c>
      <c r="N1480" s="4">
        <f>VLOOKUP(J1480,Cleaned_ProductTable!$A:$F,5,FALSE())</f>
        <v>265.73</v>
      </c>
      <c r="O1480" s="4" t="str">
        <f>Cleaned_SalesTable!E1480</f>
        <v>STORE11</v>
      </c>
      <c r="P1480" s="4" t="str">
        <f>VLOOKUP(O1480,Cleaned_StoreTable!$A:$F,2,FALSE())</f>
        <v>Aguirre-Keller</v>
      </c>
      <c r="Q1480" s="4" t="str">
        <f>VLOOKUP(O1480,Cleaned_StoreTable!$A:$F,3,FALSE())</f>
        <v>South</v>
      </c>
      <c r="R1480" s="4" t="str">
        <f>VLOOKUP(O1480,Cleaned_StoreTable!$A:$F,5,FALSE())</f>
        <v>Online</v>
      </c>
      <c r="S1480" s="4">
        <f>Cleaned_SalesTable!F1480</f>
        <v>1</v>
      </c>
      <c r="T1480" s="9">
        <f>Cleaned_SalesTable!G1480</f>
        <v>588.61</v>
      </c>
      <c r="U1480" s="8">
        <f>Cleaned_SalesTable!H1480</f>
        <v>0.1</v>
      </c>
      <c r="V1480" s="4" t="str">
        <f>Cleaned_SalesTable!I1480</f>
        <v>PayPal</v>
      </c>
      <c r="W1480" s="9">
        <f>Cleaned_SalesTable!J1480</f>
        <v>529.74900000000002</v>
      </c>
      <c r="X1480" s="9">
        <f t="shared" si="140"/>
        <v>265.73</v>
      </c>
      <c r="Y1480" s="9">
        <f t="shared" si="141"/>
        <v>264.02</v>
      </c>
      <c r="Z1480" s="10">
        <f t="shared" si="142"/>
        <v>0.49840000000000001</v>
      </c>
      <c r="AA1480" s="4" t="str">
        <f t="shared" si="143"/>
        <v>Standard</v>
      </c>
    </row>
    <row r="1481" spans="1:27" ht="15" customHeight="1" x14ac:dyDescent="0.3">
      <c r="A1481" s="4" t="str">
        <f>Cleaned_SalesTable!A1481</f>
        <v>SALE1479</v>
      </c>
      <c r="B1481" s="26">
        <f>Cleaned_SalesTable!B1481</f>
        <v>45240</v>
      </c>
      <c r="C1481" s="4" t="str">
        <f t="shared" si="138"/>
        <v>Nov-2023</v>
      </c>
      <c r="D1481" s="24">
        <f t="shared" si="139"/>
        <v>2023</v>
      </c>
      <c r="E1481" s="4" t="str">
        <f>Cleaned_SalesTable!C1481</f>
        <v>CUST1113</v>
      </c>
      <c r="F1481" s="4" t="str">
        <f>VLOOKUP(E1481,Cleaned_CustomerTable!$A:$H,2,FALSE())</f>
        <v>Edward Hall</v>
      </c>
      <c r="G1481" s="24">
        <f>VLOOKUP(E1481,Cleaned_CustomerTable!$A:$H,3,FALSE())</f>
        <v>51</v>
      </c>
      <c r="H1481" s="4" t="str">
        <f>VLOOKUP(E1481,Cleaned_CustomerTable!$A:$H,8,FALSE())</f>
        <v>Gold</v>
      </c>
      <c r="I1481" s="4" t="str">
        <f>VLOOKUP(E1481,Cleaned_CustomerTable!$A:$H,6,FALSE())</f>
        <v>New Mexico</v>
      </c>
      <c r="J1481" s="4" t="str">
        <f>Cleaned_SalesTable!D1481</f>
        <v>PROD33</v>
      </c>
      <c r="K1481" s="4" t="str">
        <f>VLOOKUP(J1481,Cleaned_ProductTable!$A:$F,2,FALSE())</f>
        <v>Modern Wall Clock</v>
      </c>
      <c r="L1481" s="4" t="str">
        <f>VLOOKUP(J1481,Cleaned_ProductTable!$A:$F,3,FALSE())</f>
        <v>Home</v>
      </c>
      <c r="M1481" s="4" t="str">
        <f>VLOOKUP(J1481,Cleaned_ProductTable!$A:$F,4,FALSE())</f>
        <v>Weiss-Watson</v>
      </c>
      <c r="N1481" s="4">
        <f>VLOOKUP(J1481,Cleaned_ProductTable!$A:$F,5,FALSE())</f>
        <v>179.77</v>
      </c>
      <c r="O1481" s="4" t="str">
        <f>Cleaned_SalesTable!E1481</f>
        <v>STORE3</v>
      </c>
      <c r="P1481" s="4" t="str">
        <f>VLOOKUP(O1481,Cleaned_StoreTable!$A:$F,2,FALSE())</f>
        <v>Johnson-Wright</v>
      </c>
      <c r="Q1481" s="4" t="str">
        <f>VLOOKUP(O1481,Cleaned_StoreTable!$A:$F,3,FALSE())</f>
        <v>North</v>
      </c>
      <c r="R1481" s="4" t="str">
        <f>VLOOKUP(O1481,Cleaned_StoreTable!$A:$F,5,FALSE())</f>
        <v>Outlet</v>
      </c>
      <c r="S1481" s="4">
        <f>Cleaned_SalesTable!F1481</f>
        <v>4</v>
      </c>
      <c r="T1481" s="9">
        <f>Cleaned_SalesTable!G1481</f>
        <v>695.97</v>
      </c>
      <c r="U1481" s="8">
        <f>Cleaned_SalesTable!H1481</f>
        <v>0.02</v>
      </c>
      <c r="V1481" s="4" t="str">
        <f>Cleaned_SalesTable!I1481</f>
        <v>Credit Card</v>
      </c>
      <c r="W1481" s="9">
        <f>Cleaned_SalesTable!J1481</f>
        <v>2728.2024000000001</v>
      </c>
      <c r="X1481" s="9">
        <f t="shared" si="140"/>
        <v>719.08</v>
      </c>
      <c r="Y1481" s="9">
        <f t="shared" si="141"/>
        <v>2009.12</v>
      </c>
      <c r="Z1481" s="10">
        <f t="shared" si="142"/>
        <v>0.73640000000000005</v>
      </c>
      <c r="AA1481" s="4" t="str">
        <f t="shared" si="143"/>
        <v>High Value</v>
      </c>
    </row>
    <row r="1482" spans="1:27" ht="15" customHeight="1" x14ac:dyDescent="0.3">
      <c r="A1482" s="4" t="str">
        <f>Cleaned_SalesTable!A1482</f>
        <v>SALE1480</v>
      </c>
      <c r="B1482" s="26">
        <f>Cleaned_SalesTable!B1482</f>
        <v>45309</v>
      </c>
      <c r="C1482" s="4" t="str">
        <f t="shared" si="138"/>
        <v>Jan-2024</v>
      </c>
      <c r="D1482" s="24">
        <f t="shared" si="139"/>
        <v>2024</v>
      </c>
      <c r="E1482" s="4" t="str">
        <f>Cleaned_SalesTable!C1482</f>
        <v>CUST1301</v>
      </c>
      <c r="F1482" s="4" t="str">
        <f>VLOOKUP(E1482,Cleaned_CustomerTable!$A:$H,2,FALSE())</f>
        <v>Ryan Kane</v>
      </c>
      <c r="G1482" s="24">
        <f>VLOOKUP(E1482,Cleaned_CustomerTable!$A:$H,3,FALSE())</f>
        <v>50</v>
      </c>
      <c r="H1482" s="4" t="str">
        <f>VLOOKUP(E1482,Cleaned_CustomerTable!$A:$H,8,FALSE())</f>
        <v>Gold</v>
      </c>
      <c r="I1482" s="4" t="str">
        <f>VLOOKUP(E1482,Cleaned_CustomerTable!$A:$H,6,FALSE())</f>
        <v>Virginia</v>
      </c>
      <c r="J1482" s="4" t="str">
        <f>Cleaned_SalesTable!D1482</f>
        <v>PROD97</v>
      </c>
      <c r="K1482" s="4" t="str">
        <f>VLOOKUP(J1482,Cleaned_ProductTable!$A:$F,2,FALSE())</f>
        <v>Cricket Bat</v>
      </c>
      <c r="L1482" s="4" t="str">
        <f>VLOOKUP(J1482,Cleaned_ProductTable!$A:$F,3,FALSE())</f>
        <v>Sports</v>
      </c>
      <c r="M1482" s="4" t="str">
        <f>VLOOKUP(J1482,Cleaned_ProductTable!$A:$F,4,FALSE())</f>
        <v>Khan LLC</v>
      </c>
      <c r="N1482" s="4">
        <f>VLOOKUP(J1482,Cleaned_ProductTable!$A:$F,5,FALSE())</f>
        <v>245.98</v>
      </c>
      <c r="O1482" s="4" t="str">
        <f>Cleaned_SalesTable!E1482</f>
        <v>STORE11</v>
      </c>
      <c r="P1482" s="4" t="str">
        <f>VLOOKUP(O1482,Cleaned_StoreTable!$A:$F,2,FALSE())</f>
        <v>Aguirre-Keller</v>
      </c>
      <c r="Q1482" s="4" t="str">
        <f>VLOOKUP(O1482,Cleaned_StoreTable!$A:$F,3,FALSE())</f>
        <v>South</v>
      </c>
      <c r="R1482" s="4" t="str">
        <f>VLOOKUP(O1482,Cleaned_StoreTable!$A:$F,5,FALSE())</f>
        <v>Online</v>
      </c>
      <c r="S1482" s="4">
        <f>Cleaned_SalesTable!F1482</f>
        <v>2</v>
      </c>
      <c r="T1482" s="9">
        <f>Cleaned_SalesTable!G1482</f>
        <v>181.42</v>
      </c>
      <c r="U1482" s="8">
        <f>Cleaned_SalesTable!H1482</f>
        <v>0.08</v>
      </c>
      <c r="V1482" s="4" t="str">
        <f>Cleaned_SalesTable!I1482</f>
        <v>PayPal</v>
      </c>
      <c r="W1482" s="9">
        <f>Cleaned_SalesTable!J1482</f>
        <v>333.81279999999998</v>
      </c>
      <c r="X1482" s="9">
        <f t="shared" si="140"/>
        <v>491.96</v>
      </c>
      <c r="Y1482" s="9">
        <f t="shared" si="141"/>
        <v>-158.15</v>
      </c>
      <c r="Z1482" s="10">
        <f t="shared" si="142"/>
        <v>-0.4738</v>
      </c>
      <c r="AA1482" s="4" t="str">
        <f t="shared" si="143"/>
        <v>Standard</v>
      </c>
    </row>
    <row r="1483" spans="1:27" ht="15" customHeight="1" x14ac:dyDescent="0.3">
      <c r="A1483" s="4" t="str">
        <f>Cleaned_SalesTable!A1483</f>
        <v>SALE1481</v>
      </c>
      <c r="B1483" s="26">
        <f>Cleaned_SalesTable!B1483</f>
        <v>45375</v>
      </c>
      <c r="C1483" s="4" t="str">
        <f t="shared" si="138"/>
        <v>Mar-2024</v>
      </c>
      <c r="D1483" s="24">
        <f t="shared" si="139"/>
        <v>2024</v>
      </c>
      <c r="E1483" s="4" t="str">
        <f>Cleaned_SalesTable!C1483</f>
        <v>CUST1023</v>
      </c>
      <c r="F1483" s="4" t="str">
        <f>VLOOKUP(E1483,Cleaned_CustomerTable!$A:$H,2,FALSE())</f>
        <v>Jonathan Steele</v>
      </c>
      <c r="G1483" s="24">
        <f>VLOOKUP(E1483,Cleaned_CustomerTable!$A:$H,3,FALSE())</f>
        <v>52</v>
      </c>
      <c r="H1483" s="4" t="str">
        <f>VLOOKUP(E1483,Cleaned_CustomerTable!$A:$H,8,FALSE())</f>
        <v>Silver</v>
      </c>
      <c r="I1483" s="4" t="str">
        <f>VLOOKUP(E1483,Cleaned_CustomerTable!$A:$H,6,FALSE())</f>
        <v>Oregon</v>
      </c>
      <c r="J1483" s="4" t="str">
        <f>Cleaned_SalesTable!D1483</f>
        <v>PROD97</v>
      </c>
      <c r="K1483" s="4" t="str">
        <f>VLOOKUP(J1483,Cleaned_ProductTable!$A:$F,2,FALSE())</f>
        <v>Cricket Bat</v>
      </c>
      <c r="L1483" s="4" t="str">
        <f>VLOOKUP(J1483,Cleaned_ProductTable!$A:$F,3,FALSE())</f>
        <v>Sports</v>
      </c>
      <c r="M1483" s="4" t="str">
        <f>VLOOKUP(J1483,Cleaned_ProductTable!$A:$F,4,FALSE())</f>
        <v>Khan LLC</v>
      </c>
      <c r="N1483" s="4">
        <f>VLOOKUP(J1483,Cleaned_ProductTable!$A:$F,5,FALSE())</f>
        <v>245.98</v>
      </c>
      <c r="O1483" s="4" t="str">
        <f>Cleaned_SalesTable!E1483</f>
        <v>STORE13</v>
      </c>
      <c r="P1483" s="4" t="str">
        <f>VLOOKUP(O1483,Cleaned_StoreTable!$A:$F,2,FALSE())</f>
        <v>Gardner, Humphrey and Contreras</v>
      </c>
      <c r="Q1483" s="4" t="str">
        <f>VLOOKUP(O1483,Cleaned_StoreTable!$A:$F,3,FALSE())</f>
        <v>East</v>
      </c>
      <c r="R1483" s="4" t="str">
        <f>VLOOKUP(O1483,Cleaned_StoreTable!$A:$F,5,FALSE())</f>
        <v>Flagship</v>
      </c>
      <c r="S1483" s="4">
        <f>Cleaned_SalesTable!F1483</f>
        <v>1</v>
      </c>
      <c r="T1483" s="9">
        <f>Cleaned_SalesTable!G1483</f>
        <v>439.55</v>
      </c>
      <c r="U1483" s="8">
        <f>Cleaned_SalesTable!H1483</f>
        <v>0.28999999999999998</v>
      </c>
      <c r="V1483" s="4" t="str">
        <f>Cleaned_SalesTable!I1483</f>
        <v>COD</v>
      </c>
      <c r="W1483" s="9">
        <f>Cleaned_SalesTable!J1483</f>
        <v>312.08049999999997</v>
      </c>
      <c r="X1483" s="9">
        <f t="shared" si="140"/>
        <v>245.98</v>
      </c>
      <c r="Y1483" s="9">
        <f t="shared" si="141"/>
        <v>66.099999999999994</v>
      </c>
      <c r="Z1483" s="10">
        <f t="shared" si="142"/>
        <v>0.21179999999999999</v>
      </c>
      <c r="AA1483" s="4" t="str">
        <f t="shared" si="143"/>
        <v>Standard</v>
      </c>
    </row>
    <row r="1484" spans="1:27" ht="15" customHeight="1" x14ac:dyDescent="0.3">
      <c r="A1484" s="4" t="str">
        <f>Cleaned_SalesTable!A1484</f>
        <v>SALE1482</v>
      </c>
      <c r="B1484" s="26">
        <f>Cleaned_SalesTable!B1484</f>
        <v>45733</v>
      </c>
      <c r="C1484" s="4" t="str">
        <f t="shared" si="138"/>
        <v>Mar-2025</v>
      </c>
      <c r="D1484" s="24">
        <f t="shared" si="139"/>
        <v>2025</v>
      </c>
      <c r="E1484" s="4" t="str">
        <f>Cleaned_SalesTable!C1484</f>
        <v>CUST1114</v>
      </c>
      <c r="F1484" s="4" t="str">
        <f>VLOOKUP(E1484,Cleaned_CustomerTable!$A:$H,2,FALSE())</f>
        <v>Ryan Hernandez</v>
      </c>
      <c r="G1484" s="24">
        <f>VLOOKUP(E1484,Cleaned_CustomerTable!$A:$H,3,FALSE())</f>
        <v>30</v>
      </c>
      <c r="H1484" s="4" t="str">
        <f>VLOOKUP(E1484,Cleaned_CustomerTable!$A:$H,8,FALSE())</f>
        <v>Bronze</v>
      </c>
      <c r="I1484" s="4" t="str">
        <f>VLOOKUP(E1484,Cleaned_CustomerTable!$A:$H,6,FALSE())</f>
        <v>Nevada</v>
      </c>
      <c r="J1484" s="4" t="str">
        <f>Cleaned_SalesTable!D1484</f>
        <v>PROD55</v>
      </c>
      <c r="K1484" s="4" t="str">
        <f>VLOOKUP(J1484,Cleaned_ProductTable!$A:$F,2,FALSE())</f>
        <v>Ceramic Plant Pot</v>
      </c>
      <c r="L1484" s="4" t="str">
        <f>VLOOKUP(J1484,Cleaned_ProductTable!$A:$F,3,FALSE())</f>
        <v>Home</v>
      </c>
      <c r="M1484" s="4" t="str">
        <f>VLOOKUP(J1484,Cleaned_ProductTable!$A:$F,4,FALSE())</f>
        <v>Hatfield, Baird and Torres</v>
      </c>
      <c r="N1484" s="4">
        <f>VLOOKUP(J1484,Cleaned_ProductTable!$A:$F,5,FALSE())</f>
        <v>81.75</v>
      </c>
      <c r="O1484" s="4" t="str">
        <f>Cleaned_SalesTable!E1484</f>
        <v>STORE18</v>
      </c>
      <c r="P1484" s="4" t="str">
        <f>VLOOKUP(O1484,Cleaned_StoreTable!$A:$F,2,FALSE())</f>
        <v>Guerrero-Schmitt</v>
      </c>
      <c r="Q1484" s="4" t="str">
        <f>VLOOKUP(O1484,Cleaned_StoreTable!$A:$F,3,FALSE())</f>
        <v>East</v>
      </c>
      <c r="R1484" s="4" t="str">
        <f>VLOOKUP(O1484,Cleaned_StoreTable!$A:$F,5,FALSE())</f>
        <v>Flagship</v>
      </c>
      <c r="S1484" s="4">
        <f>Cleaned_SalesTable!F1484</f>
        <v>3</v>
      </c>
      <c r="T1484" s="9">
        <f>Cleaned_SalesTable!G1484</f>
        <v>471.27</v>
      </c>
      <c r="U1484" s="8">
        <f>Cleaned_SalesTable!H1484</f>
        <v>0.27</v>
      </c>
      <c r="V1484" s="4" t="str">
        <f>Cleaned_SalesTable!I1484</f>
        <v>COD</v>
      </c>
      <c r="W1484" s="9">
        <f>Cleaned_SalesTable!J1484</f>
        <v>1032.0813000000001</v>
      </c>
      <c r="X1484" s="9">
        <f t="shared" si="140"/>
        <v>245.25</v>
      </c>
      <c r="Y1484" s="9">
        <f t="shared" si="141"/>
        <v>786.83</v>
      </c>
      <c r="Z1484" s="10">
        <f t="shared" si="142"/>
        <v>0.76239999999999997</v>
      </c>
      <c r="AA1484" s="4" t="str">
        <f t="shared" si="143"/>
        <v>Standard</v>
      </c>
    </row>
    <row r="1485" spans="1:27" ht="15" customHeight="1" x14ac:dyDescent="0.3">
      <c r="A1485" s="4" t="str">
        <f>Cleaned_SalesTable!A1485</f>
        <v>SALE1483</v>
      </c>
      <c r="B1485" s="26">
        <f>Cleaned_SalesTable!B1485</f>
        <v>45435</v>
      </c>
      <c r="C1485" s="4" t="str">
        <f t="shared" si="138"/>
        <v>May-2024</v>
      </c>
      <c r="D1485" s="24">
        <f t="shared" si="139"/>
        <v>2024</v>
      </c>
      <c r="E1485" s="4" t="str">
        <f>Cleaned_SalesTable!C1485</f>
        <v>CUST1044</v>
      </c>
      <c r="F1485" s="4" t="str">
        <f>VLOOKUP(E1485,Cleaned_CustomerTable!$A:$H,2,FALSE())</f>
        <v>Denise Williams</v>
      </c>
      <c r="G1485" s="24">
        <f>VLOOKUP(E1485,Cleaned_CustomerTable!$A:$H,3,FALSE())</f>
        <v>34</v>
      </c>
      <c r="H1485" s="4" t="str">
        <f>VLOOKUP(E1485,Cleaned_CustomerTable!$A:$H,8,FALSE())</f>
        <v>Bronze</v>
      </c>
      <c r="I1485" s="4" t="str">
        <f>VLOOKUP(E1485,Cleaned_CustomerTable!$A:$H,6,FALSE())</f>
        <v>Hawaii</v>
      </c>
      <c r="J1485" s="4" t="str">
        <f>Cleaned_SalesTable!D1485</f>
        <v>PROD59</v>
      </c>
      <c r="K1485" s="4" t="str">
        <f>VLOOKUP(J1485,Cleaned_ProductTable!$A:$F,2,FALSE())</f>
        <v>Men's Hair Styling Gel</v>
      </c>
      <c r="L1485" s="4" t="str">
        <f>VLOOKUP(J1485,Cleaned_ProductTable!$A:$F,3,FALSE())</f>
        <v>Beauty</v>
      </c>
      <c r="M1485" s="4" t="str">
        <f>VLOOKUP(J1485,Cleaned_ProductTable!$A:$F,4,FALSE())</f>
        <v>Cline-Mccarthy</v>
      </c>
      <c r="N1485" s="4">
        <f>VLOOKUP(J1485,Cleaned_ProductTable!$A:$F,5,FALSE())</f>
        <v>17.309999999999999</v>
      </c>
      <c r="O1485" s="4" t="str">
        <f>Cleaned_SalesTable!E1485</f>
        <v>STORE12</v>
      </c>
      <c r="P1485" s="4" t="str">
        <f>VLOOKUP(O1485,Cleaned_StoreTable!$A:$F,2,FALSE())</f>
        <v>Thomas, Bridges and Harris</v>
      </c>
      <c r="Q1485" s="4" t="str">
        <f>VLOOKUP(O1485,Cleaned_StoreTable!$A:$F,3,FALSE())</f>
        <v>North</v>
      </c>
      <c r="R1485" s="4" t="str">
        <f>VLOOKUP(O1485,Cleaned_StoreTable!$A:$F,5,FALSE())</f>
        <v>Online</v>
      </c>
      <c r="S1485" s="4">
        <f>Cleaned_SalesTable!F1485</f>
        <v>1</v>
      </c>
      <c r="T1485" s="9">
        <f>Cleaned_SalesTable!G1485</f>
        <v>758.89</v>
      </c>
      <c r="U1485" s="8">
        <f>Cleaned_SalesTable!H1485</f>
        <v>0.1</v>
      </c>
      <c r="V1485" s="4" t="str">
        <f>Cleaned_SalesTable!I1485</f>
        <v>Credit Card</v>
      </c>
      <c r="W1485" s="9">
        <f>Cleaned_SalesTable!J1485</f>
        <v>683.00099999999998</v>
      </c>
      <c r="X1485" s="9">
        <f t="shared" si="140"/>
        <v>17.309999999999999</v>
      </c>
      <c r="Y1485" s="9">
        <f t="shared" si="141"/>
        <v>665.69</v>
      </c>
      <c r="Z1485" s="10">
        <f t="shared" si="142"/>
        <v>0.97470000000000001</v>
      </c>
      <c r="AA1485" s="4" t="str">
        <f t="shared" si="143"/>
        <v>Standard</v>
      </c>
    </row>
    <row r="1486" spans="1:27" ht="15" customHeight="1" x14ac:dyDescent="0.3">
      <c r="A1486" s="4" t="str">
        <f>Cleaned_SalesTable!A1486</f>
        <v>SALE1484</v>
      </c>
      <c r="B1486" s="26">
        <f>Cleaned_SalesTable!B1486</f>
        <v>45864</v>
      </c>
      <c r="C1486" s="4" t="str">
        <f t="shared" si="138"/>
        <v>Jul-2025</v>
      </c>
      <c r="D1486" s="24">
        <f t="shared" si="139"/>
        <v>2025</v>
      </c>
      <c r="E1486" s="4" t="str">
        <f>Cleaned_SalesTable!C1486</f>
        <v>CUST1485</v>
      </c>
      <c r="F1486" s="4" t="str">
        <f>VLOOKUP(E1486,Cleaned_CustomerTable!$A:$H,2,FALSE())</f>
        <v>Sara Ingram</v>
      </c>
      <c r="G1486" s="24">
        <f>VLOOKUP(E1486,Cleaned_CustomerTable!$A:$H,3,FALSE())</f>
        <v>46</v>
      </c>
      <c r="H1486" s="4" t="str">
        <f>VLOOKUP(E1486,Cleaned_CustomerTable!$A:$H,8,FALSE())</f>
        <v>Bronze</v>
      </c>
      <c r="I1486" s="4" t="str">
        <f>VLOOKUP(E1486,Cleaned_CustomerTable!$A:$H,6,FALSE())</f>
        <v>Virginia</v>
      </c>
      <c r="J1486" s="4" t="str">
        <f>Cleaned_SalesTable!D1486</f>
        <v>PROD95</v>
      </c>
      <c r="K1486" s="4" t="str">
        <f>VLOOKUP(J1486,Cleaned_ProductTable!$A:$F,2,FALSE())</f>
        <v>Sports Stopwatch Basic</v>
      </c>
      <c r="L1486" s="4" t="str">
        <f>VLOOKUP(J1486,Cleaned_ProductTable!$A:$F,3,FALSE())</f>
        <v>Sports</v>
      </c>
      <c r="M1486" s="4" t="str">
        <f>VLOOKUP(J1486,Cleaned_ProductTable!$A:$F,4,FALSE())</f>
        <v>Wilson Group</v>
      </c>
      <c r="N1486" s="4">
        <f>VLOOKUP(J1486,Cleaned_ProductTable!$A:$F,5,FALSE())</f>
        <v>60.65</v>
      </c>
      <c r="O1486" s="4" t="str">
        <f>Cleaned_SalesTable!E1486</f>
        <v>STORE15</v>
      </c>
      <c r="P1486" s="4" t="str">
        <f>VLOOKUP(O1486,Cleaned_StoreTable!$A:$F,2,FALSE())</f>
        <v>Shelton PLC</v>
      </c>
      <c r="Q1486" s="4" t="str">
        <f>VLOOKUP(O1486,Cleaned_StoreTable!$A:$F,3,FALSE())</f>
        <v>North</v>
      </c>
      <c r="R1486" s="4" t="str">
        <f>VLOOKUP(O1486,Cleaned_StoreTable!$A:$F,5,FALSE())</f>
        <v>Flagship</v>
      </c>
      <c r="S1486" s="4">
        <f>Cleaned_SalesTable!F1486</f>
        <v>4</v>
      </c>
      <c r="T1486" s="9">
        <f>Cleaned_SalesTable!G1486</f>
        <v>918.1</v>
      </c>
      <c r="U1486" s="8">
        <f>Cleaned_SalesTable!H1486</f>
        <v>0.19</v>
      </c>
      <c r="V1486" s="4" t="str">
        <f>Cleaned_SalesTable!I1486</f>
        <v>COD</v>
      </c>
      <c r="W1486" s="9">
        <f>Cleaned_SalesTable!J1486</f>
        <v>2974.6439999999998</v>
      </c>
      <c r="X1486" s="9">
        <f t="shared" si="140"/>
        <v>242.6</v>
      </c>
      <c r="Y1486" s="9">
        <f t="shared" si="141"/>
        <v>2732.04</v>
      </c>
      <c r="Z1486" s="10">
        <f t="shared" si="142"/>
        <v>0.91839999999999999</v>
      </c>
      <c r="AA1486" s="4" t="str">
        <f t="shared" si="143"/>
        <v>High Value</v>
      </c>
    </row>
    <row r="1487" spans="1:27" ht="15" customHeight="1" x14ac:dyDescent="0.3">
      <c r="A1487" s="4" t="str">
        <f>Cleaned_SalesTable!A1487</f>
        <v>SALE1485</v>
      </c>
      <c r="B1487" s="26">
        <f>Cleaned_SalesTable!B1487</f>
        <v>45569</v>
      </c>
      <c r="C1487" s="4" t="str">
        <f t="shared" si="138"/>
        <v>Oct-2024</v>
      </c>
      <c r="D1487" s="24">
        <f t="shared" si="139"/>
        <v>2024</v>
      </c>
      <c r="E1487" s="4" t="str">
        <f>Cleaned_SalesTable!C1487</f>
        <v>CUST1259</v>
      </c>
      <c r="F1487" s="4" t="str">
        <f>VLOOKUP(E1487,Cleaned_CustomerTable!$A:$H,2,FALSE())</f>
        <v>Beth Allen</v>
      </c>
      <c r="G1487" s="24">
        <f>VLOOKUP(E1487,Cleaned_CustomerTable!$A:$H,3,FALSE())</f>
        <v>32</v>
      </c>
      <c r="H1487" s="4" t="str">
        <f>VLOOKUP(E1487,Cleaned_CustomerTable!$A:$H,8,FALSE())</f>
        <v>Silver</v>
      </c>
      <c r="I1487" s="4" t="str">
        <f>VLOOKUP(E1487,Cleaned_CustomerTable!$A:$H,6,FALSE())</f>
        <v>Oklahoma</v>
      </c>
      <c r="J1487" s="4" t="str">
        <f>Cleaned_SalesTable!D1487</f>
        <v>PROD94</v>
      </c>
      <c r="K1487" s="4" t="str">
        <f>VLOOKUP(J1487,Cleaned_ProductTable!$A:$F,2,FALSE())</f>
        <v>Vitamin E Body Lotion</v>
      </c>
      <c r="L1487" s="4" t="str">
        <f>VLOOKUP(J1487,Cleaned_ProductTable!$A:$F,3,FALSE())</f>
        <v>Beauty</v>
      </c>
      <c r="M1487" s="4" t="str">
        <f>VLOOKUP(J1487,Cleaned_ProductTable!$A:$F,4,FALSE())</f>
        <v>Hoffman-Williams</v>
      </c>
      <c r="N1487" s="4">
        <f>VLOOKUP(J1487,Cleaned_ProductTable!$A:$F,5,FALSE())</f>
        <v>358.47</v>
      </c>
      <c r="O1487" s="4" t="str">
        <f>Cleaned_SalesTable!E1487</f>
        <v>STORE11</v>
      </c>
      <c r="P1487" s="4" t="str">
        <f>VLOOKUP(O1487,Cleaned_StoreTable!$A:$F,2,FALSE())</f>
        <v>Aguirre-Keller</v>
      </c>
      <c r="Q1487" s="4" t="str">
        <f>VLOOKUP(O1487,Cleaned_StoreTable!$A:$F,3,FALSE())</f>
        <v>South</v>
      </c>
      <c r="R1487" s="4" t="str">
        <f>VLOOKUP(O1487,Cleaned_StoreTable!$A:$F,5,FALSE())</f>
        <v>Online</v>
      </c>
      <c r="S1487" s="4">
        <f>Cleaned_SalesTable!F1487</f>
        <v>1</v>
      </c>
      <c r="T1487" s="9">
        <f>Cleaned_SalesTable!G1487</f>
        <v>861.5</v>
      </c>
      <c r="U1487" s="8">
        <f>Cleaned_SalesTable!H1487</f>
        <v>0.05</v>
      </c>
      <c r="V1487" s="4" t="str">
        <f>Cleaned_SalesTable!I1487</f>
        <v>COD</v>
      </c>
      <c r="W1487" s="9">
        <f>Cleaned_SalesTable!J1487</f>
        <v>818.42499999999995</v>
      </c>
      <c r="X1487" s="9">
        <f t="shared" si="140"/>
        <v>358.47</v>
      </c>
      <c r="Y1487" s="9">
        <f t="shared" si="141"/>
        <v>459.96</v>
      </c>
      <c r="Z1487" s="10">
        <f t="shared" si="142"/>
        <v>0.56200000000000006</v>
      </c>
      <c r="AA1487" s="4" t="str">
        <f t="shared" si="143"/>
        <v>Standard</v>
      </c>
    </row>
    <row r="1488" spans="1:27" ht="15" customHeight="1" x14ac:dyDescent="0.3">
      <c r="A1488" s="4" t="str">
        <f>Cleaned_SalesTable!A1488</f>
        <v>SALE1486</v>
      </c>
      <c r="B1488" s="26">
        <f>Cleaned_SalesTable!B1488</f>
        <v>45664</v>
      </c>
      <c r="C1488" s="4" t="str">
        <f t="shared" si="138"/>
        <v>Jan-2025</v>
      </c>
      <c r="D1488" s="24">
        <f t="shared" si="139"/>
        <v>2025</v>
      </c>
      <c r="E1488" s="4" t="str">
        <f>Cleaned_SalesTable!C1488</f>
        <v>CUST1462</v>
      </c>
      <c r="F1488" s="4" t="str">
        <f>VLOOKUP(E1488,Cleaned_CustomerTable!$A:$H,2,FALSE())</f>
        <v>Beth Martin</v>
      </c>
      <c r="G1488" s="24">
        <f>VLOOKUP(E1488,Cleaned_CustomerTable!$A:$H,3,FALSE())</f>
        <v>34</v>
      </c>
      <c r="H1488" s="4" t="str">
        <f>VLOOKUP(E1488,Cleaned_CustomerTable!$A:$H,8,FALSE())</f>
        <v>Silver</v>
      </c>
      <c r="I1488" s="4" t="str">
        <f>VLOOKUP(E1488,Cleaned_CustomerTable!$A:$H,6,FALSE())</f>
        <v>West Virginia</v>
      </c>
      <c r="J1488" s="4" t="str">
        <f>Cleaned_SalesTable!D1488</f>
        <v>PROD22</v>
      </c>
      <c r="K1488" s="4" t="str">
        <f>VLOOKUP(J1488,Cleaned_ProductTable!$A:$F,2,FALSE())</f>
        <v>Carbon Fiber Tennis Racket</v>
      </c>
      <c r="L1488" s="4" t="str">
        <f>VLOOKUP(J1488,Cleaned_ProductTable!$A:$F,3,FALSE())</f>
        <v>Sports</v>
      </c>
      <c r="M1488" s="4" t="str">
        <f>VLOOKUP(J1488,Cleaned_ProductTable!$A:$F,4,FALSE())</f>
        <v>Flores, Pineda and Rodriguez</v>
      </c>
      <c r="N1488" s="4">
        <f>VLOOKUP(J1488,Cleaned_ProductTable!$A:$F,5,FALSE())</f>
        <v>484.62</v>
      </c>
      <c r="O1488" s="4" t="str">
        <f>Cleaned_SalesTable!E1488</f>
        <v>STORE14</v>
      </c>
      <c r="P1488" s="4" t="str">
        <f>VLOOKUP(O1488,Cleaned_StoreTable!$A:$F,2,FALSE())</f>
        <v>Mcdonald Inc</v>
      </c>
      <c r="Q1488" s="4" t="str">
        <f>VLOOKUP(O1488,Cleaned_StoreTable!$A:$F,3,FALSE())</f>
        <v>South</v>
      </c>
      <c r="R1488" s="4" t="str">
        <f>VLOOKUP(O1488,Cleaned_StoreTable!$A:$F,5,FALSE())</f>
        <v>Outlet</v>
      </c>
      <c r="S1488" s="4">
        <f>Cleaned_SalesTable!F1488</f>
        <v>1</v>
      </c>
      <c r="T1488" s="9">
        <f>Cleaned_SalesTable!G1488</f>
        <v>588.29999999999995</v>
      </c>
      <c r="U1488" s="8">
        <f>Cleaned_SalesTable!H1488</f>
        <v>0.26</v>
      </c>
      <c r="V1488" s="4" t="str">
        <f>Cleaned_SalesTable!I1488</f>
        <v>COD</v>
      </c>
      <c r="W1488" s="9">
        <f>Cleaned_SalesTable!J1488</f>
        <v>435.34199999999998</v>
      </c>
      <c r="X1488" s="9">
        <f t="shared" si="140"/>
        <v>484.62</v>
      </c>
      <c r="Y1488" s="9">
        <f t="shared" si="141"/>
        <v>-49.28</v>
      </c>
      <c r="Z1488" s="10">
        <f t="shared" si="142"/>
        <v>-0.1132</v>
      </c>
      <c r="AA1488" s="4" t="str">
        <f t="shared" si="143"/>
        <v>Standard</v>
      </c>
    </row>
    <row r="1489" spans="1:27" ht="15" customHeight="1" x14ac:dyDescent="0.3">
      <c r="A1489" s="4" t="str">
        <f>Cleaned_SalesTable!A1489</f>
        <v>SALE1487</v>
      </c>
      <c r="B1489" s="26">
        <f>Cleaned_SalesTable!B1489</f>
        <v>45645</v>
      </c>
      <c r="C1489" s="4" t="str">
        <f t="shared" si="138"/>
        <v>Dec-2024</v>
      </c>
      <c r="D1489" s="24">
        <f t="shared" si="139"/>
        <v>2024</v>
      </c>
      <c r="E1489" s="4" t="str">
        <f>Cleaned_SalesTable!C1489</f>
        <v>CUST1462</v>
      </c>
      <c r="F1489" s="4" t="str">
        <f>VLOOKUP(E1489,Cleaned_CustomerTable!$A:$H,2,FALSE())</f>
        <v>Beth Martin</v>
      </c>
      <c r="G1489" s="24">
        <f>VLOOKUP(E1489,Cleaned_CustomerTable!$A:$H,3,FALSE())</f>
        <v>34</v>
      </c>
      <c r="H1489" s="4" t="str">
        <f>VLOOKUP(E1489,Cleaned_CustomerTable!$A:$H,8,FALSE())</f>
        <v>Silver</v>
      </c>
      <c r="I1489" s="4" t="str">
        <f>VLOOKUP(E1489,Cleaned_CustomerTable!$A:$H,6,FALSE())</f>
        <v>West Virginia</v>
      </c>
      <c r="J1489" s="4" t="str">
        <f>Cleaned_SalesTable!D1489</f>
        <v>PROD55</v>
      </c>
      <c r="K1489" s="4" t="str">
        <f>VLOOKUP(J1489,Cleaned_ProductTable!$A:$F,2,FALSE())</f>
        <v>Ceramic Plant Pot</v>
      </c>
      <c r="L1489" s="4" t="str">
        <f>VLOOKUP(J1489,Cleaned_ProductTable!$A:$F,3,FALSE())</f>
        <v>Home</v>
      </c>
      <c r="M1489" s="4" t="str">
        <f>VLOOKUP(J1489,Cleaned_ProductTable!$A:$F,4,FALSE())</f>
        <v>Hatfield, Baird and Torres</v>
      </c>
      <c r="N1489" s="4">
        <f>VLOOKUP(J1489,Cleaned_ProductTable!$A:$F,5,FALSE())</f>
        <v>81.75</v>
      </c>
      <c r="O1489" s="4" t="str">
        <f>Cleaned_SalesTable!E1489</f>
        <v>STORE7</v>
      </c>
      <c r="P1489" s="4" t="str">
        <f>VLOOKUP(O1489,Cleaned_StoreTable!$A:$F,2,FALSE())</f>
        <v>Martinez-Mullins</v>
      </c>
      <c r="Q1489" s="4" t="str">
        <f>VLOOKUP(O1489,Cleaned_StoreTable!$A:$F,3,FALSE())</f>
        <v>South</v>
      </c>
      <c r="R1489" s="4" t="str">
        <f>VLOOKUP(O1489,Cleaned_StoreTable!$A:$F,5,FALSE())</f>
        <v>Online</v>
      </c>
      <c r="S1489" s="4">
        <f>Cleaned_SalesTable!F1489</f>
        <v>1</v>
      </c>
      <c r="T1489" s="9">
        <f>Cleaned_SalesTable!G1489</f>
        <v>917.26</v>
      </c>
      <c r="U1489" s="8">
        <f>Cleaned_SalesTable!H1489</f>
        <v>0.05</v>
      </c>
      <c r="V1489" s="4" t="str">
        <f>Cleaned_SalesTable!I1489</f>
        <v>PayPal</v>
      </c>
      <c r="W1489" s="9">
        <f>Cleaned_SalesTable!J1489</f>
        <v>871.39700000000005</v>
      </c>
      <c r="X1489" s="9">
        <f t="shared" si="140"/>
        <v>81.75</v>
      </c>
      <c r="Y1489" s="9">
        <f t="shared" si="141"/>
        <v>789.65</v>
      </c>
      <c r="Z1489" s="10">
        <f t="shared" si="142"/>
        <v>0.90620000000000001</v>
      </c>
      <c r="AA1489" s="4" t="str">
        <f t="shared" si="143"/>
        <v>Standard</v>
      </c>
    </row>
    <row r="1490" spans="1:27" ht="15" customHeight="1" x14ac:dyDescent="0.3">
      <c r="A1490" s="4" t="str">
        <f>Cleaned_SalesTable!A1490</f>
        <v>SALE1488</v>
      </c>
      <c r="B1490" s="26">
        <f>Cleaned_SalesTable!B1490</f>
        <v>45449</v>
      </c>
      <c r="C1490" s="4" t="str">
        <f t="shared" si="138"/>
        <v>Jun-2024</v>
      </c>
      <c r="D1490" s="24">
        <f t="shared" si="139"/>
        <v>2024</v>
      </c>
      <c r="E1490" s="4" t="str">
        <f>Cleaned_SalesTable!C1490</f>
        <v>CUST1233</v>
      </c>
      <c r="F1490" s="4" t="str">
        <f>VLOOKUP(E1490,Cleaned_CustomerTable!$A:$H,2,FALSE())</f>
        <v>Michelle Gonzalez</v>
      </c>
      <c r="G1490" s="24">
        <f>VLOOKUP(E1490,Cleaned_CustomerTable!$A:$H,3,FALSE())</f>
        <v>59</v>
      </c>
      <c r="H1490" s="4" t="str">
        <f>VLOOKUP(E1490,Cleaned_CustomerTable!$A:$H,8,FALSE())</f>
        <v>Silver</v>
      </c>
      <c r="I1490" s="4" t="str">
        <f>VLOOKUP(E1490,Cleaned_CustomerTable!$A:$H,6,FALSE())</f>
        <v>West Virginia</v>
      </c>
      <c r="J1490" s="4" t="str">
        <f>Cleaned_SalesTable!D1490</f>
        <v>PROD6</v>
      </c>
      <c r="K1490" s="4" t="str">
        <f>VLOOKUP(J1490,Cleaned_ProductTable!$A:$F,2,FALSE())</f>
        <v>Herbal Face Moisturizer</v>
      </c>
      <c r="L1490" s="4" t="str">
        <f>VLOOKUP(J1490,Cleaned_ProductTable!$A:$F,3,FALSE())</f>
        <v>Beauty</v>
      </c>
      <c r="M1490" s="4" t="str">
        <f>VLOOKUP(J1490,Cleaned_ProductTable!$A:$F,4,FALSE())</f>
        <v>Davidson PLC</v>
      </c>
      <c r="N1490" s="4">
        <f>VLOOKUP(J1490,Cleaned_ProductTable!$A:$F,5,FALSE())</f>
        <v>312.8</v>
      </c>
      <c r="O1490" s="4" t="str">
        <f>Cleaned_SalesTable!E1490</f>
        <v>STORE18</v>
      </c>
      <c r="P1490" s="4" t="str">
        <f>VLOOKUP(O1490,Cleaned_StoreTable!$A:$F,2,FALSE())</f>
        <v>Guerrero-Schmitt</v>
      </c>
      <c r="Q1490" s="4" t="str">
        <f>VLOOKUP(O1490,Cleaned_StoreTable!$A:$F,3,FALSE())</f>
        <v>East</v>
      </c>
      <c r="R1490" s="4" t="str">
        <f>VLOOKUP(O1490,Cleaned_StoreTable!$A:$F,5,FALSE())</f>
        <v>Flagship</v>
      </c>
      <c r="S1490" s="4">
        <f>Cleaned_SalesTable!F1490</f>
        <v>4</v>
      </c>
      <c r="T1490" s="9">
        <f>Cleaned_SalesTable!G1490</f>
        <v>96.78</v>
      </c>
      <c r="U1490" s="8">
        <f>Cleaned_SalesTable!H1490</f>
        <v>0.11</v>
      </c>
      <c r="V1490" s="4" t="str">
        <f>Cleaned_SalesTable!I1490</f>
        <v>PayPal</v>
      </c>
      <c r="W1490" s="9">
        <f>Cleaned_SalesTable!J1490</f>
        <v>344.53680000000003</v>
      </c>
      <c r="X1490" s="9">
        <f t="shared" si="140"/>
        <v>1251.2</v>
      </c>
      <c r="Y1490" s="9">
        <f t="shared" si="141"/>
        <v>-906.66</v>
      </c>
      <c r="Z1490" s="10">
        <f t="shared" si="142"/>
        <v>-2.6315</v>
      </c>
      <c r="AA1490" s="4" t="str">
        <f t="shared" si="143"/>
        <v>Standard</v>
      </c>
    </row>
    <row r="1491" spans="1:27" ht="15" customHeight="1" x14ac:dyDescent="0.3">
      <c r="A1491" s="4" t="str">
        <f>Cleaned_SalesTable!A1491</f>
        <v>SALE1489</v>
      </c>
      <c r="B1491" s="26">
        <f>Cleaned_SalesTable!B1491</f>
        <v>45629</v>
      </c>
      <c r="C1491" s="4" t="str">
        <f t="shared" si="138"/>
        <v>Dec-2024</v>
      </c>
      <c r="D1491" s="24">
        <f t="shared" si="139"/>
        <v>2024</v>
      </c>
      <c r="E1491" s="4" t="str">
        <f>Cleaned_SalesTable!C1491</f>
        <v>CUST1478</v>
      </c>
      <c r="F1491" s="4" t="str">
        <f>VLOOKUP(E1491,Cleaned_CustomerTable!$A:$H,2,FALSE())</f>
        <v>Earl Smith Dds</v>
      </c>
      <c r="G1491" s="24">
        <f>VLOOKUP(E1491,Cleaned_CustomerTable!$A:$H,3,FALSE())</f>
        <v>59</v>
      </c>
      <c r="H1491" s="4" t="str">
        <f>VLOOKUP(E1491,Cleaned_CustomerTable!$A:$H,8,FALSE())</f>
        <v>Gold</v>
      </c>
      <c r="I1491" s="4" t="str">
        <f>VLOOKUP(E1491,Cleaned_CustomerTable!$A:$H,6,FALSE())</f>
        <v>South Dakota</v>
      </c>
      <c r="J1491" s="4" t="str">
        <f>Cleaned_SalesTable!D1491</f>
        <v>PROD28</v>
      </c>
      <c r="K1491" s="4" t="str">
        <f>VLOOKUP(J1491,Cleaned_ProductTable!$A:$F,2,FALSE())</f>
        <v>Sports Stopwatch Timer</v>
      </c>
      <c r="L1491" s="4" t="str">
        <f>VLOOKUP(J1491,Cleaned_ProductTable!$A:$F,3,FALSE())</f>
        <v>Sports</v>
      </c>
      <c r="M1491" s="4" t="str">
        <f>VLOOKUP(J1491,Cleaned_ProductTable!$A:$F,4,FALSE())</f>
        <v>Burns-Hansen</v>
      </c>
      <c r="N1491" s="4">
        <f>VLOOKUP(J1491,Cleaned_ProductTable!$A:$F,5,FALSE())</f>
        <v>38.76</v>
      </c>
      <c r="O1491" s="4" t="str">
        <f>Cleaned_SalesTable!E1491</f>
        <v>STORE4</v>
      </c>
      <c r="P1491" s="4" t="str">
        <f>VLOOKUP(O1491,Cleaned_StoreTable!$A:$F,2,FALSE())</f>
        <v>Alexander Group</v>
      </c>
      <c r="Q1491" s="4" t="str">
        <f>VLOOKUP(O1491,Cleaned_StoreTable!$A:$F,3,FALSE())</f>
        <v>South</v>
      </c>
      <c r="R1491" s="4" t="str">
        <f>VLOOKUP(O1491,Cleaned_StoreTable!$A:$F,5,FALSE())</f>
        <v>Online</v>
      </c>
      <c r="S1491" s="4">
        <f>Cleaned_SalesTable!F1491</f>
        <v>3</v>
      </c>
      <c r="T1491" s="9">
        <f>Cleaned_SalesTable!G1491</f>
        <v>199.41</v>
      </c>
      <c r="U1491" s="8">
        <f>Cleaned_SalesTable!H1491</f>
        <v>0.16</v>
      </c>
      <c r="V1491" s="4" t="str">
        <f>Cleaned_SalesTable!I1491</f>
        <v>COD</v>
      </c>
      <c r="W1491" s="9">
        <f>Cleaned_SalesTable!J1491</f>
        <v>502.51319999999998</v>
      </c>
      <c r="X1491" s="9">
        <f t="shared" si="140"/>
        <v>116.28</v>
      </c>
      <c r="Y1491" s="9">
        <f t="shared" si="141"/>
        <v>386.23</v>
      </c>
      <c r="Z1491" s="10">
        <f t="shared" si="142"/>
        <v>0.76859999999999995</v>
      </c>
      <c r="AA1491" s="4" t="str">
        <f t="shared" si="143"/>
        <v>Standard</v>
      </c>
    </row>
    <row r="1492" spans="1:27" ht="15" customHeight="1" x14ac:dyDescent="0.3">
      <c r="A1492" s="4" t="str">
        <f>Cleaned_SalesTable!A1492</f>
        <v>SALE1490</v>
      </c>
      <c r="B1492" s="26">
        <f>Cleaned_SalesTable!B1492</f>
        <v>45739</v>
      </c>
      <c r="C1492" s="4" t="str">
        <f t="shared" si="138"/>
        <v>Mar-2025</v>
      </c>
      <c r="D1492" s="24">
        <f t="shared" si="139"/>
        <v>2025</v>
      </c>
      <c r="E1492" s="4" t="str">
        <f>Cleaned_SalesTable!C1492</f>
        <v>CUST1019</v>
      </c>
      <c r="F1492" s="4" t="str">
        <f>VLOOKUP(E1492,Cleaned_CustomerTable!$A:$H,2,FALSE())</f>
        <v>Michael Torres</v>
      </c>
      <c r="G1492" s="24">
        <f>VLOOKUP(E1492,Cleaned_CustomerTable!$A:$H,3,FALSE())</f>
        <v>46</v>
      </c>
      <c r="H1492" s="4" t="str">
        <f>VLOOKUP(E1492,Cleaned_CustomerTable!$A:$H,8,FALSE())</f>
        <v>Platinum</v>
      </c>
      <c r="I1492" s="4" t="str">
        <f>VLOOKUP(E1492,Cleaned_CustomerTable!$A:$H,6,FALSE())</f>
        <v>New Jersey</v>
      </c>
      <c r="J1492" s="4" t="str">
        <f>Cleaned_SalesTable!D1492</f>
        <v>PROD54</v>
      </c>
      <c r="K1492" s="4" t="str">
        <f>VLOOKUP(J1492,Cleaned_ProductTable!$A:$F,2,FALSE())</f>
        <v>Sports Stopwatch Pro</v>
      </c>
      <c r="L1492" s="4" t="str">
        <f>VLOOKUP(J1492,Cleaned_ProductTable!$A:$F,3,FALSE())</f>
        <v>Sports</v>
      </c>
      <c r="M1492" s="4" t="str">
        <f>VLOOKUP(J1492,Cleaned_ProductTable!$A:$F,4,FALSE())</f>
        <v>Thompson-French</v>
      </c>
      <c r="N1492" s="4">
        <f>VLOOKUP(J1492,Cleaned_ProductTable!$A:$F,5,FALSE())</f>
        <v>434.84</v>
      </c>
      <c r="O1492" s="4" t="str">
        <f>Cleaned_SalesTable!E1492</f>
        <v>STORE9</v>
      </c>
      <c r="P1492" s="4" t="str">
        <f>VLOOKUP(O1492,Cleaned_StoreTable!$A:$F,2,FALSE())</f>
        <v>Moore, Padilla and Butler</v>
      </c>
      <c r="Q1492" s="4" t="str">
        <f>VLOOKUP(O1492,Cleaned_StoreTable!$A:$F,3,FALSE())</f>
        <v>South</v>
      </c>
      <c r="R1492" s="4" t="str">
        <f>VLOOKUP(O1492,Cleaned_StoreTable!$A:$F,5,FALSE())</f>
        <v>Flagship</v>
      </c>
      <c r="S1492" s="4">
        <f>Cleaned_SalesTable!F1492</f>
        <v>1</v>
      </c>
      <c r="T1492" s="9">
        <f>Cleaned_SalesTable!G1492</f>
        <v>687.91</v>
      </c>
      <c r="U1492" s="8">
        <f>Cleaned_SalesTable!H1492</f>
        <v>0.25</v>
      </c>
      <c r="V1492" s="4" t="str">
        <f>Cleaned_SalesTable!I1492</f>
        <v>Credit Card</v>
      </c>
      <c r="W1492" s="9">
        <f>Cleaned_SalesTable!J1492</f>
        <v>515.9325</v>
      </c>
      <c r="X1492" s="9">
        <f t="shared" si="140"/>
        <v>434.84</v>
      </c>
      <c r="Y1492" s="9">
        <f t="shared" si="141"/>
        <v>81.09</v>
      </c>
      <c r="Z1492" s="10">
        <f t="shared" si="142"/>
        <v>0.15720000000000001</v>
      </c>
      <c r="AA1492" s="4" t="str">
        <f t="shared" si="143"/>
        <v>Standard</v>
      </c>
    </row>
    <row r="1493" spans="1:27" ht="15" customHeight="1" x14ac:dyDescent="0.3">
      <c r="A1493" s="4" t="str">
        <f>Cleaned_SalesTable!A1493</f>
        <v>SALE1491</v>
      </c>
      <c r="B1493" s="26">
        <f>Cleaned_SalesTable!B1493</f>
        <v>45849</v>
      </c>
      <c r="C1493" s="4" t="str">
        <f t="shared" si="138"/>
        <v>Jul-2025</v>
      </c>
      <c r="D1493" s="24">
        <f t="shared" si="139"/>
        <v>2025</v>
      </c>
      <c r="E1493" s="4" t="str">
        <f>Cleaned_SalesTable!C1493</f>
        <v>CUST1039</v>
      </c>
      <c r="F1493" s="4" t="str">
        <f>VLOOKUP(E1493,Cleaned_CustomerTable!$A:$H,2,FALSE())</f>
        <v>Tonya Reynolds</v>
      </c>
      <c r="G1493" s="24">
        <f>VLOOKUP(E1493,Cleaned_CustomerTable!$A:$H,3,FALSE())</f>
        <v>55</v>
      </c>
      <c r="H1493" s="4" t="str">
        <f>VLOOKUP(E1493,Cleaned_CustomerTable!$A:$H,8,FALSE())</f>
        <v>Gold</v>
      </c>
      <c r="I1493" s="4" t="str">
        <f>VLOOKUP(E1493,Cleaned_CustomerTable!$A:$H,6,FALSE())</f>
        <v>Michigan</v>
      </c>
      <c r="J1493" s="4" t="str">
        <f>Cleaned_SalesTable!D1493</f>
        <v>PROD71</v>
      </c>
      <c r="K1493" s="4" t="str">
        <f>VLOOKUP(J1493,Cleaned_ProductTable!$A:$F,2,FALSE())</f>
        <v>Hair Repair Oil Treatment</v>
      </c>
      <c r="L1493" s="4" t="str">
        <f>VLOOKUP(J1493,Cleaned_ProductTable!$A:$F,3,FALSE())</f>
        <v>Beauty</v>
      </c>
      <c r="M1493" s="4" t="str">
        <f>VLOOKUP(J1493,Cleaned_ProductTable!$A:$F,4,FALSE())</f>
        <v>Hopkins Ltd</v>
      </c>
      <c r="N1493" s="4">
        <f>VLOOKUP(J1493,Cleaned_ProductTable!$A:$F,5,FALSE())</f>
        <v>214.32</v>
      </c>
      <c r="O1493" s="4" t="str">
        <f>Cleaned_SalesTable!E1493</f>
        <v>STORE2</v>
      </c>
      <c r="P1493" s="4" t="str">
        <f>VLOOKUP(O1493,Cleaned_StoreTable!$A:$F,2,FALSE())</f>
        <v>Black-Horn</v>
      </c>
      <c r="Q1493" s="4" t="str">
        <f>VLOOKUP(O1493,Cleaned_StoreTable!$A:$F,3,FALSE())</f>
        <v>South</v>
      </c>
      <c r="R1493" s="4" t="str">
        <f>VLOOKUP(O1493,Cleaned_StoreTable!$A:$F,5,FALSE())</f>
        <v>Outlet</v>
      </c>
      <c r="S1493" s="4">
        <f>Cleaned_SalesTable!F1493</f>
        <v>3</v>
      </c>
      <c r="T1493" s="9">
        <f>Cleaned_SalesTable!G1493</f>
        <v>769.62</v>
      </c>
      <c r="U1493" s="8">
        <f>Cleaned_SalesTable!H1493</f>
        <v>0.09</v>
      </c>
      <c r="V1493" s="4" t="str">
        <f>Cleaned_SalesTable!I1493</f>
        <v>PayPal</v>
      </c>
      <c r="W1493" s="9">
        <f>Cleaned_SalesTable!J1493</f>
        <v>2101.0626000000002</v>
      </c>
      <c r="X1493" s="9">
        <f t="shared" si="140"/>
        <v>642.96</v>
      </c>
      <c r="Y1493" s="9">
        <f t="shared" si="141"/>
        <v>1458.1</v>
      </c>
      <c r="Z1493" s="10">
        <f t="shared" si="142"/>
        <v>0.69399999999999995</v>
      </c>
      <c r="AA1493" s="4" t="str">
        <f t="shared" si="143"/>
        <v>High Value</v>
      </c>
    </row>
    <row r="1494" spans="1:27" ht="15" customHeight="1" x14ac:dyDescent="0.3">
      <c r="A1494" s="4" t="str">
        <f>Cleaned_SalesTable!A1494</f>
        <v>SALE1492</v>
      </c>
      <c r="B1494" s="26">
        <f>Cleaned_SalesTable!B1494</f>
        <v>45230</v>
      </c>
      <c r="C1494" s="4" t="str">
        <f t="shared" si="138"/>
        <v>Oct-2023</v>
      </c>
      <c r="D1494" s="24">
        <f t="shared" si="139"/>
        <v>2023</v>
      </c>
      <c r="E1494" s="4" t="str">
        <f>Cleaned_SalesTable!C1494</f>
        <v>CUST1220</v>
      </c>
      <c r="F1494" s="4" t="str">
        <f>VLOOKUP(E1494,Cleaned_CustomerTable!$A:$H,2,FALSE())</f>
        <v>George Davis</v>
      </c>
      <c r="G1494" s="24">
        <f>VLOOKUP(E1494,Cleaned_CustomerTable!$A:$H,3,FALSE())</f>
        <v>50</v>
      </c>
      <c r="H1494" s="4" t="str">
        <f>VLOOKUP(E1494,Cleaned_CustomerTable!$A:$H,8,FALSE())</f>
        <v>Bronze</v>
      </c>
      <c r="I1494" s="4" t="str">
        <f>VLOOKUP(E1494,Cleaned_CustomerTable!$A:$H,6,FALSE())</f>
        <v>Massachusetts</v>
      </c>
      <c r="J1494" s="4" t="str">
        <f>Cleaned_SalesTable!D1494</f>
        <v>PROD4</v>
      </c>
      <c r="K1494" s="4" t="str">
        <f>VLOOKUP(J1494,Cleaned_ProductTable!$A:$F,2,FALSE())</f>
        <v>Women's Yoga Pants</v>
      </c>
      <c r="L1494" s="4" t="str">
        <f>VLOOKUP(J1494,Cleaned_ProductTable!$A:$F,3,FALSE())</f>
        <v>Clothing</v>
      </c>
      <c r="M1494" s="4" t="str">
        <f>VLOOKUP(J1494,Cleaned_ProductTable!$A:$F,4,FALSE())</f>
        <v>Gonzales-Davis</v>
      </c>
      <c r="N1494" s="4">
        <f>VLOOKUP(J1494,Cleaned_ProductTable!$A:$F,5,FALSE())</f>
        <v>306.45999999999998</v>
      </c>
      <c r="O1494" s="4" t="str">
        <f>Cleaned_SalesTable!E1494</f>
        <v>STORE3</v>
      </c>
      <c r="P1494" s="4" t="str">
        <f>VLOOKUP(O1494,Cleaned_StoreTable!$A:$F,2,FALSE())</f>
        <v>Johnson-Wright</v>
      </c>
      <c r="Q1494" s="4" t="str">
        <f>VLOOKUP(O1494,Cleaned_StoreTable!$A:$F,3,FALSE())</f>
        <v>North</v>
      </c>
      <c r="R1494" s="4" t="str">
        <f>VLOOKUP(O1494,Cleaned_StoreTable!$A:$F,5,FALSE())</f>
        <v>Outlet</v>
      </c>
      <c r="S1494" s="4">
        <f>Cleaned_SalesTable!F1494</f>
        <v>1</v>
      </c>
      <c r="T1494" s="9">
        <f>Cleaned_SalesTable!G1494</f>
        <v>492.05</v>
      </c>
      <c r="U1494" s="8">
        <f>Cleaned_SalesTable!H1494</f>
        <v>0.27</v>
      </c>
      <c r="V1494" s="4" t="str">
        <f>Cleaned_SalesTable!I1494</f>
        <v>Credit Card</v>
      </c>
      <c r="W1494" s="9">
        <f>Cleaned_SalesTable!J1494</f>
        <v>359.19650000000001</v>
      </c>
      <c r="X1494" s="9">
        <f t="shared" si="140"/>
        <v>306.45999999999998</v>
      </c>
      <c r="Y1494" s="9">
        <f t="shared" si="141"/>
        <v>52.74</v>
      </c>
      <c r="Z1494" s="10">
        <f t="shared" si="142"/>
        <v>0.14680000000000001</v>
      </c>
      <c r="AA1494" s="4" t="str">
        <f t="shared" si="143"/>
        <v>Standard</v>
      </c>
    </row>
    <row r="1495" spans="1:27" ht="15" customHeight="1" x14ac:dyDescent="0.3">
      <c r="A1495" s="4" t="str">
        <f>Cleaned_SalesTable!A1495</f>
        <v>SALE1493</v>
      </c>
      <c r="B1495" s="26">
        <f>Cleaned_SalesTable!B1495</f>
        <v>45292</v>
      </c>
      <c r="C1495" s="4" t="str">
        <f t="shared" si="138"/>
        <v>Jan-2024</v>
      </c>
      <c r="D1495" s="24">
        <f t="shared" si="139"/>
        <v>2024</v>
      </c>
      <c r="E1495" s="4" t="str">
        <f>Cleaned_SalesTable!C1495</f>
        <v>CUST1104</v>
      </c>
      <c r="F1495" s="4" t="str">
        <f>VLOOKUP(E1495,Cleaned_CustomerTable!$A:$H,2,FALSE())</f>
        <v>Christopher Lester</v>
      </c>
      <c r="G1495" s="24">
        <f>VLOOKUP(E1495,Cleaned_CustomerTable!$A:$H,3,FALSE())</f>
        <v>64</v>
      </c>
      <c r="H1495" s="4" t="str">
        <f>VLOOKUP(E1495,Cleaned_CustomerTable!$A:$H,8,FALSE())</f>
        <v>Silver</v>
      </c>
      <c r="I1495" s="4" t="str">
        <f>VLOOKUP(E1495,Cleaned_CustomerTable!$A:$H,6,FALSE())</f>
        <v>Georgia</v>
      </c>
      <c r="J1495" s="4" t="str">
        <f>Cleaned_SalesTable!D1495</f>
        <v>PROD17</v>
      </c>
      <c r="K1495" s="4" t="str">
        <f>VLOOKUP(J1495,Cleaned_ProductTable!$A:$F,2,FALSE())</f>
        <v>Soccer Training Cone Set</v>
      </c>
      <c r="L1495" s="4" t="str">
        <f>VLOOKUP(J1495,Cleaned_ProductTable!$A:$F,3,FALSE())</f>
        <v>Sports</v>
      </c>
      <c r="M1495" s="4" t="str">
        <f>VLOOKUP(J1495,Cleaned_ProductTable!$A:$F,4,FALSE())</f>
        <v>Ford, Murphy and Wilson</v>
      </c>
      <c r="N1495" s="4">
        <f>VLOOKUP(J1495,Cleaned_ProductTable!$A:$F,5,FALSE())</f>
        <v>144.53</v>
      </c>
      <c r="O1495" s="4" t="str">
        <f>Cleaned_SalesTable!E1495</f>
        <v>STORE12</v>
      </c>
      <c r="P1495" s="4" t="str">
        <f>VLOOKUP(O1495,Cleaned_StoreTable!$A:$F,2,FALSE())</f>
        <v>Thomas, Bridges and Harris</v>
      </c>
      <c r="Q1495" s="4" t="str">
        <f>VLOOKUP(O1495,Cleaned_StoreTable!$A:$F,3,FALSE())</f>
        <v>North</v>
      </c>
      <c r="R1495" s="4" t="str">
        <f>VLOOKUP(O1495,Cleaned_StoreTable!$A:$F,5,FALSE())</f>
        <v>Online</v>
      </c>
      <c r="S1495" s="4">
        <f>Cleaned_SalesTable!F1495</f>
        <v>2</v>
      </c>
      <c r="T1495" s="9">
        <f>Cleaned_SalesTable!G1495</f>
        <v>428.55</v>
      </c>
      <c r="U1495" s="8">
        <f>Cleaned_SalesTable!H1495</f>
        <v>0</v>
      </c>
      <c r="V1495" s="4" t="str">
        <f>Cleaned_SalesTable!I1495</f>
        <v>PayPal</v>
      </c>
      <c r="W1495" s="9">
        <f>Cleaned_SalesTable!J1495</f>
        <v>857.1</v>
      </c>
      <c r="X1495" s="9">
        <f t="shared" si="140"/>
        <v>289.06</v>
      </c>
      <c r="Y1495" s="9">
        <f t="shared" si="141"/>
        <v>568.04</v>
      </c>
      <c r="Z1495" s="10">
        <f t="shared" si="142"/>
        <v>0.66269999999999996</v>
      </c>
      <c r="AA1495" s="4" t="str">
        <f t="shared" si="143"/>
        <v>Standard</v>
      </c>
    </row>
    <row r="1496" spans="1:27" ht="15" customHeight="1" x14ac:dyDescent="0.3">
      <c r="A1496" s="4" t="str">
        <f>Cleaned_SalesTable!A1496</f>
        <v>SALE1494</v>
      </c>
      <c r="B1496" s="26">
        <f>Cleaned_SalesTable!B1496</f>
        <v>45251</v>
      </c>
      <c r="C1496" s="4" t="str">
        <f t="shared" si="138"/>
        <v>Nov-2023</v>
      </c>
      <c r="D1496" s="24">
        <f t="shared" si="139"/>
        <v>2023</v>
      </c>
      <c r="E1496" s="4" t="str">
        <f>Cleaned_SalesTable!C1496</f>
        <v>CUST1229</v>
      </c>
      <c r="F1496" s="4" t="str">
        <f>VLOOKUP(E1496,Cleaned_CustomerTable!$A:$H,2,FALSE())</f>
        <v>Tanner Thompson</v>
      </c>
      <c r="G1496" s="24">
        <f>VLOOKUP(E1496,Cleaned_CustomerTable!$A:$H,3,FALSE())</f>
        <v>32</v>
      </c>
      <c r="H1496" s="4" t="str">
        <f>VLOOKUP(E1496,Cleaned_CustomerTable!$A:$H,8,FALSE())</f>
        <v>Bronze</v>
      </c>
      <c r="I1496" s="4" t="str">
        <f>VLOOKUP(E1496,Cleaned_CustomerTable!$A:$H,6,FALSE())</f>
        <v>Maryland</v>
      </c>
      <c r="J1496" s="4" t="str">
        <f>Cleaned_SalesTable!D1496</f>
        <v>PROD10</v>
      </c>
      <c r="K1496" s="4" t="str">
        <f>VLOOKUP(J1496,Cleaned_ProductTable!$A:$F,2,FALSE())</f>
        <v>Ceramic Kitchen Bowl Set</v>
      </c>
      <c r="L1496" s="4" t="str">
        <f>VLOOKUP(J1496,Cleaned_ProductTable!$A:$F,3,FALSE())</f>
        <v>Home</v>
      </c>
      <c r="M1496" s="4" t="str">
        <f>VLOOKUP(J1496,Cleaned_ProductTable!$A:$F,4,FALSE())</f>
        <v>Hamilton Group</v>
      </c>
      <c r="N1496" s="4">
        <f>VLOOKUP(J1496,Cleaned_ProductTable!$A:$F,5,FALSE())</f>
        <v>298.86</v>
      </c>
      <c r="O1496" s="4" t="str">
        <f>Cleaned_SalesTable!E1496</f>
        <v>STORE15</v>
      </c>
      <c r="P1496" s="4" t="str">
        <f>VLOOKUP(O1496,Cleaned_StoreTable!$A:$F,2,FALSE())</f>
        <v>Shelton PLC</v>
      </c>
      <c r="Q1496" s="4" t="str">
        <f>VLOOKUP(O1496,Cleaned_StoreTable!$A:$F,3,FALSE())</f>
        <v>North</v>
      </c>
      <c r="R1496" s="4" t="str">
        <f>VLOOKUP(O1496,Cleaned_StoreTable!$A:$F,5,FALSE())</f>
        <v>Flagship</v>
      </c>
      <c r="S1496" s="4">
        <f>Cleaned_SalesTable!F1496</f>
        <v>4</v>
      </c>
      <c r="T1496" s="9">
        <f>Cleaned_SalesTable!G1496</f>
        <v>316.18</v>
      </c>
      <c r="U1496" s="8">
        <f>Cleaned_SalesTable!H1496</f>
        <v>0.12</v>
      </c>
      <c r="V1496" s="4" t="str">
        <f>Cleaned_SalesTable!I1496</f>
        <v>Credit Card</v>
      </c>
      <c r="W1496" s="9">
        <f>Cleaned_SalesTable!J1496</f>
        <v>1112.9536000000001</v>
      </c>
      <c r="X1496" s="9">
        <f t="shared" si="140"/>
        <v>1195.44</v>
      </c>
      <c r="Y1496" s="9">
        <f t="shared" si="141"/>
        <v>-82.49</v>
      </c>
      <c r="Z1496" s="10">
        <f t="shared" si="142"/>
        <v>-7.4099999999999999E-2</v>
      </c>
      <c r="AA1496" s="4" t="str">
        <f t="shared" si="143"/>
        <v>High Value</v>
      </c>
    </row>
    <row r="1497" spans="1:27" ht="15" customHeight="1" x14ac:dyDescent="0.3">
      <c r="A1497" s="4" t="str">
        <f>Cleaned_SalesTable!A1497</f>
        <v>SALE1495</v>
      </c>
      <c r="B1497" s="26">
        <f>Cleaned_SalesTable!B1497</f>
        <v>45555</v>
      </c>
      <c r="C1497" s="4" t="str">
        <f t="shared" si="138"/>
        <v>Sep-2024</v>
      </c>
      <c r="D1497" s="24">
        <f t="shared" si="139"/>
        <v>2024</v>
      </c>
      <c r="E1497" s="4" t="str">
        <f>Cleaned_SalesTable!C1497</f>
        <v>CUST1007</v>
      </c>
      <c r="F1497" s="4" t="str">
        <f>VLOOKUP(E1497,Cleaned_CustomerTable!$A:$H,2,FALSE())</f>
        <v>Daniel Boyd</v>
      </c>
      <c r="G1497" s="24">
        <f>VLOOKUP(E1497,Cleaned_CustomerTable!$A:$H,3,FALSE())</f>
        <v>29</v>
      </c>
      <c r="H1497" s="4" t="str">
        <f>VLOOKUP(E1497,Cleaned_CustomerTable!$A:$H,8,FALSE())</f>
        <v>Bronze</v>
      </c>
      <c r="I1497" s="4" t="str">
        <f>VLOOKUP(E1497,Cleaned_CustomerTable!$A:$H,6,FALSE())</f>
        <v>West Virginia</v>
      </c>
      <c r="J1497" s="4" t="str">
        <f>Cleaned_SalesTable!D1497</f>
        <v>PROD13</v>
      </c>
      <c r="K1497" s="4" t="str">
        <f>VLOOKUP(J1497,Cleaned_ProductTable!$A:$F,2,FALSE())</f>
        <v>USB-C Fast Charger</v>
      </c>
      <c r="L1497" s="4" t="str">
        <f>VLOOKUP(J1497,Cleaned_ProductTable!$A:$F,3,FALSE())</f>
        <v>Electronics</v>
      </c>
      <c r="M1497" s="4" t="str">
        <f>VLOOKUP(J1497,Cleaned_ProductTable!$A:$F,4,FALSE())</f>
        <v>Dawson-Perkins</v>
      </c>
      <c r="N1497" s="4">
        <f>VLOOKUP(J1497,Cleaned_ProductTable!$A:$F,5,FALSE())</f>
        <v>242.23</v>
      </c>
      <c r="O1497" s="4" t="str">
        <f>Cleaned_SalesTable!E1497</f>
        <v>STORE3</v>
      </c>
      <c r="P1497" s="4" t="str">
        <f>VLOOKUP(O1497,Cleaned_StoreTable!$A:$F,2,FALSE())</f>
        <v>Johnson-Wright</v>
      </c>
      <c r="Q1497" s="4" t="str">
        <f>VLOOKUP(O1497,Cleaned_StoreTable!$A:$F,3,FALSE())</f>
        <v>North</v>
      </c>
      <c r="R1497" s="4" t="str">
        <f>VLOOKUP(O1497,Cleaned_StoreTable!$A:$F,5,FALSE())</f>
        <v>Outlet</v>
      </c>
      <c r="S1497" s="4">
        <f>Cleaned_SalesTable!F1497</f>
        <v>3</v>
      </c>
      <c r="T1497" s="9">
        <f>Cleaned_SalesTable!G1497</f>
        <v>162.16999999999999</v>
      </c>
      <c r="U1497" s="8">
        <f>Cleaned_SalesTable!H1497</f>
        <v>0.15</v>
      </c>
      <c r="V1497" s="4" t="str">
        <f>Cleaned_SalesTable!I1497</f>
        <v>PayPal</v>
      </c>
      <c r="W1497" s="9">
        <f>Cleaned_SalesTable!J1497</f>
        <v>413.5335</v>
      </c>
      <c r="X1497" s="9">
        <f t="shared" si="140"/>
        <v>726.69</v>
      </c>
      <c r="Y1497" s="9">
        <f t="shared" si="141"/>
        <v>-313.16000000000003</v>
      </c>
      <c r="Z1497" s="10">
        <f t="shared" si="142"/>
        <v>-0.75729999999999997</v>
      </c>
      <c r="AA1497" s="4" t="str">
        <f t="shared" si="143"/>
        <v>Standard</v>
      </c>
    </row>
    <row r="1498" spans="1:27" ht="15" customHeight="1" x14ac:dyDescent="0.3">
      <c r="A1498" s="4" t="str">
        <f>Cleaned_SalesTable!A1498</f>
        <v>SALE1496</v>
      </c>
      <c r="B1498" s="26">
        <f>Cleaned_SalesTable!B1498</f>
        <v>45385</v>
      </c>
      <c r="C1498" s="4" t="str">
        <f t="shared" si="138"/>
        <v>Apr-2024</v>
      </c>
      <c r="D1498" s="24">
        <f t="shared" si="139"/>
        <v>2024</v>
      </c>
      <c r="E1498" s="4" t="str">
        <f>Cleaned_SalesTable!C1498</f>
        <v>CUST1331</v>
      </c>
      <c r="F1498" s="4" t="str">
        <f>VLOOKUP(E1498,Cleaned_CustomerTable!$A:$H,2,FALSE())</f>
        <v>Maria Phillips</v>
      </c>
      <c r="G1498" s="24">
        <f>VLOOKUP(E1498,Cleaned_CustomerTable!$A:$H,3,FALSE())</f>
        <v>38</v>
      </c>
      <c r="H1498" s="4" t="str">
        <f>VLOOKUP(E1498,Cleaned_CustomerTable!$A:$H,8,FALSE())</f>
        <v>Bronze</v>
      </c>
      <c r="I1498" s="4" t="str">
        <f>VLOOKUP(E1498,Cleaned_CustomerTable!$A:$H,6,FALSE())</f>
        <v>Montana</v>
      </c>
      <c r="J1498" s="4" t="str">
        <f>Cleaned_SalesTable!D1498</f>
        <v>PROD4</v>
      </c>
      <c r="K1498" s="4" t="str">
        <f>VLOOKUP(J1498,Cleaned_ProductTable!$A:$F,2,FALSE())</f>
        <v>Women's Yoga Pants</v>
      </c>
      <c r="L1498" s="4" t="str">
        <f>VLOOKUP(J1498,Cleaned_ProductTable!$A:$F,3,FALSE())</f>
        <v>Clothing</v>
      </c>
      <c r="M1498" s="4" t="str">
        <f>VLOOKUP(J1498,Cleaned_ProductTable!$A:$F,4,FALSE())</f>
        <v>Gonzales-Davis</v>
      </c>
      <c r="N1498" s="4">
        <f>VLOOKUP(J1498,Cleaned_ProductTable!$A:$F,5,FALSE())</f>
        <v>306.45999999999998</v>
      </c>
      <c r="O1498" s="4" t="str">
        <f>Cleaned_SalesTable!E1498</f>
        <v>STORE3</v>
      </c>
      <c r="P1498" s="4" t="str">
        <f>VLOOKUP(O1498,Cleaned_StoreTable!$A:$F,2,FALSE())</f>
        <v>Johnson-Wright</v>
      </c>
      <c r="Q1498" s="4" t="str">
        <f>VLOOKUP(O1498,Cleaned_StoreTable!$A:$F,3,FALSE())</f>
        <v>North</v>
      </c>
      <c r="R1498" s="4" t="str">
        <f>VLOOKUP(O1498,Cleaned_StoreTable!$A:$F,5,FALSE())</f>
        <v>Outlet</v>
      </c>
      <c r="S1498" s="4">
        <f>Cleaned_SalesTable!F1498</f>
        <v>3</v>
      </c>
      <c r="T1498" s="9">
        <f>Cleaned_SalesTable!G1498</f>
        <v>698.14</v>
      </c>
      <c r="U1498" s="8">
        <f>Cleaned_SalesTable!H1498</f>
        <v>0.04</v>
      </c>
      <c r="V1498" s="4" t="str">
        <f>Cleaned_SalesTable!I1498</f>
        <v>PayPal</v>
      </c>
      <c r="W1498" s="9">
        <f>Cleaned_SalesTable!J1498</f>
        <v>2010.6432</v>
      </c>
      <c r="X1498" s="9">
        <f t="shared" si="140"/>
        <v>919.38</v>
      </c>
      <c r="Y1498" s="9">
        <f t="shared" si="141"/>
        <v>1091.26</v>
      </c>
      <c r="Z1498" s="10">
        <f t="shared" si="142"/>
        <v>0.54269999999999996</v>
      </c>
      <c r="AA1498" s="4" t="str">
        <f t="shared" si="143"/>
        <v>High Value</v>
      </c>
    </row>
    <row r="1499" spans="1:27" ht="15" customHeight="1" x14ac:dyDescent="0.3">
      <c r="A1499" s="4" t="str">
        <f>Cleaned_SalesTable!A1499</f>
        <v>SALE1497</v>
      </c>
      <c r="B1499" s="26">
        <f>Cleaned_SalesTable!B1499</f>
        <v>45787</v>
      </c>
      <c r="C1499" s="4" t="str">
        <f t="shared" si="138"/>
        <v>May-2025</v>
      </c>
      <c r="D1499" s="24">
        <f t="shared" si="139"/>
        <v>2025</v>
      </c>
      <c r="E1499" s="4" t="str">
        <f>Cleaned_SalesTable!C1499</f>
        <v>CUST1310</v>
      </c>
      <c r="F1499" s="4" t="str">
        <f>VLOOKUP(E1499,Cleaned_CustomerTable!$A:$H,2,FALSE())</f>
        <v>Kara Dodson</v>
      </c>
      <c r="G1499" s="24">
        <f>VLOOKUP(E1499,Cleaned_CustomerTable!$A:$H,3,FALSE())</f>
        <v>20</v>
      </c>
      <c r="H1499" s="4" t="str">
        <f>VLOOKUP(E1499,Cleaned_CustomerTable!$A:$H,8,FALSE())</f>
        <v>Silver</v>
      </c>
      <c r="I1499" s="4" t="str">
        <f>VLOOKUP(E1499,Cleaned_CustomerTable!$A:$H,6,FALSE())</f>
        <v>Vermont</v>
      </c>
      <c r="J1499" s="4" t="str">
        <f>Cleaned_SalesTable!D1499</f>
        <v>PROD74</v>
      </c>
      <c r="K1499" s="4" t="str">
        <f>VLOOKUP(J1499,Cleaned_ProductTable!$A:$F,2,FALSE())</f>
        <v>Bluetooth Car Audio System</v>
      </c>
      <c r="L1499" s="4" t="str">
        <f>VLOOKUP(J1499,Cleaned_ProductTable!$A:$F,3,FALSE())</f>
        <v>Electronics</v>
      </c>
      <c r="M1499" s="4" t="str">
        <f>VLOOKUP(J1499,Cleaned_ProductTable!$A:$F,4,FALSE())</f>
        <v>Bruce-Bowen</v>
      </c>
      <c r="N1499" s="4">
        <f>VLOOKUP(J1499,Cleaned_ProductTable!$A:$F,5,FALSE())</f>
        <v>403.71</v>
      </c>
      <c r="O1499" s="4" t="str">
        <f>Cleaned_SalesTable!E1499</f>
        <v>STORE18</v>
      </c>
      <c r="P1499" s="4" t="str">
        <f>VLOOKUP(O1499,Cleaned_StoreTable!$A:$F,2,FALSE())</f>
        <v>Guerrero-Schmitt</v>
      </c>
      <c r="Q1499" s="4" t="str">
        <f>VLOOKUP(O1499,Cleaned_StoreTable!$A:$F,3,FALSE())</f>
        <v>East</v>
      </c>
      <c r="R1499" s="4" t="str">
        <f>VLOOKUP(O1499,Cleaned_StoreTable!$A:$F,5,FALSE())</f>
        <v>Flagship</v>
      </c>
      <c r="S1499" s="4">
        <f>Cleaned_SalesTable!F1499</f>
        <v>1</v>
      </c>
      <c r="T1499" s="9">
        <f>Cleaned_SalesTable!G1499</f>
        <v>478.08</v>
      </c>
      <c r="U1499" s="8">
        <f>Cleaned_SalesTable!H1499</f>
        <v>7.0000000000000007E-2</v>
      </c>
      <c r="V1499" s="4" t="str">
        <f>Cleaned_SalesTable!I1499</f>
        <v>COD</v>
      </c>
      <c r="W1499" s="9">
        <f>Cleaned_SalesTable!J1499</f>
        <v>444.61439999999999</v>
      </c>
      <c r="X1499" s="9">
        <f t="shared" si="140"/>
        <v>403.71</v>
      </c>
      <c r="Y1499" s="9">
        <f t="shared" si="141"/>
        <v>40.9</v>
      </c>
      <c r="Z1499" s="10">
        <f t="shared" si="142"/>
        <v>9.1999999999999998E-2</v>
      </c>
      <c r="AA1499" s="4" t="str">
        <f t="shared" si="143"/>
        <v>Standard</v>
      </c>
    </row>
    <row r="1500" spans="1:27" ht="15" customHeight="1" x14ac:dyDescent="0.3">
      <c r="A1500" s="4" t="str">
        <f>Cleaned_SalesTable!A1500</f>
        <v>SALE1498</v>
      </c>
      <c r="B1500" s="26">
        <f>Cleaned_SalesTable!B1500</f>
        <v>45822</v>
      </c>
      <c r="C1500" s="4" t="str">
        <f t="shared" si="138"/>
        <v>Jun-2025</v>
      </c>
      <c r="D1500" s="24">
        <f t="shared" si="139"/>
        <v>2025</v>
      </c>
      <c r="E1500" s="4" t="str">
        <f>Cleaned_SalesTable!C1500</f>
        <v>CUST1208</v>
      </c>
      <c r="F1500" s="4" t="str">
        <f>VLOOKUP(E1500,Cleaned_CustomerTable!$A:$H,2,FALSE())</f>
        <v>John Perez</v>
      </c>
      <c r="G1500" s="24">
        <f>VLOOKUP(E1500,Cleaned_CustomerTable!$A:$H,3,FALSE())</f>
        <v>54</v>
      </c>
      <c r="H1500" s="4" t="str">
        <f>VLOOKUP(E1500,Cleaned_CustomerTable!$A:$H,8,FALSE())</f>
        <v>Platinum</v>
      </c>
      <c r="I1500" s="4" t="str">
        <f>VLOOKUP(E1500,Cleaned_CustomerTable!$A:$H,6,FALSE())</f>
        <v>Louisiana</v>
      </c>
      <c r="J1500" s="4" t="str">
        <f>Cleaned_SalesTable!D1500</f>
        <v>PROD59</v>
      </c>
      <c r="K1500" s="4" t="str">
        <f>VLOOKUP(J1500,Cleaned_ProductTable!$A:$F,2,FALSE())</f>
        <v>Men's Hair Styling Gel</v>
      </c>
      <c r="L1500" s="4" t="str">
        <f>VLOOKUP(J1500,Cleaned_ProductTable!$A:$F,3,FALSE())</f>
        <v>Beauty</v>
      </c>
      <c r="M1500" s="4" t="str">
        <f>VLOOKUP(J1500,Cleaned_ProductTable!$A:$F,4,FALSE())</f>
        <v>Cline-Mccarthy</v>
      </c>
      <c r="N1500" s="4">
        <f>VLOOKUP(J1500,Cleaned_ProductTable!$A:$F,5,FALSE())</f>
        <v>17.309999999999999</v>
      </c>
      <c r="O1500" s="4" t="str">
        <f>Cleaned_SalesTable!E1500</f>
        <v>STORE7</v>
      </c>
      <c r="P1500" s="4" t="str">
        <f>VLOOKUP(O1500,Cleaned_StoreTable!$A:$F,2,FALSE())</f>
        <v>Martinez-Mullins</v>
      </c>
      <c r="Q1500" s="4" t="str">
        <f>VLOOKUP(O1500,Cleaned_StoreTable!$A:$F,3,FALSE())</f>
        <v>South</v>
      </c>
      <c r="R1500" s="4" t="str">
        <f>VLOOKUP(O1500,Cleaned_StoreTable!$A:$F,5,FALSE())</f>
        <v>Online</v>
      </c>
      <c r="S1500" s="4">
        <f>Cleaned_SalesTable!F1500</f>
        <v>2</v>
      </c>
      <c r="T1500" s="9">
        <f>Cleaned_SalesTable!G1500</f>
        <v>958.64</v>
      </c>
      <c r="U1500" s="8">
        <f>Cleaned_SalesTable!H1500</f>
        <v>0.2</v>
      </c>
      <c r="V1500" s="4" t="str">
        <f>Cleaned_SalesTable!I1500</f>
        <v>PayPal</v>
      </c>
      <c r="W1500" s="9">
        <f>Cleaned_SalesTable!J1500</f>
        <v>1533.8240000000001</v>
      </c>
      <c r="X1500" s="9">
        <f t="shared" si="140"/>
        <v>34.619999999999997</v>
      </c>
      <c r="Y1500" s="9">
        <f t="shared" si="141"/>
        <v>1499.2</v>
      </c>
      <c r="Z1500" s="10">
        <f t="shared" si="142"/>
        <v>0.97740000000000005</v>
      </c>
      <c r="AA1500" s="4" t="str">
        <f t="shared" si="143"/>
        <v>High Value</v>
      </c>
    </row>
    <row r="1501" spans="1:27" ht="15" customHeight="1" x14ac:dyDescent="0.3">
      <c r="A1501" s="4" t="str">
        <f>Cleaned_SalesTable!A1501</f>
        <v>SALE1499</v>
      </c>
      <c r="B1501" s="26">
        <f>Cleaned_SalesTable!B1501</f>
        <v>45590</v>
      </c>
      <c r="C1501" s="4" t="str">
        <f t="shared" si="138"/>
        <v>Oct-2024</v>
      </c>
      <c r="D1501" s="24">
        <f t="shared" si="139"/>
        <v>2024</v>
      </c>
      <c r="E1501" s="4" t="str">
        <f>Cleaned_SalesTable!C1501</f>
        <v>CUST1464</v>
      </c>
      <c r="F1501" s="4" t="str">
        <f>VLOOKUP(E1501,Cleaned_CustomerTable!$A:$H,2,FALSE())</f>
        <v>David Pierce</v>
      </c>
      <c r="G1501" s="24">
        <f>VLOOKUP(E1501,Cleaned_CustomerTable!$A:$H,3,FALSE())</f>
        <v>45</v>
      </c>
      <c r="H1501" s="4" t="str">
        <f>VLOOKUP(E1501,Cleaned_CustomerTable!$A:$H,8,FALSE())</f>
        <v>Platinum</v>
      </c>
      <c r="I1501" s="4" t="str">
        <f>VLOOKUP(E1501,Cleaned_CustomerTable!$A:$H,6,FALSE())</f>
        <v>Washington</v>
      </c>
      <c r="J1501" s="4" t="str">
        <f>Cleaned_SalesTable!D1501</f>
        <v>PROD41</v>
      </c>
      <c r="K1501" s="4" t="str">
        <f>VLOOKUP(J1501,Cleaned_ProductTable!$A:$F,2,FALSE())</f>
        <v>Yoga Exercise Mat</v>
      </c>
      <c r="L1501" s="4" t="str">
        <f>VLOOKUP(J1501,Cleaned_ProductTable!$A:$F,3,FALSE())</f>
        <v>Sports</v>
      </c>
      <c r="M1501" s="4" t="str">
        <f>VLOOKUP(J1501,Cleaned_ProductTable!$A:$F,4,FALSE())</f>
        <v>Carroll, Long and Mendoza</v>
      </c>
      <c r="N1501" s="4">
        <f>VLOOKUP(J1501,Cleaned_ProductTable!$A:$F,5,FALSE())</f>
        <v>313.26</v>
      </c>
      <c r="O1501" s="4" t="str">
        <f>Cleaned_SalesTable!E1501</f>
        <v>STORE12</v>
      </c>
      <c r="P1501" s="4" t="str">
        <f>VLOOKUP(O1501,Cleaned_StoreTable!$A:$F,2,FALSE())</f>
        <v>Thomas, Bridges and Harris</v>
      </c>
      <c r="Q1501" s="4" t="str">
        <f>VLOOKUP(O1501,Cleaned_StoreTable!$A:$F,3,FALSE())</f>
        <v>North</v>
      </c>
      <c r="R1501" s="4" t="str">
        <f>VLOOKUP(O1501,Cleaned_StoreTable!$A:$F,5,FALSE())</f>
        <v>Online</v>
      </c>
      <c r="S1501" s="4">
        <f>Cleaned_SalesTable!F1501</f>
        <v>2</v>
      </c>
      <c r="T1501" s="9">
        <f>Cleaned_SalesTable!G1501</f>
        <v>581.19000000000005</v>
      </c>
      <c r="U1501" s="8">
        <f>Cleaned_SalesTable!H1501</f>
        <v>7.0000000000000007E-2</v>
      </c>
      <c r="V1501" s="4" t="str">
        <f>Cleaned_SalesTable!I1501</f>
        <v>COD</v>
      </c>
      <c r="W1501" s="9">
        <f>Cleaned_SalesTable!J1501</f>
        <v>1081.0134</v>
      </c>
      <c r="X1501" s="9">
        <f t="shared" si="140"/>
        <v>626.52</v>
      </c>
      <c r="Y1501" s="9">
        <f t="shared" si="141"/>
        <v>454.49</v>
      </c>
      <c r="Z1501" s="10">
        <f t="shared" si="142"/>
        <v>0.4204</v>
      </c>
      <c r="AA1501" s="4" t="str">
        <f t="shared" si="143"/>
        <v>Standard</v>
      </c>
    </row>
    <row r="1502" spans="1:27" ht="15" customHeight="1" x14ac:dyDescent="0.3">
      <c r="A1502" s="4" t="str">
        <f>Cleaned_SalesTable!A1502</f>
        <v>SALE1500</v>
      </c>
      <c r="B1502" s="26">
        <f>Cleaned_SalesTable!B1502</f>
        <v>45618</v>
      </c>
      <c r="C1502" s="4" t="str">
        <f t="shared" si="138"/>
        <v>Nov-2024</v>
      </c>
      <c r="D1502" s="24">
        <f t="shared" si="139"/>
        <v>2024</v>
      </c>
      <c r="E1502" s="4" t="str">
        <f>Cleaned_SalesTable!C1502</f>
        <v>CUST1112</v>
      </c>
      <c r="F1502" s="4" t="str">
        <f>VLOOKUP(E1502,Cleaned_CustomerTable!$A:$H,2,FALSE())</f>
        <v>David Cole</v>
      </c>
      <c r="G1502" s="24">
        <f>VLOOKUP(E1502,Cleaned_CustomerTable!$A:$H,3,FALSE())</f>
        <v>27</v>
      </c>
      <c r="H1502" s="4" t="str">
        <f>VLOOKUP(E1502,Cleaned_CustomerTable!$A:$H,8,FALSE())</f>
        <v>Silver</v>
      </c>
      <c r="I1502" s="4" t="str">
        <f>VLOOKUP(E1502,Cleaned_CustomerTable!$A:$H,6,FALSE())</f>
        <v>Michigan</v>
      </c>
      <c r="J1502" s="4" t="str">
        <f>Cleaned_SalesTable!D1502</f>
        <v>PROD99</v>
      </c>
      <c r="K1502" s="4" t="str">
        <f>VLOOKUP(J1502,Cleaned_ProductTable!$A:$F,2,FALSE())</f>
        <v>Stainless Steel Cookware Set</v>
      </c>
      <c r="L1502" s="4" t="str">
        <f>VLOOKUP(J1502,Cleaned_ProductTable!$A:$F,3,FALSE())</f>
        <v>Home</v>
      </c>
      <c r="M1502" s="4" t="str">
        <f>VLOOKUP(J1502,Cleaned_ProductTable!$A:$F,4,FALSE())</f>
        <v>Campbell Ltd</v>
      </c>
      <c r="N1502" s="4">
        <f>VLOOKUP(J1502,Cleaned_ProductTable!$A:$F,5,FALSE())</f>
        <v>201.41</v>
      </c>
      <c r="O1502" s="4" t="str">
        <f>Cleaned_SalesTable!E1502</f>
        <v>STORE11</v>
      </c>
      <c r="P1502" s="4" t="str">
        <f>VLOOKUP(O1502,Cleaned_StoreTable!$A:$F,2,FALSE())</f>
        <v>Aguirre-Keller</v>
      </c>
      <c r="Q1502" s="4" t="str">
        <f>VLOOKUP(O1502,Cleaned_StoreTable!$A:$F,3,FALSE())</f>
        <v>South</v>
      </c>
      <c r="R1502" s="4" t="str">
        <f>VLOOKUP(O1502,Cleaned_StoreTable!$A:$F,5,FALSE())</f>
        <v>Online</v>
      </c>
      <c r="S1502" s="4">
        <f>Cleaned_SalesTable!F1502</f>
        <v>1</v>
      </c>
      <c r="T1502" s="9">
        <f>Cleaned_SalesTable!G1502</f>
        <v>736.54</v>
      </c>
      <c r="U1502" s="8">
        <f>Cleaned_SalesTable!H1502</f>
        <v>0.16</v>
      </c>
      <c r="V1502" s="4" t="str">
        <f>Cleaned_SalesTable!I1502</f>
        <v>PayPal</v>
      </c>
      <c r="W1502" s="9">
        <f>Cleaned_SalesTable!J1502</f>
        <v>618.69359999999995</v>
      </c>
      <c r="X1502" s="9">
        <f t="shared" si="140"/>
        <v>201.41</v>
      </c>
      <c r="Y1502" s="9">
        <f t="shared" si="141"/>
        <v>417.28</v>
      </c>
      <c r="Z1502" s="10">
        <f t="shared" si="142"/>
        <v>0.67449999999999999</v>
      </c>
      <c r="AA1502" s="4" t="str">
        <f t="shared" si="143"/>
        <v>Standard</v>
      </c>
    </row>
    <row r="1503" spans="1:27" ht="15" customHeight="1" x14ac:dyDescent="0.3">
      <c r="A1503" s="4" t="str">
        <f>Cleaned_SalesTable!A1503</f>
        <v>SALE1501</v>
      </c>
      <c r="B1503" s="26">
        <f>Cleaned_SalesTable!B1503</f>
        <v>45586</v>
      </c>
      <c r="C1503" s="4" t="str">
        <f t="shared" si="138"/>
        <v>Oct-2024</v>
      </c>
      <c r="D1503" s="24">
        <f t="shared" si="139"/>
        <v>2024</v>
      </c>
      <c r="E1503" s="4" t="str">
        <f>Cleaned_SalesTable!C1503</f>
        <v>CUST1401</v>
      </c>
      <c r="F1503" s="4" t="str">
        <f>VLOOKUP(E1503,Cleaned_CustomerTable!$A:$H,2,FALSE())</f>
        <v>Terry Moses</v>
      </c>
      <c r="G1503" s="24">
        <f>VLOOKUP(E1503,Cleaned_CustomerTable!$A:$H,3,FALSE())</f>
        <v>51</v>
      </c>
      <c r="H1503" s="4" t="str">
        <f>VLOOKUP(E1503,Cleaned_CustomerTable!$A:$H,8,FALSE())</f>
        <v>Platinum</v>
      </c>
      <c r="I1503" s="4" t="str">
        <f>VLOOKUP(E1503,Cleaned_CustomerTable!$A:$H,6,FALSE())</f>
        <v>Nevada</v>
      </c>
      <c r="J1503" s="4" t="str">
        <f>Cleaned_SalesTable!D1503</f>
        <v>PROD65</v>
      </c>
      <c r="K1503" s="4" t="str">
        <f>VLOOKUP(J1503,Cleaned_ProductTable!$A:$F,2,FALSE())</f>
        <v>Adjustable Dumbbells 20kg</v>
      </c>
      <c r="L1503" s="4" t="str">
        <f>VLOOKUP(J1503,Cleaned_ProductTable!$A:$F,3,FALSE())</f>
        <v>Sports</v>
      </c>
      <c r="M1503" s="4" t="str">
        <f>VLOOKUP(J1503,Cleaned_ProductTable!$A:$F,4,FALSE())</f>
        <v>Montgomery, Benton and Miller</v>
      </c>
      <c r="N1503" s="4">
        <f>VLOOKUP(J1503,Cleaned_ProductTable!$A:$F,5,FALSE())</f>
        <v>240.63</v>
      </c>
      <c r="O1503" s="4" t="str">
        <f>Cleaned_SalesTable!E1503</f>
        <v>STORE15</v>
      </c>
      <c r="P1503" s="4" t="str">
        <f>VLOOKUP(O1503,Cleaned_StoreTable!$A:$F,2,FALSE())</f>
        <v>Shelton PLC</v>
      </c>
      <c r="Q1503" s="4" t="str">
        <f>VLOOKUP(O1503,Cleaned_StoreTable!$A:$F,3,FALSE())</f>
        <v>North</v>
      </c>
      <c r="R1503" s="4" t="str">
        <f>VLOOKUP(O1503,Cleaned_StoreTable!$A:$F,5,FALSE())</f>
        <v>Flagship</v>
      </c>
      <c r="S1503" s="4">
        <f>Cleaned_SalesTable!F1503</f>
        <v>1</v>
      </c>
      <c r="T1503" s="9">
        <f>Cleaned_SalesTable!G1503</f>
        <v>524</v>
      </c>
      <c r="U1503" s="8">
        <f>Cleaned_SalesTable!H1503</f>
        <v>0.28000000000000003</v>
      </c>
      <c r="V1503" s="4" t="str">
        <f>Cleaned_SalesTable!I1503</f>
        <v>Credit Card</v>
      </c>
      <c r="W1503" s="9">
        <f>Cleaned_SalesTable!J1503</f>
        <v>377.28</v>
      </c>
      <c r="X1503" s="9">
        <f t="shared" si="140"/>
        <v>240.63</v>
      </c>
      <c r="Y1503" s="9">
        <f t="shared" si="141"/>
        <v>136.65</v>
      </c>
      <c r="Z1503" s="10">
        <f t="shared" si="142"/>
        <v>0.36220000000000002</v>
      </c>
      <c r="AA1503" s="4" t="str">
        <f t="shared" si="143"/>
        <v>Standard</v>
      </c>
    </row>
    <row r="1504" spans="1:27" ht="15" customHeight="1" x14ac:dyDescent="0.3">
      <c r="A1504" s="4" t="str">
        <f>Cleaned_SalesTable!A1504</f>
        <v>SALE1502</v>
      </c>
      <c r="B1504" s="26">
        <f>Cleaned_SalesTable!B1504</f>
        <v>45548</v>
      </c>
      <c r="C1504" s="4" t="str">
        <f t="shared" si="138"/>
        <v>Sep-2024</v>
      </c>
      <c r="D1504" s="24">
        <f t="shared" si="139"/>
        <v>2024</v>
      </c>
      <c r="E1504" s="4" t="str">
        <f>Cleaned_SalesTable!C1504</f>
        <v>CUST1046</v>
      </c>
      <c r="F1504" s="4" t="str">
        <f>VLOOKUP(E1504,Cleaned_CustomerTable!$A:$H,2,FALSE())</f>
        <v>Michelle Garcia Dds</v>
      </c>
      <c r="G1504" s="24">
        <f>VLOOKUP(E1504,Cleaned_CustomerTable!$A:$H,3,FALSE())</f>
        <v>55</v>
      </c>
      <c r="H1504" s="4" t="str">
        <f>VLOOKUP(E1504,Cleaned_CustomerTable!$A:$H,8,FALSE())</f>
        <v>Platinum</v>
      </c>
      <c r="I1504" s="4" t="str">
        <f>VLOOKUP(E1504,Cleaned_CustomerTable!$A:$H,6,FALSE())</f>
        <v>Ohio</v>
      </c>
      <c r="J1504" s="4" t="str">
        <f>Cleaned_SalesTable!D1504</f>
        <v>PROD28</v>
      </c>
      <c r="K1504" s="4" t="str">
        <f>VLOOKUP(J1504,Cleaned_ProductTable!$A:$F,2,FALSE())</f>
        <v>Sports Stopwatch Timer</v>
      </c>
      <c r="L1504" s="4" t="str">
        <f>VLOOKUP(J1504,Cleaned_ProductTable!$A:$F,3,FALSE())</f>
        <v>Sports</v>
      </c>
      <c r="M1504" s="4" t="str">
        <f>VLOOKUP(J1504,Cleaned_ProductTable!$A:$F,4,FALSE())</f>
        <v>Burns-Hansen</v>
      </c>
      <c r="N1504" s="4">
        <f>VLOOKUP(J1504,Cleaned_ProductTable!$A:$F,5,FALSE())</f>
        <v>38.76</v>
      </c>
      <c r="O1504" s="4" t="str">
        <f>Cleaned_SalesTable!E1504</f>
        <v>STORE3</v>
      </c>
      <c r="P1504" s="4" t="str">
        <f>VLOOKUP(O1504,Cleaned_StoreTable!$A:$F,2,FALSE())</f>
        <v>Johnson-Wright</v>
      </c>
      <c r="Q1504" s="4" t="str">
        <f>VLOOKUP(O1504,Cleaned_StoreTable!$A:$F,3,FALSE())</f>
        <v>North</v>
      </c>
      <c r="R1504" s="4" t="str">
        <f>VLOOKUP(O1504,Cleaned_StoreTable!$A:$F,5,FALSE())</f>
        <v>Outlet</v>
      </c>
      <c r="S1504" s="4">
        <f>Cleaned_SalesTable!F1504</f>
        <v>4</v>
      </c>
      <c r="T1504" s="9">
        <f>Cleaned_SalesTable!G1504</f>
        <v>566.09</v>
      </c>
      <c r="U1504" s="8">
        <f>Cleaned_SalesTable!H1504</f>
        <v>0.28000000000000003</v>
      </c>
      <c r="V1504" s="4" t="str">
        <f>Cleaned_SalesTable!I1504</f>
        <v>COD</v>
      </c>
      <c r="W1504" s="9">
        <f>Cleaned_SalesTable!J1504</f>
        <v>1630.3391999999999</v>
      </c>
      <c r="X1504" s="9">
        <f t="shared" si="140"/>
        <v>155.04</v>
      </c>
      <c r="Y1504" s="9">
        <f t="shared" si="141"/>
        <v>1475.3</v>
      </c>
      <c r="Z1504" s="10">
        <f t="shared" si="142"/>
        <v>0.90490000000000004</v>
      </c>
      <c r="AA1504" s="4" t="str">
        <f t="shared" si="143"/>
        <v>High Value</v>
      </c>
    </row>
    <row r="1505" spans="1:27" ht="15" customHeight="1" x14ac:dyDescent="0.3">
      <c r="A1505" s="4" t="str">
        <f>Cleaned_SalesTable!A1505</f>
        <v>SALE1503</v>
      </c>
      <c r="B1505" s="26">
        <f>Cleaned_SalesTable!B1505</f>
        <v>45772</v>
      </c>
      <c r="C1505" s="4" t="str">
        <f t="shared" si="138"/>
        <v>Apr-2025</v>
      </c>
      <c r="D1505" s="24">
        <f t="shared" si="139"/>
        <v>2025</v>
      </c>
      <c r="E1505" s="4" t="str">
        <f>Cleaned_SalesTable!C1505</f>
        <v>CUST1259</v>
      </c>
      <c r="F1505" s="4" t="str">
        <f>VLOOKUP(E1505,Cleaned_CustomerTable!$A:$H,2,FALSE())</f>
        <v>Beth Allen</v>
      </c>
      <c r="G1505" s="24">
        <f>VLOOKUP(E1505,Cleaned_CustomerTable!$A:$H,3,FALSE())</f>
        <v>32</v>
      </c>
      <c r="H1505" s="4" t="str">
        <f>VLOOKUP(E1505,Cleaned_CustomerTable!$A:$H,8,FALSE())</f>
        <v>Silver</v>
      </c>
      <c r="I1505" s="4" t="str">
        <f>VLOOKUP(E1505,Cleaned_CustomerTable!$A:$H,6,FALSE())</f>
        <v>Oklahoma</v>
      </c>
      <c r="J1505" s="4" t="str">
        <f>Cleaned_SalesTable!D1505</f>
        <v>PROD21</v>
      </c>
      <c r="K1505" s="4" t="str">
        <f>VLOOKUP(J1505,Cleaned_ProductTable!$A:$F,2,FALSE())</f>
        <v>Multi-Purpose Storage Box</v>
      </c>
      <c r="L1505" s="4" t="str">
        <f>VLOOKUP(J1505,Cleaned_ProductTable!$A:$F,3,FALSE())</f>
        <v>Home</v>
      </c>
      <c r="M1505" s="4" t="str">
        <f>VLOOKUP(J1505,Cleaned_ProductTable!$A:$F,4,FALSE())</f>
        <v>Gardner-Montes</v>
      </c>
      <c r="N1505" s="4">
        <f>VLOOKUP(J1505,Cleaned_ProductTable!$A:$F,5,FALSE())</f>
        <v>123.46</v>
      </c>
      <c r="O1505" s="4" t="str">
        <f>Cleaned_SalesTable!E1505</f>
        <v>STORE10</v>
      </c>
      <c r="P1505" s="4" t="str">
        <f>VLOOKUP(O1505,Cleaned_StoreTable!$A:$F,2,FALSE())</f>
        <v>Hill, Wagner and Ballard</v>
      </c>
      <c r="Q1505" s="4" t="str">
        <f>VLOOKUP(O1505,Cleaned_StoreTable!$A:$F,3,FALSE())</f>
        <v>East</v>
      </c>
      <c r="R1505" s="4" t="str">
        <f>VLOOKUP(O1505,Cleaned_StoreTable!$A:$F,5,FALSE())</f>
        <v>Online</v>
      </c>
      <c r="S1505" s="4">
        <f>Cleaned_SalesTable!F1505</f>
        <v>1</v>
      </c>
      <c r="T1505" s="9">
        <f>Cleaned_SalesTable!G1505</f>
        <v>251.99</v>
      </c>
      <c r="U1505" s="8">
        <f>Cleaned_SalesTable!H1505</f>
        <v>0.09</v>
      </c>
      <c r="V1505" s="4" t="str">
        <f>Cleaned_SalesTable!I1505</f>
        <v>Credit Card</v>
      </c>
      <c r="W1505" s="9">
        <f>Cleaned_SalesTable!J1505</f>
        <v>229.3109</v>
      </c>
      <c r="X1505" s="9">
        <f t="shared" si="140"/>
        <v>123.46</v>
      </c>
      <c r="Y1505" s="9">
        <f t="shared" si="141"/>
        <v>105.85</v>
      </c>
      <c r="Z1505" s="10">
        <f t="shared" si="142"/>
        <v>0.46160000000000001</v>
      </c>
      <c r="AA1505" s="4" t="str">
        <f t="shared" si="143"/>
        <v>Standard</v>
      </c>
    </row>
    <row r="1506" spans="1:27" ht="15" customHeight="1" x14ac:dyDescent="0.3">
      <c r="A1506" s="4" t="str">
        <f>Cleaned_SalesTable!A1506</f>
        <v>SALE1504</v>
      </c>
      <c r="B1506" s="26">
        <f>Cleaned_SalesTable!B1506</f>
        <v>45361</v>
      </c>
      <c r="C1506" s="4" t="str">
        <f t="shared" si="138"/>
        <v>Mar-2024</v>
      </c>
      <c r="D1506" s="24">
        <f t="shared" si="139"/>
        <v>2024</v>
      </c>
      <c r="E1506" s="4" t="str">
        <f>Cleaned_SalesTable!C1506</f>
        <v>CUST1221</v>
      </c>
      <c r="F1506" s="4" t="str">
        <f>VLOOKUP(E1506,Cleaned_CustomerTable!$A:$H,2,FALSE())</f>
        <v>Lisa Young</v>
      </c>
      <c r="G1506" s="24">
        <f>VLOOKUP(E1506,Cleaned_CustomerTable!$A:$H,3,FALSE())</f>
        <v>38</v>
      </c>
      <c r="H1506" s="4" t="str">
        <f>VLOOKUP(E1506,Cleaned_CustomerTable!$A:$H,8,FALSE())</f>
        <v>Platinum</v>
      </c>
      <c r="I1506" s="4" t="str">
        <f>VLOOKUP(E1506,Cleaned_CustomerTable!$A:$H,6,FALSE())</f>
        <v>Georgia</v>
      </c>
      <c r="J1506" s="4" t="str">
        <f>Cleaned_SalesTable!D1506</f>
        <v>PROD17</v>
      </c>
      <c r="K1506" s="4" t="str">
        <f>VLOOKUP(J1506,Cleaned_ProductTable!$A:$F,2,FALSE())</f>
        <v>Soccer Training Cone Set</v>
      </c>
      <c r="L1506" s="4" t="str">
        <f>VLOOKUP(J1506,Cleaned_ProductTable!$A:$F,3,FALSE())</f>
        <v>Sports</v>
      </c>
      <c r="M1506" s="4" t="str">
        <f>VLOOKUP(J1506,Cleaned_ProductTable!$A:$F,4,FALSE())</f>
        <v>Ford, Murphy and Wilson</v>
      </c>
      <c r="N1506" s="4">
        <f>VLOOKUP(J1506,Cleaned_ProductTable!$A:$F,5,FALSE())</f>
        <v>144.53</v>
      </c>
      <c r="O1506" s="4" t="str">
        <f>Cleaned_SalesTable!E1506</f>
        <v>STORE19</v>
      </c>
      <c r="P1506" s="4" t="str">
        <f>VLOOKUP(O1506,Cleaned_StoreTable!$A:$F,2,FALSE())</f>
        <v>Mann-Austin</v>
      </c>
      <c r="Q1506" s="4" t="str">
        <f>VLOOKUP(O1506,Cleaned_StoreTable!$A:$F,3,FALSE())</f>
        <v>East</v>
      </c>
      <c r="R1506" s="4" t="str">
        <f>VLOOKUP(O1506,Cleaned_StoreTable!$A:$F,5,FALSE())</f>
        <v>Online</v>
      </c>
      <c r="S1506" s="4">
        <f>Cleaned_SalesTable!F1506</f>
        <v>1</v>
      </c>
      <c r="T1506" s="9">
        <f>Cleaned_SalesTable!G1506</f>
        <v>259.2</v>
      </c>
      <c r="U1506" s="8">
        <f>Cleaned_SalesTable!H1506</f>
        <v>0.27</v>
      </c>
      <c r="V1506" s="4" t="str">
        <f>Cleaned_SalesTable!I1506</f>
        <v>COD</v>
      </c>
      <c r="W1506" s="9">
        <f>Cleaned_SalesTable!J1506</f>
        <v>189.21600000000001</v>
      </c>
      <c r="X1506" s="9">
        <f t="shared" si="140"/>
        <v>144.53</v>
      </c>
      <c r="Y1506" s="9">
        <f t="shared" si="141"/>
        <v>44.69</v>
      </c>
      <c r="Z1506" s="10">
        <f t="shared" si="142"/>
        <v>0.23619999999999999</v>
      </c>
      <c r="AA1506" s="4" t="str">
        <f t="shared" si="143"/>
        <v>Standard</v>
      </c>
    </row>
    <row r="1507" spans="1:27" ht="15" customHeight="1" x14ac:dyDescent="0.3">
      <c r="A1507" s="4" t="str">
        <f>Cleaned_SalesTable!A1507</f>
        <v>SALE1505</v>
      </c>
      <c r="B1507" s="26">
        <f>Cleaned_SalesTable!B1507</f>
        <v>45235</v>
      </c>
      <c r="C1507" s="4" t="str">
        <f t="shared" si="138"/>
        <v>Nov-2023</v>
      </c>
      <c r="D1507" s="24">
        <f t="shared" si="139"/>
        <v>2023</v>
      </c>
      <c r="E1507" s="4" t="str">
        <f>Cleaned_SalesTable!C1507</f>
        <v>CUST1446</v>
      </c>
      <c r="F1507" s="4" t="str">
        <f>VLOOKUP(E1507,Cleaned_CustomerTable!$A:$H,2,FALSE())</f>
        <v>Shannon Turner</v>
      </c>
      <c r="G1507" s="24">
        <f>VLOOKUP(E1507,Cleaned_CustomerTable!$A:$H,3,FALSE())</f>
        <v>35</v>
      </c>
      <c r="H1507" s="4" t="str">
        <f>VLOOKUP(E1507,Cleaned_CustomerTable!$A:$H,8,FALSE())</f>
        <v>Silver</v>
      </c>
      <c r="I1507" s="4" t="str">
        <f>VLOOKUP(E1507,Cleaned_CustomerTable!$A:$H,6,FALSE())</f>
        <v>Oklahoma</v>
      </c>
      <c r="J1507" s="4" t="str">
        <f>Cleaned_SalesTable!D1507</f>
        <v>PROD59</v>
      </c>
      <c r="K1507" s="4" t="str">
        <f>VLOOKUP(J1507,Cleaned_ProductTable!$A:$F,2,FALSE())</f>
        <v>Men's Hair Styling Gel</v>
      </c>
      <c r="L1507" s="4" t="str">
        <f>VLOOKUP(J1507,Cleaned_ProductTable!$A:$F,3,FALSE())</f>
        <v>Beauty</v>
      </c>
      <c r="M1507" s="4" t="str">
        <f>VLOOKUP(J1507,Cleaned_ProductTable!$A:$F,4,FALSE())</f>
        <v>Cline-Mccarthy</v>
      </c>
      <c r="N1507" s="4">
        <f>VLOOKUP(J1507,Cleaned_ProductTable!$A:$F,5,FALSE())</f>
        <v>17.309999999999999</v>
      </c>
      <c r="O1507" s="4" t="str">
        <f>Cleaned_SalesTable!E1507</f>
        <v>STORE15</v>
      </c>
      <c r="P1507" s="4" t="str">
        <f>VLOOKUP(O1507,Cleaned_StoreTable!$A:$F,2,FALSE())</f>
        <v>Shelton PLC</v>
      </c>
      <c r="Q1507" s="4" t="str">
        <f>VLOOKUP(O1507,Cleaned_StoreTable!$A:$F,3,FALSE())</f>
        <v>North</v>
      </c>
      <c r="R1507" s="4" t="str">
        <f>VLOOKUP(O1507,Cleaned_StoreTable!$A:$F,5,FALSE())</f>
        <v>Flagship</v>
      </c>
      <c r="S1507" s="4">
        <f>Cleaned_SalesTable!F1507</f>
        <v>1</v>
      </c>
      <c r="T1507" s="9">
        <f>Cleaned_SalesTable!G1507</f>
        <v>935.66</v>
      </c>
      <c r="U1507" s="8">
        <f>Cleaned_SalesTable!H1507</f>
        <v>0.26</v>
      </c>
      <c r="V1507" s="4" t="str">
        <f>Cleaned_SalesTable!I1507</f>
        <v>PayPal</v>
      </c>
      <c r="W1507" s="9">
        <f>Cleaned_SalesTable!J1507</f>
        <v>692.38840000000005</v>
      </c>
      <c r="X1507" s="9">
        <f t="shared" si="140"/>
        <v>17.309999999999999</v>
      </c>
      <c r="Y1507" s="9">
        <f t="shared" si="141"/>
        <v>675.08</v>
      </c>
      <c r="Z1507" s="10">
        <f t="shared" si="142"/>
        <v>0.97499999999999998</v>
      </c>
      <c r="AA1507" s="4" t="str">
        <f t="shared" si="143"/>
        <v>Standard</v>
      </c>
    </row>
    <row r="1508" spans="1:27" ht="15" customHeight="1" x14ac:dyDescent="0.3">
      <c r="A1508" s="4" t="str">
        <f>Cleaned_SalesTable!A1508</f>
        <v>SALE1506</v>
      </c>
      <c r="B1508" s="26">
        <f>Cleaned_SalesTable!B1508</f>
        <v>45864</v>
      </c>
      <c r="C1508" s="4" t="str">
        <f t="shared" si="138"/>
        <v>Jul-2025</v>
      </c>
      <c r="D1508" s="24">
        <f t="shared" si="139"/>
        <v>2025</v>
      </c>
      <c r="E1508" s="4" t="str">
        <f>Cleaned_SalesTable!C1508</f>
        <v>CUST1469</v>
      </c>
      <c r="F1508" s="4" t="str">
        <f>VLOOKUP(E1508,Cleaned_CustomerTable!$A:$H,2,FALSE())</f>
        <v>James Foster</v>
      </c>
      <c r="G1508" s="24">
        <f>VLOOKUP(E1508,Cleaned_CustomerTable!$A:$H,3,FALSE())</f>
        <v>19</v>
      </c>
      <c r="H1508" s="4" t="str">
        <f>VLOOKUP(E1508,Cleaned_CustomerTable!$A:$H,8,FALSE())</f>
        <v>Gold</v>
      </c>
      <c r="I1508" s="4" t="str">
        <f>VLOOKUP(E1508,Cleaned_CustomerTable!$A:$H,6,FALSE())</f>
        <v>Utah</v>
      </c>
      <c r="J1508" s="4" t="str">
        <f>Cleaned_SalesTable!D1508</f>
        <v>PROD35</v>
      </c>
      <c r="K1508" s="4" t="str">
        <f>VLOOKUP(J1508,Cleaned_ProductTable!$A:$F,2,FALSE())</f>
        <v>Bedroom Table Lamp</v>
      </c>
      <c r="L1508" s="4" t="str">
        <f>VLOOKUP(J1508,Cleaned_ProductTable!$A:$F,3,FALSE())</f>
        <v>Home</v>
      </c>
      <c r="M1508" s="4" t="str">
        <f>VLOOKUP(J1508,Cleaned_ProductTable!$A:$F,4,FALSE())</f>
        <v>Jones LLC</v>
      </c>
      <c r="N1508" s="4">
        <f>VLOOKUP(J1508,Cleaned_ProductTable!$A:$F,5,FALSE())</f>
        <v>382.22</v>
      </c>
      <c r="O1508" s="4" t="str">
        <f>Cleaned_SalesTable!E1508</f>
        <v>STORE8</v>
      </c>
      <c r="P1508" s="4" t="str">
        <f>VLOOKUP(O1508,Cleaned_StoreTable!$A:$F,2,FALSE())</f>
        <v>Bean, Jones and Park</v>
      </c>
      <c r="Q1508" s="4" t="str">
        <f>VLOOKUP(O1508,Cleaned_StoreTable!$A:$F,3,FALSE())</f>
        <v>West</v>
      </c>
      <c r="R1508" s="4" t="str">
        <f>VLOOKUP(O1508,Cleaned_StoreTable!$A:$F,5,FALSE())</f>
        <v>Online</v>
      </c>
      <c r="S1508" s="4">
        <f>Cleaned_SalesTable!F1508</f>
        <v>4</v>
      </c>
      <c r="T1508" s="9">
        <f>Cleaned_SalesTable!G1508</f>
        <v>480.75</v>
      </c>
      <c r="U1508" s="8">
        <f>Cleaned_SalesTable!H1508</f>
        <v>0.02</v>
      </c>
      <c r="V1508" s="4" t="str">
        <f>Cleaned_SalesTable!I1508</f>
        <v>Credit Card</v>
      </c>
      <c r="W1508" s="9">
        <f>Cleaned_SalesTable!J1508</f>
        <v>1884.54</v>
      </c>
      <c r="X1508" s="9">
        <f t="shared" si="140"/>
        <v>1528.88</v>
      </c>
      <c r="Y1508" s="9">
        <f t="shared" si="141"/>
        <v>355.66</v>
      </c>
      <c r="Z1508" s="10">
        <f t="shared" si="142"/>
        <v>0.18870000000000001</v>
      </c>
      <c r="AA1508" s="4" t="str">
        <f t="shared" si="143"/>
        <v>High Value</v>
      </c>
    </row>
    <row r="1509" spans="1:27" ht="15" customHeight="1" x14ac:dyDescent="0.3">
      <c r="A1509" s="4" t="str">
        <f>Cleaned_SalesTable!A1509</f>
        <v>SALE1507</v>
      </c>
      <c r="B1509" s="26">
        <f>Cleaned_SalesTable!B1509</f>
        <v>45681</v>
      </c>
      <c r="C1509" s="4" t="str">
        <f t="shared" si="138"/>
        <v>Jan-2025</v>
      </c>
      <c r="D1509" s="24">
        <f t="shared" si="139"/>
        <v>2025</v>
      </c>
      <c r="E1509" s="4" t="str">
        <f>Cleaned_SalesTable!C1509</f>
        <v>CUST1369</v>
      </c>
      <c r="F1509" s="4" t="str">
        <f>VLOOKUP(E1509,Cleaned_CustomerTable!$A:$H,2,FALSE())</f>
        <v>Gregory Allen</v>
      </c>
      <c r="G1509" s="24">
        <f>VLOOKUP(E1509,Cleaned_CustomerTable!$A:$H,3,FALSE())</f>
        <v>20</v>
      </c>
      <c r="H1509" s="4" t="str">
        <f>VLOOKUP(E1509,Cleaned_CustomerTable!$A:$H,8,FALSE())</f>
        <v>Platinum</v>
      </c>
      <c r="I1509" s="4" t="str">
        <f>VLOOKUP(E1509,Cleaned_CustomerTable!$A:$H,6,FALSE())</f>
        <v>Vermont</v>
      </c>
      <c r="J1509" s="4" t="str">
        <f>Cleaned_SalesTable!D1509</f>
        <v>PROD81</v>
      </c>
      <c r="K1509" s="4" t="str">
        <f>VLOOKUP(J1509,Cleaned_ProductTable!$A:$F,2,FALSE())</f>
        <v>Badminton Racket Set</v>
      </c>
      <c r="L1509" s="4" t="str">
        <f>VLOOKUP(J1509,Cleaned_ProductTable!$A:$F,3,FALSE())</f>
        <v>Sports</v>
      </c>
      <c r="M1509" s="4" t="str">
        <f>VLOOKUP(J1509,Cleaned_ProductTable!$A:$F,4,FALSE())</f>
        <v>Robinson-Brown</v>
      </c>
      <c r="N1509" s="4">
        <f>VLOOKUP(J1509,Cleaned_ProductTable!$A:$F,5,FALSE())</f>
        <v>285.54000000000002</v>
      </c>
      <c r="O1509" s="4" t="str">
        <f>Cleaned_SalesTable!E1509</f>
        <v>STORE15</v>
      </c>
      <c r="P1509" s="4" t="str">
        <f>VLOOKUP(O1509,Cleaned_StoreTable!$A:$F,2,FALSE())</f>
        <v>Shelton PLC</v>
      </c>
      <c r="Q1509" s="4" t="str">
        <f>VLOOKUP(O1509,Cleaned_StoreTable!$A:$F,3,FALSE())</f>
        <v>North</v>
      </c>
      <c r="R1509" s="4" t="str">
        <f>VLOOKUP(O1509,Cleaned_StoreTable!$A:$F,5,FALSE())</f>
        <v>Flagship</v>
      </c>
      <c r="S1509" s="4">
        <f>Cleaned_SalesTable!F1509</f>
        <v>2</v>
      </c>
      <c r="T1509" s="9">
        <f>Cleaned_SalesTable!G1509</f>
        <v>457.83</v>
      </c>
      <c r="U1509" s="8">
        <f>Cleaned_SalesTable!H1509</f>
        <v>0.01</v>
      </c>
      <c r="V1509" s="4" t="str">
        <f>Cleaned_SalesTable!I1509</f>
        <v>COD</v>
      </c>
      <c r="W1509" s="9">
        <f>Cleaned_SalesTable!J1509</f>
        <v>906.50340000000006</v>
      </c>
      <c r="X1509" s="9">
        <f t="shared" si="140"/>
        <v>571.08000000000004</v>
      </c>
      <c r="Y1509" s="9">
        <f t="shared" si="141"/>
        <v>335.42</v>
      </c>
      <c r="Z1509" s="10">
        <f t="shared" si="142"/>
        <v>0.37</v>
      </c>
      <c r="AA1509" s="4" t="str">
        <f t="shared" si="143"/>
        <v>Standard</v>
      </c>
    </row>
    <row r="1510" spans="1:27" ht="15" customHeight="1" x14ac:dyDescent="0.3">
      <c r="A1510" s="4" t="str">
        <f>Cleaned_SalesTable!A1510</f>
        <v>SALE1508</v>
      </c>
      <c r="B1510" s="26">
        <f>Cleaned_SalesTable!B1510</f>
        <v>45905</v>
      </c>
      <c r="C1510" s="4" t="str">
        <f t="shared" si="138"/>
        <v>Sep-2025</v>
      </c>
      <c r="D1510" s="24">
        <f t="shared" si="139"/>
        <v>2025</v>
      </c>
      <c r="E1510" s="4" t="str">
        <f>Cleaned_SalesTable!C1510</f>
        <v>CUST1164</v>
      </c>
      <c r="F1510" s="4" t="str">
        <f>VLOOKUP(E1510,Cleaned_CustomerTable!$A:$H,2,FALSE())</f>
        <v>Daniel Rivas</v>
      </c>
      <c r="G1510" s="24">
        <f>VLOOKUP(E1510,Cleaned_CustomerTable!$A:$H,3,FALSE())</f>
        <v>39</v>
      </c>
      <c r="H1510" s="4" t="str">
        <f>VLOOKUP(E1510,Cleaned_CustomerTable!$A:$H,8,FALSE())</f>
        <v>Silver</v>
      </c>
      <c r="I1510" s="4" t="str">
        <f>VLOOKUP(E1510,Cleaned_CustomerTable!$A:$H,6,FALSE())</f>
        <v>Georgia</v>
      </c>
      <c r="J1510" s="4" t="str">
        <f>Cleaned_SalesTable!D1510</f>
        <v>PROD48</v>
      </c>
      <c r="K1510" s="4" t="str">
        <f>VLOOKUP(J1510,Cleaned_ProductTable!$A:$F,2,FALSE())</f>
        <v>Car Dashboard Phone Holder</v>
      </c>
      <c r="L1510" s="4" t="str">
        <f>VLOOKUP(J1510,Cleaned_ProductTable!$A:$F,3,FALSE())</f>
        <v>Electronics</v>
      </c>
      <c r="M1510" s="4" t="str">
        <f>VLOOKUP(J1510,Cleaned_ProductTable!$A:$F,4,FALSE())</f>
        <v>Byrd, Stewart and Valdez</v>
      </c>
      <c r="N1510" s="4">
        <f>VLOOKUP(J1510,Cleaned_ProductTable!$A:$F,5,FALSE())</f>
        <v>177.98</v>
      </c>
      <c r="O1510" s="4" t="str">
        <f>Cleaned_SalesTable!E1510</f>
        <v>STORE14</v>
      </c>
      <c r="P1510" s="4" t="str">
        <f>VLOOKUP(O1510,Cleaned_StoreTable!$A:$F,2,FALSE())</f>
        <v>Mcdonald Inc</v>
      </c>
      <c r="Q1510" s="4" t="str">
        <f>VLOOKUP(O1510,Cleaned_StoreTable!$A:$F,3,FALSE())</f>
        <v>South</v>
      </c>
      <c r="R1510" s="4" t="str">
        <f>VLOOKUP(O1510,Cleaned_StoreTable!$A:$F,5,FALSE())</f>
        <v>Outlet</v>
      </c>
      <c r="S1510" s="4">
        <f>Cleaned_SalesTable!F1510</f>
        <v>1</v>
      </c>
      <c r="T1510" s="9">
        <f>Cleaned_SalesTable!G1510</f>
        <v>994.63</v>
      </c>
      <c r="U1510" s="8">
        <f>Cleaned_SalesTable!H1510</f>
        <v>0.28000000000000003</v>
      </c>
      <c r="V1510" s="4" t="str">
        <f>Cleaned_SalesTable!I1510</f>
        <v>Credit Card</v>
      </c>
      <c r="W1510" s="9">
        <f>Cleaned_SalesTable!J1510</f>
        <v>716.1336</v>
      </c>
      <c r="X1510" s="9">
        <f t="shared" si="140"/>
        <v>177.98</v>
      </c>
      <c r="Y1510" s="9">
        <f t="shared" si="141"/>
        <v>538.15</v>
      </c>
      <c r="Z1510" s="10">
        <f t="shared" si="142"/>
        <v>0.75149999999999995</v>
      </c>
      <c r="AA1510" s="4" t="str">
        <f t="shared" si="143"/>
        <v>Standard</v>
      </c>
    </row>
    <row r="1511" spans="1:27" ht="15" customHeight="1" x14ac:dyDescent="0.3">
      <c r="A1511" s="4" t="str">
        <f>Cleaned_SalesTable!A1511</f>
        <v>SALE1509</v>
      </c>
      <c r="B1511" s="26">
        <f>Cleaned_SalesTable!B1511</f>
        <v>45765</v>
      </c>
      <c r="C1511" s="4" t="str">
        <f t="shared" si="138"/>
        <v>Apr-2025</v>
      </c>
      <c r="D1511" s="24">
        <f t="shared" si="139"/>
        <v>2025</v>
      </c>
      <c r="E1511" s="4" t="str">
        <f>Cleaned_SalesTable!C1511</f>
        <v>CUST1245</v>
      </c>
      <c r="F1511" s="4" t="str">
        <f>VLOOKUP(E1511,Cleaned_CustomerTable!$A:$H,2,FALSE())</f>
        <v>Laura Soto</v>
      </c>
      <c r="G1511" s="24">
        <f>VLOOKUP(E1511,Cleaned_CustomerTable!$A:$H,3,FALSE())</f>
        <v>57</v>
      </c>
      <c r="H1511" s="4" t="str">
        <f>VLOOKUP(E1511,Cleaned_CustomerTable!$A:$H,8,FALSE())</f>
        <v>Platinum</v>
      </c>
      <c r="I1511" s="4" t="str">
        <f>VLOOKUP(E1511,Cleaned_CustomerTable!$A:$H,6,FALSE())</f>
        <v>Michigan</v>
      </c>
      <c r="J1511" s="4" t="str">
        <f>Cleaned_SalesTable!D1511</f>
        <v>PROD90</v>
      </c>
      <c r="K1511" s="4" t="str">
        <f>VLOOKUP(J1511,Cleaned_ProductTable!$A:$F,2,FALSE())</f>
        <v>Gaming Mouse Pad XL</v>
      </c>
      <c r="L1511" s="4" t="str">
        <f>VLOOKUP(J1511,Cleaned_ProductTable!$A:$F,3,FALSE())</f>
        <v>Electronics</v>
      </c>
      <c r="M1511" s="4" t="str">
        <f>VLOOKUP(J1511,Cleaned_ProductTable!$A:$F,4,FALSE())</f>
        <v>Sharp, Taylor and Rodriguez</v>
      </c>
      <c r="N1511" s="4">
        <f>VLOOKUP(J1511,Cleaned_ProductTable!$A:$F,5,FALSE())</f>
        <v>340.14</v>
      </c>
      <c r="O1511" s="4" t="str">
        <f>Cleaned_SalesTable!E1511</f>
        <v>STORE0</v>
      </c>
      <c r="P1511" s="4" t="str">
        <f>VLOOKUP(O1511,Cleaned_StoreTable!$A:$F,2,FALSE())</f>
        <v>Rivera-Warner</v>
      </c>
      <c r="Q1511" s="4" t="str">
        <f>VLOOKUP(O1511,Cleaned_StoreTable!$A:$F,3,FALSE())</f>
        <v>East</v>
      </c>
      <c r="R1511" s="4" t="str">
        <f>VLOOKUP(O1511,Cleaned_StoreTable!$A:$F,5,FALSE())</f>
        <v>Flagship</v>
      </c>
      <c r="S1511" s="4">
        <f>Cleaned_SalesTable!F1511</f>
        <v>3</v>
      </c>
      <c r="T1511" s="9">
        <f>Cleaned_SalesTable!G1511</f>
        <v>65.569999999999993</v>
      </c>
      <c r="U1511" s="8">
        <f>Cleaned_SalesTable!H1511</f>
        <v>0.3</v>
      </c>
      <c r="V1511" s="4" t="str">
        <f>Cleaned_SalesTable!I1511</f>
        <v>COD</v>
      </c>
      <c r="W1511" s="9">
        <f>Cleaned_SalesTable!J1511</f>
        <v>137.697</v>
      </c>
      <c r="X1511" s="9">
        <f t="shared" si="140"/>
        <v>1020.42</v>
      </c>
      <c r="Y1511" s="9">
        <f t="shared" si="141"/>
        <v>-882.72</v>
      </c>
      <c r="Z1511" s="10">
        <f t="shared" si="142"/>
        <v>-6.4105999999999996</v>
      </c>
      <c r="AA1511" s="4" t="str">
        <f t="shared" si="143"/>
        <v>Standard</v>
      </c>
    </row>
    <row r="1512" spans="1:27" ht="15" customHeight="1" x14ac:dyDescent="0.3">
      <c r="A1512" s="4" t="str">
        <f>Cleaned_SalesTable!A1512</f>
        <v>SALE1510</v>
      </c>
      <c r="B1512" s="26">
        <f>Cleaned_SalesTable!B1512</f>
        <v>45821</v>
      </c>
      <c r="C1512" s="4" t="str">
        <f t="shared" si="138"/>
        <v>Jun-2025</v>
      </c>
      <c r="D1512" s="24">
        <f t="shared" si="139"/>
        <v>2025</v>
      </c>
      <c r="E1512" s="4" t="str">
        <f>Cleaned_SalesTable!C1512</f>
        <v>CUST1160</v>
      </c>
      <c r="F1512" s="4" t="str">
        <f>VLOOKUP(E1512,Cleaned_CustomerTable!$A:$H,2,FALSE())</f>
        <v>John Lawson</v>
      </c>
      <c r="G1512" s="24">
        <f>VLOOKUP(E1512,Cleaned_CustomerTable!$A:$H,3,FALSE())</f>
        <v>41</v>
      </c>
      <c r="H1512" s="4" t="str">
        <f>VLOOKUP(E1512,Cleaned_CustomerTable!$A:$H,8,FALSE())</f>
        <v>Platinum</v>
      </c>
      <c r="I1512" s="4" t="str">
        <f>VLOOKUP(E1512,Cleaned_CustomerTable!$A:$H,6,FALSE())</f>
        <v>North Carolina</v>
      </c>
      <c r="J1512" s="4" t="str">
        <f>Cleaned_SalesTable!D1512</f>
        <v>PROD58</v>
      </c>
      <c r="K1512" s="4" t="str">
        <f>VLOOKUP(J1512,Cleaned_ProductTable!$A:$F,2,FALSE())</f>
        <v>Womens Cotton Scarf</v>
      </c>
      <c r="L1512" s="4" t="str">
        <f>VLOOKUP(J1512,Cleaned_ProductTable!$A:$F,3,FALSE())</f>
        <v>Clothing</v>
      </c>
      <c r="M1512" s="4" t="str">
        <f>VLOOKUP(J1512,Cleaned_ProductTable!$A:$F,4,FALSE())</f>
        <v>Shepherd-Gould</v>
      </c>
      <c r="N1512" s="4">
        <f>VLOOKUP(J1512,Cleaned_ProductTable!$A:$F,5,FALSE())</f>
        <v>113.83</v>
      </c>
      <c r="O1512" s="4" t="str">
        <f>Cleaned_SalesTable!E1512</f>
        <v>STORE17</v>
      </c>
      <c r="P1512" s="4" t="str">
        <f>VLOOKUP(O1512,Cleaned_StoreTable!$A:$F,2,FALSE())</f>
        <v>Holloway Ltd</v>
      </c>
      <c r="Q1512" s="4" t="str">
        <f>VLOOKUP(O1512,Cleaned_StoreTable!$A:$F,3,FALSE())</f>
        <v>North</v>
      </c>
      <c r="R1512" s="4" t="str">
        <f>VLOOKUP(O1512,Cleaned_StoreTable!$A:$F,5,FALSE())</f>
        <v>Flagship</v>
      </c>
      <c r="S1512" s="4">
        <f>Cleaned_SalesTable!F1512</f>
        <v>3</v>
      </c>
      <c r="T1512" s="9">
        <f>Cleaned_SalesTable!G1512</f>
        <v>622.98</v>
      </c>
      <c r="U1512" s="8">
        <f>Cleaned_SalesTable!H1512</f>
        <v>0.28000000000000003</v>
      </c>
      <c r="V1512" s="4" t="str">
        <f>Cleaned_SalesTable!I1512</f>
        <v>PayPal</v>
      </c>
      <c r="W1512" s="9">
        <f>Cleaned_SalesTable!J1512</f>
        <v>1345.6368</v>
      </c>
      <c r="X1512" s="9">
        <f t="shared" si="140"/>
        <v>341.49</v>
      </c>
      <c r="Y1512" s="9">
        <f t="shared" si="141"/>
        <v>1004.15</v>
      </c>
      <c r="Z1512" s="10">
        <f t="shared" si="142"/>
        <v>0.74619999999999997</v>
      </c>
      <c r="AA1512" s="4" t="str">
        <f t="shared" si="143"/>
        <v>High Value</v>
      </c>
    </row>
    <row r="1513" spans="1:27" ht="15" customHeight="1" x14ac:dyDescent="0.3">
      <c r="A1513" s="4" t="str">
        <f>Cleaned_SalesTable!A1513</f>
        <v>SALE1511</v>
      </c>
      <c r="B1513" s="26">
        <f>Cleaned_SalesTable!B1513</f>
        <v>45691</v>
      </c>
      <c r="C1513" s="4" t="str">
        <f t="shared" si="138"/>
        <v>Feb-2025</v>
      </c>
      <c r="D1513" s="24">
        <f t="shared" si="139"/>
        <v>2025</v>
      </c>
      <c r="E1513" s="4" t="str">
        <f>Cleaned_SalesTable!C1513</f>
        <v>CUST1250</v>
      </c>
      <c r="F1513" s="4" t="str">
        <f>VLOOKUP(E1513,Cleaned_CustomerTable!$A:$H,2,FALSE())</f>
        <v>Veronica Newman</v>
      </c>
      <c r="G1513" s="24">
        <f>VLOOKUP(E1513,Cleaned_CustomerTable!$A:$H,3,FALSE())</f>
        <v>48</v>
      </c>
      <c r="H1513" s="4" t="str">
        <f>VLOOKUP(E1513,Cleaned_CustomerTable!$A:$H,8,FALSE())</f>
        <v>Platinum</v>
      </c>
      <c r="I1513" s="4" t="str">
        <f>VLOOKUP(E1513,Cleaned_CustomerTable!$A:$H,6,FALSE())</f>
        <v>Delaware</v>
      </c>
      <c r="J1513" s="4" t="str">
        <f>Cleaned_SalesTable!D1513</f>
        <v>PROD55</v>
      </c>
      <c r="K1513" s="4" t="str">
        <f>VLOOKUP(J1513,Cleaned_ProductTable!$A:$F,2,FALSE())</f>
        <v>Ceramic Plant Pot</v>
      </c>
      <c r="L1513" s="4" t="str">
        <f>VLOOKUP(J1513,Cleaned_ProductTable!$A:$F,3,FALSE())</f>
        <v>Home</v>
      </c>
      <c r="M1513" s="4" t="str">
        <f>VLOOKUP(J1513,Cleaned_ProductTable!$A:$F,4,FALSE())</f>
        <v>Hatfield, Baird and Torres</v>
      </c>
      <c r="N1513" s="4">
        <f>VLOOKUP(J1513,Cleaned_ProductTable!$A:$F,5,FALSE())</f>
        <v>81.75</v>
      </c>
      <c r="O1513" s="4" t="str">
        <f>Cleaned_SalesTable!E1513</f>
        <v>STORE13</v>
      </c>
      <c r="P1513" s="4" t="str">
        <f>VLOOKUP(O1513,Cleaned_StoreTable!$A:$F,2,FALSE())</f>
        <v>Gardner, Humphrey and Contreras</v>
      </c>
      <c r="Q1513" s="4" t="str">
        <f>VLOOKUP(O1513,Cleaned_StoreTable!$A:$F,3,FALSE())</f>
        <v>East</v>
      </c>
      <c r="R1513" s="4" t="str">
        <f>VLOOKUP(O1513,Cleaned_StoreTable!$A:$F,5,FALSE())</f>
        <v>Flagship</v>
      </c>
      <c r="S1513" s="4">
        <f>Cleaned_SalesTable!F1513</f>
        <v>1</v>
      </c>
      <c r="T1513" s="9">
        <f>Cleaned_SalesTable!G1513</f>
        <v>170.68</v>
      </c>
      <c r="U1513" s="8">
        <f>Cleaned_SalesTable!H1513</f>
        <v>0.13</v>
      </c>
      <c r="V1513" s="4" t="str">
        <f>Cleaned_SalesTable!I1513</f>
        <v>PayPal</v>
      </c>
      <c r="W1513" s="9">
        <f>Cleaned_SalesTable!J1513</f>
        <v>148.49160000000001</v>
      </c>
      <c r="X1513" s="9">
        <f t="shared" si="140"/>
        <v>81.75</v>
      </c>
      <c r="Y1513" s="9">
        <f t="shared" si="141"/>
        <v>66.739999999999995</v>
      </c>
      <c r="Z1513" s="10">
        <f t="shared" si="142"/>
        <v>0.44950000000000001</v>
      </c>
      <c r="AA1513" s="4" t="str">
        <f t="shared" si="143"/>
        <v>Standard</v>
      </c>
    </row>
    <row r="1514" spans="1:27" ht="15" customHeight="1" x14ac:dyDescent="0.3">
      <c r="A1514" s="4" t="str">
        <f>Cleaned_SalesTable!A1514</f>
        <v>SALE1512</v>
      </c>
      <c r="B1514" s="26">
        <f>Cleaned_SalesTable!B1514</f>
        <v>45860</v>
      </c>
      <c r="C1514" s="4" t="str">
        <f t="shared" si="138"/>
        <v>Jul-2025</v>
      </c>
      <c r="D1514" s="24">
        <f t="shared" si="139"/>
        <v>2025</v>
      </c>
      <c r="E1514" s="4" t="str">
        <f>Cleaned_SalesTable!C1514</f>
        <v>CUST1096</v>
      </c>
      <c r="F1514" s="4" t="str">
        <f>VLOOKUP(E1514,Cleaned_CustomerTable!$A:$H,2,FALSE())</f>
        <v>Samantha Walker</v>
      </c>
      <c r="G1514" s="24">
        <f>VLOOKUP(E1514,Cleaned_CustomerTable!$A:$H,3,FALSE())</f>
        <v>30</v>
      </c>
      <c r="H1514" s="4" t="str">
        <f>VLOOKUP(E1514,Cleaned_CustomerTable!$A:$H,8,FALSE())</f>
        <v>Platinum</v>
      </c>
      <c r="I1514" s="4" t="str">
        <f>VLOOKUP(E1514,Cleaned_CustomerTable!$A:$H,6,FALSE())</f>
        <v>Louisiana</v>
      </c>
      <c r="J1514" s="4" t="str">
        <f>Cleaned_SalesTable!D1514</f>
        <v>PROD7</v>
      </c>
      <c r="K1514" s="4" t="str">
        <f>VLOOKUP(J1514,Cleaned_ProductTable!$A:$F,2,FALSE())</f>
        <v>LED Table Lamp</v>
      </c>
      <c r="L1514" s="4" t="str">
        <f>VLOOKUP(J1514,Cleaned_ProductTable!$A:$F,3,FALSE())</f>
        <v>Home</v>
      </c>
      <c r="M1514" s="4" t="str">
        <f>VLOOKUP(J1514,Cleaned_ProductTable!$A:$F,4,FALSE())</f>
        <v>Harrell LLC</v>
      </c>
      <c r="N1514" s="4">
        <f>VLOOKUP(J1514,Cleaned_ProductTable!$A:$F,5,FALSE())</f>
        <v>218.86</v>
      </c>
      <c r="O1514" s="4" t="str">
        <f>Cleaned_SalesTable!E1514</f>
        <v>STORE8</v>
      </c>
      <c r="P1514" s="4" t="str">
        <f>VLOOKUP(O1514,Cleaned_StoreTable!$A:$F,2,FALSE())</f>
        <v>Bean, Jones and Park</v>
      </c>
      <c r="Q1514" s="4" t="str">
        <f>VLOOKUP(O1514,Cleaned_StoreTable!$A:$F,3,FALSE())</f>
        <v>West</v>
      </c>
      <c r="R1514" s="4" t="str">
        <f>VLOOKUP(O1514,Cleaned_StoreTable!$A:$F,5,FALSE())</f>
        <v>Online</v>
      </c>
      <c r="S1514" s="4">
        <f>Cleaned_SalesTable!F1514</f>
        <v>4</v>
      </c>
      <c r="T1514" s="9">
        <f>Cleaned_SalesTable!G1514</f>
        <v>797.83</v>
      </c>
      <c r="U1514" s="8">
        <f>Cleaned_SalesTable!H1514</f>
        <v>0.08</v>
      </c>
      <c r="V1514" s="4" t="str">
        <f>Cleaned_SalesTable!I1514</f>
        <v>Credit Card</v>
      </c>
      <c r="W1514" s="9">
        <f>Cleaned_SalesTable!J1514</f>
        <v>2936.0144</v>
      </c>
      <c r="X1514" s="9">
        <f t="shared" si="140"/>
        <v>875.44</v>
      </c>
      <c r="Y1514" s="9">
        <f t="shared" si="141"/>
        <v>2060.5700000000002</v>
      </c>
      <c r="Z1514" s="10">
        <f t="shared" si="142"/>
        <v>0.70179999999999998</v>
      </c>
      <c r="AA1514" s="4" t="str">
        <f t="shared" si="143"/>
        <v>High Value</v>
      </c>
    </row>
    <row r="1515" spans="1:27" ht="15" customHeight="1" x14ac:dyDescent="0.3">
      <c r="A1515" s="4" t="str">
        <f>Cleaned_SalesTable!A1515</f>
        <v>SALE1513</v>
      </c>
      <c r="B1515" s="26">
        <f>Cleaned_SalesTable!B1515</f>
        <v>45922</v>
      </c>
      <c r="C1515" s="4" t="str">
        <f t="shared" si="138"/>
        <v>Sep-2025</v>
      </c>
      <c r="D1515" s="24">
        <f t="shared" si="139"/>
        <v>2025</v>
      </c>
      <c r="E1515" s="4" t="str">
        <f>Cleaned_SalesTable!C1515</f>
        <v>CUST1098</v>
      </c>
      <c r="F1515" s="4" t="str">
        <f>VLOOKUP(E1515,Cleaned_CustomerTable!$A:$H,2,FALSE())</f>
        <v>Brittney Morgan</v>
      </c>
      <c r="G1515" s="24">
        <f>VLOOKUP(E1515,Cleaned_CustomerTable!$A:$H,3,FALSE())</f>
        <v>24</v>
      </c>
      <c r="H1515" s="4" t="str">
        <f>VLOOKUP(E1515,Cleaned_CustomerTable!$A:$H,8,FALSE())</f>
        <v>Gold</v>
      </c>
      <c r="I1515" s="4" t="str">
        <f>VLOOKUP(E1515,Cleaned_CustomerTable!$A:$H,6,FALSE())</f>
        <v>Alaska</v>
      </c>
      <c r="J1515" s="4" t="str">
        <f>Cleaned_SalesTable!D1515</f>
        <v>PROD2</v>
      </c>
      <c r="K1515" s="4" t="str">
        <f>VLOOKUP(J1515,Cleaned_ProductTable!$A:$F,2,FALSE())</f>
        <v>Women's Casual Hoodie</v>
      </c>
      <c r="L1515" s="4" t="str">
        <f>VLOOKUP(J1515,Cleaned_ProductTable!$A:$F,3,FALSE())</f>
        <v>Clothing</v>
      </c>
      <c r="M1515" s="4" t="str">
        <f>VLOOKUP(J1515,Cleaned_ProductTable!$A:$F,4,FALSE())</f>
        <v>Sims Inc</v>
      </c>
      <c r="N1515" s="4">
        <f>VLOOKUP(J1515,Cleaned_ProductTable!$A:$F,5,FALSE())</f>
        <v>265.73</v>
      </c>
      <c r="O1515" s="4" t="str">
        <f>Cleaned_SalesTable!E1515</f>
        <v>STORE16</v>
      </c>
      <c r="P1515" s="4" t="str">
        <f>VLOOKUP(O1515,Cleaned_StoreTable!$A:$F,2,FALSE())</f>
        <v>Frederick-Wright</v>
      </c>
      <c r="Q1515" s="4" t="str">
        <f>VLOOKUP(O1515,Cleaned_StoreTable!$A:$F,3,FALSE())</f>
        <v>West</v>
      </c>
      <c r="R1515" s="4" t="str">
        <f>VLOOKUP(O1515,Cleaned_StoreTable!$A:$F,5,FALSE())</f>
        <v>Flagship</v>
      </c>
      <c r="S1515" s="4">
        <f>Cleaned_SalesTable!F1515</f>
        <v>1</v>
      </c>
      <c r="T1515" s="9">
        <f>Cleaned_SalesTable!G1515</f>
        <v>372.75</v>
      </c>
      <c r="U1515" s="8">
        <f>Cleaned_SalesTable!H1515</f>
        <v>0.12</v>
      </c>
      <c r="V1515" s="4" t="str">
        <f>Cleaned_SalesTable!I1515</f>
        <v>Credit Card</v>
      </c>
      <c r="W1515" s="9">
        <f>Cleaned_SalesTable!J1515</f>
        <v>328.02</v>
      </c>
      <c r="X1515" s="9">
        <f t="shared" si="140"/>
        <v>265.73</v>
      </c>
      <c r="Y1515" s="9">
        <f t="shared" si="141"/>
        <v>62.29</v>
      </c>
      <c r="Z1515" s="10">
        <f t="shared" si="142"/>
        <v>0.18990000000000001</v>
      </c>
      <c r="AA1515" s="4" t="str">
        <f t="shared" si="143"/>
        <v>Standard</v>
      </c>
    </row>
    <row r="1516" spans="1:27" ht="15" customHeight="1" x14ac:dyDescent="0.3">
      <c r="A1516" s="4" t="str">
        <f>Cleaned_SalesTable!A1516</f>
        <v>SALE1514</v>
      </c>
      <c r="B1516" s="26">
        <f>Cleaned_SalesTable!B1516</f>
        <v>45477</v>
      </c>
      <c r="C1516" s="4" t="str">
        <f t="shared" si="138"/>
        <v>Jul-2024</v>
      </c>
      <c r="D1516" s="24">
        <f t="shared" si="139"/>
        <v>2024</v>
      </c>
      <c r="E1516" s="4" t="str">
        <f>Cleaned_SalesTable!C1516</f>
        <v>CUST1396</v>
      </c>
      <c r="F1516" s="4" t="str">
        <f>VLOOKUP(E1516,Cleaned_CustomerTable!$A:$H,2,FALSE())</f>
        <v>Alexander Byrd</v>
      </c>
      <c r="G1516" s="24">
        <f>VLOOKUP(E1516,Cleaned_CustomerTable!$A:$H,3,FALSE())</f>
        <v>25</v>
      </c>
      <c r="H1516" s="4" t="str">
        <f>VLOOKUP(E1516,Cleaned_CustomerTable!$A:$H,8,FALSE())</f>
        <v>Silver</v>
      </c>
      <c r="I1516" s="4" t="str">
        <f>VLOOKUP(E1516,Cleaned_CustomerTable!$A:$H,6,FALSE())</f>
        <v>New York</v>
      </c>
      <c r="J1516" s="4" t="str">
        <f>Cleaned_SalesTable!D1516</f>
        <v>PROD61</v>
      </c>
      <c r="K1516" s="4" t="str">
        <f>VLOOKUP(J1516,Cleaned_ProductTable!$A:$F,2,FALSE())</f>
        <v>Tennis Ball 3-Pack</v>
      </c>
      <c r="L1516" s="4" t="str">
        <f>VLOOKUP(J1516,Cleaned_ProductTable!$A:$F,3,FALSE())</f>
        <v>Sports</v>
      </c>
      <c r="M1516" s="4" t="str">
        <f>VLOOKUP(J1516,Cleaned_ProductTable!$A:$F,4,FALSE())</f>
        <v>Lopez LLC</v>
      </c>
      <c r="N1516" s="4">
        <f>VLOOKUP(J1516,Cleaned_ProductTable!$A:$F,5,FALSE())</f>
        <v>103.45</v>
      </c>
      <c r="O1516" s="4" t="str">
        <f>Cleaned_SalesTable!E1516</f>
        <v>STORE4</v>
      </c>
      <c r="P1516" s="4" t="str">
        <f>VLOOKUP(O1516,Cleaned_StoreTable!$A:$F,2,FALSE())</f>
        <v>Alexander Group</v>
      </c>
      <c r="Q1516" s="4" t="str">
        <f>VLOOKUP(O1516,Cleaned_StoreTable!$A:$F,3,FALSE())</f>
        <v>South</v>
      </c>
      <c r="R1516" s="4" t="str">
        <f>VLOOKUP(O1516,Cleaned_StoreTable!$A:$F,5,FALSE())</f>
        <v>Online</v>
      </c>
      <c r="S1516" s="4">
        <f>Cleaned_SalesTable!F1516</f>
        <v>1</v>
      </c>
      <c r="T1516" s="9">
        <f>Cleaned_SalesTable!G1516</f>
        <v>994.18</v>
      </c>
      <c r="U1516" s="8">
        <f>Cleaned_SalesTable!H1516</f>
        <v>0.05</v>
      </c>
      <c r="V1516" s="4" t="str">
        <f>Cleaned_SalesTable!I1516</f>
        <v>PayPal</v>
      </c>
      <c r="W1516" s="9">
        <f>Cleaned_SalesTable!J1516</f>
        <v>944.471</v>
      </c>
      <c r="X1516" s="9">
        <f t="shared" si="140"/>
        <v>103.45</v>
      </c>
      <c r="Y1516" s="9">
        <f t="shared" si="141"/>
        <v>841.02</v>
      </c>
      <c r="Z1516" s="10">
        <f t="shared" si="142"/>
        <v>0.89049999999999996</v>
      </c>
      <c r="AA1516" s="4" t="str">
        <f t="shared" si="143"/>
        <v>Standard</v>
      </c>
    </row>
    <row r="1517" spans="1:27" ht="15" customHeight="1" x14ac:dyDescent="0.3">
      <c r="A1517" s="4" t="str">
        <f>Cleaned_SalesTable!A1517</f>
        <v>SALE1515</v>
      </c>
      <c r="B1517" s="26">
        <f>Cleaned_SalesTable!B1517</f>
        <v>45504</v>
      </c>
      <c r="C1517" s="4" t="str">
        <f t="shared" si="138"/>
        <v>Jul-2024</v>
      </c>
      <c r="D1517" s="24">
        <f t="shared" si="139"/>
        <v>2024</v>
      </c>
      <c r="E1517" s="4" t="str">
        <f>Cleaned_SalesTable!C1517</f>
        <v>CUST1422</v>
      </c>
      <c r="F1517" s="4" t="str">
        <f>VLOOKUP(E1517,Cleaned_CustomerTable!$A:$H,2,FALSE())</f>
        <v>Brittany Edwards Dds</v>
      </c>
      <c r="G1517" s="24">
        <f>VLOOKUP(E1517,Cleaned_CustomerTable!$A:$H,3,FALSE())</f>
        <v>42</v>
      </c>
      <c r="H1517" s="4" t="str">
        <f>VLOOKUP(E1517,Cleaned_CustomerTable!$A:$H,8,FALSE())</f>
        <v>Platinum</v>
      </c>
      <c r="I1517" s="4" t="str">
        <f>VLOOKUP(E1517,Cleaned_CustomerTable!$A:$H,6,FALSE())</f>
        <v>Kansas</v>
      </c>
      <c r="J1517" s="4" t="str">
        <f>Cleaned_SalesTable!D1517</f>
        <v>PROD20</v>
      </c>
      <c r="K1517" s="4" t="str">
        <f>VLOOKUP(J1517,Cleaned_ProductTable!$A:$F,2,FALSE())</f>
        <v>Outdoor Sports Water Bottle</v>
      </c>
      <c r="L1517" s="4" t="str">
        <f>VLOOKUP(J1517,Cleaned_ProductTable!$A:$F,3,FALSE())</f>
        <v>Sports</v>
      </c>
      <c r="M1517" s="4" t="str">
        <f>VLOOKUP(J1517,Cleaned_ProductTable!$A:$F,4,FALSE())</f>
        <v>Soto-Ellis</v>
      </c>
      <c r="N1517" s="4">
        <f>VLOOKUP(J1517,Cleaned_ProductTable!$A:$F,5,FALSE())</f>
        <v>131.51</v>
      </c>
      <c r="O1517" s="4" t="str">
        <f>Cleaned_SalesTable!E1517</f>
        <v>STORE13</v>
      </c>
      <c r="P1517" s="4" t="str">
        <f>VLOOKUP(O1517,Cleaned_StoreTable!$A:$F,2,FALSE())</f>
        <v>Gardner, Humphrey and Contreras</v>
      </c>
      <c r="Q1517" s="4" t="str">
        <f>VLOOKUP(O1517,Cleaned_StoreTable!$A:$F,3,FALSE())</f>
        <v>East</v>
      </c>
      <c r="R1517" s="4" t="str">
        <f>VLOOKUP(O1517,Cleaned_StoreTable!$A:$F,5,FALSE())</f>
        <v>Flagship</v>
      </c>
      <c r="S1517" s="4">
        <f>Cleaned_SalesTable!F1517</f>
        <v>1</v>
      </c>
      <c r="T1517" s="9">
        <f>Cleaned_SalesTable!G1517</f>
        <v>136.12</v>
      </c>
      <c r="U1517" s="8">
        <f>Cleaned_SalesTable!H1517</f>
        <v>7.0000000000000007E-2</v>
      </c>
      <c r="V1517" s="4" t="str">
        <f>Cleaned_SalesTable!I1517</f>
        <v>Credit Card</v>
      </c>
      <c r="W1517" s="9">
        <f>Cleaned_SalesTable!J1517</f>
        <v>126.5916</v>
      </c>
      <c r="X1517" s="9">
        <f t="shared" si="140"/>
        <v>131.51</v>
      </c>
      <c r="Y1517" s="9">
        <f t="shared" si="141"/>
        <v>-4.92</v>
      </c>
      <c r="Z1517" s="10">
        <f t="shared" si="142"/>
        <v>-3.8899999999999997E-2</v>
      </c>
      <c r="AA1517" s="4" t="str">
        <f t="shared" si="143"/>
        <v>Standard</v>
      </c>
    </row>
    <row r="1518" spans="1:27" ht="15" customHeight="1" x14ac:dyDescent="0.3">
      <c r="A1518" s="4" t="str">
        <f>Cleaned_SalesTable!A1518</f>
        <v>SALE1516</v>
      </c>
      <c r="B1518" s="26">
        <f>Cleaned_SalesTable!B1518</f>
        <v>45862</v>
      </c>
      <c r="C1518" s="4" t="str">
        <f t="shared" si="138"/>
        <v>Jul-2025</v>
      </c>
      <c r="D1518" s="24">
        <f t="shared" si="139"/>
        <v>2025</v>
      </c>
      <c r="E1518" s="4" t="str">
        <f>Cleaned_SalesTable!C1518</f>
        <v>CUST1030</v>
      </c>
      <c r="F1518" s="4" t="str">
        <f>VLOOKUP(E1518,Cleaned_CustomerTable!$A:$H,2,FALSE())</f>
        <v>Jessica Acevedo</v>
      </c>
      <c r="G1518" s="24">
        <f>VLOOKUP(E1518,Cleaned_CustomerTable!$A:$H,3,FALSE())</f>
        <v>64</v>
      </c>
      <c r="H1518" s="4" t="str">
        <f>VLOOKUP(E1518,Cleaned_CustomerTable!$A:$H,8,FALSE())</f>
        <v>Bronze</v>
      </c>
      <c r="I1518" s="4" t="str">
        <f>VLOOKUP(E1518,Cleaned_CustomerTable!$A:$H,6,FALSE())</f>
        <v>Pennsylvania</v>
      </c>
      <c r="J1518" s="4" t="str">
        <f>Cleaned_SalesTable!D1518</f>
        <v>PROD52</v>
      </c>
      <c r="K1518" s="4" t="str">
        <f>VLOOKUP(J1518,Cleaned_ProductTable!$A:$F,2,FALSE())</f>
        <v>Rugby Ball</v>
      </c>
      <c r="L1518" s="4" t="str">
        <f>VLOOKUP(J1518,Cleaned_ProductTable!$A:$F,3,FALSE())</f>
        <v>Sports</v>
      </c>
      <c r="M1518" s="4" t="str">
        <f>VLOOKUP(J1518,Cleaned_ProductTable!$A:$F,4,FALSE())</f>
        <v>Harris Inc</v>
      </c>
      <c r="N1518" s="4">
        <f>VLOOKUP(J1518,Cleaned_ProductTable!$A:$F,5,FALSE())</f>
        <v>212.26</v>
      </c>
      <c r="O1518" s="4" t="str">
        <f>Cleaned_SalesTable!E1518</f>
        <v>STORE18</v>
      </c>
      <c r="P1518" s="4" t="str">
        <f>VLOOKUP(O1518,Cleaned_StoreTable!$A:$F,2,FALSE())</f>
        <v>Guerrero-Schmitt</v>
      </c>
      <c r="Q1518" s="4" t="str">
        <f>VLOOKUP(O1518,Cleaned_StoreTable!$A:$F,3,FALSE())</f>
        <v>East</v>
      </c>
      <c r="R1518" s="4" t="str">
        <f>VLOOKUP(O1518,Cleaned_StoreTable!$A:$F,5,FALSE())</f>
        <v>Flagship</v>
      </c>
      <c r="S1518" s="4">
        <f>Cleaned_SalesTable!F1518</f>
        <v>3</v>
      </c>
      <c r="T1518" s="9">
        <f>Cleaned_SalesTable!G1518</f>
        <v>634.45000000000005</v>
      </c>
      <c r="U1518" s="8">
        <f>Cleaned_SalesTable!H1518</f>
        <v>0.17</v>
      </c>
      <c r="V1518" s="4" t="str">
        <f>Cleaned_SalesTable!I1518</f>
        <v>PayPal</v>
      </c>
      <c r="W1518" s="9">
        <f>Cleaned_SalesTable!J1518</f>
        <v>1579.7805000000001</v>
      </c>
      <c r="X1518" s="9">
        <f t="shared" si="140"/>
        <v>636.78</v>
      </c>
      <c r="Y1518" s="9">
        <f t="shared" si="141"/>
        <v>943</v>
      </c>
      <c r="Z1518" s="10">
        <f t="shared" si="142"/>
        <v>0.59689999999999999</v>
      </c>
      <c r="AA1518" s="4" t="str">
        <f t="shared" si="143"/>
        <v>High Value</v>
      </c>
    </row>
    <row r="1519" spans="1:27" ht="15" customHeight="1" x14ac:dyDescent="0.3">
      <c r="A1519" s="4" t="str">
        <f>Cleaned_SalesTable!A1519</f>
        <v>SALE1517</v>
      </c>
      <c r="B1519" s="26">
        <f>Cleaned_SalesTable!B1519</f>
        <v>45579</v>
      </c>
      <c r="C1519" s="4" t="str">
        <f t="shared" si="138"/>
        <v>Oct-2024</v>
      </c>
      <c r="D1519" s="24">
        <f t="shared" si="139"/>
        <v>2024</v>
      </c>
      <c r="E1519" s="4" t="str">
        <f>Cleaned_SalesTable!C1519</f>
        <v>CUST1329</v>
      </c>
      <c r="F1519" s="4" t="str">
        <f>VLOOKUP(E1519,Cleaned_CustomerTable!$A:$H,2,FALSE())</f>
        <v>Victor Mcintosh</v>
      </c>
      <c r="G1519" s="24">
        <f>VLOOKUP(E1519,Cleaned_CustomerTable!$A:$H,3,FALSE())</f>
        <v>62</v>
      </c>
      <c r="H1519" s="4" t="str">
        <f>VLOOKUP(E1519,Cleaned_CustomerTable!$A:$H,8,FALSE())</f>
        <v>Bronze</v>
      </c>
      <c r="I1519" s="4" t="str">
        <f>VLOOKUP(E1519,Cleaned_CustomerTable!$A:$H,6,FALSE())</f>
        <v>Minnesota</v>
      </c>
      <c r="J1519" s="4" t="str">
        <f>Cleaned_SalesTable!D1519</f>
        <v>PROD64</v>
      </c>
      <c r="K1519" s="4" t="str">
        <f>VLOOKUP(J1519,Cleaned_ProductTable!$A:$F,2,FALSE())</f>
        <v>Matte Lipstick Set</v>
      </c>
      <c r="L1519" s="4" t="str">
        <f>VLOOKUP(J1519,Cleaned_ProductTable!$A:$F,3,FALSE())</f>
        <v>Beauty</v>
      </c>
      <c r="M1519" s="4" t="str">
        <f>VLOOKUP(J1519,Cleaned_ProductTable!$A:$F,4,FALSE())</f>
        <v>Zhang Inc</v>
      </c>
      <c r="N1519" s="4">
        <f>VLOOKUP(J1519,Cleaned_ProductTable!$A:$F,5,FALSE())</f>
        <v>299.11</v>
      </c>
      <c r="O1519" s="4" t="str">
        <f>Cleaned_SalesTable!E1519</f>
        <v>STORE0</v>
      </c>
      <c r="P1519" s="4" t="str">
        <f>VLOOKUP(O1519,Cleaned_StoreTable!$A:$F,2,FALSE())</f>
        <v>Rivera-Warner</v>
      </c>
      <c r="Q1519" s="4" t="str">
        <f>VLOOKUP(O1519,Cleaned_StoreTable!$A:$F,3,FALSE())</f>
        <v>East</v>
      </c>
      <c r="R1519" s="4" t="str">
        <f>VLOOKUP(O1519,Cleaned_StoreTable!$A:$F,5,FALSE())</f>
        <v>Flagship</v>
      </c>
      <c r="S1519" s="4">
        <f>Cleaned_SalesTable!F1519</f>
        <v>4</v>
      </c>
      <c r="T1519" s="9">
        <f>Cleaned_SalesTable!G1519</f>
        <v>179.62</v>
      </c>
      <c r="U1519" s="8">
        <f>Cleaned_SalesTable!H1519</f>
        <v>0.05</v>
      </c>
      <c r="V1519" s="4" t="str">
        <f>Cleaned_SalesTable!I1519</f>
        <v>Credit Card</v>
      </c>
      <c r="W1519" s="9">
        <f>Cleaned_SalesTable!J1519</f>
        <v>682.55600000000004</v>
      </c>
      <c r="X1519" s="9">
        <f t="shared" si="140"/>
        <v>1196.44</v>
      </c>
      <c r="Y1519" s="9">
        <f t="shared" si="141"/>
        <v>-513.88</v>
      </c>
      <c r="Z1519" s="10">
        <f t="shared" si="142"/>
        <v>-0.75290000000000001</v>
      </c>
      <c r="AA1519" s="4" t="str">
        <f t="shared" si="143"/>
        <v>Standard</v>
      </c>
    </row>
    <row r="1520" spans="1:27" ht="15" customHeight="1" x14ac:dyDescent="0.3">
      <c r="A1520" s="4" t="str">
        <f>Cleaned_SalesTable!A1520</f>
        <v>SALE1518</v>
      </c>
      <c r="B1520" s="26">
        <f>Cleaned_SalesTable!B1520</f>
        <v>45658</v>
      </c>
      <c r="C1520" s="4" t="str">
        <f t="shared" si="138"/>
        <v>Jan-2025</v>
      </c>
      <c r="D1520" s="24">
        <f t="shared" si="139"/>
        <v>2025</v>
      </c>
      <c r="E1520" s="4" t="str">
        <f>Cleaned_SalesTable!C1520</f>
        <v>CUST1294</v>
      </c>
      <c r="F1520" s="4" t="str">
        <f>VLOOKUP(E1520,Cleaned_CustomerTable!$A:$H,2,FALSE())</f>
        <v>Lisa Chandler</v>
      </c>
      <c r="G1520" s="24">
        <f>VLOOKUP(E1520,Cleaned_CustomerTable!$A:$H,3,FALSE())</f>
        <v>29</v>
      </c>
      <c r="H1520" s="4" t="str">
        <f>VLOOKUP(E1520,Cleaned_CustomerTable!$A:$H,8,FALSE())</f>
        <v>Platinum</v>
      </c>
      <c r="I1520" s="4" t="str">
        <f>VLOOKUP(E1520,Cleaned_CustomerTable!$A:$H,6,FALSE())</f>
        <v>Montana</v>
      </c>
      <c r="J1520" s="4" t="str">
        <f>Cleaned_SalesTable!D1520</f>
        <v>PROD20</v>
      </c>
      <c r="K1520" s="4" t="str">
        <f>VLOOKUP(J1520,Cleaned_ProductTable!$A:$F,2,FALSE())</f>
        <v>Outdoor Sports Water Bottle</v>
      </c>
      <c r="L1520" s="4" t="str">
        <f>VLOOKUP(J1520,Cleaned_ProductTable!$A:$F,3,FALSE())</f>
        <v>Sports</v>
      </c>
      <c r="M1520" s="4" t="str">
        <f>VLOOKUP(J1520,Cleaned_ProductTable!$A:$F,4,FALSE())</f>
        <v>Soto-Ellis</v>
      </c>
      <c r="N1520" s="4">
        <f>VLOOKUP(J1520,Cleaned_ProductTable!$A:$F,5,FALSE())</f>
        <v>131.51</v>
      </c>
      <c r="O1520" s="4" t="str">
        <f>Cleaned_SalesTable!E1520</f>
        <v>STORE18</v>
      </c>
      <c r="P1520" s="4" t="str">
        <f>VLOOKUP(O1520,Cleaned_StoreTable!$A:$F,2,FALSE())</f>
        <v>Guerrero-Schmitt</v>
      </c>
      <c r="Q1520" s="4" t="str">
        <f>VLOOKUP(O1520,Cleaned_StoreTable!$A:$F,3,FALSE())</f>
        <v>East</v>
      </c>
      <c r="R1520" s="4" t="str">
        <f>VLOOKUP(O1520,Cleaned_StoreTable!$A:$F,5,FALSE())</f>
        <v>Flagship</v>
      </c>
      <c r="S1520" s="4">
        <f>Cleaned_SalesTable!F1520</f>
        <v>4</v>
      </c>
      <c r="T1520" s="9">
        <f>Cleaned_SalesTable!G1520</f>
        <v>558.83000000000004</v>
      </c>
      <c r="U1520" s="8">
        <f>Cleaned_SalesTable!H1520</f>
        <v>0.16</v>
      </c>
      <c r="V1520" s="4" t="str">
        <f>Cleaned_SalesTable!I1520</f>
        <v>PayPal</v>
      </c>
      <c r="W1520" s="9">
        <f>Cleaned_SalesTable!J1520</f>
        <v>1877.6687999999999</v>
      </c>
      <c r="X1520" s="9">
        <f t="shared" si="140"/>
        <v>526.04</v>
      </c>
      <c r="Y1520" s="9">
        <f t="shared" si="141"/>
        <v>1351.63</v>
      </c>
      <c r="Z1520" s="10">
        <f t="shared" si="142"/>
        <v>0.7198</v>
      </c>
      <c r="AA1520" s="4" t="str">
        <f t="shared" si="143"/>
        <v>High Value</v>
      </c>
    </row>
    <row r="1521" spans="1:27" ht="15" customHeight="1" x14ac:dyDescent="0.3">
      <c r="A1521" s="4" t="str">
        <f>Cleaned_SalesTable!A1521</f>
        <v>SALE1519</v>
      </c>
      <c r="B1521" s="26">
        <f>Cleaned_SalesTable!B1521</f>
        <v>45664</v>
      </c>
      <c r="C1521" s="4" t="str">
        <f t="shared" si="138"/>
        <v>Jan-2025</v>
      </c>
      <c r="D1521" s="24">
        <f t="shared" si="139"/>
        <v>2025</v>
      </c>
      <c r="E1521" s="4" t="str">
        <f>Cleaned_SalesTable!C1521</f>
        <v>CUST1171</v>
      </c>
      <c r="F1521" s="4" t="str">
        <f>VLOOKUP(E1521,Cleaned_CustomerTable!$A:$H,2,FALSE())</f>
        <v>Amy Wilson</v>
      </c>
      <c r="G1521" s="24">
        <f>VLOOKUP(E1521,Cleaned_CustomerTable!$A:$H,3,FALSE())</f>
        <v>44</v>
      </c>
      <c r="H1521" s="4" t="str">
        <f>VLOOKUP(E1521,Cleaned_CustomerTable!$A:$H,8,FALSE())</f>
        <v>Platinum</v>
      </c>
      <c r="I1521" s="4" t="str">
        <f>VLOOKUP(E1521,Cleaned_CustomerTable!$A:$H,6,FALSE())</f>
        <v>Indiana</v>
      </c>
      <c r="J1521" s="4" t="str">
        <f>Cleaned_SalesTable!D1521</f>
        <v>PROD94</v>
      </c>
      <c r="K1521" s="4" t="str">
        <f>VLOOKUP(J1521,Cleaned_ProductTable!$A:$F,2,FALSE())</f>
        <v>Vitamin E Body Lotion</v>
      </c>
      <c r="L1521" s="4" t="str">
        <f>VLOOKUP(J1521,Cleaned_ProductTable!$A:$F,3,FALSE())</f>
        <v>Beauty</v>
      </c>
      <c r="M1521" s="4" t="str">
        <f>VLOOKUP(J1521,Cleaned_ProductTable!$A:$F,4,FALSE())</f>
        <v>Hoffman-Williams</v>
      </c>
      <c r="N1521" s="4">
        <f>VLOOKUP(J1521,Cleaned_ProductTable!$A:$F,5,FALSE())</f>
        <v>358.47</v>
      </c>
      <c r="O1521" s="4" t="str">
        <f>Cleaned_SalesTable!E1521</f>
        <v>STORE6</v>
      </c>
      <c r="P1521" s="4" t="str">
        <f>VLOOKUP(O1521,Cleaned_StoreTable!$A:$F,2,FALSE())</f>
        <v>Benson-Elliott</v>
      </c>
      <c r="Q1521" s="4" t="str">
        <f>VLOOKUP(O1521,Cleaned_StoreTable!$A:$F,3,FALSE())</f>
        <v>East</v>
      </c>
      <c r="R1521" s="4" t="str">
        <f>VLOOKUP(O1521,Cleaned_StoreTable!$A:$F,5,FALSE())</f>
        <v>Online</v>
      </c>
      <c r="S1521" s="4">
        <f>Cleaned_SalesTable!F1521</f>
        <v>2</v>
      </c>
      <c r="T1521" s="9">
        <f>Cleaned_SalesTable!G1521</f>
        <v>859.74</v>
      </c>
      <c r="U1521" s="8">
        <f>Cleaned_SalesTable!H1521</f>
        <v>0.25</v>
      </c>
      <c r="V1521" s="4" t="str">
        <f>Cleaned_SalesTable!I1521</f>
        <v>COD</v>
      </c>
      <c r="W1521" s="9">
        <f>Cleaned_SalesTable!J1521</f>
        <v>1289.6099999999999</v>
      </c>
      <c r="X1521" s="9">
        <f t="shared" si="140"/>
        <v>716.94</v>
      </c>
      <c r="Y1521" s="9">
        <f t="shared" si="141"/>
        <v>572.66999999999996</v>
      </c>
      <c r="Z1521" s="10">
        <f t="shared" si="142"/>
        <v>0.44409999999999999</v>
      </c>
      <c r="AA1521" s="4" t="str">
        <f t="shared" si="143"/>
        <v>High Value</v>
      </c>
    </row>
    <row r="1522" spans="1:27" ht="15" customHeight="1" x14ac:dyDescent="0.3">
      <c r="A1522" s="4" t="str">
        <f>Cleaned_SalesTable!A1522</f>
        <v>SALE1520</v>
      </c>
      <c r="B1522" s="26">
        <f>Cleaned_SalesTable!B1522</f>
        <v>45936</v>
      </c>
      <c r="C1522" s="4" t="str">
        <f t="shared" si="138"/>
        <v>Oct-2025</v>
      </c>
      <c r="D1522" s="24">
        <f t="shared" si="139"/>
        <v>2025</v>
      </c>
      <c r="E1522" s="4" t="str">
        <f>Cleaned_SalesTable!C1522</f>
        <v>CUST1106</v>
      </c>
      <c r="F1522" s="4" t="str">
        <f>VLOOKUP(E1522,Cleaned_CustomerTable!$A:$H,2,FALSE())</f>
        <v>Howard Summers</v>
      </c>
      <c r="G1522" s="24">
        <f>VLOOKUP(E1522,Cleaned_CustomerTable!$A:$H,3,FALSE())</f>
        <v>53</v>
      </c>
      <c r="H1522" s="4" t="str">
        <f>VLOOKUP(E1522,Cleaned_CustomerTable!$A:$H,8,FALSE())</f>
        <v>Bronze</v>
      </c>
      <c r="I1522" s="4" t="str">
        <f>VLOOKUP(E1522,Cleaned_CustomerTable!$A:$H,6,FALSE())</f>
        <v>Rhode Island</v>
      </c>
      <c r="J1522" s="4" t="str">
        <f>Cleaned_SalesTable!D1522</f>
        <v>PROD65</v>
      </c>
      <c r="K1522" s="4" t="str">
        <f>VLOOKUP(J1522,Cleaned_ProductTable!$A:$F,2,FALSE())</f>
        <v>Adjustable Dumbbells 20kg</v>
      </c>
      <c r="L1522" s="4" t="str">
        <f>VLOOKUP(J1522,Cleaned_ProductTable!$A:$F,3,FALSE())</f>
        <v>Sports</v>
      </c>
      <c r="M1522" s="4" t="str">
        <f>VLOOKUP(J1522,Cleaned_ProductTable!$A:$F,4,FALSE())</f>
        <v>Montgomery, Benton and Miller</v>
      </c>
      <c r="N1522" s="4">
        <f>VLOOKUP(J1522,Cleaned_ProductTable!$A:$F,5,FALSE())</f>
        <v>240.63</v>
      </c>
      <c r="O1522" s="4" t="str">
        <f>Cleaned_SalesTable!E1522</f>
        <v>STORE16</v>
      </c>
      <c r="P1522" s="4" t="str">
        <f>VLOOKUP(O1522,Cleaned_StoreTable!$A:$F,2,FALSE())</f>
        <v>Frederick-Wright</v>
      </c>
      <c r="Q1522" s="4" t="str">
        <f>VLOOKUP(O1522,Cleaned_StoreTable!$A:$F,3,FALSE())</f>
        <v>West</v>
      </c>
      <c r="R1522" s="4" t="str">
        <f>VLOOKUP(O1522,Cleaned_StoreTable!$A:$F,5,FALSE())</f>
        <v>Flagship</v>
      </c>
      <c r="S1522" s="4">
        <f>Cleaned_SalesTable!F1522</f>
        <v>3</v>
      </c>
      <c r="T1522" s="9">
        <f>Cleaned_SalesTable!G1522</f>
        <v>578.47</v>
      </c>
      <c r="U1522" s="8">
        <f>Cleaned_SalesTable!H1522</f>
        <v>0.06</v>
      </c>
      <c r="V1522" s="4" t="str">
        <f>Cleaned_SalesTable!I1522</f>
        <v>COD</v>
      </c>
      <c r="W1522" s="9">
        <f>Cleaned_SalesTable!J1522</f>
        <v>1631.2854</v>
      </c>
      <c r="X1522" s="9">
        <f t="shared" si="140"/>
        <v>721.89</v>
      </c>
      <c r="Y1522" s="9">
        <f t="shared" si="141"/>
        <v>909.4</v>
      </c>
      <c r="Z1522" s="10">
        <f t="shared" si="142"/>
        <v>0.5575</v>
      </c>
      <c r="AA1522" s="4" t="str">
        <f t="shared" si="143"/>
        <v>High Value</v>
      </c>
    </row>
    <row r="1523" spans="1:27" ht="15" customHeight="1" x14ac:dyDescent="0.3">
      <c r="A1523" s="4" t="str">
        <f>Cleaned_SalesTable!A1523</f>
        <v>SALE1521</v>
      </c>
      <c r="B1523" s="26">
        <f>Cleaned_SalesTable!B1523</f>
        <v>45344</v>
      </c>
      <c r="C1523" s="4" t="str">
        <f t="shared" si="138"/>
        <v>Feb-2024</v>
      </c>
      <c r="D1523" s="24">
        <f t="shared" si="139"/>
        <v>2024</v>
      </c>
      <c r="E1523" s="4" t="str">
        <f>Cleaned_SalesTable!C1523</f>
        <v>CUST1055</v>
      </c>
      <c r="F1523" s="4" t="str">
        <f>VLOOKUP(E1523,Cleaned_CustomerTable!$A:$H,2,FALSE())</f>
        <v>Wayne Mcpherson</v>
      </c>
      <c r="G1523" s="24">
        <f>VLOOKUP(E1523,Cleaned_CustomerTable!$A:$H,3,FALSE())</f>
        <v>56</v>
      </c>
      <c r="H1523" s="4" t="str">
        <f>VLOOKUP(E1523,Cleaned_CustomerTable!$A:$H,8,FALSE())</f>
        <v>Bronze</v>
      </c>
      <c r="I1523" s="4" t="str">
        <f>VLOOKUP(E1523,Cleaned_CustomerTable!$A:$H,6,FALSE())</f>
        <v>Minnesota</v>
      </c>
      <c r="J1523" s="4" t="str">
        <f>Cleaned_SalesTable!D1523</f>
        <v>PROD21</v>
      </c>
      <c r="K1523" s="4" t="str">
        <f>VLOOKUP(J1523,Cleaned_ProductTable!$A:$F,2,FALSE())</f>
        <v>Multi-Purpose Storage Box</v>
      </c>
      <c r="L1523" s="4" t="str">
        <f>VLOOKUP(J1523,Cleaned_ProductTable!$A:$F,3,FALSE())</f>
        <v>Home</v>
      </c>
      <c r="M1523" s="4" t="str">
        <f>VLOOKUP(J1523,Cleaned_ProductTable!$A:$F,4,FALSE())</f>
        <v>Gardner-Montes</v>
      </c>
      <c r="N1523" s="4">
        <f>VLOOKUP(J1523,Cleaned_ProductTable!$A:$F,5,FALSE())</f>
        <v>123.46</v>
      </c>
      <c r="O1523" s="4" t="str">
        <f>Cleaned_SalesTable!E1523</f>
        <v>STORE12</v>
      </c>
      <c r="P1523" s="4" t="str">
        <f>VLOOKUP(O1523,Cleaned_StoreTable!$A:$F,2,FALSE())</f>
        <v>Thomas, Bridges and Harris</v>
      </c>
      <c r="Q1523" s="4" t="str">
        <f>VLOOKUP(O1523,Cleaned_StoreTable!$A:$F,3,FALSE())</f>
        <v>North</v>
      </c>
      <c r="R1523" s="4" t="str">
        <f>VLOOKUP(O1523,Cleaned_StoreTable!$A:$F,5,FALSE())</f>
        <v>Online</v>
      </c>
      <c r="S1523" s="4">
        <f>Cleaned_SalesTable!F1523</f>
        <v>1</v>
      </c>
      <c r="T1523" s="9">
        <f>Cleaned_SalesTable!G1523</f>
        <v>440.48</v>
      </c>
      <c r="U1523" s="8">
        <f>Cleaned_SalesTable!H1523</f>
        <v>0.11</v>
      </c>
      <c r="V1523" s="4" t="str">
        <f>Cleaned_SalesTable!I1523</f>
        <v>COD</v>
      </c>
      <c r="W1523" s="9">
        <f>Cleaned_SalesTable!J1523</f>
        <v>392.02719999999999</v>
      </c>
      <c r="X1523" s="9">
        <f t="shared" si="140"/>
        <v>123.46</v>
      </c>
      <c r="Y1523" s="9">
        <f t="shared" si="141"/>
        <v>268.57</v>
      </c>
      <c r="Z1523" s="10">
        <f t="shared" si="142"/>
        <v>0.68510000000000004</v>
      </c>
      <c r="AA1523" s="4" t="str">
        <f t="shared" si="143"/>
        <v>Standard</v>
      </c>
    </row>
    <row r="1524" spans="1:27" ht="15" customHeight="1" x14ac:dyDescent="0.3">
      <c r="A1524" s="4" t="str">
        <f>Cleaned_SalesTable!A1524</f>
        <v>SALE1522</v>
      </c>
      <c r="B1524" s="26">
        <f>Cleaned_SalesTable!B1524</f>
        <v>45329</v>
      </c>
      <c r="C1524" s="4" t="str">
        <f t="shared" si="138"/>
        <v>Feb-2024</v>
      </c>
      <c r="D1524" s="24">
        <f t="shared" si="139"/>
        <v>2024</v>
      </c>
      <c r="E1524" s="4" t="str">
        <f>Cleaned_SalesTable!C1524</f>
        <v>CUST1016</v>
      </c>
      <c r="F1524" s="4" t="str">
        <f>VLOOKUP(E1524,Cleaned_CustomerTable!$A:$H,2,FALSE())</f>
        <v>John Scott</v>
      </c>
      <c r="G1524" s="24">
        <f>VLOOKUP(E1524,Cleaned_CustomerTable!$A:$H,3,FALSE())</f>
        <v>24</v>
      </c>
      <c r="H1524" s="4" t="str">
        <f>VLOOKUP(E1524,Cleaned_CustomerTable!$A:$H,8,FALSE())</f>
        <v>Bronze</v>
      </c>
      <c r="I1524" s="4" t="str">
        <f>VLOOKUP(E1524,Cleaned_CustomerTable!$A:$H,6,FALSE())</f>
        <v>Pennsylvania</v>
      </c>
      <c r="J1524" s="4" t="str">
        <f>Cleaned_SalesTable!D1524</f>
        <v>PROD16</v>
      </c>
      <c r="K1524" s="4" t="str">
        <f>VLOOKUP(J1524,Cleaned_ProductTable!$A:$F,2,FALSE())</f>
        <v>Beard Grooming Kit</v>
      </c>
      <c r="L1524" s="4" t="str">
        <f>VLOOKUP(J1524,Cleaned_ProductTable!$A:$F,3,FALSE())</f>
        <v>Beauty</v>
      </c>
      <c r="M1524" s="4" t="str">
        <f>VLOOKUP(J1524,Cleaned_ProductTable!$A:$F,4,FALSE())</f>
        <v>Erickson-Green</v>
      </c>
      <c r="N1524" s="4">
        <f>VLOOKUP(J1524,Cleaned_ProductTable!$A:$F,5,FALSE())</f>
        <v>337.42</v>
      </c>
      <c r="O1524" s="4" t="str">
        <f>Cleaned_SalesTable!E1524</f>
        <v>STORE19</v>
      </c>
      <c r="P1524" s="4" t="str">
        <f>VLOOKUP(O1524,Cleaned_StoreTable!$A:$F,2,FALSE())</f>
        <v>Mann-Austin</v>
      </c>
      <c r="Q1524" s="4" t="str">
        <f>VLOOKUP(O1524,Cleaned_StoreTable!$A:$F,3,FALSE())</f>
        <v>East</v>
      </c>
      <c r="R1524" s="4" t="str">
        <f>VLOOKUP(O1524,Cleaned_StoreTable!$A:$F,5,FALSE())</f>
        <v>Online</v>
      </c>
      <c r="S1524" s="4">
        <f>Cleaned_SalesTable!F1524</f>
        <v>2</v>
      </c>
      <c r="T1524" s="9">
        <f>Cleaned_SalesTable!G1524</f>
        <v>303.67</v>
      </c>
      <c r="U1524" s="8">
        <f>Cleaned_SalesTable!H1524</f>
        <v>0.05</v>
      </c>
      <c r="V1524" s="4" t="str">
        <f>Cleaned_SalesTable!I1524</f>
        <v>PayPal</v>
      </c>
      <c r="W1524" s="9">
        <f>Cleaned_SalesTable!J1524</f>
        <v>576.97299999999996</v>
      </c>
      <c r="X1524" s="9">
        <f t="shared" si="140"/>
        <v>674.84</v>
      </c>
      <c r="Y1524" s="9">
        <f t="shared" si="141"/>
        <v>-97.87</v>
      </c>
      <c r="Z1524" s="10">
        <f t="shared" si="142"/>
        <v>-0.1696</v>
      </c>
      <c r="AA1524" s="4" t="str">
        <f t="shared" si="143"/>
        <v>Standard</v>
      </c>
    </row>
    <row r="1525" spans="1:27" ht="15" customHeight="1" x14ac:dyDescent="0.3">
      <c r="A1525" s="4" t="str">
        <f>Cleaned_SalesTable!A1525</f>
        <v>SALE1523</v>
      </c>
      <c r="B1525" s="26">
        <f>Cleaned_SalesTable!B1525</f>
        <v>45895</v>
      </c>
      <c r="C1525" s="4" t="str">
        <f t="shared" si="138"/>
        <v>Aug-2025</v>
      </c>
      <c r="D1525" s="24">
        <f t="shared" si="139"/>
        <v>2025</v>
      </c>
      <c r="E1525" s="4" t="str">
        <f>Cleaned_SalesTable!C1525</f>
        <v>CUST1336</v>
      </c>
      <c r="F1525" s="4" t="str">
        <f>VLOOKUP(E1525,Cleaned_CustomerTable!$A:$H,2,FALSE())</f>
        <v>John Jones</v>
      </c>
      <c r="G1525" s="24">
        <f>VLOOKUP(E1525,Cleaned_CustomerTable!$A:$H,3,FALSE())</f>
        <v>58</v>
      </c>
      <c r="H1525" s="4" t="str">
        <f>VLOOKUP(E1525,Cleaned_CustomerTable!$A:$H,8,FALSE())</f>
        <v>Silver</v>
      </c>
      <c r="I1525" s="4" t="str">
        <f>VLOOKUP(E1525,Cleaned_CustomerTable!$A:$H,6,FALSE())</f>
        <v>Oregon</v>
      </c>
      <c r="J1525" s="4" t="str">
        <f>Cleaned_SalesTable!D1525</f>
        <v>PROD74</v>
      </c>
      <c r="K1525" s="4" t="str">
        <f>VLOOKUP(J1525,Cleaned_ProductTable!$A:$F,2,FALSE())</f>
        <v>Bluetooth Car Audio System</v>
      </c>
      <c r="L1525" s="4" t="str">
        <f>VLOOKUP(J1525,Cleaned_ProductTable!$A:$F,3,FALSE())</f>
        <v>Electronics</v>
      </c>
      <c r="M1525" s="4" t="str">
        <f>VLOOKUP(J1525,Cleaned_ProductTable!$A:$F,4,FALSE())</f>
        <v>Bruce-Bowen</v>
      </c>
      <c r="N1525" s="4">
        <f>VLOOKUP(J1525,Cleaned_ProductTable!$A:$F,5,FALSE())</f>
        <v>403.71</v>
      </c>
      <c r="O1525" s="4" t="str">
        <f>Cleaned_SalesTable!E1525</f>
        <v>STORE14</v>
      </c>
      <c r="P1525" s="4" t="str">
        <f>VLOOKUP(O1525,Cleaned_StoreTable!$A:$F,2,FALSE())</f>
        <v>Mcdonald Inc</v>
      </c>
      <c r="Q1525" s="4" t="str">
        <f>VLOOKUP(O1525,Cleaned_StoreTable!$A:$F,3,FALSE())</f>
        <v>South</v>
      </c>
      <c r="R1525" s="4" t="str">
        <f>VLOOKUP(O1525,Cleaned_StoreTable!$A:$F,5,FALSE())</f>
        <v>Outlet</v>
      </c>
      <c r="S1525" s="4">
        <f>Cleaned_SalesTable!F1525</f>
        <v>2</v>
      </c>
      <c r="T1525" s="9">
        <f>Cleaned_SalesTable!G1525</f>
        <v>611.21</v>
      </c>
      <c r="U1525" s="8">
        <f>Cleaned_SalesTable!H1525</f>
        <v>0.22</v>
      </c>
      <c r="V1525" s="4" t="str">
        <f>Cleaned_SalesTable!I1525</f>
        <v>COD</v>
      </c>
      <c r="W1525" s="9">
        <f>Cleaned_SalesTable!J1525</f>
        <v>953.48760000000004</v>
      </c>
      <c r="X1525" s="9">
        <f t="shared" si="140"/>
        <v>807.42</v>
      </c>
      <c r="Y1525" s="9">
        <f t="shared" si="141"/>
        <v>146.07</v>
      </c>
      <c r="Z1525" s="10">
        <f t="shared" si="142"/>
        <v>0.1532</v>
      </c>
      <c r="AA1525" s="4" t="str">
        <f t="shared" si="143"/>
        <v>Standard</v>
      </c>
    </row>
    <row r="1526" spans="1:27" ht="15" customHeight="1" x14ac:dyDescent="0.3">
      <c r="A1526" s="4" t="str">
        <f>Cleaned_SalesTable!A1526</f>
        <v>SALE1524</v>
      </c>
      <c r="B1526" s="26">
        <f>Cleaned_SalesTable!B1526</f>
        <v>45239</v>
      </c>
      <c r="C1526" s="4" t="str">
        <f t="shared" si="138"/>
        <v>Nov-2023</v>
      </c>
      <c r="D1526" s="24">
        <f t="shared" si="139"/>
        <v>2023</v>
      </c>
      <c r="E1526" s="4" t="str">
        <f>Cleaned_SalesTable!C1526</f>
        <v>CUST1202</v>
      </c>
      <c r="F1526" s="4" t="str">
        <f>VLOOKUP(E1526,Cleaned_CustomerTable!$A:$H,2,FALSE())</f>
        <v>Christina Garcia</v>
      </c>
      <c r="G1526" s="24">
        <f>VLOOKUP(E1526,Cleaned_CustomerTable!$A:$H,3,FALSE())</f>
        <v>37</v>
      </c>
      <c r="H1526" s="4" t="str">
        <f>VLOOKUP(E1526,Cleaned_CustomerTable!$A:$H,8,FALSE())</f>
        <v>Platinum</v>
      </c>
      <c r="I1526" s="4" t="str">
        <f>VLOOKUP(E1526,Cleaned_CustomerTable!$A:$H,6,FALSE())</f>
        <v>Kansas</v>
      </c>
      <c r="J1526" s="4" t="str">
        <f>Cleaned_SalesTable!D1526</f>
        <v>PROD39</v>
      </c>
      <c r="K1526" s="4" t="str">
        <f>VLOOKUP(J1526,Cleaned_ProductTable!$A:$F,2,FALSE())</f>
        <v>Portable Power Bank</v>
      </c>
      <c r="L1526" s="4" t="str">
        <f>VLOOKUP(J1526,Cleaned_ProductTable!$A:$F,3,FALSE())</f>
        <v>Electronics</v>
      </c>
      <c r="M1526" s="4" t="str">
        <f>VLOOKUP(J1526,Cleaned_ProductTable!$A:$F,4,FALSE())</f>
        <v>Cummings and Sons</v>
      </c>
      <c r="N1526" s="4">
        <f>VLOOKUP(J1526,Cleaned_ProductTable!$A:$F,5,FALSE())</f>
        <v>326.06</v>
      </c>
      <c r="O1526" s="4" t="str">
        <f>Cleaned_SalesTable!E1526</f>
        <v>STORE15</v>
      </c>
      <c r="P1526" s="4" t="str">
        <f>VLOOKUP(O1526,Cleaned_StoreTable!$A:$F,2,FALSE())</f>
        <v>Shelton PLC</v>
      </c>
      <c r="Q1526" s="4" t="str">
        <f>VLOOKUP(O1526,Cleaned_StoreTable!$A:$F,3,FALSE())</f>
        <v>North</v>
      </c>
      <c r="R1526" s="4" t="str">
        <f>VLOOKUP(O1526,Cleaned_StoreTable!$A:$F,5,FALSE())</f>
        <v>Flagship</v>
      </c>
      <c r="S1526" s="4">
        <f>Cleaned_SalesTable!F1526</f>
        <v>2</v>
      </c>
      <c r="T1526" s="9">
        <f>Cleaned_SalesTable!G1526</f>
        <v>768.08</v>
      </c>
      <c r="U1526" s="8">
        <f>Cleaned_SalesTable!H1526</f>
        <v>0.26</v>
      </c>
      <c r="V1526" s="4" t="str">
        <f>Cleaned_SalesTable!I1526</f>
        <v>PayPal</v>
      </c>
      <c r="W1526" s="9">
        <f>Cleaned_SalesTable!J1526</f>
        <v>1136.7583999999999</v>
      </c>
      <c r="X1526" s="9">
        <f t="shared" si="140"/>
        <v>652.12</v>
      </c>
      <c r="Y1526" s="9">
        <f t="shared" si="141"/>
        <v>484.64</v>
      </c>
      <c r="Z1526" s="10">
        <f t="shared" si="142"/>
        <v>0.42630000000000001</v>
      </c>
      <c r="AA1526" s="4" t="str">
        <f t="shared" si="143"/>
        <v>High Value</v>
      </c>
    </row>
    <row r="1527" spans="1:27" ht="15" customHeight="1" x14ac:dyDescent="0.3">
      <c r="A1527" s="4" t="str">
        <f>Cleaned_SalesTable!A1527</f>
        <v>SALE1525</v>
      </c>
      <c r="B1527" s="26">
        <f>Cleaned_SalesTable!B1527</f>
        <v>45296</v>
      </c>
      <c r="C1527" s="4" t="str">
        <f t="shared" si="138"/>
        <v>Jan-2024</v>
      </c>
      <c r="D1527" s="24">
        <f t="shared" si="139"/>
        <v>2024</v>
      </c>
      <c r="E1527" s="4" t="str">
        <f>Cleaned_SalesTable!C1527</f>
        <v>CUST1296</v>
      </c>
      <c r="F1527" s="4" t="str">
        <f>VLOOKUP(E1527,Cleaned_CustomerTable!$A:$H,2,FALSE())</f>
        <v>Jared Moran</v>
      </c>
      <c r="G1527" s="24">
        <f>VLOOKUP(E1527,Cleaned_CustomerTable!$A:$H,3,FALSE())</f>
        <v>28</v>
      </c>
      <c r="H1527" s="4" t="str">
        <f>VLOOKUP(E1527,Cleaned_CustomerTable!$A:$H,8,FALSE())</f>
        <v>Bronze</v>
      </c>
      <c r="I1527" s="4" t="str">
        <f>VLOOKUP(E1527,Cleaned_CustomerTable!$A:$H,6,FALSE())</f>
        <v>West Virginia</v>
      </c>
      <c r="J1527" s="4" t="str">
        <f>Cleaned_SalesTable!D1527</f>
        <v>PROD23</v>
      </c>
      <c r="K1527" s="4" t="str">
        <f>VLOOKUP(J1527,Cleaned_ProductTable!$A:$F,2,FALSE())</f>
        <v>Men's Formal Shirt</v>
      </c>
      <c r="L1527" s="4" t="str">
        <f>VLOOKUP(J1527,Cleaned_ProductTable!$A:$F,3,FALSE())</f>
        <v>Clothing</v>
      </c>
      <c r="M1527" s="4" t="str">
        <f>VLOOKUP(J1527,Cleaned_ProductTable!$A:$F,4,FALSE())</f>
        <v>Moon, Mora and Santos</v>
      </c>
      <c r="N1527" s="4">
        <f>VLOOKUP(J1527,Cleaned_ProductTable!$A:$F,5,FALSE())</f>
        <v>265.73</v>
      </c>
      <c r="O1527" s="4" t="str">
        <f>Cleaned_SalesTable!E1527</f>
        <v>STORE18</v>
      </c>
      <c r="P1527" s="4" t="str">
        <f>VLOOKUP(O1527,Cleaned_StoreTable!$A:$F,2,FALSE())</f>
        <v>Guerrero-Schmitt</v>
      </c>
      <c r="Q1527" s="4" t="str">
        <f>VLOOKUP(O1527,Cleaned_StoreTable!$A:$F,3,FALSE())</f>
        <v>East</v>
      </c>
      <c r="R1527" s="4" t="str">
        <f>VLOOKUP(O1527,Cleaned_StoreTable!$A:$F,5,FALSE())</f>
        <v>Flagship</v>
      </c>
      <c r="S1527" s="4">
        <f>Cleaned_SalesTable!F1527</f>
        <v>1</v>
      </c>
      <c r="T1527" s="9">
        <f>Cleaned_SalesTable!G1527</f>
        <v>616.82000000000005</v>
      </c>
      <c r="U1527" s="8">
        <f>Cleaned_SalesTable!H1527</f>
        <v>0.24</v>
      </c>
      <c r="V1527" s="4" t="str">
        <f>Cleaned_SalesTable!I1527</f>
        <v>Credit Card</v>
      </c>
      <c r="W1527" s="9">
        <f>Cleaned_SalesTable!J1527</f>
        <v>468.78320000000002</v>
      </c>
      <c r="X1527" s="9">
        <f t="shared" si="140"/>
        <v>265.73</v>
      </c>
      <c r="Y1527" s="9">
        <f t="shared" si="141"/>
        <v>203.05</v>
      </c>
      <c r="Z1527" s="10">
        <f t="shared" si="142"/>
        <v>0.43309999999999998</v>
      </c>
      <c r="AA1527" s="4" t="str">
        <f t="shared" si="143"/>
        <v>Standard</v>
      </c>
    </row>
    <row r="1528" spans="1:27" ht="15" customHeight="1" x14ac:dyDescent="0.3">
      <c r="A1528" s="4" t="str">
        <f>Cleaned_SalesTable!A1528</f>
        <v>SALE1526</v>
      </c>
      <c r="B1528" s="26">
        <f>Cleaned_SalesTable!B1528</f>
        <v>45672</v>
      </c>
      <c r="C1528" s="4" t="str">
        <f t="shared" si="138"/>
        <v>Jan-2025</v>
      </c>
      <c r="D1528" s="24">
        <f t="shared" si="139"/>
        <v>2025</v>
      </c>
      <c r="E1528" s="4" t="str">
        <f>Cleaned_SalesTable!C1528</f>
        <v>CUST1183</v>
      </c>
      <c r="F1528" s="4" t="str">
        <f>VLOOKUP(E1528,Cleaned_CustomerTable!$A:$H,2,FALSE())</f>
        <v>Mario Jacobs</v>
      </c>
      <c r="G1528" s="24">
        <f>VLOOKUP(E1528,Cleaned_CustomerTable!$A:$H,3,FALSE())</f>
        <v>18</v>
      </c>
      <c r="H1528" s="4" t="str">
        <f>VLOOKUP(E1528,Cleaned_CustomerTable!$A:$H,8,FALSE())</f>
        <v>Platinum</v>
      </c>
      <c r="I1528" s="4" t="str">
        <f>VLOOKUP(E1528,Cleaned_CustomerTable!$A:$H,6,FALSE())</f>
        <v>New York</v>
      </c>
      <c r="J1528" s="4" t="str">
        <f>Cleaned_SalesTable!D1528</f>
        <v>PROD40</v>
      </c>
      <c r="K1528" s="4" t="str">
        <f>VLOOKUP(J1528,Cleaned_ProductTable!$A:$F,2,FALSE())</f>
        <v>Noise-Canceling Headphones</v>
      </c>
      <c r="L1528" s="4" t="str">
        <f>VLOOKUP(J1528,Cleaned_ProductTable!$A:$F,3,FALSE())</f>
        <v>Electronics</v>
      </c>
      <c r="M1528" s="4" t="str">
        <f>VLOOKUP(J1528,Cleaned_ProductTable!$A:$F,4,FALSE())</f>
        <v>Taylor-Hart</v>
      </c>
      <c r="N1528" s="4">
        <f>VLOOKUP(J1528,Cleaned_ProductTable!$A:$F,5,FALSE())</f>
        <v>38.520000000000003</v>
      </c>
      <c r="O1528" s="4" t="str">
        <f>Cleaned_SalesTable!E1528</f>
        <v>STORE18</v>
      </c>
      <c r="P1528" s="4" t="str">
        <f>VLOOKUP(O1528,Cleaned_StoreTable!$A:$F,2,FALSE())</f>
        <v>Guerrero-Schmitt</v>
      </c>
      <c r="Q1528" s="4" t="str">
        <f>VLOOKUP(O1528,Cleaned_StoreTable!$A:$F,3,FALSE())</f>
        <v>East</v>
      </c>
      <c r="R1528" s="4" t="str">
        <f>VLOOKUP(O1528,Cleaned_StoreTable!$A:$F,5,FALSE())</f>
        <v>Flagship</v>
      </c>
      <c r="S1528" s="4">
        <f>Cleaned_SalesTable!F1528</f>
        <v>1</v>
      </c>
      <c r="T1528" s="9">
        <f>Cleaned_SalesTable!G1528</f>
        <v>470.34</v>
      </c>
      <c r="U1528" s="8">
        <f>Cleaned_SalesTable!H1528</f>
        <v>0.18</v>
      </c>
      <c r="V1528" s="4" t="str">
        <f>Cleaned_SalesTable!I1528</f>
        <v>COD</v>
      </c>
      <c r="W1528" s="9">
        <f>Cleaned_SalesTable!J1528</f>
        <v>385.67880000000002</v>
      </c>
      <c r="X1528" s="9">
        <f t="shared" si="140"/>
        <v>38.520000000000003</v>
      </c>
      <c r="Y1528" s="9">
        <f t="shared" si="141"/>
        <v>347.16</v>
      </c>
      <c r="Z1528" s="10">
        <f t="shared" si="142"/>
        <v>0.90010000000000001</v>
      </c>
      <c r="AA1528" s="4" t="str">
        <f t="shared" si="143"/>
        <v>Standard</v>
      </c>
    </row>
    <row r="1529" spans="1:27" ht="15" customHeight="1" x14ac:dyDescent="0.3">
      <c r="A1529" s="4" t="str">
        <f>Cleaned_SalesTable!A1529</f>
        <v>SALE1527</v>
      </c>
      <c r="B1529" s="26">
        <f>Cleaned_SalesTable!B1529</f>
        <v>45499</v>
      </c>
      <c r="C1529" s="4" t="str">
        <f t="shared" si="138"/>
        <v>Jul-2024</v>
      </c>
      <c r="D1529" s="24">
        <f t="shared" si="139"/>
        <v>2024</v>
      </c>
      <c r="E1529" s="4" t="str">
        <f>Cleaned_SalesTable!C1529</f>
        <v>CUST1219</v>
      </c>
      <c r="F1529" s="4" t="str">
        <f>VLOOKUP(E1529,Cleaned_CustomerTable!$A:$H,2,FALSE())</f>
        <v>Jordan Wells</v>
      </c>
      <c r="G1529" s="24">
        <f>VLOOKUP(E1529,Cleaned_CustomerTable!$A:$H,3,FALSE())</f>
        <v>47</v>
      </c>
      <c r="H1529" s="4" t="str">
        <f>VLOOKUP(E1529,Cleaned_CustomerTable!$A:$H,8,FALSE())</f>
        <v>Gold</v>
      </c>
      <c r="I1529" s="4" t="str">
        <f>VLOOKUP(E1529,Cleaned_CustomerTable!$A:$H,6,FALSE())</f>
        <v>New Jersey</v>
      </c>
      <c r="J1529" s="4" t="str">
        <f>Cleaned_SalesTable!D1529</f>
        <v>PROD53</v>
      </c>
      <c r="K1529" s="4" t="str">
        <f>VLOOKUP(J1529,Cleaned_ProductTable!$A:$F,2,FALSE())</f>
        <v>Men's Track Pants</v>
      </c>
      <c r="L1529" s="4" t="str">
        <f>VLOOKUP(J1529,Cleaned_ProductTable!$A:$F,3,FALSE())</f>
        <v>Clothing</v>
      </c>
      <c r="M1529" s="4" t="str">
        <f>VLOOKUP(J1529,Cleaned_ProductTable!$A:$F,4,FALSE())</f>
        <v>Hamilton, Woods and Walker</v>
      </c>
      <c r="N1529" s="4">
        <f>VLOOKUP(J1529,Cleaned_ProductTable!$A:$F,5,FALSE())</f>
        <v>386.56</v>
      </c>
      <c r="O1529" s="4" t="str">
        <f>Cleaned_SalesTable!E1529</f>
        <v>STORE8</v>
      </c>
      <c r="P1529" s="4" t="str">
        <f>VLOOKUP(O1529,Cleaned_StoreTable!$A:$F,2,FALSE())</f>
        <v>Bean, Jones and Park</v>
      </c>
      <c r="Q1529" s="4" t="str">
        <f>VLOOKUP(O1529,Cleaned_StoreTable!$A:$F,3,FALSE())</f>
        <v>West</v>
      </c>
      <c r="R1529" s="4" t="str">
        <f>VLOOKUP(O1529,Cleaned_StoreTable!$A:$F,5,FALSE())</f>
        <v>Online</v>
      </c>
      <c r="S1529" s="4">
        <f>Cleaned_SalesTable!F1529</f>
        <v>2</v>
      </c>
      <c r="T1529" s="9">
        <f>Cleaned_SalesTable!G1529</f>
        <v>616.36</v>
      </c>
      <c r="U1529" s="8">
        <f>Cleaned_SalesTable!H1529</f>
        <v>0.12</v>
      </c>
      <c r="V1529" s="4" t="str">
        <f>Cleaned_SalesTable!I1529</f>
        <v>PayPal</v>
      </c>
      <c r="W1529" s="9">
        <f>Cleaned_SalesTable!J1529</f>
        <v>1084.7936</v>
      </c>
      <c r="X1529" s="9">
        <f t="shared" si="140"/>
        <v>773.12</v>
      </c>
      <c r="Y1529" s="9">
        <f t="shared" si="141"/>
        <v>311.67</v>
      </c>
      <c r="Z1529" s="10">
        <f t="shared" si="142"/>
        <v>0.2873</v>
      </c>
      <c r="AA1529" s="4" t="str">
        <f t="shared" si="143"/>
        <v>Standard</v>
      </c>
    </row>
    <row r="1530" spans="1:27" ht="15" customHeight="1" x14ac:dyDescent="0.3">
      <c r="A1530" s="4" t="str">
        <f>Cleaned_SalesTable!A1530</f>
        <v>SALE1528</v>
      </c>
      <c r="B1530" s="26">
        <f>Cleaned_SalesTable!B1530</f>
        <v>45434</v>
      </c>
      <c r="C1530" s="4" t="str">
        <f t="shared" si="138"/>
        <v>May-2024</v>
      </c>
      <c r="D1530" s="24">
        <f t="shared" si="139"/>
        <v>2024</v>
      </c>
      <c r="E1530" s="4" t="str">
        <f>Cleaned_SalesTable!C1530</f>
        <v>CUST1082</v>
      </c>
      <c r="F1530" s="4" t="str">
        <f>VLOOKUP(E1530,Cleaned_CustomerTable!$A:$H,2,FALSE())</f>
        <v>George Rosario</v>
      </c>
      <c r="G1530" s="24">
        <f>VLOOKUP(E1530,Cleaned_CustomerTable!$A:$H,3,FALSE())</f>
        <v>53</v>
      </c>
      <c r="H1530" s="4" t="str">
        <f>VLOOKUP(E1530,Cleaned_CustomerTable!$A:$H,8,FALSE())</f>
        <v>Bronze</v>
      </c>
      <c r="I1530" s="4" t="str">
        <f>VLOOKUP(E1530,Cleaned_CustomerTable!$A:$H,6,FALSE())</f>
        <v>Florida</v>
      </c>
      <c r="J1530" s="4" t="str">
        <f>Cleaned_SalesTable!D1530</f>
        <v>PROD3</v>
      </c>
      <c r="K1530" s="4" t="str">
        <f>VLOOKUP(J1530,Cleaned_ProductTable!$A:$F,2,FALSE())</f>
        <v>Men's Running Jacket</v>
      </c>
      <c r="L1530" s="4" t="str">
        <f>VLOOKUP(J1530,Cleaned_ProductTable!$A:$F,3,FALSE())</f>
        <v>Clothing</v>
      </c>
      <c r="M1530" s="4" t="str">
        <f>VLOOKUP(J1530,Cleaned_ProductTable!$A:$F,4,FALSE())</f>
        <v>Pineda Ltd</v>
      </c>
      <c r="N1530" s="4">
        <f>VLOOKUP(J1530,Cleaned_ProductTable!$A:$F,5,FALSE())</f>
        <v>364.67</v>
      </c>
      <c r="O1530" s="4" t="str">
        <f>Cleaned_SalesTable!E1530</f>
        <v>STORE9</v>
      </c>
      <c r="P1530" s="4" t="str">
        <f>VLOOKUP(O1530,Cleaned_StoreTable!$A:$F,2,FALSE())</f>
        <v>Moore, Padilla and Butler</v>
      </c>
      <c r="Q1530" s="4" t="str">
        <f>VLOOKUP(O1530,Cleaned_StoreTable!$A:$F,3,FALSE())</f>
        <v>South</v>
      </c>
      <c r="R1530" s="4" t="str">
        <f>VLOOKUP(O1530,Cleaned_StoreTable!$A:$F,5,FALSE())</f>
        <v>Flagship</v>
      </c>
      <c r="S1530" s="4">
        <f>Cleaned_SalesTable!F1530</f>
        <v>3</v>
      </c>
      <c r="T1530" s="9">
        <f>Cleaned_SalesTable!G1530</f>
        <v>657.24</v>
      </c>
      <c r="U1530" s="8">
        <f>Cleaned_SalesTable!H1530</f>
        <v>0.18</v>
      </c>
      <c r="V1530" s="4" t="str">
        <f>Cleaned_SalesTable!I1530</f>
        <v>PayPal</v>
      </c>
      <c r="W1530" s="9">
        <f>Cleaned_SalesTable!J1530</f>
        <v>1616.8104000000001</v>
      </c>
      <c r="X1530" s="9">
        <f t="shared" si="140"/>
        <v>1094.01</v>
      </c>
      <c r="Y1530" s="9">
        <f t="shared" si="141"/>
        <v>522.79999999999995</v>
      </c>
      <c r="Z1530" s="10">
        <f t="shared" si="142"/>
        <v>0.32340000000000002</v>
      </c>
      <c r="AA1530" s="4" t="str">
        <f t="shared" si="143"/>
        <v>High Value</v>
      </c>
    </row>
    <row r="1531" spans="1:27" ht="15" customHeight="1" x14ac:dyDescent="0.3">
      <c r="A1531" s="4" t="str">
        <f>Cleaned_SalesTable!A1531</f>
        <v>SALE1529</v>
      </c>
      <c r="B1531" s="26">
        <f>Cleaned_SalesTable!B1531</f>
        <v>45893</v>
      </c>
      <c r="C1531" s="4" t="str">
        <f t="shared" si="138"/>
        <v>Aug-2025</v>
      </c>
      <c r="D1531" s="24">
        <f t="shared" si="139"/>
        <v>2025</v>
      </c>
      <c r="E1531" s="4" t="str">
        <f>Cleaned_SalesTable!C1531</f>
        <v>CUST1034</v>
      </c>
      <c r="F1531" s="4" t="str">
        <f>VLOOKUP(E1531,Cleaned_CustomerTable!$A:$H,2,FALSE())</f>
        <v>Christopher Olson</v>
      </c>
      <c r="G1531" s="24">
        <f>VLOOKUP(E1531,Cleaned_CustomerTable!$A:$H,3,FALSE())</f>
        <v>27</v>
      </c>
      <c r="H1531" s="4" t="str">
        <f>VLOOKUP(E1531,Cleaned_CustomerTable!$A:$H,8,FALSE())</f>
        <v>Platinum</v>
      </c>
      <c r="I1531" s="4" t="str">
        <f>VLOOKUP(E1531,Cleaned_CustomerTable!$A:$H,6,FALSE())</f>
        <v>Maryland</v>
      </c>
      <c r="J1531" s="4" t="str">
        <f>Cleaned_SalesTable!D1531</f>
        <v>PROD41</v>
      </c>
      <c r="K1531" s="4" t="str">
        <f>VLOOKUP(J1531,Cleaned_ProductTable!$A:$F,2,FALSE())</f>
        <v>Yoga Exercise Mat</v>
      </c>
      <c r="L1531" s="4" t="str">
        <f>VLOOKUP(J1531,Cleaned_ProductTable!$A:$F,3,FALSE())</f>
        <v>Sports</v>
      </c>
      <c r="M1531" s="4" t="str">
        <f>VLOOKUP(J1531,Cleaned_ProductTable!$A:$F,4,FALSE())</f>
        <v>Carroll, Long and Mendoza</v>
      </c>
      <c r="N1531" s="4">
        <f>VLOOKUP(J1531,Cleaned_ProductTable!$A:$F,5,FALSE())</f>
        <v>313.26</v>
      </c>
      <c r="O1531" s="4" t="str">
        <f>Cleaned_SalesTable!E1531</f>
        <v>STORE19</v>
      </c>
      <c r="P1531" s="4" t="str">
        <f>VLOOKUP(O1531,Cleaned_StoreTable!$A:$F,2,FALSE())</f>
        <v>Mann-Austin</v>
      </c>
      <c r="Q1531" s="4" t="str">
        <f>VLOOKUP(O1531,Cleaned_StoreTable!$A:$F,3,FALSE())</f>
        <v>East</v>
      </c>
      <c r="R1531" s="4" t="str">
        <f>VLOOKUP(O1531,Cleaned_StoreTable!$A:$F,5,FALSE())</f>
        <v>Online</v>
      </c>
      <c r="S1531" s="4">
        <f>Cleaned_SalesTable!F1531</f>
        <v>2</v>
      </c>
      <c r="T1531" s="9">
        <f>Cleaned_SalesTable!G1531</f>
        <v>392.45</v>
      </c>
      <c r="U1531" s="8">
        <f>Cleaned_SalesTable!H1531</f>
        <v>0.04</v>
      </c>
      <c r="V1531" s="4" t="str">
        <f>Cleaned_SalesTable!I1531</f>
        <v>PayPal</v>
      </c>
      <c r="W1531" s="9">
        <f>Cleaned_SalesTable!J1531</f>
        <v>753.50400000000002</v>
      </c>
      <c r="X1531" s="9">
        <f t="shared" si="140"/>
        <v>626.52</v>
      </c>
      <c r="Y1531" s="9">
        <f t="shared" si="141"/>
        <v>126.98</v>
      </c>
      <c r="Z1531" s="10">
        <f t="shared" si="142"/>
        <v>0.16850000000000001</v>
      </c>
      <c r="AA1531" s="4" t="str">
        <f t="shared" si="143"/>
        <v>Standard</v>
      </c>
    </row>
    <row r="1532" spans="1:27" ht="15" customHeight="1" x14ac:dyDescent="0.3">
      <c r="A1532" s="4" t="str">
        <f>Cleaned_SalesTable!A1532</f>
        <v>SALE1530</v>
      </c>
      <c r="B1532" s="26">
        <f>Cleaned_SalesTable!B1532</f>
        <v>45346</v>
      </c>
      <c r="C1532" s="4" t="str">
        <f t="shared" si="138"/>
        <v>Feb-2024</v>
      </c>
      <c r="D1532" s="24">
        <f t="shared" si="139"/>
        <v>2024</v>
      </c>
      <c r="E1532" s="4" t="str">
        <f>Cleaned_SalesTable!C1532</f>
        <v>CUST1245</v>
      </c>
      <c r="F1532" s="4" t="str">
        <f>VLOOKUP(E1532,Cleaned_CustomerTable!$A:$H,2,FALSE())</f>
        <v>Laura Soto</v>
      </c>
      <c r="G1532" s="24">
        <f>VLOOKUP(E1532,Cleaned_CustomerTable!$A:$H,3,FALSE())</f>
        <v>57</v>
      </c>
      <c r="H1532" s="4" t="str">
        <f>VLOOKUP(E1532,Cleaned_CustomerTable!$A:$H,8,FALSE())</f>
        <v>Platinum</v>
      </c>
      <c r="I1532" s="4" t="str">
        <f>VLOOKUP(E1532,Cleaned_CustomerTable!$A:$H,6,FALSE())</f>
        <v>Michigan</v>
      </c>
      <c r="J1532" s="4" t="str">
        <f>Cleaned_SalesTable!D1532</f>
        <v>PROD40</v>
      </c>
      <c r="K1532" s="4" t="str">
        <f>VLOOKUP(J1532,Cleaned_ProductTable!$A:$F,2,FALSE())</f>
        <v>Noise-Canceling Headphones</v>
      </c>
      <c r="L1532" s="4" t="str">
        <f>VLOOKUP(J1532,Cleaned_ProductTable!$A:$F,3,FALSE())</f>
        <v>Electronics</v>
      </c>
      <c r="M1532" s="4" t="str">
        <f>VLOOKUP(J1532,Cleaned_ProductTable!$A:$F,4,FALSE())</f>
        <v>Taylor-Hart</v>
      </c>
      <c r="N1532" s="4">
        <f>VLOOKUP(J1532,Cleaned_ProductTable!$A:$F,5,FALSE())</f>
        <v>38.520000000000003</v>
      </c>
      <c r="O1532" s="4" t="str">
        <f>Cleaned_SalesTable!E1532</f>
        <v>STORE14</v>
      </c>
      <c r="P1532" s="4" t="str">
        <f>VLOOKUP(O1532,Cleaned_StoreTable!$A:$F,2,FALSE())</f>
        <v>Mcdonald Inc</v>
      </c>
      <c r="Q1532" s="4" t="str">
        <f>VLOOKUP(O1532,Cleaned_StoreTable!$A:$F,3,FALSE())</f>
        <v>South</v>
      </c>
      <c r="R1532" s="4" t="str">
        <f>VLOOKUP(O1532,Cleaned_StoreTable!$A:$F,5,FALSE())</f>
        <v>Outlet</v>
      </c>
      <c r="S1532" s="4">
        <f>Cleaned_SalesTable!F1532</f>
        <v>3</v>
      </c>
      <c r="T1532" s="9">
        <f>Cleaned_SalesTable!G1532</f>
        <v>62.03</v>
      </c>
      <c r="U1532" s="8">
        <f>Cleaned_SalesTable!H1532</f>
        <v>0.01</v>
      </c>
      <c r="V1532" s="4" t="str">
        <f>Cleaned_SalesTable!I1532</f>
        <v>COD</v>
      </c>
      <c r="W1532" s="9">
        <f>Cleaned_SalesTable!J1532</f>
        <v>184.22909999999999</v>
      </c>
      <c r="X1532" s="9">
        <f t="shared" si="140"/>
        <v>115.56</v>
      </c>
      <c r="Y1532" s="9">
        <f t="shared" si="141"/>
        <v>68.67</v>
      </c>
      <c r="Z1532" s="10">
        <f t="shared" si="142"/>
        <v>0.37269999999999998</v>
      </c>
      <c r="AA1532" s="4" t="str">
        <f t="shared" si="143"/>
        <v>Standard</v>
      </c>
    </row>
    <row r="1533" spans="1:27" ht="15" customHeight="1" x14ac:dyDescent="0.3">
      <c r="A1533" s="4" t="str">
        <f>Cleaned_SalesTable!A1533</f>
        <v>SALE1531</v>
      </c>
      <c r="B1533" s="26">
        <f>Cleaned_SalesTable!B1533</f>
        <v>45613</v>
      </c>
      <c r="C1533" s="4" t="str">
        <f t="shared" si="138"/>
        <v>Nov-2024</v>
      </c>
      <c r="D1533" s="24">
        <f t="shared" si="139"/>
        <v>2024</v>
      </c>
      <c r="E1533" s="4" t="str">
        <f>Cleaned_SalesTable!C1533</f>
        <v>CUST1092</v>
      </c>
      <c r="F1533" s="4" t="str">
        <f>VLOOKUP(E1533,Cleaned_CustomerTable!$A:$H,2,FALSE())</f>
        <v>Robert Jackson</v>
      </c>
      <c r="G1533" s="24">
        <f>VLOOKUP(E1533,Cleaned_CustomerTable!$A:$H,3,FALSE())</f>
        <v>44</v>
      </c>
      <c r="H1533" s="4" t="str">
        <f>VLOOKUP(E1533,Cleaned_CustomerTable!$A:$H,8,FALSE())</f>
        <v>Platinum</v>
      </c>
      <c r="I1533" s="4" t="str">
        <f>VLOOKUP(E1533,Cleaned_CustomerTable!$A:$H,6,FALSE())</f>
        <v>Tennessee</v>
      </c>
      <c r="J1533" s="4" t="str">
        <f>Cleaned_SalesTable!D1533</f>
        <v>PROD96</v>
      </c>
      <c r="K1533" s="4" t="str">
        <f>VLOOKUP(J1533,Cleaned_ProductTable!$A:$F,2,FALSE())</f>
        <v>Women's Formal Blazer</v>
      </c>
      <c r="L1533" s="4" t="str">
        <f>VLOOKUP(J1533,Cleaned_ProductTable!$A:$F,3,FALSE())</f>
        <v>Clothing</v>
      </c>
      <c r="M1533" s="4" t="str">
        <f>VLOOKUP(J1533,Cleaned_ProductTable!$A:$F,4,FALSE())</f>
        <v>Phillips and Sons</v>
      </c>
      <c r="N1533" s="4">
        <f>VLOOKUP(J1533,Cleaned_ProductTable!$A:$F,5,FALSE())</f>
        <v>358.47</v>
      </c>
      <c r="O1533" s="4" t="str">
        <f>Cleaned_SalesTable!E1533</f>
        <v>STORE3</v>
      </c>
      <c r="P1533" s="4" t="str">
        <f>VLOOKUP(O1533,Cleaned_StoreTable!$A:$F,2,FALSE())</f>
        <v>Johnson-Wright</v>
      </c>
      <c r="Q1533" s="4" t="str">
        <f>VLOOKUP(O1533,Cleaned_StoreTable!$A:$F,3,FALSE())</f>
        <v>North</v>
      </c>
      <c r="R1533" s="4" t="str">
        <f>VLOOKUP(O1533,Cleaned_StoreTable!$A:$F,5,FALSE())</f>
        <v>Outlet</v>
      </c>
      <c r="S1533" s="4">
        <f>Cleaned_SalesTable!F1533</f>
        <v>4</v>
      </c>
      <c r="T1533" s="9">
        <f>Cleaned_SalesTable!G1533</f>
        <v>933.73</v>
      </c>
      <c r="U1533" s="8">
        <f>Cleaned_SalesTable!H1533</f>
        <v>0.25</v>
      </c>
      <c r="V1533" s="4" t="str">
        <f>Cleaned_SalesTable!I1533</f>
        <v>PayPal</v>
      </c>
      <c r="W1533" s="9">
        <f>Cleaned_SalesTable!J1533</f>
        <v>2801.19</v>
      </c>
      <c r="X1533" s="9">
        <f t="shared" si="140"/>
        <v>1433.88</v>
      </c>
      <c r="Y1533" s="9">
        <f t="shared" si="141"/>
        <v>1367.31</v>
      </c>
      <c r="Z1533" s="10">
        <f t="shared" si="142"/>
        <v>0.48809999999999998</v>
      </c>
      <c r="AA1533" s="4" t="str">
        <f t="shared" si="143"/>
        <v>High Value</v>
      </c>
    </row>
    <row r="1534" spans="1:27" ht="15" customHeight="1" x14ac:dyDescent="0.3">
      <c r="A1534" s="4" t="str">
        <f>Cleaned_SalesTable!A1534</f>
        <v>SALE1532</v>
      </c>
      <c r="B1534" s="26">
        <f>Cleaned_SalesTable!B1534</f>
        <v>45928</v>
      </c>
      <c r="C1534" s="4" t="str">
        <f t="shared" si="138"/>
        <v>Sep-2025</v>
      </c>
      <c r="D1534" s="24">
        <f t="shared" si="139"/>
        <v>2025</v>
      </c>
      <c r="E1534" s="4" t="str">
        <f>Cleaned_SalesTable!C1534</f>
        <v>CUST1155</v>
      </c>
      <c r="F1534" s="4" t="str">
        <f>VLOOKUP(E1534,Cleaned_CustomerTable!$A:$H,2,FALSE())</f>
        <v>Curtis Haynes</v>
      </c>
      <c r="G1534" s="24">
        <f>VLOOKUP(E1534,Cleaned_CustomerTable!$A:$H,3,FALSE())</f>
        <v>60</v>
      </c>
      <c r="H1534" s="4" t="str">
        <f>VLOOKUP(E1534,Cleaned_CustomerTable!$A:$H,8,FALSE())</f>
        <v>Gold</v>
      </c>
      <c r="I1534" s="4" t="str">
        <f>VLOOKUP(E1534,Cleaned_CustomerTable!$A:$H,6,FALSE())</f>
        <v>Iowa</v>
      </c>
      <c r="J1534" s="4" t="str">
        <f>Cleaned_SalesTable!D1534</f>
        <v>PROD85</v>
      </c>
      <c r="K1534" s="4" t="str">
        <f>VLOOKUP(J1534,Cleaned_ProductTable!$A:$F,2,FALSE())</f>
        <v>Women's Beanie Hat</v>
      </c>
      <c r="L1534" s="4" t="str">
        <f>VLOOKUP(J1534,Cleaned_ProductTable!$A:$F,3,FALSE())</f>
        <v>Clothing</v>
      </c>
      <c r="M1534" s="4" t="str">
        <f>VLOOKUP(J1534,Cleaned_ProductTable!$A:$F,4,FALSE())</f>
        <v>Richardson-Carrillo</v>
      </c>
      <c r="N1534" s="4">
        <f>VLOOKUP(J1534,Cleaned_ProductTable!$A:$F,5,FALSE())</f>
        <v>119.57</v>
      </c>
      <c r="O1534" s="4" t="str">
        <f>Cleaned_SalesTable!E1534</f>
        <v>STORE16</v>
      </c>
      <c r="P1534" s="4" t="str">
        <f>VLOOKUP(O1534,Cleaned_StoreTable!$A:$F,2,FALSE())</f>
        <v>Frederick-Wright</v>
      </c>
      <c r="Q1534" s="4" t="str">
        <f>VLOOKUP(O1534,Cleaned_StoreTable!$A:$F,3,FALSE())</f>
        <v>West</v>
      </c>
      <c r="R1534" s="4" t="str">
        <f>VLOOKUP(O1534,Cleaned_StoreTable!$A:$F,5,FALSE())</f>
        <v>Flagship</v>
      </c>
      <c r="S1534" s="4">
        <f>Cleaned_SalesTable!F1534</f>
        <v>3</v>
      </c>
      <c r="T1534" s="9">
        <f>Cleaned_SalesTable!G1534</f>
        <v>615.30999999999995</v>
      </c>
      <c r="U1534" s="8">
        <f>Cleaned_SalesTable!H1534</f>
        <v>0.14000000000000001</v>
      </c>
      <c r="V1534" s="4" t="str">
        <f>Cleaned_SalesTable!I1534</f>
        <v>PayPal</v>
      </c>
      <c r="W1534" s="9">
        <f>Cleaned_SalesTable!J1534</f>
        <v>1587.4998000000001</v>
      </c>
      <c r="X1534" s="9">
        <f t="shared" si="140"/>
        <v>358.71</v>
      </c>
      <c r="Y1534" s="9">
        <f t="shared" si="141"/>
        <v>1228.79</v>
      </c>
      <c r="Z1534" s="10">
        <f t="shared" si="142"/>
        <v>0.77400000000000002</v>
      </c>
      <c r="AA1534" s="4" t="str">
        <f t="shared" si="143"/>
        <v>High Value</v>
      </c>
    </row>
    <row r="1535" spans="1:27" ht="15" customHeight="1" x14ac:dyDescent="0.3">
      <c r="A1535" s="4" t="str">
        <f>Cleaned_SalesTable!A1535</f>
        <v>SALE1533</v>
      </c>
      <c r="B1535" s="26">
        <f>Cleaned_SalesTable!B1535</f>
        <v>45619</v>
      </c>
      <c r="C1535" s="4" t="str">
        <f t="shared" si="138"/>
        <v>Nov-2024</v>
      </c>
      <c r="D1535" s="24">
        <f t="shared" si="139"/>
        <v>2024</v>
      </c>
      <c r="E1535" s="4" t="str">
        <f>Cleaned_SalesTable!C1535</f>
        <v>CUST1373</v>
      </c>
      <c r="F1535" s="4" t="str">
        <f>VLOOKUP(E1535,Cleaned_CustomerTable!$A:$H,2,FALSE())</f>
        <v>James Orozco</v>
      </c>
      <c r="G1535" s="24">
        <f>VLOOKUP(E1535,Cleaned_CustomerTable!$A:$H,3,FALSE())</f>
        <v>37</v>
      </c>
      <c r="H1535" s="4" t="str">
        <f>VLOOKUP(E1535,Cleaned_CustomerTable!$A:$H,8,FALSE())</f>
        <v>Gold</v>
      </c>
      <c r="I1535" s="4" t="str">
        <f>VLOOKUP(E1535,Cleaned_CustomerTable!$A:$H,6,FALSE())</f>
        <v>Maine</v>
      </c>
      <c r="J1535" s="4" t="str">
        <f>Cleaned_SalesTable!D1535</f>
        <v>PROD59</v>
      </c>
      <c r="K1535" s="4" t="str">
        <f>VLOOKUP(J1535,Cleaned_ProductTable!$A:$F,2,FALSE())</f>
        <v>Men's Hair Styling Gel</v>
      </c>
      <c r="L1535" s="4" t="str">
        <f>VLOOKUP(J1535,Cleaned_ProductTable!$A:$F,3,FALSE())</f>
        <v>Beauty</v>
      </c>
      <c r="M1535" s="4" t="str">
        <f>VLOOKUP(J1535,Cleaned_ProductTable!$A:$F,4,FALSE())</f>
        <v>Cline-Mccarthy</v>
      </c>
      <c r="N1535" s="4">
        <f>VLOOKUP(J1535,Cleaned_ProductTable!$A:$F,5,FALSE())</f>
        <v>17.309999999999999</v>
      </c>
      <c r="O1535" s="4" t="str">
        <f>Cleaned_SalesTable!E1535</f>
        <v>STORE18</v>
      </c>
      <c r="P1535" s="4" t="str">
        <f>VLOOKUP(O1535,Cleaned_StoreTable!$A:$F,2,FALSE())</f>
        <v>Guerrero-Schmitt</v>
      </c>
      <c r="Q1535" s="4" t="str">
        <f>VLOOKUP(O1535,Cleaned_StoreTable!$A:$F,3,FALSE())</f>
        <v>East</v>
      </c>
      <c r="R1535" s="4" t="str">
        <f>VLOOKUP(O1535,Cleaned_StoreTable!$A:$F,5,FALSE())</f>
        <v>Flagship</v>
      </c>
      <c r="S1535" s="4">
        <f>Cleaned_SalesTable!F1535</f>
        <v>4</v>
      </c>
      <c r="T1535" s="9">
        <f>Cleaned_SalesTable!G1535</f>
        <v>790.38</v>
      </c>
      <c r="U1535" s="8">
        <f>Cleaned_SalesTable!H1535</f>
        <v>0.22</v>
      </c>
      <c r="V1535" s="4" t="str">
        <f>Cleaned_SalesTable!I1535</f>
        <v>COD</v>
      </c>
      <c r="W1535" s="9">
        <f>Cleaned_SalesTable!J1535</f>
        <v>2465.9856</v>
      </c>
      <c r="X1535" s="9">
        <f t="shared" si="140"/>
        <v>69.239999999999995</v>
      </c>
      <c r="Y1535" s="9">
        <f t="shared" si="141"/>
        <v>2396.75</v>
      </c>
      <c r="Z1535" s="10">
        <f t="shared" si="142"/>
        <v>0.97189999999999999</v>
      </c>
      <c r="AA1535" s="4" t="str">
        <f t="shared" si="143"/>
        <v>High Value</v>
      </c>
    </row>
    <row r="1536" spans="1:27" ht="15" customHeight="1" x14ac:dyDescent="0.3">
      <c r="A1536" s="4" t="str">
        <f>Cleaned_SalesTable!A1536</f>
        <v>SALE1534</v>
      </c>
      <c r="B1536" s="26">
        <f>Cleaned_SalesTable!B1536</f>
        <v>45533</v>
      </c>
      <c r="C1536" s="4" t="str">
        <f t="shared" si="138"/>
        <v>Aug-2024</v>
      </c>
      <c r="D1536" s="24">
        <f t="shared" si="139"/>
        <v>2024</v>
      </c>
      <c r="E1536" s="4" t="str">
        <f>Cleaned_SalesTable!C1536</f>
        <v>CUST1269</v>
      </c>
      <c r="F1536" s="4" t="str">
        <f>VLOOKUP(E1536,Cleaned_CustomerTable!$A:$H,2,FALSE())</f>
        <v>Tyrone Olson</v>
      </c>
      <c r="G1536" s="24">
        <f>VLOOKUP(E1536,Cleaned_CustomerTable!$A:$H,3,FALSE())</f>
        <v>45</v>
      </c>
      <c r="H1536" s="4" t="str">
        <f>VLOOKUP(E1536,Cleaned_CustomerTable!$A:$H,8,FALSE())</f>
        <v>Silver</v>
      </c>
      <c r="I1536" s="4" t="str">
        <f>VLOOKUP(E1536,Cleaned_CustomerTable!$A:$H,6,FALSE())</f>
        <v>California</v>
      </c>
      <c r="J1536" s="4" t="str">
        <f>Cleaned_SalesTable!D1536</f>
        <v>PROD59</v>
      </c>
      <c r="K1536" s="4" t="str">
        <f>VLOOKUP(J1536,Cleaned_ProductTable!$A:$F,2,FALSE())</f>
        <v>Men's Hair Styling Gel</v>
      </c>
      <c r="L1536" s="4" t="str">
        <f>VLOOKUP(J1536,Cleaned_ProductTable!$A:$F,3,FALSE())</f>
        <v>Beauty</v>
      </c>
      <c r="M1536" s="4" t="str">
        <f>VLOOKUP(J1536,Cleaned_ProductTable!$A:$F,4,FALSE())</f>
        <v>Cline-Mccarthy</v>
      </c>
      <c r="N1536" s="4">
        <f>VLOOKUP(J1536,Cleaned_ProductTable!$A:$F,5,FALSE())</f>
        <v>17.309999999999999</v>
      </c>
      <c r="O1536" s="4" t="str">
        <f>Cleaned_SalesTable!E1536</f>
        <v>STORE17</v>
      </c>
      <c r="P1536" s="4" t="str">
        <f>VLOOKUP(O1536,Cleaned_StoreTable!$A:$F,2,FALSE())</f>
        <v>Holloway Ltd</v>
      </c>
      <c r="Q1536" s="4" t="str">
        <f>VLOOKUP(O1536,Cleaned_StoreTable!$A:$F,3,FALSE())</f>
        <v>North</v>
      </c>
      <c r="R1536" s="4" t="str">
        <f>VLOOKUP(O1536,Cleaned_StoreTable!$A:$F,5,FALSE())</f>
        <v>Flagship</v>
      </c>
      <c r="S1536" s="4">
        <f>Cleaned_SalesTable!F1536</f>
        <v>2</v>
      </c>
      <c r="T1536" s="9">
        <f>Cleaned_SalesTable!G1536</f>
        <v>102.85</v>
      </c>
      <c r="U1536" s="8">
        <f>Cleaned_SalesTable!H1536</f>
        <v>0.08</v>
      </c>
      <c r="V1536" s="4" t="str">
        <f>Cleaned_SalesTable!I1536</f>
        <v>PayPal</v>
      </c>
      <c r="W1536" s="9">
        <f>Cleaned_SalesTable!J1536</f>
        <v>189.244</v>
      </c>
      <c r="X1536" s="9">
        <f t="shared" si="140"/>
        <v>34.619999999999997</v>
      </c>
      <c r="Y1536" s="9">
        <f t="shared" si="141"/>
        <v>154.62</v>
      </c>
      <c r="Z1536" s="10">
        <f t="shared" si="142"/>
        <v>0.81699999999999995</v>
      </c>
      <c r="AA1536" s="4" t="str">
        <f t="shared" si="143"/>
        <v>Standard</v>
      </c>
    </row>
    <row r="1537" spans="1:27" ht="15" customHeight="1" x14ac:dyDescent="0.3">
      <c r="A1537" s="4" t="str">
        <f>Cleaned_SalesTable!A1537</f>
        <v>SALE1535</v>
      </c>
      <c r="B1537" s="26">
        <f>Cleaned_SalesTable!B1537</f>
        <v>45781</v>
      </c>
      <c r="C1537" s="4" t="str">
        <f t="shared" si="138"/>
        <v>May-2025</v>
      </c>
      <c r="D1537" s="24">
        <f t="shared" si="139"/>
        <v>2025</v>
      </c>
      <c r="E1537" s="4" t="str">
        <f>Cleaned_SalesTable!C1537</f>
        <v>CUST1039</v>
      </c>
      <c r="F1537" s="4" t="str">
        <f>VLOOKUP(E1537,Cleaned_CustomerTable!$A:$H,2,FALSE())</f>
        <v>Tonya Reynolds</v>
      </c>
      <c r="G1537" s="24">
        <f>VLOOKUP(E1537,Cleaned_CustomerTable!$A:$H,3,FALSE())</f>
        <v>55</v>
      </c>
      <c r="H1537" s="4" t="str">
        <f>VLOOKUP(E1537,Cleaned_CustomerTable!$A:$H,8,FALSE())</f>
        <v>Gold</v>
      </c>
      <c r="I1537" s="4" t="str">
        <f>VLOOKUP(E1537,Cleaned_CustomerTable!$A:$H,6,FALSE())</f>
        <v>Michigan</v>
      </c>
      <c r="J1537" s="4" t="str">
        <f>Cleaned_SalesTable!D1537</f>
        <v>PROD11</v>
      </c>
      <c r="K1537" s="4" t="str">
        <f>VLOOKUP(J1537,Cleaned_ProductTable!$A:$F,2,FALSE())</f>
        <v>HD Smart TV Stick</v>
      </c>
      <c r="L1537" s="4" t="str">
        <f>VLOOKUP(J1537,Cleaned_ProductTable!$A:$F,3,FALSE())</f>
        <v>Electronics</v>
      </c>
      <c r="M1537" s="4" t="str">
        <f>VLOOKUP(J1537,Cleaned_ProductTable!$A:$F,4,FALSE())</f>
        <v>Gibson, Hobbs and Weaver</v>
      </c>
      <c r="N1537" s="4">
        <f>VLOOKUP(J1537,Cleaned_ProductTable!$A:$F,5,FALSE())</f>
        <v>449.4</v>
      </c>
      <c r="O1537" s="4" t="str">
        <f>Cleaned_SalesTable!E1537</f>
        <v>STORE16</v>
      </c>
      <c r="P1537" s="4" t="str">
        <f>VLOOKUP(O1537,Cleaned_StoreTable!$A:$F,2,FALSE())</f>
        <v>Frederick-Wright</v>
      </c>
      <c r="Q1537" s="4" t="str">
        <f>VLOOKUP(O1537,Cleaned_StoreTable!$A:$F,3,FALSE())</f>
        <v>West</v>
      </c>
      <c r="R1537" s="4" t="str">
        <f>VLOOKUP(O1537,Cleaned_StoreTable!$A:$F,5,FALSE())</f>
        <v>Flagship</v>
      </c>
      <c r="S1537" s="4">
        <f>Cleaned_SalesTable!F1537</f>
        <v>3</v>
      </c>
      <c r="T1537" s="9">
        <f>Cleaned_SalesTable!G1537</f>
        <v>866.78</v>
      </c>
      <c r="U1537" s="8">
        <f>Cleaned_SalesTable!H1537</f>
        <v>0.27</v>
      </c>
      <c r="V1537" s="4" t="str">
        <f>Cleaned_SalesTable!I1537</f>
        <v>PayPal</v>
      </c>
      <c r="W1537" s="9">
        <f>Cleaned_SalesTable!J1537</f>
        <v>1898.2482</v>
      </c>
      <c r="X1537" s="9">
        <f t="shared" si="140"/>
        <v>1348.2</v>
      </c>
      <c r="Y1537" s="9">
        <f t="shared" si="141"/>
        <v>550.04999999999995</v>
      </c>
      <c r="Z1537" s="10">
        <f t="shared" si="142"/>
        <v>0.2898</v>
      </c>
      <c r="AA1537" s="4" t="str">
        <f t="shared" si="143"/>
        <v>High Value</v>
      </c>
    </row>
    <row r="1538" spans="1:27" ht="15" customHeight="1" x14ac:dyDescent="0.3">
      <c r="A1538" s="4" t="str">
        <f>Cleaned_SalesTable!A1538</f>
        <v>SALE1536</v>
      </c>
      <c r="B1538" s="26">
        <f>Cleaned_SalesTable!B1538</f>
        <v>45378</v>
      </c>
      <c r="C1538" s="4" t="str">
        <f t="shared" ref="C1538:C1601" si="144">TEXT(B1538,"mmm-yyyy")</f>
        <v>Mar-2024</v>
      </c>
      <c r="D1538" s="24">
        <f t="shared" ref="D1538:D1601" si="145">YEAR(B1538)</f>
        <v>2024</v>
      </c>
      <c r="E1538" s="4" t="str">
        <f>Cleaned_SalesTable!C1538</f>
        <v>CUST1208</v>
      </c>
      <c r="F1538" s="4" t="str">
        <f>VLOOKUP(E1538,Cleaned_CustomerTable!$A:$H,2,FALSE())</f>
        <v>John Perez</v>
      </c>
      <c r="G1538" s="24">
        <f>VLOOKUP(E1538,Cleaned_CustomerTable!$A:$H,3,FALSE())</f>
        <v>54</v>
      </c>
      <c r="H1538" s="4" t="str">
        <f>VLOOKUP(E1538,Cleaned_CustomerTable!$A:$H,8,FALSE())</f>
        <v>Platinum</v>
      </c>
      <c r="I1538" s="4" t="str">
        <f>VLOOKUP(E1538,Cleaned_CustomerTable!$A:$H,6,FALSE())</f>
        <v>Louisiana</v>
      </c>
      <c r="J1538" s="4" t="str">
        <f>Cleaned_SalesTable!D1538</f>
        <v>PROD78</v>
      </c>
      <c r="K1538" s="4" t="str">
        <f>VLOOKUP(J1538,Cleaned_ProductTable!$A:$F,2,FALSE())</f>
        <v>Essential Oil Diffuser</v>
      </c>
      <c r="L1538" s="4" t="str">
        <f>VLOOKUP(J1538,Cleaned_ProductTable!$A:$F,3,FALSE())</f>
        <v>Home</v>
      </c>
      <c r="M1538" s="4" t="str">
        <f>VLOOKUP(J1538,Cleaned_ProductTable!$A:$F,4,FALSE())</f>
        <v>Hernandez Inc</v>
      </c>
      <c r="N1538" s="4">
        <f>VLOOKUP(J1538,Cleaned_ProductTable!$A:$F,5,FALSE())</f>
        <v>325.26</v>
      </c>
      <c r="O1538" s="4" t="str">
        <f>Cleaned_SalesTable!E1538</f>
        <v>STORE16</v>
      </c>
      <c r="P1538" s="4" t="str">
        <f>VLOOKUP(O1538,Cleaned_StoreTable!$A:$F,2,FALSE())</f>
        <v>Frederick-Wright</v>
      </c>
      <c r="Q1538" s="4" t="str">
        <f>VLOOKUP(O1538,Cleaned_StoreTable!$A:$F,3,FALSE())</f>
        <v>West</v>
      </c>
      <c r="R1538" s="4" t="str">
        <f>VLOOKUP(O1538,Cleaned_StoreTable!$A:$F,5,FALSE())</f>
        <v>Flagship</v>
      </c>
      <c r="S1538" s="4">
        <f>Cleaned_SalesTable!F1538</f>
        <v>3</v>
      </c>
      <c r="T1538" s="9">
        <f>Cleaned_SalesTable!G1538</f>
        <v>392.84</v>
      </c>
      <c r="U1538" s="8">
        <f>Cleaned_SalesTable!H1538</f>
        <v>0.27</v>
      </c>
      <c r="V1538" s="4" t="str">
        <f>Cleaned_SalesTable!I1538</f>
        <v>PayPal</v>
      </c>
      <c r="W1538" s="9">
        <f>Cleaned_SalesTable!J1538</f>
        <v>860.31960000000004</v>
      </c>
      <c r="X1538" s="9">
        <f t="shared" ref="X1538:X1601" si="146">ROUND(N1538*S1538,2)</f>
        <v>975.78</v>
      </c>
      <c r="Y1538" s="9">
        <f t="shared" ref="Y1538:Y1601" si="147">ROUND(W1538-X1538,2)</f>
        <v>-115.46</v>
      </c>
      <c r="Z1538" s="10">
        <f t="shared" ref="Z1538:Z1601" si="148">IFERROR(ROUND(Y1538/W1538,4),0)</f>
        <v>-0.13420000000000001</v>
      </c>
      <c r="AA1538" s="4" t="str">
        <f t="shared" ref="AA1538:AA1601" si="149">IF(W1538&gt;=AVERAGE($W$2:$W$2001),"High Value","Standard")</f>
        <v>Standard</v>
      </c>
    </row>
    <row r="1539" spans="1:27" ht="15" customHeight="1" x14ac:dyDescent="0.3">
      <c r="A1539" s="4" t="str">
        <f>Cleaned_SalesTable!A1539</f>
        <v>SALE1537</v>
      </c>
      <c r="B1539" s="26">
        <f>Cleaned_SalesTable!B1539</f>
        <v>45688</v>
      </c>
      <c r="C1539" s="4" t="str">
        <f t="shared" si="144"/>
        <v>Jan-2025</v>
      </c>
      <c r="D1539" s="24">
        <f t="shared" si="145"/>
        <v>2025</v>
      </c>
      <c r="E1539" s="4" t="str">
        <f>Cleaned_SalesTable!C1539</f>
        <v>CUST1323</v>
      </c>
      <c r="F1539" s="4" t="str">
        <f>VLOOKUP(E1539,Cleaned_CustomerTable!$A:$H,2,FALSE())</f>
        <v>Kristy Dunlap</v>
      </c>
      <c r="G1539" s="24">
        <f>VLOOKUP(E1539,Cleaned_CustomerTable!$A:$H,3,FALSE())</f>
        <v>64</v>
      </c>
      <c r="H1539" s="4" t="str">
        <f>VLOOKUP(E1539,Cleaned_CustomerTable!$A:$H,8,FALSE())</f>
        <v>Platinum</v>
      </c>
      <c r="I1539" s="4" t="str">
        <f>VLOOKUP(E1539,Cleaned_CustomerTable!$A:$H,6,FALSE())</f>
        <v>North Carolina</v>
      </c>
      <c r="J1539" s="4" t="str">
        <f>Cleaned_SalesTable!D1539</f>
        <v>PROD9</v>
      </c>
      <c r="K1539" s="4" t="str">
        <f>VLOOKUP(J1539,Cleaned_ProductTable!$A:$F,2,FALSE())</f>
        <v>Adjustable Dumbbell Set</v>
      </c>
      <c r="L1539" s="4" t="str">
        <f>VLOOKUP(J1539,Cleaned_ProductTable!$A:$F,3,FALSE())</f>
        <v>Sports</v>
      </c>
      <c r="M1539" s="4" t="str">
        <f>VLOOKUP(J1539,Cleaned_ProductTable!$A:$F,4,FALSE())</f>
        <v>Hill PLC</v>
      </c>
      <c r="N1539" s="4">
        <f>VLOOKUP(J1539,Cleaned_ProductTable!$A:$F,5,FALSE())</f>
        <v>495.72</v>
      </c>
      <c r="O1539" s="4" t="str">
        <f>Cleaned_SalesTable!E1539</f>
        <v>STORE5</v>
      </c>
      <c r="P1539" s="4" t="str">
        <f>VLOOKUP(O1539,Cleaned_StoreTable!$A:$F,2,FALSE())</f>
        <v>Gray Ltd</v>
      </c>
      <c r="Q1539" s="4" t="str">
        <f>VLOOKUP(O1539,Cleaned_StoreTable!$A:$F,3,FALSE())</f>
        <v>North</v>
      </c>
      <c r="R1539" s="4" t="str">
        <f>VLOOKUP(O1539,Cleaned_StoreTable!$A:$F,5,FALSE())</f>
        <v>Outlet</v>
      </c>
      <c r="S1539" s="4">
        <f>Cleaned_SalesTable!F1539</f>
        <v>2</v>
      </c>
      <c r="T1539" s="9">
        <f>Cleaned_SalesTable!G1539</f>
        <v>753.1</v>
      </c>
      <c r="U1539" s="8">
        <f>Cleaned_SalesTable!H1539</f>
        <v>0.19</v>
      </c>
      <c r="V1539" s="4" t="str">
        <f>Cleaned_SalesTable!I1539</f>
        <v>PayPal</v>
      </c>
      <c r="W1539" s="9">
        <f>Cleaned_SalesTable!J1539</f>
        <v>1220.0219999999999</v>
      </c>
      <c r="X1539" s="9">
        <f t="shared" si="146"/>
        <v>991.44</v>
      </c>
      <c r="Y1539" s="9">
        <f t="shared" si="147"/>
        <v>228.58</v>
      </c>
      <c r="Z1539" s="10">
        <f t="shared" si="148"/>
        <v>0.18740000000000001</v>
      </c>
      <c r="AA1539" s="4" t="str">
        <f t="shared" si="149"/>
        <v>High Value</v>
      </c>
    </row>
    <row r="1540" spans="1:27" ht="15" customHeight="1" x14ac:dyDescent="0.3">
      <c r="A1540" s="4" t="str">
        <f>Cleaned_SalesTable!A1540</f>
        <v>SALE1538</v>
      </c>
      <c r="B1540" s="26">
        <f>Cleaned_SalesTable!B1540</f>
        <v>45927</v>
      </c>
      <c r="C1540" s="4" t="str">
        <f t="shared" si="144"/>
        <v>Sep-2025</v>
      </c>
      <c r="D1540" s="24">
        <f t="shared" si="145"/>
        <v>2025</v>
      </c>
      <c r="E1540" s="4" t="str">
        <f>Cleaned_SalesTable!C1540</f>
        <v>CUST1007</v>
      </c>
      <c r="F1540" s="4" t="str">
        <f>VLOOKUP(E1540,Cleaned_CustomerTable!$A:$H,2,FALSE())</f>
        <v>Daniel Boyd</v>
      </c>
      <c r="G1540" s="24">
        <f>VLOOKUP(E1540,Cleaned_CustomerTable!$A:$H,3,FALSE())</f>
        <v>29</v>
      </c>
      <c r="H1540" s="4" t="str">
        <f>VLOOKUP(E1540,Cleaned_CustomerTable!$A:$H,8,FALSE())</f>
        <v>Bronze</v>
      </c>
      <c r="I1540" s="4" t="str">
        <f>VLOOKUP(E1540,Cleaned_CustomerTable!$A:$H,6,FALSE())</f>
        <v>West Virginia</v>
      </c>
      <c r="J1540" s="4" t="str">
        <f>Cleaned_SalesTable!D1540</f>
        <v>PROD54</v>
      </c>
      <c r="K1540" s="4" t="str">
        <f>VLOOKUP(J1540,Cleaned_ProductTable!$A:$F,2,FALSE())</f>
        <v>Sports Stopwatch Pro</v>
      </c>
      <c r="L1540" s="4" t="str">
        <f>VLOOKUP(J1540,Cleaned_ProductTable!$A:$F,3,FALSE())</f>
        <v>Sports</v>
      </c>
      <c r="M1540" s="4" t="str">
        <f>VLOOKUP(J1540,Cleaned_ProductTable!$A:$F,4,FALSE())</f>
        <v>Thompson-French</v>
      </c>
      <c r="N1540" s="4">
        <f>VLOOKUP(J1540,Cleaned_ProductTable!$A:$F,5,FALSE())</f>
        <v>434.84</v>
      </c>
      <c r="O1540" s="4" t="str">
        <f>Cleaned_SalesTable!E1540</f>
        <v>STORE17</v>
      </c>
      <c r="P1540" s="4" t="str">
        <f>VLOOKUP(O1540,Cleaned_StoreTable!$A:$F,2,FALSE())</f>
        <v>Holloway Ltd</v>
      </c>
      <c r="Q1540" s="4" t="str">
        <f>VLOOKUP(O1540,Cleaned_StoreTable!$A:$F,3,FALSE())</f>
        <v>North</v>
      </c>
      <c r="R1540" s="4" t="str">
        <f>VLOOKUP(O1540,Cleaned_StoreTable!$A:$F,5,FALSE())</f>
        <v>Flagship</v>
      </c>
      <c r="S1540" s="4">
        <f>Cleaned_SalesTable!F1540</f>
        <v>2</v>
      </c>
      <c r="T1540" s="9">
        <f>Cleaned_SalesTable!G1540</f>
        <v>700.91</v>
      </c>
      <c r="U1540" s="8">
        <f>Cleaned_SalesTable!H1540</f>
        <v>0.1</v>
      </c>
      <c r="V1540" s="4" t="str">
        <f>Cleaned_SalesTable!I1540</f>
        <v>PayPal</v>
      </c>
      <c r="W1540" s="9">
        <f>Cleaned_SalesTable!J1540</f>
        <v>1261.6379999999999</v>
      </c>
      <c r="X1540" s="9">
        <f t="shared" si="146"/>
        <v>869.68</v>
      </c>
      <c r="Y1540" s="9">
        <f t="shared" si="147"/>
        <v>391.96</v>
      </c>
      <c r="Z1540" s="10">
        <f t="shared" si="148"/>
        <v>0.31069999999999998</v>
      </c>
      <c r="AA1540" s="4" t="str">
        <f t="shared" si="149"/>
        <v>High Value</v>
      </c>
    </row>
    <row r="1541" spans="1:27" ht="15" customHeight="1" x14ac:dyDescent="0.3">
      <c r="A1541" s="4" t="str">
        <f>Cleaned_SalesTable!A1541</f>
        <v>SALE1539</v>
      </c>
      <c r="B1541" s="26">
        <f>Cleaned_SalesTable!B1541</f>
        <v>45775</v>
      </c>
      <c r="C1541" s="4" t="str">
        <f t="shared" si="144"/>
        <v>Apr-2025</v>
      </c>
      <c r="D1541" s="24">
        <f t="shared" si="145"/>
        <v>2025</v>
      </c>
      <c r="E1541" s="4" t="str">
        <f>Cleaned_SalesTable!C1541</f>
        <v>CUST1072</v>
      </c>
      <c r="F1541" s="4" t="str">
        <f>VLOOKUP(E1541,Cleaned_CustomerTable!$A:$H,2,FALSE())</f>
        <v>Tonya Burch</v>
      </c>
      <c r="G1541" s="24">
        <f>VLOOKUP(E1541,Cleaned_CustomerTable!$A:$H,3,FALSE())</f>
        <v>39</v>
      </c>
      <c r="H1541" s="4" t="str">
        <f>VLOOKUP(E1541,Cleaned_CustomerTable!$A:$H,8,FALSE())</f>
        <v>Gold</v>
      </c>
      <c r="I1541" s="4" t="str">
        <f>VLOOKUP(E1541,Cleaned_CustomerTable!$A:$H,6,FALSE())</f>
        <v>Iowa</v>
      </c>
      <c r="J1541" s="4" t="str">
        <f>Cleaned_SalesTable!D1541</f>
        <v>PROD15</v>
      </c>
      <c r="K1541" s="4" t="str">
        <f>VLOOKUP(J1541,Cleaned_ProductTable!$A:$F,2,FALSE())</f>
        <v>4K Home Projector</v>
      </c>
      <c r="L1541" s="4" t="str">
        <f>VLOOKUP(J1541,Cleaned_ProductTable!$A:$F,3,FALSE())</f>
        <v>Electronics</v>
      </c>
      <c r="M1541" s="4" t="str">
        <f>VLOOKUP(J1541,Cleaned_ProductTable!$A:$F,4,FALSE())</f>
        <v>Thomas LLC</v>
      </c>
      <c r="N1541" s="4">
        <f>VLOOKUP(J1541,Cleaned_ProductTable!$A:$F,5,FALSE())</f>
        <v>465.34</v>
      </c>
      <c r="O1541" s="4" t="str">
        <f>Cleaned_SalesTable!E1541</f>
        <v>STORE12</v>
      </c>
      <c r="P1541" s="4" t="str">
        <f>VLOOKUP(O1541,Cleaned_StoreTable!$A:$F,2,FALSE())</f>
        <v>Thomas, Bridges and Harris</v>
      </c>
      <c r="Q1541" s="4" t="str">
        <f>VLOOKUP(O1541,Cleaned_StoreTable!$A:$F,3,FALSE())</f>
        <v>North</v>
      </c>
      <c r="R1541" s="4" t="str">
        <f>VLOOKUP(O1541,Cleaned_StoreTable!$A:$F,5,FALSE())</f>
        <v>Online</v>
      </c>
      <c r="S1541" s="4">
        <f>Cleaned_SalesTable!F1541</f>
        <v>4</v>
      </c>
      <c r="T1541" s="9">
        <f>Cleaned_SalesTable!G1541</f>
        <v>935.98</v>
      </c>
      <c r="U1541" s="8">
        <f>Cleaned_SalesTable!H1541</f>
        <v>0.11</v>
      </c>
      <c r="V1541" s="4" t="str">
        <f>Cleaned_SalesTable!I1541</f>
        <v>PayPal</v>
      </c>
      <c r="W1541" s="9">
        <f>Cleaned_SalesTable!J1541</f>
        <v>3332.0888</v>
      </c>
      <c r="X1541" s="9">
        <f t="shared" si="146"/>
        <v>1861.36</v>
      </c>
      <c r="Y1541" s="9">
        <f t="shared" si="147"/>
        <v>1470.73</v>
      </c>
      <c r="Z1541" s="10">
        <f t="shared" si="148"/>
        <v>0.44140000000000001</v>
      </c>
      <c r="AA1541" s="4" t="str">
        <f t="shared" si="149"/>
        <v>High Value</v>
      </c>
    </row>
    <row r="1542" spans="1:27" ht="15" customHeight="1" x14ac:dyDescent="0.3">
      <c r="A1542" s="4" t="str">
        <f>Cleaned_SalesTable!A1542</f>
        <v>SALE1540</v>
      </c>
      <c r="B1542" s="26">
        <f>Cleaned_SalesTable!B1542</f>
        <v>45849</v>
      </c>
      <c r="C1542" s="4" t="str">
        <f t="shared" si="144"/>
        <v>Jul-2025</v>
      </c>
      <c r="D1542" s="24">
        <f t="shared" si="145"/>
        <v>2025</v>
      </c>
      <c r="E1542" s="4" t="str">
        <f>Cleaned_SalesTable!C1542</f>
        <v>CUST1485</v>
      </c>
      <c r="F1542" s="4" t="str">
        <f>VLOOKUP(E1542,Cleaned_CustomerTable!$A:$H,2,FALSE())</f>
        <v>Sara Ingram</v>
      </c>
      <c r="G1542" s="24">
        <f>VLOOKUP(E1542,Cleaned_CustomerTable!$A:$H,3,FALSE())</f>
        <v>46</v>
      </c>
      <c r="H1542" s="4" t="str">
        <f>VLOOKUP(E1542,Cleaned_CustomerTable!$A:$H,8,FALSE())</f>
        <v>Bronze</v>
      </c>
      <c r="I1542" s="4" t="str">
        <f>VLOOKUP(E1542,Cleaned_CustomerTable!$A:$H,6,FALSE())</f>
        <v>Virginia</v>
      </c>
      <c r="J1542" s="4" t="str">
        <f>Cleaned_SalesTable!D1542</f>
        <v>PROD76</v>
      </c>
      <c r="K1542" s="4" t="str">
        <f>VLOOKUP(J1542,Cleaned_ProductTable!$A:$F,2,FALSE())</f>
        <v>Wireless Mouse</v>
      </c>
      <c r="L1542" s="4" t="str">
        <f>VLOOKUP(J1542,Cleaned_ProductTable!$A:$F,3,FALSE())</f>
        <v>Electronics</v>
      </c>
      <c r="M1542" s="4" t="str">
        <f>VLOOKUP(J1542,Cleaned_ProductTable!$A:$F,4,FALSE())</f>
        <v>Larson Ltd</v>
      </c>
      <c r="N1542" s="4">
        <f>VLOOKUP(J1542,Cleaned_ProductTable!$A:$F,5,FALSE())</f>
        <v>392.89</v>
      </c>
      <c r="O1542" s="4" t="str">
        <f>Cleaned_SalesTable!E1542</f>
        <v>STORE16</v>
      </c>
      <c r="P1542" s="4" t="str">
        <f>VLOOKUP(O1542,Cleaned_StoreTable!$A:$F,2,FALSE())</f>
        <v>Frederick-Wright</v>
      </c>
      <c r="Q1542" s="4" t="str">
        <f>VLOOKUP(O1542,Cleaned_StoreTable!$A:$F,3,FALSE())</f>
        <v>West</v>
      </c>
      <c r="R1542" s="4" t="str">
        <f>VLOOKUP(O1542,Cleaned_StoreTable!$A:$F,5,FALSE())</f>
        <v>Flagship</v>
      </c>
      <c r="S1542" s="4">
        <f>Cleaned_SalesTable!F1542</f>
        <v>1</v>
      </c>
      <c r="T1542" s="9">
        <f>Cleaned_SalesTable!G1542</f>
        <v>539.9</v>
      </c>
      <c r="U1542" s="8">
        <f>Cleaned_SalesTable!H1542</f>
        <v>7.0000000000000007E-2</v>
      </c>
      <c r="V1542" s="4" t="str">
        <f>Cleaned_SalesTable!I1542</f>
        <v>Credit Card</v>
      </c>
      <c r="W1542" s="9">
        <f>Cleaned_SalesTable!J1542</f>
        <v>502.10700000000003</v>
      </c>
      <c r="X1542" s="9">
        <f t="shared" si="146"/>
        <v>392.89</v>
      </c>
      <c r="Y1542" s="9">
        <f t="shared" si="147"/>
        <v>109.22</v>
      </c>
      <c r="Z1542" s="10">
        <f t="shared" si="148"/>
        <v>0.2175</v>
      </c>
      <c r="AA1542" s="4" t="str">
        <f t="shared" si="149"/>
        <v>Standard</v>
      </c>
    </row>
    <row r="1543" spans="1:27" ht="15" customHeight="1" x14ac:dyDescent="0.3">
      <c r="A1543" s="4" t="str">
        <f>Cleaned_SalesTable!A1543</f>
        <v>SALE1541</v>
      </c>
      <c r="B1543" s="26">
        <f>Cleaned_SalesTable!B1543</f>
        <v>45573</v>
      </c>
      <c r="C1543" s="4" t="str">
        <f t="shared" si="144"/>
        <v>Oct-2024</v>
      </c>
      <c r="D1543" s="24">
        <f t="shared" si="145"/>
        <v>2024</v>
      </c>
      <c r="E1543" s="4" t="str">
        <f>Cleaned_SalesTable!C1543</f>
        <v>CUST1171</v>
      </c>
      <c r="F1543" s="4" t="str">
        <f>VLOOKUP(E1543,Cleaned_CustomerTable!$A:$H,2,FALSE())</f>
        <v>Amy Wilson</v>
      </c>
      <c r="G1543" s="24">
        <f>VLOOKUP(E1543,Cleaned_CustomerTable!$A:$H,3,FALSE())</f>
        <v>44</v>
      </c>
      <c r="H1543" s="4" t="str">
        <f>VLOOKUP(E1543,Cleaned_CustomerTable!$A:$H,8,FALSE())</f>
        <v>Platinum</v>
      </c>
      <c r="I1543" s="4" t="str">
        <f>VLOOKUP(E1543,Cleaned_CustomerTable!$A:$H,6,FALSE())</f>
        <v>Indiana</v>
      </c>
      <c r="J1543" s="4" t="str">
        <f>Cleaned_SalesTable!D1543</f>
        <v>PROD40</v>
      </c>
      <c r="K1543" s="4" t="str">
        <f>VLOOKUP(J1543,Cleaned_ProductTable!$A:$F,2,FALSE())</f>
        <v>Noise-Canceling Headphones</v>
      </c>
      <c r="L1543" s="4" t="str">
        <f>VLOOKUP(J1543,Cleaned_ProductTable!$A:$F,3,FALSE())</f>
        <v>Electronics</v>
      </c>
      <c r="M1543" s="4" t="str">
        <f>VLOOKUP(J1543,Cleaned_ProductTable!$A:$F,4,FALSE())</f>
        <v>Taylor-Hart</v>
      </c>
      <c r="N1543" s="4">
        <f>VLOOKUP(J1543,Cleaned_ProductTable!$A:$F,5,FALSE())</f>
        <v>38.520000000000003</v>
      </c>
      <c r="O1543" s="4" t="str">
        <f>Cleaned_SalesTable!E1543</f>
        <v>STORE6</v>
      </c>
      <c r="P1543" s="4" t="str">
        <f>VLOOKUP(O1543,Cleaned_StoreTable!$A:$F,2,FALSE())</f>
        <v>Benson-Elliott</v>
      </c>
      <c r="Q1543" s="4" t="str">
        <f>VLOOKUP(O1543,Cleaned_StoreTable!$A:$F,3,FALSE())</f>
        <v>East</v>
      </c>
      <c r="R1543" s="4" t="str">
        <f>VLOOKUP(O1543,Cleaned_StoreTable!$A:$F,5,FALSE())</f>
        <v>Online</v>
      </c>
      <c r="S1543" s="4">
        <f>Cleaned_SalesTable!F1543</f>
        <v>1</v>
      </c>
      <c r="T1543" s="9">
        <f>Cleaned_SalesTable!G1543</f>
        <v>312.81</v>
      </c>
      <c r="U1543" s="8">
        <f>Cleaned_SalesTable!H1543</f>
        <v>0.14000000000000001</v>
      </c>
      <c r="V1543" s="4" t="str">
        <f>Cleaned_SalesTable!I1543</f>
        <v>PayPal</v>
      </c>
      <c r="W1543" s="9">
        <f>Cleaned_SalesTable!J1543</f>
        <v>269.01659999999998</v>
      </c>
      <c r="X1543" s="9">
        <f t="shared" si="146"/>
        <v>38.520000000000003</v>
      </c>
      <c r="Y1543" s="9">
        <f t="shared" si="147"/>
        <v>230.5</v>
      </c>
      <c r="Z1543" s="10">
        <f t="shared" si="148"/>
        <v>0.85680000000000001</v>
      </c>
      <c r="AA1543" s="4" t="str">
        <f t="shared" si="149"/>
        <v>Standard</v>
      </c>
    </row>
    <row r="1544" spans="1:27" ht="15" customHeight="1" x14ac:dyDescent="0.3">
      <c r="A1544" s="4" t="str">
        <f>Cleaned_SalesTable!A1544</f>
        <v>SALE1542</v>
      </c>
      <c r="B1544" s="26">
        <f>Cleaned_SalesTable!B1544</f>
        <v>45356</v>
      </c>
      <c r="C1544" s="4" t="str">
        <f t="shared" si="144"/>
        <v>Mar-2024</v>
      </c>
      <c r="D1544" s="24">
        <f t="shared" si="145"/>
        <v>2024</v>
      </c>
      <c r="E1544" s="4" t="str">
        <f>Cleaned_SalesTable!C1544</f>
        <v>CUST1249</v>
      </c>
      <c r="F1544" s="4" t="str">
        <f>VLOOKUP(E1544,Cleaned_CustomerTable!$A:$H,2,FALSE())</f>
        <v>Lauren George</v>
      </c>
      <c r="G1544" s="24">
        <f>VLOOKUP(E1544,Cleaned_CustomerTable!$A:$H,3,FALSE())</f>
        <v>41</v>
      </c>
      <c r="H1544" s="4" t="str">
        <f>VLOOKUP(E1544,Cleaned_CustomerTable!$A:$H,8,FALSE())</f>
        <v>Gold</v>
      </c>
      <c r="I1544" s="4" t="str">
        <f>VLOOKUP(E1544,Cleaned_CustomerTable!$A:$H,6,FALSE())</f>
        <v>New York</v>
      </c>
      <c r="J1544" s="4" t="str">
        <f>Cleaned_SalesTable!D1544</f>
        <v>PROD48</v>
      </c>
      <c r="K1544" s="4" t="str">
        <f>VLOOKUP(J1544,Cleaned_ProductTable!$A:$F,2,FALSE())</f>
        <v>Car Dashboard Phone Holder</v>
      </c>
      <c r="L1544" s="4" t="str">
        <f>VLOOKUP(J1544,Cleaned_ProductTable!$A:$F,3,FALSE())</f>
        <v>Electronics</v>
      </c>
      <c r="M1544" s="4" t="str">
        <f>VLOOKUP(J1544,Cleaned_ProductTable!$A:$F,4,FALSE())</f>
        <v>Byrd, Stewart and Valdez</v>
      </c>
      <c r="N1544" s="4">
        <f>VLOOKUP(J1544,Cleaned_ProductTable!$A:$F,5,FALSE())</f>
        <v>177.98</v>
      </c>
      <c r="O1544" s="4" t="str">
        <f>Cleaned_SalesTable!E1544</f>
        <v>STORE7</v>
      </c>
      <c r="P1544" s="4" t="str">
        <f>VLOOKUP(O1544,Cleaned_StoreTable!$A:$F,2,FALSE())</f>
        <v>Martinez-Mullins</v>
      </c>
      <c r="Q1544" s="4" t="str">
        <f>VLOOKUP(O1544,Cleaned_StoreTable!$A:$F,3,FALSE())</f>
        <v>South</v>
      </c>
      <c r="R1544" s="4" t="str">
        <f>VLOOKUP(O1544,Cleaned_StoreTable!$A:$F,5,FALSE())</f>
        <v>Online</v>
      </c>
      <c r="S1544" s="4">
        <f>Cleaned_SalesTable!F1544</f>
        <v>3</v>
      </c>
      <c r="T1544" s="9">
        <f>Cleaned_SalesTable!G1544</f>
        <v>855.96</v>
      </c>
      <c r="U1544" s="8">
        <f>Cleaned_SalesTable!H1544</f>
        <v>0.28999999999999998</v>
      </c>
      <c r="V1544" s="4" t="str">
        <f>Cleaned_SalesTable!I1544</f>
        <v>COD</v>
      </c>
      <c r="W1544" s="9">
        <f>Cleaned_SalesTable!J1544</f>
        <v>1823.1948</v>
      </c>
      <c r="X1544" s="9">
        <f t="shared" si="146"/>
        <v>533.94000000000005</v>
      </c>
      <c r="Y1544" s="9">
        <f t="shared" si="147"/>
        <v>1289.25</v>
      </c>
      <c r="Z1544" s="10">
        <f t="shared" si="148"/>
        <v>0.70709999999999995</v>
      </c>
      <c r="AA1544" s="4" t="str">
        <f t="shared" si="149"/>
        <v>High Value</v>
      </c>
    </row>
    <row r="1545" spans="1:27" ht="15" customHeight="1" x14ac:dyDescent="0.3">
      <c r="A1545" s="4" t="str">
        <f>Cleaned_SalesTable!A1545</f>
        <v>SALE1543</v>
      </c>
      <c r="B1545" s="26">
        <f>Cleaned_SalesTable!B1545</f>
        <v>45326</v>
      </c>
      <c r="C1545" s="4" t="str">
        <f t="shared" si="144"/>
        <v>Feb-2024</v>
      </c>
      <c r="D1545" s="24">
        <f t="shared" si="145"/>
        <v>2024</v>
      </c>
      <c r="E1545" s="4" t="str">
        <f>Cleaned_SalesTable!C1545</f>
        <v>CUST1355</v>
      </c>
      <c r="F1545" s="4" t="str">
        <f>VLOOKUP(E1545,Cleaned_CustomerTable!$A:$H,2,FALSE())</f>
        <v>Carlos Flores</v>
      </c>
      <c r="G1545" s="24">
        <f>VLOOKUP(E1545,Cleaned_CustomerTable!$A:$H,3,FALSE())</f>
        <v>20</v>
      </c>
      <c r="H1545" s="4" t="str">
        <f>VLOOKUP(E1545,Cleaned_CustomerTable!$A:$H,8,FALSE())</f>
        <v>Gold</v>
      </c>
      <c r="I1545" s="4" t="str">
        <f>VLOOKUP(E1545,Cleaned_CustomerTable!$A:$H,6,FALSE())</f>
        <v>Washington</v>
      </c>
      <c r="J1545" s="4" t="str">
        <f>Cleaned_SalesTable!D1545</f>
        <v>PROD1</v>
      </c>
      <c r="K1545" s="4" t="str">
        <f>VLOOKUP(J1545,Cleaned_ProductTable!$A:$F,2,FALSE())</f>
        <v>Men's Graphic T-Shirt</v>
      </c>
      <c r="L1545" s="4" t="str">
        <f>VLOOKUP(J1545,Cleaned_ProductTable!$A:$F,3,FALSE())</f>
        <v>Clothing</v>
      </c>
      <c r="M1545" s="4" t="str">
        <f>VLOOKUP(J1545,Cleaned_ProductTable!$A:$F,4,FALSE())</f>
        <v>Terry-Moore</v>
      </c>
      <c r="N1545" s="4">
        <f>VLOOKUP(J1545,Cleaned_ProductTable!$A:$F,5,FALSE())</f>
        <v>342.56</v>
      </c>
      <c r="O1545" s="4" t="str">
        <f>Cleaned_SalesTable!E1545</f>
        <v>STORE11</v>
      </c>
      <c r="P1545" s="4" t="str">
        <f>VLOOKUP(O1545,Cleaned_StoreTable!$A:$F,2,FALSE())</f>
        <v>Aguirre-Keller</v>
      </c>
      <c r="Q1545" s="4" t="str">
        <f>VLOOKUP(O1545,Cleaned_StoreTable!$A:$F,3,FALSE())</f>
        <v>South</v>
      </c>
      <c r="R1545" s="4" t="str">
        <f>VLOOKUP(O1545,Cleaned_StoreTable!$A:$F,5,FALSE())</f>
        <v>Online</v>
      </c>
      <c r="S1545" s="4">
        <f>Cleaned_SalesTable!F1545</f>
        <v>3</v>
      </c>
      <c r="T1545" s="9">
        <f>Cleaned_SalesTable!G1545</f>
        <v>305</v>
      </c>
      <c r="U1545" s="8">
        <f>Cleaned_SalesTable!H1545</f>
        <v>0.01</v>
      </c>
      <c r="V1545" s="4" t="str">
        <f>Cleaned_SalesTable!I1545</f>
        <v>COD</v>
      </c>
      <c r="W1545" s="9">
        <f>Cleaned_SalesTable!J1545</f>
        <v>905.85</v>
      </c>
      <c r="X1545" s="9">
        <f t="shared" si="146"/>
        <v>1027.68</v>
      </c>
      <c r="Y1545" s="9">
        <f t="shared" si="147"/>
        <v>-121.83</v>
      </c>
      <c r="Z1545" s="10">
        <f t="shared" si="148"/>
        <v>-0.13450000000000001</v>
      </c>
      <c r="AA1545" s="4" t="str">
        <f t="shared" si="149"/>
        <v>Standard</v>
      </c>
    </row>
    <row r="1546" spans="1:27" ht="15" customHeight="1" x14ac:dyDescent="0.3">
      <c r="A1546" s="4" t="str">
        <f>Cleaned_SalesTable!A1546</f>
        <v>SALE1544</v>
      </c>
      <c r="B1546" s="26">
        <f>Cleaned_SalesTable!B1546</f>
        <v>45361</v>
      </c>
      <c r="C1546" s="4" t="str">
        <f t="shared" si="144"/>
        <v>Mar-2024</v>
      </c>
      <c r="D1546" s="24">
        <f t="shared" si="145"/>
        <v>2024</v>
      </c>
      <c r="E1546" s="4" t="str">
        <f>Cleaned_SalesTable!C1546</f>
        <v>CUST1468</v>
      </c>
      <c r="F1546" s="4" t="str">
        <f>VLOOKUP(E1546,Cleaned_CustomerTable!$A:$H,2,FALSE())</f>
        <v>Gregory Curtis</v>
      </c>
      <c r="G1546" s="24">
        <f>VLOOKUP(E1546,Cleaned_CustomerTable!$A:$H,3,FALSE())</f>
        <v>45</v>
      </c>
      <c r="H1546" s="4" t="str">
        <f>VLOOKUP(E1546,Cleaned_CustomerTable!$A:$H,8,FALSE())</f>
        <v>Bronze</v>
      </c>
      <c r="I1546" s="4" t="str">
        <f>VLOOKUP(E1546,Cleaned_CustomerTable!$A:$H,6,FALSE())</f>
        <v>Vermont</v>
      </c>
      <c r="J1546" s="4" t="str">
        <f>Cleaned_SalesTable!D1546</f>
        <v>PROD99</v>
      </c>
      <c r="K1546" s="4" t="str">
        <f>VLOOKUP(J1546,Cleaned_ProductTable!$A:$F,2,FALSE())</f>
        <v>Stainless Steel Cookware Set</v>
      </c>
      <c r="L1546" s="4" t="str">
        <f>VLOOKUP(J1546,Cleaned_ProductTable!$A:$F,3,FALSE())</f>
        <v>Home</v>
      </c>
      <c r="M1546" s="4" t="str">
        <f>VLOOKUP(J1546,Cleaned_ProductTable!$A:$F,4,FALSE())</f>
        <v>Campbell Ltd</v>
      </c>
      <c r="N1546" s="4">
        <f>VLOOKUP(J1546,Cleaned_ProductTable!$A:$F,5,FALSE())</f>
        <v>201.41</v>
      </c>
      <c r="O1546" s="4" t="str">
        <f>Cleaned_SalesTable!E1546</f>
        <v>STORE12</v>
      </c>
      <c r="P1546" s="4" t="str">
        <f>VLOOKUP(O1546,Cleaned_StoreTable!$A:$F,2,FALSE())</f>
        <v>Thomas, Bridges and Harris</v>
      </c>
      <c r="Q1546" s="4" t="str">
        <f>VLOOKUP(O1546,Cleaned_StoreTable!$A:$F,3,FALSE())</f>
        <v>North</v>
      </c>
      <c r="R1546" s="4" t="str">
        <f>VLOOKUP(O1546,Cleaned_StoreTable!$A:$F,5,FALSE())</f>
        <v>Online</v>
      </c>
      <c r="S1546" s="4">
        <f>Cleaned_SalesTable!F1546</f>
        <v>3</v>
      </c>
      <c r="T1546" s="9">
        <f>Cleaned_SalesTable!G1546</f>
        <v>831.15</v>
      </c>
      <c r="U1546" s="8">
        <f>Cleaned_SalesTable!H1546</f>
        <v>0.19</v>
      </c>
      <c r="V1546" s="4" t="str">
        <f>Cleaned_SalesTable!I1546</f>
        <v>Credit Card</v>
      </c>
      <c r="W1546" s="9">
        <f>Cleaned_SalesTable!J1546</f>
        <v>2019.6945000000001</v>
      </c>
      <c r="X1546" s="9">
        <f t="shared" si="146"/>
        <v>604.23</v>
      </c>
      <c r="Y1546" s="9">
        <f t="shared" si="147"/>
        <v>1415.46</v>
      </c>
      <c r="Z1546" s="10">
        <f t="shared" si="148"/>
        <v>0.70079999999999998</v>
      </c>
      <c r="AA1546" s="4" t="str">
        <f t="shared" si="149"/>
        <v>High Value</v>
      </c>
    </row>
    <row r="1547" spans="1:27" ht="15" customHeight="1" x14ac:dyDescent="0.3">
      <c r="A1547" s="4" t="str">
        <f>Cleaned_SalesTable!A1547</f>
        <v>SALE1545</v>
      </c>
      <c r="B1547" s="26">
        <f>Cleaned_SalesTable!B1547</f>
        <v>45926</v>
      </c>
      <c r="C1547" s="4" t="str">
        <f t="shared" si="144"/>
        <v>Sep-2025</v>
      </c>
      <c r="D1547" s="24">
        <f t="shared" si="145"/>
        <v>2025</v>
      </c>
      <c r="E1547" s="4" t="str">
        <f>Cleaned_SalesTable!C1547</f>
        <v>CUST1207</v>
      </c>
      <c r="F1547" s="4" t="str">
        <f>VLOOKUP(E1547,Cleaned_CustomerTable!$A:$H,2,FALSE())</f>
        <v>Jacqueline Pacheco</v>
      </c>
      <c r="G1547" s="24">
        <f>VLOOKUP(E1547,Cleaned_CustomerTable!$A:$H,3,FALSE())</f>
        <v>28</v>
      </c>
      <c r="H1547" s="4" t="str">
        <f>VLOOKUP(E1547,Cleaned_CustomerTable!$A:$H,8,FALSE())</f>
        <v>Bronze</v>
      </c>
      <c r="I1547" s="4" t="str">
        <f>VLOOKUP(E1547,Cleaned_CustomerTable!$A:$H,6,FALSE())</f>
        <v>New Jersey</v>
      </c>
      <c r="J1547" s="4" t="str">
        <f>Cleaned_SalesTable!D1547</f>
        <v>PROD96</v>
      </c>
      <c r="K1547" s="4" t="str">
        <f>VLOOKUP(J1547,Cleaned_ProductTable!$A:$F,2,FALSE())</f>
        <v>Women's Formal Blazer</v>
      </c>
      <c r="L1547" s="4" t="str">
        <f>VLOOKUP(J1547,Cleaned_ProductTable!$A:$F,3,FALSE())</f>
        <v>Clothing</v>
      </c>
      <c r="M1547" s="4" t="str">
        <f>VLOOKUP(J1547,Cleaned_ProductTable!$A:$F,4,FALSE())</f>
        <v>Phillips and Sons</v>
      </c>
      <c r="N1547" s="4">
        <f>VLOOKUP(J1547,Cleaned_ProductTable!$A:$F,5,FALSE())</f>
        <v>358.47</v>
      </c>
      <c r="O1547" s="4" t="str">
        <f>Cleaned_SalesTable!E1547</f>
        <v>STORE3</v>
      </c>
      <c r="P1547" s="4" t="str">
        <f>VLOOKUP(O1547,Cleaned_StoreTable!$A:$F,2,FALSE())</f>
        <v>Johnson-Wright</v>
      </c>
      <c r="Q1547" s="4" t="str">
        <f>VLOOKUP(O1547,Cleaned_StoreTable!$A:$F,3,FALSE())</f>
        <v>North</v>
      </c>
      <c r="R1547" s="4" t="str">
        <f>VLOOKUP(O1547,Cleaned_StoreTable!$A:$F,5,FALSE())</f>
        <v>Outlet</v>
      </c>
      <c r="S1547" s="4">
        <f>Cleaned_SalesTable!F1547</f>
        <v>2</v>
      </c>
      <c r="T1547" s="9">
        <f>Cleaned_SalesTable!G1547</f>
        <v>644.97</v>
      </c>
      <c r="U1547" s="8">
        <f>Cleaned_SalesTable!H1547</f>
        <v>0.24</v>
      </c>
      <c r="V1547" s="4" t="str">
        <f>Cleaned_SalesTable!I1547</f>
        <v>COD</v>
      </c>
      <c r="W1547" s="9">
        <f>Cleaned_SalesTable!J1547</f>
        <v>980.35440000000006</v>
      </c>
      <c r="X1547" s="9">
        <f t="shared" si="146"/>
        <v>716.94</v>
      </c>
      <c r="Y1547" s="9">
        <f t="shared" si="147"/>
        <v>263.41000000000003</v>
      </c>
      <c r="Z1547" s="10">
        <f t="shared" si="148"/>
        <v>0.26869999999999999</v>
      </c>
      <c r="AA1547" s="4" t="str">
        <f t="shared" si="149"/>
        <v>Standard</v>
      </c>
    </row>
    <row r="1548" spans="1:27" ht="15" customHeight="1" x14ac:dyDescent="0.3">
      <c r="A1548" s="4" t="str">
        <f>Cleaned_SalesTable!A1548</f>
        <v>SALE1546</v>
      </c>
      <c r="B1548" s="26">
        <f>Cleaned_SalesTable!B1548</f>
        <v>45839</v>
      </c>
      <c r="C1548" s="4" t="str">
        <f t="shared" si="144"/>
        <v>Jul-2025</v>
      </c>
      <c r="D1548" s="24">
        <f t="shared" si="145"/>
        <v>2025</v>
      </c>
      <c r="E1548" s="4" t="str">
        <f>Cleaned_SalesTable!C1548</f>
        <v>CUST1095</v>
      </c>
      <c r="F1548" s="4" t="str">
        <f>VLOOKUP(E1548,Cleaned_CustomerTable!$A:$H,2,FALSE())</f>
        <v>Amy Fowler</v>
      </c>
      <c r="G1548" s="24">
        <f>VLOOKUP(E1548,Cleaned_CustomerTable!$A:$H,3,FALSE())</f>
        <v>62</v>
      </c>
      <c r="H1548" s="4" t="str">
        <f>VLOOKUP(E1548,Cleaned_CustomerTable!$A:$H,8,FALSE())</f>
        <v>Platinum</v>
      </c>
      <c r="I1548" s="4" t="str">
        <f>VLOOKUP(E1548,Cleaned_CustomerTable!$A:$H,6,FALSE())</f>
        <v>New York</v>
      </c>
      <c r="J1548" s="4" t="str">
        <f>Cleaned_SalesTable!D1548</f>
        <v>PROD88</v>
      </c>
      <c r="K1548" s="4" t="str">
        <f>VLOOKUP(J1548,Cleaned_ProductTable!$A:$F,2,FALSE())</f>
        <v>Sports Wrist Sweatbands</v>
      </c>
      <c r="L1548" s="4" t="str">
        <f>VLOOKUP(J1548,Cleaned_ProductTable!$A:$F,3,FALSE())</f>
        <v>Sports</v>
      </c>
      <c r="M1548" s="4" t="str">
        <f>VLOOKUP(J1548,Cleaned_ProductTable!$A:$F,4,FALSE())</f>
        <v>Olsen-Daniels</v>
      </c>
      <c r="N1548" s="4">
        <f>VLOOKUP(J1548,Cleaned_ProductTable!$A:$F,5,FALSE())</f>
        <v>131.24</v>
      </c>
      <c r="O1548" s="4" t="str">
        <f>Cleaned_SalesTable!E1548</f>
        <v>STORE1</v>
      </c>
      <c r="P1548" s="4" t="str">
        <f>VLOOKUP(O1548,Cleaned_StoreTable!$A:$F,2,FALSE())</f>
        <v>Martinez, Adkins and Johnson</v>
      </c>
      <c r="Q1548" s="4" t="str">
        <f>VLOOKUP(O1548,Cleaned_StoreTable!$A:$F,3,FALSE())</f>
        <v>North</v>
      </c>
      <c r="R1548" s="4" t="str">
        <f>VLOOKUP(O1548,Cleaned_StoreTable!$A:$F,5,FALSE())</f>
        <v>Flagship</v>
      </c>
      <c r="S1548" s="4">
        <f>Cleaned_SalesTable!F1548</f>
        <v>1</v>
      </c>
      <c r="T1548" s="9">
        <f>Cleaned_SalesTable!G1548</f>
        <v>149.56</v>
      </c>
      <c r="U1548" s="8">
        <f>Cleaned_SalesTable!H1548</f>
        <v>0.09</v>
      </c>
      <c r="V1548" s="4" t="str">
        <f>Cleaned_SalesTable!I1548</f>
        <v>Credit Card</v>
      </c>
      <c r="W1548" s="9">
        <f>Cleaned_SalesTable!J1548</f>
        <v>136.09960000000001</v>
      </c>
      <c r="X1548" s="9">
        <f t="shared" si="146"/>
        <v>131.24</v>
      </c>
      <c r="Y1548" s="9">
        <f t="shared" si="147"/>
        <v>4.8600000000000003</v>
      </c>
      <c r="Z1548" s="10">
        <f t="shared" si="148"/>
        <v>3.5700000000000003E-2</v>
      </c>
      <c r="AA1548" s="4" t="str">
        <f t="shared" si="149"/>
        <v>Standard</v>
      </c>
    </row>
    <row r="1549" spans="1:27" ht="15" customHeight="1" x14ac:dyDescent="0.3">
      <c r="A1549" s="4" t="str">
        <f>Cleaned_SalesTable!A1549</f>
        <v>SALE1547</v>
      </c>
      <c r="B1549" s="26">
        <f>Cleaned_SalesTable!B1549</f>
        <v>45434</v>
      </c>
      <c r="C1549" s="4" t="str">
        <f t="shared" si="144"/>
        <v>May-2024</v>
      </c>
      <c r="D1549" s="24">
        <f t="shared" si="145"/>
        <v>2024</v>
      </c>
      <c r="E1549" s="4" t="str">
        <f>Cleaned_SalesTable!C1549</f>
        <v>CUST1217</v>
      </c>
      <c r="F1549" s="4" t="str">
        <f>VLOOKUP(E1549,Cleaned_CustomerTable!$A:$H,2,FALSE())</f>
        <v>Kathy Copeland</v>
      </c>
      <c r="G1549" s="24">
        <f>VLOOKUP(E1549,Cleaned_CustomerTable!$A:$H,3,FALSE())</f>
        <v>42</v>
      </c>
      <c r="H1549" s="4" t="str">
        <f>VLOOKUP(E1549,Cleaned_CustomerTable!$A:$H,8,FALSE())</f>
        <v>Silver</v>
      </c>
      <c r="I1549" s="4" t="str">
        <f>VLOOKUP(E1549,Cleaned_CustomerTable!$A:$H,6,FALSE())</f>
        <v>Missouri</v>
      </c>
      <c r="J1549" s="4" t="str">
        <f>Cleaned_SalesTable!D1549</f>
        <v>PROD43</v>
      </c>
      <c r="K1549" s="4" t="str">
        <f>VLOOKUP(J1549,Cleaned_ProductTable!$A:$F,2,FALSE())</f>
        <v>USB External Hard Drive</v>
      </c>
      <c r="L1549" s="4" t="str">
        <f>VLOOKUP(J1549,Cleaned_ProductTable!$A:$F,3,FALSE())</f>
        <v>Electronics</v>
      </c>
      <c r="M1549" s="4" t="str">
        <f>VLOOKUP(J1549,Cleaned_ProductTable!$A:$F,4,FALSE())</f>
        <v>Robinson Inc</v>
      </c>
      <c r="N1549" s="4">
        <f>VLOOKUP(J1549,Cleaned_ProductTable!$A:$F,5,FALSE())</f>
        <v>253.33</v>
      </c>
      <c r="O1549" s="4" t="str">
        <f>Cleaned_SalesTable!E1549</f>
        <v>STORE19</v>
      </c>
      <c r="P1549" s="4" t="str">
        <f>VLOOKUP(O1549,Cleaned_StoreTable!$A:$F,2,FALSE())</f>
        <v>Mann-Austin</v>
      </c>
      <c r="Q1549" s="4" t="str">
        <f>VLOOKUP(O1549,Cleaned_StoreTable!$A:$F,3,FALSE())</f>
        <v>East</v>
      </c>
      <c r="R1549" s="4" t="str">
        <f>VLOOKUP(O1549,Cleaned_StoreTable!$A:$F,5,FALSE())</f>
        <v>Online</v>
      </c>
      <c r="S1549" s="4">
        <f>Cleaned_SalesTable!F1549</f>
        <v>1</v>
      </c>
      <c r="T1549" s="9">
        <f>Cleaned_SalesTable!G1549</f>
        <v>661.77</v>
      </c>
      <c r="U1549" s="8">
        <f>Cleaned_SalesTable!H1549</f>
        <v>0.03</v>
      </c>
      <c r="V1549" s="4" t="str">
        <f>Cleaned_SalesTable!I1549</f>
        <v>PayPal</v>
      </c>
      <c r="W1549" s="9">
        <f>Cleaned_SalesTable!J1549</f>
        <v>641.91690000000006</v>
      </c>
      <c r="X1549" s="9">
        <f t="shared" si="146"/>
        <v>253.33</v>
      </c>
      <c r="Y1549" s="9">
        <f t="shared" si="147"/>
        <v>388.59</v>
      </c>
      <c r="Z1549" s="10">
        <f t="shared" si="148"/>
        <v>0.60540000000000005</v>
      </c>
      <c r="AA1549" s="4" t="str">
        <f t="shared" si="149"/>
        <v>Standard</v>
      </c>
    </row>
    <row r="1550" spans="1:27" ht="15" customHeight="1" x14ac:dyDescent="0.3">
      <c r="A1550" s="4" t="str">
        <f>Cleaned_SalesTable!A1550</f>
        <v>SALE1548</v>
      </c>
      <c r="B1550" s="26">
        <f>Cleaned_SalesTable!B1550</f>
        <v>45819</v>
      </c>
      <c r="C1550" s="4" t="str">
        <f t="shared" si="144"/>
        <v>Jun-2025</v>
      </c>
      <c r="D1550" s="24">
        <f t="shared" si="145"/>
        <v>2025</v>
      </c>
      <c r="E1550" s="4" t="str">
        <f>Cleaned_SalesTable!C1550</f>
        <v>CUST1108</v>
      </c>
      <c r="F1550" s="4" t="str">
        <f>VLOOKUP(E1550,Cleaned_CustomerTable!$A:$H,2,FALSE())</f>
        <v>Travis Holland</v>
      </c>
      <c r="G1550" s="24">
        <f>VLOOKUP(E1550,Cleaned_CustomerTable!$A:$H,3,FALSE())</f>
        <v>38</v>
      </c>
      <c r="H1550" s="4" t="str">
        <f>VLOOKUP(E1550,Cleaned_CustomerTable!$A:$H,8,FALSE())</f>
        <v>Bronze</v>
      </c>
      <c r="I1550" s="4" t="str">
        <f>VLOOKUP(E1550,Cleaned_CustomerTable!$A:$H,6,FALSE())</f>
        <v>New Hampshire</v>
      </c>
      <c r="J1550" s="4" t="str">
        <f>Cleaned_SalesTable!D1550</f>
        <v>PROD94</v>
      </c>
      <c r="K1550" s="4" t="str">
        <f>VLOOKUP(J1550,Cleaned_ProductTable!$A:$F,2,FALSE())</f>
        <v>Vitamin E Body Lotion</v>
      </c>
      <c r="L1550" s="4" t="str">
        <f>VLOOKUP(J1550,Cleaned_ProductTable!$A:$F,3,FALSE())</f>
        <v>Beauty</v>
      </c>
      <c r="M1550" s="4" t="str">
        <f>VLOOKUP(J1550,Cleaned_ProductTable!$A:$F,4,FALSE())</f>
        <v>Hoffman-Williams</v>
      </c>
      <c r="N1550" s="4">
        <f>VLOOKUP(J1550,Cleaned_ProductTable!$A:$F,5,FALSE())</f>
        <v>358.47</v>
      </c>
      <c r="O1550" s="4" t="str">
        <f>Cleaned_SalesTable!E1550</f>
        <v>STORE7</v>
      </c>
      <c r="P1550" s="4" t="str">
        <f>VLOOKUP(O1550,Cleaned_StoreTable!$A:$F,2,FALSE())</f>
        <v>Martinez-Mullins</v>
      </c>
      <c r="Q1550" s="4" t="str">
        <f>VLOOKUP(O1550,Cleaned_StoreTable!$A:$F,3,FALSE())</f>
        <v>South</v>
      </c>
      <c r="R1550" s="4" t="str">
        <f>VLOOKUP(O1550,Cleaned_StoreTable!$A:$F,5,FALSE())</f>
        <v>Online</v>
      </c>
      <c r="S1550" s="4">
        <f>Cleaned_SalesTable!F1550</f>
        <v>3</v>
      </c>
      <c r="T1550" s="9">
        <f>Cleaned_SalesTable!G1550</f>
        <v>99.67</v>
      </c>
      <c r="U1550" s="8">
        <f>Cleaned_SalesTable!H1550</f>
        <v>0.17</v>
      </c>
      <c r="V1550" s="4" t="str">
        <f>Cleaned_SalesTable!I1550</f>
        <v>Credit Card</v>
      </c>
      <c r="W1550" s="9">
        <f>Cleaned_SalesTable!J1550</f>
        <v>248.17830000000001</v>
      </c>
      <c r="X1550" s="9">
        <f t="shared" si="146"/>
        <v>1075.4100000000001</v>
      </c>
      <c r="Y1550" s="9">
        <f t="shared" si="147"/>
        <v>-827.23</v>
      </c>
      <c r="Z1550" s="10">
        <f t="shared" si="148"/>
        <v>-3.3332000000000002</v>
      </c>
      <c r="AA1550" s="4" t="str">
        <f t="shared" si="149"/>
        <v>Standard</v>
      </c>
    </row>
    <row r="1551" spans="1:27" ht="15" customHeight="1" x14ac:dyDescent="0.3">
      <c r="A1551" s="4" t="str">
        <f>Cleaned_SalesTable!A1551</f>
        <v>SALE1549</v>
      </c>
      <c r="B1551" s="26">
        <f>Cleaned_SalesTable!B1551</f>
        <v>45553</v>
      </c>
      <c r="C1551" s="4" t="str">
        <f t="shared" si="144"/>
        <v>Sep-2024</v>
      </c>
      <c r="D1551" s="24">
        <f t="shared" si="145"/>
        <v>2024</v>
      </c>
      <c r="E1551" s="4" t="str">
        <f>Cleaned_SalesTable!C1551</f>
        <v>CUST1221</v>
      </c>
      <c r="F1551" s="4" t="str">
        <f>VLOOKUP(E1551,Cleaned_CustomerTable!$A:$H,2,FALSE())</f>
        <v>Lisa Young</v>
      </c>
      <c r="G1551" s="24">
        <f>VLOOKUP(E1551,Cleaned_CustomerTable!$A:$H,3,FALSE())</f>
        <v>38</v>
      </c>
      <c r="H1551" s="4" t="str">
        <f>VLOOKUP(E1551,Cleaned_CustomerTable!$A:$H,8,FALSE())</f>
        <v>Platinum</v>
      </c>
      <c r="I1551" s="4" t="str">
        <f>VLOOKUP(E1551,Cleaned_CustomerTable!$A:$H,6,FALSE())</f>
        <v>Georgia</v>
      </c>
      <c r="J1551" s="4" t="str">
        <f>Cleaned_SalesTable!D1551</f>
        <v>PROD62</v>
      </c>
      <c r="K1551" s="4" t="str">
        <f>VLOOKUP(J1551,Cleaned_ProductTable!$A:$F,2,FALSE())</f>
        <v>Laptop Cooling Pad</v>
      </c>
      <c r="L1551" s="4" t="str">
        <f>VLOOKUP(J1551,Cleaned_ProductTable!$A:$F,3,FALSE())</f>
        <v>Electronics</v>
      </c>
      <c r="M1551" s="4" t="str">
        <f>VLOOKUP(J1551,Cleaned_ProductTable!$A:$F,4,FALSE())</f>
        <v>Murray, Gould and Ware</v>
      </c>
      <c r="N1551" s="4">
        <f>VLOOKUP(J1551,Cleaned_ProductTable!$A:$F,5,FALSE())</f>
        <v>86.42</v>
      </c>
      <c r="O1551" s="4" t="str">
        <f>Cleaned_SalesTable!E1551</f>
        <v>STORE1</v>
      </c>
      <c r="P1551" s="4" t="str">
        <f>VLOOKUP(O1551,Cleaned_StoreTable!$A:$F,2,FALSE())</f>
        <v>Martinez, Adkins and Johnson</v>
      </c>
      <c r="Q1551" s="4" t="str">
        <f>VLOOKUP(O1551,Cleaned_StoreTable!$A:$F,3,FALSE())</f>
        <v>North</v>
      </c>
      <c r="R1551" s="4" t="str">
        <f>VLOOKUP(O1551,Cleaned_StoreTable!$A:$F,5,FALSE())</f>
        <v>Flagship</v>
      </c>
      <c r="S1551" s="4">
        <f>Cleaned_SalesTable!F1551</f>
        <v>3</v>
      </c>
      <c r="T1551" s="9">
        <f>Cleaned_SalesTable!G1551</f>
        <v>103.66</v>
      </c>
      <c r="U1551" s="8">
        <f>Cleaned_SalesTable!H1551</f>
        <v>0.26</v>
      </c>
      <c r="V1551" s="4" t="str">
        <f>Cleaned_SalesTable!I1551</f>
        <v>COD</v>
      </c>
      <c r="W1551" s="9">
        <f>Cleaned_SalesTable!J1551</f>
        <v>230.12520000000001</v>
      </c>
      <c r="X1551" s="9">
        <f t="shared" si="146"/>
        <v>259.26</v>
      </c>
      <c r="Y1551" s="9">
        <f t="shared" si="147"/>
        <v>-29.13</v>
      </c>
      <c r="Z1551" s="10">
        <f t="shared" si="148"/>
        <v>-0.12659999999999999</v>
      </c>
      <c r="AA1551" s="4" t="str">
        <f t="shared" si="149"/>
        <v>Standard</v>
      </c>
    </row>
    <row r="1552" spans="1:27" ht="15" customHeight="1" x14ac:dyDescent="0.3">
      <c r="A1552" s="4" t="str">
        <f>Cleaned_SalesTable!A1552</f>
        <v>SALE1550</v>
      </c>
      <c r="B1552" s="26">
        <f>Cleaned_SalesTable!B1552</f>
        <v>45258</v>
      </c>
      <c r="C1552" s="4" t="str">
        <f t="shared" si="144"/>
        <v>Nov-2023</v>
      </c>
      <c r="D1552" s="24">
        <f t="shared" si="145"/>
        <v>2023</v>
      </c>
      <c r="E1552" s="4" t="str">
        <f>Cleaned_SalesTable!C1552</f>
        <v>CUST1436</v>
      </c>
      <c r="F1552" s="4" t="str">
        <f>VLOOKUP(E1552,Cleaned_CustomerTable!$A:$H,2,FALSE())</f>
        <v>Sharon Simpson</v>
      </c>
      <c r="G1552" s="24">
        <f>VLOOKUP(E1552,Cleaned_CustomerTable!$A:$H,3,FALSE())</f>
        <v>61</v>
      </c>
      <c r="H1552" s="4" t="str">
        <f>VLOOKUP(E1552,Cleaned_CustomerTable!$A:$H,8,FALSE())</f>
        <v>Gold</v>
      </c>
      <c r="I1552" s="4" t="str">
        <f>VLOOKUP(E1552,Cleaned_CustomerTable!$A:$H,6,FALSE())</f>
        <v>South Dakota</v>
      </c>
      <c r="J1552" s="4" t="str">
        <f>Cleaned_SalesTable!D1552</f>
        <v>PROD40</v>
      </c>
      <c r="K1552" s="4" t="str">
        <f>VLOOKUP(J1552,Cleaned_ProductTable!$A:$F,2,FALSE())</f>
        <v>Noise-Canceling Headphones</v>
      </c>
      <c r="L1552" s="4" t="str">
        <f>VLOOKUP(J1552,Cleaned_ProductTable!$A:$F,3,FALSE())</f>
        <v>Electronics</v>
      </c>
      <c r="M1552" s="4" t="str">
        <f>VLOOKUP(J1552,Cleaned_ProductTable!$A:$F,4,FALSE())</f>
        <v>Taylor-Hart</v>
      </c>
      <c r="N1552" s="4">
        <f>VLOOKUP(J1552,Cleaned_ProductTable!$A:$F,5,FALSE())</f>
        <v>38.520000000000003</v>
      </c>
      <c r="O1552" s="4" t="str">
        <f>Cleaned_SalesTable!E1552</f>
        <v>STORE2</v>
      </c>
      <c r="P1552" s="4" t="str">
        <f>VLOOKUP(O1552,Cleaned_StoreTable!$A:$F,2,FALSE())</f>
        <v>Black-Horn</v>
      </c>
      <c r="Q1552" s="4" t="str">
        <f>VLOOKUP(O1552,Cleaned_StoreTable!$A:$F,3,FALSE())</f>
        <v>South</v>
      </c>
      <c r="R1552" s="4" t="str">
        <f>VLOOKUP(O1552,Cleaned_StoreTable!$A:$F,5,FALSE())</f>
        <v>Outlet</v>
      </c>
      <c r="S1552" s="4">
        <f>Cleaned_SalesTable!F1552</f>
        <v>4</v>
      </c>
      <c r="T1552" s="9">
        <f>Cleaned_SalesTable!G1552</f>
        <v>54.4</v>
      </c>
      <c r="U1552" s="8">
        <f>Cleaned_SalesTable!H1552</f>
        <v>0.22</v>
      </c>
      <c r="V1552" s="4" t="str">
        <f>Cleaned_SalesTable!I1552</f>
        <v>Credit Card</v>
      </c>
      <c r="W1552" s="9">
        <f>Cleaned_SalesTable!J1552</f>
        <v>169.72800000000001</v>
      </c>
      <c r="X1552" s="9">
        <f t="shared" si="146"/>
        <v>154.08000000000001</v>
      </c>
      <c r="Y1552" s="9">
        <f t="shared" si="147"/>
        <v>15.65</v>
      </c>
      <c r="Z1552" s="10">
        <f t="shared" si="148"/>
        <v>9.2200000000000004E-2</v>
      </c>
      <c r="AA1552" s="4" t="str">
        <f t="shared" si="149"/>
        <v>Standard</v>
      </c>
    </row>
    <row r="1553" spans="1:27" ht="15" customHeight="1" x14ac:dyDescent="0.3">
      <c r="A1553" s="4" t="str">
        <f>Cleaned_SalesTable!A1553</f>
        <v>SALE1551</v>
      </c>
      <c r="B1553" s="26">
        <f>Cleaned_SalesTable!B1553</f>
        <v>45435</v>
      </c>
      <c r="C1553" s="4" t="str">
        <f t="shared" si="144"/>
        <v>May-2024</v>
      </c>
      <c r="D1553" s="24">
        <f t="shared" si="145"/>
        <v>2024</v>
      </c>
      <c r="E1553" s="4" t="str">
        <f>Cleaned_SalesTable!C1553</f>
        <v>CUST1490</v>
      </c>
      <c r="F1553" s="4" t="str">
        <f>VLOOKUP(E1553,Cleaned_CustomerTable!$A:$H,2,FALSE())</f>
        <v>Scott Harris</v>
      </c>
      <c r="G1553" s="24">
        <f>VLOOKUP(E1553,Cleaned_CustomerTable!$A:$H,3,FALSE())</f>
        <v>23</v>
      </c>
      <c r="H1553" s="4" t="str">
        <f>VLOOKUP(E1553,Cleaned_CustomerTable!$A:$H,8,FALSE())</f>
        <v>Platinum</v>
      </c>
      <c r="I1553" s="4" t="str">
        <f>VLOOKUP(E1553,Cleaned_CustomerTable!$A:$H,6,FALSE())</f>
        <v>Maryland</v>
      </c>
      <c r="J1553" s="4" t="str">
        <f>Cleaned_SalesTable!D1553</f>
        <v>PROD84</v>
      </c>
      <c r="K1553" s="4" t="str">
        <f>VLOOKUP(J1553,Cleaned_ProductTable!$A:$F,2,FALSE())</f>
        <v>Wooden Bookshelf</v>
      </c>
      <c r="L1553" s="4" t="str">
        <f>VLOOKUP(J1553,Cleaned_ProductTable!$A:$F,3,FALSE())</f>
        <v>Home</v>
      </c>
      <c r="M1553" s="4" t="str">
        <f>VLOOKUP(J1553,Cleaned_ProductTable!$A:$F,4,FALSE())</f>
        <v>Collins-Stephenson</v>
      </c>
      <c r="N1553" s="4">
        <f>VLOOKUP(J1553,Cleaned_ProductTable!$A:$F,5,FALSE())</f>
        <v>388.46</v>
      </c>
      <c r="O1553" s="4" t="str">
        <f>Cleaned_SalesTable!E1553</f>
        <v>STORE14</v>
      </c>
      <c r="P1553" s="4" t="str">
        <f>VLOOKUP(O1553,Cleaned_StoreTable!$A:$F,2,FALSE())</f>
        <v>Mcdonald Inc</v>
      </c>
      <c r="Q1553" s="4" t="str">
        <f>VLOOKUP(O1553,Cleaned_StoreTable!$A:$F,3,FALSE())</f>
        <v>South</v>
      </c>
      <c r="R1553" s="4" t="str">
        <f>VLOOKUP(O1553,Cleaned_StoreTable!$A:$F,5,FALSE())</f>
        <v>Outlet</v>
      </c>
      <c r="S1553" s="4">
        <f>Cleaned_SalesTable!F1553</f>
        <v>1</v>
      </c>
      <c r="T1553" s="9">
        <f>Cleaned_SalesTable!G1553</f>
        <v>46.66</v>
      </c>
      <c r="U1553" s="8">
        <f>Cleaned_SalesTable!H1553</f>
        <v>0.2</v>
      </c>
      <c r="V1553" s="4" t="str">
        <f>Cleaned_SalesTable!I1553</f>
        <v>Credit Card</v>
      </c>
      <c r="W1553" s="9">
        <f>Cleaned_SalesTable!J1553</f>
        <v>37.328000000000003</v>
      </c>
      <c r="X1553" s="9">
        <f t="shared" si="146"/>
        <v>388.46</v>
      </c>
      <c r="Y1553" s="9">
        <f t="shared" si="147"/>
        <v>-351.13</v>
      </c>
      <c r="Z1553" s="10">
        <f t="shared" si="148"/>
        <v>-9.4065999999999992</v>
      </c>
      <c r="AA1553" s="4" t="str">
        <f t="shared" si="149"/>
        <v>Standard</v>
      </c>
    </row>
    <row r="1554" spans="1:27" ht="15" customHeight="1" x14ac:dyDescent="0.3">
      <c r="A1554" s="4" t="str">
        <f>Cleaned_SalesTable!A1554</f>
        <v>SALE1552</v>
      </c>
      <c r="B1554" s="26">
        <f>Cleaned_SalesTable!B1554</f>
        <v>45447</v>
      </c>
      <c r="C1554" s="4" t="str">
        <f t="shared" si="144"/>
        <v>Jun-2024</v>
      </c>
      <c r="D1554" s="24">
        <f t="shared" si="145"/>
        <v>2024</v>
      </c>
      <c r="E1554" s="4" t="str">
        <f>Cleaned_SalesTable!C1554</f>
        <v>CUST1007</v>
      </c>
      <c r="F1554" s="4" t="str">
        <f>VLOOKUP(E1554,Cleaned_CustomerTable!$A:$H,2,FALSE())</f>
        <v>Daniel Boyd</v>
      </c>
      <c r="G1554" s="24">
        <f>VLOOKUP(E1554,Cleaned_CustomerTable!$A:$H,3,FALSE())</f>
        <v>29</v>
      </c>
      <c r="H1554" s="4" t="str">
        <f>VLOOKUP(E1554,Cleaned_CustomerTable!$A:$H,8,FALSE())</f>
        <v>Bronze</v>
      </c>
      <c r="I1554" s="4" t="str">
        <f>VLOOKUP(E1554,Cleaned_CustomerTable!$A:$H,6,FALSE())</f>
        <v>West Virginia</v>
      </c>
      <c r="J1554" s="4" t="str">
        <f>Cleaned_SalesTable!D1554</f>
        <v>PROD73</v>
      </c>
      <c r="K1554" s="4" t="str">
        <f>VLOOKUP(J1554,Cleaned_ProductTable!$A:$F,2,FALSE())</f>
        <v>Shin Guards – Adult</v>
      </c>
      <c r="L1554" s="4" t="str">
        <f>VLOOKUP(J1554,Cleaned_ProductTable!$A:$F,3,FALSE())</f>
        <v>Sports</v>
      </c>
      <c r="M1554" s="4" t="str">
        <f>VLOOKUP(J1554,Cleaned_ProductTable!$A:$F,4,FALSE())</f>
        <v>French Ltd</v>
      </c>
      <c r="N1554" s="4">
        <f>VLOOKUP(J1554,Cleaned_ProductTable!$A:$F,5,FALSE())</f>
        <v>107.06</v>
      </c>
      <c r="O1554" s="4" t="str">
        <f>Cleaned_SalesTable!E1554</f>
        <v>STORE11</v>
      </c>
      <c r="P1554" s="4" t="str">
        <f>VLOOKUP(O1554,Cleaned_StoreTable!$A:$F,2,FALSE())</f>
        <v>Aguirre-Keller</v>
      </c>
      <c r="Q1554" s="4" t="str">
        <f>VLOOKUP(O1554,Cleaned_StoreTable!$A:$F,3,FALSE())</f>
        <v>South</v>
      </c>
      <c r="R1554" s="4" t="str">
        <f>VLOOKUP(O1554,Cleaned_StoreTable!$A:$F,5,FALSE())</f>
        <v>Online</v>
      </c>
      <c r="S1554" s="4">
        <f>Cleaned_SalesTable!F1554</f>
        <v>4</v>
      </c>
      <c r="T1554" s="9">
        <f>Cleaned_SalesTable!G1554</f>
        <v>871.2</v>
      </c>
      <c r="U1554" s="8">
        <f>Cleaned_SalesTable!H1554</f>
        <v>0.28999999999999998</v>
      </c>
      <c r="V1554" s="4" t="str">
        <f>Cleaned_SalesTable!I1554</f>
        <v>Credit Card</v>
      </c>
      <c r="W1554" s="9">
        <f>Cleaned_SalesTable!J1554</f>
        <v>2474.2080000000001</v>
      </c>
      <c r="X1554" s="9">
        <f t="shared" si="146"/>
        <v>428.24</v>
      </c>
      <c r="Y1554" s="9">
        <f t="shared" si="147"/>
        <v>2045.97</v>
      </c>
      <c r="Z1554" s="10">
        <f t="shared" si="148"/>
        <v>0.82689999999999997</v>
      </c>
      <c r="AA1554" s="4" t="str">
        <f t="shared" si="149"/>
        <v>High Value</v>
      </c>
    </row>
    <row r="1555" spans="1:27" ht="15" customHeight="1" x14ac:dyDescent="0.3">
      <c r="A1555" s="4" t="str">
        <f>Cleaned_SalesTable!A1555</f>
        <v>SALE1553</v>
      </c>
      <c r="B1555" s="26">
        <f>Cleaned_SalesTable!B1555</f>
        <v>45724</v>
      </c>
      <c r="C1555" s="4" t="str">
        <f t="shared" si="144"/>
        <v>Mar-2025</v>
      </c>
      <c r="D1555" s="24">
        <f t="shared" si="145"/>
        <v>2025</v>
      </c>
      <c r="E1555" s="4" t="str">
        <f>Cleaned_SalesTable!C1555</f>
        <v>CUST1379</v>
      </c>
      <c r="F1555" s="4" t="str">
        <f>VLOOKUP(E1555,Cleaned_CustomerTable!$A:$H,2,FALSE())</f>
        <v>Tanya Lopez</v>
      </c>
      <c r="G1555" s="24">
        <f>VLOOKUP(E1555,Cleaned_CustomerTable!$A:$H,3,FALSE())</f>
        <v>34</v>
      </c>
      <c r="H1555" s="4" t="str">
        <f>VLOOKUP(E1555,Cleaned_CustomerTable!$A:$H,8,FALSE())</f>
        <v>Gold</v>
      </c>
      <c r="I1555" s="4" t="str">
        <f>VLOOKUP(E1555,Cleaned_CustomerTable!$A:$H,6,FALSE())</f>
        <v>Iowa</v>
      </c>
      <c r="J1555" s="4" t="str">
        <f>Cleaned_SalesTable!D1555</f>
        <v>PROD18</v>
      </c>
      <c r="K1555" s="4" t="str">
        <f>VLOOKUP(J1555,Cleaned_ProductTable!$A:$F,2,FALSE())</f>
        <v>Women's Denim Jeans</v>
      </c>
      <c r="L1555" s="4" t="str">
        <f>VLOOKUP(J1555,Cleaned_ProductTable!$A:$F,3,FALSE())</f>
        <v>Clothing</v>
      </c>
      <c r="M1555" s="4" t="str">
        <f>VLOOKUP(J1555,Cleaned_ProductTable!$A:$F,4,FALSE())</f>
        <v>Guerra-Hendrix</v>
      </c>
      <c r="N1555" s="4">
        <f>VLOOKUP(J1555,Cleaned_ProductTable!$A:$F,5,FALSE())</f>
        <v>265.73</v>
      </c>
      <c r="O1555" s="4" t="str">
        <f>Cleaned_SalesTable!E1555</f>
        <v>STORE14</v>
      </c>
      <c r="P1555" s="4" t="str">
        <f>VLOOKUP(O1555,Cleaned_StoreTable!$A:$F,2,FALSE())</f>
        <v>Mcdonald Inc</v>
      </c>
      <c r="Q1555" s="4" t="str">
        <f>VLOOKUP(O1555,Cleaned_StoreTable!$A:$F,3,FALSE())</f>
        <v>South</v>
      </c>
      <c r="R1555" s="4" t="str">
        <f>VLOOKUP(O1555,Cleaned_StoreTable!$A:$F,5,FALSE())</f>
        <v>Outlet</v>
      </c>
      <c r="S1555" s="4">
        <f>Cleaned_SalesTable!F1555</f>
        <v>4</v>
      </c>
      <c r="T1555" s="9">
        <f>Cleaned_SalesTable!G1555</f>
        <v>317.11</v>
      </c>
      <c r="U1555" s="8">
        <f>Cleaned_SalesTable!H1555</f>
        <v>0.16</v>
      </c>
      <c r="V1555" s="4" t="str">
        <f>Cleaned_SalesTable!I1555</f>
        <v>PayPal</v>
      </c>
      <c r="W1555" s="9">
        <f>Cleaned_SalesTable!J1555</f>
        <v>1065.4896000000001</v>
      </c>
      <c r="X1555" s="9">
        <f t="shared" si="146"/>
        <v>1062.92</v>
      </c>
      <c r="Y1555" s="9">
        <f t="shared" si="147"/>
        <v>2.57</v>
      </c>
      <c r="Z1555" s="10">
        <f t="shared" si="148"/>
        <v>2.3999999999999998E-3</v>
      </c>
      <c r="AA1555" s="4" t="str">
        <f t="shared" si="149"/>
        <v>Standard</v>
      </c>
    </row>
    <row r="1556" spans="1:27" ht="15" customHeight="1" x14ac:dyDescent="0.3">
      <c r="A1556" s="4" t="str">
        <f>Cleaned_SalesTable!A1556</f>
        <v>SALE1554</v>
      </c>
      <c r="B1556" s="26">
        <f>Cleaned_SalesTable!B1556</f>
        <v>45338</v>
      </c>
      <c r="C1556" s="4" t="str">
        <f t="shared" si="144"/>
        <v>Feb-2024</v>
      </c>
      <c r="D1556" s="24">
        <f t="shared" si="145"/>
        <v>2024</v>
      </c>
      <c r="E1556" s="4" t="str">
        <f>Cleaned_SalesTable!C1556</f>
        <v>CUST1258</v>
      </c>
      <c r="F1556" s="4" t="str">
        <f>VLOOKUP(E1556,Cleaned_CustomerTable!$A:$H,2,FALSE())</f>
        <v>Sarah Stewart</v>
      </c>
      <c r="G1556" s="24">
        <f>VLOOKUP(E1556,Cleaned_CustomerTable!$A:$H,3,FALSE())</f>
        <v>24</v>
      </c>
      <c r="H1556" s="4" t="str">
        <f>VLOOKUP(E1556,Cleaned_CustomerTable!$A:$H,8,FALSE())</f>
        <v>Platinum</v>
      </c>
      <c r="I1556" s="4" t="str">
        <f>VLOOKUP(E1556,Cleaned_CustomerTable!$A:$H,6,FALSE())</f>
        <v>Texas</v>
      </c>
      <c r="J1556" s="4" t="str">
        <f>Cleaned_SalesTable!D1556</f>
        <v>PROD25</v>
      </c>
      <c r="K1556" s="4" t="str">
        <f>VLOOKUP(J1556,Cleaned_ProductTable!$A:$F,2,FALSE())</f>
        <v>Women's Scarf Set</v>
      </c>
      <c r="L1556" s="4" t="str">
        <f>VLOOKUP(J1556,Cleaned_ProductTable!$A:$F,3,FALSE())</f>
        <v>Clothing</v>
      </c>
      <c r="M1556" s="4" t="str">
        <f>VLOOKUP(J1556,Cleaned_ProductTable!$A:$F,4,FALSE())</f>
        <v>Brown and Sons</v>
      </c>
      <c r="N1556" s="4">
        <f>VLOOKUP(J1556,Cleaned_ProductTable!$A:$F,5,FALSE())</f>
        <v>174.02</v>
      </c>
      <c r="O1556" s="4" t="str">
        <f>Cleaned_SalesTable!E1556</f>
        <v>STORE13</v>
      </c>
      <c r="P1556" s="4" t="str">
        <f>VLOOKUP(O1556,Cleaned_StoreTable!$A:$F,2,FALSE())</f>
        <v>Gardner, Humphrey and Contreras</v>
      </c>
      <c r="Q1556" s="4" t="str">
        <f>VLOOKUP(O1556,Cleaned_StoreTable!$A:$F,3,FALSE())</f>
        <v>East</v>
      </c>
      <c r="R1556" s="4" t="str">
        <f>VLOOKUP(O1556,Cleaned_StoreTable!$A:$F,5,FALSE())</f>
        <v>Flagship</v>
      </c>
      <c r="S1556" s="4">
        <f>Cleaned_SalesTable!F1556</f>
        <v>2</v>
      </c>
      <c r="T1556" s="9">
        <f>Cleaned_SalesTable!G1556</f>
        <v>388.34</v>
      </c>
      <c r="U1556" s="8">
        <f>Cleaned_SalesTable!H1556</f>
        <v>0.09</v>
      </c>
      <c r="V1556" s="4" t="str">
        <f>Cleaned_SalesTable!I1556</f>
        <v>PayPal</v>
      </c>
      <c r="W1556" s="9">
        <f>Cleaned_SalesTable!J1556</f>
        <v>706.77880000000005</v>
      </c>
      <c r="X1556" s="9">
        <f t="shared" si="146"/>
        <v>348.04</v>
      </c>
      <c r="Y1556" s="9">
        <f t="shared" si="147"/>
        <v>358.74</v>
      </c>
      <c r="Z1556" s="10">
        <f t="shared" si="148"/>
        <v>0.50760000000000005</v>
      </c>
      <c r="AA1556" s="4" t="str">
        <f t="shared" si="149"/>
        <v>Standard</v>
      </c>
    </row>
    <row r="1557" spans="1:27" ht="15" customHeight="1" x14ac:dyDescent="0.3">
      <c r="A1557" s="4" t="str">
        <f>Cleaned_SalesTable!A1557</f>
        <v>SALE1555</v>
      </c>
      <c r="B1557" s="26">
        <f>Cleaned_SalesTable!B1557</f>
        <v>45252</v>
      </c>
      <c r="C1557" s="4" t="str">
        <f t="shared" si="144"/>
        <v>Nov-2023</v>
      </c>
      <c r="D1557" s="24">
        <f t="shared" si="145"/>
        <v>2023</v>
      </c>
      <c r="E1557" s="4" t="str">
        <f>Cleaned_SalesTable!C1557</f>
        <v>CUST1319</v>
      </c>
      <c r="F1557" s="4" t="str">
        <f>VLOOKUP(E1557,Cleaned_CustomerTable!$A:$H,2,FALSE())</f>
        <v>Casey Simpson</v>
      </c>
      <c r="G1557" s="24">
        <f>VLOOKUP(E1557,Cleaned_CustomerTable!$A:$H,3,FALSE())</f>
        <v>54</v>
      </c>
      <c r="H1557" s="4" t="str">
        <f>VLOOKUP(E1557,Cleaned_CustomerTable!$A:$H,8,FALSE())</f>
        <v>Platinum</v>
      </c>
      <c r="I1557" s="4" t="str">
        <f>VLOOKUP(E1557,Cleaned_CustomerTable!$A:$H,6,FALSE())</f>
        <v>Mississippi</v>
      </c>
      <c r="J1557" s="4" t="str">
        <f>Cleaned_SalesTable!D1557</f>
        <v>PROD30</v>
      </c>
      <c r="K1557" s="4" t="str">
        <f>VLOOKUP(J1557,Cleaned_ProductTable!$A:$F,2,FALSE())</f>
        <v>Stainless Steel Cutlery Set</v>
      </c>
      <c r="L1557" s="4" t="str">
        <f>VLOOKUP(J1557,Cleaned_ProductTable!$A:$F,3,FALSE())</f>
        <v>Home</v>
      </c>
      <c r="M1557" s="4" t="str">
        <f>VLOOKUP(J1557,Cleaned_ProductTable!$A:$F,4,FALSE())</f>
        <v>Stevens, Fernandez and Martin</v>
      </c>
      <c r="N1557" s="4">
        <f>VLOOKUP(J1557,Cleaned_ProductTable!$A:$F,5,FALSE())</f>
        <v>19.52</v>
      </c>
      <c r="O1557" s="4" t="str">
        <f>Cleaned_SalesTable!E1557</f>
        <v>STORE6</v>
      </c>
      <c r="P1557" s="4" t="str">
        <f>VLOOKUP(O1557,Cleaned_StoreTable!$A:$F,2,FALSE())</f>
        <v>Benson-Elliott</v>
      </c>
      <c r="Q1557" s="4" t="str">
        <f>VLOOKUP(O1557,Cleaned_StoreTable!$A:$F,3,FALSE())</f>
        <v>East</v>
      </c>
      <c r="R1557" s="4" t="str">
        <f>VLOOKUP(O1557,Cleaned_StoreTable!$A:$F,5,FALSE())</f>
        <v>Online</v>
      </c>
      <c r="S1557" s="4">
        <f>Cleaned_SalesTable!F1557</f>
        <v>4</v>
      </c>
      <c r="T1557" s="9">
        <f>Cleaned_SalesTable!G1557</f>
        <v>998.2</v>
      </c>
      <c r="U1557" s="8">
        <f>Cleaned_SalesTable!H1557</f>
        <v>0.15</v>
      </c>
      <c r="V1557" s="4" t="str">
        <f>Cleaned_SalesTable!I1557</f>
        <v>Credit Card</v>
      </c>
      <c r="W1557" s="9">
        <f>Cleaned_SalesTable!J1557</f>
        <v>3393.88</v>
      </c>
      <c r="X1557" s="9">
        <f t="shared" si="146"/>
        <v>78.08</v>
      </c>
      <c r="Y1557" s="9">
        <f t="shared" si="147"/>
        <v>3315.8</v>
      </c>
      <c r="Z1557" s="10">
        <f t="shared" si="148"/>
        <v>0.97699999999999998</v>
      </c>
      <c r="AA1557" s="4" t="str">
        <f t="shared" si="149"/>
        <v>High Value</v>
      </c>
    </row>
    <row r="1558" spans="1:27" ht="15" customHeight="1" x14ac:dyDescent="0.3">
      <c r="A1558" s="4" t="str">
        <f>Cleaned_SalesTable!A1558</f>
        <v>SALE1556</v>
      </c>
      <c r="B1558" s="26">
        <f>Cleaned_SalesTable!B1558</f>
        <v>45606</v>
      </c>
      <c r="C1558" s="4" t="str">
        <f t="shared" si="144"/>
        <v>Nov-2024</v>
      </c>
      <c r="D1558" s="24">
        <f t="shared" si="145"/>
        <v>2024</v>
      </c>
      <c r="E1558" s="4" t="str">
        <f>Cleaned_SalesTable!C1558</f>
        <v>CUST1493</v>
      </c>
      <c r="F1558" s="4" t="str">
        <f>VLOOKUP(E1558,Cleaned_CustomerTable!$A:$H,2,FALSE())</f>
        <v>Amanda Powell</v>
      </c>
      <c r="G1558" s="24">
        <f>VLOOKUP(E1558,Cleaned_CustomerTable!$A:$H,3,FALSE())</f>
        <v>28</v>
      </c>
      <c r="H1558" s="4" t="str">
        <f>VLOOKUP(E1558,Cleaned_CustomerTable!$A:$H,8,FALSE())</f>
        <v>Silver</v>
      </c>
      <c r="I1558" s="4" t="str">
        <f>VLOOKUP(E1558,Cleaned_CustomerTable!$A:$H,6,FALSE())</f>
        <v>Alabama</v>
      </c>
      <c r="J1558" s="4" t="str">
        <f>Cleaned_SalesTable!D1558</f>
        <v>PROD36</v>
      </c>
      <c r="K1558" s="4" t="str">
        <f>VLOOKUP(J1558,Cleaned_ProductTable!$A:$F,2,FALSE())</f>
        <v>Women's Summer Dress</v>
      </c>
      <c r="L1558" s="4" t="str">
        <f>VLOOKUP(J1558,Cleaned_ProductTable!$A:$F,3,FALSE())</f>
        <v>Clothing</v>
      </c>
      <c r="M1558" s="4" t="str">
        <f>VLOOKUP(J1558,Cleaned_ProductTable!$A:$F,4,FALSE())</f>
        <v>Smith-Mills</v>
      </c>
      <c r="N1558" s="4">
        <f>VLOOKUP(J1558,Cleaned_ProductTable!$A:$F,5,FALSE())</f>
        <v>223.43</v>
      </c>
      <c r="O1558" s="4" t="str">
        <f>Cleaned_SalesTable!E1558</f>
        <v>STORE0</v>
      </c>
      <c r="P1558" s="4" t="str">
        <f>VLOOKUP(O1558,Cleaned_StoreTable!$A:$F,2,FALSE())</f>
        <v>Rivera-Warner</v>
      </c>
      <c r="Q1558" s="4" t="str">
        <f>VLOOKUP(O1558,Cleaned_StoreTable!$A:$F,3,FALSE())</f>
        <v>East</v>
      </c>
      <c r="R1558" s="4" t="str">
        <f>VLOOKUP(O1558,Cleaned_StoreTable!$A:$F,5,FALSE())</f>
        <v>Flagship</v>
      </c>
      <c r="S1558" s="4">
        <f>Cleaned_SalesTable!F1558</f>
        <v>1</v>
      </c>
      <c r="T1558" s="9">
        <f>Cleaned_SalesTable!G1558</f>
        <v>887.38</v>
      </c>
      <c r="U1558" s="8">
        <f>Cleaned_SalesTable!H1558</f>
        <v>0.01</v>
      </c>
      <c r="V1558" s="4" t="str">
        <f>Cleaned_SalesTable!I1558</f>
        <v>COD</v>
      </c>
      <c r="W1558" s="9">
        <f>Cleaned_SalesTable!J1558</f>
        <v>878.50620000000004</v>
      </c>
      <c r="X1558" s="9">
        <f t="shared" si="146"/>
        <v>223.43</v>
      </c>
      <c r="Y1558" s="9">
        <f t="shared" si="147"/>
        <v>655.08000000000004</v>
      </c>
      <c r="Z1558" s="10">
        <f t="shared" si="148"/>
        <v>0.74570000000000003</v>
      </c>
      <c r="AA1558" s="4" t="str">
        <f t="shared" si="149"/>
        <v>Standard</v>
      </c>
    </row>
    <row r="1559" spans="1:27" ht="15" customHeight="1" x14ac:dyDescent="0.3">
      <c r="A1559" s="4" t="str">
        <f>Cleaned_SalesTable!A1559</f>
        <v>SALE1557</v>
      </c>
      <c r="B1559" s="26">
        <f>Cleaned_SalesTable!B1559</f>
        <v>45524</v>
      </c>
      <c r="C1559" s="4" t="str">
        <f t="shared" si="144"/>
        <v>Aug-2024</v>
      </c>
      <c r="D1559" s="24">
        <f t="shared" si="145"/>
        <v>2024</v>
      </c>
      <c r="E1559" s="4" t="str">
        <f>Cleaned_SalesTable!C1559</f>
        <v>CUST1312</v>
      </c>
      <c r="F1559" s="4" t="str">
        <f>VLOOKUP(E1559,Cleaned_CustomerTable!$A:$H,2,FALSE())</f>
        <v>Jason Mullins</v>
      </c>
      <c r="G1559" s="24">
        <f>VLOOKUP(E1559,Cleaned_CustomerTable!$A:$H,3,FALSE())</f>
        <v>47</v>
      </c>
      <c r="H1559" s="4" t="str">
        <f>VLOOKUP(E1559,Cleaned_CustomerTable!$A:$H,8,FALSE())</f>
        <v>Silver</v>
      </c>
      <c r="I1559" s="4" t="str">
        <f>VLOOKUP(E1559,Cleaned_CustomerTable!$A:$H,6,FALSE())</f>
        <v>Delaware</v>
      </c>
      <c r="J1559" s="4" t="str">
        <f>Cleaned_SalesTable!D1559</f>
        <v>PROD37</v>
      </c>
      <c r="K1559" s="4" t="str">
        <f>VLOOKUP(J1559,Cleaned_ProductTable!$A:$F,2,FALSE())</f>
        <v>Men's Casual Sneakers</v>
      </c>
      <c r="L1559" s="4" t="str">
        <f>VLOOKUP(J1559,Cleaned_ProductTable!$A:$F,3,FALSE())</f>
        <v>Clothing</v>
      </c>
      <c r="M1559" s="4" t="str">
        <f>VLOOKUP(J1559,Cleaned_ProductTable!$A:$F,4,FALSE())</f>
        <v>Hogan-Lee</v>
      </c>
      <c r="N1559" s="4">
        <f>VLOOKUP(J1559,Cleaned_ProductTable!$A:$F,5,FALSE())</f>
        <v>353.47</v>
      </c>
      <c r="O1559" s="4" t="str">
        <f>Cleaned_SalesTable!E1559</f>
        <v>STORE12</v>
      </c>
      <c r="P1559" s="4" t="str">
        <f>VLOOKUP(O1559,Cleaned_StoreTable!$A:$F,2,FALSE())</f>
        <v>Thomas, Bridges and Harris</v>
      </c>
      <c r="Q1559" s="4" t="str">
        <f>VLOOKUP(O1559,Cleaned_StoreTable!$A:$F,3,FALSE())</f>
        <v>North</v>
      </c>
      <c r="R1559" s="4" t="str">
        <f>VLOOKUP(O1559,Cleaned_StoreTable!$A:$F,5,FALSE())</f>
        <v>Online</v>
      </c>
      <c r="S1559" s="4">
        <f>Cleaned_SalesTable!F1559</f>
        <v>4</v>
      </c>
      <c r="T1559" s="9">
        <f>Cleaned_SalesTable!G1559</f>
        <v>332.97</v>
      </c>
      <c r="U1559" s="8">
        <f>Cleaned_SalesTable!H1559</f>
        <v>0.28000000000000003</v>
      </c>
      <c r="V1559" s="4" t="str">
        <f>Cleaned_SalesTable!I1559</f>
        <v>Credit Card</v>
      </c>
      <c r="W1559" s="9">
        <f>Cleaned_SalesTable!J1559</f>
        <v>958.95360000000005</v>
      </c>
      <c r="X1559" s="9">
        <f t="shared" si="146"/>
        <v>1413.88</v>
      </c>
      <c r="Y1559" s="9">
        <f t="shared" si="147"/>
        <v>-454.93</v>
      </c>
      <c r="Z1559" s="10">
        <f t="shared" si="148"/>
        <v>-0.47439999999999999</v>
      </c>
      <c r="AA1559" s="4" t="str">
        <f t="shared" si="149"/>
        <v>Standard</v>
      </c>
    </row>
    <row r="1560" spans="1:27" ht="15" customHeight="1" x14ac:dyDescent="0.3">
      <c r="A1560" s="4" t="str">
        <f>Cleaned_SalesTable!A1560</f>
        <v>SALE1558</v>
      </c>
      <c r="B1560" s="26">
        <f>Cleaned_SalesTable!B1560</f>
        <v>45934</v>
      </c>
      <c r="C1560" s="4" t="str">
        <f t="shared" si="144"/>
        <v>Oct-2025</v>
      </c>
      <c r="D1560" s="24">
        <f t="shared" si="145"/>
        <v>2025</v>
      </c>
      <c r="E1560" s="4" t="str">
        <f>Cleaned_SalesTable!C1560</f>
        <v>CUST1021</v>
      </c>
      <c r="F1560" s="4" t="str">
        <f>VLOOKUP(E1560,Cleaned_CustomerTable!$A:$H,2,FALSE())</f>
        <v>Jeff Martinez</v>
      </c>
      <c r="G1560" s="24">
        <f>VLOOKUP(E1560,Cleaned_CustomerTable!$A:$H,3,FALSE())</f>
        <v>36</v>
      </c>
      <c r="H1560" s="4" t="str">
        <f>VLOOKUP(E1560,Cleaned_CustomerTable!$A:$H,8,FALSE())</f>
        <v>Gold</v>
      </c>
      <c r="I1560" s="4" t="str">
        <f>VLOOKUP(E1560,Cleaned_CustomerTable!$A:$H,6,FALSE())</f>
        <v>Oklahoma</v>
      </c>
      <c r="J1560" s="4" t="str">
        <f>Cleaned_SalesTable!D1560</f>
        <v>PROD46</v>
      </c>
      <c r="K1560" s="4" t="str">
        <f>VLOOKUP(J1560,Cleaned_ProductTable!$A:$F,2,FALSE())</f>
        <v>Men's Winter Jacket</v>
      </c>
      <c r="L1560" s="4" t="str">
        <f>VLOOKUP(J1560,Cleaned_ProductTable!$A:$F,3,FALSE())</f>
        <v>Clothing</v>
      </c>
      <c r="M1560" s="4" t="str">
        <f>VLOOKUP(J1560,Cleaned_ProductTable!$A:$F,4,FALSE())</f>
        <v>Kelly, Smith and Perez</v>
      </c>
      <c r="N1560" s="4">
        <f>VLOOKUP(J1560,Cleaned_ProductTable!$A:$F,5,FALSE())</f>
        <v>167.34</v>
      </c>
      <c r="O1560" s="4" t="str">
        <f>Cleaned_SalesTable!E1560</f>
        <v>STORE0</v>
      </c>
      <c r="P1560" s="4" t="str">
        <f>VLOOKUP(O1560,Cleaned_StoreTable!$A:$F,2,FALSE())</f>
        <v>Rivera-Warner</v>
      </c>
      <c r="Q1560" s="4" t="str">
        <f>VLOOKUP(O1560,Cleaned_StoreTable!$A:$F,3,FALSE())</f>
        <v>East</v>
      </c>
      <c r="R1560" s="4" t="str">
        <f>VLOOKUP(O1560,Cleaned_StoreTable!$A:$F,5,FALSE())</f>
        <v>Flagship</v>
      </c>
      <c r="S1560" s="4">
        <f>Cleaned_SalesTable!F1560</f>
        <v>2</v>
      </c>
      <c r="T1560" s="9">
        <f>Cleaned_SalesTable!G1560</f>
        <v>157.91</v>
      </c>
      <c r="U1560" s="8">
        <f>Cleaned_SalesTable!H1560</f>
        <v>0.09</v>
      </c>
      <c r="V1560" s="4" t="str">
        <f>Cleaned_SalesTable!I1560</f>
        <v>COD</v>
      </c>
      <c r="W1560" s="9">
        <f>Cleaned_SalesTable!J1560</f>
        <v>287.39620000000002</v>
      </c>
      <c r="X1560" s="9">
        <f t="shared" si="146"/>
        <v>334.68</v>
      </c>
      <c r="Y1560" s="9">
        <f t="shared" si="147"/>
        <v>-47.28</v>
      </c>
      <c r="Z1560" s="10">
        <f t="shared" si="148"/>
        <v>-0.16450000000000001</v>
      </c>
      <c r="AA1560" s="4" t="str">
        <f t="shared" si="149"/>
        <v>Standard</v>
      </c>
    </row>
    <row r="1561" spans="1:27" ht="15" customHeight="1" x14ac:dyDescent="0.3">
      <c r="A1561" s="4" t="str">
        <f>Cleaned_SalesTable!A1561</f>
        <v>SALE1559</v>
      </c>
      <c r="B1561" s="26">
        <f>Cleaned_SalesTable!B1561</f>
        <v>45539</v>
      </c>
      <c r="C1561" s="4" t="str">
        <f t="shared" si="144"/>
        <v>Sep-2024</v>
      </c>
      <c r="D1561" s="24">
        <f t="shared" si="145"/>
        <v>2024</v>
      </c>
      <c r="E1561" s="4" t="str">
        <f>Cleaned_SalesTable!C1561</f>
        <v>CUST1356</v>
      </c>
      <c r="F1561" s="4" t="str">
        <f>VLOOKUP(E1561,Cleaned_CustomerTable!$A:$H,2,FALSE())</f>
        <v>Steve Hunt</v>
      </c>
      <c r="G1561" s="24">
        <f>VLOOKUP(E1561,Cleaned_CustomerTable!$A:$H,3,FALSE())</f>
        <v>54</v>
      </c>
      <c r="H1561" s="4" t="str">
        <f>VLOOKUP(E1561,Cleaned_CustomerTable!$A:$H,8,FALSE())</f>
        <v>Bronze</v>
      </c>
      <c r="I1561" s="4" t="str">
        <f>VLOOKUP(E1561,Cleaned_CustomerTable!$A:$H,6,FALSE())</f>
        <v>Virginia</v>
      </c>
      <c r="J1561" s="4" t="str">
        <f>Cleaned_SalesTable!D1561</f>
        <v>PROD12</v>
      </c>
      <c r="K1561" s="4" t="str">
        <f>VLOOKUP(J1561,Cleaned_ProductTable!$A:$F,2,FALSE())</f>
        <v>Hair Strengthening Shampoo</v>
      </c>
      <c r="L1561" s="4" t="str">
        <f>VLOOKUP(J1561,Cleaned_ProductTable!$A:$F,3,FALSE())</f>
        <v>Beauty</v>
      </c>
      <c r="M1561" s="4" t="str">
        <f>VLOOKUP(J1561,Cleaned_ProductTable!$A:$F,4,FALSE())</f>
        <v>Rice LLC</v>
      </c>
      <c r="N1561" s="4">
        <f>VLOOKUP(J1561,Cleaned_ProductTable!$A:$F,5,FALSE())</f>
        <v>115.82</v>
      </c>
      <c r="O1561" s="4" t="str">
        <f>Cleaned_SalesTable!E1561</f>
        <v>STORE18</v>
      </c>
      <c r="P1561" s="4" t="str">
        <f>VLOOKUP(O1561,Cleaned_StoreTable!$A:$F,2,FALSE())</f>
        <v>Guerrero-Schmitt</v>
      </c>
      <c r="Q1561" s="4" t="str">
        <f>VLOOKUP(O1561,Cleaned_StoreTable!$A:$F,3,FALSE())</f>
        <v>East</v>
      </c>
      <c r="R1561" s="4" t="str">
        <f>VLOOKUP(O1561,Cleaned_StoreTable!$A:$F,5,FALSE())</f>
        <v>Flagship</v>
      </c>
      <c r="S1561" s="4">
        <f>Cleaned_SalesTable!F1561</f>
        <v>1</v>
      </c>
      <c r="T1561" s="9">
        <f>Cleaned_SalesTable!G1561</f>
        <v>548.15</v>
      </c>
      <c r="U1561" s="8">
        <f>Cleaned_SalesTable!H1561</f>
        <v>0.11</v>
      </c>
      <c r="V1561" s="4" t="str">
        <f>Cleaned_SalesTable!I1561</f>
        <v>Credit Card</v>
      </c>
      <c r="W1561" s="9">
        <f>Cleaned_SalesTable!J1561</f>
        <v>487.8535</v>
      </c>
      <c r="X1561" s="9">
        <f t="shared" si="146"/>
        <v>115.82</v>
      </c>
      <c r="Y1561" s="9">
        <f t="shared" si="147"/>
        <v>372.03</v>
      </c>
      <c r="Z1561" s="10">
        <f t="shared" si="148"/>
        <v>0.76259999999999994</v>
      </c>
      <c r="AA1561" s="4" t="str">
        <f t="shared" si="149"/>
        <v>Standard</v>
      </c>
    </row>
    <row r="1562" spans="1:27" ht="15" customHeight="1" x14ac:dyDescent="0.3">
      <c r="A1562" s="4" t="str">
        <f>Cleaned_SalesTable!A1562</f>
        <v>SALE1560</v>
      </c>
      <c r="B1562" s="26">
        <f>Cleaned_SalesTable!B1562</f>
        <v>45555</v>
      </c>
      <c r="C1562" s="4" t="str">
        <f t="shared" si="144"/>
        <v>Sep-2024</v>
      </c>
      <c r="D1562" s="24">
        <f t="shared" si="145"/>
        <v>2024</v>
      </c>
      <c r="E1562" s="4" t="str">
        <f>Cleaned_SalesTable!C1562</f>
        <v>CUST1209</v>
      </c>
      <c r="F1562" s="4" t="str">
        <f>VLOOKUP(E1562,Cleaned_CustomerTable!$A:$H,2,FALSE())</f>
        <v>Joan Johnson</v>
      </c>
      <c r="G1562" s="24">
        <f>VLOOKUP(E1562,Cleaned_CustomerTable!$A:$H,3,FALSE())</f>
        <v>50</v>
      </c>
      <c r="H1562" s="4" t="str">
        <f>VLOOKUP(E1562,Cleaned_CustomerTable!$A:$H,8,FALSE())</f>
        <v>Platinum</v>
      </c>
      <c r="I1562" s="4" t="str">
        <f>VLOOKUP(E1562,Cleaned_CustomerTable!$A:$H,6,FALSE())</f>
        <v>Maine</v>
      </c>
      <c r="J1562" s="4" t="str">
        <f>Cleaned_SalesTable!D1562</f>
        <v>PROD48</v>
      </c>
      <c r="K1562" s="4" t="str">
        <f>VLOOKUP(J1562,Cleaned_ProductTable!$A:$F,2,FALSE())</f>
        <v>Car Dashboard Phone Holder</v>
      </c>
      <c r="L1562" s="4" t="str">
        <f>VLOOKUP(J1562,Cleaned_ProductTable!$A:$F,3,FALSE())</f>
        <v>Electronics</v>
      </c>
      <c r="M1562" s="4" t="str">
        <f>VLOOKUP(J1562,Cleaned_ProductTable!$A:$F,4,FALSE())</f>
        <v>Byrd, Stewart and Valdez</v>
      </c>
      <c r="N1562" s="4">
        <f>VLOOKUP(J1562,Cleaned_ProductTable!$A:$F,5,FALSE())</f>
        <v>177.98</v>
      </c>
      <c r="O1562" s="4" t="str">
        <f>Cleaned_SalesTable!E1562</f>
        <v>STORE15</v>
      </c>
      <c r="P1562" s="4" t="str">
        <f>VLOOKUP(O1562,Cleaned_StoreTable!$A:$F,2,FALSE())</f>
        <v>Shelton PLC</v>
      </c>
      <c r="Q1562" s="4" t="str">
        <f>VLOOKUP(O1562,Cleaned_StoreTable!$A:$F,3,FALSE())</f>
        <v>North</v>
      </c>
      <c r="R1562" s="4" t="str">
        <f>VLOOKUP(O1562,Cleaned_StoreTable!$A:$F,5,FALSE())</f>
        <v>Flagship</v>
      </c>
      <c r="S1562" s="4">
        <f>Cleaned_SalesTable!F1562</f>
        <v>1</v>
      </c>
      <c r="T1562" s="9">
        <f>Cleaned_SalesTable!G1562</f>
        <v>135.13</v>
      </c>
      <c r="U1562" s="8">
        <f>Cleaned_SalesTable!H1562</f>
        <v>0.04</v>
      </c>
      <c r="V1562" s="4" t="str">
        <f>Cleaned_SalesTable!I1562</f>
        <v>Credit Card</v>
      </c>
      <c r="W1562" s="9">
        <f>Cleaned_SalesTable!J1562</f>
        <v>129.72479999999999</v>
      </c>
      <c r="X1562" s="9">
        <f t="shared" si="146"/>
        <v>177.98</v>
      </c>
      <c r="Y1562" s="9">
        <f t="shared" si="147"/>
        <v>-48.26</v>
      </c>
      <c r="Z1562" s="10">
        <f t="shared" si="148"/>
        <v>-0.372</v>
      </c>
      <c r="AA1562" s="4" t="str">
        <f t="shared" si="149"/>
        <v>Standard</v>
      </c>
    </row>
    <row r="1563" spans="1:27" ht="15" customHeight="1" x14ac:dyDescent="0.3">
      <c r="A1563" s="4" t="str">
        <f>Cleaned_SalesTable!A1563</f>
        <v>SALE1561</v>
      </c>
      <c r="B1563" s="26">
        <f>Cleaned_SalesTable!B1563</f>
        <v>45281</v>
      </c>
      <c r="C1563" s="4" t="str">
        <f t="shared" si="144"/>
        <v>Dec-2023</v>
      </c>
      <c r="D1563" s="24">
        <f t="shared" si="145"/>
        <v>2023</v>
      </c>
      <c r="E1563" s="4" t="str">
        <f>Cleaned_SalesTable!C1563</f>
        <v>CUST1219</v>
      </c>
      <c r="F1563" s="4" t="str">
        <f>VLOOKUP(E1563,Cleaned_CustomerTable!$A:$H,2,FALSE())</f>
        <v>Jordan Wells</v>
      </c>
      <c r="G1563" s="24">
        <f>VLOOKUP(E1563,Cleaned_CustomerTable!$A:$H,3,FALSE())</f>
        <v>47</v>
      </c>
      <c r="H1563" s="4" t="str">
        <f>VLOOKUP(E1563,Cleaned_CustomerTable!$A:$H,8,FALSE())</f>
        <v>Gold</v>
      </c>
      <c r="I1563" s="4" t="str">
        <f>VLOOKUP(E1563,Cleaned_CustomerTable!$A:$H,6,FALSE())</f>
        <v>New Jersey</v>
      </c>
      <c r="J1563" s="4" t="str">
        <f>Cleaned_SalesTable!D1563</f>
        <v>PROD56</v>
      </c>
      <c r="K1563" s="4" t="str">
        <f>VLOOKUP(J1563,Cleaned_ProductTable!$A:$F,2,FALSE())</f>
        <v>Premium Blanket Throw</v>
      </c>
      <c r="L1563" s="4" t="str">
        <f>VLOOKUP(J1563,Cleaned_ProductTable!$A:$F,3,FALSE())</f>
        <v>Home</v>
      </c>
      <c r="M1563" s="4" t="str">
        <f>VLOOKUP(J1563,Cleaned_ProductTable!$A:$F,4,FALSE())</f>
        <v>Hernandez, Kennedy and Porter</v>
      </c>
      <c r="N1563" s="4">
        <f>VLOOKUP(J1563,Cleaned_ProductTable!$A:$F,5,FALSE())</f>
        <v>461.47</v>
      </c>
      <c r="O1563" s="4" t="str">
        <f>Cleaned_SalesTable!E1563</f>
        <v>STORE3</v>
      </c>
      <c r="P1563" s="4" t="str">
        <f>VLOOKUP(O1563,Cleaned_StoreTable!$A:$F,2,FALSE())</f>
        <v>Johnson-Wright</v>
      </c>
      <c r="Q1563" s="4" t="str">
        <f>VLOOKUP(O1563,Cleaned_StoreTable!$A:$F,3,FALSE())</f>
        <v>North</v>
      </c>
      <c r="R1563" s="4" t="str">
        <f>VLOOKUP(O1563,Cleaned_StoreTable!$A:$F,5,FALSE())</f>
        <v>Outlet</v>
      </c>
      <c r="S1563" s="4">
        <f>Cleaned_SalesTable!F1563</f>
        <v>3</v>
      </c>
      <c r="T1563" s="9">
        <f>Cleaned_SalesTable!G1563</f>
        <v>579.26</v>
      </c>
      <c r="U1563" s="8">
        <f>Cleaned_SalesTable!H1563</f>
        <v>0.19</v>
      </c>
      <c r="V1563" s="4" t="str">
        <f>Cleaned_SalesTable!I1563</f>
        <v>Credit Card</v>
      </c>
      <c r="W1563" s="9">
        <f>Cleaned_SalesTable!J1563</f>
        <v>1407.6017999999999</v>
      </c>
      <c r="X1563" s="9">
        <f t="shared" si="146"/>
        <v>1384.41</v>
      </c>
      <c r="Y1563" s="9">
        <f t="shared" si="147"/>
        <v>23.19</v>
      </c>
      <c r="Z1563" s="10">
        <f t="shared" si="148"/>
        <v>1.6500000000000001E-2</v>
      </c>
      <c r="AA1563" s="4" t="str">
        <f t="shared" si="149"/>
        <v>High Value</v>
      </c>
    </row>
    <row r="1564" spans="1:27" ht="15" customHeight="1" x14ac:dyDescent="0.3">
      <c r="A1564" s="4" t="str">
        <f>Cleaned_SalesTable!A1564</f>
        <v>SALE1562</v>
      </c>
      <c r="B1564" s="26">
        <f>Cleaned_SalesTable!B1564</f>
        <v>45582</v>
      </c>
      <c r="C1564" s="4" t="str">
        <f t="shared" si="144"/>
        <v>Oct-2024</v>
      </c>
      <c r="D1564" s="24">
        <f t="shared" si="145"/>
        <v>2024</v>
      </c>
      <c r="E1564" s="4" t="str">
        <f>Cleaned_SalesTable!C1564</f>
        <v>CUST1389</v>
      </c>
      <c r="F1564" s="4" t="str">
        <f>VLOOKUP(E1564,Cleaned_CustomerTable!$A:$H,2,FALSE())</f>
        <v>Cynthia Lopez</v>
      </c>
      <c r="G1564" s="24">
        <f>VLOOKUP(E1564,Cleaned_CustomerTable!$A:$H,3,FALSE())</f>
        <v>50</v>
      </c>
      <c r="H1564" s="4" t="str">
        <f>VLOOKUP(E1564,Cleaned_CustomerTable!$A:$H,8,FALSE())</f>
        <v>Platinum</v>
      </c>
      <c r="I1564" s="4" t="str">
        <f>VLOOKUP(E1564,Cleaned_CustomerTable!$A:$H,6,FALSE())</f>
        <v>Nebraska</v>
      </c>
      <c r="J1564" s="4" t="str">
        <f>Cleaned_SalesTable!D1564</f>
        <v>PROD17</v>
      </c>
      <c r="K1564" s="4" t="str">
        <f>VLOOKUP(J1564,Cleaned_ProductTable!$A:$F,2,FALSE())</f>
        <v>Soccer Training Cone Set</v>
      </c>
      <c r="L1564" s="4" t="str">
        <f>VLOOKUP(J1564,Cleaned_ProductTable!$A:$F,3,FALSE())</f>
        <v>Sports</v>
      </c>
      <c r="M1564" s="4" t="str">
        <f>VLOOKUP(J1564,Cleaned_ProductTable!$A:$F,4,FALSE())</f>
        <v>Ford, Murphy and Wilson</v>
      </c>
      <c r="N1564" s="4">
        <f>VLOOKUP(J1564,Cleaned_ProductTable!$A:$F,5,FALSE())</f>
        <v>144.53</v>
      </c>
      <c r="O1564" s="4" t="str">
        <f>Cleaned_SalesTable!E1564</f>
        <v>STORE0</v>
      </c>
      <c r="P1564" s="4" t="str">
        <f>VLOOKUP(O1564,Cleaned_StoreTable!$A:$F,2,FALSE())</f>
        <v>Rivera-Warner</v>
      </c>
      <c r="Q1564" s="4" t="str">
        <f>VLOOKUP(O1564,Cleaned_StoreTable!$A:$F,3,FALSE())</f>
        <v>East</v>
      </c>
      <c r="R1564" s="4" t="str">
        <f>VLOOKUP(O1564,Cleaned_StoreTable!$A:$F,5,FALSE())</f>
        <v>Flagship</v>
      </c>
      <c r="S1564" s="4">
        <f>Cleaned_SalesTable!F1564</f>
        <v>1</v>
      </c>
      <c r="T1564" s="9">
        <f>Cleaned_SalesTable!G1564</f>
        <v>465.63</v>
      </c>
      <c r="U1564" s="8">
        <f>Cleaned_SalesTable!H1564</f>
        <v>0.25</v>
      </c>
      <c r="V1564" s="4" t="str">
        <f>Cleaned_SalesTable!I1564</f>
        <v>Credit Card</v>
      </c>
      <c r="W1564" s="9">
        <f>Cleaned_SalesTable!J1564</f>
        <v>349.22250000000003</v>
      </c>
      <c r="X1564" s="9">
        <f t="shared" si="146"/>
        <v>144.53</v>
      </c>
      <c r="Y1564" s="9">
        <f t="shared" si="147"/>
        <v>204.69</v>
      </c>
      <c r="Z1564" s="10">
        <f t="shared" si="148"/>
        <v>0.58609999999999995</v>
      </c>
      <c r="AA1564" s="4" t="str">
        <f t="shared" si="149"/>
        <v>Standard</v>
      </c>
    </row>
    <row r="1565" spans="1:27" ht="15" customHeight="1" x14ac:dyDescent="0.3">
      <c r="A1565" s="4" t="str">
        <f>Cleaned_SalesTable!A1565</f>
        <v>SALE1563</v>
      </c>
      <c r="B1565" s="26">
        <f>Cleaned_SalesTable!B1565</f>
        <v>45372</v>
      </c>
      <c r="C1565" s="4" t="str">
        <f t="shared" si="144"/>
        <v>Mar-2024</v>
      </c>
      <c r="D1565" s="24">
        <f t="shared" si="145"/>
        <v>2024</v>
      </c>
      <c r="E1565" s="4" t="str">
        <f>Cleaned_SalesTable!C1565</f>
        <v>CUST1047</v>
      </c>
      <c r="F1565" s="4" t="str">
        <f>VLOOKUP(E1565,Cleaned_CustomerTable!$A:$H,2,FALSE())</f>
        <v>Gina Knight</v>
      </c>
      <c r="G1565" s="24">
        <f>VLOOKUP(E1565,Cleaned_CustomerTable!$A:$H,3,FALSE())</f>
        <v>54</v>
      </c>
      <c r="H1565" s="4" t="str">
        <f>VLOOKUP(E1565,Cleaned_CustomerTable!$A:$H,8,FALSE())</f>
        <v>Silver</v>
      </c>
      <c r="I1565" s="4" t="str">
        <f>VLOOKUP(E1565,Cleaned_CustomerTable!$A:$H,6,FALSE())</f>
        <v>Nevada</v>
      </c>
      <c r="J1565" s="4" t="str">
        <f>Cleaned_SalesTable!D1565</f>
        <v>PROD76</v>
      </c>
      <c r="K1565" s="4" t="str">
        <f>VLOOKUP(J1565,Cleaned_ProductTable!$A:$F,2,FALSE())</f>
        <v>Wireless Mouse</v>
      </c>
      <c r="L1565" s="4" t="str">
        <f>VLOOKUP(J1565,Cleaned_ProductTable!$A:$F,3,FALSE())</f>
        <v>Electronics</v>
      </c>
      <c r="M1565" s="4" t="str">
        <f>VLOOKUP(J1565,Cleaned_ProductTable!$A:$F,4,FALSE())</f>
        <v>Larson Ltd</v>
      </c>
      <c r="N1565" s="4">
        <f>VLOOKUP(J1565,Cleaned_ProductTable!$A:$F,5,FALSE())</f>
        <v>392.89</v>
      </c>
      <c r="O1565" s="4" t="str">
        <f>Cleaned_SalesTable!E1565</f>
        <v>STORE16</v>
      </c>
      <c r="P1565" s="4" t="str">
        <f>VLOOKUP(O1565,Cleaned_StoreTable!$A:$F,2,FALSE())</f>
        <v>Frederick-Wright</v>
      </c>
      <c r="Q1565" s="4" t="str">
        <f>VLOOKUP(O1565,Cleaned_StoreTable!$A:$F,3,FALSE())</f>
        <v>West</v>
      </c>
      <c r="R1565" s="4" t="str">
        <f>VLOOKUP(O1565,Cleaned_StoreTable!$A:$F,5,FALSE())</f>
        <v>Flagship</v>
      </c>
      <c r="S1565" s="4">
        <f>Cleaned_SalesTable!F1565</f>
        <v>2</v>
      </c>
      <c r="T1565" s="9">
        <f>Cleaned_SalesTable!G1565</f>
        <v>675.61</v>
      </c>
      <c r="U1565" s="8">
        <f>Cleaned_SalesTable!H1565</f>
        <v>0.08</v>
      </c>
      <c r="V1565" s="4" t="str">
        <f>Cleaned_SalesTable!I1565</f>
        <v>COD</v>
      </c>
      <c r="W1565" s="9">
        <f>Cleaned_SalesTable!J1565</f>
        <v>1243.1224</v>
      </c>
      <c r="X1565" s="9">
        <f t="shared" si="146"/>
        <v>785.78</v>
      </c>
      <c r="Y1565" s="9">
        <f t="shared" si="147"/>
        <v>457.34</v>
      </c>
      <c r="Z1565" s="10">
        <f t="shared" si="148"/>
        <v>0.3679</v>
      </c>
      <c r="AA1565" s="4" t="str">
        <f t="shared" si="149"/>
        <v>High Value</v>
      </c>
    </row>
    <row r="1566" spans="1:27" ht="15" customHeight="1" x14ac:dyDescent="0.3">
      <c r="A1566" s="4" t="str">
        <f>Cleaned_SalesTable!A1566</f>
        <v>SALE1564</v>
      </c>
      <c r="B1566" s="26">
        <f>Cleaned_SalesTable!B1566</f>
        <v>45458</v>
      </c>
      <c r="C1566" s="4" t="str">
        <f t="shared" si="144"/>
        <v>Jun-2024</v>
      </c>
      <c r="D1566" s="24">
        <f t="shared" si="145"/>
        <v>2024</v>
      </c>
      <c r="E1566" s="4" t="str">
        <f>Cleaned_SalesTable!C1566</f>
        <v>CUST1416</v>
      </c>
      <c r="F1566" s="4" t="str">
        <f>VLOOKUP(E1566,Cleaned_CustomerTable!$A:$H,2,FALSE())</f>
        <v>Jennifer Myers</v>
      </c>
      <c r="G1566" s="24">
        <f>VLOOKUP(E1566,Cleaned_CustomerTable!$A:$H,3,FALSE())</f>
        <v>46</v>
      </c>
      <c r="H1566" s="4" t="str">
        <f>VLOOKUP(E1566,Cleaned_CustomerTable!$A:$H,8,FALSE())</f>
        <v>Platinum</v>
      </c>
      <c r="I1566" s="4" t="str">
        <f>VLOOKUP(E1566,Cleaned_CustomerTable!$A:$H,6,FALSE())</f>
        <v>Wisconsin</v>
      </c>
      <c r="J1566" s="4" t="str">
        <f>Cleaned_SalesTable!D1566</f>
        <v>PROD33</v>
      </c>
      <c r="K1566" s="4" t="str">
        <f>VLOOKUP(J1566,Cleaned_ProductTable!$A:$F,2,FALSE())</f>
        <v>Modern Wall Clock</v>
      </c>
      <c r="L1566" s="4" t="str">
        <f>VLOOKUP(J1566,Cleaned_ProductTable!$A:$F,3,FALSE())</f>
        <v>Home</v>
      </c>
      <c r="M1566" s="4" t="str">
        <f>VLOOKUP(J1566,Cleaned_ProductTable!$A:$F,4,FALSE())</f>
        <v>Weiss-Watson</v>
      </c>
      <c r="N1566" s="4">
        <f>VLOOKUP(J1566,Cleaned_ProductTable!$A:$F,5,FALSE())</f>
        <v>179.77</v>
      </c>
      <c r="O1566" s="4" t="str">
        <f>Cleaned_SalesTable!E1566</f>
        <v>STORE6</v>
      </c>
      <c r="P1566" s="4" t="str">
        <f>VLOOKUP(O1566,Cleaned_StoreTable!$A:$F,2,FALSE())</f>
        <v>Benson-Elliott</v>
      </c>
      <c r="Q1566" s="4" t="str">
        <f>VLOOKUP(O1566,Cleaned_StoreTable!$A:$F,3,FALSE())</f>
        <v>East</v>
      </c>
      <c r="R1566" s="4" t="str">
        <f>VLOOKUP(O1566,Cleaned_StoreTable!$A:$F,5,FALSE())</f>
        <v>Online</v>
      </c>
      <c r="S1566" s="4">
        <f>Cleaned_SalesTable!F1566</f>
        <v>1</v>
      </c>
      <c r="T1566" s="9">
        <f>Cleaned_SalesTable!G1566</f>
        <v>718.99</v>
      </c>
      <c r="U1566" s="8">
        <f>Cleaned_SalesTable!H1566</f>
        <v>0.08</v>
      </c>
      <c r="V1566" s="4" t="str">
        <f>Cleaned_SalesTable!I1566</f>
        <v>PayPal</v>
      </c>
      <c r="W1566" s="9">
        <f>Cleaned_SalesTable!J1566</f>
        <v>661.47080000000005</v>
      </c>
      <c r="X1566" s="9">
        <f t="shared" si="146"/>
        <v>179.77</v>
      </c>
      <c r="Y1566" s="9">
        <f t="shared" si="147"/>
        <v>481.7</v>
      </c>
      <c r="Z1566" s="10">
        <f t="shared" si="148"/>
        <v>0.72819999999999996</v>
      </c>
      <c r="AA1566" s="4" t="str">
        <f t="shared" si="149"/>
        <v>Standard</v>
      </c>
    </row>
    <row r="1567" spans="1:27" ht="15" customHeight="1" x14ac:dyDescent="0.3">
      <c r="A1567" s="4" t="str">
        <f>Cleaned_SalesTable!A1567</f>
        <v>SALE1565</v>
      </c>
      <c r="B1567" s="26">
        <f>Cleaned_SalesTable!B1567</f>
        <v>45943</v>
      </c>
      <c r="C1567" s="4" t="str">
        <f t="shared" si="144"/>
        <v>Oct-2025</v>
      </c>
      <c r="D1567" s="24">
        <f t="shared" si="145"/>
        <v>2025</v>
      </c>
      <c r="E1567" s="4" t="str">
        <f>Cleaned_SalesTable!C1567</f>
        <v>CUST1376</v>
      </c>
      <c r="F1567" s="4" t="str">
        <f>VLOOKUP(E1567,Cleaned_CustomerTable!$A:$H,2,FALSE())</f>
        <v>Michele Burke</v>
      </c>
      <c r="G1567" s="24">
        <f>VLOOKUP(E1567,Cleaned_CustomerTable!$A:$H,3,FALSE())</f>
        <v>30</v>
      </c>
      <c r="H1567" s="4" t="str">
        <f>VLOOKUP(E1567,Cleaned_CustomerTable!$A:$H,8,FALSE())</f>
        <v>Bronze</v>
      </c>
      <c r="I1567" s="4" t="str">
        <f>VLOOKUP(E1567,Cleaned_CustomerTable!$A:$H,6,FALSE())</f>
        <v>Connecticut</v>
      </c>
      <c r="J1567" s="4" t="str">
        <f>Cleaned_SalesTable!D1567</f>
        <v>PROD14</v>
      </c>
      <c r="K1567" s="4" t="str">
        <f>VLOOKUP(J1567,Cleaned_ProductTable!$A:$F,2,FALSE())</f>
        <v>Decorative Wall Mirror</v>
      </c>
      <c r="L1567" s="4" t="str">
        <f>VLOOKUP(J1567,Cleaned_ProductTable!$A:$F,3,FALSE())</f>
        <v>Home</v>
      </c>
      <c r="M1567" s="4" t="str">
        <f>VLOOKUP(J1567,Cleaned_ProductTable!$A:$F,4,FALSE())</f>
        <v>Luna, Anderson and Bowman</v>
      </c>
      <c r="N1567" s="4">
        <f>VLOOKUP(J1567,Cleaned_ProductTable!$A:$F,5,FALSE())</f>
        <v>48.01</v>
      </c>
      <c r="O1567" s="4" t="str">
        <f>Cleaned_SalesTable!E1567</f>
        <v>STORE10</v>
      </c>
      <c r="P1567" s="4" t="str">
        <f>VLOOKUP(O1567,Cleaned_StoreTable!$A:$F,2,FALSE())</f>
        <v>Hill, Wagner and Ballard</v>
      </c>
      <c r="Q1567" s="4" t="str">
        <f>VLOOKUP(O1567,Cleaned_StoreTable!$A:$F,3,FALSE())</f>
        <v>East</v>
      </c>
      <c r="R1567" s="4" t="str">
        <f>VLOOKUP(O1567,Cleaned_StoreTable!$A:$F,5,FALSE())</f>
        <v>Online</v>
      </c>
      <c r="S1567" s="4">
        <f>Cleaned_SalesTable!F1567</f>
        <v>2</v>
      </c>
      <c r="T1567" s="9">
        <f>Cleaned_SalesTable!G1567</f>
        <v>675.65</v>
      </c>
      <c r="U1567" s="8">
        <f>Cleaned_SalesTable!H1567</f>
        <v>0.2</v>
      </c>
      <c r="V1567" s="4" t="str">
        <f>Cleaned_SalesTable!I1567</f>
        <v>COD</v>
      </c>
      <c r="W1567" s="9">
        <f>Cleaned_SalesTable!J1567</f>
        <v>1081.04</v>
      </c>
      <c r="X1567" s="9">
        <f t="shared" si="146"/>
        <v>96.02</v>
      </c>
      <c r="Y1567" s="9">
        <f t="shared" si="147"/>
        <v>985.02</v>
      </c>
      <c r="Z1567" s="10">
        <f t="shared" si="148"/>
        <v>0.91120000000000001</v>
      </c>
      <c r="AA1567" s="4" t="str">
        <f t="shared" si="149"/>
        <v>Standard</v>
      </c>
    </row>
    <row r="1568" spans="1:27" ht="15" customHeight="1" x14ac:dyDescent="0.3">
      <c r="A1568" s="4" t="str">
        <f>Cleaned_SalesTable!A1568</f>
        <v>SALE1566</v>
      </c>
      <c r="B1568" s="26">
        <f>Cleaned_SalesTable!B1568</f>
        <v>45374</v>
      </c>
      <c r="C1568" s="4" t="str">
        <f t="shared" si="144"/>
        <v>Mar-2024</v>
      </c>
      <c r="D1568" s="24">
        <f t="shared" si="145"/>
        <v>2024</v>
      </c>
      <c r="E1568" s="4" t="str">
        <f>Cleaned_SalesTable!C1568</f>
        <v>CUST1336</v>
      </c>
      <c r="F1568" s="4" t="str">
        <f>VLOOKUP(E1568,Cleaned_CustomerTable!$A:$H,2,FALSE())</f>
        <v>John Jones</v>
      </c>
      <c r="G1568" s="24">
        <f>VLOOKUP(E1568,Cleaned_CustomerTable!$A:$H,3,FALSE())</f>
        <v>58</v>
      </c>
      <c r="H1568" s="4" t="str">
        <f>VLOOKUP(E1568,Cleaned_CustomerTable!$A:$H,8,FALSE())</f>
        <v>Silver</v>
      </c>
      <c r="I1568" s="4" t="str">
        <f>VLOOKUP(E1568,Cleaned_CustomerTable!$A:$H,6,FALSE())</f>
        <v>Oregon</v>
      </c>
      <c r="J1568" s="4" t="str">
        <f>Cleaned_SalesTable!D1568</f>
        <v>PROD95</v>
      </c>
      <c r="K1568" s="4" t="str">
        <f>VLOOKUP(J1568,Cleaned_ProductTable!$A:$F,2,FALSE())</f>
        <v>Sports Stopwatch Basic</v>
      </c>
      <c r="L1568" s="4" t="str">
        <f>VLOOKUP(J1568,Cleaned_ProductTable!$A:$F,3,FALSE())</f>
        <v>Sports</v>
      </c>
      <c r="M1568" s="4" t="str">
        <f>VLOOKUP(J1568,Cleaned_ProductTable!$A:$F,4,FALSE())</f>
        <v>Wilson Group</v>
      </c>
      <c r="N1568" s="4">
        <f>VLOOKUP(J1568,Cleaned_ProductTable!$A:$F,5,FALSE())</f>
        <v>60.65</v>
      </c>
      <c r="O1568" s="4" t="str">
        <f>Cleaned_SalesTable!E1568</f>
        <v>STORE15</v>
      </c>
      <c r="P1568" s="4" t="str">
        <f>VLOOKUP(O1568,Cleaned_StoreTable!$A:$F,2,FALSE())</f>
        <v>Shelton PLC</v>
      </c>
      <c r="Q1568" s="4" t="str">
        <f>VLOOKUP(O1568,Cleaned_StoreTable!$A:$F,3,FALSE())</f>
        <v>North</v>
      </c>
      <c r="R1568" s="4" t="str">
        <f>VLOOKUP(O1568,Cleaned_StoreTable!$A:$F,5,FALSE())</f>
        <v>Flagship</v>
      </c>
      <c r="S1568" s="4">
        <f>Cleaned_SalesTable!F1568</f>
        <v>4</v>
      </c>
      <c r="T1568" s="9">
        <f>Cleaned_SalesTable!G1568</f>
        <v>284.24</v>
      </c>
      <c r="U1568" s="8">
        <f>Cleaned_SalesTable!H1568</f>
        <v>0.1</v>
      </c>
      <c r="V1568" s="4" t="str">
        <f>Cleaned_SalesTable!I1568</f>
        <v>Credit Card</v>
      </c>
      <c r="W1568" s="9">
        <f>Cleaned_SalesTable!J1568</f>
        <v>1023.264</v>
      </c>
      <c r="X1568" s="9">
        <f t="shared" si="146"/>
        <v>242.6</v>
      </c>
      <c r="Y1568" s="9">
        <f t="shared" si="147"/>
        <v>780.66</v>
      </c>
      <c r="Z1568" s="10">
        <f t="shared" si="148"/>
        <v>0.76290000000000002</v>
      </c>
      <c r="AA1568" s="4" t="str">
        <f t="shared" si="149"/>
        <v>Standard</v>
      </c>
    </row>
    <row r="1569" spans="1:27" ht="15" customHeight="1" x14ac:dyDescent="0.3">
      <c r="A1569" s="4" t="str">
        <f>Cleaned_SalesTable!A1569</f>
        <v>SALE1567</v>
      </c>
      <c r="B1569" s="26">
        <f>Cleaned_SalesTable!B1569</f>
        <v>45374</v>
      </c>
      <c r="C1569" s="4" t="str">
        <f t="shared" si="144"/>
        <v>Mar-2024</v>
      </c>
      <c r="D1569" s="24">
        <f t="shared" si="145"/>
        <v>2024</v>
      </c>
      <c r="E1569" s="4" t="str">
        <f>Cleaned_SalesTable!C1569</f>
        <v>CUST1213</v>
      </c>
      <c r="F1569" s="4" t="str">
        <f>VLOOKUP(E1569,Cleaned_CustomerTable!$A:$H,2,FALSE())</f>
        <v>Stuart Johnson</v>
      </c>
      <c r="G1569" s="24">
        <f>VLOOKUP(E1569,Cleaned_CustomerTable!$A:$H,3,FALSE())</f>
        <v>42</v>
      </c>
      <c r="H1569" s="4" t="str">
        <f>VLOOKUP(E1569,Cleaned_CustomerTable!$A:$H,8,FALSE())</f>
        <v>Platinum</v>
      </c>
      <c r="I1569" s="4" t="str">
        <f>VLOOKUP(E1569,Cleaned_CustomerTable!$A:$H,6,FALSE())</f>
        <v>North Dakota</v>
      </c>
      <c r="J1569" s="4" t="str">
        <f>Cleaned_SalesTable!D1569</f>
        <v>PROD1</v>
      </c>
      <c r="K1569" s="4" t="str">
        <f>VLOOKUP(J1569,Cleaned_ProductTable!$A:$F,2,FALSE())</f>
        <v>Men's Graphic T-Shirt</v>
      </c>
      <c r="L1569" s="4" t="str">
        <f>VLOOKUP(J1569,Cleaned_ProductTable!$A:$F,3,FALSE())</f>
        <v>Clothing</v>
      </c>
      <c r="M1569" s="4" t="str">
        <f>VLOOKUP(J1569,Cleaned_ProductTable!$A:$F,4,FALSE())</f>
        <v>Terry-Moore</v>
      </c>
      <c r="N1569" s="4">
        <f>VLOOKUP(J1569,Cleaned_ProductTable!$A:$F,5,FALSE())</f>
        <v>342.56</v>
      </c>
      <c r="O1569" s="4" t="str">
        <f>Cleaned_SalesTable!E1569</f>
        <v>STORE3</v>
      </c>
      <c r="P1569" s="4" t="str">
        <f>VLOOKUP(O1569,Cleaned_StoreTable!$A:$F,2,FALSE())</f>
        <v>Johnson-Wright</v>
      </c>
      <c r="Q1569" s="4" t="str">
        <f>VLOOKUP(O1569,Cleaned_StoreTable!$A:$F,3,FALSE())</f>
        <v>North</v>
      </c>
      <c r="R1569" s="4" t="str">
        <f>VLOOKUP(O1569,Cleaned_StoreTable!$A:$F,5,FALSE())</f>
        <v>Outlet</v>
      </c>
      <c r="S1569" s="4">
        <f>Cleaned_SalesTable!F1569</f>
        <v>1</v>
      </c>
      <c r="T1569" s="9">
        <f>Cleaned_SalesTable!G1569</f>
        <v>94.26</v>
      </c>
      <c r="U1569" s="8">
        <f>Cleaned_SalesTable!H1569</f>
        <v>0.18</v>
      </c>
      <c r="V1569" s="4" t="str">
        <f>Cleaned_SalesTable!I1569</f>
        <v>PayPal</v>
      </c>
      <c r="W1569" s="9">
        <f>Cleaned_SalesTable!J1569</f>
        <v>77.293199999999999</v>
      </c>
      <c r="X1569" s="9">
        <f t="shared" si="146"/>
        <v>342.56</v>
      </c>
      <c r="Y1569" s="9">
        <f t="shared" si="147"/>
        <v>-265.27</v>
      </c>
      <c r="Z1569" s="10">
        <f t="shared" si="148"/>
        <v>-3.4319999999999999</v>
      </c>
      <c r="AA1569" s="4" t="str">
        <f t="shared" si="149"/>
        <v>Standard</v>
      </c>
    </row>
    <row r="1570" spans="1:27" ht="15" customHeight="1" x14ac:dyDescent="0.3">
      <c r="A1570" s="4" t="str">
        <f>Cleaned_SalesTable!A1570</f>
        <v>SALE1568</v>
      </c>
      <c r="B1570" s="26">
        <f>Cleaned_SalesTable!B1570</f>
        <v>45789</v>
      </c>
      <c r="C1570" s="4" t="str">
        <f t="shared" si="144"/>
        <v>May-2025</v>
      </c>
      <c r="D1570" s="24">
        <f t="shared" si="145"/>
        <v>2025</v>
      </c>
      <c r="E1570" s="4" t="str">
        <f>Cleaned_SalesTable!C1570</f>
        <v>CUST1416</v>
      </c>
      <c r="F1570" s="4" t="str">
        <f>VLOOKUP(E1570,Cleaned_CustomerTable!$A:$H,2,FALSE())</f>
        <v>Jennifer Myers</v>
      </c>
      <c r="G1570" s="24">
        <f>VLOOKUP(E1570,Cleaned_CustomerTable!$A:$H,3,FALSE())</f>
        <v>46</v>
      </c>
      <c r="H1570" s="4" t="str">
        <f>VLOOKUP(E1570,Cleaned_CustomerTable!$A:$H,8,FALSE())</f>
        <v>Platinum</v>
      </c>
      <c r="I1570" s="4" t="str">
        <f>VLOOKUP(E1570,Cleaned_CustomerTable!$A:$H,6,FALSE())</f>
        <v>Wisconsin</v>
      </c>
      <c r="J1570" s="4" t="str">
        <f>Cleaned_SalesTable!D1570</f>
        <v>PROD6</v>
      </c>
      <c r="K1570" s="4" t="str">
        <f>VLOOKUP(J1570,Cleaned_ProductTable!$A:$F,2,FALSE())</f>
        <v>Herbal Face Moisturizer</v>
      </c>
      <c r="L1570" s="4" t="str">
        <f>VLOOKUP(J1570,Cleaned_ProductTable!$A:$F,3,FALSE())</f>
        <v>Beauty</v>
      </c>
      <c r="M1570" s="4" t="str">
        <f>VLOOKUP(J1570,Cleaned_ProductTable!$A:$F,4,FALSE())</f>
        <v>Davidson PLC</v>
      </c>
      <c r="N1570" s="4">
        <f>VLOOKUP(J1570,Cleaned_ProductTable!$A:$F,5,FALSE())</f>
        <v>312.8</v>
      </c>
      <c r="O1570" s="4" t="str">
        <f>Cleaned_SalesTable!E1570</f>
        <v>STORE10</v>
      </c>
      <c r="P1570" s="4" t="str">
        <f>VLOOKUP(O1570,Cleaned_StoreTable!$A:$F,2,FALSE())</f>
        <v>Hill, Wagner and Ballard</v>
      </c>
      <c r="Q1570" s="4" t="str">
        <f>VLOOKUP(O1570,Cleaned_StoreTable!$A:$F,3,FALSE())</f>
        <v>East</v>
      </c>
      <c r="R1570" s="4" t="str">
        <f>VLOOKUP(O1570,Cleaned_StoreTable!$A:$F,5,FALSE())</f>
        <v>Online</v>
      </c>
      <c r="S1570" s="4">
        <f>Cleaned_SalesTable!F1570</f>
        <v>4</v>
      </c>
      <c r="T1570" s="9">
        <f>Cleaned_SalesTable!G1570</f>
        <v>458.58</v>
      </c>
      <c r="U1570" s="8">
        <f>Cleaned_SalesTable!H1570</f>
        <v>0.28999999999999998</v>
      </c>
      <c r="V1570" s="4" t="str">
        <f>Cleaned_SalesTable!I1570</f>
        <v>COD</v>
      </c>
      <c r="W1570" s="9">
        <f>Cleaned_SalesTable!J1570</f>
        <v>1302.3671999999999</v>
      </c>
      <c r="X1570" s="9">
        <f t="shared" si="146"/>
        <v>1251.2</v>
      </c>
      <c r="Y1570" s="9">
        <f t="shared" si="147"/>
        <v>51.17</v>
      </c>
      <c r="Z1570" s="10">
        <f t="shared" si="148"/>
        <v>3.9300000000000002E-2</v>
      </c>
      <c r="AA1570" s="4" t="str">
        <f t="shared" si="149"/>
        <v>High Value</v>
      </c>
    </row>
    <row r="1571" spans="1:27" ht="15" customHeight="1" x14ac:dyDescent="0.3">
      <c r="A1571" s="4" t="str">
        <f>Cleaned_SalesTable!A1571</f>
        <v>SALE1569</v>
      </c>
      <c r="B1571" s="26">
        <f>Cleaned_SalesTable!B1571</f>
        <v>45452</v>
      </c>
      <c r="C1571" s="4" t="str">
        <f t="shared" si="144"/>
        <v>Jun-2024</v>
      </c>
      <c r="D1571" s="24">
        <f t="shared" si="145"/>
        <v>2024</v>
      </c>
      <c r="E1571" s="4" t="str">
        <f>Cleaned_SalesTable!C1571</f>
        <v>CUST1113</v>
      </c>
      <c r="F1571" s="4" t="str">
        <f>VLOOKUP(E1571,Cleaned_CustomerTable!$A:$H,2,FALSE())</f>
        <v>Edward Hall</v>
      </c>
      <c r="G1571" s="24">
        <f>VLOOKUP(E1571,Cleaned_CustomerTable!$A:$H,3,FALSE())</f>
        <v>51</v>
      </c>
      <c r="H1571" s="4" t="str">
        <f>VLOOKUP(E1571,Cleaned_CustomerTable!$A:$H,8,FALSE())</f>
        <v>Gold</v>
      </c>
      <c r="I1571" s="4" t="str">
        <f>VLOOKUP(E1571,Cleaned_CustomerTable!$A:$H,6,FALSE())</f>
        <v>New Mexico</v>
      </c>
      <c r="J1571" s="4" t="str">
        <f>Cleaned_SalesTable!D1571</f>
        <v>PROD65</v>
      </c>
      <c r="K1571" s="4" t="str">
        <f>VLOOKUP(J1571,Cleaned_ProductTable!$A:$F,2,FALSE())</f>
        <v>Adjustable Dumbbells 20kg</v>
      </c>
      <c r="L1571" s="4" t="str">
        <f>VLOOKUP(J1571,Cleaned_ProductTable!$A:$F,3,FALSE())</f>
        <v>Sports</v>
      </c>
      <c r="M1571" s="4" t="str">
        <f>VLOOKUP(J1571,Cleaned_ProductTable!$A:$F,4,FALSE())</f>
        <v>Montgomery, Benton and Miller</v>
      </c>
      <c r="N1571" s="4">
        <f>VLOOKUP(J1571,Cleaned_ProductTable!$A:$F,5,FALSE())</f>
        <v>240.63</v>
      </c>
      <c r="O1571" s="4" t="str">
        <f>Cleaned_SalesTable!E1571</f>
        <v>STORE10</v>
      </c>
      <c r="P1571" s="4" t="str">
        <f>VLOOKUP(O1571,Cleaned_StoreTable!$A:$F,2,FALSE())</f>
        <v>Hill, Wagner and Ballard</v>
      </c>
      <c r="Q1571" s="4" t="str">
        <f>VLOOKUP(O1571,Cleaned_StoreTable!$A:$F,3,FALSE())</f>
        <v>East</v>
      </c>
      <c r="R1571" s="4" t="str">
        <f>VLOOKUP(O1571,Cleaned_StoreTable!$A:$F,5,FALSE())</f>
        <v>Online</v>
      </c>
      <c r="S1571" s="4">
        <f>Cleaned_SalesTable!F1571</f>
        <v>4</v>
      </c>
      <c r="T1571" s="9">
        <f>Cleaned_SalesTable!G1571</f>
        <v>704.49</v>
      </c>
      <c r="U1571" s="8">
        <f>Cleaned_SalesTable!H1571</f>
        <v>0.05</v>
      </c>
      <c r="V1571" s="4" t="str">
        <f>Cleaned_SalesTable!I1571</f>
        <v>COD</v>
      </c>
      <c r="W1571" s="9">
        <f>Cleaned_SalesTable!J1571</f>
        <v>2677.0619999999999</v>
      </c>
      <c r="X1571" s="9">
        <f t="shared" si="146"/>
        <v>962.52</v>
      </c>
      <c r="Y1571" s="9">
        <f t="shared" si="147"/>
        <v>1714.54</v>
      </c>
      <c r="Z1571" s="10">
        <f t="shared" si="148"/>
        <v>0.64049999999999996</v>
      </c>
      <c r="AA1571" s="4" t="str">
        <f t="shared" si="149"/>
        <v>High Value</v>
      </c>
    </row>
    <row r="1572" spans="1:27" ht="15" customHeight="1" x14ac:dyDescent="0.3">
      <c r="A1572" s="4" t="str">
        <f>Cleaned_SalesTable!A1572</f>
        <v>SALE1570</v>
      </c>
      <c r="B1572" s="26">
        <f>Cleaned_SalesTable!B1572</f>
        <v>45284</v>
      </c>
      <c r="C1572" s="4" t="str">
        <f t="shared" si="144"/>
        <v>Dec-2023</v>
      </c>
      <c r="D1572" s="24">
        <f t="shared" si="145"/>
        <v>2023</v>
      </c>
      <c r="E1572" s="4" t="str">
        <f>Cleaned_SalesTable!C1572</f>
        <v>CUST1032</v>
      </c>
      <c r="F1572" s="4" t="str">
        <f>VLOOKUP(E1572,Cleaned_CustomerTable!$A:$H,2,FALSE())</f>
        <v>Mike Jennings</v>
      </c>
      <c r="G1572" s="24">
        <f>VLOOKUP(E1572,Cleaned_CustomerTable!$A:$H,3,FALSE())</f>
        <v>48</v>
      </c>
      <c r="H1572" s="4" t="str">
        <f>VLOOKUP(E1572,Cleaned_CustomerTable!$A:$H,8,FALSE())</f>
        <v>Gold</v>
      </c>
      <c r="I1572" s="4" t="str">
        <f>VLOOKUP(E1572,Cleaned_CustomerTable!$A:$H,6,FALSE())</f>
        <v>Arizona</v>
      </c>
      <c r="J1572" s="4" t="str">
        <f>Cleaned_SalesTable!D1572</f>
        <v>PROD27</v>
      </c>
      <c r="K1572" s="4" t="str">
        <f>VLOOKUP(J1572,Cleaned_ProductTable!$A:$F,2,FALSE())</f>
        <v>Decorative Floor Vase</v>
      </c>
      <c r="L1572" s="4" t="str">
        <f>VLOOKUP(J1572,Cleaned_ProductTable!$A:$F,3,FALSE())</f>
        <v>Home</v>
      </c>
      <c r="M1572" s="4" t="str">
        <f>VLOOKUP(J1572,Cleaned_ProductTable!$A:$F,4,FALSE())</f>
        <v>Khan, Jones and Paul</v>
      </c>
      <c r="N1572" s="4">
        <f>VLOOKUP(J1572,Cleaned_ProductTable!$A:$F,5,FALSE())</f>
        <v>234.81</v>
      </c>
      <c r="O1572" s="4" t="str">
        <f>Cleaned_SalesTable!E1572</f>
        <v>STORE19</v>
      </c>
      <c r="P1572" s="4" t="str">
        <f>VLOOKUP(O1572,Cleaned_StoreTable!$A:$F,2,FALSE())</f>
        <v>Mann-Austin</v>
      </c>
      <c r="Q1572" s="4" t="str">
        <f>VLOOKUP(O1572,Cleaned_StoreTable!$A:$F,3,FALSE())</f>
        <v>East</v>
      </c>
      <c r="R1572" s="4" t="str">
        <f>VLOOKUP(O1572,Cleaned_StoreTable!$A:$F,5,FALSE())</f>
        <v>Online</v>
      </c>
      <c r="S1572" s="4">
        <f>Cleaned_SalesTable!F1572</f>
        <v>4</v>
      </c>
      <c r="T1572" s="9">
        <f>Cleaned_SalesTable!G1572</f>
        <v>822.32</v>
      </c>
      <c r="U1572" s="8">
        <f>Cleaned_SalesTable!H1572</f>
        <v>0.26</v>
      </c>
      <c r="V1572" s="4" t="str">
        <f>Cleaned_SalesTable!I1572</f>
        <v>PayPal</v>
      </c>
      <c r="W1572" s="9">
        <f>Cleaned_SalesTable!J1572</f>
        <v>2434.0672</v>
      </c>
      <c r="X1572" s="9">
        <f t="shared" si="146"/>
        <v>939.24</v>
      </c>
      <c r="Y1572" s="9">
        <f t="shared" si="147"/>
        <v>1494.83</v>
      </c>
      <c r="Z1572" s="10">
        <f t="shared" si="148"/>
        <v>0.61409999999999998</v>
      </c>
      <c r="AA1572" s="4" t="str">
        <f t="shared" si="149"/>
        <v>High Value</v>
      </c>
    </row>
    <row r="1573" spans="1:27" ht="15" customHeight="1" x14ac:dyDescent="0.3">
      <c r="A1573" s="4" t="str">
        <f>Cleaned_SalesTable!A1573</f>
        <v>SALE1571</v>
      </c>
      <c r="B1573" s="26">
        <f>Cleaned_SalesTable!B1573</f>
        <v>45325</v>
      </c>
      <c r="C1573" s="4" t="str">
        <f t="shared" si="144"/>
        <v>Feb-2024</v>
      </c>
      <c r="D1573" s="24">
        <f t="shared" si="145"/>
        <v>2024</v>
      </c>
      <c r="E1573" s="4" t="str">
        <f>Cleaned_SalesTable!C1573</f>
        <v>CUST1245</v>
      </c>
      <c r="F1573" s="4" t="str">
        <f>VLOOKUP(E1573,Cleaned_CustomerTable!$A:$H,2,FALSE())</f>
        <v>Laura Soto</v>
      </c>
      <c r="G1573" s="24">
        <f>VLOOKUP(E1573,Cleaned_CustomerTable!$A:$H,3,FALSE())</f>
        <v>57</v>
      </c>
      <c r="H1573" s="4" t="str">
        <f>VLOOKUP(E1573,Cleaned_CustomerTable!$A:$H,8,FALSE())</f>
        <v>Platinum</v>
      </c>
      <c r="I1573" s="4" t="str">
        <f>VLOOKUP(E1573,Cleaned_CustomerTable!$A:$H,6,FALSE())</f>
        <v>Michigan</v>
      </c>
      <c r="J1573" s="4" t="str">
        <f>Cleaned_SalesTable!D1573</f>
        <v>PROD3</v>
      </c>
      <c r="K1573" s="4" t="str">
        <f>VLOOKUP(J1573,Cleaned_ProductTable!$A:$F,2,FALSE())</f>
        <v>Men's Running Jacket</v>
      </c>
      <c r="L1573" s="4" t="str">
        <f>VLOOKUP(J1573,Cleaned_ProductTable!$A:$F,3,FALSE())</f>
        <v>Clothing</v>
      </c>
      <c r="M1573" s="4" t="str">
        <f>VLOOKUP(J1573,Cleaned_ProductTable!$A:$F,4,FALSE())</f>
        <v>Pineda Ltd</v>
      </c>
      <c r="N1573" s="4">
        <f>VLOOKUP(J1573,Cleaned_ProductTable!$A:$F,5,FALSE())</f>
        <v>364.67</v>
      </c>
      <c r="O1573" s="4" t="str">
        <f>Cleaned_SalesTable!E1573</f>
        <v>STORE13</v>
      </c>
      <c r="P1573" s="4" t="str">
        <f>VLOOKUP(O1573,Cleaned_StoreTable!$A:$F,2,FALSE())</f>
        <v>Gardner, Humphrey and Contreras</v>
      </c>
      <c r="Q1573" s="4" t="str">
        <f>VLOOKUP(O1573,Cleaned_StoreTable!$A:$F,3,FALSE())</f>
        <v>East</v>
      </c>
      <c r="R1573" s="4" t="str">
        <f>VLOOKUP(O1573,Cleaned_StoreTable!$A:$F,5,FALSE())</f>
        <v>Flagship</v>
      </c>
      <c r="S1573" s="4">
        <f>Cleaned_SalesTable!F1573</f>
        <v>4</v>
      </c>
      <c r="T1573" s="9">
        <f>Cleaned_SalesTable!G1573</f>
        <v>785.41</v>
      </c>
      <c r="U1573" s="8">
        <f>Cleaned_SalesTable!H1573</f>
        <v>0.13</v>
      </c>
      <c r="V1573" s="4" t="str">
        <f>Cleaned_SalesTable!I1573</f>
        <v>COD</v>
      </c>
      <c r="W1573" s="9">
        <f>Cleaned_SalesTable!J1573</f>
        <v>2733.2267999999999</v>
      </c>
      <c r="X1573" s="9">
        <f t="shared" si="146"/>
        <v>1458.68</v>
      </c>
      <c r="Y1573" s="9">
        <f t="shared" si="147"/>
        <v>1274.55</v>
      </c>
      <c r="Z1573" s="10">
        <f t="shared" si="148"/>
        <v>0.46629999999999999</v>
      </c>
      <c r="AA1573" s="4" t="str">
        <f t="shared" si="149"/>
        <v>High Value</v>
      </c>
    </row>
    <row r="1574" spans="1:27" ht="15" customHeight="1" x14ac:dyDescent="0.3">
      <c r="A1574" s="4" t="str">
        <f>Cleaned_SalesTable!A1574</f>
        <v>SALE1572</v>
      </c>
      <c r="B1574" s="26">
        <f>Cleaned_SalesTable!B1574</f>
        <v>45465</v>
      </c>
      <c r="C1574" s="4" t="str">
        <f t="shared" si="144"/>
        <v>Jun-2024</v>
      </c>
      <c r="D1574" s="24">
        <f t="shared" si="145"/>
        <v>2024</v>
      </c>
      <c r="E1574" s="4" t="str">
        <f>Cleaned_SalesTable!C1574</f>
        <v>CUST1031</v>
      </c>
      <c r="F1574" s="4" t="str">
        <f>VLOOKUP(E1574,Cleaned_CustomerTable!$A:$H,2,FALSE())</f>
        <v>Sarah Vance</v>
      </c>
      <c r="G1574" s="24">
        <f>VLOOKUP(E1574,Cleaned_CustomerTable!$A:$H,3,FALSE())</f>
        <v>41</v>
      </c>
      <c r="H1574" s="4" t="str">
        <f>VLOOKUP(E1574,Cleaned_CustomerTable!$A:$H,8,FALSE())</f>
        <v>Silver</v>
      </c>
      <c r="I1574" s="4" t="str">
        <f>VLOOKUP(E1574,Cleaned_CustomerTable!$A:$H,6,FALSE())</f>
        <v>Oregon</v>
      </c>
      <c r="J1574" s="4" t="str">
        <f>Cleaned_SalesTable!D1574</f>
        <v>PROD39</v>
      </c>
      <c r="K1574" s="4" t="str">
        <f>VLOOKUP(J1574,Cleaned_ProductTable!$A:$F,2,FALSE())</f>
        <v>Portable Power Bank</v>
      </c>
      <c r="L1574" s="4" t="str">
        <f>VLOOKUP(J1574,Cleaned_ProductTable!$A:$F,3,FALSE())</f>
        <v>Electronics</v>
      </c>
      <c r="M1574" s="4" t="str">
        <f>VLOOKUP(J1574,Cleaned_ProductTable!$A:$F,4,FALSE())</f>
        <v>Cummings and Sons</v>
      </c>
      <c r="N1574" s="4">
        <f>VLOOKUP(J1574,Cleaned_ProductTable!$A:$F,5,FALSE())</f>
        <v>326.06</v>
      </c>
      <c r="O1574" s="4" t="str">
        <f>Cleaned_SalesTable!E1574</f>
        <v>STORE14</v>
      </c>
      <c r="P1574" s="4" t="str">
        <f>VLOOKUP(O1574,Cleaned_StoreTable!$A:$F,2,FALSE())</f>
        <v>Mcdonald Inc</v>
      </c>
      <c r="Q1574" s="4" t="str">
        <f>VLOOKUP(O1574,Cleaned_StoreTable!$A:$F,3,FALSE())</f>
        <v>South</v>
      </c>
      <c r="R1574" s="4" t="str">
        <f>VLOOKUP(O1574,Cleaned_StoreTable!$A:$F,5,FALSE())</f>
        <v>Outlet</v>
      </c>
      <c r="S1574" s="4">
        <f>Cleaned_SalesTable!F1574</f>
        <v>1</v>
      </c>
      <c r="T1574" s="9">
        <f>Cleaned_SalesTable!G1574</f>
        <v>405.8</v>
      </c>
      <c r="U1574" s="8">
        <f>Cleaned_SalesTable!H1574</f>
        <v>0.11</v>
      </c>
      <c r="V1574" s="4" t="str">
        <f>Cleaned_SalesTable!I1574</f>
        <v>PayPal</v>
      </c>
      <c r="W1574" s="9">
        <f>Cleaned_SalesTable!J1574</f>
        <v>361.16199999999998</v>
      </c>
      <c r="X1574" s="9">
        <f t="shared" si="146"/>
        <v>326.06</v>
      </c>
      <c r="Y1574" s="9">
        <f t="shared" si="147"/>
        <v>35.1</v>
      </c>
      <c r="Z1574" s="10">
        <f t="shared" si="148"/>
        <v>9.7199999999999995E-2</v>
      </c>
      <c r="AA1574" s="4" t="str">
        <f t="shared" si="149"/>
        <v>Standard</v>
      </c>
    </row>
    <row r="1575" spans="1:27" ht="15" customHeight="1" x14ac:dyDescent="0.3">
      <c r="A1575" s="4" t="str">
        <f>Cleaned_SalesTable!A1575</f>
        <v>SALE1573</v>
      </c>
      <c r="B1575" s="26">
        <f>Cleaned_SalesTable!B1575</f>
        <v>45612</v>
      </c>
      <c r="C1575" s="4" t="str">
        <f t="shared" si="144"/>
        <v>Nov-2024</v>
      </c>
      <c r="D1575" s="24">
        <f t="shared" si="145"/>
        <v>2024</v>
      </c>
      <c r="E1575" s="4" t="str">
        <f>Cleaned_SalesTable!C1575</f>
        <v>CUST1433</v>
      </c>
      <c r="F1575" s="4" t="str">
        <f>VLOOKUP(E1575,Cleaned_CustomerTable!$A:$H,2,FALSE())</f>
        <v>Thomas Moore</v>
      </c>
      <c r="G1575" s="24">
        <f>VLOOKUP(E1575,Cleaned_CustomerTable!$A:$H,3,FALSE())</f>
        <v>51</v>
      </c>
      <c r="H1575" s="4" t="str">
        <f>VLOOKUP(E1575,Cleaned_CustomerTable!$A:$H,8,FALSE())</f>
        <v>Silver</v>
      </c>
      <c r="I1575" s="4" t="str">
        <f>VLOOKUP(E1575,Cleaned_CustomerTable!$A:$H,6,FALSE())</f>
        <v>New York</v>
      </c>
      <c r="J1575" s="4" t="str">
        <f>Cleaned_SalesTable!D1575</f>
        <v>PROD91</v>
      </c>
      <c r="K1575" s="4" t="str">
        <f>VLOOKUP(J1575,Cleaned_ProductTable!$A:$F,2,FALSE())</f>
        <v>Women's High Heels</v>
      </c>
      <c r="L1575" s="4" t="str">
        <f>VLOOKUP(J1575,Cleaned_ProductTable!$A:$F,3,FALSE())</f>
        <v>Clothing</v>
      </c>
      <c r="M1575" s="4" t="str">
        <f>VLOOKUP(J1575,Cleaned_ProductTable!$A:$F,4,FALSE())</f>
        <v>Smith-Charles</v>
      </c>
      <c r="N1575" s="4">
        <f>VLOOKUP(J1575,Cleaned_ProductTable!$A:$F,5,FALSE())</f>
        <v>438.25</v>
      </c>
      <c r="O1575" s="4" t="str">
        <f>Cleaned_SalesTable!E1575</f>
        <v>STORE9</v>
      </c>
      <c r="P1575" s="4" t="str">
        <f>VLOOKUP(O1575,Cleaned_StoreTable!$A:$F,2,FALSE())</f>
        <v>Moore, Padilla and Butler</v>
      </c>
      <c r="Q1575" s="4" t="str">
        <f>VLOOKUP(O1575,Cleaned_StoreTable!$A:$F,3,FALSE())</f>
        <v>South</v>
      </c>
      <c r="R1575" s="4" t="str">
        <f>VLOOKUP(O1575,Cleaned_StoreTable!$A:$F,5,FALSE())</f>
        <v>Flagship</v>
      </c>
      <c r="S1575" s="4">
        <f>Cleaned_SalesTable!F1575</f>
        <v>2</v>
      </c>
      <c r="T1575" s="9">
        <f>Cleaned_SalesTable!G1575</f>
        <v>976.83</v>
      </c>
      <c r="U1575" s="8">
        <f>Cleaned_SalesTable!H1575</f>
        <v>0.1</v>
      </c>
      <c r="V1575" s="4" t="str">
        <f>Cleaned_SalesTable!I1575</f>
        <v>PayPal</v>
      </c>
      <c r="W1575" s="9">
        <f>Cleaned_SalesTable!J1575</f>
        <v>1758.2940000000001</v>
      </c>
      <c r="X1575" s="9">
        <f t="shared" si="146"/>
        <v>876.5</v>
      </c>
      <c r="Y1575" s="9">
        <f t="shared" si="147"/>
        <v>881.79</v>
      </c>
      <c r="Z1575" s="10">
        <f t="shared" si="148"/>
        <v>0.50149999999999995</v>
      </c>
      <c r="AA1575" s="4" t="str">
        <f t="shared" si="149"/>
        <v>High Value</v>
      </c>
    </row>
    <row r="1576" spans="1:27" ht="15" customHeight="1" x14ac:dyDescent="0.3">
      <c r="A1576" s="4" t="str">
        <f>Cleaned_SalesTable!A1576</f>
        <v>SALE1574</v>
      </c>
      <c r="B1576" s="26">
        <f>Cleaned_SalesTable!B1576</f>
        <v>45472</v>
      </c>
      <c r="C1576" s="4" t="str">
        <f t="shared" si="144"/>
        <v>Jun-2024</v>
      </c>
      <c r="D1576" s="24">
        <f t="shared" si="145"/>
        <v>2024</v>
      </c>
      <c r="E1576" s="4" t="str">
        <f>Cleaned_SalesTable!C1576</f>
        <v>CUST1273</v>
      </c>
      <c r="F1576" s="4" t="str">
        <f>VLOOKUP(E1576,Cleaned_CustomerTable!$A:$H,2,FALSE())</f>
        <v>Samantha Robinson</v>
      </c>
      <c r="G1576" s="24">
        <f>VLOOKUP(E1576,Cleaned_CustomerTable!$A:$H,3,FALSE())</f>
        <v>23</v>
      </c>
      <c r="H1576" s="4" t="str">
        <f>VLOOKUP(E1576,Cleaned_CustomerTable!$A:$H,8,FALSE())</f>
        <v>Bronze</v>
      </c>
      <c r="I1576" s="4" t="str">
        <f>VLOOKUP(E1576,Cleaned_CustomerTable!$A:$H,6,FALSE())</f>
        <v>Mississippi</v>
      </c>
      <c r="J1576" s="4" t="str">
        <f>Cleaned_SalesTable!D1576</f>
        <v>PROD64</v>
      </c>
      <c r="K1576" s="4" t="str">
        <f>VLOOKUP(J1576,Cleaned_ProductTable!$A:$F,2,FALSE())</f>
        <v>Matte Lipstick Set</v>
      </c>
      <c r="L1576" s="4" t="str">
        <f>VLOOKUP(J1576,Cleaned_ProductTable!$A:$F,3,FALSE())</f>
        <v>Beauty</v>
      </c>
      <c r="M1576" s="4" t="str">
        <f>VLOOKUP(J1576,Cleaned_ProductTable!$A:$F,4,FALSE())</f>
        <v>Zhang Inc</v>
      </c>
      <c r="N1576" s="4">
        <f>VLOOKUP(J1576,Cleaned_ProductTable!$A:$F,5,FALSE())</f>
        <v>299.11</v>
      </c>
      <c r="O1576" s="4" t="str">
        <f>Cleaned_SalesTable!E1576</f>
        <v>STORE2</v>
      </c>
      <c r="P1576" s="4" t="str">
        <f>VLOOKUP(O1576,Cleaned_StoreTable!$A:$F,2,FALSE())</f>
        <v>Black-Horn</v>
      </c>
      <c r="Q1576" s="4" t="str">
        <f>VLOOKUP(O1576,Cleaned_StoreTable!$A:$F,3,FALSE())</f>
        <v>South</v>
      </c>
      <c r="R1576" s="4" t="str">
        <f>VLOOKUP(O1576,Cleaned_StoreTable!$A:$F,5,FALSE())</f>
        <v>Outlet</v>
      </c>
      <c r="S1576" s="4">
        <f>Cleaned_SalesTable!F1576</f>
        <v>1</v>
      </c>
      <c r="T1576" s="9">
        <f>Cleaned_SalesTable!G1576</f>
        <v>644.15</v>
      </c>
      <c r="U1576" s="8">
        <f>Cleaned_SalesTable!H1576</f>
        <v>0.06</v>
      </c>
      <c r="V1576" s="4" t="str">
        <f>Cleaned_SalesTable!I1576</f>
        <v>Credit Card</v>
      </c>
      <c r="W1576" s="9">
        <f>Cleaned_SalesTable!J1576</f>
        <v>605.50099999999998</v>
      </c>
      <c r="X1576" s="9">
        <f t="shared" si="146"/>
        <v>299.11</v>
      </c>
      <c r="Y1576" s="9">
        <f t="shared" si="147"/>
        <v>306.39</v>
      </c>
      <c r="Z1576" s="10">
        <f t="shared" si="148"/>
        <v>0.50600000000000001</v>
      </c>
      <c r="AA1576" s="4" t="str">
        <f t="shared" si="149"/>
        <v>Standard</v>
      </c>
    </row>
    <row r="1577" spans="1:27" ht="15" customHeight="1" x14ac:dyDescent="0.3">
      <c r="A1577" s="4" t="str">
        <f>Cleaned_SalesTable!A1577</f>
        <v>SALE1575</v>
      </c>
      <c r="B1577" s="26">
        <f>Cleaned_SalesTable!B1577</f>
        <v>45897</v>
      </c>
      <c r="C1577" s="4" t="str">
        <f t="shared" si="144"/>
        <v>Aug-2025</v>
      </c>
      <c r="D1577" s="24">
        <f t="shared" si="145"/>
        <v>2025</v>
      </c>
      <c r="E1577" s="4" t="str">
        <f>Cleaned_SalesTable!C1577</f>
        <v>CUST1337</v>
      </c>
      <c r="F1577" s="4" t="str">
        <f>VLOOKUP(E1577,Cleaned_CustomerTable!$A:$H,2,FALSE())</f>
        <v>Carol Lewis</v>
      </c>
      <c r="G1577" s="24">
        <f>VLOOKUP(E1577,Cleaned_CustomerTable!$A:$H,3,FALSE())</f>
        <v>40</v>
      </c>
      <c r="H1577" s="4" t="str">
        <f>VLOOKUP(E1577,Cleaned_CustomerTable!$A:$H,8,FALSE())</f>
        <v>Bronze</v>
      </c>
      <c r="I1577" s="4" t="str">
        <f>VLOOKUP(E1577,Cleaned_CustomerTable!$A:$H,6,FALSE())</f>
        <v>North Carolina</v>
      </c>
      <c r="J1577" s="4" t="str">
        <f>Cleaned_SalesTable!D1577</f>
        <v>PROD67</v>
      </c>
      <c r="K1577" s="4" t="str">
        <f>VLOOKUP(J1577,Cleaned_ProductTable!$A:$F,2,FALSE())</f>
        <v>Smart LED Light Strip</v>
      </c>
      <c r="L1577" s="4" t="str">
        <f>VLOOKUP(J1577,Cleaned_ProductTable!$A:$F,3,FALSE())</f>
        <v>Electronics</v>
      </c>
      <c r="M1577" s="4" t="str">
        <f>VLOOKUP(J1577,Cleaned_ProductTable!$A:$F,4,FALSE())</f>
        <v>Flores-Davis</v>
      </c>
      <c r="N1577" s="4">
        <f>VLOOKUP(J1577,Cleaned_ProductTable!$A:$F,5,FALSE())</f>
        <v>349.17</v>
      </c>
      <c r="O1577" s="4" t="str">
        <f>Cleaned_SalesTable!E1577</f>
        <v>STORE13</v>
      </c>
      <c r="P1577" s="4" t="str">
        <f>VLOOKUP(O1577,Cleaned_StoreTable!$A:$F,2,FALSE())</f>
        <v>Gardner, Humphrey and Contreras</v>
      </c>
      <c r="Q1577" s="4" t="str">
        <f>VLOOKUP(O1577,Cleaned_StoreTable!$A:$F,3,FALSE())</f>
        <v>East</v>
      </c>
      <c r="R1577" s="4" t="str">
        <f>VLOOKUP(O1577,Cleaned_StoreTable!$A:$F,5,FALSE())</f>
        <v>Flagship</v>
      </c>
      <c r="S1577" s="4">
        <f>Cleaned_SalesTable!F1577</f>
        <v>1</v>
      </c>
      <c r="T1577" s="9">
        <f>Cleaned_SalesTable!G1577</f>
        <v>470.55</v>
      </c>
      <c r="U1577" s="8">
        <f>Cleaned_SalesTable!H1577</f>
        <v>0.23</v>
      </c>
      <c r="V1577" s="4" t="str">
        <f>Cleaned_SalesTable!I1577</f>
        <v>PayPal</v>
      </c>
      <c r="W1577" s="9">
        <f>Cleaned_SalesTable!J1577</f>
        <v>362.32350000000002</v>
      </c>
      <c r="X1577" s="9">
        <f t="shared" si="146"/>
        <v>349.17</v>
      </c>
      <c r="Y1577" s="9">
        <f t="shared" si="147"/>
        <v>13.15</v>
      </c>
      <c r="Z1577" s="10">
        <f t="shared" si="148"/>
        <v>3.6299999999999999E-2</v>
      </c>
      <c r="AA1577" s="4" t="str">
        <f t="shared" si="149"/>
        <v>Standard</v>
      </c>
    </row>
    <row r="1578" spans="1:27" ht="15" customHeight="1" x14ac:dyDescent="0.3">
      <c r="A1578" s="4" t="str">
        <f>Cleaned_SalesTable!A1578</f>
        <v>SALE1576</v>
      </c>
      <c r="B1578" s="26">
        <f>Cleaned_SalesTable!B1578</f>
        <v>45241</v>
      </c>
      <c r="C1578" s="4" t="str">
        <f t="shared" si="144"/>
        <v>Nov-2023</v>
      </c>
      <c r="D1578" s="24">
        <f t="shared" si="145"/>
        <v>2023</v>
      </c>
      <c r="E1578" s="4" t="str">
        <f>Cleaned_SalesTable!C1578</f>
        <v>CUST1478</v>
      </c>
      <c r="F1578" s="4" t="str">
        <f>VLOOKUP(E1578,Cleaned_CustomerTable!$A:$H,2,FALSE())</f>
        <v>Earl Smith Dds</v>
      </c>
      <c r="G1578" s="24">
        <f>VLOOKUP(E1578,Cleaned_CustomerTable!$A:$H,3,FALSE())</f>
        <v>59</v>
      </c>
      <c r="H1578" s="4" t="str">
        <f>VLOOKUP(E1578,Cleaned_CustomerTable!$A:$H,8,FALSE())</f>
        <v>Gold</v>
      </c>
      <c r="I1578" s="4" t="str">
        <f>VLOOKUP(E1578,Cleaned_CustomerTable!$A:$H,6,FALSE())</f>
        <v>South Dakota</v>
      </c>
      <c r="J1578" s="4" t="str">
        <f>Cleaned_SalesTable!D1578</f>
        <v>PROD7</v>
      </c>
      <c r="K1578" s="4" t="str">
        <f>VLOOKUP(J1578,Cleaned_ProductTable!$A:$F,2,FALSE())</f>
        <v>LED Table Lamp</v>
      </c>
      <c r="L1578" s="4" t="str">
        <f>VLOOKUP(J1578,Cleaned_ProductTable!$A:$F,3,FALSE())</f>
        <v>Home</v>
      </c>
      <c r="M1578" s="4" t="str">
        <f>VLOOKUP(J1578,Cleaned_ProductTable!$A:$F,4,FALSE())</f>
        <v>Harrell LLC</v>
      </c>
      <c r="N1578" s="4">
        <f>VLOOKUP(J1578,Cleaned_ProductTable!$A:$F,5,FALSE())</f>
        <v>218.86</v>
      </c>
      <c r="O1578" s="4" t="str">
        <f>Cleaned_SalesTable!E1578</f>
        <v>STORE6</v>
      </c>
      <c r="P1578" s="4" t="str">
        <f>VLOOKUP(O1578,Cleaned_StoreTable!$A:$F,2,FALSE())</f>
        <v>Benson-Elliott</v>
      </c>
      <c r="Q1578" s="4" t="str">
        <f>VLOOKUP(O1578,Cleaned_StoreTable!$A:$F,3,FALSE())</f>
        <v>East</v>
      </c>
      <c r="R1578" s="4" t="str">
        <f>VLOOKUP(O1578,Cleaned_StoreTable!$A:$F,5,FALSE())</f>
        <v>Online</v>
      </c>
      <c r="S1578" s="4">
        <f>Cleaned_SalesTable!F1578</f>
        <v>3</v>
      </c>
      <c r="T1578" s="9">
        <f>Cleaned_SalesTable!G1578</f>
        <v>598.82000000000005</v>
      </c>
      <c r="U1578" s="8">
        <f>Cleaned_SalesTable!H1578</f>
        <v>0.19</v>
      </c>
      <c r="V1578" s="4" t="str">
        <f>Cleaned_SalesTable!I1578</f>
        <v>COD</v>
      </c>
      <c r="W1578" s="9">
        <f>Cleaned_SalesTable!J1578</f>
        <v>1455.1325999999999</v>
      </c>
      <c r="X1578" s="9">
        <f t="shared" si="146"/>
        <v>656.58</v>
      </c>
      <c r="Y1578" s="9">
        <f t="shared" si="147"/>
        <v>798.55</v>
      </c>
      <c r="Z1578" s="10">
        <f t="shared" si="148"/>
        <v>0.54879999999999995</v>
      </c>
      <c r="AA1578" s="4" t="str">
        <f t="shared" si="149"/>
        <v>High Value</v>
      </c>
    </row>
    <row r="1579" spans="1:27" ht="15" customHeight="1" x14ac:dyDescent="0.3">
      <c r="A1579" s="4" t="str">
        <f>Cleaned_SalesTable!A1579</f>
        <v>SALE1577</v>
      </c>
      <c r="B1579" s="26">
        <f>Cleaned_SalesTable!B1579</f>
        <v>45851</v>
      </c>
      <c r="C1579" s="4" t="str">
        <f t="shared" si="144"/>
        <v>Jul-2025</v>
      </c>
      <c r="D1579" s="24">
        <f t="shared" si="145"/>
        <v>2025</v>
      </c>
      <c r="E1579" s="4" t="str">
        <f>Cleaned_SalesTable!C1579</f>
        <v>CUST1101</v>
      </c>
      <c r="F1579" s="4" t="str">
        <f>VLOOKUP(E1579,Cleaned_CustomerTable!$A:$H,2,FALSE())</f>
        <v>Colleen Maynard</v>
      </c>
      <c r="G1579" s="24">
        <f>VLOOKUP(E1579,Cleaned_CustomerTable!$A:$H,3,FALSE())</f>
        <v>29</v>
      </c>
      <c r="H1579" s="4" t="str">
        <f>VLOOKUP(E1579,Cleaned_CustomerTable!$A:$H,8,FALSE())</f>
        <v>Gold</v>
      </c>
      <c r="I1579" s="4" t="str">
        <f>VLOOKUP(E1579,Cleaned_CustomerTable!$A:$H,6,FALSE())</f>
        <v>Utah</v>
      </c>
      <c r="J1579" s="4" t="str">
        <f>Cleaned_SalesTable!D1579</f>
        <v>PROD20</v>
      </c>
      <c r="K1579" s="4" t="str">
        <f>VLOOKUP(J1579,Cleaned_ProductTable!$A:$F,2,FALSE())</f>
        <v>Outdoor Sports Water Bottle</v>
      </c>
      <c r="L1579" s="4" t="str">
        <f>VLOOKUP(J1579,Cleaned_ProductTable!$A:$F,3,FALSE())</f>
        <v>Sports</v>
      </c>
      <c r="M1579" s="4" t="str">
        <f>VLOOKUP(J1579,Cleaned_ProductTable!$A:$F,4,FALSE())</f>
        <v>Soto-Ellis</v>
      </c>
      <c r="N1579" s="4">
        <f>VLOOKUP(J1579,Cleaned_ProductTable!$A:$F,5,FALSE())</f>
        <v>131.51</v>
      </c>
      <c r="O1579" s="4" t="str">
        <f>Cleaned_SalesTable!E1579</f>
        <v>STORE12</v>
      </c>
      <c r="P1579" s="4" t="str">
        <f>VLOOKUP(O1579,Cleaned_StoreTable!$A:$F,2,FALSE())</f>
        <v>Thomas, Bridges and Harris</v>
      </c>
      <c r="Q1579" s="4" t="str">
        <f>VLOOKUP(O1579,Cleaned_StoreTable!$A:$F,3,FALSE())</f>
        <v>North</v>
      </c>
      <c r="R1579" s="4" t="str">
        <f>VLOOKUP(O1579,Cleaned_StoreTable!$A:$F,5,FALSE())</f>
        <v>Online</v>
      </c>
      <c r="S1579" s="4">
        <f>Cleaned_SalesTable!F1579</f>
        <v>4</v>
      </c>
      <c r="T1579" s="9">
        <f>Cleaned_SalesTable!G1579</f>
        <v>659.17</v>
      </c>
      <c r="U1579" s="8">
        <f>Cleaned_SalesTable!H1579</f>
        <v>0.12</v>
      </c>
      <c r="V1579" s="4" t="str">
        <f>Cleaned_SalesTable!I1579</f>
        <v>Credit Card</v>
      </c>
      <c r="W1579" s="9">
        <f>Cleaned_SalesTable!J1579</f>
        <v>2320.2784000000001</v>
      </c>
      <c r="X1579" s="9">
        <f t="shared" si="146"/>
        <v>526.04</v>
      </c>
      <c r="Y1579" s="9">
        <f t="shared" si="147"/>
        <v>1794.24</v>
      </c>
      <c r="Z1579" s="10">
        <f t="shared" si="148"/>
        <v>0.77329999999999999</v>
      </c>
      <c r="AA1579" s="4" t="str">
        <f t="shared" si="149"/>
        <v>High Value</v>
      </c>
    </row>
    <row r="1580" spans="1:27" ht="15" customHeight="1" x14ac:dyDescent="0.3">
      <c r="A1580" s="4" t="str">
        <f>Cleaned_SalesTable!A1580</f>
        <v>SALE1578</v>
      </c>
      <c r="B1580" s="26">
        <f>Cleaned_SalesTable!B1580</f>
        <v>45572</v>
      </c>
      <c r="C1580" s="4" t="str">
        <f t="shared" si="144"/>
        <v>Oct-2024</v>
      </c>
      <c r="D1580" s="24">
        <f t="shared" si="145"/>
        <v>2024</v>
      </c>
      <c r="E1580" s="4" t="str">
        <f>Cleaned_SalesTable!C1580</f>
        <v>CUST1104</v>
      </c>
      <c r="F1580" s="4" t="str">
        <f>VLOOKUP(E1580,Cleaned_CustomerTable!$A:$H,2,FALSE())</f>
        <v>Christopher Lester</v>
      </c>
      <c r="G1580" s="24">
        <f>VLOOKUP(E1580,Cleaned_CustomerTable!$A:$H,3,FALSE())</f>
        <v>64</v>
      </c>
      <c r="H1580" s="4" t="str">
        <f>VLOOKUP(E1580,Cleaned_CustomerTable!$A:$H,8,FALSE())</f>
        <v>Silver</v>
      </c>
      <c r="I1580" s="4" t="str">
        <f>VLOOKUP(E1580,Cleaned_CustomerTable!$A:$H,6,FALSE())</f>
        <v>Georgia</v>
      </c>
      <c r="J1580" s="4" t="str">
        <f>Cleaned_SalesTable!D1580</f>
        <v>PROD46</v>
      </c>
      <c r="K1580" s="4" t="str">
        <f>VLOOKUP(J1580,Cleaned_ProductTable!$A:$F,2,FALSE())</f>
        <v>Men's Winter Jacket</v>
      </c>
      <c r="L1580" s="4" t="str">
        <f>VLOOKUP(J1580,Cleaned_ProductTable!$A:$F,3,FALSE())</f>
        <v>Clothing</v>
      </c>
      <c r="M1580" s="4" t="str">
        <f>VLOOKUP(J1580,Cleaned_ProductTable!$A:$F,4,FALSE())</f>
        <v>Kelly, Smith and Perez</v>
      </c>
      <c r="N1580" s="4">
        <f>VLOOKUP(J1580,Cleaned_ProductTable!$A:$F,5,FALSE())</f>
        <v>167.34</v>
      </c>
      <c r="O1580" s="4" t="str">
        <f>Cleaned_SalesTable!E1580</f>
        <v>STORE1</v>
      </c>
      <c r="P1580" s="4" t="str">
        <f>VLOOKUP(O1580,Cleaned_StoreTable!$A:$F,2,FALSE())</f>
        <v>Martinez, Adkins and Johnson</v>
      </c>
      <c r="Q1580" s="4" t="str">
        <f>VLOOKUP(O1580,Cleaned_StoreTable!$A:$F,3,FALSE())</f>
        <v>North</v>
      </c>
      <c r="R1580" s="4" t="str">
        <f>VLOOKUP(O1580,Cleaned_StoreTable!$A:$F,5,FALSE())</f>
        <v>Flagship</v>
      </c>
      <c r="S1580" s="4">
        <f>Cleaned_SalesTable!F1580</f>
        <v>2</v>
      </c>
      <c r="T1580" s="9">
        <f>Cleaned_SalesTable!G1580</f>
        <v>216.02</v>
      </c>
      <c r="U1580" s="8">
        <f>Cleaned_SalesTable!H1580</f>
        <v>0.25</v>
      </c>
      <c r="V1580" s="4" t="str">
        <f>Cleaned_SalesTable!I1580</f>
        <v>Credit Card</v>
      </c>
      <c r="W1580" s="9">
        <f>Cleaned_SalesTable!J1580</f>
        <v>324.02999999999997</v>
      </c>
      <c r="X1580" s="9">
        <f t="shared" si="146"/>
        <v>334.68</v>
      </c>
      <c r="Y1580" s="9">
        <f t="shared" si="147"/>
        <v>-10.65</v>
      </c>
      <c r="Z1580" s="10">
        <f t="shared" si="148"/>
        <v>-3.2899999999999999E-2</v>
      </c>
      <c r="AA1580" s="4" t="str">
        <f t="shared" si="149"/>
        <v>Standard</v>
      </c>
    </row>
    <row r="1581" spans="1:27" ht="15" customHeight="1" x14ac:dyDescent="0.3">
      <c r="A1581" s="4" t="str">
        <f>Cleaned_SalesTable!A1581</f>
        <v>SALE1579</v>
      </c>
      <c r="B1581" s="26">
        <f>Cleaned_SalesTable!B1581</f>
        <v>45774</v>
      </c>
      <c r="C1581" s="4" t="str">
        <f t="shared" si="144"/>
        <v>Apr-2025</v>
      </c>
      <c r="D1581" s="24">
        <f t="shared" si="145"/>
        <v>2025</v>
      </c>
      <c r="E1581" s="4" t="str">
        <f>Cleaned_SalesTable!C1581</f>
        <v>CUST1030</v>
      </c>
      <c r="F1581" s="4" t="str">
        <f>VLOOKUP(E1581,Cleaned_CustomerTable!$A:$H,2,FALSE())</f>
        <v>Jessica Acevedo</v>
      </c>
      <c r="G1581" s="24">
        <f>VLOOKUP(E1581,Cleaned_CustomerTable!$A:$H,3,FALSE())</f>
        <v>64</v>
      </c>
      <c r="H1581" s="4" t="str">
        <f>VLOOKUP(E1581,Cleaned_CustomerTable!$A:$H,8,FALSE())</f>
        <v>Bronze</v>
      </c>
      <c r="I1581" s="4" t="str">
        <f>VLOOKUP(E1581,Cleaned_CustomerTable!$A:$H,6,FALSE())</f>
        <v>Pennsylvania</v>
      </c>
      <c r="J1581" s="4" t="str">
        <f>Cleaned_SalesTable!D1581</f>
        <v>PROD31</v>
      </c>
      <c r="K1581" s="4" t="str">
        <f>VLOOKUP(J1581,Cleaned_ProductTable!$A:$F,2,FALSE())</f>
        <v>Basketball</v>
      </c>
      <c r="L1581" s="4" t="str">
        <f>VLOOKUP(J1581,Cleaned_ProductTable!$A:$F,3,FALSE())</f>
        <v>Sports</v>
      </c>
      <c r="M1581" s="4" t="str">
        <f>VLOOKUP(J1581,Cleaned_ProductTable!$A:$F,4,FALSE())</f>
        <v>Nolan-Snow</v>
      </c>
      <c r="N1581" s="4">
        <f>VLOOKUP(J1581,Cleaned_ProductTable!$A:$F,5,FALSE())</f>
        <v>204.39</v>
      </c>
      <c r="O1581" s="4" t="str">
        <f>Cleaned_SalesTable!E1581</f>
        <v>STORE10</v>
      </c>
      <c r="P1581" s="4" t="str">
        <f>VLOOKUP(O1581,Cleaned_StoreTable!$A:$F,2,FALSE())</f>
        <v>Hill, Wagner and Ballard</v>
      </c>
      <c r="Q1581" s="4" t="str">
        <f>VLOOKUP(O1581,Cleaned_StoreTable!$A:$F,3,FALSE())</f>
        <v>East</v>
      </c>
      <c r="R1581" s="4" t="str">
        <f>VLOOKUP(O1581,Cleaned_StoreTable!$A:$F,5,FALSE())</f>
        <v>Online</v>
      </c>
      <c r="S1581" s="4">
        <f>Cleaned_SalesTable!F1581</f>
        <v>2</v>
      </c>
      <c r="T1581" s="9">
        <f>Cleaned_SalesTable!G1581</f>
        <v>613.47</v>
      </c>
      <c r="U1581" s="8">
        <f>Cleaned_SalesTable!H1581</f>
        <v>0.02</v>
      </c>
      <c r="V1581" s="4" t="str">
        <f>Cleaned_SalesTable!I1581</f>
        <v>PayPal</v>
      </c>
      <c r="W1581" s="9">
        <f>Cleaned_SalesTable!J1581</f>
        <v>1202.4012</v>
      </c>
      <c r="X1581" s="9">
        <f t="shared" si="146"/>
        <v>408.78</v>
      </c>
      <c r="Y1581" s="9">
        <f t="shared" si="147"/>
        <v>793.62</v>
      </c>
      <c r="Z1581" s="10">
        <f t="shared" si="148"/>
        <v>0.66</v>
      </c>
      <c r="AA1581" s="4" t="str">
        <f t="shared" si="149"/>
        <v>High Value</v>
      </c>
    </row>
    <row r="1582" spans="1:27" ht="15" customHeight="1" x14ac:dyDescent="0.3">
      <c r="A1582" s="4" t="str">
        <f>Cleaned_SalesTable!A1582</f>
        <v>SALE1580</v>
      </c>
      <c r="B1582" s="26">
        <f>Cleaned_SalesTable!B1582</f>
        <v>45921</v>
      </c>
      <c r="C1582" s="4" t="str">
        <f t="shared" si="144"/>
        <v>Sep-2025</v>
      </c>
      <c r="D1582" s="24">
        <f t="shared" si="145"/>
        <v>2025</v>
      </c>
      <c r="E1582" s="4" t="str">
        <f>Cleaned_SalesTable!C1582</f>
        <v>CUST1098</v>
      </c>
      <c r="F1582" s="4" t="str">
        <f>VLOOKUP(E1582,Cleaned_CustomerTable!$A:$H,2,FALSE())</f>
        <v>Brittney Morgan</v>
      </c>
      <c r="G1582" s="24">
        <f>VLOOKUP(E1582,Cleaned_CustomerTable!$A:$H,3,FALSE())</f>
        <v>24</v>
      </c>
      <c r="H1582" s="4" t="str">
        <f>VLOOKUP(E1582,Cleaned_CustomerTable!$A:$H,8,FALSE())</f>
        <v>Gold</v>
      </c>
      <c r="I1582" s="4" t="str">
        <f>VLOOKUP(E1582,Cleaned_CustomerTable!$A:$H,6,FALSE())</f>
        <v>Alaska</v>
      </c>
      <c r="J1582" s="4" t="str">
        <f>Cleaned_SalesTable!D1582</f>
        <v>PROD58</v>
      </c>
      <c r="K1582" s="4" t="str">
        <f>VLOOKUP(J1582,Cleaned_ProductTable!$A:$F,2,FALSE())</f>
        <v>Womens Cotton Scarf</v>
      </c>
      <c r="L1582" s="4" t="str">
        <f>VLOOKUP(J1582,Cleaned_ProductTable!$A:$F,3,FALSE())</f>
        <v>Clothing</v>
      </c>
      <c r="M1582" s="4" t="str">
        <f>VLOOKUP(J1582,Cleaned_ProductTable!$A:$F,4,FALSE())</f>
        <v>Shepherd-Gould</v>
      </c>
      <c r="N1582" s="4">
        <f>VLOOKUP(J1582,Cleaned_ProductTable!$A:$F,5,FALSE())</f>
        <v>113.83</v>
      </c>
      <c r="O1582" s="4" t="str">
        <f>Cleaned_SalesTable!E1582</f>
        <v>STORE12</v>
      </c>
      <c r="P1582" s="4" t="str">
        <f>VLOOKUP(O1582,Cleaned_StoreTable!$A:$F,2,FALSE())</f>
        <v>Thomas, Bridges and Harris</v>
      </c>
      <c r="Q1582" s="4" t="str">
        <f>VLOOKUP(O1582,Cleaned_StoreTable!$A:$F,3,FALSE())</f>
        <v>North</v>
      </c>
      <c r="R1582" s="4" t="str">
        <f>VLOOKUP(O1582,Cleaned_StoreTable!$A:$F,5,FALSE())</f>
        <v>Online</v>
      </c>
      <c r="S1582" s="4">
        <f>Cleaned_SalesTable!F1582</f>
        <v>2</v>
      </c>
      <c r="T1582" s="9">
        <f>Cleaned_SalesTable!G1582</f>
        <v>485.17</v>
      </c>
      <c r="U1582" s="8">
        <f>Cleaned_SalesTable!H1582</f>
        <v>0.11</v>
      </c>
      <c r="V1582" s="4" t="str">
        <f>Cleaned_SalesTable!I1582</f>
        <v>PayPal</v>
      </c>
      <c r="W1582" s="9">
        <f>Cleaned_SalesTable!J1582</f>
        <v>863.60260000000005</v>
      </c>
      <c r="X1582" s="9">
        <f t="shared" si="146"/>
        <v>227.66</v>
      </c>
      <c r="Y1582" s="9">
        <f t="shared" si="147"/>
        <v>635.94000000000005</v>
      </c>
      <c r="Z1582" s="10">
        <f t="shared" si="148"/>
        <v>0.73640000000000005</v>
      </c>
      <c r="AA1582" s="4" t="str">
        <f t="shared" si="149"/>
        <v>Standard</v>
      </c>
    </row>
    <row r="1583" spans="1:27" ht="15" customHeight="1" x14ac:dyDescent="0.3">
      <c r="A1583" s="4" t="str">
        <f>Cleaned_SalesTable!A1583</f>
        <v>SALE1581</v>
      </c>
      <c r="B1583" s="26">
        <f>Cleaned_SalesTable!B1583</f>
        <v>45268</v>
      </c>
      <c r="C1583" s="4" t="str">
        <f t="shared" si="144"/>
        <v>Dec-2023</v>
      </c>
      <c r="D1583" s="24">
        <f t="shared" si="145"/>
        <v>2023</v>
      </c>
      <c r="E1583" s="4" t="str">
        <f>Cleaned_SalesTable!C1583</f>
        <v>CUST1307</v>
      </c>
      <c r="F1583" s="4" t="str">
        <f>VLOOKUP(E1583,Cleaned_CustomerTable!$A:$H,2,FALSE())</f>
        <v>Brandy Thompson</v>
      </c>
      <c r="G1583" s="24">
        <f>VLOOKUP(E1583,Cleaned_CustomerTable!$A:$H,3,FALSE())</f>
        <v>56</v>
      </c>
      <c r="H1583" s="4" t="str">
        <f>VLOOKUP(E1583,Cleaned_CustomerTable!$A:$H,8,FALSE())</f>
        <v>Bronze</v>
      </c>
      <c r="I1583" s="4" t="str">
        <f>VLOOKUP(E1583,Cleaned_CustomerTable!$A:$H,6,FALSE())</f>
        <v>Alabama</v>
      </c>
      <c r="J1583" s="4" t="str">
        <f>Cleaned_SalesTable!D1583</f>
        <v>PROD46</v>
      </c>
      <c r="K1583" s="4" t="str">
        <f>VLOOKUP(J1583,Cleaned_ProductTable!$A:$F,2,FALSE())</f>
        <v>Men's Winter Jacket</v>
      </c>
      <c r="L1583" s="4" t="str">
        <f>VLOOKUP(J1583,Cleaned_ProductTable!$A:$F,3,FALSE())</f>
        <v>Clothing</v>
      </c>
      <c r="M1583" s="4" t="str">
        <f>VLOOKUP(J1583,Cleaned_ProductTable!$A:$F,4,FALSE())</f>
        <v>Kelly, Smith and Perez</v>
      </c>
      <c r="N1583" s="4">
        <f>VLOOKUP(J1583,Cleaned_ProductTable!$A:$F,5,FALSE())</f>
        <v>167.34</v>
      </c>
      <c r="O1583" s="4" t="str">
        <f>Cleaned_SalesTable!E1583</f>
        <v>STORE10</v>
      </c>
      <c r="P1583" s="4" t="str">
        <f>VLOOKUP(O1583,Cleaned_StoreTable!$A:$F,2,FALSE())</f>
        <v>Hill, Wagner and Ballard</v>
      </c>
      <c r="Q1583" s="4" t="str">
        <f>VLOOKUP(O1583,Cleaned_StoreTable!$A:$F,3,FALSE())</f>
        <v>East</v>
      </c>
      <c r="R1583" s="4" t="str">
        <f>VLOOKUP(O1583,Cleaned_StoreTable!$A:$F,5,FALSE())</f>
        <v>Online</v>
      </c>
      <c r="S1583" s="4">
        <f>Cleaned_SalesTable!F1583</f>
        <v>1</v>
      </c>
      <c r="T1583" s="9">
        <f>Cleaned_SalesTable!G1583</f>
        <v>209.7</v>
      </c>
      <c r="U1583" s="8">
        <f>Cleaned_SalesTable!H1583</f>
        <v>0.2</v>
      </c>
      <c r="V1583" s="4" t="str">
        <f>Cleaned_SalesTable!I1583</f>
        <v>PayPal</v>
      </c>
      <c r="W1583" s="9">
        <f>Cleaned_SalesTable!J1583</f>
        <v>167.76</v>
      </c>
      <c r="X1583" s="9">
        <f t="shared" si="146"/>
        <v>167.34</v>
      </c>
      <c r="Y1583" s="9">
        <f t="shared" si="147"/>
        <v>0.42</v>
      </c>
      <c r="Z1583" s="10">
        <f t="shared" si="148"/>
        <v>2.5000000000000001E-3</v>
      </c>
      <c r="AA1583" s="4" t="str">
        <f t="shared" si="149"/>
        <v>Standard</v>
      </c>
    </row>
    <row r="1584" spans="1:27" ht="15" customHeight="1" x14ac:dyDescent="0.3">
      <c r="A1584" s="4" t="str">
        <f>Cleaned_SalesTable!A1584</f>
        <v>SALE1582</v>
      </c>
      <c r="B1584" s="26">
        <f>Cleaned_SalesTable!B1584</f>
        <v>45402</v>
      </c>
      <c r="C1584" s="4" t="str">
        <f t="shared" si="144"/>
        <v>Apr-2024</v>
      </c>
      <c r="D1584" s="24">
        <f t="shared" si="145"/>
        <v>2024</v>
      </c>
      <c r="E1584" s="4" t="str">
        <f>Cleaned_SalesTable!C1584</f>
        <v>CUST1326</v>
      </c>
      <c r="F1584" s="4" t="str">
        <f>VLOOKUP(E1584,Cleaned_CustomerTable!$A:$H,2,FALSE())</f>
        <v>Robert King</v>
      </c>
      <c r="G1584" s="24">
        <f>VLOOKUP(E1584,Cleaned_CustomerTable!$A:$H,3,FALSE())</f>
        <v>58</v>
      </c>
      <c r="H1584" s="4" t="str">
        <f>VLOOKUP(E1584,Cleaned_CustomerTable!$A:$H,8,FALSE())</f>
        <v>Gold</v>
      </c>
      <c r="I1584" s="4" t="str">
        <f>VLOOKUP(E1584,Cleaned_CustomerTable!$A:$H,6,FALSE())</f>
        <v>Rhode Island</v>
      </c>
      <c r="J1584" s="4" t="str">
        <f>Cleaned_SalesTable!D1584</f>
        <v>PROD92</v>
      </c>
      <c r="K1584" s="4" t="str">
        <f>VLOOKUP(J1584,Cleaned_ProductTable!$A:$F,2,FALSE())</f>
        <v>Microwave Oven</v>
      </c>
      <c r="L1584" s="4" t="str">
        <f>VLOOKUP(J1584,Cleaned_ProductTable!$A:$F,3,FALSE())</f>
        <v>Home</v>
      </c>
      <c r="M1584" s="4" t="str">
        <f>VLOOKUP(J1584,Cleaned_ProductTable!$A:$F,4,FALSE())</f>
        <v>Green, Powell and Palmer</v>
      </c>
      <c r="N1584" s="4">
        <f>VLOOKUP(J1584,Cleaned_ProductTable!$A:$F,5,FALSE())</f>
        <v>447.43</v>
      </c>
      <c r="O1584" s="4" t="str">
        <f>Cleaned_SalesTable!E1584</f>
        <v>STORE0</v>
      </c>
      <c r="P1584" s="4" t="str">
        <f>VLOOKUP(O1584,Cleaned_StoreTable!$A:$F,2,FALSE())</f>
        <v>Rivera-Warner</v>
      </c>
      <c r="Q1584" s="4" t="str">
        <f>VLOOKUP(O1584,Cleaned_StoreTable!$A:$F,3,FALSE())</f>
        <v>East</v>
      </c>
      <c r="R1584" s="4" t="str">
        <f>VLOOKUP(O1584,Cleaned_StoreTable!$A:$F,5,FALSE())</f>
        <v>Flagship</v>
      </c>
      <c r="S1584" s="4">
        <f>Cleaned_SalesTable!F1584</f>
        <v>1</v>
      </c>
      <c r="T1584" s="9">
        <f>Cleaned_SalesTable!G1584</f>
        <v>681.47</v>
      </c>
      <c r="U1584" s="8">
        <f>Cleaned_SalesTable!H1584</f>
        <v>0.15</v>
      </c>
      <c r="V1584" s="4" t="str">
        <f>Cleaned_SalesTable!I1584</f>
        <v>Credit Card</v>
      </c>
      <c r="W1584" s="9">
        <f>Cleaned_SalesTable!J1584</f>
        <v>579.24950000000001</v>
      </c>
      <c r="X1584" s="9">
        <f t="shared" si="146"/>
        <v>447.43</v>
      </c>
      <c r="Y1584" s="9">
        <f t="shared" si="147"/>
        <v>131.82</v>
      </c>
      <c r="Z1584" s="10">
        <f t="shared" si="148"/>
        <v>0.2276</v>
      </c>
      <c r="AA1584" s="4" t="str">
        <f t="shared" si="149"/>
        <v>Standard</v>
      </c>
    </row>
    <row r="1585" spans="1:27" ht="15" customHeight="1" x14ac:dyDescent="0.3">
      <c r="A1585" s="4" t="str">
        <f>Cleaned_SalesTable!A1585</f>
        <v>SALE1583</v>
      </c>
      <c r="B1585" s="26">
        <f>Cleaned_SalesTable!B1585</f>
        <v>45667</v>
      </c>
      <c r="C1585" s="4" t="str">
        <f t="shared" si="144"/>
        <v>Jan-2025</v>
      </c>
      <c r="D1585" s="24">
        <f t="shared" si="145"/>
        <v>2025</v>
      </c>
      <c r="E1585" s="4" t="str">
        <f>Cleaned_SalesTable!C1585</f>
        <v>CUST1440</v>
      </c>
      <c r="F1585" s="4" t="str">
        <f>VLOOKUP(E1585,Cleaned_CustomerTable!$A:$H,2,FALSE())</f>
        <v>Tammy Trevino</v>
      </c>
      <c r="G1585" s="24">
        <f>VLOOKUP(E1585,Cleaned_CustomerTable!$A:$H,3,FALSE())</f>
        <v>60</v>
      </c>
      <c r="H1585" s="4" t="str">
        <f>VLOOKUP(E1585,Cleaned_CustomerTable!$A:$H,8,FALSE())</f>
        <v>Silver</v>
      </c>
      <c r="I1585" s="4" t="str">
        <f>VLOOKUP(E1585,Cleaned_CustomerTable!$A:$H,6,FALSE())</f>
        <v>North Dakota</v>
      </c>
      <c r="J1585" s="4" t="str">
        <f>Cleaned_SalesTable!D1585</f>
        <v>PROD76</v>
      </c>
      <c r="K1585" s="4" t="str">
        <f>VLOOKUP(J1585,Cleaned_ProductTable!$A:$F,2,FALSE())</f>
        <v>Wireless Mouse</v>
      </c>
      <c r="L1585" s="4" t="str">
        <f>VLOOKUP(J1585,Cleaned_ProductTable!$A:$F,3,FALSE())</f>
        <v>Electronics</v>
      </c>
      <c r="M1585" s="4" t="str">
        <f>VLOOKUP(J1585,Cleaned_ProductTable!$A:$F,4,FALSE())</f>
        <v>Larson Ltd</v>
      </c>
      <c r="N1585" s="4">
        <f>VLOOKUP(J1585,Cleaned_ProductTable!$A:$F,5,FALSE())</f>
        <v>392.89</v>
      </c>
      <c r="O1585" s="4" t="str">
        <f>Cleaned_SalesTable!E1585</f>
        <v>STORE17</v>
      </c>
      <c r="P1585" s="4" t="str">
        <f>VLOOKUP(O1585,Cleaned_StoreTable!$A:$F,2,FALSE())</f>
        <v>Holloway Ltd</v>
      </c>
      <c r="Q1585" s="4" t="str">
        <f>VLOOKUP(O1585,Cleaned_StoreTable!$A:$F,3,FALSE())</f>
        <v>North</v>
      </c>
      <c r="R1585" s="4" t="str">
        <f>VLOOKUP(O1585,Cleaned_StoreTable!$A:$F,5,FALSE())</f>
        <v>Flagship</v>
      </c>
      <c r="S1585" s="4">
        <f>Cleaned_SalesTable!F1585</f>
        <v>2</v>
      </c>
      <c r="T1585" s="9">
        <f>Cleaned_SalesTable!G1585</f>
        <v>877.21</v>
      </c>
      <c r="U1585" s="8">
        <f>Cleaned_SalesTable!H1585</f>
        <v>0.1</v>
      </c>
      <c r="V1585" s="4" t="str">
        <f>Cleaned_SalesTable!I1585</f>
        <v>Credit Card</v>
      </c>
      <c r="W1585" s="9">
        <f>Cleaned_SalesTable!J1585</f>
        <v>1578.9780000000001</v>
      </c>
      <c r="X1585" s="9">
        <f t="shared" si="146"/>
        <v>785.78</v>
      </c>
      <c r="Y1585" s="9">
        <f t="shared" si="147"/>
        <v>793.2</v>
      </c>
      <c r="Z1585" s="10">
        <f t="shared" si="148"/>
        <v>0.50239999999999996</v>
      </c>
      <c r="AA1585" s="4" t="str">
        <f t="shared" si="149"/>
        <v>High Value</v>
      </c>
    </row>
    <row r="1586" spans="1:27" ht="15" customHeight="1" x14ac:dyDescent="0.3">
      <c r="A1586" s="4" t="str">
        <f>Cleaned_SalesTable!A1586</f>
        <v>SALE1584</v>
      </c>
      <c r="B1586" s="26">
        <f>Cleaned_SalesTable!B1586</f>
        <v>45902</v>
      </c>
      <c r="C1586" s="4" t="str">
        <f t="shared" si="144"/>
        <v>Sep-2025</v>
      </c>
      <c r="D1586" s="24">
        <f t="shared" si="145"/>
        <v>2025</v>
      </c>
      <c r="E1586" s="4" t="str">
        <f>Cleaned_SalesTable!C1586</f>
        <v>CUST1318</v>
      </c>
      <c r="F1586" s="4" t="str">
        <f>VLOOKUP(E1586,Cleaned_CustomerTable!$A:$H,2,FALSE())</f>
        <v>Madison Wright</v>
      </c>
      <c r="G1586" s="24">
        <f>VLOOKUP(E1586,Cleaned_CustomerTable!$A:$H,3,FALSE())</f>
        <v>25</v>
      </c>
      <c r="H1586" s="4" t="str">
        <f>VLOOKUP(E1586,Cleaned_CustomerTable!$A:$H,8,FALSE())</f>
        <v>Platinum</v>
      </c>
      <c r="I1586" s="4" t="str">
        <f>VLOOKUP(E1586,Cleaned_CustomerTable!$A:$H,6,FALSE())</f>
        <v>Kansas</v>
      </c>
      <c r="J1586" s="4" t="str">
        <f>Cleaned_SalesTable!D1586</f>
        <v>PROD78</v>
      </c>
      <c r="K1586" s="4" t="str">
        <f>VLOOKUP(J1586,Cleaned_ProductTable!$A:$F,2,FALSE())</f>
        <v>Essential Oil Diffuser</v>
      </c>
      <c r="L1586" s="4" t="str">
        <f>VLOOKUP(J1586,Cleaned_ProductTable!$A:$F,3,FALSE())</f>
        <v>Home</v>
      </c>
      <c r="M1586" s="4" t="str">
        <f>VLOOKUP(J1586,Cleaned_ProductTable!$A:$F,4,FALSE())</f>
        <v>Hernandez Inc</v>
      </c>
      <c r="N1586" s="4">
        <f>VLOOKUP(J1586,Cleaned_ProductTable!$A:$F,5,FALSE())</f>
        <v>325.26</v>
      </c>
      <c r="O1586" s="4" t="str">
        <f>Cleaned_SalesTable!E1586</f>
        <v>STORE5</v>
      </c>
      <c r="P1586" s="4" t="str">
        <f>VLOOKUP(O1586,Cleaned_StoreTable!$A:$F,2,FALSE())</f>
        <v>Gray Ltd</v>
      </c>
      <c r="Q1586" s="4" t="str">
        <f>VLOOKUP(O1586,Cleaned_StoreTable!$A:$F,3,FALSE())</f>
        <v>North</v>
      </c>
      <c r="R1586" s="4" t="str">
        <f>VLOOKUP(O1586,Cleaned_StoreTable!$A:$F,5,FALSE())</f>
        <v>Outlet</v>
      </c>
      <c r="S1586" s="4">
        <f>Cleaned_SalesTable!F1586</f>
        <v>2</v>
      </c>
      <c r="T1586" s="9">
        <f>Cleaned_SalesTable!G1586</f>
        <v>479.77</v>
      </c>
      <c r="U1586" s="8">
        <f>Cleaned_SalesTable!H1586</f>
        <v>0.21</v>
      </c>
      <c r="V1586" s="4" t="str">
        <f>Cleaned_SalesTable!I1586</f>
        <v>PayPal</v>
      </c>
      <c r="W1586" s="9">
        <f>Cleaned_SalesTable!J1586</f>
        <v>758.03660000000002</v>
      </c>
      <c r="X1586" s="9">
        <f t="shared" si="146"/>
        <v>650.52</v>
      </c>
      <c r="Y1586" s="9">
        <f t="shared" si="147"/>
        <v>107.52</v>
      </c>
      <c r="Z1586" s="10">
        <f t="shared" si="148"/>
        <v>0.14180000000000001</v>
      </c>
      <c r="AA1586" s="4" t="str">
        <f t="shared" si="149"/>
        <v>Standard</v>
      </c>
    </row>
    <row r="1587" spans="1:27" ht="15" customHeight="1" x14ac:dyDescent="0.3">
      <c r="A1587" s="4" t="str">
        <f>Cleaned_SalesTable!A1587</f>
        <v>SALE1585</v>
      </c>
      <c r="B1587" s="26">
        <f>Cleaned_SalesTable!B1587</f>
        <v>45589</v>
      </c>
      <c r="C1587" s="4" t="str">
        <f t="shared" si="144"/>
        <v>Oct-2024</v>
      </c>
      <c r="D1587" s="24">
        <f t="shared" si="145"/>
        <v>2024</v>
      </c>
      <c r="E1587" s="4" t="str">
        <f>Cleaned_SalesTable!C1587</f>
        <v>CUST1322</v>
      </c>
      <c r="F1587" s="4" t="str">
        <f>VLOOKUP(E1587,Cleaned_CustomerTable!$A:$H,2,FALSE())</f>
        <v>Samuel Arias</v>
      </c>
      <c r="G1587" s="24">
        <f>VLOOKUP(E1587,Cleaned_CustomerTable!$A:$H,3,FALSE())</f>
        <v>54</v>
      </c>
      <c r="H1587" s="4" t="str">
        <f>VLOOKUP(E1587,Cleaned_CustomerTable!$A:$H,8,FALSE())</f>
        <v>Bronze</v>
      </c>
      <c r="I1587" s="4" t="str">
        <f>VLOOKUP(E1587,Cleaned_CustomerTable!$A:$H,6,FALSE())</f>
        <v>Wyoming</v>
      </c>
      <c r="J1587" s="4" t="str">
        <f>Cleaned_SalesTable!D1587</f>
        <v>PROD83</v>
      </c>
      <c r="K1587" s="4" t="str">
        <f>VLOOKUP(J1587,Cleaned_ProductTable!$A:$F,2,FALSE())</f>
        <v>Hydrating Face Cleanser</v>
      </c>
      <c r="L1587" s="4" t="str">
        <f>VLOOKUP(J1587,Cleaned_ProductTable!$A:$F,3,FALSE())</f>
        <v>Beauty</v>
      </c>
      <c r="M1587" s="4" t="str">
        <f>VLOOKUP(J1587,Cleaned_ProductTable!$A:$F,4,FALSE())</f>
        <v>Butler Group</v>
      </c>
      <c r="N1587" s="4">
        <f>VLOOKUP(J1587,Cleaned_ProductTable!$A:$F,5,FALSE())</f>
        <v>250.42</v>
      </c>
      <c r="O1587" s="4" t="str">
        <f>Cleaned_SalesTable!E1587</f>
        <v>STORE15</v>
      </c>
      <c r="P1587" s="4" t="str">
        <f>VLOOKUP(O1587,Cleaned_StoreTable!$A:$F,2,FALSE())</f>
        <v>Shelton PLC</v>
      </c>
      <c r="Q1587" s="4" t="str">
        <f>VLOOKUP(O1587,Cleaned_StoreTable!$A:$F,3,FALSE())</f>
        <v>North</v>
      </c>
      <c r="R1587" s="4" t="str">
        <f>VLOOKUP(O1587,Cleaned_StoreTable!$A:$F,5,FALSE())</f>
        <v>Flagship</v>
      </c>
      <c r="S1587" s="4">
        <f>Cleaned_SalesTable!F1587</f>
        <v>1</v>
      </c>
      <c r="T1587" s="9">
        <f>Cleaned_SalesTable!G1587</f>
        <v>140.72</v>
      </c>
      <c r="U1587" s="8">
        <f>Cleaned_SalesTable!H1587</f>
        <v>0</v>
      </c>
      <c r="V1587" s="4" t="str">
        <f>Cleaned_SalesTable!I1587</f>
        <v>COD</v>
      </c>
      <c r="W1587" s="9">
        <f>Cleaned_SalesTable!J1587</f>
        <v>140.72</v>
      </c>
      <c r="X1587" s="9">
        <f t="shared" si="146"/>
        <v>250.42</v>
      </c>
      <c r="Y1587" s="9">
        <f t="shared" si="147"/>
        <v>-109.7</v>
      </c>
      <c r="Z1587" s="10">
        <f t="shared" si="148"/>
        <v>-0.77959999999999996</v>
      </c>
      <c r="AA1587" s="4" t="str">
        <f t="shared" si="149"/>
        <v>Standard</v>
      </c>
    </row>
    <row r="1588" spans="1:27" ht="15" customHeight="1" x14ac:dyDescent="0.3">
      <c r="A1588" s="4" t="str">
        <f>Cleaned_SalesTable!A1588</f>
        <v>SALE1586</v>
      </c>
      <c r="B1588" s="26">
        <f>Cleaned_SalesTable!B1588</f>
        <v>45668</v>
      </c>
      <c r="C1588" s="4" t="str">
        <f t="shared" si="144"/>
        <v>Jan-2025</v>
      </c>
      <c r="D1588" s="24">
        <f t="shared" si="145"/>
        <v>2025</v>
      </c>
      <c r="E1588" s="4" t="str">
        <f>Cleaned_SalesTable!C1588</f>
        <v>CUST1027</v>
      </c>
      <c r="F1588" s="4" t="str">
        <f>VLOOKUP(E1588,Cleaned_CustomerTable!$A:$H,2,FALSE())</f>
        <v>Leslie Johnson</v>
      </c>
      <c r="G1588" s="24">
        <f>VLOOKUP(E1588,Cleaned_CustomerTable!$A:$H,3,FALSE())</f>
        <v>31</v>
      </c>
      <c r="H1588" s="4" t="str">
        <f>VLOOKUP(E1588,Cleaned_CustomerTable!$A:$H,8,FALSE())</f>
        <v>Standard</v>
      </c>
      <c r="I1588" s="4" t="str">
        <f>VLOOKUP(E1588,Cleaned_CustomerTable!$A:$H,6,FALSE())</f>
        <v>Utah</v>
      </c>
      <c r="J1588" s="4" t="str">
        <f>Cleaned_SalesTable!D1588</f>
        <v>PROD19</v>
      </c>
      <c r="K1588" s="4" t="str">
        <f>VLOOKUP(J1588,Cleaned_ProductTable!$A:$F,2,FALSE())</f>
        <v>Knee Support Brace</v>
      </c>
      <c r="L1588" s="4" t="str">
        <f>VLOOKUP(J1588,Cleaned_ProductTable!$A:$F,3,FALSE())</f>
        <v>Sports</v>
      </c>
      <c r="M1588" s="4" t="str">
        <f>VLOOKUP(J1588,Cleaned_ProductTable!$A:$F,4,FALSE())</f>
        <v>May-Reese</v>
      </c>
      <c r="N1588" s="4">
        <f>VLOOKUP(J1588,Cleaned_ProductTable!$A:$F,5,FALSE())</f>
        <v>21.34</v>
      </c>
      <c r="O1588" s="4" t="str">
        <f>Cleaned_SalesTable!E1588</f>
        <v>STORE6</v>
      </c>
      <c r="P1588" s="4" t="str">
        <f>VLOOKUP(O1588,Cleaned_StoreTable!$A:$F,2,FALSE())</f>
        <v>Benson-Elliott</v>
      </c>
      <c r="Q1588" s="4" t="str">
        <f>VLOOKUP(O1588,Cleaned_StoreTable!$A:$F,3,FALSE())</f>
        <v>East</v>
      </c>
      <c r="R1588" s="4" t="str">
        <f>VLOOKUP(O1588,Cleaned_StoreTable!$A:$F,5,FALSE())</f>
        <v>Online</v>
      </c>
      <c r="S1588" s="4">
        <f>Cleaned_SalesTable!F1588</f>
        <v>2</v>
      </c>
      <c r="T1588" s="9">
        <f>Cleaned_SalesTable!G1588</f>
        <v>764.25</v>
      </c>
      <c r="U1588" s="8">
        <f>Cleaned_SalesTable!H1588</f>
        <v>0.23</v>
      </c>
      <c r="V1588" s="4" t="str">
        <f>Cleaned_SalesTable!I1588</f>
        <v>PayPal</v>
      </c>
      <c r="W1588" s="9">
        <f>Cleaned_SalesTable!J1588</f>
        <v>1176.9449999999999</v>
      </c>
      <c r="X1588" s="9">
        <f t="shared" si="146"/>
        <v>42.68</v>
      </c>
      <c r="Y1588" s="9">
        <f t="shared" si="147"/>
        <v>1134.27</v>
      </c>
      <c r="Z1588" s="10">
        <f t="shared" si="148"/>
        <v>0.9637</v>
      </c>
      <c r="AA1588" s="4" t="str">
        <f t="shared" si="149"/>
        <v>High Value</v>
      </c>
    </row>
    <row r="1589" spans="1:27" ht="15" customHeight="1" x14ac:dyDescent="0.3">
      <c r="A1589" s="4" t="str">
        <f>Cleaned_SalesTable!A1589</f>
        <v>SALE1587</v>
      </c>
      <c r="B1589" s="26">
        <f>Cleaned_SalesTable!B1589</f>
        <v>45300</v>
      </c>
      <c r="C1589" s="4" t="str">
        <f t="shared" si="144"/>
        <v>Jan-2024</v>
      </c>
      <c r="D1589" s="24">
        <f t="shared" si="145"/>
        <v>2024</v>
      </c>
      <c r="E1589" s="4" t="str">
        <f>Cleaned_SalesTable!C1589</f>
        <v>CUST1222</v>
      </c>
      <c r="F1589" s="4" t="str">
        <f>VLOOKUP(E1589,Cleaned_CustomerTable!$A:$H,2,FALSE())</f>
        <v>Alejandro Doyle</v>
      </c>
      <c r="G1589" s="24">
        <f>VLOOKUP(E1589,Cleaned_CustomerTable!$A:$H,3,FALSE())</f>
        <v>35</v>
      </c>
      <c r="H1589" s="4" t="str">
        <f>VLOOKUP(E1589,Cleaned_CustomerTable!$A:$H,8,FALSE())</f>
        <v>Platinum</v>
      </c>
      <c r="I1589" s="4" t="str">
        <f>VLOOKUP(E1589,Cleaned_CustomerTable!$A:$H,6,FALSE())</f>
        <v>New Mexico</v>
      </c>
      <c r="J1589" s="4" t="str">
        <f>Cleaned_SalesTable!D1589</f>
        <v>PROD83</v>
      </c>
      <c r="K1589" s="4" t="str">
        <f>VLOOKUP(J1589,Cleaned_ProductTable!$A:$F,2,FALSE())</f>
        <v>Hydrating Face Cleanser</v>
      </c>
      <c r="L1589" s="4" t="str">
        <f>VLOOKUP(J1589,Cleaned_ProductTable!$A:$F,3,FALSE())</f>
        <v>Beauty</v>
      </c>
      <c r="M1589" s="4" t="str">
        <f>VLOOKUP(J1589,Cleaned_ProductTable!$A:$F,4,FALSE())</f>
        <v>Butler Group</v>
      </c>
      <c r="N1589" s="4">
        <f>VLOOKUP(J1589,Cleaned_ProductTable!$A:$F,5,FALSE())</f>
        <v>250.42</v>
      </c>
      <c r="O1589" s="4" t="str">
        <f>Cleaned_SalesTable!E1589</f>
        <v>STORE5</v>
      </c>
      <c r="P1589" s="4" t="str">
        <f>VLOOKUP(O1589,Cleaned_StoreTable!$A:$F,2,FALSE())</f>
        <v>Gray Ltd</v>
      </c>
      <c r="Q1589" s="4" t="str">
        <f>VLOOKUP(O1589,Cleaned_StoreTable!$A:$F,3,FALSE())</f>
        <v>North</v>
      </c>
      <c r="R1589" s="4" t="str">
        <f>VLOOKUP(O1589,Cleaned_StoreTable!$A:$F,5,FALSE())</f>
        <v>Outlet</v>
      </c>
      <c r="S1589" s="4">
        <f>Cleaned_SalesTable!F1589</f>
        <v>3</v>
      </c>
      <c r="T1589" s="9">
        <f>Cleaned_SalesTable!G1589</f>
        <v>107.8</v>
      </c>
      <c r="U1589" s="8">
        <f>Cleaned_SalesTable!H1589</f>
        <v>0.28999999999999998</v>
      </c>
      <c r="V1589" s="4" t="str">
        <f>Cleaned_SalesTable!I1589</f>
        <v>PayPal</v>
      </c>
      <c r="W1589" s="9">
        <f>Cleaned_SalesTable!J1589</f>
        <v>229.614</v>
      </c>
      <c r="X1589" s="9">
        <f t="shared" si="146"/>
        <v>751.26</v>
      </c>
      <c r="Y1589" s="9">
        <f t="shared" si="147"/>
        <v>-521.65</v>
      </c>
      <c r="Z1589" s="10">
        <f t="shared" si="148"/>
        <v>-2.2719</v>
      </c>
      <c r="AA1589" s="4" t="str">
        <f t="shared" si="149"/>
        <v>Standard</v>
      </c>
    </row>
    <row r="1590" spans="1:27" ht="15" customHeight="1" x14ac:dyDescent="0.3">
      <c r="A1590" s="4" t="str">
        <f>Cleaned_SalesTable!A1590</f>
        <v>SALE1588</v>
      </c>
      <c r="B1590" s="26">
        <f>Cleaned_SalesTable!B1590</f>
        <v>45757</v>
      </c>
      <c r="C1590" s="4" t="str">
        <f t="shared" si="144"/>
        <v>Apr-2025</v>
      </c>
      <c r="D1590" s="24">
        <f t="shared" si="145"/>
        <v>2025</v>
      </c>
      <c r="E1590" s="4" t="str">
        <f>Cleaned_SalesTable!C1590</f>
        <v>CUST1147</v>
      </c>
      <c r="F1590" s="4" t="str">
        <f>VLOOKUP(E1590,Cleaned_CustomerTable!$A:$H,2,FALSE())</f>
        <v>Rhonda Young</v>
      </c>
      <c r="G1590" s="24">
        <f>VLOOKUP(E1590,Cleaned_CustomerTable!$A:$H,3,FALSE())</f>
        <v>49</v>
      </c>
      <c r="H1590" s="4" t="str">
        <f>VLOOKUP(E1590,Cleaned_CustomerTable!$A:$H,8,FALSE())</f>
        <v>Platinum</v>
      </c>
      <c r="I1590" s="4" t="str">
        <f>VLOOKUP(E1590,Cleaned_CustomerTable!$A:$H,6,FALSE())</f>
        <v>Alaska</v>
      </c>
      <c r="J1590" s="4" t="str">
        <f>Cleaned_SalesTable!D1590</f>
        <v>PROD22</v>
      </c>
      <c r="K1590" s="4" t="str">
        <f>VLOOKUP(J1590,Cleaned_ProductTable!$A:$F,2,FALSE())</f>
        <v>Carbon Fiber Tennis Racket</v>
      </c>
      <c r="L1590" s="4" t="str">
        <f>VLOOKUP(J1590,Cleaned_ProductTable!$A:$F,3,FALSE())</f>
        <v>Sports</v>
      </c>
      <c r="M1590" s="4" t="str">
        <f>VLOOKUP(J1590,Cleaned_ProductTable!$A:$F,4,FALSE())</f>
        <v>Flores, Pineda and Rodriguez</v>
      </c>
      <c r="N1590" s="4">
        <f>VLOOKUP(J1590,Cleaned_ProductTable!$A:$F,5,FALSE())</f>
        <v>484.62</v>
      </c>
      <c r="O1590" s="4" t="str">
        <f>Cleaned_SalesTable!E1590</f>
        <v>STORE8</v>
      </c>
      <c r="P1590" s="4" t="str">
        <f>VLOOKUP(O1590,Cleaned_StoreTable!$A:$F,2,FALSE())</f>
        <v>Bean, Jones and Park</v>
      </c>
      <c r="Q1590" s="4" t="str">
        <f>VLOOKUP(O1590,Cleaned_StoreTable!$A:$F,3,FALSE())</f>
        <v>West</v>
      </c>
      <c r="R1590" s="4" t="str">
        <f>VLOOKUP(O1590,Cleaned_StoreTable!$A:$F,5,FALSE())</f>
        <v>Online</v>
      </c>
      <c r="S1590" s="4">
        <f>Cleaned_SalesTable!F1590</f>
        <v>4</v>
      </c>
      <c r="T1590" s="9">
        <f>Cleaned_SalesTable!G1590</f>
        <v>565.37</v>
      </c>
      <c r="U1590" s="8">
        <f>Cleaned_SalesTable!H1590</f>
        <v>7.0000000000000007E-2</v>
      </c>
      <c r="V1590" s="4" t="str">
        <f>Cleaned_SalesTable!I1590</f>
        <v>PayPal</v>
      </c>
      <c r="W1590" s="9">
        <f>Cleaned_SalesTable!J1590</f>
        <v>2103.1763999999998</v>
      </c>
      <c r="X1590" s="9">
        <f t="shared" si="146"/>
        <v>1938.48</v>
      </c>
      <c r="Y1590" s="9">
        <f t="shared" si="147"/>
        <v>164.7</v>
      </c>
      <c r="Z1590" s="10">
        <f t="shared" si="148"/>
        <v>7.8299999999999995E-2</v>
      </c>
      <c r="AA1590" s="4" t="str">
        <f t="shared" si="149"/>
        <v>High Value</v>
      </c>
    </row>
    <row r="1591" spans="1:27" ht="15" customHeight="1" x14ac:dyDescent="0.3">
      <c r="A1591" s="4" t="str">
        <f>Cleaned_SalesTable!A1591</f>
        <v>SALE1589</v>
      </c>
      <c r="B1591" s="26">
        <f>Cleaned_SalesTable!B1591</f>
        <v>45235</v>
      </c>
      <c r="C1591" s="4" t="str">
        <f t="shared" si="144"/>
        <v>Nov-2023</v>
      </c>
      <c r="D1591" s="24">
        <f t="shared" si="145"/>
        <v>2023</v>
      </c>
      <c r="E1591" s="4" t="str">
        <f>Cleaned_SalesTable!C1591</f>
        <v>CUST1034</v>
      </c>
      <c r="F1591" s="4" t="str">
        <f>VLOOKUP(E1591,Cleaned_CustomerTable!$A:$H,2,FALSE())</f>
        <v>Christopher Olson</v>
      </c>
      <c r="G1591" s="24">
        <f>VLOOKUP(E1591,Cleaned_CustomerTable!$A:$H,3,FALSE())</f>
        <v>27</v>
      </c>
      <c r="H1591" s="4" t="str">
        <f>VLOOKUP(E1591,Cleaned_CustomerTable!$A:$H,8,FALSE())</f>
        <v>Platinum</v>
      </c>
      <c r="I1591" s="4" t="str">
        <f>VLOOKUP(E1591,Cleaned_CustomerTable!$A:$H,6,FALSE())</f>
        <v>Maryland</v>
      </c>
      <c r="J1591" s="4" t="str">
        <f>Cleaned_SalesTable!D1591</f>
        <v>PROD36</v>
      </c>
      <c r="K1591" s="4" t="str">
        <f>VLOOKUP(J1591,Cleaned_ProductTable!$A:$F,2,FALSE())</f>
        <v>Women's Summer Dress</v>
      </c>
      <c r="L1591" s="4" t="str">
        <f>VLOOKUP(J1591,Cleaned_ProductTable!$A:$F,3,FALSE())</f>
        <v>Clothing</v>
      </c>
      <c r="M1591" s="4" t="str">
        <f>VLOOKUP(J1591,Cleaned_ProductTable!$A:$F,4,FALSE())</f>
        <v>Smith-Mills</v>
      </c>
      <c r="N1591" s="4">
        <f>VLOOKUP(J1591,Cleaned_ProductTable!$A:$F,5,FALSE())</f>
        <v>223.43</v>
      </c>
      <c r="O1591" s="4" t="str">
        <f>Cleaned_SalesTable!E1591</f>
        <v>STORE4</v>
      </c>
      <c r="P1591" s="4" t="str">
        <f>VLOOKUP(O1591,Cleaned_StoreTable!$A:$F,2,FALSE())</f>
        <v>Alexander Group</v>
      </c>
      <c r="Q1591" s="4" t="str">
        <f>VLOOKUP(O1591,Cleaned_StoreTable!$A:$F,3,FALSE())</f>
        <v>South</v>
      </c>
      <c r="R1591" s="4" t="str">
        <f>VLOOKUP(O1591,Cleaned_StoreTable!$A:$F,5,FALSE())</f>
        <v>Online</v>
      </c>
      <c r="S1591" s="4">
        <f>Cleaned_SalesTable!F1591</f>
        <v>3</v>
      </c>
      <c r="T1591" s="9">
        <f>Cleaned_SalesTable!G1591</f>
        <v>811.45</v>
      </c>
      <c r="U1591" s="8">
        <f>Cleaned_SalesTable!H1591</f>
        <v>0.26</v>
      </c>
      <c r="V1591" s="4" t="str">
        <f>Cleaned_SalesTable!I1591</f>
        <v>Credit Card</v>
      </c>
      <c r="W1591" s="9">
        <f>Cleaned_SalesTable!J1591</f>
        <v>1801.4190000000001</v>
      </c>
      <c r="X1591" s="9">
        <f t="shared" si="146"/>
        <v>670.29</v>
      </c>
      <c r="Y1591" s="9">
        <f t="shared" si="147"/>
        <v>1131.1300000000001</v>
      </c>
      <c r="Z1591" s="10">
        <f t="shared" si="148"/>
        <v>0.62790000000000001</v>
      </c>
      <c r="AA1591" s="4" t="str">
        <f t="shared" si="149"/>
        <v>High Value</v>
      </c>
    </row>
    <row r="1592" spans="1:27" ht="15" customHeight="1" x14ac:dyDescent="0.3">
      <c r="A1592" s="4" t="str">
        <f>Cleaned_SalesTable!A1592</f>
        <v>SALE1590</v>
      </c>
      <c r="B1592" s="26">
        <f>Cleaned_SalesTable!B1592</f>
        <v>45749</v>
      </c>
      <c r="C1592" s="4" t="str">
        <f t="shared" si="144"/>
        <v>Apr-2025</v>
      </c>
      <c r="D1592" s="24">
        <f t="shared" si="145"/>
        <v>2025</v>
      </c>
      <c r="E1592" s="4" t="str">
        <f>Cleaned_SalesTable!C1592</f>
        <v>CUST1410</v>
      </c>
      <c r="F1592" s="4" t="str">
        <f>VLOOKUP(E1592,Cleaned_CustomerTable!$A:$H,2,FALSE())</f>
        <v>Jackie Thompson</v>
      </c>
      <c r="G1592" s="24">
        <f>VLOOKUP(E1592,Cleaned_CustomerTable!$A:$H,3,FALSE())</f>
        <v>48</v>
      </c>
      <c r="H1592" s="4" t="str">
        <f>VLOOKUP(E1592,Cleaned_CustomerTable!$A:$H,8,FALSE())</f>
        <v>Bronze</v>
      </c>
      <c r="I1592" s="4" t="str">
        <f>VLOOKUP(E1592,Cleaned_CustomerTable!$A:$H,6,FALSE())</f>
        <v>New Jersey</v>
      </c>
      <c r="J1592" s="4" t="str">
        <f>Cleaned_SalesTable!D1592</f>
        <v>PROD33</v>
      </c>
      <c r="K1592" s="4" t="str">
        <f>VLOOKUP(J1592,Cleaned_ProductTable!$A:$F,2,FALSE())</f>
        <v>Modern Wall Clock</v>
      </c>
      <c r="L1592" s="4" t="str">
        <f>VLOOKUP(J1592,Cleaned_ProductTable!$A:$F,3,FALSE())</f>
        <v>Home</v>
      </c>
      <c r="M1592" s="4" t="str">
        <f>VLOOKUP(J1592,Cleaned_ProductTable!$A:$F,4,FALSE())</f>
        <v>Weiss-Watson</v>
      </c>
      <c r="N1592" s="4">
        <f>VLOOKUP(J1592,Cleaned_ProductTable!$A:$F,5,FALSE())</f>
        <v>179.77</v>
      </c>
      <c r="O1592" s="4" t="str">
        <f>Cleaned_SalesTable!E1592</f>
        <v>STORE19</v>
      </c>
      <c r="P1592" s="4" t="str">
        <f>VLOOKUP(O1592,Cleaned_StoreTable!$A:$F,2,FALSE())</f>
        <v>Mann-Austin</v>
      </c>
      <c r="Q1592" s="4" t="str">
        <f>VLOOKUP(O1592,Cleaned_StoreTable!$A:$F,3,FALSE())</f>
        <v>East</v>
      </c>
      <c r="R1592" s="4" t="str">
        <f>VLOOKUP(O1592,Cleaned_StoreTable!$A:$F,5,FALSE())</f>
        <v>Online</v>
      </c>
      <c r="S1592" s="4">
        <f>Cleaned_SalesTable!F1592</f>
        <v>4</v>
      </c>
      <c r="T1592" s="9">
        <f>Cleaned_SalesTable!G1592</f>
        <v>62.25</v>
      </c>
      <c r="U1592" s="8">
        <f>Cleaned_SalesTable!H1592</f>
        <v>0.11</v>
      </c>
      <c r="V1592" s="4" t="str">
        <f>Cleaned_SalesTable!I1592</f>
        <v>PayPal</v>
      </c>
      <c r="W1592" s="9">
        <f>Cleaned_SalesTable!J1592</f>
        <v>221.61</v>
      </c>
      <c r="X1592" s="9">
        <f t="shared" si="146"/>
        <v>719.08</v>
      </c>
      <c r="Y1592" s="9">
        <f t="shared" si="147"/>
        <v>-497.47</v>
      </c>
      <c r="Z1592" s="10">
        <f t="shared" si="148"/>
        <v>-2.2448000000000001</v>
      </c>
      <c r="AA1592" s="4" t="str">
        <f t="shared" si="149"/>
        <v>Standard</v>
      </c>
    </row>
    <row r="1593" spans="1:27" ht="15" customHeight="1" x14ac:dyDescent="0.3">
      <c r="A1593" s="4" t="str">
        <f>Cleaned_SalesTable!A1593</f>
        <v>SALE1591</v>
      </c>
      <c r="B1593" s="26">
        <f>Cleaned_SalesTable!B1593</f>
        <v>45807</v>
      </c>
      <c r="C1593" s="4" t="str">
        <f t="shared" si="144"/>
        <v>May-2025</v>
      </c>
      <c r="D1593" s="24">
        <f t="shared" si="145"/>
        <v>2025</v>
      </c>
      <c r="E1593" s="4" t="str">
        <f>Cleaned_SalesTable!C1593</f>
        <v>CUST1025</v>
      </c>
      <c r="F1593" s="4" t="str">
        <f>VLOOKUP(E1593,Cleaned_CustomerTable!$A:$H,2,FALSE())</f>
        <v>Diana Taylor</v>
      </c>
      <c r="G1593" s="24">
        <f>VLOOKUP(E1593,Cleaned_CustomerTable!$A:$H,3,FALSE())</f>
        <v>59</v>
      </c>
      <c r="H1593" s="4" t="str">
        <f>VLOOKUP(E1593,Cleaned_CustomerTable!$A:$H,8,FALSE())</f>
        <v>Bronze</v>
      </c>
      <c r="I1593" s="4" t="str">
        <f>VLOOKUP(E1593,Cleaned_CustomerTable!$A:$H,6,FALSE())</f>
        <v>California</v>
      </c>
      <c r="J1593" s="4" t="str">
        <f>Cleaned_SalesTable!D1593</f>
        <v>PROD95</v>
      </c>
      <c r="K1593" s="4" t="str">
        <f>VLOOKUP(J1593,Cleaned_ProductTable!$A:$F,2,FALSE())</f>
        <v>Sports Stopwatch Basic</v>
      </c>
      <c r="L1593" s="4" t="str">
        <f>VLOOKUP(J1593,Cleaned_ProductTable!$A:$F,3,FALSE())</f>
        <v>Sports</v>
      </c>
      <c r="M1593" s="4" t="str">
        <f>VLOOKUP(J1593,Cleaned_ProductTable!$A:$F,4,FALSE())</f>
        <v>Wilson Group</v>
      </c>
      <c r="N1593" s="4">
        <f>VLOOKUP(J1593,Cleaned_ProductTable!$A:$F,5,FALSE())</f>
        <v>60.65</v>
      </c>
      <c r="O1593" s="4" t="str">
        <f>Cleaned_SalesTable!E1593</f>
        <v>STORE10</v>
      </c>
      <c r="P1593" s="4" t="str">
        <f>VLOOKUP(O1593,Cleaned_StoreTable!$A:$F,2,FALSE())</f>
        <v>Hill, Wagner and Ballard</v>
      </c>
      <c r="Q1593" s="4" t="str">
        <f>VLOOKUP(O1593,Cleaned_StoreTable!$A:$F,3,FALSE())</f>
        <v>East</v>
      </c>
      <c r="R1593" s="4" t="str">
        <f>VLOOKUP(O1593,Cleaned_StoreTable!$A:$F,5,FALSE())</f>
        <v>Online</v>
      </c>
      <c r="S1593" s="4">
        <f>Cleaned_SalesTable!F1593</f>
        <v>1</v>
      </c>
      <c r="T1593" s="9">
        <f>Cleaned_SalesTable!G1593</f>
        <v>749.78</v>
      </c>
      <c r="U1593" s="8">
        <f>Cleaned_SalesTable!H1593</f>
        <v>0.03</v>
      </c>
      <c r="V1593" s="4" t="str">
        <f>Cleaned_SalesTable!I1593</f>
        <v>Credit Card</v>
      </c>
      <c r="W1593" s="9">
        <f>Cleaned_SalesTable!J1593</f>
        <v>727.28660000000002</v>
      </c>
      <c r="X1593" s="9">
        <f t="shared" si="146"/>
        <v>60.65</v>
      </c>
      <c r="Y1593" s="9">
        <f t="shared" si="147"/>
        <v>666.64</v>
      </c>
      <c r="Z1593" s="10">
        <f t="shared" si="148"/>
        <v>0.91659999999999997</v>
      </c>
      <c r="AA1593" s="4" t="str">
        <f t="shared" si="149"/>
        <v>Standard</v>
      </c>
    </row>
    <row r="1594" spans="1:27" ht="15" customHeight="1" x14ac:dyDescent="0.3">
      <c r="A1594" s="4" t="str">
        <f>Cleaned_SalesTable!A1594</f>
        <v>SALE1592</v>
      </c>
      <c r="B1594" s="26">
        <f>Cleaned_SalesTable!B1594</f>
        <v>45496</v>
      </c>
      <c r="C1594" s="4" t="str">
        <f t="shared" si="144"/>
        <v>Jul-2024</v>
      </c>
      <c r="D1594" s="24">
        <f t="shared" si="145"/>
        <v>2024</v>
      </c>
      <c r="E1594" s="4" t="str">
        <f>Cleaned_SalesTable!C1594</f>
        <v>CUST1350</v>
      </c>
      <c r="F1594" s="4" t="str">
        <f>VLOOKUP(E1594,Cleaned_CustomerTable!$A:$H,2,FALSE())</f>
        <v>Charles Miller</v>
      </c>
      <c r="G1594" s="24">
        <f>VLOOKUP(E1594,Cleaned_CustomerTable!$A:$H,3,FALSE())</f>
        <v>26</v>
      </c>
      <c r="H1594" s="4" t="str">
        <f>VLOOKUP(E1594,Cleaned_CustomerTable!$A:$H,8,FALSE())</f>
        <v>Silver</v>
      </c>
      <c r="I1594" s="4" t="str">
        <f>VLOOKUP(E1594,Cleaned_CustomerTable!$A:$H,6,FALSE())</f>
        <v>Iowa</v>
      </c>
      <c r="J1594" s="4" t="str">
        <f>Cleaned_SalesTable!D1594</f>
        <v>PROD59</v>
      </c>
      <c r="K1594" s="4" t="str">
        <f>VLOOKUP(J1594,Cleaned_ProductTable!$A:$F,2,FALSE())</f>
        <v>Men's Hair Styling Gel</v>
      </c>
      <c r="L1594" s="4" t="str">
        <f>VLOOKUP(J1594,Cleaned_ProductTable!$A:$F,3,FALSE())</f>
        <v>Beauty</v>
      </c>
      <c r="M1594" s="4" t="str">
        <f>VLOOKUP(J1594,Cleaned_ProductTable!$A:$F,4,FALSE())</f>
        <v>Cline-Mccarthy</v>
      </c>
      <c r="N1594" s="4">
        <f>VLOOKUP(J1594,Cleaned_ProductTable!$A:$F,5,FALSE())</f>
        <v>17.309999999999999</v>
      </c>
      <c r="O1594" s="4" t="str">
        <f>Cleaned_SalesTable!E1594</f>
        <v>STORE5</v>
      </c>
      <c r="P1594" s="4" t="str">
        <f>VLOOKUP(O1594,Cleaned_StoreTable!$A:$F,2,FALSE())</f>
        <v>Gray Ltd</v>
      </c>
      <c r="Q1594" s="4" t="str">
        <f>VLOOKUP(O1594,Cleaned_StoreTable!$A:$F,3,FALSE())</f>
        <v>North</v>
      </c>
      <c r="R1594" s="4" t="str">
        <f>VLOOKUP(O1594,Cleaned_StoreTable!$A:$F,5,FALSE())</f>
        <v>Outlet</v>
      </c>
      <c r="S1594" s="4">
        <f>Cleaned_SalesTable!F1594</f>
        <v>3</v>
      </c>
      <c r="T1594" s="9">
        <f>Cleaned_SalesTable!G1594</f>
        <v>630.28</v>
      </c>
      <c r="U1594" s="8">
        <f>Cleaned_SalesTable!H1594</f>
        <v>7.0000000000000007E-2</v>
      </c>
      <c r="V1594" s="4" t="str">
        <f>Cleaned_SalesTable!I1594</f>
        <v>COD</v>
      </c>
      <c r="W1594" s="9">
        <f>Cleaned_SalesTable!J1594</f>
        <v>1758.4811999999999</v>
      </c>
      <c r="X1594" s="9">
        <f t="shared" si="146"/>
        <v>51.93</v>
      </c>
      <c r="Y1594" s="9">
        <f t="shared" si="147"/>
        <v>1706.55</v>
      </c>
      <c r="Z1594" s="10">
        <f t="shared" si="148"/>
        <v>0.97050000000000003</v>
      </c>
      <c r="AA1594" s="4" t="str">
        <f t="shared" si="149"/>
        <v>High Value</v>
      </c>
    </row>
    <row r="1595" spans="1:27" ht="15" customHeight="1" x14ac:dyDescent="0.3">
      <c r="A1595" s="4" t="str">
        <f>Cleaned_SalesTable!A1595</f>
        <v>SALE1593</v>
      </c>
      <c r="B1595" s="26">
        <f>Cleaned_SalesTable!B1595</f>
        <v>45355</v>
      </c>
      <c r="C1595" s="4" t="str">
        <f t="shared" si="144"/>
        <v>Mar-2024</v>
      </c>
      <c r="D1595" s="24">
        <f t="shared" si="145"/>
        <v>2024</v>
      </c>
      <c r="E1595" s="4" t="str">
        <f>Cleaned_SalesTable!C1595</f>
        <v>CUST1143</v>
      </c>
      <c r="F1595" s="4" t="str">
        <f>VLOOKUP(E1595,Cleaned_CustomerTable!$A:$H,2,FALSE())</f>
        <v>Carlos Skinner</v>
      </c>
      <c r="G1595" s="24">
        <f>VLOOKUP(E1595,Cleaned_CustomerTable!$A:$H,3,FALSE())</f>
        <v>46</v>
      </c>
      <c r="H1595" s="4" t="str">
        <f>VLOOKUP(E1595,Cleaned_CustomerTable!$A:$H,8,FALSE())</f>
        <v>Bronze</v>
      </c>
      <c r="I1595" s="4" t="str">
        <f>VLOOKUP(E1595,Cleaned_CustomerTable!$A:$H,6,FALSE())</f>
        <v>Alabama</v>
      </c>
      <c r="J1595" s="4" t="str">
        <f>Cleaned_SalesTable!D1595</f>
        <v>PROD30</v>
      </c>
      <c r="K1595" s="4" t="str">
        <f>VLOOKUP(J1595,Cleaned_ProductTable!$A:$F,2,FALSE())</f>
        <v>Stainless Steel Cutlery Set</v>
      </c>
      <c r="L1595" s="4" t="str">
        <f>VLOOKUP(J1595,Cleaned_ProductTable!$A:$F,3,FALSE())</f>
        <v>Home</v>
      </c>
      <c r="M1595" s="4" t="str">
        <f>VLOOKUP(J1595,Cleaned_ProductTable!$A:$F,4,FALSE())</f>
        <v>Stevens, Fernandez and Martin</v>
      </c>
      <c r="N1595" s="4">
        <f>VLOOKUP(J1595,Cleaned_ProductTable!$A:$F,5,FALSE())</f>
        <v>19.52</v>
      </c>
      <c r="O1595" s="4" t="str">
        <f>Cleaned_SalesTable!E1595</f>
        <v>STORE16</v>
      </c>
      <c r="P1595" s="4" t="str">
        <f>VLOOKUP(O1595,Cleaned_StoreTable!$A:$F,2,FALSE())</f>
        <v>Frederick-Wright</v>
      </c>
      <c r="Q1595" s="4" t="str">
        <f>VLOOKUP(O1595,Cleaned_StoreTable!$A:$F,3,FALSE())</f>
        <v>West</v>
      </c>
      <c r="R1595" s="4" t="str">
        <f>VLOOKUP(O1595,Cleaned_StoreTable!$A:$F,5,FALSE())</f>
        <v>Flagship</v>
      </c>
      <c r="S1595" s="4">
        <f>Cleaned_SalesTable!F1595</f>
        <v>1</v>
      </c>
      <c r="T1595" s="9">
        <f>Cleaned_SalesTable!G1595</f>
        <v>101.84</v>
      </c>
      <c r="U1595" s="8">
        <f>Cleaned_SalesTable!H1595</f>
        <v>0.17</v>
      </c>
      <c r="V1595" s="4" t="str">
        <f>Cleaned_SalesTable!I1595</f>
        <v>Credit Card</v>
      </c>
      <c r="W1595" s="9">
        <f>Cleaned_SalesTable!J1595</f>
        <v>84.527199999999993</v>
      </c>
      <c r="X1595" s="9">
        <f t="shared" si="146"/>
        <v>19.52</v>
      </c>
      <c r="Y1595" s="9">
        <f t="shared" si="147"/>
        <v>65.010000000000005</v>
      </c>
      <c r="Z1595" s="10">
        <f t="shared" si="148"/>
        <v>0.76910000000000001</v>
      </c>
      <c r="AA1595" s="4" t="str">
        <f t="shared" si="149"/>
        <v>Standard</v>
      </c>
    </row>
    <row r="1596" spans="1:27" ht="15" customHeight="1" x14ac:dyDescent="0.3">
      <c r="A1596" s="4" t="str">
        <f>Cleaned_SalesTable!A1596</f>
        <v>SALE1594</v>
      </c>
      <c r="B1596" s="26">
        <f>Cleaned_SalesTable!B1596</f>
        <v>45256</v>
      </c>
      <c r="C1596" s="4" t="str">
        <f t="shared" si="144"/>
        <v>Nov-2023</v>
      </c>
      <c r="D1596" s="24">
        <f t="shared" si="145"/>
        <v>2023</v>
      </c>
      <c r="E1596" s="4" t="str">
        <f>Cleaned_SalesTable!C1596</f>
        <v>CUST1055</v>
      </c>
      <c r="F1596" s="4" t="str">
        <f>VLOOKUP(E1596,Cleaned_CustomerTable!$A:$H,2,FALSE())</f>
        <v>Wayne Mcpherson</v>
      </c>
      <c r="G1596" s="24">
        <f>VLOOKUP(E1596,Cleaned_CustomerTable!$A:$H,3,FALSE())</f>
        <v>56</v>
      </c>
      <c r="H1596" s="4" t="str">
        <f>VLOOKUP(E1596,Cleaned_CustomerTable!$A:$H,8,FALSE())</f>
        <v>Bronze</v>
      </c>
      <c r="I1596" s="4" t="str">
        <f>VLOOKUP(E1596,Cleaned_CustomerTable!$A:$H,6,FALSE())</f>
        <v>Minnesota</v>
      </c>
      <c r="J1596" s="4" t="str">
        <f>Cleaned_SalesTable!D1596</f>
        <v>PROD24</v>
      </c>
      <c r="K1596" s="4" t="str">
        <f>VLOOKUP(J1596,Cleaned_ProductTable!$A:$F,2,FALSE())</f>
        <v>Foldable Camping Chair</v>
      </c>
      <c r="L1596" s="4" t="str">
        <f>VLOOKUP(J1596,Cleaned_ProductTable!$A:$F,3,FALSE())</f>
        <v>Sports</v>
      </c>
      <c r="M1596" s="4" t="str">
        <f>VLOOKUP(J1596,Cleaned_ProductTable!$A:$F,4,FALSE())</f>
        <v>Cook Ltd</v>
      </c>
      <c r="N1596" s="4">
        <f>VLOOKUP(J1596,Cleaned_ProductTable!$A:$F,5,FALSE())</f>
        <v>166.06</v>
      </c>
      <c r="O1596" s="4" t="str">
        <f>Cleaned_SalesTable!E1596</f>
        <v>STORE18</v>
      </c>
      <c r="P1596" s="4" t="str">
        <f>VLOOKUP(O1596,Cleaned_StoreTable!$A:$F,2,FALSE())</f>
        <v>Guerrero-Schmitt</v>
      </c>
      <c r="Q1596" s="4" t="str">
        <f>VLOOKUP(O1596,Cleaned_StoreTable!$A:$F,3,FALSE())</f>
        <v>East</v>
      </c>
      <c r="R1596" s="4" t="str">
        <f>VLOOKUP(O1596,Cleaned_StoreTable!$A:$F,5,FALSE())</f>
        <v>Flagship</v>
      </c>
      <c r="S1596" s="4">
        <f>Cleaned_SalesTable!F1596</f>
        <v>4</v>
      </c>
      <c r="T1596" s="9">
        <f>Cleaned_SalesTable!G1596</f>
        <v>641.45000000000005</v>
      </c>
      <c r="U1596" s="8">
        <f>Cleaned_SalesTable!H1596</f>
        <v>0.16</v>
      </c>
      <c r="V1596" s="4" t="str">
        <f>Cleaned_SalesTable!I1596</f>
        <v>COD</v>
      </c>
      <c r="W1596" s="9">
        <f>Cleaned_SalesTable!J1596</f>
        <v>2155.2719999999999</v>
      </c>
      <c r="X1596" s="9">
        <f t="shared" si="146"/>
        <v>664.24</v>
      </c>
      <c r="Y1596" s="9">
        <f t="shared" si="147"/>
        <v>1491.03</v>
      </c>
      <c r="Z1596" s="10">
        <f t="shared" si="148"/>
        <v>0.69179999999999997</v>
      </c>
      <c r="AA1596" s="4" t="str">
        <f t="shared" si="149"/>
        <v>High Value</v>
      </c>
    </row>
    <row r="1597" spans="1:27" ht="15" customHeight="1" x14ac:dyDescent="0.3">
      <c r="A1597" s="4" t="str">
        <f>Cleaned_SalesTable!A1597</f>
        <v>SALE1595</v>
      </c>
      <c r="B1597" s="26">
        <f>Cleaned_SalesTable!B1597</f>
        <v>45849</v>
      </c>
      <c r="C1597" s="4" t="str">
        <f t="shared" si="144"/>
        <v>Jul-2025</v>
      </c>
      <c r="D1597" s="24">
        <f t="shared" si="145"/>
        <v>2025</v>
      </c>
      <c r="E1597" s="4" t="str">
        <f>Cleaned_SalesTable!C1597</f>
        <v>CUST1471</v>
      </c>
      <c r="F1597" s="4" t="str">
        <f>VLOOKUP(E1597,Cleaned_CustomerTable!$A:$H,2,FALSE())</f>
        <v>Debra Mccullough</v>
      </c>
      <c r="G1597" s="24">
        <f>VLOOKUP(E1597,Cleaned_CustomerTable!$A:$H,3,FALSE())</f>
        <v>42</v>
      </c>
      <c r="H1597" s="4" t="str">
        <f>VLOOKUP(E1597,Cleaned_CustomerTable!$A:$H,8,FALSE())</f>
        <v>Platinum</v>
      </c>
      <c r="I1597" s="4" t="str">
        <f>VLOOKUP(E1597,Cleaned_CustomerTable!$A:$H,6,FALSE())</f>
        <v>Montana</v>
      </c>
      <c r="J1597" s="4" t="str">
        <f>Cleaned_SalesTable!D1597</f>
        <v>PROD43</v>
      </c>
      <c r="K1597" s="4" t="str">
        <f>VLOOKUP(J1597,Cleaned_ProductTable!$A:$F,2,FALSE())</f>
        <v>USB External Hard Drive</v>
      </c>
      <c r="L1597" s="4" t="str">
        <f>VLOOKUP(J1597,Cleaned_ProductTable!$A:$F,3,FALSE())</f>
        <v>Electronics</v>
      </c>
      <c r="M1597" s="4" t="str">
        <f>VLOOKUP(J1597,Cleaned_ProductTable!$A:$F,4,FALSE())</f>
        <v>Robinson Inc</v>
      </c>
      <c r="N1597" s="4">
        <f>VLOOKUP(J1597,Cleaned_ProductTable!$A:$F,5,FALSE())</f>
        <v>253.33</v>
      </c>
      <c r="O1597" s="4" t="str">
        <f>Cleaned_SalesTable!E1597</f>
        <v>STORE1</v>
      </c>
      <c r="P1597" s="4" t="str">
        <f>VLOOKUP(O1597,Cleaned_StoreTable!$A:$F,2,FALSE())</f>
        <v>Martinez, Adkins and Johnson</v>
      </c>
      <c r="Q1597" s="4" t="str">
        <f>VLOOKUP(O1597,Cleaned_StoreTable!$A:$F,3,FALSE())</f>
        <v>North</v>
      </c>
      <c r="R1597" s="4" t="str">
        <f>VLOOKUP(O1597,Cleaned_StoreTable!$A:$F,5,FALSE())</f>
        <v>Flagship</v>
      </c>
      <c r="S1597" s="4">
        <f>Cleaned_SalesTable!F1597</f>
        <v>1</v>
      </c>
      <c r="T1597" s="9">
        <f>Cleaned_SalesTable!G1597</f>
        <v>135.87</v>
      </c>
      <c r="U1597" s="8">
        <f>Cleaned_SalesTable!H1597</f>
        <v>0.23</v>
      </c>
      <c r="V1597" s="4" t="str">
        <f>Cleaned_SalesTable!I1597</f>
        <v>PayPal</v>
      </c>
      <c r="W1597" s="9">
        <f>Cleaned_SalesTable!J1597</f>
        <v>104.6199</v>
      </c>
      <c r="X1597" s="9">
        <f t="shared" si="146"/>
        <v>253.33</v>
      </c>
      <c r="Y1597" s="9">
        <f t="shared" si="147"/>
        <v>-148.71</v>
      </c>
      <c r="Z1597" s="10">
        <f t="shared" si="148"/>
        <v>-1.4214</v>
      </c>
      <c r="AA1597" s="4" t="str">
        <f t="shared" si="149"/>
        <v>Standard</v>
      </c>
    </row>
    <row r="1598" spans="1:27" ht="15" customHeight="1" x14ac:dyDescent="0.3">
      <c r="A1598" s="4" t="str">
        <f>Cleaned_SalesTable!A1598</f>
        <v>SALE1596</v>
      </c>
      <c r="B1598" s="26">
        <f>Cleaned_SalesTable!B1598</f>
        <v>45344</v>
      </c>
      <c r="C1598" s="4" t="str">
        <f t="shared" si="144"/>
        <v>Feb-2024</v>
      </c>
      <c r="D1598" s="24">
        <f t="shared" si="145"/>
        <v>2024</v>
      </c>
      <c r="E1598" s="4" t="str">
        <f>Cleaned_SalesTable!C1598</f>
        <v>CUST1095</v>
      </c>
      <c r="F1598" s="4" t="str">
        <f>VLOOKUP(E1598,Cleaned_CustomerTable!$A:$H,2,FALSE())</f>
        <v>Amy Fowler</v>
      </c>
      <c r="G1598" s="24">
        <f>VLOOKUP(E1598,Cleaned_CustomerTable!$A:$H,3,FALSE())</f>
        <v>62</v>
      </c>
      <c r="H1598" s="4" t="str">
        <f>VLOOKUP(E1598,Cleaned_CustomerTable!$A:$H,8,FALSE())</f>
        <v>Platinum</v>
      </c>
      <c r="I1598" s="4" t="str">
        <f>VLOOKUP(E1598,Cleaned_CustomerTable!$A:$H,6,FALSE())</f>
        <v>New York</v>
      </c>
      <c r="J1598" s="4" t="str">
        <f>Cleaned_SalesTable!D1598</f>
        <v>PROD21</v>
      </c>
      <c r="K1598" s="4" t="str">
        <f>VLOOKUP(J1598,Cleaned_ProductTable!$A:$F,2,FALSE())</f>
        <v>Multi-Purpose Storage Box</v>
      </c>
      <c r="L1598" s="4" t="str">
        <f>VLOOKUP(J1598,Cleaned_ProductTable!$A:$F,3,FALSE())</f>
        <v>Home</v>
      </c>
      <c r="M1598" s="4" t="str">
        <f>VLOOKUP(J1598,Cleaned_ProductTable!$A:$F,4,FALSE())</f>
        <v>Gardner-Montes</v>
      </c>
      <c r="N1598" s="4">
        <f>VLOOKUP(J1598,Cleaned_ProductTable!$A:$F,5,FALSE())</f>
        <v>123.46</v>
      </c>
      <c r="O1598" s="4" t="str">
        <f>Cleaned_SalesTable!E1598</f>
        <v>STORE6</v>
      </c>
      <c r="P1598" s="4" t="str">
        <f>VLOOKUP(O1598,Cleaned_StoreTable!$A:$F,2,FALSE())</f>
        <v>Benson-Elliott</v>
      </c>
      <c r="Q1598" s="4" t="str">
        <f>VLOOKUP(O1598,Cleaned_StoreTable!$A:$F,3,FALSE())</f>
        <v>East</v>
      </c>
      <c r="R1598" s="4" t="str">
        <f>VLOOKUP(O1598,Cleaned_StoreTable!$A:$F,5,FALSE())</f>
        <v>Online</v>
      </c>
      <c r="S1598" s="4">
        <f>Cleaned_SalesTable!F1598</f>
        <v>1</v>
      </c>
      <c r="T1598" s="9">
        <f>Cleaned_SalesTable!G1598</f>
        <v>388.35</v>
      </c>
      <c r="U1598" s="8">
        <f>Cleaned_SalesTable!H1598</f>
        <v>0.01</v>
      </c>
      <c r="V1598" s="4" t="str">
        <f>Cleaned_SalesTable!I1598</f>
        <v>PayPal</v>
      </c>
      <c r="W1598" s="9">
        <f>Cleaned_SalesTable!J1598</f>
        <v>384.4665</v>
      </c>
      <c r="X1598" s="9">
        <f t="shared" si="146"/>
        <v>123.46</v>
      </c>
      <c r="Y1598" s="9">
        <f t="shared" si="147"/>
        <v>261.01</v>
      </c>
      <c r="Z1598" s="10">
        <f t="shared" si="148"/>
        <v>0.67889999999999995</v>
      </c>
      <c r="AA1598" s="4" t="str">
        <f t="shared" si="149"/>
        <v>Standard</v>
      </c>
    </row>
    <row r="1599" spans="1:27" ht="15" customHeight="1" x14ac:dyDescent="0.3">
      <c r="A1599" s="4" t="str">
        <f>Cleaned_SalesTable!A1599</f>
        <v>SALE1597</v>
      </c>
      <c r="B1599" s="26">
        <f>Cleaned_SalesTable!B1599</f>
        <v>45367</v>
      </c>
      <c r="C1599" s="4" t="str">
        <f t="shared" si="144"/>
        <v>Mar-2024</v>
      </c>
      <c r="D1599" s="24">
        <f t="shared" si="145"/>
        <v>2024</v>
      </c>
      <c r="E1599" s="4" t="str">
        <f>Cleaned_SalesTable!C1599</f>
        <v>CUST1486</v>
      </c>
      <c r="F1599" s="4" t="str">
        <f>VLOOKUP(E1599,Cleaned_CustomerTable!$A:$H,2,FALSE())</f>
        <v>Eric Lee</v>
      </c>
      <c r="G1599" s="24">
        <f>VLOOKUP(E1599,Cleaned_CustomerTable!$A:$H,3,FALSE())</f>
        <v>22</v>
      </c>
      <c r="H1599" s="4" t="str">
        <f>VLOOKUP(E1599,Cleaned_CustomerTable!$A:$H,8,FALSE())</f>
        <v>Bronze</v>
      </c>
      <c r="I1599" s="4" t="str">
        <f>VLOOKUP(E1599,Cleaned_CustomerTable!$A:$H,6,FALSE())</f>
        <v>Vermont</v>
      </c>
      <c r="J1599" s="4" t="str">
        <f>Cleaned_SalesTable!D1599</f>
        <v>PROD38</v>
      </c>
      <c r="K1599" s="4" t="str">
        <f>VLOOKUP(J1599,Cleaned_ProductTable!$A:$F,2,FALSE())</f>
        <v>Sports Water Hydration Pack</v>
      </c>
      <c r="L1599" s="4" t="str">
        <f>VLOOKUP(J1599,Cleaned_ProductTable!$A:$F,3,FALSE())</f>
        <v>Sports</v>
      </c>
      <c r="M1599" s="4" t="str">
        <f>VLOOKUP(J1599,Cleaned_ProductTable!$A:$F,4,FALSE())</f>
        <v>Sims-Smith</v>
      </c>
      <c r="N1599" s="4">
        <f>VLOOKUP(J1599,Cleaned_ProductTable!$A:$F,5,FALSE())</f>
        <v>135.61000000000001</v>
      </c>
      <c r="O1599" s="4" t="str">
        <f>Cleaned_SalesTable!E1599</f>
        <v>STORE9</v>
      </c>
      <c r="P1599" s="4" t="str">
        <f>VLOOKUP(O1599,Cleaned_StoreTable!$A:$F,2,FALSE())</f>
        <v>Moore, Padilla and Butler</v>
      </c>
      <c r="Q1599" s="4" t="str">
        <f>VLOOKUP(O1599,Cleaned_StoreTable!$A:$F,3,FALSE())</f>
        <v>South</v>
      </c>
      <c r="R1599" s="4" t="str">
        <f>VLOOKUP(O1599,Cleaned_StoreTable!$A:$F,5,FALSE())</f>
        <v>Flagship</v>
      </c>
      <c r="S1599" s="4">
        <f>Cleaned_SalesTable!F1599</f>
        <v>2</v>
      </c>
      <c r="T1599" s="9">
        <f>Cleaned_SalesTable!G1599</f>
        <v>999.08</v>
      </c>
      <c r="U1599" s="8">
        <f>Cleaned_SalesTable!H1599</f>
        <v>0.3</v>
      </c>
      <c r="V1599" s="4" t="str">
        <f>Cleaned_SalesTable!I1599</f>
        <v>PayPal</v>
      </c>
      <c r="W1599" s="9">
        <f>Cleaned_SalesTable!J1599</f>
        <v>1398.712</v>
      </c>
      <c r="X1599" s="9">
        <f t="shared" si="146"/>
        <v>271.22000000000003</v>
      </c>
      <c r="Y1599" s="9">
        <f t="shared" si="147"/>
        <v>1127.49</v>
      </c>
      <c r="Z1599" s="10">
        <f t="shared" si="148"/>
        <v>0.80610000000000004</v>
      </c>
      <c r="AA1599" s="4" t="str">
        <f t="shared" si="149"/>
        <v>High Value</v>
      </c>
    </row>
    <row r="1600" spans="1:27" ht="15" customHeight="1" x14ac:dyDescent="0.3">
      <c r="A1600" s="4" t="str">
        <f>Cleaned_SalesTable!A1600</f>
        <v>SALE1598</v>
      </c>
      <c r="B1600" s="26">
        <f>Cleaned_SalesTable!B1600</f>
        <v>45887</v>
      </c>
      <c r="C1600" s="4" t="str">
        <f t="shared" si="144"/>
        <v>Aug-2025</v>
      </c>
      <c r="D1600" s="24">
        <f t="shared" si="145"/>
        <v>2025</v>
      </c>
      <c r="E1600" s="4" t="str">
        <f>Cleaned_SalesTable!C1600</f>
        <v>CUST1170</v>
      </c>
      <c r="F1600" s="4" t="str">
        <f>VLOOKUP(E1600,Cleaned_CustomerTable!$A:$H,2,FALSE())</f>
        <v>Christopher Garcia Dds</v>
      </c>
      <c r="G1600" s="24">
        <f>VLOOKUP(E1600,Cleaned_CustomerTable!$A:$H,3,FALSE())</f>
        <v>18</v>
      </c>
      <c r="H1600" s="4" t="str">
        <f>VLOOKUP(E1600,Cleaned_CustomerTable!$A:$H,8,FALSE())</f>
        <v>Gold</v>
      </c>
      <c r="I1600" s="4" t="str">
        <f>VLOOKUP(E1600,Cleaned_CustomerTable!$A:$H,6,FALSE())</f>
        <v>Missouri</v>
      </c>
      <c r="J1600" s="4" t="str">
        <f>Cleaned_SalesTable!D1600</f>
        <v>PROD38</v>
      </c>
      <c r="K1600" s="4" t="str">
        <f>VLOOKUP(J1600,Cleaned_ProductTable!$A:$F,2,FALSE())</f>
        <v>Sports Water Hydration Pack</v>
      </c>
      <c r="L1600" s="4" t="str">
        <f>VLOOKUP(J1600,Cleaned_ProductTable!$A:$F,3,FALSE())</f>
        <v>Sports</v>
      </c>
      <c r="M1600" s="4" t="str">
        <f>VLOOKUP(J1600,Cleaned_ProductTable!$A:$F,4,FALSE())</f>
        <v>Sims-Smith</v>
      </c>
      <c r="N1600" s="4">
        <f>VLOOKUP(J1600,Cleaned_ProductTable!$A:$F,5,FALSE())</f>
        <v>135.61000000000001</v>
      </c>
      <c r="O1600" s="4" t="str">
        <f>Cleaned_SalesTable!E1600</f>
        <v>STORE17</v>
      </c>
      <c r="P1600" s="4" t="str">
        <f>VLOOKUP(O1600,Cleaned_StoreTable!$A:$F,2,FALSE())</f>
        <v>Holloway Ltd</v>
      </c>
      <c r="Q1600" s="4" t="str">
        <f>VLOOKUP(O1600,Cleaned_StoreTable!$A:$F,3,FALSE())</f>
        <v>North</v>
      </c>
      <c r="R1600" s="4" t="str">
        <f>VLOOKUP(O1600,Cleaned_StoreTable!$A:$F,5,FALSE())</f>
        <v>Flagship</v>
      </c>
      <c r="S1600" s="4">
        <f>Cleaned_SalesTable!F1600</f>
        <v>3</v>
      </c>
      <c r="T1600" s="9">
        <f>Cleaned_SalesTable!G1600</f>
        <v>453.19</v>
      </c>
      <c r="U1600" s="8">
        <f>Cleaned_SalesTable!H1600</f>
        <v>0.08</v>
      </c>
      <c r="V1600" s="4" t="str">
        <f>Cleaned_SalesTable!I1600</f>
        <v>COD</v>
      </c>
      <c r="W1600" s="9">
        <f>Cleaned_SalesTable!J1600</f>
        <v>1250.8044</v>
      </c>
      <c r="X1600" s="9">
        <f t="shared" si="146"/>
        <v>406.83</v>
      </c>
      <c r="Y1600" s="9">
        <f t="shared" si="147"/>
        <v>843.97</v>
      </c>
      <c r="Z1600" s="10">
        <f t="shared" si="148"/>
        <v>0.67469999999999997</v>
      </c>
      <c r="AA1600" s="4" t="str">
        <f t="shared" si="149"/>
        <v>High Value</v>
      </c>
    </row>
    <row r="1601" spans="1:27" ht="15" customHeight="1" x14ac:dyDescent="0.3">
      <c r="A1601" s="4" t="str">
        <f>Cleaned_SalesTable!A1601</f>
        <v>SALE1599</v>
      </c>
      <c r="B1601" s="26">
        <f>Cleaned_SalesTable!B1601</f>
        <v>45567</v>
      </c>
      <c r="C1601" s="4" t="str">
        <f t="shared" si="144"/>
        <v>Oct-2024</v>
      </c>
      <c r="D1601" s="24">
        <f t="shared" si="145"/>
        <v>2024</v>
      </c>
      <c r="E1601" s="4" t="str">
        <f>Cleaned_SalesTable!C1601</f>
        <v>CUST1235</v>
      </c>
      <c r="F1601" s="4" t="str">
        <f>VLOOKUP(E1601,Cleaned_CustomerTable!$A:$H,2,FALSE())</f>
        <v>Jon Ortiz</v>
      </c>
      <c r="G1601" s="24">
        <f>VLOOKUP(E1601,Cleaned_CustomerTable!$A:$H,3,FALSE())</f>
        <v>28</v>
      </c>
      <c r="H1601" s="4" t="str">
        <f>VLOOKUP(E1601,Cleaned_CustomerTable!$A:$H,8,FALSE())</f>
        <v>Bronze</v>
      </c>
      <c r="I1601" s="4" t="str">
        <f>VLOOKUP(E1601,Cleaned_CustomerTable!$A:$H,6,FALSE())</f>
        <v>Delaware</v>
      </c>
      <c r="J1601" s="4" t="str">
        <f>Cleaned_SalesTable!D1601</f>
        <v>PROD80</v>
      </c>
      <c r="K1601" s="4" t="str">
        <f>VLOOKUP(J1601,Cleaned_ProductTable!$A:$F,2,FALSE())</f>
        <v>Wall-Mounted Spice Rack</v>
      </c>
      <c r="L1601" s="4" t="str">
        <f>VLOOKUP(J1601,Cleaned_ProductTable!$A:$F,3,FALSE())</f>
        <v>Home</v>
      </c>
      <c r="M1601" s="4" t="str">
        <f>VLOOKUP(J1601,Cleaned_ProductTable!$A:$F,4,FALSE())</f>
        <v>Allison Ltd</v>
      </c>
      <c r="N1601" s="4">
        <f>VLOOKUP(J1601,Cleaned_ProductTable!$A:$F,5,FALSE())</f>
        <v>143.43</v>
      </c>
      <c r="O1601" s="4" t="str">
        <f>Cleaned_SalesTable!E1601</f>
        <v>STORE10</v>
      </c>
      <c r="P1601" s="4" t="str">
        <f>VLOOKUP(O1601,Cleaned_StoreTable!$A:$F,2,FALSE())</f>
        <v>Hill, Wagner and Ballard</v>
      </c>
      <c r="Q1601" s="4" t="str">
        <f>VLOOKUP(O1601,Cleaned_StoreTable!$A:$F,3,FALSE())</f>
        <v>East</v>
      </c>
      <c r="R1601" s="4" t="str">
        <f>VLOOKUP(O1601,Cleaned_StoreTable!$A:$F,5,FALSE())</f>
        <v>Online</v>
      </c>
      <c r="S1601" s="4">
        <f>Cleaned_SalesTable!F1601</f>
        <v>2</v>
      </c>
      <c r="T1601" s="9">
        <f>Cleaned_SalesTable!G1601</f>
        <v>61.31</v>
      </c>
      <c r="U1601" s="8">
        <f>Cleaned_SalesTable!H1601</f>
        <v>0.15</v>
      </c>
      <c r="V1601" s="4" t="str">
        <f>Cleaned_SalesTable!I1601</f>
        <v>COD</v>
      </c>
      <c r="W1601" s="9">
        <f>Cleaned_SalesTable!J1601</f>
        <v>104.227</v>
      </c>
      <c r="X1601" s="9">
        <f t="shared" si="146"/>
        <v>286.86</v>
      </c>
      <c r="Y1601" s="9">
        <f t="shared" si="147"/>
        <v>-182.63</v>
      </c>
      <c r="Z1601" s="10">
        <f t="shared" si="148"/>
        <v>-1.7522</v>
      </c>
      <c r="AA1601" s="4" t="str">
        <f t="shared" si="149"/>
        <v>Standard</v>
      </c>
    </row>
    <row r="1602" spans="1:27" ht="15" customHeight="1" x14ac:dyDescent="0.3">
      <c r="A1602" s="4" t="str">
        <f>Cleaned_SalesTable!A1602</f>
        <v>SALE1600</v>
      </c>
      <c r="B1602" s="26">
        <f>Cleaned_SalesTable!B1602</f>
        <v>45223</v>
      </c>
      <c r="C1602" s="4" t="str">
        <f t="shared" ref="C1602:C1665" si="150">TEXT(B1602,"mmm-yyyy")</f>
        <v>Oct-2023</v>
      </c>
      <c r="D1602" s="24">
        <f t="shared" ref="D1602:D1665" si="151">YEAR(B1602)</f>
        <v>2023</v>
      </c>
      <c r="E1602" s="4" t="str">
        <f>Cleaned_SalesTable!C1602</f>
        <v>CUST1342</v>
      </c>
      <c r="F1602" s="4" t="str">
        <f>VLOOKUP(E1602,Cleaned_CustomerTable!$A:$H,2,FALSE())</f>
        <v>Michelle Cunningham</v>
      </c>
      <c r="G1602" s="24">
        <f>VLOOKUP(E1602,Cleaned_CustomerTable!$A:$H,3,FALSE())</f>
        <v>30</v>
      </c>
      <c r="H1602" s="4" t="str">
        <f>VLOOKUP(E1602,Cleaned_CustomerTable!$A:$H,8,FALSE())</f>
        <v>Bronze</v>
      </c>
      <c r="I1602" s="4" t="str">
        <f>VLOOKUP(E1602,Cleaned_CustomerTable!$A:$H,6,FALSE())</f>
        <v>Connecticut</v>
      </c>
      <c r="J1602" s="4" t="str">
        <f>Cleaned_SalesTable!D1602</f>
        <v>PROD81</v>
      </c>
      <c r="K1602" s="4" t="str">
        <f>VLOOKUP(J1602,Cleaned_ProductTable!$A:$F,2,FALSE())</f>
        <v>Badminton Racket Set</v>
      </c>
      <c r="L1602" s="4" t="str">
        <f>VLOOKUP(J1602,Cleaned_ProductTable!$A:$F,3,FALSE())</f>
        <v>Sports</v>
      </c>
      <c r="M1602" s="4" t="str">
        <f>VLOOKUP(J1602,Cleaned_ProductTable!$A:$F,4,FALSE())</f>
        <v>Robinson-Brown</v>
      </c>
      <c r="N1602" s="4">
        <f>VLOOKUP(J1602,Cleaned_ProductTable!$A:$F,5,FALSE())</f>
        <v>285.54000000000002</v>
      </c>
      <c r="O1602" s="4" t="str">
        <f>Cleaned_SalesTable!E1602</f>
        <v>STORE10</v>
      </c>
      <c r="P1602" s="4" t="str">
        <f>VLOOKUP(O1602,Cleaned_StoreTable!$A:$F,2,FALSE())</f>
        <v>Hill, Wagner and Ballard</v>
      </c>
      <c r="Q1602" s="4" t="str">
        <f>VLOOKUP(O1602,Cleaned_StoreTable!$A:$F,3,FALSE())</f>
        <v>East</v>
      </c>
      <c r="R1602" s="4" t="str">
        <f>VLOOKUP(O1602,Cleaned_StoreTable!$A:$F,5,FALSE())</f>
        <v>Online</v>
      </c>
      <c r="S1602" s="4">
        <f>Cleaned_SalesTable!F1602</f>
        <v>2</v>
      </c>
      <c r="T1602" s="9">
        <f>Cleaned_SalesTable!G1602</f>
        <v>870.13</v>
      </c>
      <c r="U1602" s="8">
        <f>Cleaned_SalesTable!H1602</f>
        <v>0.23</v>
      </c>
      <c r="V1602" s="4" t="str">
        <f>Cleaned_SalesTable!I1602</f>
        <v>Credit Card</v>
      </c>
      <c r="W1602" s="9">
        <f>Cleaned_SalesTable!J1602</f>
        <v>1340.0001999999999</v>
      </c>
      <c r="X1602" s="9">
        <f t="shared" ref="X1602:X1665" si="152">ROUND(N1602*S1602,2)</f>
        <v>571.08000000000004</v>
      </c>
      <c r="Y1602" s="9">
        <f t="shared" ref="Y1602:Y1665" si="153">ROUND(W1602-X1602,2)</f>
        <v>768.92</v>
      </c>
      <c r="Z1602" s="10">
        <f t="shared" ref="Z1602:Z1665" si="154">IFERROR(ROUND(Y1602/W1602,4),0)</f>
        <v>0.57379999999999998</v>
      </c>
      <c r="AA1602" s="4" t="str">
        <f t="shared" ref="AA1602:AA1665" si="155">IF(W1602&gt;=AVERAGE($W$2:$W$2001),"High Value","Standard")</f>
        <v>High Value</v>
      </c>
    </row>
    <row r="1603" spans="1:27" ht="15" customHeight="1" x14ac:dyDescent="0.3">
      <c r="A1603" s="4" t="str">
        <f>Cleaned_SalesTable!A1603</f>
        <v>SALE1601</v>
      </c>
      <c r="B1603" s="26">
        <f>Cleaned_SalesTable!B1603</f>
        <v>45664</v>
      </c>
      <c r="C1603" s="4" t="str">
        <f t="shared" si="150"/>
        <v>Jan-2025</v>
      </c>
      <c r="D1603" s="24">
        <f t="shared" si="151"/>
        <v>2025</v>
      </c>
      <c r="E1603" s="4" t="str">
        <f>Cleaned_SalesTable!C1603</f>
        <v>CUST1067</v>
      </c>
      <c r="F1603" s="4" t="str">
        <f>VLOOKUP(E1603,Cleaned_CustomerTable!$A:$H,2,FALSE())</f>
        <v>Amber Mcclain</v>
      </c>
      <c r="G1603" s="24">
        <f>VLOOKUP(E1603,Cleaned_CustomerTable!$A:$H,3,FALSE())</f>
        <v>58</v>
      </c>
      <c r="H1603" s="4" t="str">
        <f>VLOOKUP(E1603,Cleaned_CustomerTable!$A:$H,8,FALSE())</f>
        <v>Silver</v>
      </c>
      <c r="I1603" s="4" t="str">
        <f>VLOOKUP(E1603,Cleaned_CustomerTable!$A:$H,6,FALSE())</f>
        <v>Florida</v>
      </c>
      <c r="J1603" s="4" t="str">
        <f>Cleaned_SalesTable!D1603</f>
        <v>PROD15</v>
      </c>
      <c r="K1603" s="4" t="str">
        <f>VLOOKUP(J1603,Cleaned_ProductTable!$A:$F,2,FALSE())</f>
        <v>4K Home Projector</v>
      </c>
      <c r="L1603" s="4" t="str">
        <f>VLOOKUP(J1603,Cleaned_ProductTable!$A:$F,3,FALSE())</f>
        <v>Electronics</v>
      </c>
      <c r="M1603" s="4" t="str">
        <f>VLOOKUP(J1603,Cleaned_ProductTable!$A:$F,4,FALSE())</f>
        <v>Thomas LLC</v>
      </c>
      <c r="N1603" s="4">
        <f>VLOOKUP(J1603,Cleaned_ProductTable!$A:$F,5,FALSE())</f>
        <v>465.34</v>
      </c>
      <c r="O1603" s="4" t="str">
        <f>Cleaned_SalesTable!E1603</f>
        <v>STORE19</v>
      </c>
      <c r="P1603" s="4" t="str">
        <f>VLOOKUP(O1603,Cleaned_StoreTable!$A:$F,2,FALSE())</f>
        <v>Mann-Austin</v>
      </c>
      <c r="Q1603" s="4" t="str">
        <f>VLOOKUP(O1603,Cleaned_StoreTable!$A:$F,3,FALSE())</f>
        <v>East</v>
      </c>
      <c r="R1603" s="4" t="str">
        <f>VLOOKUP(O1603,Cleaned_StoreTable!$A:$F,5,FALSE())</f>
        <v>Online</v>
      </c>
      <c r="S1603" s="4">
        <f>Cleaned_SalesTable!F1603</f>
        <v>1</v>
      </c>
      <c r="T1603" s="9">
        <f>Cleaned_SalesTable!G1603</f>
        <v>336.51</v>
      </c>
      <c r="U1603" s="8">
        <f>Cleaned_SalesTable!H1603</f>
        <v>0.11</v>
      </c>
      <c r="V1603" s="4" t="str">
        <f>Cleaned_SalesTable!I1603</f>
        <v>PayPal</v>
      </c>
      <c r="W1603" s="9">
        <f>Cleaned_SalesTable!J1603</f>
        <v>299.4939</v>
      </c>
      <c r="X1603" s="9">
        <f t="shared" si="152"/>
        <v>465.34</v>
      </c>
      <c r="Y1603" s="9">
        <f t="shared" si="153"/>
        <v>-165.85</v>
      </c>
      <c r="Z1603" s="10">
        <f t="shared" si="154"/>
        <v>-0.55379999999999996</v>
      </c>
      <c r="AA1603" s="4" t="str">
        <f t="shared" si="155"/>
        <v>Standard</v>
      </c>
    </row>
    <row r="1604" spans="1:27" ht="15" customHeight="1" x14ac:dyDescent="0.3">
      <c r="A1604" s="4" t="str">
        <f>Cleaned_SalesTable!A1604</f>
        <v>SALE1602</v>
      </c>
      <c r="B1604" s="26">
        <f>Cleaned_SalesTable!B1604</f>
        <v>45313</v>
      </c>
      <c r="C1604" s="4" t="str">
        <f t="shared" si="150"/>
        <v>Jan-2024</v>
      </c>
      <c r="D1604" s="24">
        <f t="shared" si="151"/>
        <v>2024</v>
      </c>
      <c r="E1604" s="4" t="str">
        <f>Cleaned_SalesTable!C1604</f>
        <v>CUST1181</v>
      </c>
      <c r="F1604" s="4" t="str">
        <f>VLOOKUP(E1604,Cleaned_CustomerTable!$A:$H,2,FALSE())</f>
        <v>Erin Ward</v>
      </c>
      <c r="G1604" s="24">
        <f>VLOOKUP(E1604,Cleaned_CustomerTable!$A:$H,3,FALSE())</f>
        <v>60</v>
      </c>
      <c r="H1604" s="4" t="str">
        <f>VLOOKUP(E1604,Cleaned_CustomerTable!$A:$H,8,FALSE())</f>
        <v>Bronze</v>
      </c>
      <c r="I1604" s="4" t="str">
        <f>VLOOKUP(E1604,Cleaned_CustomerTable!$A:$H,6,FALSE())</f>
        <v>New York</v>
      </c>
      <c r="J1604" s="4" t="str">
        <f>Cleaned_SalesTable!D1604</f>
        <v>PROD67</v>
      </c>
      <c r="K1604" s="4" t="str">
        <f>VLOOKUP(J1604,Cleaned_ProductTable!$A:$F,2,FALSE())</f>
        <v>Smart LED Light Strip</v>
      </c>
      <c r="L1604" s="4" t="str">
        <f>VLOOKUP(J1604,Cleaned_ProductTable!$A:$F,3,FALSE())</f>
        <v>Electronics</v>
      </c>
      <c r="M1604" s="4" t="str">
        <f>VLOOKUP(J1604,Cleaned_ProductTable!$A:$F,4,FALSE())</f>
        <v>Flores-Davis</v>
      </c>
      <c r="N1604" s="4">
        <f>VLOOKUP(J1604,Cleaned_ProductTable!$A:$F,5,FALSE())</f>
        <v>349.17</v>
      </c>
      <c r="O1604" s="4" t="str">
        <f>Cleaned_SalesTable!E1604</f>
        <v>STORE0</v>
      </c>
      <c r="P1604" s="4" t="str">
        <f>VLOOKUP(O1604,Cleaned_StoreTable!$A:$F,2,FALSE())</f>
        <v>Rivera-Warner</v>
      </c>
      <c r="Q1604" s="4" t="str">
        <f>VLOOKUP(O1604,Cleaned_StoreTable!$A:$F,3,FALSE())</f>
        <v>East</v>
      </c>
      <c r="R1604" s="4" t="str">
        <f>VLOOKUP(O1604,Cleaned_StoreTable!$A:$F,5,FALSE())</f>
        <v>Flagship</v>
      </c>
      <c r="S1604" s="4">
        <f>Cleaned_SalesTable!F1604</f>
        <v>1</v>
      </c>
      <c r="T1604" s="9">
        <f>Cleaned_SalesTable!G1604</f>
        <v>305.70999999999998</v>
      </c>
      <c r="U1604" s="8">
        <f>Cleaned_SalesTable!H1604</f>
        <v>0.26</v>
      </c>
      <c r="V1604" s="4" t="str">
        <f>Cleaned_SalesTable!I1604</f>
        <v>COD</v>
      </c>
      <c r="W1604" s="9">
        <f>Cleaned_SalesTable!J1604</f>
        <v>226.22540000000001</v>
      </c>
      <c r="X1604" s="9">
        <f t="shared" si="152"/>
        <v>349.17</v>
      </c>
      <c r="Y1604" s="9">
        <f t="shared" si="153"/>
        <v>-122.94</v>
      </c>
      <c r="Z1604" s="10">
        <f t="shared" si="154"/>
        <v>-0.54339999999999999</v>
      </c>
      <c r="AA1604" s="4" t="str">
        <f t="shared" si="155"/>
        <v>Standard</v>
      </c>
    </row>
    <row r="1605" spans="1:27" ht="15" customHeight="1" x14ac:dyDescent="0.3">
      <c r="A1605" s="4" t="str">
        <f>Cleaned_SalesTable!A1605</f>
        <v>SALE1603</v>
      </c>
      <c r="B1605" s="26">
        <f>Cleaned_SalesTable!B1605</f>
        <v>45224</v>
      </c>
      <c r="C1605" s="4" t="str">
        <f t="shared" si="150"/>
        <v>Oct-2023</v>
      </c>
      <c r="D1605" s="24">
        <f t="shared" si="151"/>
        <v>2023</v>
      </c>
      <c r="E1605" s="4" t="str">
        <f>Cleaned_SalesTable!C1605</f>
        <v>CUST1121</v>
      </c>
      <c r="F1605" s="4" t="str">
        <f>VLOOKUP(E1605,Cleaned_CustomerTable!$A:$H,2,FALSE())</f>
        <v>Joel Robinson</v>
      </c>
      <c r="G1605" s="24">
        <f>VLOOKUP(E1605,Cleaned_CustomerTable!$A:$H,3,FALSE())</f>
        <v>62</v>
      </c>
      <c r="H1605" s="4" t="str">
        <f>VLOOKUP(E1605,Cleaned_CustomerTable!$A:$H,8,FALSE())</f>
        <v>Platinum</v>
      </c>
      <c r="I1605" s="4" t="str">
        <f>VLOOKUP(E1605,Cleaned_CustomerTable!$A:$H,6,FALSE())</f>
        <v>Hawaii</v>
      </c>
      <c r="J1605" s="4" t="str">
        <f>Cleaned_SalesTable!D1605</f>
        <v>PROD10</v>
      </c>
      <c r="K1605" s="4" t="str">
        <f>VLOOKUP(J1605,Cleaned_ProductTable!$A:$F,2,FALSE())</f>
        <v>Ceramic Kitchen Bowl Set</v>
      </c>
      <c r="L1605" s="4" t="str">
        <f>VLOOKUP(J1605,Cleaned_ProductTable!$A:$F,3,FALSE())</f>
        <v>Home</v>
      </c>
      <c r="M1605" s="4" t="str">
        <f>VLOOKUP(J1605,Cleaned_ProductTable!$A:$F,4,FALSE())</f>
        <v>Hamilton Group</v>
      </c>
      <c r="N1605" s="4">
        <f>VLOOKUP(J1605,Cleaned_ProductTable!$A:$F,5,FALSE())</f>
        <v>298.86</v>
      </c>
      <c r="O1605" s="4" t="str">
        <f>Cleaned_SalesTable!E1605</f>
        <v>STORE18</v>
      </c>
      <c r="P1605" s="4" t="str">
        <f>VLOOKUP(O1605,Cleaned_StoreTable!$A:$F,2,FALSE())</f>
        <v>Guerrero-Schmitt</v>
      </c>
      <c r="Q1605" s="4" t="str">
        <f>VLOOKUP(O1605,Cleaned_StoreTable!$A:$F,3,FALSE())</f>
        <v>East</v>
      </c>
      <c r="R1605" s="4" t="str">
        <f>VLOOKUP(O1605,Cleaned_StoreTable!$A:$F,5,FALSE())</f>
        <v>Flagship</v>
      </c>
      <c r="S1605" s="4">
        <f>Cleaned_SalesTable!F1605</f>
        <v>2</v>
      </c>
      <c r="T1605" s="9">
        <f>Cleaned_SalesTable!G1605</f>
        <v>635.39</v>
      </c>
      <c r="U1605" s="8">
        <f>Cleaned_SalesTable!H1605</f>
        <v>0.28999999999999998</v>
      </c>
      <c r="V1605" s="4" t="str">
        <f>Cleaned_SalesTable!I1605</f>
        <v>COD</v>
      </c>
      <c r="W1605" s="9">
        <f>Cleaned_SalesTable!J1605</f>
        <v>902.25379999999996</v>
      </c>
      <c r="X1605" s="9">
        <f t="shared" si="152"/>
        <v>597.72</v>
      </c>
      <c r="Y1605" s="9">
        <f t="shared" si="153"/>
        <v>304.52999999999997</v>
      </c>
      <c r="Z1605" s="10">
        <f t="shared" si="154"/>
        <v>0.33750000000000002</v>
      </c>
      <c r="AA1605" s="4" t="str">
        <f t="shared" si="155"/>
        <v>Standard</v>
      </c>
    </row>
    <row r="1606" spans="1:27" ht="15" customHeight="1" x14ac:dyDescent="0.3">
      <c r="A1606" s="4" t="str">
        <f>Cleaned_SalesTable!A1606</f>
        <v>SALE1604</v>
      </c>
      <c r="B1606" s="26">
        <f>Cleaned_SalesTable!B1606</f>
        <v>45491</v>
      </c>
      <c r="C1606" s="4" t="str">
        <f t="shared" si="150"/>
        <v>Jul-2024</v>
      </c>
      <c r="D1606" s="24">
        <f t="shared" si="151"/>
        <v>2024</v>
      </c>
      <c r="E1606" s="4" t="str">
        <f>Cleaned_SalesTable!C1606</f>
        <v>CUST1116</v>
      </c>
      <c r="F1606" s="4" t="str">
        <f>VLOOKUP(E1606,Cleaned_CustomerTable!$A:$H,2,FALSE())</f>
        <v>Anthony Phillips</v>
      </c>
      <c r="G1606" s="24">
        <f>VLOOKUP(E1606,Cleaned_CustomerTable!$A:$H,3,FALSE())</f>
        <v>18</v>
      </c>
      <c r="H1606" s="4" t="str">
        <f>VLOOKUP(E1606,Cleaned_CustomerTable!$A:$H,8,FALSE())</f>
        <v>Platinum</v>
      </c>
      <c r="I1606" s="4" t="str">
        <f>VLOOKUP(E1606,Cleaned_CustomerTable!$A:$H,6,FALSE())</f>
        <v>Rhode Island</v>
      </c>
      <c r="J1606" s="4" t="str">
        <f>Cleaned_SalesTable!D1606</f>
        <v>PROD92</v>
      </c>
      <c r="K1606" s="4" t="str">
        <f>VLOOKUP(J1606,Cleaned_ProductTable!$A:$F,2,FALSE())</f>
        <v>Microwave Oven</v>
      </c>
      <c r="L1606" s="4" t="str">
        <f>VLOOKUP(J1606,Cleaned_ProductTable!$A:$F,3,FALSE())</f>
        <v>Home</v>
      </c>
      <c r="M1606" s="4" t="str">
        <f>VLOOKUP(J1606,Cleaned_ProductTable!$A:$F,4,FALSE())</f>
        <v>Green, Powell and Palmer</v>
      </c>
      <c r="N1606" s="4">
        <f>VLOOKUP(J1606,Cleaned_ProductTable!$A:$F,5,FALSE())</f>
        <v>447.43</v>
      </c>
      <c r="O1606" s="4" t="str">
        <f>Cleaned_SalesTable!E1606</f>
        <v>STORE19</v>
      </c>
      <c r="P1606" s="4" t="str">
        <f>VLOOKUP(O1606,Cleaned_StoreTable!$A:$F,2,FALSE())</f>
        <v>Mann-Austin</v>
      </c>
      <c r="Q1606" s="4" t="str">
        <f>VLOOKUP(O1606,Cleaned_StoreTable!$A:$F,3,FALSE())</f>
        <v>East</v>
      </c>
      <c r="R1606" s="4" t="str">
        <f>VLOOKUP(O1606,Cleaned_StoreTable!$A:$F,5,FALSE())</f>
        <v>Online</v>
      </c>
      <c r="S1606" s="4">
        <f>Cleaned_SalesTable!F1606</f>
        <v>2</v>
      </c>
      <c r="T1606" s="9">
        <f>Cleaned_SalesTable!G1606</f>
        <v>253.87</v>
      </c>
      <c r="U1606" s="8">
        <f>Cleaned_SalesTable!H1606</f>
        <v>0.23</v>
      </c>
      <c r="V1606" s="4" t="str">
        <f>Cleaned_SalesTable!I1606</f>
        <v>COD</v>
      </c>
      <c r="W1606" s="9">
        <f>Cleaned_SalesTable!J1606</f>
        <v>390.95979999999997</v>
      </c>
      <c r="X1606" s="9">
        <f t="shared" si="152"/>
        <v>894.86</v>
      </c>
      <c r="Y1606" s="9">
        <f t="shared" si="153"/>
        <v>-503.9</v>
      </c>
      <c r="Z1606" s="10">
        <f t="shared" si="154"/>
        <v>-1.2888999999999999</v>
      </c>
      <c r="AA1606" s="4" t="str">
        <f t="shared" si="155"/>
        <v>Standard</v>
      </c>
    </row>
    <row r="1607" spans="1:27" ht="15" customHeight="1" x14ac:dyDescent="0.3">
      <c r="A1607" s="4" t="str">
        <f>Cleaned_SalesTable!A1607</f>
        <v>SALE1605</v>
      </c>
      <c r="B1607" s="26">
        <f>Cleaned_SalesTable!B1607</f>
        <v>45472</v>
      </c>
      <c r="C1607" s="4" t="str">
        <f t="shared" si="150"/>
        <v>Jun-2024</v>
      </c>
      <c r="D1607" s="24">
        <f t="shared" si="151"/>
        <v>2024</v>
      </c>
      <c r="E1607" s="4" t="str">
        <f>Cleaned_SalesTable!C1607</f>
        <v>CUST1484</v>
      </c>
      <c r="F1607" s="4" t="str">
        <f>VLOOKUP(E1607,Cleaned_CustomerTable!$A:$H,2,FALSE())</f>
        <v>Jessica Castro</v>
      </c>
      <c r="G1607" s="24">
        <f>VLOOKUP(E1607,Cleaned_CustomerTable!$A:$H,3,FALSE())</f>
        <v>32</v>
      </c>
      <c r="H1607" s="4" t="str">
        <f>VLOOKUP(E1607,Cleaned_CustomerTable!$A:$H,8,FALSE())</f>
        <v>Bronze</v>
      </c>
      <c r="I1607" s="4" t="str">
        <f>VLOOKUP(E1607,Cleaned_CustomerTable!$A:$H,6,FALSE())</f>
        <v>Massachusetts</v>
      </c>
      <c r="J1607" s="4" t="str">
        <f>Cleaned_SalesTable!D1607</f>
        <v>PROD76</v>
      </c>
      <c r="K1607" s="4" t="str">
        <f>VLOOKUP(J1607,Cleaned_ProductTable!$A:$F,2,FALSE())</f>
        <v>Wireless Mouse</v>
      </c>
      <c r="L1607" s="4" t="str">
        <f>VLOOKUP(J1607,Cleaned_ProductTable!$A:$F,3,FALSE())</f>
        <v>Electronics</v>
      </c>
      <c r="M1607" s="4" t="str">
        <f>VLOOKUP(J1607,Cleaned_ProductTable!$A:$F,4,FALSE())</f>
        <v>Larson Ltd</v>
      </c>
      <c r="N1607" s="4">
        <f>VLOOKUP(J1607,Cleaned_ProductTable!$A:$F,5,FALSE())</f>
        <v>392.89</v>
      </c>
      <c r="O1607" s="4" t="str">
        <f>Cleaned_SalesTable!E1607</f>
        <v>STORE17</v>
      </c>
      <c r="P1607" s="4" t="str">
        <f>VLOOKUP(O1607,Cleaned_StoreTable!$A:$F,2,FALSE())</f>
        <v>Holloway Ltd</v>
      </c>
      <c r="Q1607" s="4" t="str">
        <f>VLOOKUP(O1607,Cleaned_StoreTable!$A:$F,3,FALSE())</f>
        <v>North</v>
      </c>
      <c r="R1607" s="4" t="str">
        <f>VLOOKUP(O1607,Cleaned_StoreTable!$A:$F,5,FALSE())</f>
        <v>Flagship</v>
      </c>
      <c r="S1607" s="4">
        <f>Cleaned_SalesTable!F1607</f>
        <v>3</v>
      </c>
      <c r="T1607" s="9">
        <f>Cleaned_SalesTable!G1607</f>
        <v>915.81</v>
      </c>
      <c r="U1607" s="8">
        <f>Cleaned_SalesTable!H1607</f>
        <v>0.17</v>
      </c>
      <c r="V1607" s="4" t="str">
        <f>Cleaned_SalesTable!I1607</f>
        <v>COD</v>
      </c>
      <c r="W1607" s="9">
        <f>Cleaned_SalesTable!J1607</f>
        <v>2280.3669</v>
      </c>
      <c r="X1607" s="9">
        <f t="shared" si="152"/>
        <v>1178.67</v>
      </c>
      <c r="Y1607" s="9">
        <f t="shared" si="153"/>
        <v>1101.7</v>
      </c>
      <c r="Z1607" s="10">
        <f t="shared" si="154"/>
        <v>0.48309999999999997</v>
      </c>
      <c r="AA1607" s="4" t="str">
        <f t="shared" si="155"/>
        <v>High Value</v>
      </c>
    </row>
    <row r="1608" spans="1:27" ht="15" customHeight="1" x14ac:dyDescent="0.3">
      <c r="A1608" s="4" t="str">
        <f>Cleaned_SalesTable!A1608</f>
        <v>SALE1606</v>
      </c>
      <c r="B1608" s="26">
        <f>Cleaned_SalesTable!B1608</f>
        <v>45795</v>
      </c>
      <c r="C1608" s="4" t="str">
        <f t="shared" si="150"/>
        <v>May-2025</v>
      </c>
      <c r="D1608" s="24">
        <f t="shared" si="151"/>
        <v>2025</v>
      </c>
      <c r="E1608" s="4" t="str">
        <f>Cleaned_SalesTable!C1608</f>
        <v>CUST1209</v>
      </c>
      <c r="F1608" s="4" t="str">
        <f>VLOOKUP(E1608,Cleaned_CustomerTable!$A:$H,2,FALSE())</f>
        <v>Joan Johnson</v>
      </c>
      <c r="G1608" s="24">
        <f>VLOOKUP(E1608,Cleaned_CustomerTable!$A:$H,3,FALSE())</f>
        <v>50</v>
      </c>
      <c r="H1608" s="4" t="str">
        <f>VLOOKUP(E1608,Cleaned_CustomerTable!$A:$H,8,FALSE())</f>
        <v>Platinum</v>
      </c>
      <c r="I1608" s="4" t="str">
        <f>VLOOKUP(E1608,Cleaned_CustomerTable!$A:$H,6,FALSE())</f>
        <v>Maine</v>
      </c>
      <c r="J1608" s="4" t="str">
        <f>Cleaned_SalesTable!D1608</f>
        <v>PROD42</v>
      </c>
      <c r="K1608" s="4" t="str">
        <f>VLOOKUP(J1608,Cleaned_ProductTable!$A:$F,2,FALSE())</f>
        <v>Smart Home WiFi Camera</v>
      </c>
      <c r="L1608" s="4" t="str">
        <f>VLOOKUP(J1608,Cleaned_ProductTable!$A:$F,3,FALSE())</f>
        <v>Electronics</v>
      </c>
      <c r="M1608" s="4" t="str">
        <f>VLOOKUP(J1608,Cleaned_ProductTable!$A:$F,4,FALSE())</f>
        <v>Holmes LLC</v>
      </c>
      <c r="N1608" s="4">
        <f>VLOOKUP(J1608,Cleaned_ProductTable!$A:$F,5,FALSE())</f>
        <v>450.71</v>
      </c>
      <c r="O1608" s="4" t="str">
        <f>Cleaned_SalesTable!E1608</f>
        <v>STORE8</v>
      </c>
      <c r="P1608" s="4" t="str">
        <f>VLOOKUP(O1608,Cleaned_StoreTable!$A:$F,2,FALSE())</f>
        <v>Bean, Jones and Park</v>
      </c>
      <c r="Q1608" s="4" t="str">
        <f>VLOOKUP(O1608,Cleaned_StoreTable!$A:$F,3,FALSE())</f>
        <v>West</v>
      </c>
      <c r="R1608" s="4" t="str">
        <f>VLOOKUP(O1608,Cleaned_StoreTable!$A:$F,5,FALSE())</f>
        <v>Online</v>
      </c>
      <c r="S1608" s="4">
        <f>Cleaned_SalesTable!F1608</f>
        <v>3</v>
      </c>
      <c r="T1608" s="9">
        <f>Cleaned_SalesTable!G1608</f>
        <v>779.5</v>
      </c>
      <c r="U1608" s="8">
        <f>Cleaned_SalesTable!H1608</f>
        <v>0.02</v>
      </c>
      <c r="V1608" s="4" t="str">
        <f>Cleaned_SalesTable!I1608</f>
        <v>Credit Card</v>
      </c>
      <c r="W1608" s="9">
        <f>Cleaned_SalesTable!J1608</f>
        <v>2291.73</v>
      </c>
      <c r="X1608" s="9">
        <f t="shared" si="152"/>
        <v>1352.13</v>
      </c>
      <c r="Y1608" s="9">
        <f t="shared" si="153"/>
        <v>939.6</v>
      </c>
      <c r="Z1608" s="10">
        <f t="shared" si="154"/>
        <v>0.41</v>
      </c>
      <c r="AA1608" s="4" t="str">
        <f t="shared" si="155"/>
        <v>High Value</v>
      </c>
    </row>
    <row r="1609" spans="1:27" ht="15" customHeight="1" x14ac:dyDescent="0.3">
      <c r="A1609" s="4" t="str">
        <f>Cleaned_SalesTable!A1609</f>
        <v>SALE1607</v>
      </c>
      <c r="B1609" s="26">
        <f>Cleaned_SalesTable!B1609</f>
        <v>45470</v>
      </c>
      <c r="C1609" s="4" t="str">
        <f t="shared" si="150"/>
        <v>Jun-2024</v>
      </c>
      <c r="D1609" s="24">
        <f t="shared" si="151"/>
        <v>2024</v>
      </c>
      <c r="E1609" s="4" t="str">
        <f>Cleaned_SalesTable!C1609</f>
        <v>CUST1469</v>
      </c>
      <c r="F1609" s="4" t="str">
        <f>VLOOKUP(E1609,Cleaned_CustomerTable!$A:$H,2,FALSE())</f>
        <v>James Foster</v>
      </c>
      <c r="G1609" s="24">
        <f>VLOOKUP(E1609,Cleaned_CustomerTable!$A:$H,3,FALSE())</f>
        <v>19</v>
      </c>
      <c r="H1609" s="4" t="str">
        <f>VLOOKUP(E1609,Cleaned_CustomerTable!$A:$H,8,FALSE())</f>
        <v>Gold</v>
      </c>
      <c r="I1609" s="4" t="str">
        <f>VLOOKUP(E1609,Cleaned_CustomerTable!$A:$H,6,FALSE())</f>
        <v>Utah</v>
      </c>
      <c r="J1609" s="4" t="str">
        <f>Cleaned_SalesTable!D1609</f>
        <v>PROD61</v>
      </c>
      <c r="K1609" s="4" t="str">
        <f>VLOOKUP(J1609,Cleaned_ProductTable!$A:$F,2,FALSE())</f>
        <v>Tennis Ball 3-Pack</v>
      </c>
      <c r="L1609" s="4" t="str">
        <f>VLOOKUP(J1609,Cleaned_ProductTable!$A:$F,3,FALSE())</f>
        <v>Sports</v>
      </c>
      <c r="M1609" s="4" t="str">
        <f>VLOOKUP(J1609,Cleaned_ProductTable!$A:$F,4,FALSE())</f>
        <v>Lopez LLC</v>
      </c>
      <c r="N1609" s="4">
        <f>VLOOKUP(J1609,Cleaned_ProductTable!$A:$F,5,FALSE())</f>
        <v>103.45</v>
      </c>
      <c r="O1609" s="4" t="str">
        <f>Cleaned_SalesTable!E1609</f>
        <v>STORE16</v>
      </c>
      <c r="P1609" s="4" t="str">
        <f>VLOOKUP(O1609,Cleaned_StoreTable!$A:$F,2,FALSE())</f>
        <v>Frederick-Wright</v>
      </c>
      <c r="Q1609" s="4" t="str">
        <f>VLOOKUP(O1609,Cleaned_StoreTable!$A:$F,3,FALSE())</f>
        <v>West</v>
      </c>
      <c r="R1609" s="4" t="str">
        <f>VLOOKUP(O1609,Cleaned_StoreTable!$A:$F,5,FALSE())</f>
        <v>Flagship</v>
      </c>
      <c r="S1609" s="4">
        <f>Cleaned_SalesTable!F1609</f>
        <v>2</v>
      </c>
      <c r="T1609" s="9">
        <f>Cleaned_SalesTable!G1609</f>
        <v>780.57</v>
      </c>
      <c r="U1609" s="8">
        <f>Cleaned_SalesTable!H1609</f>
        <v>0.26</v>
      </c>
      <c r="V1609" s="4" t="str">
        <f>Cleaned_SalesTable!I1609</f>
        <v>Credit Card</v>
      </c>
      <c r="W1609" s="9">
        <f>Cleaned_SalesTable!J1609</f>
        <v>1155.2436</v>
      </c>
      <c r="X1609" s="9">
        <f t="shared" si="152"/>
        <v>206.9</v>
      </c>
      <c r="Y1609" s="9">
        <f t="shared" si="153"/>
        <v>948.34</v>
      </c>
      <c r="Z1609" s="10">
        <f t="shared" si="154"/>
        <v>0.82089999999999996</v>
      </c>
      <c r="AA1609" s="4" t="str">
        <f t="shared" si="155"/>
        <v>High Value</v>
      </c>
    </row>
    <row r="1610" spans="1:27" ht="15" customHeight="1" x14ac:dyDescent="0.3">
      <c r="A1610" s="4" t="str">
        <f>Cleaned_SalesTable!A1610</f>
        <v>SALE1608</v>
      </c>
      <c r="B1610" s="26">
        <f>Cleaned_SalesTable!B1610</f>
        <v>45390</v>
      </c>
      <c r="C1610" s="4" t="str">
        <f t="shared" si="150"/>
        <v>Apr-2024</v>
      </c>
      <c r="D1610" s="24">
        <f t="shared" si="151"/>
        <v>2024</v>
      </c>
      <c r="E1610" s="4" t="str">
        <f>Cleaned_SalesTable!C1610</f>
        <v>CUST1383</v>
      </c>
      <c r="F1610" s="4" t="str">
        <f>VLOOKUP(E1610,Cleaned_CustomerTable!$A:$H,2,FALSE())</f>
        <v>Kristine Higgins</v>
      </c>
      <c r="G1610" s="24">
        <f>VLOOKUP(E1610,Cleaned_CustomerTable!$A:$H,3,FALSE())</f>
        <v>27</v>
      </c>
      <c r="H1610" s="4" t="str">
        <f>VLOOKUP(E1610,Cleaned_CustomerTable!$A:$H,8,FALSE())</f>
        <v>Silver</v>
      </c>
      <c r="I1610" s="4" t="str">
        <f>VLOOKUP(E1610,Cleaned_CustomerTable!$A:$H,6,FALSE())</f>
        <v>South Carolina</v>
      </c>
      <c r="J1610" s="4" t="str">
        <f>Cleaned_SalesTable!D1610</f>
        <v>PROD95</v>
      </c>
      <c r="K1610" s="4" t="str">
        <f>VLOOKUP(J1610,Cleaned_ProductTable!$A:$F,2,FALSE())</f>
        <v>Sports Stopwatch Basic</v>
      </c>
      <c r="L1610" s="4" t="str">
        <f>VLOOKUP(J1610,Cleaned_ProductTable!$A:$F,3,FALSE())</f>
        <v>Sports</v>
      </c>
      <c r="M1610" s="4" t="str">
        <f>VLOOKUP(J1610,Cleaned_ProductTable!$A:$F,4,FALSE())</f>
        <v>Wilson Group</v>
      </c>
      <c r="N1610" s="4">
        <f>VLOOKUP(J1610,Cleaned_ProductTable!$A:$F,5,FALSE())</f>
        <v>60.65</v>
      </c>
      <c r="O1610" s="4" t="str">
        <f>Cleaned_SalesTable!E1610</f>
        <v>STORE19</v>
      </c>
      <c r="P1610" s="4" t="str">
        <f>VLOOKUP(O1610,Cleaned_StoreTable!$A:$F,2,FALSE())</f>
        <v>Mann-Austin</v>
      </c>
      <c r="Q1610" s="4" t="str">
        <f>VLOOKUP(O1610,Cleaned_StoreTable!$A:$F,3,FALSE())</f>
        <v>East</v>
      </c>
      <c r="R1610" s="4" t="str">
        <f>VLOOKUP(O1610,Cleaned_StoreTable!$A:$F,5,FALSE())</f>
        <v>Online</v>
      </c>
      <c r="S1610" s="4">
        <f>Cleaned_SalesTable!F1610</f>
        <v>1</v>
      </c>
      <c r="T1610" s="9">
        <f>Cleaned_SalesTable!G1610</f>
        <v>511.35</v>
      </c>
      <c r="U1610" s="8">
        <f>Cleaned_SalesTable!H1610</f>
        <v>0</v>
      </c>
      <c r="V1610" s="4" t="str">
        <f>Cleaned_SalesTable!I1610</f>
        <v>Credit Card</v>
      </c>
      <c r="W1610" s="9">
        <f>Cleaned_SalesTable!J1610</f>
        <v>511.35</v>
      </c>
      <c r="X1610" s="9">
        <f t="shared" si="152"/>
        <v>60.65</v>
      </c>
      <c r="Y1610" s="9">
        <f t="shared" si="153"/>
        <v>450.7</v>
      </c>
      <c r="Z1610" s="10">
        <f t="shared" si="154"/>
        <v>0.88139999999999996</v>
      </c>
      <c r="AA1610" s="4" t="str">
        <f t="shared" si="155"/>
        <v>Standard</v>
      </c>
    </row>
    <row r="1611" spans="1:27" ht="15" customHeight="1" x14ac:dyDescent="0.3">
      <c r="A1611" s="4" t="str">
        <f>Cleaned_SalesTable!A1611</f>
        <v>SALE1609</v>
      </c>
      <c r="B1611" s="26">
        <f>Cleaned_SalesTable!B1611</f>
        <v>45803</v>
      </c>
      <c r="C1611" s="4" t="str">
        <f t="shared" si="150"/>
        <v>May-2025</v>
      </c>
      <c r="D1611" s="24">
        <f t="shared" si="151"/>
        <v>2025</v>
      </c>
      <c r="E1611" s="4" t="str">
        <f>Cleaned_SalesTable!C1611</f>
        <v>CUST1016</v>
      </c>
      <c r="F1611" s="4" t="str">
        <f>VLOOKUP(E1611,Cleaned_CustomerTable!$A:$H,2,FALSE())</f>
        <v>John Scott</v>
      </c>
      <c r="G1611" s="24">
        <f>VLOOKUP(E1611,Cleaned_CustomerTable!$A:$H,3,FALSE())</f>
        <v>24</v>
      </c>
      <c r="H1611" s="4" t="str">
        <f>VLOOKUP(E1611,Cleaned_CustomerTable!$A:$H,8,FALSE())</f>
        <v>Bronze</v>
      </c>
      <c r="I1611" s="4" t="str">
        <f>VLOOKUP(E1611,Cleaned_CustomerTable!$A:$H,6,FALSE())</f>
        <v>Pennsylvania</v>
      </c>
      <c r="J1611" s="4" t="str">
        <f>Cleaned_SalesTable!D1611</f>
        <v>PROD97</v>
      </c>
      <c r="K1611" s="4" t="str">
        <f>VLOOKUP(J1611,Cleaned_ProductTable!$A:$F,2,FALSE())</f>
        <v>Cricket Bat</v>
      </c>
      <c r="L1611" s="4" t="str">
        <f>VLOOKUP(J1611,Cleaned_ProductTable!$A:$F,3,FALSE())</f>
        <v>Sports</v>
      </c>
      <c r="M1611" s="4" t="str">
        <f>VLOOKUP(J1611,Cleaned_ProductTable!$A:$F,4,FALSE())</f>
        <v>Khan LLC</v>
      </c>
      <c r="N1611" s="4">
        <f>VLOOKUP(J1611,Cleaned_ProductTable!$A:$F,5,FALSE())</f>
        <v>245.98</v>
      </c>
      <c r="O1611" s="4" t="str">
        <f>Cleaned_SalesTable!E1611</f>
        <v>STORE3</v>
      </c>
      <c r="P1611" s="4" t="str">
        <f>VLOOKUP(O1611,Cleaned_StoreTable!$A:$F,2,FALSE())</f>
        <v>Johnson-Wright</v>
      </c>
      <c r="Q1611" s="4" t="str">
        <f>VLOOKUP(O1611,Cleaned_StoreTable!$A:$F,3,FALSE())</f>
        <v>North</v>
      </c>
      <c r="R1611" s="4" t="str">
        <f>VLOOKUP(O1611,Cleaned_StoreTable!$A:$F,5,FALSE())</f>
        <v>Outlet</v>
      </c>
      <c r="S1611" s="4">
        <f>Cleaned_SalesTable!F1611</f>
        <v>4</v>
      </c>
      <c r="T1611" s="9">
        <f>Cleaned_SalesTable!G1611</f>
        <v>44.07</v>
      </c>
      <c r="U1611" s="8">
        <f>Cleaned_SalesTable!H1611</f>
        <v>0.28999999999999998</v>
      </c>
      <c r="V1611" s="4" t="str">
        <f>Cleaned_SalesTable!I1611</f>
        <v>COD</v>
      </c>
      <c r="W1611" s="9">
        <f>Cleaned_SalesTable!J1611</f>
        <v>125.1588</v>
      </c>
      <c r="X1611" s="9">
        <f t="shared" si="152"/>
        <v>983.92</v>
      </c>
      <c r="Y1611" s="9">
        <f t="shared" si="153"/>
        <v>-858.76</v>
      </c>
      <c r="Z1611" s="10">
        <f t="shared" si="154"/>
        <v>-6.8613999999999997</v>
      </c>
      <c r="AA1611" s="4" t="str">
        <f t="shared" si="155"/>
        <v>Standard</v>
      </c>
    </row>
    <row r="1612" spans="1:27" ht="15" customHeight="1" x14ac:dyDescent="0.3">
      <c r="A1612" s="4" t="str">
        <f>Cleaned_SalesTable!A1612</f>
        <v>SALE1610</v>
      </c>
      <c r="B1612" s="26">
        <f>Cleaned_SalesTable!B1612</f>
        <v>45320</v>
      </c>
      <c r="C1612" s="4" t="str">
        <f t="shared" si="150"/>
        <v>Jan-2024</v>
      </c>
      <c r="D1612" s="24">
        <f t="shared" si="151"/>
        <v>2024</v>
      </c>
      <c r="E1612" s="4" t="str">
        <f>Cleaned_SalesTable!C1612</f>
        <v>CUST1197</v>
      </c>
      <c r="F1612" s="4" t="str">
        <f>VLOOKUP(E1612,Cleaned_CustomerTable!$A:$H,2,FALSE())</f>
        <v>Andrea Jacobs</v>
      </c>
      <c r="G1612" s="24">
        <f>VLOOKUP(E1612,Cleaned_CustomerTable!$A:$H,3,FALSE())</f>
        <v>45</v>
      </c>
      <c r="H1612" s="4" t="str">
        <f>VLOOKUP(E1612,Cleaned_CustomerTable!$A:$H,8,FALSE())</f>
        <v>Platinum</v>
      </c>
      <c r="I1612" s="4" t="str">
        <f>VLOOKUP(E1612,Cleaned_CustomerTable!$A:$H,6,FALSE())</f>
        <v>Minnesota</v>
      </c>
      <c r="J1612" s="4" t="str">
        <f>Cleaned_SalesTable!D1612</f>
        <v>PROD69</v>
      </c>
      <c r="K1612" s="4" t="str">
        <f>VLOOKUP(J1612,Cleaned_ProductTable!$A:$F,2,FALSE())</f>
        <v>Men's Sports Shorts</v>
      </c>
      <c r="L1612" s="4" t="str">
        <f>VLOOKUP(J1612,Cleaned_ProductTable!$A:$F,3,FALSE())</f>
        <v>Clothing</v>
      </c>
      <c r="M1612" s="4" t="str">
        <f>VLOOKUP(J1612,Cleaned_ProductTable!$A:$F,4,FALSE())</f>
        <v>Fitzpatrick Ltd</v>
      </c>
      <c r="N1612" s="4">
        <f>VLOOKUP(J1612,Cleaned_ProductTable!$A:$F,5,FALSE())</f>
        <v>218.22</v>
      </c>
      <c r="O1612" s="4" t="str">
        <f>Cleaned_SalesTable!E1612</f>
        <v>STORE11</v>
      </c>
      <c r="P1612" s="4" t="str">
        <f>VLOOKUP(O1612,Cleaned_StoreTable!$A:$F,2,FALSE())</f>
        <v>Aguirre-Keller</v>
      </c>
      <c r="Q1612" s="4" t="str">
        <f>VLOOKUP(O1612,Cleaned_StoreTable!$A:$F,3,FALSE())</f>
        <v>South</v>
      </c>
      <c r="R1612" s="4" t="str">
        <f>VLOOKUP(O1612,Cleaned_StoreTable!$A:$F,5,FALSE())</f>
        <v>Online</v>
      </c>
      <c r="S1612" s="4">
        <f>Cleaned_SalesTable!F1612</f>
        <v>2</v>
      </c>
      <c r="T1612" s="9">
        <f>Cleaned_SalesTable!G1612</f>
        <v>895.92</v>
      </c>
      <c r="U1612" s="8">
        <f>Cleaned_SalesTable!H1612</f>
        <v>0.15</v>
      </c>
      <c r="V1612" s="4" t="str">
        <f>Cleaned_SalesTable!I1612</f>
        <v>Credit Card</v>
      </c>
      <c r="W1612" s="9">
        <f>Cleaned_SalesTable!J1612</f>
        <v>1523.0640000000001</v>
      </c>
      <c r="X1612" s="9">
        <f t="shared" si="152"/>
        <v>436.44</v>
      </c>
      <c r="Y1612" s="9">
        <f t="shared" si="153"/>
        <v>1086.6199999999999</v>
      </c>
      <c r="Z1612" s="10">
        <f t="shared" si="154"/>
        <v>0.71340000000000003</v>
      </c>
      <c r="AA1612" s="4" t="str">
        <f t="shared" si="155"/>
        <v>High Value</v>
      </c>
    </row>
    <row r="1613" spans="1:27" ht="15" customHeight="1" x14ac:dyDescent="0.3">
      <c r="A1613" s="4" t="str">
        <f>Cleaned_SalesTable!A1613</f>
        <v>SALE1611</v>
      </c>
      <c r="B1613" s="26">
        <f>Cleaned_SalesTable!B1613</f>
        <v>45619</v>
      </c>
      <c r="C1613" s="4" t="str">
        <f t="shared" si="150"/>
        <v>Nov-2024</v>
      </c>
      <c r="D1613" s="24">
        <f t="shared" si="151"/>
        <v>2024</v>
      </c>
      <c r="E1613" s="4" t="str">
        <f>Cleaned_SalesTable!C1613</f>
        <v>CUST1305</v>
      </c>
      <c r="F1613" s="4" t="str">
        <f>VLOOKUP(E1613,Cleaned_CustomerTable!$A:$H,2,FALSE())</f>
        <v>Roberta Green</v>
      </c>
      <c r="G1613" s="24">
        <f>VLOOKUP(E1613,Cleaned_CustomerTable!$A:$H,3,FALSE())</f>
        <v>64</v>
      </c>
      <c r="H1613" s="4" t="str">
        <f>VLOOKUP(E1613,Cleaned_CustomerTable!$A:$H,8,FALSE())</f>
        <v>Platinum</v>
      </c>
      <c r="I1613" s="4" t="str">
        <f>VLOOKUP(E1613,Cleaned_CustomerTable!$A:$H,6,FALSE())</f>
        <v>Washington</v>
      </c>
      <c r="J1613" s="4" t="str">
        <f>Cleaned_SalesTable!D1613</f>
        <v>PROD53</v>
      </c>
      <c r="K1613" s="4" t="str">
        <f>VLOOKUP(J1613,Cleaned_ProductTable!$A:$F,2,FALSE())</f>
        <v>Men's Track Pants</v>
      </c>
      <c r="L1613" s="4" t="str">
        <f>VLOOKUP(J1613,Cleaned_ProductTable!$A:$F,3,FALSE())</f>
        <v>Clothing</v>
      </c>
      <c r="M1613" s="4" t="str">
        <f>VLOOKUP(J1613,Cleaned_ProductTable!$A:$F,4,FALSE())</f>
        <v>Hamilton, Woods and Walker</v>
      </c>
      <c r="N1613" s="4">
        <f>VLOOKUP(J1613,Cleaned_ProductTable!$A:$F,5,FALSE())</f>
        <v>386.56</v>
      </c>
      <c r="O1613" s="4" t="str">
        <f>Cleaned_SalesTable!E1613</f>
        <v>STORE2</v>
      </c>
      <c r="P1613" s="4" t="str">
        <f>VLOOKUP(O1613,Cleaned_StoreTable!$A:$F,2,FALSE())</f>
        <v>Black-Horn</v>
      </c>
      <c r="Q1613" s="4" t="str">
        <f>VLOOKUP(O1613,Cleaned_StoreTable!$A:$F,3,FALSE())</f>
        <v>South</v>
      </c>
      <c r="R1613" s="4" t="str">
        <f>VLOOKUP(O1613,Cleaned_StoreTable!$A:$F,5,FALSE())</f>
        <v>Outlet</v>
      </c>
      <c r="S1613" s="4">
        <f>Cleaned_SalesTable!F1613</f>
        <v>4</v>
      </c>
      <c r="T1613" s="9">
        <f>Cleaned_SalesTable!G1613</f>
        <v>456.32</v>
      </c>
      <c r="U1613" s="8">
        <f>Cleaned_SalesTable!H1613</f>
        <v>0.22</v>
      </c>
      <c r="V1613" s="4" t="str">
        <f>Cleaned_SalesTable!I1613</f>
        <v>COD</v>
      </c>
      <c r="W1613" s="9">
        <f>Cleaned_SalesTable!J1613</f>
        <v>1423.7184</v>
      </c>
      <c r="X1613" s="9">
        <f t="shared" si="152"/>
        <v>1546.24</v>
      </c>
      <c r="Y1613" s="9">
        <f t="shared" si="153"/>
        <v>-122.52</v>
      </c>
      <c r="Z1613" s="10">
        <f t="shared" si="154"/>
        <v>-8.6099999999999996E-2</v>
      </c>
      <c r="AA1613" s="4" t="str">
        <f t="shared" si="155"/>
        <v>High Value</v>
      </c>
    </row>
    <row r="1614" spans="1:27" ht="15" customHeight="1" x14ac:dyDescent="0.3">
      <c r="A1614" s="4" t="str">
        <f>Cleaned_SalesTable!A1614</f>
        <v>SALE1612</v>
      </c>
      <c r="B1614" s="26">
        <f>Cleaned_SalesTable!B1614</f>
        <v>45777</v>
      </c>
      <c r="C1614" s="4" t="str">
        <f t="shared" si="150"/>
        <v>Apr-2025</v>
      </c>
      <c r="D1614" s="24">
        <f t="shared" si="151"/>
        <v>2025</v>
      </c>
      <c r="E1614" s="4" t="str">
        <f>Cleaned_SalesTable!C1614</f>
        <v>CUST1420</v>
      </c>
      <c r="F1614" s="4" t="str">
        <f>VLOOKUP(E1614,Cleaned_CustomerTable!$A:$H,2,FALSE())</f>
        <v>Dr. Tamara White Md</v>
      </c>
      <c r="G1614" s="24">
        <f>VLOOKUP(E1614,Cleaned_CustomerTable!$A:$H,3,FALSE())</f>
        <v>60</v>
      </c>
      <c r="H1614" s="4" t="str">
        <f>VLOOKUP(E1614,Cleaned_CustomerTable!$A:$H,8,FALSE())</f>
        <v>Bronze</v>
      </c>
      <c r="I1614" s="4" t="str">
        <f>VLOOKUP(E1614,Cleaned_CustomerTable!$A:$H,6,FALSE())</f>
        <v>North Carolina</v>
      </c>
      <c r="J1614" s="4" t="str">
        <f>Cleaned_SalesTable!D1614</f>
        <v>PROD34</v>
      </c>
      <c r="K1614" s="4" t="str">
        <f>VLOOKUP(J1614,Cleaned_ProductTable!$A:$F,2,FALSE())</f>
        <v>Gaming Mechanical Keyboard</v>
      </c>
      <c r="L1614" s="4" t="str">
        <f>VLOOKUP(J1614,Cleaned_ProductTable!$A:$F,3,FALSE())</f>
        <v>Electronics</v>
      </c>
      <c r="M1614" s="4" t="str">
        <f>VLOOKUP(J1614,Cleaned_ProductTable!$A:$F,4,FALSE())</f>
        <v>Lucero LLC</v>
      </c>
      <c r="N1614" s="4">
        <f>VLOOKUP(J1614,Cleaned_ProductTable!$A:$F,5,FALSE())</f>
        <v>419.28</v>
      </c>
      <c r="O1614" s="4" t="str">
        <f>Cleaned_SalesTable!E1614</f>
        <v>STORE0</v>
      </c>
      <c r="P1614" s="4" t="str">
        <f>VLOOKUP(O1614,Cleaned_StoreTable!$A:$F,2,FALSE())</f>
        <v>Rivera-Warner</v>
      </c>
      <c r="Q1614" s="4" t="str">
        <f>VLOOKUP(O1614,Cleaned_StoreTable!$A:$F,3,FALSE())</f>
        <v>East</v>
      </c>
      <c r="R1614" s="4" t="str">
        <f>VLOOKUP(O1614,Cleaned_StoreTable!$A:$F,5,FALSE())</f>
        <v>Flagship</v>
      </c>
      <c r="S1614" s="4">
        <f>Cleaned_SalesTable!F1614</f>
        <v>1</v>
      </c>
      <c r="T1614" s="9">
        <f>Cleaned_SalesTable!G1614</f>
        <v>905.5</v>
      </c>
      <c r="U1614" s="8">
        <f>Cleaned_SalesTable!H1614</f>
        <v>0.28999999999999998</v>
      </c>
      <c r="V1614" s="4" t="str">
        <f>Cleaned_SalesTable!I1614</f>
        <v>COD</v>
      </c>
      <c r="W1614" s="9">
        <f>Cleaned_SalesTable!J1614</f>
        <v>642.90499999999997</v>
      </c>
      <c r="X1614" s="9">
        <f t="shared" si="152"/>
        <v>419.28</v>
      </c>
      <c r="Y1614" s="9">
        <f t="shared" si="153"/>
        <v>223.63</v>
      </c>
      <c r="Z1614" s="10">
        <f t="shared" si="154"/>
        <v>0.3478</v>
      </c>
      <c r="AA1614" s="4" t="str">
        <f t="shared" si="155"/>
        <v>Standard</v>
      </c>
    </row>
    <row r="1615" spans="1:27" ht="15" customHeight="1" x14ac:dyDescent="0.3">
      <c r="A1615" s="4" t="str">
        <f>Cleaned_SalesTable!A1615</f>
        <v>SALE1613</v>
      </c>
      <c r="B1615" s="26">
        <f>Cleaned_SalesTable!B1615</f>
        <v>45523</v>
      </c>
      <c r="C1615" s="4" t="str">
        <f t="shared" si="150"/>
        <v>Aug-2024</v>
      </c>
      <c r="D1615" s="24">
        <f t="shared" si="151"/>
        <v>2024</v>
      </c>
      <c r="E1615" s="4" t="str">
        <f>Cleaned_SalesTable!C1615</f>
        <v>CUST1204</v>
      </c>
      <c r="F1615" s="4" t="str">
        <f>VLOOKUP(E1615,Cleaned_CustomerTable!$A:$H,2,FALSE())</f>
        <v>Tiffany Herrera</v>
      </c>
      <c r="G1615" s="24">
        <f>VLOOKUP(E1615,Cleaned_CustomerTable!$A:$H,3,FALSE())</f>
        <v>52</v>
      </c>
      <c r="H1615" s="4" t="str">
        <f>VLOOKUP(E1615,Cleaned_CustomerTable!$A:$H,8,FALSE())</f>
        <v>Platinum</v>
      </c>
      <c r="I1615" s="4" t="str">
        <f>VLOOKUP(E1615,Cleaned_CustomerTable!$A:$H,6,FALSE())</f>
        <v>Virginia</v>
      </c>
      <c r="J1615" s="4" t="str">
        <f>Cleaned_SalesTable!D1615</f>
        <v>PROD16</v>
      </c>
      <c r="K1615" s="4" t="str">
        <f>VLOOKUP(J1615,Cleaned_ProductTable!$A:$F,2,FALSE())</f>
        <v>Beard Grooming Kit</v>
      </c>
      <c r="L1615" s="4" t="str">
        <f>VLOOKUP(J1615,Cleaned_ProductTable!$A:$F,3,FALSE())</f>
        <v>Beauty</v>
      </c>
      <c r="M1615" s="4" t="str">
        <f>VLOOKUP(J1615,Cleaned_ProductTable!$A:$F,4,FALSE())</f>
        <v>Erickson-Green</v>
      </c>
      <c r="N1615" s="4">
        <f>VLOOKUP(J1615,Cleaned_ProductTable!$A:$F,5,FALSE())</f>
        <v>337.42</v>
      </c>
      <c r="O1615" s="4" t="str">
        <f>Cleaned_SalesTable!E1615</f>
        <v>STORE13</v>
      </c>
      <c r="P1615" s="4" t="str">
        <f>VLOOKUP(O1615,Cleaned_StoreTable!$A:$F,2,FALSE())</f>
        <v>Gardner, Humphrey and Contreras</v>
      </c>
      <c r="Q1615" s="4" t="str">
        <f>VLOOKUP(O1615,Cleaned_StoreTable!$A:$F,3,FALSE())</f>
        <v>East</v>
      </c>
      <c r="R1615" s="4" t="str">
        <f>VLOOKUP(O1615,Cleaned_StoreTable!$A:$F,5,FALSE())</f>
        <v>Flagship</v>
      </c>
      <c r="S1615" s="4">
        <f>Cleaned_SalesTable!F1615</f>
        <v>3</v>
      </c>
      <c r="T1615" s="9">
        <f>Cleaned_SalesTable!G1615</f>
        <v>63.19</v>
      </c>
      <c r="U1615" s="8">
        <f>Cleaned_SalesTable!H1615</f>
        <v>0.08</v>
      </c>
      <c r="V1615" s="4" t="str">
        <f>Cleaned_SalesTable!I1615</f>
        <v>Credit Card</v>
      </c>
      <c r="W1615" s="9">
        <f>Cleaned_SalesTable!J1615</f>
        <v>174.40440000000001</v>
      </c>
      <c r="X1615" s="9">
        <f t="shared" si="152"/>
        <v>1012.26</v>
      </c>
      <c r="Y1615" s="9">
        <f t="shared" si="153"/>
        <v>-837.86</v>
      </c>
      <c r="Z1615" s="10">
        <f t="shared" si="154"/>
        <v>-4.8041</v>
      </c>
      <c r="AA1615" s="4" t="str">
        <f t="shared" si="155"/>
        <v>Standard</v>
      </c>
    </row>
    <row r="1616" spans="1:27" ht="15" customHeight="1" x14ac:dyDescent="0.3">
      <c r="A1616" s="4" t="str">
        <f>Cleaned_SalesTable!A1616</f>
        <v>SALE1614</v>
      </c>
      <c r="B1616" s="26">
        <f>Cleaned_SalesTable!B1616</f>
        <v>45628</v>
      </c>
      <c r="C1616" s="4" t="str">
        <f t="shared" si="150"/>
        <v>Dec-2024</v>
      </c>
      <c r="D1616" s="24">
        <f t="shared" si="151"/>
        <v>2024</v>
      </c>
      <c r="E1616" s="4" t="str">
        <f>Cleaned_SalesTable!C1616</f>
        <v>CUST1050</v>
      </c>
      <c r="F1616" s="4" t="str">
        <f>VLOOKUP(E1616,Cleaned_CustomerTable!$A:$H,2,FALSE())</f>
        <v>Matthew Hunter Jr.</v>
      </c>
      <c r="G1616" s="24">
        <f>VLOOKUP(E1616,Cleaned_CustomerTable!$A:$H,3,FALSE())</f>
        <v>61</v>
      </c>
      <c r="H1616" s="4" t="str">
        <f>VLOOKUP(E1616,Cleaned_CustomerTable!$A:$H,8,FALSE())</f>
        <v>Gold</v>
      </c>
      <c r="I1616" s="4" t="str">
        <f>VLOOKUP(E1616,Cleaned_CustomerTable!$A:$H,6,FALSE())</f>
        <v>Illinois</v>
      </c>
      <c r="J1616" s="4" t="str">
        <f>Cleaned_SalesTable!D1616</f>
        <v>PROD70</v>
      </c>
      <c r="K1616" s="4" t="str">
        <f>VLOOKUP(J1616,Cleaned_ProductTable!$A:$F,2,FALSE())</f>
        <v>Kitchen Storage Rack</v>
      </c>
      <c r="L1616" s="4" t="str">
        <f>VLOOKUP(J1616,Cleaned_ProductTable!$A:$F,3,FALSE())</f>
        <v>Home</v>
      </c>
      <c r="M1616" s="4" t="str">
        <f>VLOOKUP(J1616,Cleaned_ProductTable!$A:$F,4,FALSE())</f>
        <v>Duran Group</v>
      </c>
      <c r="N1616" s="4">
        <f>VLOOKUP(J1616,Cleaned_ProductTable!$A:$F,5,FALSE())</f>
        <v>138.05000000000001</v>
      </c>
      <c r="O1616" s="4" t="str">
        <f>Cleaned_SalesTable!E1616</f>
        <v>STORE7</v>
      </c>
      <c r="P1616" s="4" t="str">
        <f>VLOOKUP(O1616,Cleaned_StoreTable!$A:$F,2,FALSE())</f>
        <v>Martinez-Mullins</v>
      </c>
      <c r="Q1616" s="4" t="str">
        <f>VLOOKUP(O1616,Cleaned_StoreTable!$A:$F,3,FALSE())</f>
        <v>South</v>
      </c>
      <c r="R1616" s="4" t="str">
        <f>VLOOKUP(O1616,Cleaned_StoreTable!$A:$F,5,FALSE())</f>
        <v>Online</v>
      </c>
      <c r="S1616" s="4">
        <f>Cleaned_SalesTable!F1616</f>
        <v>3</v>
      </c>
      <c r="T1616" s="9">
        <f>Cleaned_SalesTable!G1616</f>
        <v>687.66</v>
      </c>
      <c r="U1616" s="8">
        <f>Cleaned_SalesTable!H1616</f>
        <v>0.06</v>
      </c>
      <c r="V1616" s="4" t="str">
        <f>Cleaned_SalesTable!I1616</f>
        <v>PayPal</v>
      </c>
      <c r="W1616" s="9">
        <f>Cleaned_SalesTable!J1616</f>
        <v>1939.2012</v>
      </c>
      <c r="X1616" s="9">
        <f t="shared" si="152"/>
        <v>414.15</v>
      </c>
      <c r="Y1616" s="9">
        <f t="shared" si="153"/>
        <v>1525.05</v>
      </c>
      <c r="Z1616" s="10">
        <f t="shared" si="154"/>
        <v>0.78639999999999999</v>
      </c>
      <c r="AA1616" s="4" t="str">
        <f t="shared" si="155"/>
        <v>High Value</v>
      </c>
    </row>
    <row r="1617" spans="1:27" ht="15" customHeight="1" x14ac:dyDescent="0.3">
      <c r="A1617" s="4" t="str">
        <f>Cleaned_SalesTable!A1617</f>
        <v>SALE1615</v>
      </c>
      <c r="B1617" s="26">
        <f>Cleaned_SalesTable!B1617</f>
        <v>45742</v>
      </c>
      <c r="C1617" s="4" t="str">
        <f t="shared" si="150"/>
        <v>Mar-2025</v>
      </c>
      <c r="D1617" s="24">
        <f t="shared" si="151"/>
        <v>2025</v>
      </c>
      <c r="E1617" s="4" t="str">
        <f>Cleaned_SalesTable!C1617</f>
        <v>CUST1219</v>
      </c>
      <c r="F1617" s="4" t="str">
        <f>VLOOKUP(E1617,Cleaned_CustomerTable!$A:$H,2,FALSE())</f>
        <v>Jordan Wells</v>
      </c>
      <c r="G1617" s="24">
        <f>VLOOKUP(E1617,Cleaned_CustomerTable!$A:$H,3,FALSE())</f>
        <v>47</v>
      </c>
      <c r="H1617" s="4" t="str">
        <f>VLOOKUP(E1617,Cleaned_CustomerTable!$A:$H,8,FALSE())</f>
        <v>Gold</v>
      </c>
      <c r="I1617" s="4" t="str">
        <f>VLOOKUP(E1617,Cleaned_CustomerTable!$A:$H,6,FALSE())</f>
        <v>New Jersey</v>
      </c>
      <c r="J1617" s="4" t="str">
        <f>Cleaned_SalesTable!D1617</f>
        <v>PROD43</v>
      </c>
      <c r="K1617" s="4" t="str">
        <f>VLOOKUP(J1617,Cleaned_ProductTable!$A:$F,2,FALSE())</f>
        <v>USB External Hard Drive</v>
      </c>
      <c r="L1617" s="4" t="str">
        <f>VLOOKUP(J1617,Cleaned_ProductTable!$A:$F,3,FALSE())</f>
        <v>Electronics</v>
      </c>
      <c r="M1617" s="4" t="str">
        <f>VLOOKUP(J1617,Cleaned_ProductTable!$A:$F,4,FALSE())</f>
        <v>Robinson Inc</v>
      </c>
      <c r="N1617" s="4">
        <f>VLOOKUP(J1617,Cleaned_ProductTable!$A:$F,5,FALSE())</f>
        <v>253.33</v>
      </c>
      <c r="O1617" s="4" t="str">
        <f>Cleaned_SalesTable!E1617</f>
        <v>STORE9</v>
      </c>
      <c r="P1617" s="4" t="str">
        <f>VLOOKUP(O1617,Cleaned_StoreTable!$A:$F,2,FALSE())</f>
        <v>Moore, Padilla and Butler</v>
      </c>
      <c r="Q1617" s="4" t="str">
        <f>VLOOKUP(O1617,Cleaned_StoreTable!$A:$F,3,FALSE())</f>
        <v>South</v>
      </c>
      <c r="R1617" s="4" t="str">
        <f>VLOOKUP(O1617,Cleaned_StoreTable!$A:$F,5,FALSE())</f>
        <v>Flagship</v>
      </c>
      <c r="S1617" s="4">
        <f>Cleaned_SalesTable!F1617</f>
        <v>4</v>
      </c>
      <c r="T1617" s="9">
        <f>Cleaned_SalesTable!G1617</f>
        <v>639.05999999999995</v>
      </c>
      <c r="U1617" s="8">
        <f>Cleaned_SalesTable!H1617</f>
        <v>0.12</v>
      </c>
      <c r="V1617" s="4" t="str">
        <f>Cleaned_SalesTable!I1617</f>
        <v>PayPal</v>
      </c>
      <c r="W1617" s="9">
        <f>Cleaned_SalesTable!J1617</f>
        <v>2249.4911999999999</v>
      </c>
      <c r="X1617" s="9">
        <f t="shared" si="152"/>
        <v>1013.32</v>
      </c>
      <c r="Y1617" s="9">
        <f t="shared" si="153"/>
        <v>1236.17</v>
      </c>
      <c r="Z1617" s="10">
        <f t="shared" si="154"/>
        <v>0.54949999999999999</v>
      </c>
      <c r="AA1617" s="4" t="str">
        <f t="shared" si="155"/>
        <v>High Value</v>
      </c>
    </row>
    <row r="1618" spans="1:27" ht="15" customHeight="1" x14ac:dyDescent="0.3">
      <c r="A1618" s="4" t="str">
        <f>Cleaned_SalesTable!A1618</f>
        <v>SALE1616</v>
      </c>
      <c r="B1618" s="26">
        <f>Cleaned_SalesTable!B1618</f>
        <v>45456</v>
      </c>
      <c r="C1618" s="4" t="str">
        <f t="shared" si="150"/>
        <v>Jun-2024</v>
      </c>
      <c r="D1618" s="24">
        <f t="shared" si="151"/>
        <v>2024</v>
      </c>
      <c r="E1618" s="4" t="str">
        <f>Cleaned_SalesTable!C1618</f>
        <v>CUST1067</v>
      </c>
      <c r="F1618" s="4" t="str">
        <f>VLOOKUP(E1618,Cleaned_CustomerTable!$A:$H,2,FALSE())</f>
        <v>Amber Mcclain</v>
      </c>
      <c r="G1618" s="24">
        <f>VLOOKUP(E1618,Cleaned_CustomerTable!$A:$H,3,FALSE())</f>
        <v>58</v>
      </c>
      <c r="H1618" s="4" t="str">
        <f>VLOOKUP(E1618,Cleaned_CustomerTable!$A:$H,8,FALSE())</f>
        <v>Silver</v>
      </c>
      <c r="I1618" s="4" t="str">
        <f>VLOOKUP(E1618,Cleaned_CustomerTable!$A:$H,6,FALSE())</f>
        <v>Florida</v>
      </c>
      <c r="J1618" s="4" t="str">
        <f>Cleaned_SalesTable!D1618</f>
        <v>PROD71</v>
      </c>
      <c r="K1618" s="4" t="str">
        <f>VLOOKUP(J1618,Cleaned_ProductTable!$A:$F,2,FALSE())</f>
        <v>Hair Repair Oil Treatment</v>
      </c>
      <c r="L1618" s="4" t="str">
        <f>VLOOKUP(J1618,Cleaned_ProductTable!$A:$F,3,FALSE())</f>
        <v>Beauty</v>
      </c>
      <c r="M1618" s="4" t="str">
        <f>VLOOKUP(J1618,Cleaned_ProductTable!$A:$F,4,FALSE())</f>
        <v>Hopkins Ltd</v>
      </c>
      <c r="N1618" s="4">
        <f>VLOOKUP(J1618,Cleaned_ProductTable!$A:$F,5,FALSE())</f>
        <v>214.32</v>
      </c>
      <c r="O1618" s="4" t="str">
        <f>Cleaned_SalesTable!E1618</f>
        <v>STORE7</v>
      </c>
      <c r="P1618" s="4" t="str">
        <f>VLOOKUP(O1618,Cleaned_StoreTable!$A:$F,2,FALSE())</f>
        <v>Martinez-Mullins</v>
      </c>
      <c r="Q1618" s="4" t="str">
        <f>VLOOKUP(O1618,Cleaned_StoreTable!$A:$F,3,FALSE())</f>
        <v>South</v>
      </c>
      <c r="R1618" s="4" t="str">
        <f>VLOOKUP(O1618,Cleaned_StoreTable!$A:$F,5,FALSE())</f>
        <v>Online</v>
      </c>
      <c r="S1618" s="4">
        <f>Cleaned_SalesTable!F1618</f>
        <v>1</v>
      </c>
      <c r="T1618" s="9">
        <f>Cleaned_SalesTable!G1618</f>
        <v>475.15</v>
      </c>
      <c r="U1618" s="8">
        <f>Cleaned_SalesTable!H1618</f>
        <v>0.04</v>
      </c>
      <c r="V1618" s="4" t="str">
        <f>Cleaned_SalesTable!I1618</f>
        <v>COD</v>
      </c>
      <c r="W1618" s="9">
        <f>Cleaned_SalesTable!J1618</f>
        <v>456.14400000000001</v>
      </c>
      <c r="X1618" s="9">
        <f t="shared" si="152"/>
        <v>214.32</v>
      </c>
      <c r="Y1618" s="9">
        <f t="shared" si="153"/>
        <v>241.82</v>
      </c>
      <c r="Z1618" s="10">
        <f t="shared" si="154"/>
        <v>0.53010000000000002</v>
      </c>
      <c r="AA1618" s="4" t="str">
        <f t="shared" si="155"/>
        <v>Standard</v>
      </c>
    </row>
    <row r="1619" spans="1:27" ht="15" customHeight="1" x14ac:dyDescent="0.3">
      <c r="A1619" s="4" t="str">
        <f>Cleaned_SalesTable!A1619</f>
        <v>SALE1617</v>
      </c>
      <c r="B1619" s="26">
        <f>Cleaned_SalesTable!B1619</f>
        <v>45534</v>
      </c>
      <c r="C1619" s="4" t="str">
        <f t="shared" si="150"/>
        <v>Aug-2024</v>
      </c>
      <c r="D1619" s="24">
        <f t="shared" si="151"/>
        <v>2024</v>
      </c>
      <c r="E1619" s="4" t="str">
        <f>Cleaned_SalesTable!C1619</f>
        <v>CUST1190</v>
      </c>
      <c r="F1619" s="4" t="str">
        <f>VLOOKUP(E1619,Cleaned_CustomerTable!$A:$H,2,FALSE())</f>
        <v>Christopher Stewart</v>
      </c>
      <c r="G1619" s="24">
        <f>VLOOKUP(E1619,Cleaned_CustomerTable!$A:$H,3,FALSE())</f>
        <v>21</v>
      </c>
      <c r="H1619" s="4" t="str">
        <f>VLOOKUP(E1619,Cleaned_CustomerTable!$A:$H,8,FALSE())</f>
        <v>Bronze</v>
      </c>
      <c r="I1619" s="4" t="str">
        <f>VLOOKUP(E1619,Cleaned_CustomerTable!$A:$H,6,FALSE())</f>
        <v>New York</v>
      </c>
      <c r="J1619" s="4" t="str">
        <f>Cleaned_SalesTable!D1619</f>
        <v>PROD44</v>
      </c>
      <c r="K1619" s="4" t="str">
        <f>VLOOKUP(J1619,Cleaned_ProductTable!$A:$F,2,FALSE())</f>
        <v>Adjustable Jump Rope</v>
      </c>
      <c r="L1619" s="4" t="str">
        <f>VLOOKUP(J1619,Cleaned_ProductTable!$A:$F,3,FALSE())</f>
        <v>Sports</v>
      </c>
      <c r="M1619" s="4" t="str">
        <f>VLOOKUP(J1619,Cleaned_ProductTable!$A:$F,4,FALSE())</f>
        <v>Cox Inc</v>
      </c>
      <c r="N1619" s="4">
        <f>VLOOKUP(J1619,Cleaned_ProductTable!$A:$F,5,FALSE())</f>
        <v>167.12</v>
      </c>
      <c r="O1619" s="4" t="str">
        <f>Cleaned_SalesTable!E1619</f>
        <v>STORE6</v>
      </c>
      <c r="P1619" s="4" t="str">
        <f>VLOOKUP(O1619,Cleaned_StoreTable!$A:$F,2,FALSE())</f>
        <v>Benson-Elliott</v>
      </c>
      <c r="Q1619" s="4" t="str">
        <f>VLOOKUP(O1619,Cleaned_StoreTable!$A:$F,3,FALSE())</f>
        <v>East</v>
      </c>
      <c r="R1619" s="4" t="str">
        <f>VLOOKUP(O1619,Cleaned_StoreTable!$A:$F,5,FALSE())</f>
        <v>Online</v>
      </c>
      <c r="S1619" s="4">
        <f>Cleaned_SalesTable!F1619</f>
        <v>1</v>
      </c>
      <c r="T1619" s="9">
        <f>Cleaned_SalesTable!G1619</f>
        <v>62.38</v>
      </c>
      <c r="U1619" s="8">
        <f>Cleaned_SalesTable!H1619</f>
        <v>0.08</v>
      </c>
      <c r="V1619" s="4" t="str">
        <f>Cleaned_SalesTable!I1619</f>
        <v>COD</v>
      </c>
      <c r="W1619" s="9">
        <f>Cleaned_SalesTable!J1619</f>
        <v>57.389600000000002</v>
      </c>
      <c r="X1619" s="9">
        <f t="shared" si="152"/>
        <v>167.12</v>
      </c>
      <c r="Y1619" s="9">
        <f t="shared" si="153"/>
        <v>-109.73</v>
      </c>
      <c r="Z1619" s="10">
        <f t="shared" si="154"/>
        <v>-1.9119999999999999</v>
      </c>
      <c r="AA1619" s="4" t="str">
        <f t="shared" si="155"/>
        <v>Standard</v>
      </c>
    </row>
    <row r="1620" spans="1:27" ht="15" customHeight="1" x14ac:dyDescent="0.3">
      <c r="A1620" s="4" t="str">
        <f>Cleaned_SalesTable!A1620</f>
        <v>SALE1618</v>
      </c>
      <c r="B1620" s="26">
        <f>Cleaned_SalesTable!B1620</f>
        <v>45375</v>
      </c>
      <c r="C1620" s="4" t="str">
        <f t="shared" si="150"/>
        <v>Mar-2024</v>
      </c>
      <c r="D1620" s="24">
        <f t="shared" si="151"/>
        <v>2024</v>
      </c>
      <c r="E1620" s="4" t="str">
        <f>Cleaned_SalesTable!C1620</f>
        <v>CUST1354</v>
      </c>
      <c r="F1620" s="4" t="str">
        <f>VLOOKUP(E1620,Cleaned_CustomerTable!$A:$H,2,FALSE())</f>
        <v>Ryan Torres</v>
      </c>
      <c r="G1620" s="24">
        <f>VLOOKUP(E1620,Cleaned_CustomerTable!$A:$H,3,FALSE())</f>
        <v>38</v>
      </c>
      <c r="H1620" s="4" t="str">
        <f>VLOOKUP(E1620,Cleaned_CustomerTable!$A:$H,8,FALSE())</f>
        <v>Silver</v>
      </c>
      <c r="I1620" s="4" t="str">
        <f>VLOOKUP(E1620,Cleaned_CustomerTable!$A:$H,6,FALSE())</f>
        <v>Connecticut</v>
      </c>
      <c r="J1620" s="4" t="str">
        <f>Cleaned_SalesTable!D1620</f>
        <v>PROD15</v>
      </c>
      <c r="K1620" s="4" t="str">
        <f>VLOOKUP(J1620,Cleaned_ProductTable!$A:$F,2,FALSE())</f>
        <v>4K Home Projector</v>
      </c>
      <c r="L1620" s="4" t="str">
        <f>VLOOKUP(J1620,Cleaned_ProductTable!$A:$F,3,FALSE())</f>
        <v>Electronics</v>
      </c>
      <c r="M1620" s="4" t="str">
        <f>VLOOKUP(J1620,Cleaned_ProductTable!$A:$F,4,FALSE())</f>
        <v>Thomas LLC</v>
      </c>
      <c r="N1620" s="4">
        <f>VLOOKUP(J1620,Cleaned_ProductTable!$A:$F,5,FALSE())</f>
        <v>465.34</v>
      </c>
      <c r="O1620" s="4" t="str">
        <f>Cleaned_SalesTable!E1620</f>
        <v>STORE7</v>
      </c>
      <c r="P1620" s="4" t="str">
        <f>VLOOKUP(O1620,Cleaned_StoreTable!$A:$F,2,FALSE())</f>
        <v>Martinez-Mullins</v>
      </c>
      <c r="Q1620" s="4" t="str">
        <f>VLOOKUP(O1620,Cleaned_StoreTable!$A:$F,3,FALSE())</f>
        <v>South</v>
      </c>
      <c r="R1620" s="4" t="str">
        <f>VLOOKUP(O1620,Cleaned_StoreTable!$A:$F,5,FALSE())</f>
        <v>Online</v>
      </c>
      <c r="S1620" s="4">
        <f>Cleaned_SalesTable!F1620</f>
        <v>1</v>
      </c>
      <c r="T1620" s="9">
        <f>Cleaned_SalesTable!G1620</f>
        <v>977.02</v>
      </c>
      <c r="U1620" s="8">
        <f>Cleaned_SalesTable!H1620</f>
        <v>0.2</v>
      </c>
      <c r="V1620" s="4" t="str">
        <f>Cleaned_SalesTable!I1620</f>
        <v>COD</v>
      </c>
      <c r="W1620" s="9">
        <f>Cleaned_SalesTable!J1620</f>
        <v>781.61599999999999</v>
      </c>
      <c r="X1620" s="9">
        <f t="shared" si="152"/>
        <v>465.34</v>
      </c>
      <c r="Y1620" s="9">
        <f t="shared" si="153"/>
        <v>316.27999999999997</v>
      </c>
      <c r="Z1620" s="10">
        <f t="shared" si="154"/>
        <v>0.40460000000000002</v>
      </c>
      <c r="AA1620" s="4" t="str">
        <f t="shared" si="155"/>
        <v>Standard</v>
      </c>
    </row>
    <row r="1621" spans="1:27" ht="15" customHeight="1" x14ac:dyDescent="0.3">
      <c r="A1621" s="4" t="str">
        <f>Cleaned_SalesTable!A1621</f>
        <v>SALE1619</v>
      </c>
      <c r="B1621" s="26">
        <f>Cleaned_SalesTable!B1621</f>
        <v>45546</v>
      </c>
      <c r="C1621" s="4" t="str">
        <f t="shared" si="150"/>
        <v>Sep-2024</v>
      </c>
      <c r="D1621" s="24">
        <f t="shared" si="151"/>
        <v>2024</v>
      </c>
      <c r="E1621" s="4" t="str">
        <f>Cleaned_SalesTable!C1621</f>
        <v>CUST1074</v>
      </c>
      <c r="F1621" s="4" t="str">
        <f>VLOOKUP(E1621,Cleaned_CustomerTable!$A:$H,2,FALSE())</f>
        <v>John Mayer</v>
      </c>
      <c r="G1621" s="24">
        <f>VLOOKUP(E1621,Cleaned_CustomerTable!$A:$H,3,FALSE())</f>
        <v>58</v>
      </c>
      <c r="H1621" s="4" t="str">
        <f>VLOOKUP(E1621,Cleaned_CustomerTable!$A:$H,8,FALSE())</f>
        <v>Bronze</v>
      </c>
      <c r="I1621" s="4" t="str">
        <f>VLOOKUP(E1621,Cleaned_CustomerTable!$A:$H,6,FALSE())</f>
        <v>Colorado</v>
      </c>
      <c r="J1621" s="4" t="str">
        <f>Cleaned_SalesTable!D1621</f>
        <v>PROD83</v>
      </c>
      <c r="K1621" s="4" t="str">
        <f>VLOOKUP(J1621,Cleaned_ProductTable!$A:$F,2,FALSE())</f>
        <v>Hydrating Face Cleanser</v>
      </c>
      <c r="L1621" s="4" t="str">
        <f>VLOOKUP(J1621,Cleaned_ProductTable!$A:$F,3,FALSE())</f>
        <v>Beauty</v>
      </c>
      <c r="M1621" s="4" t="str">
        <f>VLOOKUP(J1621,Cleaned_ProductTable!$A:$F,4,FALSE())</f>
        <v>Butler Group</v>
      </c>
      <c r="N1621" s="4">
        <f>VLOOKUP(J1621,Cleaned_ProductTable!$A:$F,5,FALSE())</f>
        <v>250.42</v>
      </c>
      <c r="O1621" s="4" t="str">
        <f>Cleaned_SalesTable!E1621</f>
        <v>STORE4</v>
      </c>
      <c r="P1621" s="4" t="str">
        <f>VLOOKUP(O1621,Cleaned_StoreTable!$A:$F,2,FALSE())</f>
        <v>Alexander Group</v>
      </c>
      <c r="Q1621" s="4" t="str">
        <f>VLOOKUP(O1621,Cleaned_StoreTable!$A:$F,3,FALSE())</f>
        <v>South</v>
      </c>
      <c r="R1621" s="4" t="str">
        <f>VLOOKUP(O1621,Cleaned_StoreTable!$A:$F,5,FALSE())</f>
        <v>Online</v>
      </c>
      <c r="S1621" s="4">
        <f>Cleaned_SalesTable!F1621</f>
        <v>2</v>
      </c>
      <c r="T1621" s="9">
        <f>Cleaned_SalesTable!G1621</f>
        <v>898.81</v>
      </c>
      <c r="U1621" s="8">
        <f>Cleaned_SalesTable!H1621</f>
        <v>0.25</v>
      </c>
      <c r="V1621" s="4" t="str">
        <f>Cleaned_SalesTable!I1621</f>
        <v>Credit Card</v>
      </c>
      <c r="W1621" s="9">
        <f>Cleaned_SalesTable!J1621</f>
        <v>1348.2149999999999</v>
      </c>
      <c r="X1621" s="9">
        <f t="shared" si="152"/>
        <v>500.84</v>
      </c>
      <c r="Y1621" s="9">
        <f t="shared" si="153"/>
        <v>847.38</v>
      </c>
      <c r="Z1621" s="10">
        <f t="shared" si="154"/>
        <v>0.62849999999999995</v>
      </c>
      <c r="AA1621" s="4" t="str">
        <f t="shared" si="155"/>
        <v>High Value</v>
      </c>
    </row>
    <row r="1622" spans="1:27" ht="15" customHeight="1" x14ac:dyDescent="0.3">
      <c r="A1622" s="4" t="str">
        <f>Cleaned_SalesTable!A1622</f>
        <v>SALE1620</v>
      </c>
      <c r="B1622" s="26">
        <f>Cleaned_SalesTable!B1622</f>
        <v>45769</v>
      </c>
      <c r="C1622" s="4" t="str">
        <f t="shared" si="150"/>
        <v>Apr-2025</v>
      </c>
      <c r="D1622" s="24">
        <f t="shared" si="151"/>
        <v>2025</v>
      </c>
      <c r="E1622" s="4" t="str">
        <f>Cleaned_SalesTable!C1622</f>
        <v>CUST1351</v>
      </c>
      <c r="F1622" s="4" t="str">
        <f>VLOOKUP(E1622,Cleaned_CustomerTable!$A:$H,2,FALSE())</f>
        <v>Jeffrey Mccarthy</v>
      </c>
      <c r="G1622" s="24">
        <f>VLOOKUP(E1622,Cleaned_CustomerTable!$A:$H,3,FALSE())</f>
        <v>25</v>
      </c>
      <c r="H1622" s="4" t="str">
        <f>VLOOKUP(E1622,Cleaned_CustomerTable!$A:$H,8,FALSE())</f>
        <v>Bronze</v>
      </c>
      <c r="I1622" s="4" t="str">
        <f>VLOOKUP(E1622,Cleaned_CustomerTable!$A:$H,6,FALSE())</f>
        <v>Nebraska</v>
      </c>
      <c r="J1622" s="4" t="str">
        <f>Cleaned_SalesTable!D1622</f>
        <v>PROD57</v>
      </c>
      <c r="K1622" s="4" t="str">
        <f>VLOOKUP(J1622,Cleaned_ProductTable!$A:$F,2,FALSE())</f>
        <v>Foam Roller</v>
      </c>
      <c r="L1622" s="4" t="str">
        <f>VLOOKUP(J1622,Cleaned_ProductTable!$A:$F,3,FALSE())</f>
        <v>Sports</v>
      </c>
      <c r="M1622" s="4" t="str">
        <f>VLOOKUP(J1622,Cleaned_ProductTable!$A:$F,4,FALSE())</f>
        <v>Atkinson, Camacho and Oliver</v>
      </c>
      <c r="N1622" s="4">
        <f>VLOOKUP(J1622,Cleaned_ProductTable!$A:$F,5,FALSE())</f>
        <v>30.62</v>
      </c>
      <c r="O1622" s="4" t="str">
        <f>Cleaned_SalesTable!E1622</f>
        <v>STORE3</v>
      </c>
      <c r="P1622" s="4" t="str">
        <f>VLOOKUP(O1622,Cleaned_StoreTable!$A:$F,2,FALSE())</f>
        <v>Johnson-Wright</v>
      </c>
      <c r="Q1622" s="4" t="str">
        <f>VLOOKUP(O1622,Cleaned_StoreTable!$A:$F,3,FALSE())</f>
        <v>North</v>
      </c>
      <c r="R1622" s="4" t="str">
        <f>VLOOKUP(O1622,Cleaned_StoreTable!$A:$F,5,FALSE())</f>
        <v>Outlet</v>
      </c>
      <c r="S1622" s="4">
        <f>Cleaned_SalesTable!F1622</f>
        <v>2</v>
      </c>
      <c r="T1622" s="9">
        <f>Cleaned_SalesTable!G1622</f>
        <v>422.13</v>
      </c>
      <c r="U1622" s="8">
        <f>Cleaned_SalesTable!H1622</f>
        <v>0.28000000000000003</v>
      </c>
      <c r="V1622" s="4" t="str">
        <f>Cleaned_SalesTable!I1622</f>
        <v>Credit Card</v>
      </c>
      <c r="W1622" s="9">
        <f>Cleaned_SalesTable!J1622</f>
        <v>607.86720000000003</v>
      </c>
      <c r="X1622" s="9">
        <f t="shared" si="152"/>
        <v>61.24</v>
      </c>
      <c r="Y1622" s="9">
        <f t="shared" si="153"/>
        <v>546.63</v>
      </c>
      <c r="Z1622" s="10">
        <f t="shared" si="154"/>
        <v>0.89929999999999999</v>
      </c>
      <c r="AA1622" s="4" t="str">
        <f t="shared" si="155"/>
        <v>Standard</v>
      </c>
    </row>
    <row r="1623" spans="1:27" ht="15" customHeight="1" x14ac:dyDescent="0.3">
      <c r="A1623" s="4" t="str">
        <f>Cleaned_SalesTable!A1623</f>
        <v>SALE1621</v>
      </c>
      <c r="B1623" s="26">
        <f>Cleaned_SalesTable!B1623</f>
        <v>45524</v>
      </c>
      <c r="C1623" s="4" t="str">
        <f t="shared" si="150"/>
        <v>Aug-2024</v>
      </c>
      <c r="D1623" s="24">
        <f t="shared" si="151"/>
        <v>2024</v>
      </c>
      <c r="E1623" s="4" t="str">
        <f>Cleaned_SalesTable!C1623</f>
        <v>CUST1050</v>
      </c>
      <c r="F1623" s="4" t="str">
        <f>VLOOKUP(E1623,Cleaned_CustomerTable!$A:$H,2,FALSE())</f>
        <v>Matthew Hunter Jr.</v>
      </c>
      <c r="G1623" s="24">
        <f>VLOOKUP(E1623,Cleaned_CustomerTable!$A:$H,3,FALSE())</f>
        <v>61</v>
      </c>
      <c r="H1623" s="4" t="str">
        <f>VLOOKUP(E1623,Cleaned_CustomerTable!$A:$H,8,FALSE())</f>
        <v>Gold</v>
      </c>
      <c r="I1623" s="4" t="str">
        <f>VLOOKUP(E1623,Cleaned_CustomerTable!$A:$H,6,FALSE())</f>
        <v>Illinois</v>
      </c>
      <c r="J1623" s="4" t="str">
        <f>Cleaned_SalesTable!D1623</f>
        <v>PROD34</v>
      </c>
      <c r="K1623" s="4" t="str">
        <f>VLOOKUP(J1623,Cleaned_ProductTable!$A:$F,2,FALSE())</f>
        <v>Gaming Mechanical Keyboard</v>
      </c>
      <c r="L1623" s="4" t="str">
        <f>VLOOKUP(J1623,Cleaned_ProductTable!$A:$F,3,FALSE())</f>
        <v>Electronics</v>
      </c>
      <c r="M1623" s="4" t="str">
        <f>VLOOKUP(J1623,Cleaned_ProductTable!$A:$F,4,FALSE())</f>
        <v>Lucero LLC</v>
      </c>
      <c r="N1623" s="4">
        <f>VLOOKUP(J1623,Cleaned_ProductTable!$A:$F,5,FALSE())</f>
        <v>419.28</v>
      </c>
      <c r="O1623" s="4" t="str">
        <f>Cleaned_SalesTable!E1623</f>
        <v>STORE11</v>
      </c>
      <c r="P1623" s="4" t="str">
        <f>VLOOKUP(O1623,Cleaned_StoreTable!$A:$F,2,FALSE())</f>
        <v>Aguirre-Keller</v>
      </c>
      <c r="Q1623" s="4" t="str">
        <f>VLOOKUP(O1623,Cleaned_StoreTable!$A:$F,3,FALSE())</f>
        <v>South</v>
      </c>
      <c r="R1623" s="4" t="str">
        <f>VLOOKUP(O1623,Cleaned_StoreTable!$A:$F,5,FALSE())</f>
        <v>Online</v>
      </c>
      <c r="S1623" s="4">
        <f>Cleaned_SalesTable!F1623</f>
        <v>1</v>
      </c>
      <c r="T1623" s="9">
        <f>Cleaned_SalesTable!G1623</f>
        <v>324.56</v>
      </c>
      <c r="U1623" s="8">
        <f>Cleaned_SalesTable!H1623</f>
        <v>0.03</v>
      </c>
      <c r="V1623" s="4" t="str">
        <f>Cleaned_SalesTable!I1623</f>
        <v>COD</v>
      </c>
      <c r="W1623" s="9">
        <f>Cleaned_SalesTable!J1623</f>
        <v>314.82319999999999</v>
      </c>
      <c r="X1623" s="9">
        <f t="shared" si="152"/>
        <v>419.28</v>
      </c>
      <c r="Y1623" s="9">
        <f t="shared" si="153"/>
        <v>-104.46</v>
      </c>
      <c r="Z1623" s="10">
        <f t="shared" si="154"/>
        <v>-0.33179999999999998</v>
      </c>
      <c r="AA1623" s="4" t="str">
        <f t="shared" si="155"/>
        <v>Standard</v>
      </c>
    </row>
    <row r="1624" spans="1:27" ht="15" customHeight="1" x14ac:dyDescent="0.3">
      <c r="A1624" s="4" t="str">
        <f>Cleaned_SalesTable!A1624</f>
        <v>SALE1622</v>
      </c>
      <c r="B1624" s="26">
        <f>Cleaned_SalesTable!B1624</f>
        <v>45531</v>
      </c>
      <c r="C1624" s="4" t="str">
        <f t="shared" si="150"/>
        <v>Aug-2024</v>
      </c>
      <c r="D1624" s="24">
        <f t="shared" si="151"/>
        <v>2024</v>
      </c>
      <c r="E1624" s="4" t="str">
        <f>Cleaned_SalesTable!C1624</f>
        <v>CUST1468</v>
      </c>
      <c r="F1624" s="4" t="str">
        <f>VLOOKUP(E1624,Cleaned_CustomerTable!$A:$H,2,FALSE())</f>
        <v>Gregory Curtis</v>
      </c>
      <c r="G1624" s="24">
        <f>VLOOKUP(E1624,Cleaned_CustomerTable!$A:$H,3,FALSE())</f>
        <v>45</v>
      </c>
      <c r="H1624" s="4" t="str">
        <f>VLOOKUP(E1624,Cleaned_CustomerTable!$A:$H,8,FALSE())</f>
        <v>Bronze</v>
      </c>
      <c r="I1624" s="4" t="str">
        <f>VLOOKUP(E1624,Cleaned_CustomerTable!$A:$H,6,FALSE())</f>
        <v>Vermont</v>
      </c>
      <c r="J1624" s="4" t="str">
        <f>Cleaned_SalesTable!D1624</f>
        <v>PROD55</v>
      </c>
      <c r="K1624" s="4" t="str">
        <f>VLOOKUP(J1624,Cleaned_ProductTable!$A:$F,2,FALSE())</f>
        <v>Ceramic Plant Pot</v>
      </c>
      <c r="L1624" s="4" t="str">
        <f>VLOOKUP(J1624,Cleaned_ProductTable!$A:$F,3,FALSE())</f>
        <v>Home</v>
      </c>
      <c r="M1624" s="4" t="str">
        <f>VLOOKUP(J1624,Cleaned_ProductTable!$A:$F,4,FALSE())</f>
        <v>Hatfield, Baird and Torres</v>
      </c>
      <c r="N1624" s="4">
        <f>VLOOKUP(J1624,Cleaned_ProductTable!$A:$F,5,FALSE())</f>
        <v>81.75</v>
      </c>
      <c r="O1624" s="4" t="str">
        <f>Cleaned_SalesTable!E1624</f>
        <v>STORE16</v>
      </c>
      <c r="P1624" s="4" t="str">
        <f>VLOOKUP(O1624,Cleaned_StoreTable!$A:$F,2,FALSE())</f>
        <v>Frederick-Wright</v>
      </c>
      <c r="Q1624" s="4" t="str">
        <f>VLOOKUP(O1624,Cleaned_StoreTable!$A:$F,3,FALSE())</f>
        <v>West</v>
      </c>
      <c r="R1624" s="4" t="str">
        <f>VLOOKUP(O1624,Cleaned_StoreTable!$A:$F,5,FALSE())</f>
        <v>Flagship</v>
      </c>
      <c r="S1624" s="4">
        <f>Cleaned_SalesTable!F1624</f>
        <v>4</v>
      </c>
      <c r="T1624" s="9">
        <f>Cleaned_SalesTable!G1624</f>
        <v>570.38</v>
      </c>
      <c r="U1624" s="8">
        <f>Cleaned_SalesTable!H1624</f>
        <v>0.26</v>
      </c>
      <c r="V1624" s="4" t="str">
        <f>Cleaned_SalesTable!I1624</f>
        <v>PayPal</v>
      </c>
      <c r="W1624" s="9">
        <f>Cleaned_SalesTable!J1624</f>
        <v>1688.3248000000001</v>
      </c>
      <c r="X1624" s="9">
        <f t="shared" si="152"/>
        <v>327</v>
      </c>
      <c r="Y1624" s="9">
        <f t="shared" si="153"/>
        <v>1361.32</v>
      </c>
      <c r="Z1624" s="10">
        <f t="shared" si="154"/>
        <v>0.80630000000000002</v>
      </c>
      <c r="AA1624" s="4" t="str">
        <f t="shared" si="155"/>
        <v>High Value</v>
      </c>
    </row>
    <row r="1625" spans="1:27" ht="15" customHeight="1" x14ac:dyDescent="0.3">
      <c r="A1625" s="4" t="str">
        <f>Cleaned_SalesTable!A1625</f>
        <v>SALE1623</v>
      </c>
      <c r="B1625" s="26">
        <f>Cleaned_SalesTable!B1625</f>
        <v>45479</v>
      </c>
      <c r="C1625" s="4" t="str">
        <f t="shared" si="150"/>
        <v>Jul-2024</v>
      </c>
      <c r="D1625" s="24">
        <f t="shared" si="151"/>
        <v>2024</v>
      </c>
      <c r="E1625" s="4" t="str">
        <f>Cleaned_SalesTable!C1625</f>
        <v>CUST1394</v>
      </c>
      <c r="F1625" s="4" t="str">
        <f>VLOOKUP(E1625,Cleaned_CustomerTable!$A:$H,2,FALSE())</f>
        <v>Alejandro Evans</v>
      </c>
      <c r="G1625" s="24">
        <f>VLOOKUP(E1625,Cleaned_CustomerTable!$A:$H,3,FALSE())</f>
        <v>43</v>
      </c>
      <c r="H1625" s="4" t="str">
        <f>VLOOKUP(E1625,Cleaned_CustomerTable!$A:$H,8,FALSE())</f>
        <v>Bronze</v>
      </c>
      <c r="I1625" s="4" t="str">
        <f>VLOOKUP(E1625,Cleaned_CustomerTable!$A:$H,6,FALSE())</f>
        <v>Connecticut</v>
      </c>
      <c r="J1625" s="4" t="str">
        <f>Cleaned_SalesTable!D1625</f>
        <v>PROD34</v>
      </c>
      <c r="K1625" s="4" t="str">
        <f>VLOOKUP(J1625,Cleaned_ProductTable!$A:$F,2,FALSE())</f>
        <v>Gaming Mechanical Keyboard</v>
      </c>
      <c r="L1625" s="4" t="str">
        <f>VLOOKUP(J1625,Cleaned_ProductTable!$A:$F,3,FALSE())</f>
        <v>Electronics</v>
      </c>
      <c r="M1625" s="4" t="str">
        <f>VLOOKUP(J1625,Cleaned_ProductTable!$A:$F,4,FALSE())</f>
        <v>Lucero LLC</v>
      </c>
      <c r="N1625" s="4">
        <f>VLOOKUP(J1625,Cleaned_ProductTable!$A:$F,5,FALSE())</f>
        <v>419.28</v>
      </c>
      <c r="O1625" s="4" t="str">
        <f>Cleaned_SalesTable!E1625</f>
        <v>STORE15</v>
      </c>
      <c r="P1625" s="4" t="str">
        <f>VLOOKUP(O1625,Cleaned_StoreTable!$A:$F,2,FALSE())</f>
        <v>Shelton PLC</v>
      </c>
      <c r="Q1625" s="4" t="str">
        <f>VLOOKUP(O1625,Cleaned_StoreTable!$A:$F,3,FALSE())</f>
        <v>North</v>
      </c>
      <c r="R1625" s="4" t="str">
        <f>VLOOKUP(O1625,Cleaned_StoreTable!$A:$F,5,FALSE())</f>
        <v>Flagship</v>
      </c>
      <c r="S1625" s="4">
        <f>Cleaned_SalesTable!F1625</f>
        <v>2</v>
      </c>
      <c r="T1625" s="9">
        <f>Cleaned_SalesTable!G1625</f>
        <v>223.73</v>
      </c>
      <c r="U1625" s="8">
        <f>Cleaned_SalesTable!H1625</f>
        <v>0.11</v>
      </c>
      <c r="V1625" s="4" t="str">
        <f>Cleaned_SalesTable!I1625</f>
        <v>PayPal</v>
      </c>
      <c r="W1625" s="9">
        <f>Cleaned_SalesTable!J1625</f>
        <v>398.23939999999999</v>
      </c>
      <c r="X1625" s="9">
        <f t="shared" si="152"/>
        <v>838.56</v>
      </c>
      <c r="Y1625" s="9">
        <f t="shared" si="153"/>
        <v>-440.32</v>
      </c>
      <c r="Z1625" s="10">
        <f t="shared" si="154"/>
        <v>-1.1056999999999999</v>
      </c>
      <c r="AA1625" s="4" t="str">
        <f t="shared" si="155"/>
        <v>Standard</v>
      </c>
    </row>
    <row r="1626" spans="1:27" ht="15" customHeight="1" x14ac:dyDescent="0.3">
      <c r="A1626" s="4" t="str">
        <f>Cleaned_SalesTable!A1626</f>
        <v>SALE1624</v>
      </c>
      <c r="B1626" s="26">
        <f>Cleaned_SalesTable!B1626</f>
        <v>45868</v>
      </c>
      <c r="C1626" s="4" t="str">
        <f t="shared" si="150"/>
        <v>Jul-2025</v>
      </c>
      <c r="D1626" s="24">
        <f t="shared" si="151"/>
        <v>2025</v>
      </c>
      <c r="E1626" s="4" t="str">
        <f>Cleaned_SalesTable!C1626</f>
        <v>CUST1351</v>
      </c>
      <c r="F1626" s="4" t="str">
        <f>VLOOKUP(E1626,Cleaned_CustomerTable!$A:$H,2,FALSE())</f>
        <v>Jeffrey Mccarthy</v>
      </c>
      <c r="G1626" s="24">
        <f>VLOOKUP(E1626,Cleaned_CustomerTable!$A:$H,3,FALSE())</f>
        <v>25</v>
      </c>
      <c r="H1626" s="4" t="str">
        <f>VLOOKUP(E1626,Cleaned_CustomerTable!$A:$H,8,FALSE())</f>
        <v>Bronze</v>
      </c>
      <c r="I1626" s="4" t="str">
        <f>VLOOKUP(E1626,Cleaned_CustomerTable!$A:$H,6,FALSE())</f>
        <v>Nebraska</v>
      </c>
      <c r="J1626" s="4" t="str">
        <f>Cleaned_SalesTable!D1626</f>
        <v>PROD86</v>
      </c>
      <c r="K1626" s="4" t="str">
        <f>VLOOKUP(J1626,Cleaned_ProductTable!$A:$F,2,FALSE())</f>
        <v>Kitchen Cutting Board</v>
      </c>
      <c r="L1626" s="4" t="str">
        <f>VLOOKUP(J1626,Cleaned_ProductTable!$A:$F,3,FALSE())</f>
        <v>Home</v>
      </c>
      <c r="M1626" s="4" t="str">
        <f>VLOOKUP(J1626,Cleaned_ProductTable!$A:$F,4,FALSE())</f>
        <v>Taylor, Dodson and Johnston</v>
      </c>
      <c r="N1626" s="4">
        <f>VLOOKUP(J1626,Cleaned_ProductTable!$A:$F,5,FALSE())</f>
        <v>176.07</v>
      </c>
      <c r="O1626" s="4" t="str">
        <f>Cleaned_SalesTable!E1626</f>
        <v>STORE16</v>
      </c>
      <c r="P1626" s="4" t="str">
        <f>VLOOKUP(O1626,Cleaned_StoreTable!$A:$F,2,FALSE())</f>
        <v>Frederick-Wright</v>
      </c>
      <c r="Q1626" s="4" t="str">
        <f>VLOOKUP(O1626,Cleaned_StoreTable!$A:$F,3,FALSE())</f>
        <v>West</v>
      </c>
      <c r="R1626" s="4" t="str">
        <f>VLOOKUP(O1626,Cleaned_StoreTable!$A:$F,5,FALSE())</f>
        <v>Flagship</v>
      </c>
      <c r="S1626" s="4">
        <f>Cleaned_SalesTable!F1626</f>
        <v>4</v>
      </c>
      <c r="T1626" s="9">
        <f>Cleaned_SalesTable!G1626</f>
        <v>164.93</v>
      </c>
      <c r="U1626" s="8">
        <f>Cleaned_SalesTable!H1626</f>
        <v>0.11</v>
      </c>
      <c r="V1626" s="4" t="str">
        <f>Cleaned_SalesTable!I1626</f>
        <v>Credit Card</v>
      </c>
      <c r="W1626" s="9">
        <f>Cleaned_SalesTable!J1626</f>
        <v>587.1508</v>
      </c>
      <c r="X1626" s="9">
        <f t="shared" si="152"/>
        <v>704.28</v>
      </c>
      <c r="Y1626" s="9">
        <f t="shared" si="153"/>
        <v>-117.13</v>
      </c>
      <c r="Z1626" s="10">
        <f t="shared" si="154"/>
        <v>-0.19950000000000001</v>
      </c>
      <c r="AA1626" s="4" t="str">
        <f t="shared" si="155"/>
        <v>Standard</v>
      </c>
    </row>
    <row r="1627" spans="1:27" ht="15" customHeight="1" x14ac:dyDescent="0.3">
      <c r="A1627" s="4" t="str">
        <f>Cleaned_SalesTable!A1627</f>
        <v>SALE1625</v>
      </c>
      <c r="B1627" s="26">
        <f>Cleaned_SalesTable!B1627</f>
        <v>45569</v>
      </c>
      <c r="C1627" s="4" t="str">
        <f t="shared" si="150"/>
        <v>Oct-2024</v>
      </c>
      <c r="D1627" s="24">
        <f t="shared" si="151"/>
        <v>2024</v>
      </c>
      <c r="E1627" s="4" t="str">
        <f>Cleaned_SalesTable!C1627</f>
        <v>CUST1249</v>
      </c>
      <c r="F1627" s="4" t="str">
        <f>VLOOKUP(E1627,Cleaned_CustomerTable!$A:$H,2,FALSE())</f>
        <v>Lauren George</v>
      </c>
      <c r="G1627" s="24">
        <f>VLOOKUP(E1627,Cleaned_CustomerTable!$A:$H,3,FALSE())</f>
        <v>41</v>
      </c>
      <c r="H1627" s="4" t="str">
        <f>VLOOKUP(E1627,Cleaned_CustomerTable!$A:$H,8,FALSE())</f>
        <v>Gold</v>
      </c>
      <c r="I1627" s="4" t="str">
        <f>VLOOKUP(E1627,Cleaned_CustomerTable!$A:$H,6,FALSE())</f>
        <v>New York</v>
      </c>
      <c r="J1627" s="4" t="str">
        <f>Cleaned_SalesTable!D1627</f>
        <v>PROD15</v>
      </c>
      <c r="K1627" s="4" t="str">
        <f>VLOOKUP(J1627,Cleaned_ProductTable!$A:$F,2,FALSE())</f>
        <v>4K Home Projector</v>
      </c>
      <c r="L1627" s="4" t="str">
        <f>VLOOKUP(J1627,Cleaned_ProductTable!$A:$F,3,FALSE())</f>
        <v>Electronics</v>
      </c>
      <c r="M1627" s="4" t="str">
        <f>VLOOKUP(J1627,Cleaned_ProductTable!$A:$F,4,FALSE())</f>
        <v>Thomas LLC</v>
      </c>
      <c r="N1627" s="4">
        <f>VLOOKUP(J1627,Cleaned_ProductTable!$A:$F,5,FALSE())</f>
        <v>465.34</v>
      </c>
      <c r="O1627" s="4" t="str">
        <f>Cleaned_SalesTable!E1627</f>
        <v>STORE7</v>
      </c>
      <c r="P1627" s="4" t="str">
        <f>VLOOKUP(O1627,Cleaned_StoreTable!$A:$F,2,FALSE())</f>
        <v>Martinez-Mullins</v>
      </c>
      <c r="Q1627" s="4" t="str">
        <f>VLOOKUP(O1627,Cleaned_StoreTable!$A:$F,3,FALSE())</f>
        <v>South</v>
      </c>
      <c r="R1627" s="4" t="str">
        <f>VLOOKUP(O1627,Cleaned_StoreTable!$A:$F,5,FALSE())</f>
        <v>Online</v>
      </c>
      <c r="S1627" s="4">
        <f>Cleaned_SalesTable!F1627</f>
        <v>3</v>
      </c>
      <c r="T1627" s="9">
        <f>Cleaned_SalesTable!G1627</f>
        <v>326.66000000000003</v>
      </c>
      <c r="U1627" s="8">
        <f>Cleaned_SalesTable!H1627</f>
        <v>0.28000000000000003</v>
      </c>
      <c r="V1627" s="4" t="str">
        <f>Cleaned_SalesTable!I1627</f>
        <v>COD</v>
      </c>
      <c r="W1627" s="9">
        <f>Cleaned_SalesTable!J1627</f>
        <v>705.5856</v>
      </c>
      <c r="X1627" s="9">
        <f t="shared" si="152"/>
        <v>1396.02</v>
      </c>
      <c r="Y1627" s="9">
        <f t="shared" si="153"/>
        <v>-690.43</v>
      </c>
      <c r="Z1627" s="10">
        <f t="shared" si="154"/>
        <v>-0.97850000000000004</v>
      </c>
      <c r="AA1627" s="4" t="str">
        <f t="shared" si="155"/>
        <v>Standard</v>
      </c>
    </row>
    <row r="1628" spans="1:27" ht="15" customHeight="1" x14ac:dyDescent="0.3">
      <c r="A1628" s="4" t="str">
        <f>Cleaned_SalesTable!A1628</f>
        <v>SALE1626</v>
      </c>
      <c r="B1628" s="26">
        <f>Cleaned_SalesTable!B1628</f>
        <v>45382</v>
      </c>
      <c r="C1628" s="4" t="str">
        <f t="shared" si="150"/>
        <v>Mar-2024</v>
      </c>
      <c r="D1628" s="24">
        <f t="shared" si="151"/>
        <v>2024</v>
      </c>
      <c r="E1628" s="4" t="str">
        <f>Cleaned_SalesTable!C1628</f>
        <v>CUST1182</v>
      </c>
      <c r="F1628" s="4" t="str">
        <f>VLOOKUP(E1628,Cleaned_CustomerTable!$A:$H,2,FALSE())</f>
        <v>Melissa Hamilton</v>
      </c>
      <c r="G1628" s="24">
        <f>VLOOKUP(E1628,Cleaned_CustomerTable!$A:$H,3,FALSE())</f>
        <v>23</v>
      </c>
      <c r="H1628" s="4" t="str">
        <f>VLOOKUP(E1628,Cleaned_CustomerTable!$A:$H,8,FALSE())</f>
        <v>Silver</v>
      </c>
      <c r="I1628" s="4" t="str">
        <f>VLOOKUP(E1628,Cleaned_CustomerTable!$A:$H,6,FALSE())</f>
        <v>Oklahoma</v>
      </c>
      <c r="J1628" s="4" t="str">
        <f>Cleaned_SalesTable!D1628</f>
        <v>PROD1</v>
      </c>
      <c r="K1628" s="4" t="str">
        <f>VLOOKUP(J1628,Cleaned_ProductTable!$A:$F,2,FALSE())</f>
        <v>Men's Graphic T-Shirt</v>
      </c>
      <c r="L1628" s="4" t="str">
        <f>VLOOKUP(J1628,Cleaned_ProductTable!$A:$F,3,FALSE())</f>
        <v>Clothing</v>
      </c>
      <c r="M1628" s="4" t="str">
        <f>VLOOKUP(J1628,Cleaned_ProductTable!$A:$F,4,FALSE())</f>
        <v>Terry-Moore</v>
      </c>
      <c r="N1628" s="4">
        <f>VLOOKUP(J1628,Cleaned_ProductTable!$A:$F,5,FALSE())</f>
        <v>342.56</v>
      </c>
      <c r="O1628" s="4" t="str">
        <f>Cleaned_SalesTable!E1628</f>
        <v>STORE15</v>
      </c>
      <c r="P1628" s="4" t="str">
        <f>VLOOKUP(O1628,Cleaned_StoreTable!$A:$F,2,FALSE())</f>
        <v>Shelton PLC</v>
      </c>
      <c r="Q1628" s="4" t="str">
        <f>VLOOKUP(O1628,Cleaned_StoreTable!$A:$F,3,FALSE())</f>
        <v>North</v>
      </c>
      <c r="R1628" s="4" t="str">
        <f>VLOOKUP(O1628,Cleaned_StoreTable!$A:$F,5,FALSE())</f>
        <v>Flagship</v>
      </c>
      <c r="S1628" s="4">
        <f>Cleaned_SalesTable!F1628</f>
        <v>2</v>
      </c>
      <c r="T1628" s="9">
        <f>Cleaned_SalesTable!G1628</f>
        <v>462.93</v>
      </c>
      <c r="U1628" s="8">
        <f>Cleaned_SalesTable!H1628</f>
        <v>0.17</v>
      </c>
      <c r="V1628" s="4" t="str">
        <f>Cleaned_SalesTable!I1628</f>
        <v>PayPal</v>
      </c>
      <c r="W1628" s="9">
        <f>Cleaned_SalesTable!J1628</f>
        <v>768.46379999999999</v>
      </c>
      <c r="X1628" s="9">
        <f t="shared" si="152"/>
        <v>685.12</v>
      </c>
      <c r="Y1628" s="9">
        <f t="shared" si="153"/>
        <v>83.34</v>
      </c>
      <c r="Z1628" s="10">
        <f t="shared" si="154"/>
        <v>0.1085</v>
      </c>
      <c r="AA1628" s="4" t="str">
        <f t="shared" si="155"/>
        <v>Standard</v>
      </c>
    </row>
    <row r="1629" spans="1:27" ht="15" customHeight="1" x14ac:dyDescent="0.3">
      <c r="A1629" s="4" t="str">
        <f>Cleaned_SalesTable!A1629</f>
        <v>SALE1627</v>
      </c>
      <c r="B1629" s="26">
        <f>Cleaned_SalesTable!B1629</f>
        <v>45885</v>
      </c>
      <c r="C1629" s="4" t="str">
        <f t="shared" si="150"/>
        <v>Aug-2025</v>
      </c>
      <c r="D1629" s="24">
        <f t="shared" si="151"/>
        <v>2025</v>
      </c>
      <c r="E1629" s="4" t="str">
        <f>Cleaned_SalesTable!C1629</f>
        <v>CUST1147</v>
      </c>
      <c r="F1629" s="4" t="str">
        <f>VLOOKUP(E1629,Cleaned_CustomerTable!$A:$H,2,FALSE())</f>
        <v>Rhonda Young</v>
      </c>
      <c r="G1629" s="24">
        <f>VLOOKUP(E1629,Cleaned_CustomerTable!$A:$H,3,FALSE())</f>
        <v>49</v>
      </c>
      <c r="H1629" s="4" t="str">
        <f>VLOOKUP(E1629,Cleaned_CustomerTable!$A:$H,8,FALSE())</f>
        <v>Platinum</v>
      </c>
      <c r="I1629" s="4" t="str">
        <f>VLOOKUP(E1629,Cleaned_CustomerTable!$A:$H,6,FALSE())</f>
        <v>Alaska</v>
      </c>
      <c r="J1629" s="4" t="str">
        <f>Cleaned_SalesTable!D1629</f>
        <v>PROD0</v>
      </c>
      <c r="K1629" s="4" t="str">
        <f>VLOOKUP(J1629,Cleaned_ProductTable!$A:$F,2,FALSE())</f>
        <v>Brother Laser Printer</v>
      </c>
      <c r="L1629" s="4" t="str">
        <f>VLOOKUP(J1629,Cleaned_ProductTable!$A:$F,3,FALSE())</f>
        <v>Electronics</v>
      </c>
      <c r="M1629" s="4" t="str">
        <f>VLOOKUP(J1629,Cleaned_ProductTable!$A:$F,4,FALSE())</f>
        <v>Hunt Inc</v>
      </c>
      <c r="N1629" s="4">
        <f>VLOOKUP(J1629,Cleaned_ProductTable!$A:$F,5,FALSE())</f>
        <v>112.42</v>
      </c>
      <c r="O1629" s="4" t="str">
        <f>Cleaned_SalesTable!E1629</f>
        <v>STORE16</v>
      </c>
      <c r="P1629" s="4" t="str">
        <f>VLOOKUP(O1629,Cleaned_StoreTable!$A:$F,2,FALSE())</f>
        <v>Frederick-Wright</v>
      </c>
      <c r="Q1629" s="4" t="str">
        <f>VLOOKUP(O1629,Cleaned_StoreTable!$A:$F,3,FALSE())</f>
        <v>West</v>
      </c>
      <c r="R1629" s="4" t="str">
        <f>VLOOKUP(O1629,Cleaned_StoreTable!$A:$F,5,FALSE())</f>
        <v>Flagship</v>
      </c>
      <c r="S1629" s="4">
        <f>Cleaned_SalesTable!F1629</f>
        <v>3</v>
      </c>
      <c r="T1629" s="9">
        <f>Cleaned_SalesTable!G1629</f>
        <v>60.26</v>
      </c>
      <c r="U1629" s="8">
        <f>Cleaned_SalesTable!H1629</f>
        <v>0.04</v>
      </c>
      <c r="V1629" s="4" t="str">
        <f>Cleaned_SalesTable!I1629</f>
        <v>Credit Card</v>
      </c>
      <c r="W1629" s="9">
        <f>Cleaned_SalesTable!J1629</f>
        <v>173.5488</v>
      </c>
      <c r="X1629" s="9">
        <f t="shared" si="152"/>
        <v>337.26</v>
      </c>
      <c r="Y1629" s="9">
        <f t="shared" si="153"/>
        <v>-163.71</v>
      </c>
      <c r="Z1629" s="10">
        <f t="shared" si="154"/>
        <v>-0.94330000000000003</v>
      </c>
      <c r="AA1629" s="4" t="str">
        <f t="shared" si="155"/>
        <v>Standard</v>
      </c>
    </row>
    <row r="1630" spans="1:27" ht="15" customHeight="1" x14ac:dyDescent="0.3">
      <c r="A1630" s="4" t="str">
        <f>Cleaned_SalesTable!A1630</f>
        <v>SALE1628</v>
      </c>
      <c r="B1630" s="26">
        <f>Cleaned_SalesTable!B1630</f>
        <v>45829</v>
      </c>
      <c r="C1630" s="4" t="str">
        <f t="shared" si="150"/>
        <v>Jun-2025</v>
      </c>
      <c r="D1630" s="24">
        <f t="shared" si="151"/>
        <v>2025</v>
      </c>
      <c r="E1630" s="4" t="str">
        <f>Cleaned_SalesTable!C1630</f>
        <v>CUST1071</v>
      </c>
      <c r="F1630" s="4" t="str">
        <f>VLOOKUP(E1630,Cleaned_CustomerTable!$A:$H,2,FALSE())</f>
        <v>Andrea Perez</v>
      </c>
      <c r="G1630" s="24">
        <f>VLOOKUP(E1630,Cleaned_CustomerTable!$A:$H,3,FALSE())</f>
        <v>61</v>
      </c>
      <c r="H1630" s="4" t="str">
        <f>VLOOKUP(E1630,Cleaned_CustomerTable!$A:$H,8,FALSE())</f>
        <v>Gold</v>
      </c>
      <c r="I1630" s="4" t="str">
        <f>VLOOKUP(E1630,Cleaned_CustomerTable!$A:$H,6,FALSE())</f>
        <v>New Mexico</v>
      </c>
      <c r="J1630" s="4" t="str">
        <f>Cleaned_SalesTable!D1630</f>
        <v>PROD34</v>
      </c>
      <c r="K1630" s="4" t="str">
        <f>VLOOKUP(J1630,Cleaned_ProductTable!$A:$F,2,FALSE())</f>
        <v>Gaming Mechanical Keyboard</v>
      </c>
      <c r="L1630" s="4" t="str">
        <f>VLOOKUP(J1630,Cleaned_ProductTable!$A:$F,3,FALSE())</f>
        <v>Electronics</v>
      </c>
      <c r="M1630" s="4" t="str">
        <f>VLOOKUP(J1630,Cleaned_ProductTable!$A:$F,4,FALSE())</f>
        <v>Lucero LLC</v>
      </c>
      <c r="N1630" s="4">
        <f>VLOOKUP(J1630,Cleaned_ProductTable!$A:$F,5,FALSE())</f>
        <v>419.28</v>
      </c>
      <c r="O1630" s="4" t="str">
        <f>Cleaned_SalesTable!E1630</f>
        <v>STORE9</v>
      </c>
      <c r="P1630" s="4" t="str">
        <f>VLOOKUP(O1630,Cleaned_StoreTable!$A:$F,2,FALSE())</f>
        <v>Moore, Padilla and Butler</v>
      </c>
      <c r="Q1630" s="4" t="str">
        <f>VLOOKUP(O1630,Cleaned_StoreTable!$A:$F,3,FALSE())</f>
        <v>South</v>
      </c>
      <c r="R1630" s="4" t="str">
        <f>VLOOKUP(O1630,Cleaned_StoreTable!$A:$F,5,FALSE())</f>
        <v>Flagship</v>
      </c>
      <c r="S1630" s="4">
        <f>Cleaned_SalesTable!F1630</f>
        <v>3</v>
      </c>
      <c r="T1630" s="9">
        <f>Cleaned_SalesTable!G1630</f>
        <v>109.5</v>
      </c>
      <c r="U1630" s="8">
        <f>Cleaned_SalesTable!H1630</f>
        <v>0.06</v>
      </c>
      <c r="V1630" s="4" t="str">
        <f>Cleaned_SalesTable!I1630</f>
        <v>COD</v>
      </c>
      <c r="W1630" s="9">
        <f>Cleaned_SalesTable!J1630</f>
        <v>308.79000000000002</v>
      </c>
      <c r="X1630" s="9">
        <f t="shared" si="152"/>
        <v>1257.8399999999999</v>
      </c>
      <c r="Y1630" s="9">
        <f t="shared" si="153"/>
        <v>-949.05</v>
      </c>
      <c r="Z1630" s="10">
        <f t="shared" si="154"/>
        <v>-3.0733999999999999</v>
      </c>
      <c r="AA1630" s="4" t="str">
        <f t="shared" si="155"/>
        <v>Standard</v>
      </c>
    </row>
    <row r="1631" spans="1:27" ht="15" customHeight="1" x14ac:dyDescent="0.3">
      <c r="A1631" s="4" t="str">
        <f>Cleaned_SalesTable!A1631</f>
        <v>SALE1629</v>
      </c>
      <c r="B1631" s="26">
        <f>Cleaned_SalesTable!B1631</f>
        <v>45721</v>
      </c>
      <c r="C1631" s="4" t="str">
        <f t="shared" si="150"/>
        <v>Mar-2025</v>
      </c>
      <c r="D1631" s="24">
        <f t="shared" si="151"/>
        <v>2025</v>
      </c>
      <c r="E1631" s="4" t="str">
        <f>Cleaned_SalesTable!C1631</f>
        <v>CUST1382</v>
      </c>
      <c r="F1631" s="4" t="str">
        <f>VLOOKUP(E1631,Cleaned_CustomerTable!$A:$H,2,FALSE())</f>
        <v>Martha Brown</v>
      </c>
      <c r="G1631" s="24">
        <f>VLOOKUP(E1631,Cleaned_CustomerTable!$A:$H,3,FALSE())</f>
        <v>20</v>
      </c>
      <c r="H1631" s="4" t="str">
        <f>VLOOKUP(E1631,Cleaned_CustomerTable!$A:$H,8,FALSE())</f>
        <v>Gold</v>
      </c>
      <c r="I1631" s="4" t="str">
        <f>VLOOKUP(E1631,Cleaned_CustomerTable!$A:$H,6,FALSE())</f>
        <v>California</v>
      </c>
      <c r="J1631" s="4" t="str">
        <f>Cleaned_SalesTable!D1631</f>
        <v>PROD70</v>
      </c>
      <c r="K1631" s="4" t="str">
        <f>VLOOKUP(J1631,Cleaned_ProductTable!$A:$F,2,FALSE())</f>
        <v>Kitchen Storage Rack</v>
      </c>
      <c r="L1631" s="4" t="str">
        <f>VLOOKUP(J1631,Cleaned_ProductTable!$A:$F,3,FALSE())</f>
        <v>Home</v>
      </c>
      <c r="M1631" s="4" t="str">
        <f>VLOOKUP(J1631,Cleaned_ProductTable!$A:$F,4,FALSE())</f>
        <v>Duran Group</v>
      </c>
      <c r="N1631" s="4">
        <f>VLOOKUP(J1631,Cleaned_ProductTable!$A:$F,5,FALSE())</f>
        <v>138.05000000000001</v>
      </c>
      <c r="O1631" s="4" t="str">
        <f>Cleaned_SalesTable!E1631</f>
        <v>STORE16</v>
      </c>
      <c r="P1631" s="4" t="str">
        <f>VLOOKUP(O1631,Cleaned_StoreTable!$A:$F,2,FALSE())</f>
        <v>Frederick-Wright</v>
      </c>
      <c r="Q1631" s="4" t="str">
        <f>VLOOKUP(O1631,Cleaned_StoreTable!$A:$F,3,FALSE())</f>
        <v>West</v>
      </c>
      <c r="R1631" s="4" t="str">
        <f>VLOOKUP(O1631,Cleaned_StoreTable!$A:$F,5,FALSE())</f>
        <v>Flagship</v>
      </c>
      <c r="S1631" s="4">
        <f>Cleaned_SalesTable!F1631</f>
        <v>1</v>
      </c>
      <c r="T1631" s="9">
        <f>Cleaned_SalesTable!G1631</f>
        <v>505.83</v>
      </c>
      <c r="U1631" s="8">
        <f>Cleaned_SalesTable!H1631</f>
        <v>0.14000000000000001</v>
      </c>
      <c r="V1631" s="4" t="str">
        <f>Cleaned_SalesTable!I1631</f>
        <v>COD</v>
      </c>
      <c r="W1631" s="9">
        <f>Cleaned_SalesTable!J1631</f>
        <v>435.0138</v>
      </c>
      <c r="X1631" s="9">
        <f t="shared" si="152"/>
        <v>138.05000000000001</v>
      </c>
      <c r="Y1631" s="9">
        <f t="shared" si="153"/>
        <v>296.95999999999998</v>
      </c>
      <c r="Z1631" s="10">
        <f t="shared" si="154"/>
        <v>0.68259999999999998</v>
      </c>
      <c r="AA1631" s="4" t="str">
        <f t="shared" si="155"/>
        <v>Standard</v>
      </c>
    </row>
    <row r="1632" spans="1:27" ht="15" customHeight="1" x14ac:dyDescent="0.3">
      <c r="A1632" s="4" t="str">
        <f>Cleaned_SalesTable!A1632</f>
        <v>SALE1630</v>
      </c>
      <c r="B1632" s="26">
        <f>Cleaned_SalesTable!B1632</f>
        <v>45511</v>
      </c>
      <c r="C1632" s="4" t="str">
        <f t="shared" si="150"/>
        <v>Aug-2024</v>
      </c>
      <c r="D1632" s="24">
        <f t="shared" si="151"/>
        <v>2024</v>
      </c>
      <c r="E1632" s="4" t="str">
        <f>Cleaned_SalesTable!C1632</f>
        <v>CUST1163</v>
      </c>
      <c r="F1632" s="4" t="str">
        <f>VLOOKUP(E1632,Cleaned_CustomerTable!$A:$H,2,FALSE())</f>
        <v>Joseph Jones</v>
      </c>
      <c r="G1632" s="24">
        <f>VLOOKUP(E1632,Cleaned_CustomerTable!$A:$H,3,FALSE())</f>
        <v>21</v>
      </c>
      <c r="H1632" s="4" t="str">
        <f>VLOOKUP(E1632,Cleaned_CustomerTable!$A:$H,8,FALSE())</f>
        <v>Bronze</v>
      </c>
      <c r="I1632" s="4" t="str">
        <f>VLOOKUP(E1632,Cleaned_CustomerTable!$A:$H,6,FALSE())</f>
        <v>Illinois</v>
      </c>
      <c r="J1632" s="4" t="str">
        <f>Cleaned_SalesTable!D1632</f>
        <v>PROD98</v>
      </c>
      <c r="K1632" s="4" t="str">
        <f>VLOOKUP(J1632,Cleaned_ProductTable!$A:$F,2,FALSE())</f>
        <v>Portable Bluetooth Speaker</v>
      </c>
      <c r="L1632" s="4" t="str">
        <f>VLOOKUP(J1632,Cleaned_ProductTable!$A:$F,3,FALSE())</f>
        <v>Electronics</v>
      </c>
      <c r="M1632" s="4" t="str">
        <f>VLOOKUP(J1632,Cleaned_ProductTable!$A:$F,4,FALSE())</f>
        <v>Flores-King</v>
      </c>
      <c r="N1632" s="4">
        <f>VLOOKUP(J1632,Cleaned_ProductTable!$A:$F,5,FALSE())</f>
        <v>431.67</v>
      </c>
      <c r="O1632" s="4" t="str">
        <f>Cleaned_SalesTable!E1632</f>
        <v>STORE10</v>
      </c>
      <c r="P1632" s="4" t="str">
        <f>VLOOKUP(O1632,Cleaned_StoreTable!$A:$F,2,FALSE())</f>
        <v>Hill, Wagner and Ballard</v>
      </c>
      <c r="Q1632" s="4" t="str">
        <f>VLOOKUP(O1632,Cleaned_StoreTable!$A:$F,3,FALSE())</f>
        <v>East</v>
      </c>
      <c r="R1632" s="4" t="str">
        <f>VLOOKUP(O1632,Cleaned_StoreTable!$A:$F,5,FALSE())</f>
        <v>Online</v>
      </c>
      <c r="S1632" s="4">
        <f>Cleaned_SalesTable!F1632</f>
        <v>2</v>
      </c>
      <c r="T1632" s="9">
        <f>Cleaned_SalesTable!G1632</f>
        <v>443.15</v>
      </c>
      <c r="U1632" s="8">
        <f>Cleaned_SalesTable!H1632</f>
        <v>0.27</v>
      </c>
      <c r="V1632" s="4" t="str">
        <f>Cleaned_SalesTable!I1632</f>
        <v>PayPal</v>
      </c>
      <c r="W1632" s="9">
        <f>Cleaned_SalesTable!J1632</f>
        <v>646.99900000000002</v>
      </c>
      <c r="X1632" s="9">
        <f t="shared" si="152"/>
        <v>863.34</v>
      </c>
      <c r="Y1632" s="9">
        <f t="shared" si="153"/>
        <v>-216.34</v>
      </c>
      <c r="Z1632" s="10">
        <f t="shared" si="154"/>
        <v>-0.33439999999999998</v>
      </c>
      <c r="AA1632" s="4" t="str">
        <f t="shared" si="155"/>
        <v>Standard</v>
      </c>
    </row>
    <row r="1633" spans="1:27" ht="15" customHeight="1" x14ac:dyDescent="0.3">
      <c r="A1633" s="4" t="str">
        <f>Cleaned_SalesTable!A1633</f>
        <v>SALE1631</v>
      </c>
      <c r="B1633" s="26">
        <f>Cleaned_SalesTable!B1633</f>
        <v>45739</v>
      </c>
      <c r="C1633" s="4" t="str">
        <f t="shared" si="150"/>
        <v>Mar-2025</v>
      </c>
      <c r="D1633" s="24">
        <f t="shared" si="151"/>
        <v>2025</v>
      </c>
      <c r="E1633" s="4" t="str">
        <f>Cleaned_SalesTable!C1633</f>
        <v>CUST1497</v>
      </c>
      <c r="F1633" s="4" t="str">
        <f>VLOOKUP(E1633,Cleaned_CustomerTable!$A:$H,2,FALSE())</f>
        <v>Sarah Marsh</v>
      </c>
      <c r="G1633" s="24">
        <f>VLOOKUP(E1633,Cleaned_CustomerTable!$A:$H,3,FALSE())</f>
        <v>47</v>
      </c>
      <c r="H1633" s="4" t="str">
        <f>VLOOKUP(E1633,Cleaned_CustomerTable!$A:$H,8,FALSE())</f>
        <v>Gold</v>
      </c>
      <c r="I1633" s="4" t="str">
        <f>VLOOKUP(E1633,Cleaned_CustomerTable!$A:$H,6,FALSE())</f>
        <v>New York</v>
      </c>
      <c r="J1633" s="4" t="str">
        <f>Cleaned_SalesTable!D1633</f>
        <v>PROD7</v>
      </c>
      <c r="K1633" s="4" t="str">
        <f>VLOOKUP(J1633,Cleaned_ProductTable!$A:$F,2,FALSE())</f>
        <v>LED Table Lamp</v>
      </c>
      <c r="L1633" s="4" t="str">
        <f>VLOOKUP(J1633,Cleaned_ProductTable!$A:$F,3,FALSE())</f>
        <v>Home</v>
      </c>
      <c r="M1633" s="4" t="str">
        <f>VLOOKUP(J1633,Cleaned_ProductTable!$A:$F,4,FALSE())</f>
        <v>Harrell LLC</v>
      </c>
      <c r="N1633" s="4">
        <f>VLOOKUP(J1633,Cleaned_ProductTable!$A:$F,5,FALSE())</f>
        <v>218.86</v>
      </c>
      <c r="O1633" s="4" t="str">
        <f>Cleaned_SalesTable!E1633</f>
        <v>STORE7</v>
      </c>
      <c r="P1633" s="4" t="str">
        <f>VLOOKUP(O1633,Cleaned_StoreTable!$A:$F,2,FALSE())</f>
        <v>Martinez-Mullins</v>
      </c>
      <c r="Q1633" s="4" t="str">
        <f>VLOOKUP(O1633,Cleaned_StoreTable!$A:$F,3,FALSE())</f>
        <v>South</v>
      </c>
      <c r="R1633" s="4" t="str">
        <f>VLOOKUP(O1633,Cleaned_StoreTable!$A:$F,5,FALSE())</f>
        <v>Online</v>
      </c>
      <c r="S1633" s="4">
        <f>Cleaned_SalesTable!F1633</f>
        <v>2</v>
      </c>
      <c r="T1633" s="9">
        <f>Cleaned_SalesTable!G1633</f>
        <v>784.26</v>
      </c>
      <c r="U1633" s="8">
        <f>Cleaned_SalesTable!H1633</f>
        <v>0.23</v>
      </c>
      <c r="V1633" s="4" t="str">
        <f>Cleaned_SalesTable!I1633</f>
        <v>PayPal</v>
      </c>
      <c r="W1633" s="9">
        <f>Cleaned_SalesTable!J1633</f>
        <v>1207.7603999999999</v>
      </c>
      <c r="X1633" s="9">
        <f t="shared" si="152"/>
        <v>437.72</v>
      </c>
      <c r="Y1633" s="9">
        <f t="shared" si="153"/>
        <v>770.04</v>
      </c>
      <c r="Z1633" s="10">
        <f t="shared" si="154"/>
        <v>0.63759999999999994</v>
      </c>
      <c r="AA1633" s="4" t="str">
        <f t="shared" si="155"/>
        <v>High Value</v>
      </c>
    </row>
    <row r="1634" spans="1:27" ht="15" customHeight="1" x14ac:dyDescent="0.3">
      <c r="A1634" s="4" t="str">
        <f>Cleaned_SalesTable!A1634</f>
        <v>SALE1632</v>
      </c>
      <c r="B1634" s="26">
        <f>Cleaned_SalesTable!B1634</f>
        <v>45533</v>
      </c>
      <c r="C1634" s="4" t="str">
        <f t="shared" si="150"/>
        <v>Aug-2024</v>
      </c>
      <c r="D1634" s="24">
        <f t="shared" si="151"/>
        <v>2024</v>
      </c>
      <c r="E1634" s="4" t="str">
        <f>Cleaned_SalesTable!C1634</f>
        <v>CUST1455</v>
      </c>
      <c r="F1634" s="4" t="str">
        <f>VLOOKUP(E1634,Cleaned_CustomerTable!$A:$H,2,FALSE())</f>
        <v>Tyler Weber</v>
      </c>
      <c r="G1634" s="24">
        <f>VLOOKUP(E1634,Cleaned_CustomerTable!$A:$H,3,FALSE())</f>
        <v>54</v>
      </c>
      <c r="H1634" s="4" t="str">
        <f>VLOOKUP(E1634,Cleaned_CustomerTable!$A:$H,8,FALSE())</f>
        <v>Gold</v>
      </c>
      <c r="I1634" s="4" t="str">
        <f>VLOOKUP(E1634,Cleaned_CustomerTable!$A:$H,6,FALSE())</f>
        <v>Illinois</v>
      </c>
      <c r="J1634" s="4" t="str">
        <f>Cleaned_SalesTable!D1634</f>
        <v>PROD39</v>
      </c>
      <c r="K1634" s="4" t="str">
        <f>VLOOKUP(J1634,Cleaned_ProductTable!$A:$F,2,FALSE())</f>
        <v>Portable Power Bank</v>
      </c>
      <c r="L1634" s="4" t="str">
        <f>VLOOKUP(J1634,Cleaned_ProductTable!$A:$F,3,FALSE())</f>
        <v>Electronics</v>
      </c>
      <c r="M1634" s="4" t="str">
        <f>VLOOKUP(J1634,Cleaned_ProductTable!$A:$F,4,FALSE())</f>
        <v>Cummings and Sons</v>
      </c>
      <c r="N1634" s="4">
        <f>VLOOKUP(J1634,Cleaned_ProductTable!$A:$F,5,FALSE())</f>
        <v>326.06</v>
      </c>
      <c r="O1634" s="4" t="str">
        <f>Cleaned_SalesTable!E1634</f>
        <v>STORE11</v>
      </c>
      <c r="P1634" s="4" t="str">
        <f>VLOOKUP(O1634,Cleaned_StoreTable!$A:$F,2,FALSE())</f>
        <v>Aguirre-Keller</v>
      </c>
      <c r="Q1634" s="4" t="str">
        <f>VLOOKUP(O1634,Cleaned_StoreTable!$A:$F,3,FALSE())</f>
        <v>South</v>
      </c>
      <c r="R1634" s="4" t="str">
        <f>VLOOKUP(O1634,Cleaned_StoreTable!$A:$F,5,FALSE())</f>
        <v>Online</v>
      </c>
      <c r="S1634" s="4">
        <f>Cleaned_SalesTable!F1634</f>
        <v>3</v>
      </c>
      <c r="T1634" s="9">
        <f>Cleaned_SalesTable!G1634</f>
        <v>590.30999999999995</v>
      </c>
      <c r="U1634" s="8">
        <f>Cleaned_SalesTable!H1634</f>
        <v>0.17</v>
      </c>
      <c r="V1634" s="4" t="str">
        <f>Cleaned_SalesTable!I1634</f>
        <v>PayPal</v>
      </c>
      <c r="W1634" s="9">
        <f>Cleaned_SalesTable!J1634</f>
        <v>1469.8719000000001</v>
      </c>
      <c r="X1634" s="9">
        <f t="shared" si="152"/>
        <v>978.18</v>
      </c>
      <c r="Y1634" s="9">
        <f t="shared" si="153"/>
        <v>491.69</v>
      </c>
      <c r="Z1634" s="10">
        <f t="shared" si="154"/>
        <v>0.33450000000000002</v>
      </c>
      <c r="AA1634" s="4" t="str">
        <f t="shared" si="155"/>
        <v>High Value</v>
      </c>
    </row>
    <row r="1635" spans="1:27" ht="15" customHeight="1" x14ac:dyDescent="0.3">
      <c r="A1635" s="4" t="str">
        <f>Cleaned_SalesTable!A1635</f>
        <v>SALE1633</v>
      </c>
      <c r="B1635" s="26">
        <f>Cleaned_SalesTable!B1635</f>
        <v>45553</v>
      </c>
      <c r="C1635" s="4" t="str">
        <f t="shared" si="150"/>
        <v>Sep-2024</v>
      </c>
      <c r="D1635" s="24">
        <f t="shared" si="151"/>
        <v>2024</v>
      </c>
      <c r="E1635" s="4" t="str">
        <f>Cleaned_SalesTable!C1635</f>
        <v>CUST1120</v>
      </c>
      <c r="F1635" s="4" t="str">
        <f>VLOOKUP(E1635,Cleaned_CustomerTable!$A:$H,2,FALSE())</f>
        <v>Jacob Hopkins</v>
      </c>
      <c r="G1635" s="24">
        <f>VLOOKUP(E1635,Cleaned_CustomerTable!$A:$H,3,FALSE())</f>
        <v>44</v>
      </c>
      <c r="H1635" s="4" t="str">
        <f>VLOOKUP(E1635,Cleaned_CustomerTable!$A:$H,8,FALSE())</f>
        <v>Platinum</v>
      </c>
      <c r="I1635" s="4" t="str">
        <f>VLOOKUP(E1635,Cleaned_CustomerTable!$A:$H,6,FALSE())</f>
        <v>Pennsylvania</v>
      </c>
      <c r="J1635" s="4" t="str">
        <f>Cleaned_SalesTable!D1635</f>
        <v>PROD69</v>
      </c>
      <c r="K1635" s="4" t="str">
        <f>VLOOKUP(J1635,Cleaned_ProductTable!$A:$F,2,FALSE())</f>
        <v>Men's Sports Shorts</v>
      </c>
      <c r="L1635" s="4" t="str">
        <f>VLOOKUP(J1635,Cleaned_ProductTable!$A:$F,3,FALSE())</f>
        <v>Clothing</v>
      </c>
      <c r="M1635" s="4" t="str">
        <f>VLOOKUP(J1635,Cleaned_ProductTable!$A:$F,4,FALSE())</f>
        <v>Fitzpatrick Ltd</v>
      </c>
      <c r="N1635" s="4">
        <f>VLOOKUP(J1635,Cleaned_ProductTable!$A:$F,5,FALSE())</f>
        <v>218.22</v>
      </c>
      <c r="O1635" s="4" t="str">
        <f>Cleaned_SalesTable!E1635</f>
        <v>STORE16</v>
      </c>
      <c r="P1635" s="4" t="str">
        <f>VLOOKUP(O1635,Cleaned_StoreTable!$A:$F,2,FALSE())</f>
        <v>Frederick-Wright</v>
      </c>
      <c r="Q1635" s="4" t="str">
        <f>VLOOKUP(O1635,Cleaned_StoreTable!$A:$F,3,FALSE())</f>
        <v>West</v>
      </c>
      <c r="R1635" s="4" t="str">
        <f>VLOOKUP(O1635,Cleaned_StoreTable!$A:$F,5,FALSE())</f>
        <v>Flagship</v>
      </c>
      <c r="S1635" s="4">
        <f>Cleaned_SalesTable!F1635</f>
        <v>1</v>
      </c>
      <c r="T1635" s="9">
        <f>Cleaned_SalesTable!G1635</f>
        <v>696.13</v>
      </c>
      <c r="U1635" s="8">
        <f>Cleaned_SalesTable!H1635</f>
        <v>0.06</v>
      </c>
      <c r="V1635" s="4" t="str">
        <f>Cleaned_SalesTable!I1635</f>
        <v>COD</v>
      </c>
      <c r="W1635" s="9">
        <f>Cleaned_SalesTable!J1635</f>
        <v>654.36220000000003</v>
      </c>
      <c r="X1635" s="9">
        <f t="shared" si="152"/>
        <v>218.22</v>
      </c>
      <c r="Y1635" s="9">
        <f t="shared" si="153"/>
        <v>436.14</v>
      </c>
      <c r="Z1635" s="10">
        <f t="shared" si="154"/>
        <v>0.66649999999999998</v>
      </c>
      <c r="AA1635" s="4" t="str">
        <f t="shared" si="155"/>
        <v>Standard</v>
      </c>
    </row>
    <row r="1636" spans="1:27" ht="15" customHeight="1" x14ac:dyDescent="0.3">
      <c r="A1636" s="4" t="str">
        <f>Cleaned_SalesTable!A1636</f>
        <v>SALE1634</v>
      </c>
      <c r="B1636" s="26">
        <f>Cleaned_SalesTable!B1636</f>
        <v>45341</v>
      </c>
      <c r="C1636" s="4" t="str">
        <f t="shared" si="150"/>
        <v>Feb-2024</v>
      </c>
      <c r="D1636" s="24">
        <f t="shared" si="151"/>
        <v>2024</v>
      </c>
      <c r="E1636" s="4" t="str">
        <f>Cleaned_SalesTable!C1636</f>
        <v>CUST1104</v>
      </c>
      <c r="F1636" s="4" t="str">
        <f>VLOOKUP(E1636,Cleaned_CustomerTable!$A:$H,2,FALSE())</f>
        <v>Christopher Lester</v>
      </c>
      <c r="G1636" s="24">
        <f>VLOOKUP(E1636,Cleaned_CustomerTable!$A:$H,3,FALSE())</f>
        <v>64</v>
      </c>
      <c r="H1636" s="4" t="str">
        <f>VLOOKUP(E1636,Cleaned_CustomerTable!$A:$H,8,FALSE())</f>
        <v>Silver</v>
      </c>
      <c r="I1636" s="4" t="str">
        <f>VLOOKUP(E1636,Cleaned_CustomerTable!$A:$H,6,FALSE())</f>
        <v>Georgia</v>
      </c>
      <c r="J1636" s="4" t="str">
        <f>Cleaned_SalesTable!D1636</f>
        <v>PROD51</v>
      </c>
      <c r="K1636" s="4" t="str">
        <f>VLOOKUP(J1636,Cleaned_ProductTable!$A:$F,2,FALSE())</f>
        <v>HDMI Cable – 2m</v>
      </c>
      <c r="L1636" s="4" t="str">
        <f>VLOOKUP(J1636,Cleaned_ProductTable!$A:$F,3,FALSE())</f>
        <v>Electronics</v>
      </c>
      <c r="M1636" s="4" t="str">
        <f>VLOOKUP(J1636,Cleaned_ProductTable!$A:$F,4,FALSE())</f>
        <v>Bautista, Green and Hale</v>
      </c>
      <c r="N1636" s="4">
        <f>VLOOKUP(J1636,Cleaned_ProductTable!$A:$F,5,FALSE())</f>
        <v>88.49</v>
      </c>
      <c r="O1636" s="4" t="str">
        <f>Cleaned_SalesTable!E1636</f>
        <v>STORE6</v>
      </c>
      <c r="P1636" s="4" t="str">
        <f>VLOOKUP(O1636,Cleaned_StoreTable!$A:$F,2,FALSE())</f>
        <v>Benson-Elliott</v>
      </c>
      <c r="Q1636" s="4" t="str">
        <f>VLOOKUP(O1636,Cleaned_StoreTable!$A:$F,3,FALSE())</f>
        <v>East</v>
      </c>
      <c r="R1636" s="4" t="str">
        <f>VLOOKUP(O1636,Cleaned_StoreTable!$A:$F,5,FALSE())</f>
        <v>Online</v>
      </c>
      <c r="S1636" s="4">
        <f>Cleaned_SalesTable!F1636</f>
        <v>4</v>
      </c>
      <c r="T1636" s="9">
        <f>Cleaned_SalesTable!G1636</f>
        <v>194.39</v>
      </c>
      <c r="U1636" s="8">
        <f>Cleaned_SalesTable!H1636</f>
        <v>0.25</v>
      </c>
      <c r="V1636" s="4" t="str">
        <f>Cleaned_SalesTable!I1636</f>
        <v>Credit Card</v>
      </c>
      <c r="W1636" s="9">
        <f>Cleaned_SalesTable!J1636</f>
        <v>583.16999999999996</v>
      </c>
      <c r="X1636" s="9">
        <f t="shared" si="152"/>
        <v>353.96</v>
      </c>
      <c r="Y1636" s="9">
        <f t="shared" si="153"/>
        <v>229.21</v>
      </c>
      <c r="Z1636" s="10">
        <f t="shared" si="154"/>
        <v>0.39300000000000002</v>
      </c>
      <c r="AA1636" s="4" t="str">
        <f t="shared" si="155"/>
        <v>Standard</v>
      </c>
    </row>
    <row r="1637" spans="1:27" ht="15" customHeight="1" x14ac:dyDescent="0.3">
      <c r="A1637" s="4" t="str">
        <f>Cleaned_SalesTable!A1637</f>
        <v>SALE1635</v>
      </c>
      <c r="B1637" s="26">
        <f>Cleaned_SalesTable!B1637</f>
        <v>45430</v>
      </c>
      <c r="C1637" s="4" t="str">
        <f t="shared" si="150"/>
        <v>May-2024</v>
      </c>
      <c r="D1637" s="24">
        <f t="shared" si="151"/>
        <v>2024</v>
      </c>
      <c r="E1637" s="4" t="str">
        <f>Cleaned_SalesTable!C1637</f>
        <v>CUST1330</v>
      </c>
      <c r="F1637" s="4" t="str">
        <f>VLOOKUP(E1637,Cleaned_CustomerTable!$A:$H,2,FALSE())</f>
        <v>Pamela Mcguire</v>
      </c>
      <c r="G1637" s="24">
        <f>VLOOKUP(E1637,Cleaned_CustomerTable!$A:$H,3,FALSE())</f>
        <v>54</v>
      </c>
      <c r="H1637" s="4" t="str">
        <f>VLOOKUP(E1637,Cleaned_CustomerTable!$A:$H,8,FALSE())</f>
        <v>Platinum</v>
      </c>
      <c r="I1637" s="4" t="str">
        <f>VLOOKUP(E1637,Cleaned_CustomerTable!$A:$H,6,FALSE())</f>
        <v>Illinois</v>
      </c>
      <c r="J1637" s="4" t="str">
        <f>Cleaned_SalesTable!D1637</f>
        <v>PROD33</v>
      </c>
      <c r="K1637" s="4" t="str">
        <f>VLOOKUP(J1637,Cleaned_ProductTable!$A:$F,2,FALSE())</f>
        <v>Modern Wall Clock</v>
      </c>
      <c r="L1637" s="4" t="str">
        <f>VLOOKUP(J1637,Cleaned_ProductTable!$A:$F,3,FALSE())</f>
        <v>Home</v>
      </c>
      <c r="M1637" s="4" t="str">
        <f>VLOOKUP(J1637,Cleaned_ProductTable!$A:$F,4,FALSE())</f>
        <v>Weiss-Watson</v>
      </c>
      <c r="N1637" s="4">
        <f>VLOOKUP(J1637,Cleaned_ProductTable!$A:$F,5,FALSE())</f>
        <v>179.77</v>
      </c>
      <c r="O1637" s="4" t="str">
        <f>Cleaned_SalesTable!E1637</f>
        <v>STORE1</v>
      </c>
      <c r="P1637" s="4" t="str">
        <f>VLOOKUP(O1637,Cleaned_StoreTable!$A:$F,2,FALSE())</f>
        <v>Martinez, Adkins and Johnson</v>
      </c>
      <c r="Q1637" s="4" t="str">
        <f>VLOOKUP(O1637,Cleaned_StoreTable!$A:$F,3,FALSE())</f>
        <v>North</v>
      </c>
      <c r="R1637" s="4" t="str">
        <f>VLOOKUP(O1637,Cleaned_StoreTable!$A:$F,5,FALSE())</f>
        <v>Flagship</v>
      </c>
      <c r="S1637" s="4">
        <f>Cleaned_SalesTable!F1637</f>
        <v>1</v>
      </c>
      <c r="T1637" s="9">
        <f>Cleaned_SalesTable!G1637</f>
        <v>339.7</v>
      </c>
      <c r="U1637" s="8">
        <f>Cleaned_SalesTable!H1637</f>
        <v>0.1</v>
      </c>
      <c r="V1637" s="4" t="str">
        <f>Cleaned_SalesTable!I1637</f>
        <v>Credit Card</v>
      </c>
      <c r="W1637" s="9">
        <f>Cleaned_SalesTable!J1637</f>
        <v>305.73</v>
      </c>
      <c r="X1637" s="9">
        <f t="shared" si="152"/>
        <v>179.77</v>
      </c>
      <c r="Y1637" s="9">
        <f t="shared" si="153"/>
        <v>125.96</v>
      </c>
      <c r="Z1637" s="10">
        <f t="shared" si="154"/>
        <v>0.41199999999999998</v>
      </c>
      <c r="AA1637" s="4" t="str">
        <f t="shared" si="155"/>
        <v>Standard</v>
      </c>
    </row>
    <row r="1638" spans="1:27" ht="15" customHeight="1" x14ac:dyDescent="0.3">
      <c r="A1638" s="4" t="str">
        <f>Cleaned_SalesTable!A1638</f>
        <v>SALE1636</v>
      </c>
      <c r="B1638" s="26">
        <f>Cleaned_SalesTable!B1638</f>
        <v>45912</v>
      </c>
      <c r="C1638" s="4" t="str">
        <f t="shared" si="150"/>
        <v>Sep-2025</v>
      </c>
      <c r="D1638" s="24">
        <f t="shared" si="151"/>
        <v>2025</v>
      </c>
      <c r="E1638" s="4" t="str">
        <f>Cleaned_SalesTable!C1638</f>
        <v>CUST1048</v>
      </c>
      <c r="F1638" s="4" t="str">
        <f>VLOOKUP(E1638,Cleaned_CustomerTable!$A:$H,2,FALSE())</f>
        <v>April Mullins</v>
      </c>
      <c r="G1638" s="24">
        <f>VLOOKUP(E1638,Cleaned_CustomerTable!$A:$H,3,FALSE())</f>
        <v>54</v>
      </c>
      <c r="H1638" s="4" t="str">
        <f>VLOOKUP(E1638,Cleaned_CustomerTable!$A:$H,8,FALSE())</f>
        <v>Platinum</v>
      </c>
      <c r="I1638" s="4" t="str">
        <f>VLOOKUP(E1638,Cleaned_CustomerTable!$A:$H,6,FALSE())</f>
        <v>North Carolina</v>
      </c>
      <c r="J1638" s="4" t="str">
        <f>Cleaned_SalesTable!D1638</f>
        <v>PROD68</v>
      </c>
      <c r="K1638" s="4" t="str">
        <f>VLOOKUP(J1638,Cleaned_ProductTable!$A:$F,2,FALSE())</f>
        <v>Wooden Nightstand</v>
      </c>
      <c r="L1638" s="4" t="str">
        <f>VLOOKUP(J1638,Cleaned_ProductTable!$A:$F,3,FALSE())</f>
        <v>Home</v>
      </c>
      <c r="M1638" s="4" t="str">
        <f>VLOOKUP(J1638,Cleaned_ProductTable!$A:$F,4,FALSE())</f>
        <v>Wolfe, Ross and Hester</v>
      </c>
      <c r="N1638" s="4">
        <f>VLOOKUP(J1638,Cleaned_ProductTable!$A:$F,5,FALSE())</f>
        <v>243.7</v>
      </c>
      <c r="O1638" s="4" t="str">
        <f>Cleaned_SalesTable!E1638</f>
        <v>STORE13</v>
      </c>
      <c r="P1638" s="4" t="str">
        <f>VLOOKUP(O1638,Cleaned_StoreTable!$A:$F,2,FALSE())</f>
        <v>Gardner, Humphrey and Contreras</v>
      </c>
      <c r="Q1638" s="4" t="str">
        <f>VLOOKUP(O1638,Cleaned_StoreTable!$A:$F,3,FALSE())</f>
        <v>East</v>
      </c>
      <c r="R1638" s="4" t="str">
        <f>VLOOKUP(O1638,Cleaned_StoreTable!$A:$F,5,FALSE())</f>
        <v>Flagship</v>
      </c>
      <c r="S1638" s="4">
        <f>Cleaned_SalesTable!F1638</f>
        <v>4</v>
      </c>
      <c r="T1638" s="9">
        <f>Cleaned_SalesTable!G1638</f>
        <v>463.16</v>
      </c>
      <c r="U1638" s="8">
        <f>Cleaned_SalesTable!H1638</f>
        <v>0.27</v>
      </c>
      <c r="V1638" s="4" t="str">
        <f>Cleaned_SalesTable!I1638</f>
        <v>PayPal</v>
      </c>
      <c r="W1638" s="9">
        <f>Cleaned_SalesTable!J1638</f>
        <v>1352.4272000000001</v>
      </c>
      <c r="X1638" s="9">
        <f t="shared" si="152"/>
        <v>974.8</v>
      </c>
      <c r="Y1638" s="9">
        <f t="shared" si="153"/>
        <v>377.63</v>
      </c>
      <c r="Z1638" s="10">
        <f t="shared" si="154"/>
        <v>0.2792</v>
      </c>
      <c r="AA1638" s="4" t="str">
        <f t="shared" si="155"/>
        <v>High Value</v>
      </c>
    </row>
    <row r="1639" spans="1:27" ht="15" customHeight="1" x14ac:dyDescent="0.3">
      <c r="A1639" s="4" t="str">
        <f>Cleaned_SalesTable!A1639</f>
        <v>SALE1637</v>
      </c>
      <c r="B1639" s="26">
        <f>Cleaned_SalesTable!B1639</f>
        <v>45709</v>
      </c>
      <c r="C1639" s="4" t="str">
        <f t="shared" si="150"/>
        <v>Feb-2025</v>
      </c>
      <c r="D1639" s="24">
        <f t="shared" si="151"/>
        <v>2025</v>
      </c>
      <c r="E1639" s="4" t="str">
        <f>Cleaned_SalesTable!C1639</f>
        <v>CUST1107</v>
      </c>
      <c r="F1639" s="4" t="str">
        <f>VLOOKUP(E1639,Cleaned_CustomerTable!$A:$H,2,FALSE())</f>
        <v>Erica Carney</v>
      </c>
      <c r="G1639" s="24">
        <f>VLOOKUP(E1639,Cleaned_CustomerTable!$A:$H,3,FALSE())</f>
        <v>62</v>
      </c>
      <c r="H1639" s="4" t="str">
        <f>VLOOKUP(E1639,Cleaned_CustomerTable!$A:$H,8,FALSE())</f>
        <v>Platinum</v>
      </c>
      <c r="I1639" s="4" t="str">
        <f>VLOOKUP(E1639,Cleaned_CustomerTable!$A:$H,6,FALSE())</f>
        <v>North Dakota</v>
      </c>
      <c r="J1639" s="4" t="str">
        <f>Cleaned_SalesTable!D1639</f>
        <v>PROD5</v>
      </c>
      <c r="K1639" s="4" t="str">
        <f>VLOOKUP(J1639,Cleaned_ProductTable!$A:$F,2,FALSE())</f>
        <v>Men's Leather Belt</v>
      </c>
      <c r="L1639" s="4" t="str">
        <f>VLOOKUP(J1639,Cleaned_ProductTable!$A:$F,3,FALSE())</f>
        <v>Clothing</v>
      </c>
      <c r="M1639" s="4" t="str">
        <f>VLOOKUP(J1639,Cleaned_ProductTable!$A:$F,4,FALSE())</f>
        <v>Baldwin, Garza and Gonzalez</v>
      </c>
      <c r="N1639" s="4">
        <f>VLOOKUP(J1639,Cleaned_ProductTable!$A:$F,5,FALSE())</f>
        <v>261</v>
      </c>
      <c r="O1639" s="4" t="str">
        <f>Cleaned_SalesTable!E1639</f>
        <v>STORE10</v>
      </c>
      <c r="P1639" s="4" t="str">
        <f>VLOOKUP(O1639,Cleaned_StoreTable!$A:$F,2,FALSE())</f>
        <v>Hill, Wagner and Ballard</v>
      </c>
      <c r="Q1639" s="4" t="str">
        <f>VLOOKUP(O1639,Cleaned_StoreTable!$A:$F,3,FALSE())</f>
        <v>East</v>
      </c>
      <c r="R1639" s="4" t="str">
        <f>VLOOKUP(O1639,Cleaned_StoreTable!$A:$F,5,FALSE())</f>
        <v>Online</v>
      </c>
      <c r="S1639" s="4">
        <f>Cleaned_SalesTable!F1639</f>
        <v>2</v>
      </c>
      <c r="T1639" s="9">
        <f>Cleaned_SalesTable!G1639</f>
        <v>824.91</v>
      </c>
      <c r="U1639" s="8">
        <f>Cleaned_SalesTable!H1639</f>
        <v>0.09</v>
      </c>
      <c r="V1639" s="4" t="str">
        <f>Cleaned_SalesTable!I1639</f>
        <v>Credit Card</v>
      </c>
      <c r="W1639" s="9">
        <f>Cleaned_SalesTable!J1639</f>
        <v>1501.3362</v>
      </c>
      <c r="X1639" s="9">
        <f t="shared" si="152"/>
        <v>522</v>
      </c>
      <c r="Y1639" s="9">
        <f t="shared" si="153"/>
        <v>979.34</v>
      </c>
      <c r="Z1639" s="10">
        <f t="shared" si="154"/>
        <v>0.65229999999999999</v>
      </c>
      <c r="AA1639" s="4" t="str">
        <f t="shared" si="155"/>
        <v>High Value</v>
      </c>
    </row>
    <row r="1640" spans="1:27" ht="15" customHeight="1" x14ac:dyDescent="0.3">
      <c r="A1640" s="4" t="str">
        <f>Cleaned_SalesTable!A1640</f>
        <v>SALE1638</v>
      </c>
      <c r="B1640" s="26">
        <f>Cleaned_SalesTable!B1640</f>
        <v>45520</v>
      </c>
      <c r="C1640" s="4" t="str">
        <f t="shared" si="150"/>
        <v>Aug-2024</v>
      </c>
      <c r="D1640" s="24">
        <f t="shared" si="151"/>
        <v>2024</v>
      </c>
      <c r="E1640" s="4" t="str">
        <f>Cleaned_SalesTable!C1640</f>
        <v>CUST1070</v>
      </c>
      <c r="F1640" s="4" t="str">
        <f>VLOOKUP(E1640,Cleaned_CustomerTable!$A:$H,2,FALSE())</f>
        <v>Eric Singh</v>
      </c>
      <c r="G1640" s="24">
        <f>VLOOKUP(E1640,Cleaned_CustomerTable!$A:$H,3,FALSE())</f>
        <v>29</v>
      </c>
      <c r="H1640" s="4" t="str">
        <f>VLOOKUP(E1640,Cleaned_CustomerTable!$A:$H,8,FALSE())</f>
        <v>Gold</v>
      </c>
      <c r="I1640" s="4" t="str">
        <f>VLOOKUP(E1640,Cleaned_CustomerTable!$A:$H,6,FALSE())</f>
        <v>New Mexico</v>
      </c>
      <c r="J1640" s="4" t="str">
        <f>Cleaned_SalesTable!D1640</f>
        <v>PROD5</v>
      </c>
      <c r="K1640" s="4" t="str">
        <f>VLOOKUP(J1640,Cleaned_ProductTable!$A:$F,2,FALSE())</f>
        <v>Men's Leather Belt</v>
      </c>
      <c r="L1640" s="4" t="str">
        <f>VLOOKUP(J1640,Cleaned_ProductTable!$A:$F,3,FALSE())</f>
        <v>Clothing</v>
      </c>
      <c r="M1640" s="4" t="str">
        <f>VLOOKUP(J1640,Cleaned_ProductTable!$A:$F,4,FALSE())</f>
        <v>Baldwin, Garza and Gonzalez</v>
      </c>
      <c r="N1640" s="4">
        <f>VLOOKUP(J1640,Cleaned_ProductTable!$A:$F,5,FALSE())</f>
        <v>261</v>
      </c>
      <c r="O1640" s="4" t="str">
        <f>Cleaned_SalesTable!E1640</f>
        <v>STORE2</v>
      </c>
      <c r="P1640" s="4" t="str">
        <f>VLOOKUP(O1640,Cleaned_StoreTable!$A:$F,2,FALSE())</f>
        <v>Black-Horn</v>
      </c>
      <c r="Q1640" s="4" t="str">
        <f>VLOOKUP(O1640,Cleaned_StoreTable!$A:$F,3,FALSE())</f>
        <v>South</v>
      </c>
      <c r="R1640" s="4" t="str">
        <f>VLOOKUP(O1640,Cleaned_StoreTable!$A:$F,5,FALSE())</f>
        <v>Outlet</v>
      </c>
      <c r="S1640" s="4">
        <f>Cleaned_SalesTable!F1640</f>
        <v>4</v>
      </c>
      <c r="T1640" s="9">
        <f>Cleaned_SalesTable!G1640</f>
        <v>796.89</v>
      </c>
      <c r="U1640" s="8">
        <f>Cleaned_SalesTable!H1640</f>
        <v>0.17</v>
      </c>
      <c r="V1640" s="4" t="str">
        <f>Cleaned_SalesTable!I1640</f>
        <v>Credit Card</v>
      </c>
      <c r="W1640" s="9">
        <f>Cleaned_SalesTable!J1640</f>
        <v>2645.6747999999998</v>
      </c>
      <c r="X1640" s="9">
        <f t="shared" si="152"/>
        <v>1044</v>
      </c>
      <c r="Y1640" s="9">
        <f t="shared" si="153"/>
        <v>1601.67</v>
      </c>
      <c r="Z1640" s="10">
        <f t="shared" si="154"/>
        <v>0.60540000000000005</v>
      </c>
      <c r="AA1640" s="4" t="str">
        <f t="shared" si="155"/>
        <v>High Value</v>
      </c>
    </row>
    <row r="1641" spans="1:27" ht="15" customHeight="1" x14ac:dyDescent="0.3">
      <c r="A1641" s="4" t="str">
        <f>Cleaned_SalesTable!A1641</f>
        <v>SALE1639</v>
      </c>
      <c r="B1641" s="26">
        <f>Cleaned_SalesTable!B1641</f>
        <v>45478</v>
      </c>
      <c r="C1641" s="4" t="str">
        <f t="shared" si="150"/>
        <v>Jul-2024</v>
      </c>
      <c r="D1641" s="24">
        <f t="shared" si="151"/>
        <v>2024</v>
      </c>
      <c r="E1641" s="4" t="str">
        <f>Cleaned_SalesTable!C1641</f>
        <v>CUST1240</v>
      </c>
      <c r="F1641" s="4" t="str">
        <f>VLOOKUP(E1641,Cleaned_CustomerTable!$A:$H,2,FALSE())</f>
        <v>William Hull</v>
      </c>
      <c r="G1641" s="24">
        <f>VLOOKUP(E1641,Cleaned_CustomerTable!$A:$H,3,FALSE())</f>
        <v>59</v>
      </c>
      <c r="H1641" s="4" t="str">
        <f>VLOOKUP(E1641,Cleaned_CustomerTable!$A:$H,8,FALSE())</f>
        <v>Platinum</v>
      </c>
      <c r="I1641" s="4" t="str">
        <f>VLOOKUP(E1641,Cleaned_CustomerTable!$A:$H,6,FALSE())</f>
        <v>Michigan</v>
      </c>
      <c r="J1641" s="4" t="str">
        <f>Cleaned_SalesTable!D1641</f>
        <v>PROD26</v>
      </c>
      <c r="K1641" s="4" t="str">
        <f>VLOOKUP(J1641,Cleaned_ProductTable!$A:$F,2,FALSE())</f>
        <v>Wireless Bluetooth Speaker</v>
      </c>
      <c r="L1641" s="4" t="str">
        <f>VLOOKUP(J1641,Cleaned_ProductTable!$A:$F,3,FALSE())</f>
        <v>Electronics</v>
      </c>
      <c r="M1641" s="4" t="str">
        <f>VLOOKUP(J1641,Cleaned_ProductTable!$A:$F,4,FALSE())</f>
        <v>Reed-Schmidt</v>
      </c>
      <c r="N1641" s="4">
        <f>VLOOKUP(J1641,Cleaned_ProductTable!$A:$F,5,FALSE())</f>
        <v>322.41000000000003</v>
      </c>
      <c r="O1641" s="4" t="str">
        <f>Cleaned_SalesTable!E1641</f>
        <v>STORE17</v>
      </c>
      <c r="P1641" s="4" t="str">
        <f>VLOOKUP(O1641,Cleaned_StoreTable!$A:$F,2,FALSE())</f>
        <v>Holloway Ltd</v>
      </c>
      <c r="Q1641" s="4" t="str">
        <f>VLOOKUP(O1641,Cleaned_StoreTable!$A:$F,3,FALSE())</f>
        <v>North</v>
      </c>
      <c r="R1641" s="4" t="str">
        <f>VLOOKUP(O1641,Cleaned_StoreTable!$A:$F,5,FALSE())</f>
        <v>Flagship</v>
      </c>
      <c r="S1641" s="4">
        <f>Cleaned_SalesTable!F1641</f>
        <v>3</v>
      </c>
      <c r="T1641" s="9">
        <f>Cleaned_SalesTable!G1641</f>
        <v>543.92999999999995</v>
      </c>
      <c r="U1641" s="8">
        <f>Cleaned_SalesTable!H1641</f>
        <v>0.3</v>
      </c>
      <c r="V1641" s="4" t="str">
        <f>Cleaned_SalesTable!I1641</f>
        <v>COD</v>
      </c>
      <c r="W1641" s="9">
        <f>Cleaned_SalesTable!J1641</f>
        <v>1142.2529999999999</v>
      </c>
      <c r="X1641" s="9">
        <f t="shared" si="152"/>
        <v>967.23</v>
      </c>
      <c r="Y1641" s="9">
        <f t="shared" si="153"/>
        <v>175.02</v>
      </c>
      <c r="Z1641" s="10">
        <f t="shared" si="154"/>
        <v>0.1532</v>
      </c>
      <c r="AA1641" s="4" t="str">
        <f t="shared" si="155"/>
        <v>High Value</v>
      </c>
    </row>
    <row r="1642" spans="1:27" ht="15" customHeight="1" x14ac:dyDescent="0.3">
      <c r="A1642" s="4" t="str">
        <f>Cleaned_SalesTable!A1642</f>
        <v>SALE1640</v>
      </c>
      <c r="B1642" s="26">
        <f>Cleaned_SalesTable!B1642</f>
        <v>45496</v>
      </c>
      <c r="C1642" s="4" t="str">
        <f t="shared" si="150"/>
        <v>Jul-2024</v>
      </c>
      <c r="D1642" s="24">
        <f t="shared" si="151"/>
        <v>2024</v>
      </c>
      <c r="E1642" s="4" t="str">
        <f>Cleaned_SalesTable!C1642</f>
        <v>CUST1173</v>
      </c>
      <c r="F1642" s="4" t="str">
        <f>VLOOKUP(E1642,Cleaned_CustomerTable!$A:$H,2,FALSE())</f>
        <v>Teresa Stokes</v>
      </c>
      <c r="G1642" s="24">
        <f>VLOOKUP(E1642,Cleaned_CustomerTable!$A:$H,3,FALSE())</f>
        <v>41</v>
      </c>
      <c r="H1642" s="4" t="str">
        <f>VLOOKUP(E1642,Cleaned_CustomerTable!$A:$H,8,FALSE())</f>
        <v>Platinum</v>
      </c>
      <c r="I1642" s="4" t="str">
        <f>VLOOKUP(E1642,Cleaned_CustomerTable!$A:$H,6,FALSE())</f>
        <v>Iowa</v>
      </c>
      <c r="J1642" s="4" t="str">
        <f>Cleaned_SalesTable!D1642</f>
        <v>PROD14</v>
      </c>
      <c r="K1642" s="4" t="str">
        <f>VLOOKUP(J1642,Cleaned_ProductTable!$A:$F,2,FALSE())</f>
        <v>Decorative Wall Mirror</v>
      </c>
      <c r="L1642" s="4" t="str">
        <f>VLOOKUP(J1642,Cleaned_ProductTable!$A:$F,3,FALSE())</f>
        <v>Home</v>
      </c>
      <c r="M1642" s="4" t="str">
        <f>VLOOKUP(J1642,Cleaned_ProductTable!$A:$F,4,FALSE())</f>
        <v>Luna, Anderson and Bowman</v>
      </c>
      <c r="N1642" s="4">
        <f>VLOOKUP(J1642,Cleaned_ProductTable!$A:$F,5,FALSE())</f>
        <v>48.01</v>
      </c>
      <c r="O1642" s="4" t="str">
        <f>Cleaned_SalesTable!E1642</f>
        <v>STORE7</v>
      </c>
      <c r="P1642" s="4" t="str">
        <f>VLOOKUP(O1642,Cleaned_StoreTable!$A:$F,2,FALSE())</f>
        <v>Martinez-Mullins</v>
      </c>
      <c r="Q1642" s="4" t="str">
        <f>VLOOKUP(O1642,Cleaned_StoreTable!$A:$F,3,FALSE())</f>
        <v>South</v>
      </c>
      <c r="R1642" s="4" t="str">
        <f>VLOOKUP(O1642,Cleaned_StoreTable!$A:$F,5,FALSE())</f>
        <v>Online</v>
      </c>
      <c r="S1642" s="4">
        <f>Cleaned_SalesTable!F1642</f>
        <v>2</v>
      </c>
      <c r="T1642" s="9">
        <f>Cleaned_SalesTable!G1642</f>
        <v>44.65</v>
      </c>
      <c r="U1642" s="8">
        <f>Cleaned_SalesTable!H1642</f>
        <v>0.03</v>
      </c>
      <c r="V1642" s="4" t="str">
        <f>Cleaned_SalesTable!I1642</f>
        <v>PayPal</v>
      </c>
      <c r="W1642" s="9">
        <f>Cleaned_SalesTable!J1642</f>
        <v>86.620999999999995</v>
      </c>
      <c r="X1642" s="9">
        <f t="shared" si="152"/>
        <v>96.02</v>
      </c>
      <c r="Y1642" s="9">
        <f t="shared" si="153"/>
        <v>-9.4</v>
      </c>
      <c r="Z1642" s="10">
        <f t="shared" si="154"/>
        <v>-0.1085</v>
      </c>
      <c r="AA1642" s="4" t="str">
        <f t="shared" si="155"/>
        <v>Standard</v>
      </c>
    </row>
    <row r="1643" spans="1:27" ht="15" customHeight="1" x14ac:dyDescent="0.3">
      <c r="A1643" s="4" t="str">
        <f>Cleaned_SalesTable!A1643</f>
        <v>SALE1641</v>
      </c>
      <c r="B1643" s="26">
        <f>Cleaned_SalesTable!B1643</f>
        <v>45742</v>
      </c>
      <c r="C1643" s="4" t="str">
        <f t="shared" si="150"/>
        <v>Mar-2025</v>
      </c>
      <c r="D1643" s="24">
        <f t="shared" si="151"/>
        <v>2025</v>
      </c>
      <c r="E1643" s="4" t="str">
        <f>Cleaned_SalesTable!C1643</f>
        <v>CUST1250</v>
      </c>
      <c r="F1643" s="4" t="str">
        <f>VLOOKUP(E1643,Cleaned_CustomerTable!$A:$H,2,FALSE())</f>
        <v>Veronica Newman</v>
      </c>
      <c r="G1643" s="24">
        <f>VLOOKUP(E1643,Cleaned_CustomerTable!$A:$H,3,FALSE())</f>
        <v>48</v>
      </c>
      <c r="H1643" s="4" t="str">
        <f>VLOOKUP(E1643,Cleaned_CustomerTable!$A:$H,8,FALSE())</f>
        <v>Platinum</v>
      </c>
      <c r="I1643" s="4" t="str">
        <f>VLOOKUP(E1643,Cleaned_CustomerTable!$A:$H,6,FALSE())</f>
        <v>Delaware</v>
      </c>
      <c r="J1643" s="4" t="str">
        <f>Cleaned_SalesTable!D1643</f>
        <v>PROD56</v>
      </c>
      <c r="K1643" s="4" t="str">
        <f>VLOOKUP(J1643,Cleaned_ProductTable!$A:$F,2,FALSE())</f>
        <v>Premium Blanket Throw</v>
      </c>
      <c r="L1643" s="4" t="str">
        <f>VLOOKUP(J1643,Cleaned_ProductTable!$A:$F,3,FALSE())</f>
        <v>Home</v>
      </c>
      <c r="M1643" s="4" t="str">
        <f>VLOOKUP(J1643,Cleaned_ProductTable!$A:$F,4,FALSE())</f>
        <v>Hernandez, Kennedy and Porter</v>
      </c>
      <c r="N1643" s="4">
        <f>VLOOKUP(J1643,Cleaned_ProductTable!$A:$F,5,FALSE())</f>
        <v>461.47</v>
      </c>
      <c r="O1643" s="4" t="str">
        <f>Cleaned_SalesTable!E1643</f>
        <v>STORE0</v>
      </c>
      <c r="P1643" s="4" t="str">
        <f>VLOOKUP(O1643,Cleaned_StoreTable!$A:$F,2,FALSE())</f>
        <v>Rivera-Warner</v>
      </c>
      <c r="Q1643" s="4" t="str">
        <f>VLOOKUP(O1643,Cleaned_StoreTable!$A:$F,3,FALSE())</f>
        <v>East</v>
      </c>
      <c r="R1643" s="4" t="str">
        <f>VLOOKUP(O1643,Cleaned_StoreTable!$A:$F,5,FALSE())</f>
        <v>Flagship</v>
      </c>
      <c r="S1643" s="4">
        <f>Cleaned_SalesTable!F1643</f>
        <v>4</v>
      </c>
      <c r="T1643" s="9">
        <f>Cleaned_SalesTable!G1643</f>
        <v>827.39</v>
      </c>
      <c r="U1643" s="8">
        <f>Cleaned_SalesTable!H1643</f>
        <v>0.06</v>
      </c>
      <c r="V1643" s="4" t="str">
        <f>Cleaned_SalesTable!I1643</f>
        <v>COD</v>
      </c>
      <c r="W1643" s="9">
        <f>Cleaned_SalesTable!J1643</f>
        <v>3110.9863999999998</v>
      </c>
      <c r="X1643" s="9">
        <f t="shared" si="152"/>
        <v>1845.88</v>
      </c>
      <c r="Y1643" s="9">
        <f t="shared" si="153"/>
        <v>1265.1099999999999</v>
      </c>
      <c r="Z1643" s="10">
        <f t="shared" si="154"/>
        <v>0.40670000000000001</v>
      </c>
      <c r="AA1643" s="4" t="str">
        <f t="shared" si="155"/>
        <v>High Value</v>
      </c>
    </row>
    <row r="1644" spans="1:27" ht="15" customHeight="1" x14ac:dyDescent="0.3">
      <c r="A1644" s="4" t="str">
        <f>Cleaned_SalesTable!A1644</f>
        <v>SALE1642</v>
      </c>
      <c r="B1644" s="26">
        <f>Cleaned_SalesTable!B1644</f>
        <v>45301</v>
      </c>
      <c r="C1644" s="4" t="str">
        <f t="shared" si="150"/>
        <v>Jan-2024</v>
      </c>
      <c r="D1644" s="24">
        <f t="shared" si="151"/>
        <v>2024</v>
      </c>
      <c r="E1644" s="4" t="str">
        <f>Cleaned_SalesTable!C1644</f>
        <v>CUST1308</v>
      </c>
      <c r="F1644" s="4" t="str">
        <f>VLOOKUP(E1644,Cleaned_CustomerTable!$A:$H,2,FALSE())</f>
        <v>Jennifer Zamora</v>
      </c>
      <c r="G1644" s="24">
        <f>VLOOKUP(E1644,Cleaned_CustomerTable!$A:$H,3,FALSE())</f>
        <v>60</v>
      </c>
      <c r="H1644" s="4" t="str">
        <f>VLOOKUP(E1644,Cleaned_CustomerTable!$A:$H,8,FALSE())</f>
        <v>Gold</v>
      </c>
      <c r="I1644" s="4" t="str">
        <f>VLOOKUP(E1644,Cleaned_CustomerTable!$A:$H,6,FALSE())</f>
        <v>Iowa</v>
      </c>
      <c r="J1644" s="4" t="str">
        <f>Cleaned_SalesTable!D1644</f>
        <v>PROD14</v>
      </c>
      <c r="K1644" s="4" t="str">
        <f>VLOOKUP(J1644,Cleaned_ProductTable!$A:$F,2,FALSE())</f>
        <v>Decorative Wall Mirror</v>
      </c>
      <c r="L1644" s="4" t="str">
        <f>VLOOKUP(J1644,Cleaned_ProductTable!$A:$F,3,FALSE())</f>
        <v>Home</v>
      </c>
      <c r="M1644" s="4" t="str">
        <f>VLOOKUP(J1644,Cleaned_ProductTable!$A:$F,4,FALSE())</f>
        <v>Luna, Anderson and Bowman</v>
      </c>
      <c r="N1644" s="4">
        <f>VLOOKUP(J1644,Cleaned_ProductTable!$A:$F,5,FALSE())</f>
        <v>48.01</v>
      </c>
      <c r="O1644" s="4" t="str">
        <f>Cleaned_SalesTable!E1644</f>
        <v>STORE12</v>
      </c>
      <c r="P1644" s="4" t="str">
        <f>VLOOKUP(O1644,Cleaned_StoreTable!$A:$F,2,FALSE())</f>
        <v>Thomas, Bridges and Harris</v>
      </c>
      <c r="Q1644" s="4" t="str">
        <f>VLOOKUP(O1644,Cleaned_StoreTable!$A:$F,3,FALSE())</f>
        <v>North</v>
      </c>
      <c r="R1644" s="4" t="str">
        <f>VLOOKUP(O1644,Cleaned_StoreTable!$A:$F,5,FALSE())</f>
        <v>Online</v>
      </c>
      <c r="S1644" s="4">
        <f>Cleaned_SalesTable!F1644</f>
        <v>2</v>
      </c>
      <c r="T1644" s="9">
        <f>Cleaned_SalesTable!G1644</f>
        <v>403.2</v>
      </c>
      <c r="U1644" s="8">
        <f>Cleaned_SalesTable!H1644</f>
        <v>0.21</v>
      </c>
      <c r="V1644" s="4" t="str">
        <f>Cleaned_SalesTable!I1644</f>
        <v>PayPal</v>
      </c>
      <c r="W1644" s="9">
        <f>Cleaned_SalesTable!J1644</f>
        <v>637.05600000000004</v>
      </c>
      <c r="X1644" s="9">
        <f t="shared" si="152"/>
        <v>96.02</v>
      </c>
      <c r="Y1644" s="9">
        <f t="shared" si="153"/>
        <v>541.04</v>
      </c>
      <c r="Z1644" s="10">
        <f t="shared" si="154"/>
        <v>0.84930000000000005</v>
      </c>
      <c r="AA1644" s="4" t="str">
        <f t="shared" si="155"/>
        <v>Standard</v>
      </c>
    </row>
    <row r="1645" spans="1:27" ht="15" customHeight="1" x14ac:dyDescent="0.3">
      <c r="A1645" s="4" t="str">
        <f>Cleaned_SalesTable!A1645</f>
        <v>SALE1643</v>
      </c>
      <c r="B1645" s="26">
        <f>Cleaned_SalesTable!B1645</f>
        <v>45547</v>
      </c>
      <c r="C1645" s="4" t="str">
        <f t="shared" si="150"/>
        <v>Sep-2024</v>
      </c>
      <c r="D1645" s="24">
        <f t="shared" si="151"/>
        <v>2024</v>
      </c>
      <c r="E1645" s="4" t="str">
        <f>Cleaned_SalesTable!C1645</f>
        <v>CUST1017</v>
      </c>
      <c r="F1645" s="4" t="str">
        <f>VLOOKUP(E1645,Cleaned_CustomerTable!$A:$H,2,FALSE())</f>
        <v>Adam Cruz</v>
      </c>
      <c r="G1645" s="24">
        <f>VLOOKUP(E1645,Cleaned_CustomerTable!$A:$H,3,FALSE())</f>
        <v>60</v>
      </c>
      <c r="H1645" s="4" t="str">
        <f>VLOOKUP(E1645,Cleaned_CustomerTable!$A:$H,8,FALSE())</f>
        <v>Platinum</v>
      </c>
      <c r="I1645" s="4" t="str">
        <f>VLOOKUP(E1645,Cleaned_CustomerTable!$A:$H,6,FALSE())</f>
        <v>Georgia</v>
      </c>
      <c r="J1645" s="4" t="str">
        <f>Cleaned_SalesTable!D1645</f>
        <v>PROD86</v>
      </c>
      <c r="K1645" s="4" t="str">
        <f>VLOOKUP(J1645,Cleaned_ProductTable!$A:$F,2,FALSE())</f>
        <v>Kitchen Cutting Board</v>
      </c>
      <c r="L1645" s="4" t="str">
        <f>VLOOKUP(J1645,Cleaned_ProductTable!$A:$F,3,FALSE())</f>
        <v>Home</v>
      </c>
      <c r="M1645" s="4" t="str">
        <f>VLOOKUP(J1645,Cleaned_ProductTable!$A:$F,4,FALSE())</f>
        <v>Taylor, Dodson and Johnston</v>
      </c>
      <c r="N1645" s="4">
        <f>VLOOKUP(J1645,Cleaned_ProductTable!$A:$F,5,FALSE())</f>
        <v>176.07</v>
      </c>
      <c r="O1645" s="4" t="str">
        <f>Cleaned_SalesTable!E1645</f>
        <v>STORE13</v>
      </c>
      <c r="P1645" s="4" t="str">
        <f>VLOOKUP(O1645,Cleaned_StoreTable!$A:$F,2,FALSE())</f>
        <v>Gardner, Humphrey and Contreras</v>
      </c>
      <c r="Q1645" s="4" t="str">
        <f>VLOOKUP(O1645,Cleaned_StoreTable!$A:$F,3,FALSE())</f>
        <v>East</v>
      </c>
      <c r="R1645" s="4" t="str">
        <f>VLOOKUP(O1645,Cleaned_StoreTable!$A:$F,5,FALSE())</f>
        <v>Flagship</v>
      </c>
      <c r="S1645" s="4">
        <f>Cleaned_SalesTable!F1645</f>
        <v>4</v>
      </c>
      <c r="T1645" s="9">
        <f>Cleaned_SalesTable!G1645</f>
        <v>292.31</v>
      </c>
      <c r="U1645" s="8">
        <f>Cleaned_SalesTable!H1645</f>
        <v>0.27</v>
      </c>
      <c r="V1645" s="4" t="str">
        <f>Cleaned_SalesTable!I1645</f>
        <v>PayPal</v>
      </c>
      <c r="W1645" s="9">
        <f>Cleaned_SalesTable!J1645</f>
        <v>853.54520000000002</v>
      </c>
      <c r="X1645" s="9">
        <f t="shared" si="152"/>
        <v>704.28</v>
      </c>
      <c r="Y1645" s="9">
        <f t="shared" si="153"/>
        <v>149.27000000000001</v>
      </c>
      <c r="Z1645" s="10">
        <f t="shared" si="154"/>
        <v>0.1749</v>
      </c>
      <c r="AA1645" s="4" t="str">
        <f t="shared" si="155"/>
        <v>Standard</v>
      </c>
    </row>
    <row r="1646" spans="1:27" ht="15" customHeight="1" x14ac:dyDescent="0.3">
      <c r="A1646" s="4" t="str">
        <f>Cleaned_SalesTable!A1646</f>
        <v>SALE1644</v>
      </c>
      <c r="B1646" s="26">
        <f>Cleaned_SalesTable!B1646</f>
        <v>45806</v>
      </c>
      <c r="C1646" s="4" t="str">
        <f t="shared" si="150"/>
        <v>May-2025</v>
      </c>
      <c r="D1646" s="24">
        <f t="shared" si="151"/>
        <v>2025</v>
      </c>
      <c r="E1646" s="4" t="str">
        <f>Cleaned_SalesTable!C1646</f>
        <v>CUST1492</v>
      </c>
      <c r="F1646" s="4" t="str">
        <f>VLOOKUP(E1646,Cleaned_CustomerTable!$A:$H,2,FALSE())</f>
        <v>Darrell Miller</v>
      </c>
      <c r="G1646" s="24">
        <f>VLOOKUP(E1646,Cleaned_CustomerTable!$A:$H,3,FALSE())</f>
        <v>59</v>
      </c>
      <c r="H1646" s="4" t="str">
        <f>VLOOKUP(E1646,Cleaned_CustomerTable!$A:$H,8,FALSE())</f>
        <v>Platinum</v>
      </c>
      <c r="I1646" s="4" t="str">
        <f>VLOOKUP(E1646,Cleaned_CustomerTable!$A:$H,6,FALSE())</f>
        <v>Florida</v>
      </c>
      <c r="J1646" s="4" t="str">
        <f>Cleaned_SalesTable!D1646</f>
        <v>PROD2</v>
      </c>
      <c r="K1646" s="4" t="str">
        <f>VLOOKUP(J1646,Cleaned_ProductTable!$A:$F,2,FALSE())</f>
        <v>Women's Casual Hoodie</v>
      </c>
      <c r="L1646" s="4" t="str">
        <f>VLOOKUP(J1646,Cleaned_ProductTable!$A:$F,3,FALSE())</f>
        <v>Clothing</v>
      </c>
      <c r="M1646" s="4" t="str">
        <f>VLOOKUP(J1646,Cleaned_ProductTable!$A:$F,4,FALSE())</f>
        <v>Sims Inc</v>
      </c>
      <c r="N1646" s="4">
        <f>VLOOKUP(J1646,Cleaned_ProductTable!$A:$F,5,FALSE())</f>
        <v>265.73</v>
      </c>
      <c r="O1646" s="4" t="str">
        <f>Cleaned_SalesTable!E1646</f>
        <v>STORE10</v>
      </c>
      <c r="P1646" s="4" t="str">
        <f>VLOOKUP(O1646,Cleaned_StoreTable!$A:$F,2,FALSE())</f>
        <v>Hill, Wagner and Ballard</v>
      </c>
      <c r="Q1646" s="4" t="str">
        <f>VLOOKUP(O1646,Cleaned_StoreTable!$A:$F,3,FALSE())</f>
        <v>East</v>
      </c>
      <c r="R1646" s="4" t="str">
        <f>VLOOKUP(O1646,Cleaned_StoreTable!$A:$F,5,FALSE())</f>
        <v>Online</v>
      </c>
      <c r="S1646" s="4">
        <f>Cleaned_SalesTable!F1646</f>
        <v>1</v>
      </c>
      <c r="T1646" s="9">
        <f>Cleaned_SalesTable!G1646</f>
        <v>948.33</v>
      </c>
      <c r="U1646" s="8">
        <f>Cleaned_SalesTable!H1646</f>
        <v>0.11</v>
      </c>
      <c r="V1646" s="4" t="str">
        <f>Cleaned_SalesTable!I1646</f>
        <v>Credit Card</v>
      </c>
      <c r="W1646" s="9">
        <f>Cleaned_SalesTable!J1646</f>
        <v>844.01369999999997</v>
      </c>
      <c r="X1646" s="9">
        <f t="shared" si="152"/>
        <v>265.73</v>
      </c>
      <c r="Y1646" s="9">
        <f t="shared" si="153"/>
        <v>578.28</v>
      </c>
      <c r="Z1646" s="10">
        <f t="shared" si="154"/>
        <v>0.68520000000000003</v>
      </c>
      <c r="AA1646" s="4" t="str">
        <f t="shared" si="155"/>
        <v>Standard</v>
      </c>
    </row>
    <row r="1647" spans="1:27" ht="15" customHeight="1" x14ac:dyDescent="0.3">
      <c r="A1647" s="4" t="str">
        <f>Cleaned_SalesTable!A1647</f>
        <v>SALE1645</v>
      </c>
      <c r="B1647" s="26">
        <f>Cleaned_SalesTable!B1647</f>
        <v>45294</v>
      </c>
      <c r="C1647" s="4" t="str">
        <f t="shared" si="150"/>
        <v>Jan-2024</v>
      </c>
      <c r="D1647" s="24">
        <f t="shared" si="151"/>
        <v>2024</v>
      </c>
      <c r="E1647" s="4" t="str">
        <f>Cleaned_SalesTable!C1647</f>
        <v>CUST1343</v>
      </c>
      <c r="F1647" s="4" t="str">
        <f>VLOOKUP(E1647,Cleaned_CustomerTable!$A:$H,2,FALSE())</f>
        <v>Ryan Moore</v>
      </c>
      <c r="G1647" s="24">
        <f>VLOOKUP(E1647,Cleaned_CustomerTable!$A:$H,3,FALSE())</f>
        <v>38</v>
      </c>
      <c r="H1647" s="4" t="str">
        <f>VLOOKUP(E1647,Cleaned_CustomerTable!$A:$H,8,FALSE())</f>
        <v>Bronze</v>
      </c>
      <c r="I1647" s="4" t="str">
        <f>VLOOKUP(E1647,Cleaned_CustomerTable!$A:$H,6,FALSE())</f>
        <v>Virginia</v>
      </c>
      <c r="J1647" s="4" t="str">
        <f>Cleaned_SalesTable!D1647</f>
        <v>PROD39</v>
      </c>
      <c r="K1647" s="4" t="str">
        <f>VLOOKUP(J1647,Cleaned_ProductTable!$A:$F,2,FALSE())</f>
        <v>Portable Power Bank</v>
      </c>
      <c r="L1647" s="4" t="str">
        <f>VLOOKUP(J1647,Cleaned_ProductTable!$A:$F,3,FALSE())</f>
        <v>Electronics</v>
      </c>
      <c r="M1647" s="4" t="str">
        <f>VLOOKUP(J1647,Cleaned_ProductTable!$A:$F,4,FALSE())</f>
        <v>Cummings and Sons</v>
      </c>
      <c r="N1647" s="4">
        <f>VLOOKUP(J1647,Cleaned_ProductTable!$A:$F,5,FALSE())</f>
        <v>326.06</v>
      </c>
      <c r="O1647" s="4" t="str">
        <f>Cleaned_SalesTable!E1647</f>
        <v>STORE5</v>
      </c>
      <c r="P1647" s="4" t="str">
        <f>VLOOKUP(O1647,Cleaned_StoreTable!$A:$F,2,FALSE())</f>
        <v>Gray Ltd</v>
      </c>
      <c r="Q1647" s="4" t="str">
        <f>VLOOKUP(O1647,Cleaned_StoreTable!$A:$F,3,FALSE())</f>
        <v>North</v>
      </c>
      <c r="R1647" s="4" t="str">
        <f>VLOOKUP(O1647,Cleaned_StoreTable!$A:$F,5,FALSE())</f>
        <v>Outlet</v>
      </c>
      <c r="S1647" s="4">
        <f>Cleaned_SalesTable!F1647</f>
        <v>1</v>
      </c>
      <c r="T1647" s="9">
        <f>Cleaned_SalesTable!G1647</f>
        <v>702.27</v>
      </c>
      <c r="U1647" s="8">
        <f>Cleaned_SalesTable!H1647</f>
        <v>0.17</v>
      </c>
      <c r="V1647" s="4" t="str">
        <f>Cleaned_SalesTable!I1647</f>
        <v>COD</v>
      </c>
      <c r="W1647" s="9">
        <f>Cleaned_SalesTable!J1647</f>
        <v>582.88409999999999</v>
      </c>
      <c r="X1647" s="9">
        <f t="shared" si="152"/>
        <v>326.06</v>
      </c>
      <c r="Y1647" s="9">
        <f t="shared" si="153"/>
        <v>256.82</v>
      </c>
      <c r="Z1647" s="10">
        <f t="shared" si="154"/>
        <v>0.44059999999999999</v>
      </c>
      <c r="AA1647" s="4" t="str">
        <f t="shared" si="155"/>
        <v>Standard</v>
      </c>
    </row>
    <row r="1648" spans="1:27" ht="15" customHeight="1" x14ac:dyDescent="0.3">
      <c r="A1648" s="4" t="str">
        <f>Cleaned_SalesTable!A1648</f>
        <v>SALE1646</v>
      </c>
      <c r="B1648" s="26">
        <f>Cleaned_SalesTable!B1648</f>
        <v>45875</v>
      </c>
      <c r="C1648" s="4" t="str">
        <f t="shared" si="150"/>
        <v>Aug-2025</v>
      </c>
      <c r="D1648" s="24">
        <f t="shared" si="151"/>
        <v>2025</v>
      </c>
      <c r="E1648" s="4" t="str">
        <f>Cleaned_SalesTable!C1648</f>
        <v>CUST1041</v>
      </c>
      <c r="F1648" s="4" t="str">
        <f>VLOOKUP(E1648,Cleaned_CustomerTable!$A:$H,2,FALSE())</f>
        <v>James Gibbs</v>
      </c>
      <c r="G1648" s="24">
        <f>VLOOKUP(E1648,Cleaned_CustomerTable!$A:$H,3,FALSE())</f>
        <v>21</v>
      </c>
      <c r="H1648" s="4" t="str">
        <f>VLOOKUP(E1648,Cleaned_CustomerTable!$A:$H,8,FALSE())</f>
        <v>Platinum</v>
      </c>
      <c r="I1648" s="4" t="str">
        <f>VLOOKUP(E1648,Cleaned_CustomerTable!$A:$H,6,FALSE())</f>
        <v>Alaska</v>
      </c>
      <c r="J1648" s="4" t="str">
        <f>Cleaned_SalesTable!D1648</f>
        <v>PROD30</v>
      </c>
      <c r="K1648" s="4" t="str">
        <f>VLOOKUP(J1648,Cleaned_ProductTable!$A:$F,2,FALSE())</f>
        <v>Stainless Steel Cutlery Set</v>
      </c>
      <c r="L1648" s="4" t="str">
        <f>VLOOKUP(J1648,Cleaned_ProductTable!$A:$F,3,FALSE())</f>
        <v>Home</v>
      </c>
      <c r="M1648" s="4" t="str">
        <f>VLOOKUP(J1648,Cleaned_ProductTable!$A:$F,4,FALSE())</f>
        <v>Stevens, Fernandez and Martin</v>
      </c>
      <c r="N1648" s="4">
        <f>VLOOKUP(J1648,Cleaned_ProductTable!$A:$F,5,FALSE())</f>
        <v>19.52</v>
      </c>
      <c r="O1648" s="4" t="str">
        <f>Cleaned_SalesTable!E1648</f>
        <v>STORE3</v>
      </c>
      <c r="P1648" s="4" t="str">
        <f>VLOOKUP(O1648,Cleaned_StoreTable!$A:$F,2,FALSE())</f>
        <v>Johnson-Wright</v>
      </c>
      <c r="Q1648" s="4" t="str">
        <f>VLOOKUP(O1648,Cleaned_StoreTable!$A:$F,3,FALSE())</f>
        <v>North</v>
      </c>
      <c r="R1648" s="4" t="str">
        <f>VLOOKUP(O1648,Cleaned_StoreTable!$A:$F,5,FALSE())</f>
        <v>Outlet</v>
      </c>
      <c r="S1648" s="4">
        <f>Cleaned_SalesTable!F1648</f>
        <v>2</v>
      </c>
      <c r="T1648" s="9">
        <f>Cleaned_SalesTable!G1648</f>
        <v>379.28</v>
      </c>
      <c r="U1648" s="8">
        <f>Cleaned_SalesTable!H1648</f>
        <v>0.26</v>
      </c>
      <c r="V1648" s="4" t="str">
        <f>Cleaned_SalesTable!I1648</f>
        <v>Credit Card</v>
      </c>
      <c r="W1648" s="9">
        <f>Cleaned_SalesTable!J1648</f>
        <v>561.33439999999996</v>
      </c>
      <c r="X1648" s="9">
        <f t="shared" si="152"/>
        <v>39.04</v>
      </c>
      <c r="Y1648" s="9">
        <f t="shared" si="153"/>
        <v>522.29</v>
      </c>
      <c r="Z1648" s="10">
        <f t="shared" si="154"/>
        <v>0.9304</v>
      </c>
      <c r="AA1648" s="4" t="str">
        <f t="shared" si="155"/>
        <v>Standard</v>
      </c>
    </row>
    <row r="1649" spans="1:27" ht="15" customHeight="1" x14ac:dyDescent="0.3">
      <c r="A1649" s="4" t="str">
        <f>Cleaned_SalesTable!A1649</f>
        <v>SALE1647</v>
      </c>
      <c r="B1649" s="26">
        <f>Cleaned_SalesTable!B1649</f>
        <v>45669</v>
      </c>
      <c r="C1649" s="4" t="str">
        <f t="shared" si="150"/>
        <v>Jan-2025</v>
      </c>
      <c r="D1649" s="24">
        <f t="shared" si="151"/>
        <v>2025</v>
      </c>
      <c r="E1649" s="4" t="str">
        <f>Cleaned_SalesTable!C1649</f>
        <v>CUST1132</v>
      </c>
      <c r="F1649" s="4" t="str">
        <f>VLOOKUP(E1649,Cleaned_CustomerTable!$A:$H,2,FALSE())</f>
        <v>Miguel Reynolds</v>
      </c>
      <c r="G1649" s="24">
        <f>VLOOKUP(E1649,Cleaned_CustomerTable!$A:$H,3,FALSE())</f>
        <v>57</v>
      </c>
      <c r="H1649" s="4" t="str">
        <f>VLOOKUP(E1649,Cleaned_CustomerTable!$A:$H,8,FALSE())</f>
        <v>Gold</v>
      </c>
      <c r="I1649" s="4" t="str">
        <f>VLOOKUP(E1649,Cleaned_CustomerTable!$A:$H,6,FALSE())</f>
        <v>Ohio</v>
      </c>
      <c r="J1649" s="4" t="str">
        <f>Cleaned_SalesTable!D1649</f>
        <v>PROD47</v>
      </c>
      <c r="K1649" s="4" t="str">
        <f>VLOOKUP(J1649,Cleaned_ProductTable!$A:$F,2,FALSE())</f>
        <v>Makeup Brush Set</v>
      </c>
      <c r="L1649" s="4" t="str">
        <f>VLOOKUP(J1649,Cleaned_ProductTable!$A:$F,3,FALSE())</f>
        <v>Beauty</v>
      </c>
      <c r="M1649" s="4" t="str">
        <f>VLOOKUP(J1649,Cleaned_ProductTable!$A:$F,4,FALSE())</f>
        <v>Cook Inc</v>
      </c>
      <c r="N1649" s="4">
        <f>VLOOKUP(J1649,Cleaned_ProductTable!$A:$F,5,FALSE())</f>
        <v>250.42</v>
      </c>
      <c r="O1649" s="4" t="str">
        <f>Cleaned_SalesTable!E1649</f>
        <v>STORE0</v>
      </c>
      <c r="P1649" s="4" t="str">
        <f>VLOOKUP(O1649,Cleaned_StoreTable!$A:$F,2,FALSE())</f>
        <v>Rivera-Warner</v>
      </c>
      <c r="Q1649" s="4" t="str">
        <f>VLOOKUP(O1649,Cleaned_StoreTable!$A:$F,3,FALSE())</f>
        <v>East</v>
      </c>
      <c r="R1649" s="4" t="str">
        <f>VLOOKUP(O1649,Cleaned_StoreTable!$A:$F,5,FALSE())</f>
        <v>Flagship</v>
      </c>
      <c r="S1649" s="4">
        <f>Cleaned_SalesTable!F1649</f>
        <v>4</v>
      </c>
      <c r="T1649" s="9">
        <f>Cleaned_SalesTable!G1649</f>
        <v>92.35</v>
      </c>
      <c r="U1649" s="8">
        <f>Cleaned_SalesTable!H1649</f>
        <v>0.15</v>
      </c>
      <c r="V1649" s="4" t="str">
        <f>Cleaned_SalesTable!I1649</f>
        <v>Credit Card</v>
      </c>
      <c r="W1649" s="9">
        <f>Cleaned_SalesTable!J1649</f>
        <v>313.99</v>
      </c>
      <c r="X1649" s="9">
        <f t="shared" si="152"/>
        <v>1001.68</v>
      </c>
      <c r="Y1649" s="9">
        <f t="shared" si="153"/>
        <v>-687.69</v>
      </c>
      <c r="Z1649" s="10">
        <f t="shared" si="154"/>
        <v>-2.1901999999999999</v>
      </c>
      <c r="AA1649" s="4" t="str">
        <f t="shared" si="155"/>
        <v>Standard</v>
      </c>
    </row>
    <row r="1650" spans="1:27" ht="15" customHeight="1" x14ac:dyDescent="0.3">
      <c r="A1650" s="4" t="str">
        <f>Cleaned_SalesTable!A1650</f>
        <v>SALE1648</v>
      </c>
      <c r="B1650" s="26">
        <f>Cleaned_SalesTable!B1650</f>
        <v>45606</v>
      </c>
      <c r="C1650" s="4" t="str">
        <f t="shared" si="150"/>
        <v>Nov-2024</v>
      </c>
      <c r="D1650" s="24">
        <f t="shared" si="151"/>
        <v>2024</v>
      </c>
      <c r="E1650" s="4" t="str">
        <f>Cleaned_SalesTable!C1650</f>
        <v>CUST1219</v>
      </c>
      <c r="F1650" s="4" t="str">
        <f>VLOOKUP(E1650,Cleaned_CustomerTable!$A:$H,2,FALSE())</f>
        <v>Jordan Wells</v>
      </c>
      <c r="G1650" s="24">
        <f>VLOOKUP(E1650,Cleaned_CustomerTable!$A:$H,3,FALSE())</f>
        <v>47</v>
      </c>
      <c r="H1650" s="4" t="str">
        <f>VLOOKUP(E1650,Cleaned_CustomerTable!$A:$H,8,FALSE())</f>
        <v>Gold</v>
      </c>
      <c r="I1650" s="4" t="str">
        <f>VLOOKUP(E1650,Cleaned_CustomerTable!$A:$H,6,FALSE())</f>
        <v>New Jersey</v>
      </c>
      <c r="J1650" s="4" t="str">
        <f>Cleaned_SalesTable!D1650</f>
        <v>PROD39</v>
      </c>
      <c r="K1650" s="4" t="str">
        <f>VLOOKUP(J1650,Cleaned_ProductTable!$A:$F,2,FALSE())</f>
        <v>Portable Power Bank</v>
      </c>
      <c r="L1650" s="4" t="str">
        <f>VLOOKUP(J1650,Cleaned_ProductTable!$A:$F,3,FALSE())</f>
        <v>Electronics</v>
      </c>
      <c r="M1650" s="4" t="str">
        <f>VLOOKUP(J1650,Cleaned_ProductTable!$A:$F,4,FALSE())</f>
        <v>Cummings and Sons</v>
      </c>
      <c r="N1650" s="4">
        <f>VLOOKUP(J1650,Cleaned_ProductTable!$A:$F,5,FALSE())</f>
        <v>326.06</v>
      </c>
      <c r="O1650" s="4" t="str">
        <f>Cleaned_SalesTable!E1650</f>
        <v>STORE12</v>
      </c>
      <c r="P1650" s="4" t="str">
        <f>VLOOKUP(O1650,Cleaned_StoreTable!$A:$F,2,FALSE())</f>
        <v>Thomas, Bridges and Harris</v>
      </c>
      <c r="Q1650" s="4" t="str">
        <f>VLOOKUP(O1650,Cleaned_StoreTable!$A:$F,3,FALSE())</f>
        <v>North</v>
      </c>
      <c r="R1650" s="4" t="str">
        <f>VLOOKUP(O1650,Cleaned_StoreTable!$A:$F,5,FALSE())</f>
        <v>Online</v>
      </c>
      <c r="S1650" s="4">
        <f>Cleaned_SalesTable!F1650</f>
        <v>4</v>
      </c>
      <c r="T1650" s="9">
        <f>Cleaned_SalesTable!G1650</f>
        <v>721.54</v>
      </c>
      <c r="U1650" s="8">
        <f>Cleaned_SalesTable!H1650</f>
        <v>0.21</v>
      </c>
      <c r="V1650" s="4" t="str">
        <f>Cleaned_SalesTable!I1650</f>
        <v>Credit Card</v>
      </c>
      <c r="W1650" s="9">
        <f>Cleaned_SalesTable!J1650</f>
        <v>2280.0664000000002</v>
      </c>
      <c r="X1650" s="9">
        <f t="shared" si="152"/>
        <v>1304.24</v>
      </c>
      <c r="Y1650" s="9">
        <f t="shared" si="153"/>
        <v>975.83</v>
      </c>
      <c r="Z1650" s="10">
        <f t="shared" si="154"/>
        <v>0.42799999999999999</v>
      </c>
      <c r="AA1650" s="4" t="str">
        <f t="shared" si="155"/>
        <v>High Value</v>
      </c>
    </row>
    <row r="1651" spans="1:27" ht="15" customHeight="1" x14ac:dyDescent="0.3">
      <c r="A1651" s="4" t="str">
        <f>Cleaned_SalesTable!A1651</f>
        <v>SALE1649</v>
      </c>
      <c r="B1651" s="26">
        <f>Cleaned_SalesTable!B1651</f>
        <v>45787</v>
      </c>
      <c r="C1651" s="4" t="str">
        <f t="shared" si="150"/>
        <v>May-2025</v>
      </c>
      <c r="D1651" s="24">
        <f t="shared" si="151"/>
        <v>2025</v>
      </c>
      <c r="E1651" s="4" t="str">
        <f>Cleaned_SalesTable!C1651</f>
        <v>CUST1053</v>
      </c>
      <c r="F1651" s="4" t="str">
        <f>VLOOKUP(E1651,Cleaned_CustomerTable!$A:$H,2,FALSE())</f>
        <v>Sharon Brown</v>
      </c>
      <c r="G1651" s="24">
        <f>VLOOKUP(E1651,Cleaned_CustomerTable!$A:$H,3,FALSE())</f>
        <v>37</v>
      </c>
      <c r="H1651" s="4" t="str">
        <f>VLOOKUP(E1651,Cleaned_CustomerTable!$A:$H,8,FALSE())</f>
        <v>Gold</v>
      </c>
      <c r="I1651" s="4" t="str">
        <f>VLOOKUP(E1651,Cleaned_CustomerTable!$A:$H,6,FALSE())</f>
        <v>Michigan</v>
      </c>
      <c r="J1651" s="4" t="str">
        <f>Cleaned_SalesTable!D1651</f>
        <v>PROD38</v>
      </c>
      <c r="K1651" s="4" t="str">
        <f>VLOOKUP(J1651,Cleaned_ProductTable!$A:$F,2,FALSE())</f>
        <v>Sports Water Hydration Pack</v>
      </c>
      <c r="L1651" s="4" t="str">
        <f>VLOOKUP(J1651,Cleaned_ProductTable!$A:$F,3,FALSE())</f>
        <v>Sports</v>
      </c>
      <c r="M1651" s="4" t="str">
        <f>VLOOKUP(J1651,Cleaned_ProductTable!$A:$F,4,FALSE())</f>
        <v>Sims-Smith</v>
      </c>
      <c r="N1651" s="4">
        <f>VLOOKUP(J1651,Cleaned_ProductTable!$A:$F,5,FALSE())</f>
        <v>135.61000000000001</v>
      </c>
      <c r="O1651" s="4" t="str">
        <f>Cleaned_SalesTable!E1651</f>
        <v>STORE9</v>
      </c>
      <c r="P1651" s="4" t="str">
        <f>VLOOKUP(O1651,Cleaned_StoreTable!$A:$F,2,FALSE())</f>
        <v>Moore, Padilla and Butler</v>
      </c>
      <c r="Q1651" s="4" t="str">
        <f>VLOOKUP(O1651,Cleaned_StoreTable!$A:$F,3,FALSE())</f>
        <v>South</v>
      </c>
      <c r="R1651" s="4" t="str">
        <f>VLOOKUP(O1651,Cleaned_StoreTable!$A:$F,5,FALSE())</f>
        <v>Flagship</v>
      </c>
      <c r="S1651" s="4">
        <f>Cleaned_SalesTable!F1651</f>
        <v>1</v>
      </c>
      <c r="T1651" s="9">
        <f>Cleaned_SalesTable!G1651</f>
        <v>228.69</v>
      </c>
      <c r="U1651" s="8">
        <f>Cleaned_SalesTable!H1651</f>
        <v>0.14000000000000001</v>
      </c>
      <c r="V1651" s="4" t="str">
        <f>Cleaned_SalesTable!I1651</f>
        <v>Credit Card</v>
      </c>
      <c r="W1651" s="9">
        <f>Cleaned_SalesTable!J1651</f>
        <v>196.67339999999999</v>
      </c>
      <c r="X1651" s="9">
        <f t="shared" si="152"/>
        <v>135.61000000000001</v>
      </c>
      <c r="Y1651" s="9">
        <f t="shared" si="153"/>
        <v>61.06</v>
      </c>
      <c r="Z1651" s="10">
        <f t="shared" si="154"/>
        <v>0.3105</v>
      </c>
      <c r="AA1651" s="4" t="str">
        <f t="shared" si="155"/>
        <v>Standard</v>
      </c>
    </row>
    <row r="1652" spans="1:27" ht="15" customHeight="1" x14ac:dyDescent="0.3">
      <c r="A1652" s="4" t="str">
        <f>Cleaned_SalesTable!A1652</f>
        <v>SALE1650</v>
      </c>
      <c r="B1652" s="26">
        <f>Cleaned_SalesTable!B1652</f>
        <v>45929</v>
      </c>
      <c r="C1652" s="4" t="str">
        <f t="shared" si="150"/>
        <v>Sep-2025</v>
      </c>
      <c r="D1652" s="24">
        <f t="shared" si="151"/>
        <v>2025</v>
      </c>
      <c r="E1652" s="4" t="str">
        <f>Cleaned_SalesTable!C1652</f>
        <v>CUST1355</v>
      </c>
      <c r="F1652" s="4" t="str">
        <f>VLOOKUP(E1652,Cleaned_CustomerTable!$A:$H,2,FALSE())</f>
        <v>Carlos Flores</v>
      </c>
      <c r="G1652" s="24">
        <f>VLOOKUP(E1652,Cleaned_CustomerTable!$A:$H,3,FALSE())</f>
        <v>20</v>
      </c>
      <c r="H1652" s="4" t="str">
        <f>VLOOKUP(E1652,Cleaned_CustomerTable!$A:$H,8,FALSE())</f>
        <v>Gold</v>
      </c>
      <c r="I1652" s="4" t="str">
        <f>VLOOKUP(E1652,Cleaned_CustomerTable!$A:$H,6,FALSE())</f>
        <v>Washington</v>
      </c>
      <c r="J1652" s="4" t="str">
        <f>Cleaned_SalesTable!D1652</f>
        <v>PROD53</v>
      </c>
      <c r="K1652" s="4" t="str">
        <f>VLOOKUP(J1652,Cleaned_ProductTable!$A:$F,2,FALSE())</f>
        <v>Men's Track Pants</v>
      </c>
      <c r="L1652" s="4" t="str">
        <f>VLOOKUP(J1652,Cleaned_ProductTable!$A:$F,3,FALSE())</f>
        <v>Clothing</v>
      </c>
      <c r="M1652" s="4" t="str">
        <f>VLOOKUP(J1652,Cleaned_ProductTable!$A:$F,4,FALSE())</f>
        <v>Hamilton, Woods and Walker</v>
      </c>
      <c r="N1652" s="4">
        <f>VLOOKUP(J1652,Cleaned_ProductTable!$A:$F,5,FALSE())</f>
        <v>386.56</v>
      </c>
      <c r="O1652" s="4" t="str">
        <f>Cleaned_SalesTable!E1652</f>
        <v>STORE10</v>
      </c>
      <c r="P1652" s="4" t="str">
        <f>VLOOKUP(O1652,Cleaned_StoreTable!$A:$F,2,FALSE())</f>
        <v>Hill, Wagner and Ballard</v>
      </c>
      <c r="Q1652" s="4" t="str">
        <f>VLOOKUP(O1652,Cleaned_StoreTable!$A:$F,3,FALSE())</f>
        <v>East</v>
      </c>
      <c r="R1652" s="4" t="str">
        <f>VLOOKUP(O1652,Cleaned_StoreTable!$A:$F,5,FALSE())</f>
        <v>Online</v>
      </c>
      <c r="S1652" s="4">
        <f>Cleaned_SalesTable!F1652</f>
        <v>1</v>
      </c>
      <c r="T1652" s="9">
        <f>Cleaned_SalesTable!G1652</f>
        <v>899.09</v>
      </c>
      <c r="U1652" s="8">
        <f>Cleaned_SalesTable!H1652</f>
        <v>0.2</v>
      </c>
      <c r="V1652" s="4" t="str">
        <f>Cleaned_SalesTable!I1652</f>
        <v>PayPal</v>
      </c>
      <c r="W1652" s="9">
        <f>Cleaned_SalesTable!J1652</f>
        <v>719.27200000000005</v>
      </c>
      <c r="X1652" s="9">
        <f t="shared" si="152"/>
        <v>386.56</v>
      </c>
      <c r="Y1652" s="9">
        <f t="shared" si="153"/>
        <v>332.71</v>
      </c>
      <c r="Z1652" s="10">
        <f t="shared" si="154"/>
        <v>0.46260000000000001</v>
      </c>
      <c r="AA1652" s="4" t="str">
        <f t="shared" si="155"/>
        <v>Standard</v>
      </c>
    </row>
    <row r="1653" spans="1:27" ht="15" customHeight="1" x14ac:dyDescent="0.3">
      <c r="A1653" s="4" t="str">
        <f>Cleaned_SalesTable!A1653</f>
        <v>SALE1651</v>
      </c>
      <c r="B1653" s="26">
        <f>Cleaned_SalesTable!B1653</f>
        <v>45379</v>
      </c>
      <c r="C1653" s="4" t="str">
        <f t="shared" si="150"/>
        <v>Mar-2024</v>
      </c>
      <c r="D1653" s="24">
        <f t="shared" si="151"/>
        <v>2024</v>
      </c>
      <c r="E1653" s="4" t="str">
        <f>Cleaned_SalesTable!C1653</f>
        <v>CUST1384</v>
      </c>
      <c r="F1653" s="4" t="str">
        <f>VLOOKUP(E1653,Cleaned_CustomerTable!$A:$H,2,FALSE())</f>
        <v>Andrew Mason</v>
      </c>
      <c r="G1653" s="24">
        <f>VLOOKUP(E1653,Cleaned_CustomerTable!$A:$H,3,FALSE())</f>
        <v>52</v>
      </c>
      <c r="H1653" s="4" t="str">
        <f>VLOOKUP(E1653,Cleaned_CustomerTable!$A:$H,8,FALSE())</f>
        <v>Bronze</v>
      </c>
      <c r="I1653" s="4" t="str">
        <f>VLOOKUP(E1653,Cleaned_CustomerTable!$A:$H,6,FALSE())</f>
        <v>Iowa</v>
      </c>
      <c r="J1653" s="4" t="str">
        <f>Cleaned_SalesTable!D1653</f>
        <v>PROD8</v>
      </c>
      <c r="K1653" s="4" t="str">
        <f>VLOOKUP(J1653,Cleaned_ProductTable!$A:$F,2,FALSE())</f>
        <v>Wireless Bluetooth Earbuds</v>
      </c>
      <c r="L1653" s="4" t="str">
        <f>VLOOKUP(J1653,Cleaned_ProductTable!$A:$F,3,FALSE())</f>
        <v>Electronics</v>
      </c>
      <c r="M1653" s="4" t="str">
        <f>VLOOKUP(J1653,Cleaned_ProductTable!$A:$F,4,FALSE())</f>
        <v>Perez-Johnston</v>
      </c>
      <c r="N1653" s="4">
        <f>VLOOKUP(J1653,Cleaned_ProductTable!$A:$F,5,FALSE())</f>
        <v>439.07</v>
      </c>
      <c r="O1653" s="4" t="str">
        <f>Cleaned_SalesTable!E1653</f>
        <v>STORE8</v>
      </c>
      <c r="P1653" s="4" t="str">
        <f>VLOOKUP(O1653,Cleaned_StoreTable!$A:$F,2,FALSE())</f>
        <v>Bean, Jones and Park</v>
      </c>
      <c r="Q1653" s="4" t="str">
        <f>VLOOKUP(O1653,Cleaned_StoreTable!$A:$F,3,FALSE())</f>
        <v>West</v>
      </c>
      <c r="R1653" s="4" t="str">
        <f>VLOOKUP(O1653,Cleaned_StoreTable!$A:$F,5,FALSE())</f>
        <v>Online</v>
      </c>
      <c r="S1653" s="4">
        <f>Cleaned_SalesTable!F1653</f>
        <v>4</v>
      </c>
      <c r="T1653" s="9">
        <f>Cleaned_SalesTable!G1653</f>
        <v>195.75</v>
      </c>
      <c r="U1653" s="8">
        <f>Cleaned_SalesTable!H1653</f>
        <v>0.17</v>
      </c>
      <c r="V1653" s="4" t="str">
        <f>Cleaned_SalesTable!I1653</f>
        <v>Credit Card</v>
      </c>
      <c r="W1653" s="9">
        <f>Cleaned_SalesTable!J1653</f>
        <v>649.89</v>
      </c>
      <c r="X1653" s="9">
        <f t="shared" si="152"/>
        <v>1756.28</v>
      </c>
      <c r="Y1653" s="9">
        <f t="shared" si="153"/>
        <v>-1106.3900000000001</v>
      </c>
      <c r="Z1653" s="10">
        <f t="shared" si="154"/>
        <v>-1.7023999999999999</v>
      </c>
      <c r="AA1653" s="4" t="str">
        <f t="shared" si="155"/>
        <v>Standard</v>
      </c>
    </row>
    <row r="1654" spans="1:27" ht="15" customHeight="1" x14ac:dyDescent="0.3">
      <c r="A1654" s="4" t="str">
        <f>Cleaned_SalesTable!A1654</f>
        <v>SALE1652</v>
      </c>
      <c r="B1654" s="26">
        <f>Cleaned_SalesTable!B1654</f>
        <v>45532</v>
      </c>
      <c r="C1654" s="4" t="str">
        <f t="shared" si="150"/>
        <v>Aug-2024</v>
      </c>
      <c r="D1654" s="24">
        <f t="shared" si="151"/>
        <v>2024</v>
      </c>
      <c r="E1654" s="4" t="str">
        <f>Cleaned_SalesTable!C1654</f>
        <v>CUST1426</v>
      </c>
      <c r="F1654" s="4" t="str">
        <f>VLOOKUP(E1654,Cleaned_CustomerTable!$A:$H,2,FALSE())</f>
        <v>Jeanette Nichols</v>
      </c>
      <c r="G1654" s="24">
        <f>VLOOKUP(E1654,Cleaned_CustomerTable!$A:$H,3,FALSE())</f>
        <v>28</v>
      </c>
      <c r="H1654" s="4" t="str">
        <f>VLOOKUP(E1654,Cleaned_CustomerTable!$A:$H,8,FALSE())</f>
        <v>Platinum</v>
      </c>
      <c r="I1654" s="4" t="str">
        <f>VLOOKUP(E1654,Cleaned_CustomerTable!$A:$H,6,FALSE())</f>
        <v>North Carolina</v>
      </c>
      <c r="J1654" s="4" t="str">
        <f>Cleaned_SalesTable!D1654</f>
        <v>PROD93</v>
      </c>
      <c r="K1654" s="4" t="str">
        <f>VLOOKUP(J1654,Cleaned_ProductTable!$A:$F,2,FALSE())</f>
        <v>USB-C Laptop Charger</v>
      </c>
      <c r="L1654" s="4" t="str">
        <f>VLOOKUP(J1654,Cleaned_ProductTable!$A:$F,3,FALSE())</f>
        <v>Electronics</v>
      </c>
      <c r="M1654" s="4" t="str">
        <f>VLOOKUP(J1654,Cleaned_ProductTable!$A:$F,4,FALSE())</f>
        <v>Martin LLC</v>
      </c>
      <c r="N1654" s="4">
        <f>VLOOKUP(J1654,Cleaned_ProductTable!$A:$F,5,FALSE())</f>
        <v>377.52</v>
      </c>
      <c r="O1654" s="4" t="str">
        <f>Cleaned_SalesTable!E1654</f>
        <v>STORE15</v>
      </c>
      <c r="P1654" s="4" t="str">
        <f>VLOOKUP(O1654,Cleaned_StoreTable!$A:$F,2,FALSE())</f>
        <v>Shelton PLC</v>
      </c>
      <c r="Q1654" s="4" t="str">
        <f>VLOOKUP(O1654,Cleaned_StoreTable!$A:$F,3,FALSE())</f>
        <v>North</v>
      </c>
      <c r="R1654" s="4" t="str">
        <f>VLOOKUP(O1654,Cleaned_StoreTable!$A:$F,5,FALSE())</f>
        <v>Flagship</v>
      </c>
      <c r="S1654" s="4">
        <f>Cleaned_SalesTable!F1654</f>
        <v>3</v>
      </c>
      <c r="T1654" s="9">
        <f>Cleaned_SalesTable!G1654</f>
        <v>199.13</v>
      </c>
      <c r="U1654" s="8">
        <f>Cleaned_SalesTable!H1654</f>
        <v>0.24</v>
      </c>
      <c r="V1654" s="4" t="str">
        <f>Cleaned_SalesTable!I1654</f>
        <v>Credit Card</v>
      </c>
      <c r="W1654" s="9">
        <f>Cleaned_SalesTable!J1654</f>
        <v>454.01639999999998</v>
      </c>
      <c r="X1654" s="9">
        <f t="shared" si="152"/>
        <v>1132.56</v>
      </c>
      <c r="Y1654" s="9">
        <f t="shared" si="153"/>
        <v>-678.54</v>
      </c>
      <c r="Z1654" s="10">
        <f t="shared" si="154"/>
        <v>-1.4944999999999999</v>
      </c>
      <c r="AA1654" s="4" t="str">
        <f t="shared" si="155"/>
        <v>Standard</v>
      </c>
    </row>
    <row r="1655" spans="1:27" ht="15" customHeight="1" x14ac:dyDescent="0.3">
      <c r="A1655" s="4" t="str">
        <f>Cleaned_SalesTable!A1655</f>
        <v>SALE1653</v>
      </c>
      <c r="B1655" s="26">
        <f>Cleaned_SalesTable!B1655</f>
        <v>45466</v>
      </c>
      <c r="C1655" s="4" t="str">
        <f t="shared" si="150"/>
        <v>Jun-2024</v>
      </c>
      <c r="D1655" s="24">
        <f t="shared" si="151"/>
        <v>2024</v>
      </c>
      <c r="E1655" s="4" t="str">
        <f>Cleaned_SalesTable!C1655</f>
        <v>CUST1160</v>
      </c>
      <c r="F1655" s="4" t="str">
        <f>VLOOKUP(E1655,Cleaned_CustomerTable!$A:$H,2,FALSE())</f>
        <v>John Lawson</v>
      </c>
      <c r="G1655" s="24">
        <f>VLOOKUP(E1655,Cleaned_CustomerTable!$A:$H,3,FALSE())</f>
        <v>41</v>
      </c>
      <c r="H1655" s="4" t="str">
        <f>VLOOKUP(E1655,Cleaned_CustomerTable!$A:$H,8,FALSE())</f>
        <v>Platinum</v>
      </c>
      <c r="I1655" s="4" t="str">
        <f>VLOOKUP(E1655,Cleaned_CustomerTable!$A:$H,6,FALSE())</f>
        <v>North Carolina</v>
      </c>
      <c r="J1655" s="4" t="str">
        <f>Cleaned_SalesTable!D1655</f>
        <v>PROD22</v>
      </c>
      <c r="K1655" s="4" t="str">
        <f>VLOOKUP(J1655,Cleaned_ProductTable!$A:$F,2,FALSE())</f>
        <v>Carbon Fiber Tennis Racket</v>
      </c>
      <c r="L1655" s="4" t="str">
        <f>VLOOKUP(J1655,Cleaned_ProductTable!$A:$F,3,FALSE())</f>
        <v>Sports</v>
      </c>
      <c r="M1655" s="4" t="str">
        <f>VLOOKUP(J1655,Cleaned_ProductTable!$A:$F,4,FALSE())</f>
        <v>Flores, Pineda and Rodriguez</v>
      </c>
      <c r="N1655" s="4">
        <f>VLOOKUP(J1655,Cleaned_ProductTable!$A:$F,5,FALSE())</f>
        <v>484.62</v>
      </c>
      <c r="O1655" s="4" t="str">
        <f>Cleaned_SalesTable!E1655</f>
        <v>STORE14</v>
      </c>
      <c r="P1655" s="4" t="str">
        <f>VLOOKUP(O1655,Cleaned_StoreTable!$A:$F,2,FALSE())</f>
        <v>Mcdonald Inc</v>
      </c>
      <c r="Q1655" s="4" t="str">
        <f>VLOOKUP(O1655,Cleaned_StoreTable!$A:$F,3,FALSE())</f>
        <v>South</v>
      </c>
      <c r="R1655" s="4" t="str">
        <f>VLOOKUP(O1655,Cleaned_StoreTable!$A:$F,5,FALSE())</f>
        <v>Outlet</v>
      </c>
      <c r="S1655" s="4">
        <f>Cleaned_SalesTable!F1655</f>
        <v>2</v>
      </c>
      <c r="T1655" s="9">
        <f>Cleaned_SalesTable!G1655</f>
        <v>833.62</v>
      </c>
      <c r="U1655" s="8">
        <f>Cleaned_SalesTable!H1655</f>
        <v>0.18</v>
      </c>
      <c r="V1655" s="4" t="str">
        <f>Cleaned_SalesTable!I1655</f>
        <v>Credit Card</v>
      </c>
      <c r="W1655" s="9">
        <f>Cleaned_SalesTable!J1655</f>
        <v>1367.1368</v>
      </c>
      <c r="X1655" s="9">
        <f t="shared" si="152"/>
        <v>969.24</v>
      </c>
      <c r="Y1655" s="9">
        <f t="shared" si="153"/>
        <v>397.9</v>
      </c>
      <c r="Z1655" s="10">
        <f t="shared" si="154"/>
        <v>0.29099999999999998</v>
      </c>
      <c r="AA1655" s="4" t="str">
        <f t="shared" si="155"/>
        <v>High Value</v>
      </c>
    </row>
    <row r="1656" spans="1:27" ht="15" customHeight="1" x14ac:dyDescent="0.3">
      <c r="A1656" s="4" t="str">
        <f>Cleaned_SalesTable!A1656</f>
        <v>SALE1654</v>
      </c>
      <c r="B1656" s="26">
        <f>Cleaned_SalesTable!B1656</f>
        <v>45395</v>
      </c>
      <c r="C1656" s="4" t="str">
        <f t="shared" si="150"/>
        <v>Apr-2024</v>
      </c>
      <c r="D1656" s="24">
        <f t="shared" si="151"/>
        <v>2024</v>
      </c>
      <c r="E1656" s="4" t="str">
        <f>Cleaned_SalesTable!C1656</f>
        <v>CUST1484</v>
      </c>
      <c r="F1656" s="4" t="str">
        <f>VLOOKUP(E1656,Cleaned_CustomerTable!$A:$H,2,FALSE())</f>
        <v>Jessica Castro</v>
      </c>
      <c r="G1656" s="24">
        <f>VLOOKUP(E1656,Cleaned_CustomerTable!$A:$H,3,FALSE())</f>
        <v>32</v>
      </c>
      <c r="H1656" s="4" t="str">
        <f>VLOOKUP(E1656,Cleaned_CustomerTable!$A:$H,8,FALSE())</f>
        <v>Bronze</v>
      </c>
      <c r="I1656" s="4" t="str">
        <f>VLOOKUP(E1656,Cleaned_CustomerTable!$A:$H,6,FALSE())</f>
        <v>Massachusetts</v>
      </c>
      <c r="J1656" s="4" t="str">
        <f>Cleaned_SalesTable!D1656</f>
        <v>PROD75</v>
      </c>
      <c r="K1656" s="4" t="str">
        <f>VLOOKUP(J1656,Cleaned_ProductTable!$A:$F,2,FALSE())</f>
        <v>Women's Ankle Boots</v>
      </c>
      <c r="L1656" s="4" t="str">
        <f>VLOOKUP(J1656,Cleaned_ProductTable!$A:$F,3,FALSE())</f>
        <v>Clothing</v>
      </c>
      <c r="M1656" s="4" t="str">
        <f>VLOOKUP(J1656,Cleaned_ProductTable!$A:$F,4,FALSE())</f>
        <v>Poole PLC</v>
      </c>
      <c r="N1656" s="4">
        <f>VLOOKUP(J1656,Cleaned_ProductTable!$A:$F,5,FALSE())</f>
        <v>158.13999999999999</v>
      </c>
      <c r="O1656" s="4" t="str">
        <f>Cleaned_SalesTable!E1656</f>
        <v>STORE0</v>
      </c>
      <c r="P1656" s="4" t="str">
        <f>VLOOKUP(O1656,Cleaned_StoreTable!$A:$F,2,FALSE())</f>
        <v>Rivera-Warner</v>
      </c>
      <c r="Q1656" s="4" t="str">
        <f>VLOOKUP(O1656,Cleaned_StoreTable!$A:$F,3,FALSE())</f>
        <v>East</v>
      </c>
      <c r="R1656" s="4" t="str">
        <f>VLOOKUP(O1656,Cleaned_StoreTable!$A:$F,5,FALSE())</f>
        <v>Flagship</v>
      </c>
      <c r="S1656" s="4">
        <f>Cleaned_SalesTable!F1656</f>
        <v>1</v>
      </c>
      <c r="T1656" s="9">
        <f>Cleaned_SalesTable!G1656</f>
        <v>676.26</v>
      </c>
      <c r="U1656" s="8">
        <f>Cleaned_SalesTable!H1656</f>
        <v>0.14000000000000001</v>
      </c>
      <c r="V1656" s="4" t="str">
        <f>Cleaned_SalesTable!I1656</f>
        <v>Credit Card</v>
      </c>
      <c r="W1656" s="9">
        <f>Cleaned_SalesTable!J1656</f>
        <v>581.58360000000005</v>
      </c>
      <c r="X1656" s="9">
        <f t="shared" si="152"/>
        <v>158.13999999999999</v>
      </c>
      <c r="Y1656" s="9">
        <f t="shared" si="153"/>
        <v>423.44</v>
      </c>
      <c r="Z1656" s="10">
        <f t="shared" si="154"/>
        <v>0.72809999999999997</v>
      </c>
      <c r="AA1656" s="4" t="str">
        <f t="shared" si="155"/>
        <v>Standard</v>
      </c>
    </row>
    <row r="1657" spans="1:27" ht="15" customHeight="1" x14ac:dyDescent="0.3">
      <c r="A1657" s="4" t="str">
        <f>Cleaned_SalesTable!A1657</f>
        <v>SALE1655</v>
      </c>
      <c r="B1657" s="26">
        <f>Cleaned_SalesTable!B1657</f>
        <v>45708</v>
      </c>
      <c r="C1657" s="4" t="str">
        <f t="shared" si="150"/>
        <v>Feb-2025</v>
      </c>
      <c r="D1657" s="24">
        <f t="shared" si="151"/>
        <v>2025</v>
      </c>
      <c r="E1657" s="4" t="str">
        <f>Cleaned_SalesTable!C1657</f>
        <v>CUST1032</v>
      </c>
      <c r="F1657" s="4" t="str">
        <f>VLOOKUP(E1657,Cleaned_CustomerTable!$A:$H,2,FALSE())</f>
        <v>Mike Jennings</v>
      </c>
      <c r="G1657" s="24">
        <f>VLOOKUP(E1657,Cleaned_CustomerTable!$A:$H,3,FALSE())</f>
        <v>48</v>
      </c>
      <c r="H1657" s="4" t="str">
        <f>VLOOKUP(E1657,Cleaned_CustomerTable!$A:$H,8,FALSE())</f>
        <v>Gold</v>
      </c>
      <c r="I1657" s="4" t="str">
        <f>VLOOKUP(E1657,Cleaned_CustomerTable!$A:$H,6,FALSE())</f>
        <v>Arizona</v>
      </c>
      <c r="J1657" s="4" t="str">
        <f>Cleaned_SalesTable!D1657</f>
        <v>PROD60</v>
      </c>
      <c r="K1657" s="4" t="str">
        <f>VLOOKUP(J1657,Cleaned_ProductTable!$A:$F,2,FALSE())</f>
        <v>Luxury Perfume Spray</v>
      </c>
      <c r="L1657" s="4" t="str">
        <f>VLOOKUP(J1657,Cleaned_ProductTable!$A:$F,3,FALSE())</f>
        <v>Beauty</v>
      </c>
      <c r="M1657" s="4" t="str">
        <f>VLOOKUP(J1657,Cleaned_ProductTable!$A:$F,4,FALSE())</f>
        <v>Gibson, Green and Lopez</v>
      </c>
      <c r="N1657" s="4">
        <f>VLOOKUP(J1657,Cleaned_ProductTable!$A:$F,5,FALSE())</f>
        <v>482.75</v>
      </c>
      <c r="O1657" s="4" t="str">
        <f>Cleaned_SalesTable!E1657</f>
        <v>STORE9</v>
      </c>
      <c r="P1657" s="4" t="str">
        <f>VLOOKUP(O1657,Cleaned_StoreTable!$A:$F,2,FALSE())</f>
        <v>Moore, Padilla and Butler</v>
      </c>
      <c r="Q1657" s="4" t="str">
        <f>VLOOKUP(O1657,Cleaned_StoreTable!$A:$F,3,FALSE())</f>
        <v>South</v>
      </c>
      <c r="R1657" s="4" t="str">
        <f>VLOOKUP(O1657,Cleaned_StoreTable!$A:$F,5,FALSE())</f>
        <v>Flagship</v>
      </c>
      <c r="S1657" s="4">
        <f>Cleaned_SalesTable!F1657</f>
        <v>2</v>
      </c>
      <c r="T1657" s="9">
        <f>Cleaned_SalesTable!G1657</f>
        <v>666.49</v>
      </c>
      <c r="U1657" s="8">
        <f>Cleaned_SalesTable!H1657</f>
        <v>0.06</v>
      </c>
      <c r="V1657" s="4" t="str">
        <f>Cleaned_SalesTable!I1657</f>
        <v>Credit Card</v>
      </c>
      <c r="W1657" s="9">
        <f>Cleaned_SalesTable!J1657</f>
        <v>1253.0011999999999</v>
      </c>
      <c r="X1657" s="9">
        <f t="shared" si="152"/>
        <v>965.5</v>
      </c>
      <c r="Y1657" s="9">
        <f t="shared" si="153"/>
        <v>287.5</v>
      </c>
      <c r="Z1657" s="10">
        <f t="shared" si="154"/>
        <v>0.22939999999999999</v>
      </c>
      <c r="AA1657" s="4" t="str">
        <f t="shared" si="155"/>
        <v>High Value</v>
      </c>
    </row>
    <row r="1658" spans="1:27" ht="15" customHeight="1" x14ac:dyDescent="0.3">
      <c r="A1658" s="4" t="str">
        <f>Cleaned_SalesTable!A1658</f>
        <v>SALE1656</v>
      </c>
      <c r="B1658" s="26">
        <f>Cleaned_SalesTable!B1658</f>
        <v>45735</v>
      </c>
      <c r="C1658" s="4" t="str">
        <f t="shared" si="150"/>
        <v>Mar-2025</v>
      </c>
      <c r="D1658" s="24">
        <f t="shared" si="151"/>
        <v>2025</v>
      </c>
      <c r="E1658" s="4" t="str">
        <f>Cleaned_SalesTable!C1658</f>
        <v>CUST1460</v>
      </c>
      <c r="F1658" s="4" t="str">
        <f>VLOOKUP(E1658,Cleaned_CustomerTable!$A:$H,2,FALSE())</f>
        <v>Justin Johnson</v>
      </c>
      <c r="G1658" s="24">
        <f>VLOOKUP(E1658,Cleaned_CustomerTable!$A:$H,3,FALSE())</f>
        <v>35</v>
      </c>
      <c r="H1658" s="4" t="str">
        <f>VLOOKUP(E1658,Cleaned_CustomerTable!$A:$H,8,FALSE())</f>
        <v>Gold</v>
      </c>
      <c r="I1658" s="4" t="str">
        <f>VLOOKUP(E1658,Cleaned_CustomerTable!$A:$H,6,FALSE())</f>
        <v>Iowa</v>
      </c>
      <c r="J1658" s="4" t="str">
        <f>Cleaned_SalesTable!D1658</f>
        <v>PROD15</v>
      </c>
      <c r="K1658" s="4" t="str">
        <f>VLOOKUP(J1658,Cleaned_ProductTable!$A:$F,2,FALSE())</f>
        <v>4K Home Projector</v>
      </c>
      <c r="L1658" s="4" t="str">
        <f>VLOOKUP(J1658,Cleaned_ProductTable!$A:$F,3,FALSE())</f>
        <v>Electronics</v>
      </c>
      <c r="M1658" s="4" t="str">
        <f>VLOOKUP(J1658,Cleaned_ProductTable!$A:$F,4,FALSE())</f>
        <v>Thomas LLC</v>
      </c>
      <c r="N1658" s="4">
        <f>VLOOKUP(J1658,Cleaned_ProductTable!$A:$F,5,FALSE())</f>
        <v>465.34</v>
      </c>
      <c r="O1658" s="4" t="str">
        <f>Cleaned_SalesTable!E1658</f>
        <v>STORE4</v>
      </c>
      <c r="P1658" s="4" t="str">
        <f>VLOOKUP(O1658,Cleaned_StoreTable!$A:$F,2,FALSE())</f>
        <v>Alexander Group</v>
      </c>
      <c r="Q1658" s="4" t="str">
        <f>VLOOKUP(O1658,Cleaned_StoreTable!$A:$F,3,FALSE())</f>
        <v>South</v>
      </c>
      <c r="R1658" s="4" t="str">
        <f>VLOOKUP(O1658,Cleaned_StoreTable!$A:$F,5,FALSE())</f>
        <v>Online</v>
      </c>
      <c r="S1658" s="4">
        <f>Cleaned_SalesTable!F1658</f>
        <v>3</v>
      </c>
      <c r="T1658" s="9">
        <f>Cleaned_SalesTable!G1658</f>
        <v>471.19</v>
      </c>
      <c r="U1658" s="8">
        <f>Cleaned_SalesTable!H1658</f>
        <v>0.28000000000000003</v>
      </c>
      <c r="V1658" s="4" t="str">
        <f>Cleaned_SalesTable!I1658</f>
        <v>COD</v>
      </c>
      <c r="W1658" s="9">
        <f>Cleaned_SalesTable!J1658</f>
        <v>1017.7704</v>
      </c>
      <c r="X1658" s="9">
        <f t="shared" si="152"/>
        <v>1396.02</v>
      </c>
      <c r="Y1658" s="9">
        <f t="shared" si="153"/>
        <v>-378.25</v>
      </c>
      <c r="Z1658" s="10">
        <f t="shared" si="154"/>
        <v>-0.37159999999999999</v>
      </c>
      <c r="AA1658" s="4" t="str">
        <f t="shared" si="155"/>
        <v>Standard</v>
      </c>
    </row>
    <row r="1659" spans="1:27" ht="15" customHeight="1" x14ac:dyDescent="0.3">
      <c r="A1659" s="4" t="str">
        <f>Cleaned_SalesTable!A1659</f>
        <v>SALE1657</v>
      </c>
      <c r="B1659" s="26">
        <f>Cleaned_SalesTable!B1659</f>
        <v>45237</v>
      </c>
      <c r="C1659" s="4" t="str">
        <f t="shared" si="150"/>
        <v>Nov-2023</v>
      </c>
      <c r="D1659" s="24">
        <f t="shared" si="151"/>
        <v>2023</v>
      </c>
      <c r="E1659" s="4" t="str">
        <f>Cleaned_SalesTable!C1659</f>
        <v>CUST1119</v>
      </c>
      <c r="F1659" s="4" t="str">
        <f>VLOOKUP(E1659,Cleaned_CustomerTable!$A:$H,2,FALSE())</f>
        <v>Michael Jones</v>
      </c>
      <c r="G1659" s="24">
        <f>VLOOKUP(E1659,Cleaned_CustomerTable!$A:$H,3,FALSE())</f>
        <v>40</v>
      </c>
      <c r="H1659" s="4" t="str">
        <f>VLOOKUP(E1659,Cleaned_CustomerTable!$A:$H,8,FALSE())</f>
        <v>Bronze</v>
      </c>
      <c r="I1659" s="4" t="str">
        <f>VLOOKUP(E1659,Cleaned_CustomerTable!$A:$H,6,FALSE())</f>
        <v>Tennessee</v>
      </c>
      <c r="J1659" s="4" t="str">
        <f>Cleaned_SalesTable!D1659</f>
        <v>PROD8</v>
      </c>
      <c r="K1659" s="4" t="str">
        <f>VLOOKUP(J1659,Cleaned_ProductTable!$A:$F,2,FALSE())</f>
        <v>Wireless Bluetooth Earbuds</v>
      </c>
      <c r="L1659" s="4" t="str">
        <f>VLOOKUP(J1659,Cleaned_ProductTable!$A:$F,3,FALSE())</f>
        <v>Electronics</v>
      </c>
      <c r="M1659" s="4" t="str">
        <f>VLOOKUP(J1659,Cleaned_ProductTable!$A:$F,4,FALSE())</f>
        <v>Perez-Johnston</v>
      </c>
      <c r="N1659" s="4">
        <f>VLOOKUP(J1659,Cleaned_ProductTable!$A:$F,5,FALSE())</f>
        <v>439.07</v>
      </c>
      <c r="O1659" s="4" t="str">
        <f>Cleaned_SalesTable!E1659</f>
        <v>STORE3</v>
      </c>
      <c r="P1659" s="4" t="str">
        <f>VLOOKUP(O1659,Cleaned_StoreTable!$A:$F,2,FALSE())</f>
        <v>Johnson-Wright</v>
      </c>
      <c r="Q1659" s="4" t="str">
        <f>VLOOKUP(O1659,Cleaned_StoreTable!$A:$F,3,FALSE())</f>
        <v>North</v>
      </c>
      <c r="R1659" s="4" t="str">
        <f>VLOOKUP(O1659,Cleaned_StoreTable!$A:$F,5,FALSE())</f>
        <v>Outlet</v>
      </c>
      <c r="S1659" s="4">
        <f>Cleaned_SalesTable!F1659</f>
        <v>4</v>
      </c>
      <c r="T1659" s="9">
        <f>Cleaned_SalesTable!G1659</f>
        <v>555.65</v>
      </c>
      <c r="U1659" s="8">
        <f>Cleaned_SalesTable!H1659</f>
        <v>0.25</v>
      </c>
      <c r="V1659" s="4" t="str">
        <f>Cleaned_SalesTable!I1659</f>
        <v>COD</v>
      </c>
      <c r="W1659" s="9">
        <f>Cleaned_SalesTable!J1659</f>
        <v>1666.95</v>
      </c>
      <c r="X1659" s="9">
        <f t="shared" si="152"/>
        <v>1756.28</v>
      </c>
      <c r="Y1659" s="9">
        <f t="shared" si="153"/>
        <v>-89.33</v>
      </c>
      <c r="Z1659" s="10">
        <f t="shared" si="154"/>
        <v>-5.3600000000000002E-2</v>
      </c>
      <c r="AA1659" s="4" t="str">
        <f t="shared" si="155"/>
        <v>High Value</v>
      </c>
    </row>
    <row r="1660" spans="1:27" ht="15" customHeight="1" x14ac:dyDescent="0.3">
      <c r="A1660" s="4" t="str">
        <f>Cleaned_SalesTable!A1660</f>
        <v>SALE1658</v>
      </c>
      <c r="B1660" s="26">
        <f>Cleaned_SalesTable!B1660</f>
        <v>45282</v>
      </c>
      <c r="C1660" s="4" t="str">
        <f t="shared" si="150"/>
        <v>Dec-2023</v>
      </c>
      <c r="D1660" s="24">
        <f t="shared" si="151"/>
        <v>2023</v>
      </c>
      <c r="E1660" s="4" t="str">
        <f>Cleaned_SalesTable!C1660</f>
        <v>CUST1035</v>
      </c>
      <c r="F1660" s="4" t="str">
        <f>VLOOKUP(E1660,Cleaned_CustomerTable!$A:$H,2,FALSE())</f>
        <v>Rachel Myers</v>
      </c>
      <c r="G1660" s="24">
        <f>VLOOKUP(E1660,Cleaned_CustomerTable!$A:$H,3,FALSE())</f>
        <v>52</v>
      </c>
      <c r="H1660" s="4" t="str">
        <f>VLOOKUP(E1660,Cleaned_CustomerTable!$A:$H,8,FALSE())</f>
        <v>Silver</v>
      </c>
      <c r="I1660" s="4" t="str">
        <f>VLOOKUP(E1660,Cleaned_CustomerTable!$A:$H,6,FALSE())</f>
        <v>North Dakota</v>
      </c>
      <c r="J1660" s="4" t="str">
        <f>Cleaned_SalesTable!D1660</f>
        <v>PROD95</v>
      </c>
      <c r="K1660" s="4" t="str">
        <f>VLOOKUP(J1660,Cleaned_ProductTable!$A:$F,2,FALSE())</f>
        <v>Sports Stopwatch Basic</v>
      </c>
      <c r="L1660" s="4" t="str">
        <f>VLOOKUP(J1660,Cleaned_ProductTable!$A:$F,3,FALSE())</f>
        <v>Sports</v>
      </c>
      <c r="M1660" s="4" t="str">
        <f>VLOOKUP(J1660,Cleaned_ProductTable!$A:$F,4,FALSE())</f>
        <v>Wilson Group</v>
      </c>
      <c r="N1660" s="4">
        <f>VLOOKUP(J1660,Cleaned_ProductTable!$A:$F,5,FALSE())</f>
        <v>60.65</v>
      </c>
      <c r="O1660" s="4" t="str">
        <f>Cleaned_SalesTable!E1660</f>
        <v>STORE14</v>
      </c>
      <c r="P1660" s="4" t="str">
        <f>VLOOKUP(O1660,Cleaned_StoreTable!$A:$F,2,FALSE())</f>
        <v>Mcdonald Inc</v>
      </c>
      <c r="Q1660" s="4" t="str">
        <f>VLOOKUP(O1660,Cleaned_StoreTable!$A:$F,3,FALSE())</f>
        <v>South</v>
      </c>
      <c r="R1660" s="4" t="str">
        <f>VLOOKUP(O1660,Cleaned_StoreTable!$A:$F,5,FALSE())</f>
        <v>Outlet</v>
      </c>
      <c r="S1660" s="4">
        <f>Cleaned_SalesTable!F1660</f>
        <v>2</v>
      </c>
      <c r="T1660" s="9">
        <f>Cleaned_SalesTable!G1660</f>
        <v>100.42</v>
      </c>
      <c r="U1660" s="8">
        <f>Cleaned_SalesTable!H1660</f>
        <v>0.06</v>
      </c>
      <c r="V1660" s="4" t="str">
        <f>Cleaned_SalesTable!I1660</f>
        <v>Credit Card</v>
      </c>
      <c r="W1660" s="9">
        <f>Cleaned_SalesTable!J1660</f>
        <v>188.78960000000001</v>
      </c>
      <c r="X1660" s="9">
        <f t="shared" si="152"/>
        <v>121.3</v>
      </c>
      <c r="Y1660" s="9">
        <f t="shared" si="153"/>
        <v>67.489999999999995</v>
      </c>
      <c r="Z1660" s="10">
        <f t="shared" si="154"/>
        <v>0.35749999999999998</v>
      </c>
      <c r="AA1660" s="4" t="str">
        <f t="shared" si="155"/>
        <v>Standard</v>
      </c>
    </row>
    <row r="1661" spans="1:27" ht="15" customHeight="1" x14ac:dyDescent="0.3">
      <c r="A1661" s="4" t="str">
        <f>Cleaned_SalesTable!A1661</f>
        <v>SALE1659</v>
      </c>
      <c r="B1661" s="26">
        <f>Cleaned_SalesTable!B1661</f>
        <v>45337</v>
      </c>
      <c r="C1661" s="4" t="str">
        <f t="shared" si="150"/>
        <v>Feb-2024</v>
      </c>
      <c r="D1661" s="24">
        <f t="shared" si="151"/>
        <v>2024</v>
      </c>
      <c r="E1661" s="4" t="str">
        <f>Cleaned_SalesTable!C1661</f>
        <v>CUST1050</v>
      </c>
      <c r="F1661" s="4" t="str">
        <f>VLOOKUP(E1661,Cleaned_CustomerTable!$A:$H,2,FALSE())</f>
        <v>Matthew Hunter Jr.</v>
      </c>
      <c r="G1661" s="24">
        <f>VLOOKUP(E1661,Cleaned_CustomerTable!$A:$H,3,FALSE())</f>
        <v>61</v>
      </c>
      <c r="H1661" s="4" t="str">
        <f>VLOOKUP(E1661,Cleaned_CustomerTable!$A:$H,8,FALSE())</f>
        <v>Gold</v>
      </c>
      <c r="I1661" s="4" t="str">
        <f>VLOOKUP(E1661,Cleaned_CustomerTable!$A:$H,6,FALSE())</f>
        <v>Illinois</v>
      </c>
      <c r="J1661" s="4" t="str">
        <f>Cleaned_SalesTable!D1661</f>
        <v>PROD98</v>
      </c>
      <c r="K1661" s="4" t="str">
        <f>VLOOKUP(J1661,Cleaned_ProductTable!$A:$F,2,FALSE())</f>
        <v>Portable Bluetooth Speaker</v>
      </c>
      <c r="L1661" s="4" t="str">
        <f>VLOOKUP(J1661,Cleaned_ProductTable!$A:$F,3,FALSE())</f>
        <v>Electronics</v>
      </c>
      <c r="M1661" s="4" t="str">
        <f>VLOOKUP(J1661,Cleaned_ProductTable!$A:$F,4,FALSE())</f>
        <v>Flores-King</v>
      </c>
      <c r="N1661" s="4">
        <f>VLOOKUP(J1661,Cleaned_ProductTable!$A:$F,5,FALSE())</f>
        <v>431.67</v>
      </c>
      <c r="O1661" s="4" t="str">
        <f>Cleaned_SalesTable!E1661</f>
        <v>STORE18</v>
      </c>
      <c r="P1661" s="4" t="str">
        <f>VLOOKUP(O1661,Cleaned_StoreTable!$A:$F,2,FALSE())</f>
        <v>Guerrero-Schmitt</v>
      </c>
      <c r="Q1661" s="4" t="str">
        <f>VLOOKUP(O1661,Cleaned_StoreTable!$A:$F,3,FALSE())</f>
        <v>East</v>
      </c>
      <c r="R1661" s="4" t="str">
        <f>VLOOKUP(O1661,Cleaned_StoreTable!$A:$F,5,FALSE())</f>
        <v>Flagship</v>
      </c>
      <c r="S1661" s="4">
        <f>Cleaned_SalesTable!F1661</f>
        <v>3</v>
      </c>
      <c r="T1661" s="9">
        <f>Cleaned_SalesTable!G1661</f>
        <v>981.69</v>
      </c>
      <c r="U1661" s="8">
        <f>Cleaned_SalesTable!H1661</f>
        <v>0.05</v>
      </c>
      <c r="V1661" s="4" t="str">
        <f>Cleaned_SalesTable!I1661</f>
        <v>COD</v>
      </c>
      <c r="W1661" s="9">
        <f>Cleaned_SalesTable!J1661</f>
        <v>2797.8164999999999</v>
      </c>
      <c r="X1661" s="9">
        <f t="shared" si="152"/>
        <v>1295.01</v>
      </c>
      <c r="Y1661" s="9">
        <f t="shared" si="153"/>
        <v>1502.81</v>
      </c>
      <c r="Z1661" s="10">
        <f t="shared" si="154"/>
        <v>0.53710000000000002</v>
      </c>
      <c r="AA1661" s="4" t="str">
        <f t="shared" si="155"/>
        <v>High Value</v>
      </c>
    </row>
    <row r="1662" spans="1:27" ht="15" customHeight="1" x14ac:dyDescent="0.3">
      <c r="A1662" s="4" t="str">
        <f>Cleaned_SalesTable!A1662</f>
        <v>SALE1660</v>
      </c>
      <c r="B1662" s="26">
        <f>Cleaned_SalesTable!B1662</f>
        <v>45310</v>
      </c>
      <c r="C1662" s="4" t="str">
        <f t="shared" si="150"/>
        <v>Jan-2024</v>
      </c>
      <c r="D1662" s="24">
        <f t="shared" si="151"/>
        <v>2024</v>
      </c>
      <c r="E1662" s="4" t="str">
        <f>Cleaned_SalesTable!C1662</f>
        <v>CUST1327</v>
      </c>
      <c r="F1662" s="4" t="str">
        <f>VLOOKUP(E1662,Cleaned_CustomerTable!$A:$H,2,FALSE())</f>
        <v>Reginald Willis</v>
      </c>
      <c r="G1662" s="24">
        <f>VLOOKUP(E1662,Cleaned_CustomerTable!$A:$H,3,FALSE())</f>
        <v>62</v>
      </c>
      <c r="H1662" s="4" t="str">
        <f>VLOOKUP(E1662,Cleaned_CustomerTable!$A:$H,8,FALSE())</f>
        <v>Bronze</v>
      </c>
      <c r="I1662" s="4" t="str">
        <f>VLOOKUP(E1662,Cleaned_CustomerTable!$A:$H,6,FALSE())</f>
        <v>New York</v>
      </c>
      <c r="J1662" s="4" t="str">
        <f>Cleaned_SalesTable!D1662</f>
        <v>PROD10</v>
      </c>
      <c r="K1662" s="4" t="str">
        <f>VLOOKUP(J1662,Cleaned_ProductTable!$A:$F,2,FALSE())</f>
        <v>Ceramic Kitchen Bowl Set</v>
      </c>
      <c r="L1662" s="4" t="str">
        <f>VLOOKUP(J1662,Cleaned_ProductTable!$A:$F,3,FALSE())</f>
        <v>Home</v>
      </c>
      <c r="M1662" s="4" t="str">
        <f>VLOOKUP(J1662,Cleaned_ProductTable!$A:$F,4,FALSE())</f>
        <v>Hamilton Group</v>
      </c>
      <c r="N1662" s="4">
        <f>VLOOKUP(J1662,Cleaned_ProductTable!$A:$F,5,FALSE())</f>
        <v>298.86</v>
      </c>
      <c r="O1662" s="4" t="str">
        <f>Cleaned_SalesTable!E1662</f>
        <v>STORE16</v>
      </c>
      <c r="P1662" s="4" t="str">
        <f>VLOOKUP(O1662,Cleaned_StoreTable!$A:$F,2,FALSE())</f>
        <v>Frederick-Wright</v>
      </c>
      <c r="Q1662" s="4" t="str">
        <f>VLOOKUP(O1662,Cleaned_StoreTable!$A:$F,3,FALSE())</f>
        <v>West</v>
      </c>
      <c r="R1662" s="4" t="str">
        <f>VLOOKUP(O1662,Cleaned_StoreTable!$A:$F,5,FALSE())</f>
        <v>Flagship</v>
      </c>
      <c r="S1662" s="4">
        <f>Cleaned_SalesTable!F1662</f>
        <v>2</v>
      </c>
      <c r="T1662" s="9">
        <f>Cleaned_SalesTable!G1662</f>
        <v>848.87</v>
      </c>
      <c r="U1662" s="8">
        <f>Cleaned_SalesTable!H1662</f>
        <v>0.09</v>
      </c>
      <c r="V1662" s="4" t="str">
        <f>Cleaned_SalesTable!I1662</f>
        <v>COD</v>
      </c>
      <c r="W1662" s="9">
        <f>Cleaned_SalesTable!J1662</f>
        <v>1544.9434000000001</v>
      </c>
      <c r="X1662" s="9">
        <f t="shared" si="152"/>
        <v>597.72</v>
      </c>
      <c r="Y1662" s="9">
        <f t="shared" si="153"/>
        <v>947.22</v>
      </c>
      <c r="Z1662" s="10">
        <f t="shared" si="154"/>
        <v>0.61309999999999998</v>
      </c>
      <c r="AA1662" s="4" t="str">
        <f t="shared" si="155"/>
        <v>High Value</v>
      </c>
    </row>
    <row r="1663" spans="1:27" ht="15" customHeight="1" x14ac:dyDescent="0.3">
      <c r="A1663" s="4" t="str">
        <f>Cleaned_SalesTable!A1663</f>
        <v>SALE1661</v>
      </c>
      <c r="B1663" s="26">
        <f>Cleaned_SalesTable!B1663</f>
        <v>45230</v>
      </c>
      <c r="C1663" s="4" t="str">
        <f t="shared" si="150"/>
        <v>Oct-2023</v>
      </c>
      <c r="D1663" s="24">
        <f t="shared" si="151"/>
        <v>2023</v>
      </c>
      <c r="E1663" s="4" t="str">
        <f>Cleaned_SalesTable!C1663</f>
        <v>CUST1375</v>
      </c>
      <c r="F1663" s="4" t="str">
        <f>VLOOKUP(E1663,Cleaned_CustomerTable!$A:$H,2,FALSE())</f>
        <v>Joshua Bell</v>
      </c>
      <c r="G1663" s="24">
        <f>VLOOKUP(E1663,Cleaned_CustomerTable!$A:$H,3,FALSE())</f>
        <v>26</v>
      </c>
      <c r="H1663" s="4" t="str">
        <f>VLOOKUP(E1663,Cleaned_CustomerTable!$A:$H,8,FALSE())</f>
        <v>Platinum</v>
      </c>
      <c r="I1663" s="4" t="str">
        <f>VLOOKUP(E1663,Cleaned_CustomerTable!$A:$H,6,FALSE())</f>
        <v>Minnesota</v>
      </c>
      <c r="J1663" s="4" t="str">
        <f>Cleaned_SalesTable!D1663</f>
        <v>PROD96</v>
      </c>
      <c r="K1663" s="4" t="str">
        <f>VLOOKUP(J1663,Cleaned_ProductTable!$A:$F,2,FALSE())</f>
        <v>Women's Formal Blazer</v>
      </c>
      <c r="L1663" s="4" t="str">
        <f>VLOOKUP(J1663,Cleaned_ProductTable!$A:$F,3,FALSE())</f>
        <v>Clothing</v>
      </c>
      <c r="M1663" s="4" t="str">
        <f>VLOOKUP(J1663,Cleaned_ProductTable!$A:$F,4,FALSE())</f>
        <v>Phillips and Sons</v>
      </c>
      <c r="N1663" s="4">
        <f>VLOOKUP(J1663,Cleaned_ProductTable!$A:$F,5,FALSE())</f>
        <v>358.47</v>
      </c>
      <c r="O1663" s="4" t="str">
        <f>Cleaned_SalesTable!E1663</f>
        <v>STORE10</v>
      </c>
      <c r="P1663" s="4" t="str">
        <f>VLOOKUP(O1663,Cleaned_StoreTable!$A:$F,2,FALSE())</f>
        <v>Hill, Wagner and Ballard</v>
      </c>
      <c r="Q1663" s="4" t="str">
        <f>VLOOKUP(O1663,Cleaned_StoreTable!$A:$F,3,FALSE())</f>
        <v>East</v>
      </c>
      <c r="R1663" s="4" t="str">
        <f>VLOOKUP(O1663,Cleaned_StoreTable!$A:$F,5,FALSE())</f>
        <v>Online</v>
      </c>
      <c r="S1663" s="4">
        <f>Cleaned_SalesTable!F1663</f>
        <v>3</v>
      </c>
      <c r="T1663" s="9">
        <f>Cleaned_SalesTable!G1663</f>
        <v>582.32000000000005</v>
      </c>
      <c r="U1663" s="8">
        <f>Cleaned_SalesTable!H1663</f>
        <v>0</v>
      </c>
      <c r="V1663" s="4" t="str">
        <f>Cleaned_SalesTable!I1663</f>
        <v>PayPal</v>
      </c>
      <c r="W1663" s="9">
        <f>Cleaned_SalesTable!J1663</f>
        <v>1746.96</v>
      </c>
      <c r="X1663" s="9">
        <f t="shared" si="152"/>
        <v>1075.4100000000001</v>
      </c>
      <c r="Y1663" s="9">
        <f t="shared" si="153"/>
        <v>671.55</v>
      </c>
      <c r="Z1663" s="10">
        <f t="shared" si="154"/>
        <v>0.38440000000000002</v>
      </c>
      <c r="AA1663" s="4" t="str">
        <f t="shared" si="155"/>
        <v>High Value</v>
      </c>
    </row>
    <row r="1664" spans="1:27" ht="15" customHeight="1" x14ac:dyDescent="0.3">
      <c r="A1664" s="4" t="str">
        <f>Cleaned_SalesTable!A1664</f>
        <v>SALE1662</v>
      </c>
      <c r="B1664" s="26">
        <f>Cleaned_SalesTable!B1664</f>
        <v>45341</v>
      </c>
      <c r="C1664" s="4" t="str">
        <f t="shared" si="150"/>
        <v>Feb-2024</v>
      </c>
      <c r="D1664" s="24">
        <f t="shared" si="151"/>
        <v>2024</v>
      </c>
      <c r="E1664" s="4" t="str">
        <f>Cleaned_SalesTable!C1664</f>
        <v>CUST1171</v>
      </c>
      <c r="F1664" s="4" t="str">
        <f>VLOOKUP(E1664,Cleaned_CustomerTable!$A:$H,2,FALSE())</f>
        <v>Amy Wilson</v>
      </c>
      <c r="G1664" s="24">
        <f>VLOOKUP(E1664,Cleaned_CustomerTable!$A:$H,3,FALSE())</f>
        <v>44</v>
      </c>
      <c r="H1664" s="4" t="str">
        <f>VLOOKUP(E1664,Cleaned_CustomerTable!$A:$H,8,FALSE())</f>
        <v>Platinum</v>
      </c>
      <c r="I1664" s="4" t="str">
        <f>VLOOKUP(E1664,Cleaned_CustomerTable!$A:$H,6,FALSE())</f>
        <v>Indiana</v>
      </c>
      <c r="J1664" s="4" t="str">
        <f>Cleaned_SalesTable!D1664</f>
        <v>PROD49</v>
      </c>
      <c r="K1664" s="4" t="str">
        <f>VLOOKUP(J1664,Cleaned_ProductTable!$A:$F,2,FALSE())</f>
        <v>Men's Roll-On Perfume</v>
      </c>
      <c r="L1664" s="4" t="str">
        <f>VLOOKUP(J1664,Cleaned_ProductTable!$A:$F,3,FALSE())</f>
        <v>Beauty</v>
      </c>
      <c r="M1664" s="4" t="str">
        <f>VLOOKUP(J1664,Cleaned_ProductTable!$A:$F,4,FALSE())</f>
        <v>Sullivan and Sons</v>
      </c>
      <c r="N1664" s="4">
        <f>VLOOKUP(J1664,Cleaned_ProductTable!$A:$F,5,FALSE())</f>
        <v>43.29</v>
      </c>
      <c r="O1664" s="4" t="str">
        <f>Cleaned_SalesTable!E1664</f>
        <v>STORE17</v>
      </c>
      <c r="P1664" s="4" t="str">
        <f>VLOOKUP(O1664,Cleaned_StoreTable!$A:$F,2,FALSE())</f>
        <v>Holloway Ltd</v>
      </c>
      <c r="Q1664" s="4" t="str">
        <f>VLOOKUP(O1664,Cleaned_StoreTable!$A:$F,3,FALSE())</f>
        <v>North</v>
      </c>
      <c r="R1664" s="4" t="str">
        <f>VLOOKUP(O1664,Cleaned_StoreTable!$A:$F,5,FALSE())</f>
        <v>Flagship</v>
      </c>
      <c r="S1664" s="4">
        <f>Cleaned_SalesTable!F1664</f>
        <v>2</v>
      </c>
      <c r="T1664" s="9">
        <f>Cleaned_SalesTable!G1664</f>
        <v>869.43</v>
      </c>
      <c r="U1664" s="8">
        <f>Cleaned_SalesTable!H1664</f>
        <v>0.24</v>
      </c>
      <c r="V1664" s="4" t="str">
        <f>Cleaned_SalesTable!I1664</f>
        <v>COD</v>
      </c>
      <c r="W1664" s="9">
        <f>Cleaned_SalesTable!J1664</f>
        <v>1321.5336</v>
      </c>
      <c r="X1664" s="9">
        <f t="shared" si="152"/>
        <v>86.58</v>
      </c>
      <c r="Y1664" s="9">
        <f t="shared" si="153"/>
        <v>1234.95</v>
      </c>
      <c r="Z1664" s="10">
        <f t="shared" si="154"/>
        <v>0.9345</v>
      </c>
      <c r="AA1664" s="4" t="str">
        <f t="shared" si="155"/>
        <v>High Value</v>
      </c>
    </row>
    <row r="1665" spans="1:27" ht="15" customHeight="1" x14ac:dyDescent="0.3">
      <c r="A1665" s="4" t="str">
        <f>Cleaned_SalesTable!A1665</f>
        <v>SALE1663</v>
      </c>
      <c r="B1665" s="26">
        <f>Cleaned_SalesTable!B1665</f>
        <v>45440</v>
      </c>
      <c r="C1665" s="4" t="str">
        <f t="shared" si="150"/>
        <v>May-2024</v>
      </c>
      <c r="D1665" s="24">
        <f t="shared" si="151"/>
        <v>2024</v>
      </c>
      <c r="E1665" s="4" t="str">
        <f>Cleaned_SalesTable!C1665</f>
        <v>CUST1021</v>
      </c>
      <c r="F1665" s="4" t="str">
        <f>VLOOKUP(E1665,Cleaned_CustomerTable!$A:$H,2,FALSE())</f>
        <v>Jeff Martinez</v>
      </c>
      <c r="G1665" s="24">
        <f>VLOOKUP(E1665,Cleaned_CustomerTable!$A:$H,3,FALSE())</f>
        <v>36</v>
      </c>
      <c r="H1665" s="4" t="str">
        <f>VLOOKUP(E1665,Cleaned_CustomerTable!$A:$H,8,FALSE())</f>
        <v>Gold</v>
      </c>
      <c r="I1665" s="4" t="str">
        <f>VLOOKUP(E1665,Cleaned_CustomerTable!$A:$H,6,FALSE())</f>
        <v>Oklahoma</v>
      </c>
      <c r="J1665" s="4" t="str">
        <f>Cleaned_SalesTable!D1665</f>
        <v>PROD54</v>
      </c>
      <c r="K1665" s="4" t="str">
        <f>VLOOKUP(J1665,Cleaned_ProductTable!$A:$F,2,FALSE())</f>
        <v>Sports Stopwatch Pro</v>
      </c>
      <c r="L1665" s="4" t="str">
        <f>VLOOKUP(J1665,Cleaned_ProductTable!$A:$F,3,FALSE())</f>
        <v>Sports</v>
      </c>
      <c r="M1665" s="4" t="str">
        <f>VLOOKUP(J1665,Cleaned_ProductTable!$A:$F,4,FALSE())</f>
        <v>Thompson-French</v>
      </c>
      <c r="N1665" s="4">
        <f>VLOOKUP(J1665,Cleaned_ProductTable!$A:$F,5,FALSE())</f>
        <v>434.84</v>
      </c>
      <c r="O1665" s="4" t="str">
        <f>Cleaned_SalesTable!E1665</f>
        <v>STORE4</v>
      </c>
      <c r="P1665" s="4" t="str">
        <f>VLOOKUP(O1665,Cleaned_StoreTable!$A:$F,2,FALSE())</f>
        <v>Alexander Group</v>
      </c>
      <c r="Q1665" s="4" t="str">
        <f>VLOOKUP(O1665,Cleaned_StoreTable!$A:$F,3,FALSE())</f>
        <v>South</v>
      </c>
      <c r="R1665" s="4" t="str">
        <f>VLOOKUP(O1665,Cleaned_StoreTable!$A:$F,5,FALSE())</f>
        <v>Online</v>
      </c>
      <c r="S1665" s="4">
        <f>Cleaned_SalesTable!F1665</f>
        <v>1</v>
      </c>
      <c r="T1665" s="9">
        <f>Cleaned_SalesTable!G1665</f>
        <v>62.26</v>
      </c>
      <c r="U1665" s="8">
        <f>Cleaned_SalesTable!H1665</f>
        <v>0.03</v>
      </c>
      <c r="V1665" s="4" t="str">
        <f>Cleaned_SalesTable!I1665</f>
        <v>COD</v>
      </c>
      <c r="W1665" s="9">
        <f>Cleaned_SalesTable!J1665</f>
        <v>60.392200000000003</v>
      </c>
      <c r="X1665" s="9">
        <f t="shared" si="152"/>
        <v>434.84</v>
      </c>
      <c r="Y1665" s="9">
        <f t="shared" si="153"/>
        <v>-374.45</v>
      </c>
      <c r="Z1665" s="10">
        <f t="shared" si="154"/>
        <v>-6.2003000000000004</v>
      </c>
      <c r="AA1665" s="4" t="str">
        <f t="shared" si="155"/>
        <v>Standard</v>
      </c>
    </row>
    <row r="1666" spans="1:27" ht="15" customHeight="1" x14ac:dyDescent="0.3">
      <c r="A1666" s="4" t="str">
        <f>Cleaned_SalesTable!A1666</f>
        <v>SALE1664</v>
      </c>
      <c r="B1666" s="26">
        <f>Cleaned_SalesTable!B1666</f>
        <v>45798</v>
      </c>
      <c r="C1666" s="4" t="str">
        <f t="shared" ref="C1666:C1729" si="156">TEXT(B1666,"mmm-yyyy")</f>
        <v>May-2025</v>
      </c>
      <c r="D1666" s="24">
        <f t="shared" ref="D1666:D1729" si="157">YEAR(B1666)</f>
        <v>2025</v>
      </c>
      <c r="E1666" s="4" t="str">
        <f>Cleaned_SalesTable!C1666</f>
        <v>CUST1152</v>
      </c>
      <c r="F1666" s="4" t="str">
        <f>VLOOKUP(E1666,Cleaned_CustomerTable!$A:$H,2,FALSE())</f>
        <v>Patrick Roberts</v>
      </c>
      <c r="G1666" s="24">
        <f>VLOOKUP(E1666,Cleaned_CustomerTable!$A:$H,3,FALSE())</f>
        <v>41</v>
      </c>
      <c r="H1666" s="4" t="str">
        <f>VLOOKUP(E1666,Cleaned_CustomerTable!$A:$H,8,FALSE())</f>
        <v>Platinum</v>
      </c>
      <c r="I1666" s="4" t="str">
        <f>VLOOKUP(E1666,Cleaned_CustomerTable!$A:$H,6,FALSE())</f>
        <v>Missouri</v>
      </c>
      <c r="J1666" s="4" t="str">
        <f>Cleaned_SalesTable!D1666</f>
        <v>PROD39</v>
      </c>
      <c r="K1666" s="4" t="str">
        <f>VLOOKUP(J1666,Cleaned_ProductTable!$A:$F,2,FALSE())</f>
        <v>Portable Power Bank</v>
      </c>
      <c r="L1666" s="4" t="str">
        <f>VLOOKUP(J1666,Cleaned_ProductTable!$A:$F,3,FALSE())</f>
        <v>Electronics</v>
      </c>
      <c r="M1666" s="4" t="str">
        <f>VLOOKUP(J1666,Cleaned_ProductTable!$A:$F,4,FALSE())</f>
        <v>Cummings and Sons</v>
      </c>
      <c r="N1666" s="4">
        <f>VLOOKUP(J1666,Cleaned_ProductTable!$A:$F,5,FALSE())</f>
        <v>326.06</v>
      </c>
      <c r="O1666" s="4" t="str">
        <f>Cleaned_SalesTable!E1666</f>
        <v>STORE14</v>
      </c>
      <c r="P1666" s="4" t="str">
        <f>VLOOKUP(O1666,Cleaned_StoreTable!$A:$F,2,FALSE())</f>
        <v>Mcdonald Inc</v>
      </c>
      <c r="Q1666" s="4" t="str">
        <f>VLOOKUP(O1666,Cleaned_StoreTable!$A:$F,3,FALSE())</f>
        <v>South</v>
      </c>
      <c r="R1666" s="4" t="str">
        <f>VLOOKUP(O1666,Cleaned_StoreTable!$A:$F,5,FALSE())</f>
        <v>Outlet</v>
      </c>
      <c r="S1666" s="4">
        <f>Cleaned_SalesTable!F1666</f>
        <v>3</v>
      </c>
      <c r="T1666" s="9">
        <f>Cleaned_SalesTable!G1666</f>
        <v>343.97</v>
      </c>
      <c r="U1666" s="8">
        <f>Cleaned_SalesTable!H1666</f>
        <v>0.04</v>
      </c>
      <c r="V1666" s="4" t="str">
        <f>Cleaned_SalesTable!I1666</f>
        <v>COD</v>
      </c>
      <c r="W1666" s="9">
        <f>Cleaned_SalesTable!J1666</f>
        <v>990.6336</v>
      </c>
      <c r="X1666" s="9">
        <f t="shared" ref="X1666:X1729" si="158">ROUND(N1666*S1666,2)</f>
        <v>978.18</v>
      </c>
      <c r="Y1666" s="9">
        <f t="shared" ref="Y1666:Y1729" si="159">ROUND(W1666-X1666,2)</f>
        <v>12.45</v>
      </c>
      <c r="Z1666" s="10">
        <f t="shared" ref="Z1666:Z1729" si="160">IFERROR(ROUND(Y1666/W1666,4),0)</f>
        <v>1.26E-2</v>
      </c>
      <c r="AA1666" s="4" t="str">
        <f t="shared" ref="AA1666:AA1729" si="161">IF(W1666&gt;=AVERAGE($W$2:$W$2001),"High Value","Standard")</f>
        <v>Standard</v>
      </c>
    </row>
    <row r="1667" spans="1:27" ht="15" customHeight="1" x14ac:dyDescent="0.3">
      <c r="A1667" s="4" t="str">
        <f>Cleaned_SalesTable!A1667</f>
        <v>SALE1665</v>
      </c>
      <c r="B1667" s="26">
        <f>Cleaned_SalesTable!B1667</f>
        <v>45293</v>
      </c>
      <c r="C1667" s="4" t="str">
        <f t="shared" si="156"/>
        <v>Jan-2024</v>
      </c>
      <c r="D1667" s="24">
        <f t="shared" si="157"/>
        <v>2024</v>
      </c>
      <c r="E1667" s="4" t="str">
        <f>Cleaned_SalesTable!C1667</f>
        <v>CUST1303</v>
      </c>
      <c r="F1667" s="4" t="str">
        <f>VLOOKUP(E1667,Cleaned_CustomerTable!$A:$H,2,FALSE())</f>
        <v>John Sloan</v>
      </c>
      <c r="G1667" s="24">
        <f>VLOOKUP(E1667,Cleaned_CustomerTable!$A:$H,3,FALSE())</f>
        <v>23</v>
      </c>
      <c r="H1667" s="4" t="str">
        <f>VLOOKUP(E1667,Cleaned_CustomerTable!$A:$H,8,FALSE())</f>
        <v>Platinum</v>
      </c>
      <c r="I1667" s="4" t="str">
        <f>VLOOKUP(E1667,Cleaned_CustomerTable!$A:$H,6,FALSE())</f>
        <v>Delaware</v>
      </c>
      <c r="J1667" s="4" t="str">
        <f>Cleaned_SalesTable!D1667</f>
        <v>PROD24</v>
      </c>
      <c r="K1667" s="4" t="str">
        <f>VLOOKUP(J1667,Cleaned_ProductTable!$A:$F,2,FALSE())</f>
        <v>Foldable Camping Chair</v>
      </c>
      <c r="L1667" s="4" t="str">
        <f>VLOOKUP(J1667,Cleaned_ProductTable!$A:$F,3,FALSE())</f>
        <v>Sports</v>
      </c>
      <c r="M1667" s="4" t="str">
        <f>VLOOKUP(J1667,Cleaned_ProductTable!$A:$F,4,FALSE())</f>
        <v>Cook Ltd</v>
      </c>
      <c r="N1667" s="4">
        <f>VLOOKUP(J1667,Cleaned_ProductTable!$A:$F,5,FALSE())</f>
        <v>166.06</v>
      </c>
      <c r="O1667" s="4" t="str">
        <f>Cleaned_SalesTable!E1667</f>
        <v>STORE12</v>
      </c>
      <c r="P1667" s="4" t="str">
        <f>VLOOKUP(O1667,Cleaned_StoreTable!$A:$F,2,FALSE())</f>
        <v>Thomas, Bridges and Harris</v>
      </c>
      <c r="Q1667" s="4" t="str">
        <f>VLOOKUP(O1667,Cleaned_StoreTable!$A:$F,3,FALSE())</f>
        <v>North</v>
      </c>
      <c r="R1667" s="4" t="str">
        <f>VLOOKUP(O1667,Cleaned_StoreTable!$A:$F,5,FALSE())</f>
        <v>Online</v>
      </c>
      <c r="S1667" s="4">
        <f>Cleaned_SalesTable!F1667</f>
        <v>3</v>
      </c>
      <c r="T1667" s="9">
        <f>Cleaned_SalesTable!G1667</f>
        <v>304.67</v>
      </c>
      <c r="U1667" s="8">
        <f>Cleaned_SalesTable!H1667</f>
        <v>0.11</v>
      </c>
      <c r="V1667" s="4" t="str">
        <f>Cleaned_SalesTable!I1667</f>
        <v>Credit Card</v>
      </c>
      <c r="W1667" s="9">
        <f>Cleaned_SalesTable!J1667</f>
        <v>813.46889999999996</v>
      </c>
      <c r="X1667" s="9">
        <f t="shared" si="158"/>
        <v>498.18</v>
      </c>
      <c r="Y1667" s="9">
        <f t="shared" si="159"/>
        <v>315.29000000000002</v>
      </c>
      <c r="Z1667" s="10">
        <f t="shared" si="160"/>
        <v>0.3876</v>
      </c>
      <c r="AA1667" s="4" t="str">
        <f t="shared" si="161"/>
        <v>Standard</v>
      </c>
    </row>
    <row r="1668" spans="1:27" ht="15" customHeight="1" x14ac:dyDescent="0.3">
      <c r="A1668" s="4" t="str">
        <f>Cleaned_SalesTable!A1668</f>
        <v>SALE1666</v>
      </c>
      <c r="B1668" s="26">
        <f>Cleaned_SalesTable!B1668</f>
        <v>45296</v>
      </c>
      <c r="C1668" s="4" t="str">
        <f t="shared" si="156"/>
        <v>Jan-2024</v>
      </c>
      <c r="D1668" s="24">
        <f t="shared" si="157"/>
        <v>2024</v>
      </c>
      <c r="E1668" s="4" t="str">
        <f>Cleaned_SalesTable!C1668</f>
        <v>CUST1365</v>
      </c>
      <c r="F1668" s="4" t="str">
        <f>VLOOKUP(E1668,Cleaned_CustomerTable!$A:$H,2,FALSE())</f>
        <v>Brandon Mcbride</v>
      </c>
      <c r="G1668" s="24">
        <f>VLOOKUP(E1668,Cleaned_CustomerTable!$A:$H,3,FALSE())</f>
        <v>63</v>
      </c>
      <c r="H1668" s="4" t="str">
        <f>VLOOKUP(E1668,Cleaned_CustomerTable!$A:$H,8,FALSE())</f>
        <v>Platinum</v>
      </c>
      <c r="I1668" s="4" t="str">
        <f>VLOOKUP(E1668,Cleaned_CustomerTable!$A:$H,6,FALSE())</f>
        <v>Alaska</v>
      </c>
      <c r="J1668" s="4" t="str">
        <f>Cleaned_SalesTable!D1668</f>
        <v>PROD27</v>
      </c>
      <c r="K1668" s="4" t="str">
        <f>VLOOKUP(J1668,Cleaned_ProductTable!$A:$F,2,FALSE())</f>
        <v>Decorative Floor Vase</v>
      </c>
      <c r="L1668" s="4" t="str">
        <f>VLOOKUP(J1668,Cleaned_ProductTable!$A:$F,3,FALSE())</f>
        <v>Home</v>
      </c>
      <c r="M1668" s="4" t="str">
        <f>VLOOKUP(J1668,Cleaned_ProductTable!$A:$F,4,FALSE())</f>
        <v>Khan, Jones and Paul</v>
      </c>
      <c r="N1668" s="4">
        <f>VLOOKUP(J1668,Cleaned_ProductTable!$A:$F,5,FALSE())</f>
        <v>234.81</v>
      </c>
      <c r="O1668" s="4" t="str">
        <f>Cleaned_SalesTable!E1668</f>
        <v>STORE9</v>
      </c>
      <c r="P1668" s="4" t="str">
        <f>VLOOKUP(O1668,Cleaned_StoreTable!$A:$F,2,FALSE())</f>
        <v>Moore, Padilla and Butler</v>
      </c>
      <c r="Q1668" s="4" t="str">
        <f>VLOOKUP(O1668,Cleaned_StoreTable!$A:$F,3,FALSE())</f>
        <v>South</v>
      </c>
      <c r="R1668" s="4" t="str">
        <f>VLOOKUP(O1668,Cleaned_StoreTable!$A:$F,5,FALSE())</f>
        <v>Flagship</v>
      </c>
      <c r="S1668" s="4">
        <f>Cleaned_SalesTable!F1668</f>
        <v>4</v>
      </c>
      <c r="T1668" s="9">
        <f>Cleaned_SalesTable!G1668</f>
        <v>208.34</v>
      </c>
      <c r="U1668" s="8">
        <f>Cleaned_SalesTable!H1668</f>
        <v>0.01</v>
      </c>
      <c r="V1668" s="4" t="str">
        <f>Cleaned_SalesTable!I1668</f>
        <v>PayPal</v>
      </c>
      <c r="W1668" s="9">
        <f>Cleaned_SalesTable!J1668</f>
        <v>825.02639999999997</v>
      </c>
      <c r="X1668" s="9">
        <f t="shared" si="158"/>
        <v>939.24</v>
      </c>
      <c r="Y1668" s="9">
        <f t="shared" si="159"/>
        <v>-114.21</v>
      </c>
      <c r="Z1668" s="10">
        <f t="shared" si="160"/>
        <v>-0.1384</v>
      </c>
      <c r="AA1668" s="4" t="str">
        <f t="shared" si="161"/>
        <v>Standard</v>
      </c>
    </row>
    <row r="1669" spans="1:27" ht="15" customHeight="1" x14ac:dyDescent="0.3">
      <c r="A1669" s="4" t="str">
        <f>Cleaned_SalesTable!A1669</f>
        <v>SALE1667</v>
      </c>
      <c r="B1669" s="26">
        <f>Cleaned_SalesTable!B1669</f>
        <v>45860</v>
      </c>
      <c r="C1669" s="4" t="str">
        <f t="shared" si="156"/>
        <v>Jul-2025</v>
      </c>
      <c r="D1669" s="24">
        <f t="shared" si="157"/>
        <v>2025</v>
      </c>
      <c r="E1669" s="4" t="str">
        <f>Cleaned_SalesTable!C1669</f>
        <v>CUST1312</v>
      </c>
      <c r="F1669" s="4" t="str">
        <f>VLOOKUP(E1669,Cleaned_CustomerTable!$A:$H,2,FALSE())</f>
        <v>Jason Mullins</v>
      </c>
      <c r="G1669" s="24">
        <f>VLOOKUP(E1669,Cleaned_CustomerTable!$A:$H,3,FALSE())</f>
        <v>47</v>
      </c>
      <c r="H1669" s="4" t="str">
        <f>VLOOKUP(E1669,Cleaned_CustomerTable!$A:$H,8,FALSE())</f>
        <v>Silver</v>
      </c>
      <c r="I1669" s="4" t="str">
        <f>VLOOKUP(E1669,Cleaned_CustomerTable!$A:$H,6,FALSE())</f>
        <v>Delaware</v>
      </c>
      <c r="J1669" s="4" t="str">
        <f>Cleaned_SalesTable!D1669</f>
        <v>PROD86</v>
      </c>
      <c r="K1669" s="4" t="str">
        <f>VLOOKUP(J1669,Cleaned_ProductTable!$A:$F,2,FALSE())</f>
        <v>Kitchen Cutting Board</v>
      </c>
      <c r="L1669" s="4" t="str">
        <f>VLOOKUP(J1669,Cleaned_ProductTable!$A:$F,3,FALSE())</f>
        <v>Home</v>
      </c>
      <c r="M1669" s="4" t="str">
        <f>VLOOKUP(J1669,Cleaned_ProductTable!$A:$F,4,FALSE())</f>
        <v>Taylor, Dodson and Johnston</v>
      </c>
      <c r="N1669" s="4">
        <f>VLOOKUP(J1669,Cleaned_ProductTable!$A:$F,5,FALSE())</f>
        <v>176.07</v>
      </c>
      <c r="O1669" s="4" t="str">
        <f>Cleaned_SalesTable!E1669</f>
        <v>STORE1</v>
      </c>
      <c r="P1669" s="4" t="str">
        <f>VLOOKUP(O1669,Cleaned_StoreTable!$A:$F,2,FALSE())</f>
        <v>Martinez, Adkins and Johnson</v>
      </c>
      <c r="Q1669" s="4" t="str">
        <f>VLOOKUP(O1669,Cleaned_StoreTable!$A:$F,3,FALSE())</f>
        <v>North</v>
      </c>
      <c r="R1669" s="4" t="str">
        <f>VLOOKUP(O1669,Cleaned_StoreTable!$A:$F,5,FALSE())</f>
        <v>Flagship</v>
      </c>
      <c r="S1669" s="4">
        <f>Cleaned_SalesTable!F1669</f>
        <v>1</v>
      </c>
      <c r="T1669" s="9">
        <f>Cleaned_SalesTable!G1669</f>
        <v>119.04</v>
      </c>
      <c r="U1669" s="8">
        <f>Cleaned_SalesTable!H1669</f>
        <v>0.13</v>
      </c>
      <c r="V1669" s="4" t="str">
        <f>Cleaned_SalesTable!I1669</f>
        <v>COD</v>
      </c>
      <c r="W1669" s="9">
        <f>Cleaned_SalesTable!J1669</f>
        <v>103.56480000000001</v>
      </c>
      <c r="X1669" s="9">
        <f t="shared" si="158"/>
        <v>176.07</v>
      </c>
      <c r="Y1669" s="9">
        <f t="shared" si="159"/>
        <v>-72.510000000000005</v>
      </c>
      <c r="Z1669" s="10">
        <f t="shared" si="160"/>
        <v>-0.70009999999999994</v>
      </c>
      <c r="AA1669" s="4" t="str">
        <f t="shared" si="161"/>
        <v>Standard</v>
      </c>
    </row>
    <row r="1670" spans="1:27" ht="15" customHeight="1" x14ac:dyDescent="0.3">
      <c r="A1670" s="4" t="str">
        <f>Cleaned_SalesTable!A1670</f>
        <v>SALE1668</v>
      </c>
      <c r="B1670" s="26">
        <f>Cleaned_SalesTable!B1670</f>
        <v>45843</v>
      </c>
      <c r="C1670" s="4" t="str">
        <f t="shared" si="156"/>
        <v>Jul-2025</v>
      </c>
      <c r="D1670" s="24">
        <f t="shared" si="157"/>
        <v>2025</v>
      </c>
      <c r="E1670" s="4" t="str">
        <f>Cleaned_SalesTable!C1670</f>
        <v>CUST1321</v>
      </c>
      <c r="F1670" s="4" t="str">
        <f>VLOOKUP(E1670,Cleaned_CustomerTable!$A:$H,2,FALSE())</f>
        <v>Darren Burton</v>
      </c>
      <c r="G1670" s="24">
        <f>VLOOKUP(E1670,Cleaned_CustomerTable!$A:$H,3,FALSE())</f>
        <v>21</v>
      </c>
      <c r="H1670" s="4" t="str">
        <f>VLOOKUP(E1670,Cleaned_CustomerTable!$A:$H,8,FALSE())</f>
        <v>Bronze</v>
      </c>
      <c r="I1670" s="4" t="str">
        <f>VLOOKUP(E1670,Cleaned_CustomerTable!$A:$H,6,FALSE())</f>
        <v>Tennessee</v>
      </c>
      <c r="J1670" s="4" t="str">
        <f>Cleaned_SalesTable!D1670</f>
        <v>PROD44</v>
      </c>
      <c r="K1670" s="4" t="str">
        <f>VLOOKUP(J1670,Cleaned_ProductTable!$A:$F,2,FALSE())</f>
        <v>Adjustable Jump Rope</v>
      </c>
      <c r="L1670" s="4" t="str">
        <f>VLOOKUP(J1670,Cleaned_ProductTable!$A:$F,3,FALSE())</f>
        <v>Sports</v>
      </c>
      <c r="M1670" s="4" t="str">
        <f>VLOOKUP(J1670,Cleaned_ProductTable!$A:$F,4,FALSE())</f>
        <v>Cox Inc</v>
      </c>
      <c r="N1670" s="4">
        <f>VLOOKUP(J1670,Cleaned_ProductTable!$A:$F,5,FALSE())</f>
        <v>167.12</v>
      </c>
      <c r="O1670" s="4" t="str">
        <f>Cleaned_SalesTable!E1670</f>
        <v>STORE9</v>
      </c>
      <c r="P1670" s="4" t="str">
        <f>VLOOKUP(O1670,Cleaned_StoreTable!$A:$F,2,FALSE())</f>
        <v>Moore, Padilla and Butler</v>
      </c>
      <c r="Q1670" s="4" t="str">
        <f>VLOOKUP(O1670,Cleaned_StoreTable!$A:$F,3,FALSE())</f>
        <v>South</v>
      </c>
      <c r="R1670" s="4" t="str">
        <f>VLOOKUP(O1670,Cleaned_StoreTable!$A:$F,5,FALSE())</f>
        <v>Flagship</v>
      </c>
      <c r="S1670" s="4">
        <f>Cleaned_SalesTable!F1670</f>
        <v>4</v>
      </c>
      <c r="T1670" s="9">
        <f>Cleaned_SalesTable!G1670</f>
        <v>791.65</v>
      </c>
      <c r="U1670" s="8">
        <f>Cleaned_SalesTable!H1670</f>
        <v>0.06</v>
      </c>
      <c r="V1670" s="4" t="str">
        <f>Cleaned_SalesTable!I1670</f>
        <v>COD</v>
      </c>
      <c r="W1670" s="9">
        <f>Cleaned_SalesTable!J1670</f>
        <v>2976.6039999999998</v>
      </c>
      <c r="X1670" s="9">
        <f t="shared" si="158"/>
        <v>668.48</v>
      </c>
      <c r="Y1670" s="9">
        <f t="shared" si="159"/>
        <v>2308.12</v>
      </c>
      <c r="Z1670" s="10">
        <f t="shared" si="160"/>
        <v>0.77539999999999998</v>
      </c>
      <c r="AA1670" s="4" t="str">
        <f t="shared" si="161"/>
        <v>High Value</v>
      </c>
    </row>
    <row r="1671" spans="1:27" ht="15" customHeight="1" x14ac:dyDescent="0.3">
      <c r="A1671" s="4" t="str">
        <f>Cleaned_SalesTable!A1671</f>
        <v>SALE1669</v>
      </c>
      <c r="B1671" s="26">
        <f>Cleaned_SalesTable!B1671</f>
        <v>45862</v>
      </c>
      <c r="C1671" s="4" t="str">
        <f t="shared" si="156"/>
        <v>Jul-2025</v>
      </c>
      <c r="D1671" s="24">
        <f t="shared" si="157"/>
        <v>2025</v>
      </c>
      <c r="E1671" s="4" t="str">
        <f>Cleaned_SalesTable!C1671</f>
        <v>CUST1052</v>
      </c>
      <c r="F1671" s="4" t="str">
        <f>VLOOKUP(E1671,Cleaned_CustomerTable!$A:$H,2,FALSE())</f>
        <v>Debra Liu</v>
      </c>
      <c r="G1671" s="24">
        <f>VLOOKUP(E1671,Cleaned_CustomerTable!$A:$H,3,FALSE())</f>
        <v>55</v>
      </c>
      <c r="H1671" s="4" t="str">
        <f>VLOOKUP(E1671,Cleaned_CustomerTable!$A:$H,8,FALSE())</f>
        <v>Bronze</v>
      </c>
      <c r="I1671" s="4" t="str">
        <f>VLOOKUP(E1671,Cleaned_CustomerTable!$A:$H,6,FALSE())</f>
        <v>Minnesota</v>
      </c>
      <c r="J1671" s="4" t="str">
        <f>Cleaned_SalesTable!D1671</f>
        <v>PROD14</v>
      </c>
      <c r="K1671" s="4" t="str">
        <f>VLOOKUP(J1671,Cleaned_ProductTable!$A:$F,2,FALSE())</f>
        <v>Decorative Wall Mirror</v>
      </c>
      <c r="L1671" s="4" t="str">
        <f>VLOOKUP(J1671,Cleaned_ProductTable!$A:$F,3,FALSE())</f>
        <v>Home</v>
      </c>
      <c r="M1671" s="4" t="str">
        <f>VLOOKUP(J1671,Cleaned_ProductTable!$A:$F,4,FALSE())</f>
        <v>Luna, Anderson and Bowman</v>
      </c>
      <c r="N1671" s="4">
        <f>VLOOKUP(J1671,Cleaned_ProductTable!$A:$F,5,FALSE())</f>
        <v>48.01</v>
      </c>
      <c r="O1671" s="4" t="str">
        <f>Cleaned_SalesTable!E1671</f>
        <v>STORE2</v>
      </c>
      <c r="P1671" s="4" t="str">
        <f>VLOOKUP(O1671,Cleaned_StoreTable!$A:$F,2,FALSE())</f>
        <v>Black-Horn</v>
      </c>
      <c r="Q1671" s="4" t="str">
        <f>VLOOKUP(O1671,Cleaned_StoreTable!$A:$F,3,FALSE())</f>
        <v>South</v>
      </c>
      <c r="R1671" s="4" t="str">
        <f>VLOOKUP(O1671,Cleaned_StoreTable!$A:$F,5,FALSE())</f>
        <v>Outlet</v>
      </c>
      <c r="S1671" s="4">
        <f>Cleaned_SalesTable!F1671</f>
        <v>2</v>
      </c>
      <c r="T1671" s="9">
        <f>Cleaned_SalesTable!G1671</f>
        <v>414.86</v>
      </c>
      <c r="U1671" s="8">
        <f>Cleaned_SalesTable!H1671</f>
        <v>0.23</v>
      </c>
      <c r="V1671" s="4" t="str">
        <f>Cleaned_SalesTable!I1671</f>
        <v>Credit Card</v>
      </c>
      <c r="W1671" s="9">
        <f>Cleaned_SalesTable!J1671</f>
        <v>638.88440000000003</v>
      </c>
      <c r="X1671" s="9">
        <f t="shared" si="158"/>
        <v>96.02</v>
      </c>
      <c r="Y1671" s="9">
        <f t="shared" si="159"/>
        <v>542.86</v>
      </c>
      <c r="Z1671" s="10">
        <f t="shared" si="160"/>
        <v>0.84970000000000001</v>
      </c>
      <c r="AA1671" s="4" t="str">
        <f t="shared" si="161"/>
        <v>Standard</v>
      </c>
    </row>
    <row r="1672" spans="1:27" ht="15" customHeight="1" x14ac:dyDescent="0.3">
      <c r="A1672" s="4" t="str">
        <f>Cleaned_SalesTable!A1672</f>
        <v>SALE1670</v>
      </c>
      <c r="B1672" s="26">
        <f>Cleaned_SalesTable!B1672</f>
        <v>45385</v>
      </c>
      <c r="C1672" s="4" t="str">
        <f t="shared" si="156"/>
        <v>Apr-2024</v>
      </c>
      <c r="D1672" s="24">
        <f t="shared" si="157"/>
        <v>2024</v>
      </c>
      <c r="E1672" s="4" t="str">
        <f>Cleaned_SalesTable!C1672</f>
        <v>CUST1478</v>
      </c>
      <c r="F1672" s="4" t="str">
        <f>VLOOKUP(E1672,Cleaned_CustomerTable!$A:$H,2,FALSE())</f>
        <v>Earl Smith Dds</v>
      </c>
      <c r="G1672" s="24">
        <f>VLOOKUP(E1672,Cleaned_CustomerTable!$A:$H,3,FALSE())</f>
        <v>59</v>
      </c>
      <c r="H1672" s="4" t="str">
        <f>VLOOKUP(E1672,Cleaned_CustomerTable!$A:$H,8,FALSE())</f>
        <v>Gold</v>
      </c>
      <c r="I1672" s="4" t="str">
        <f>VLOOKUP(E1672,Cleaned_CustomerTable!$A:$H,6,FALSE())</f>
        <v>South Dakota</v>
      </c>
      <c r="J1672" s="4" t="str">
        <f>Cleaned_SalesTable!D1672</f>
        <v>PROD38</v>
      </c>
      <c r="K1672" s="4" t="str">
        <f>VLOOKUP(J1672,Cleaned_ProductTable!$A:$F,2,FALSE())</f>
        <v>Sports Water Hydration Pack</v>
      </c>
      <c r="L1672" s="4" t="str">
        <f>VLOOKUP(J1672,Cleaned_ProductTable!$A:$F,3,FALSE())</f>
        <v>Sports</v>
      </c>
      <c r="M1672" s="4" t="str">
        <f>VLOOKUP(J1672,Cleaned_ProductTable!$A:$F,4,FALSE())</f>
        <v>Sims-Smith</v>
      </c>
      <c r="N1672" s="4">
        <f>VLOOKUP(J1672,Cleaned_ProductTable!$A:$F,5,FALSE())</f>
        <v>135.61000000000001</v>
      </c>
      <c r="O1672" s="4" t="str">
        <f>Cleaned_SalesTable!E1672</f>
        <v>STORE12</v>
      </c>
      <c r="P1672" s="4" t="str">
        <f>VLOOKUP(O1672,Cleaned_StoreTable!$A:$F,2,FALSE())</f>
        <v>Thomas, Bridges and Harris</v>
      </c>
      <c r="Q1672" s="4" t="str">
        <f>VLOOKUP(O1672,Cleaned_StoreTable!$A:$F,3,FALSE())</f>
        <v>North</v>
      </c>
      <c r="R1672" s="4" t="str">
        <f>VLOOKUP(O1672,Cleaned_StoreTable!$A:$F,5,FALSE())</f>
        <v>Online</v>
      </c>
      <c r="S1672" s="4">
        <f>Cleaned_SalesTable!F1672</f>
        <v>2</v>
      </c>
      <c r="T1672" s="9">
        <f>Cleaned_SalesTable!G1672</f>
        <v>960.81</v>
      </c>
      <c r="U1672" s="8">
        <f>Cleaned_SalesTable!H1672</f>
        <v>0.28000000000000003</v>
      </c>
      <c r="V1672" s="4" t="str">
        <f>Cleaned_SalesTable!I1672</f>
        <v>PayPal</v>
      </c>
      <c r="W1672" s="9">
        <f>Cleaned_SalesTable!J1672</f>
        <v>1383.5663999999999</v>
      </c>
      <c r="X1672" s="9">
        <f t="shared" si="158"/>
        <v>271.22000000000003</v>
      </c>
      <c r="Y1672" s="9">
        <f t="shared" si="159"/>
        <v>1112.3499999999999</v>
      </c>
      <c r="Z1672" s="10">
        <f t="shared" si="160"/>
        <v>0.80400000000000005</v>
      </c>
      <c r="AA1672" s="4" t="str">
        <f t="shared" si="161"/>
        <v>High Value</v>
      </c>
    </row>
    <row r="1673" spans="1:27" ht="15" customHeight="1" x14ac:dyDescent="0.3">
      <c r="A1673" s="4" t="str">
        <f>Cleaned_SalesTable!A1673</f>
        <v>SALE1671</v>
      </c>
      <c r="B1673" s="26">
        <f>Cleaned_SalesTable!B1673</f>
        <v>45668</v>
      </c>
      <c r="C1673" s="4" t="str">
        <f t="shared" si="156"/>
        <v>Jan-2025</v>
      </c>
      <c r="D1673" s="24">
        <f t="shared" si="157"/>
        <v>2025</v>
      </c>
      <c r="E1673" s="4" t="str">
        <f>Cleaned_SalesTable!C1673</f>
        <v>CUST1212</v>
      </c>
      <c r="F1673" s="4" t="str">
        <f>VLOOKUP(E1673,Cleaned_CustomerTable!$A:$H,2,FALSE())</f>
        <v>Blake Harrison</v>
      </c>
      <c r="G1673" s="24">
        <f>VLOOKUP(E1673,Cleaned_CustomerTable!$A:$H,3,FALSE())</f>
        <v>63</v>
      </c>
      <c r="H1673" s="4" t="str">
        <f>VLOOKUP(E1673,Cleaned_CustomerTable!$A:$H,8,FALSE())</f>
        <v>Platinum</v>
      </c>
      <c r="I1673" s="4" t="str">
        <f>VLOOKUP(E1673,Cleaned_CustomerTable!$A:$H,6,FALSE())</f>
        <v>Washington</v>
      </c>
      <c r="J1673" s="4" t="str">
        <f>Cleaned_SalesTable!D1673</f>
        <v>PROD50</v>
      </c>
      <c r="K1673" s="4" t="str">
        <f>VLOOKUP(J1673,Cleaned_ProductTable!$A:$F,2,FALSE())</f>
        <v>Boxing Hand Wraps</v>
      </c>
      <c r="L1673" s="4" t="str">
        <f>VLOOKUP(J1673,Cleaned_ProductTable!$A:$F,3,FALSE())</f>
        <v>Sports</v>
      </c>
      <c r="M1673" s="4" t="str">
        <f>VLOOKUP(J1673,Cleaned_ProductTable!$A:$F,4,FALSE())</f>
        <v>Smith-King</v>
      </c>
      <c r="N1673" s="4">
        <f>VLOOKUP(J1673,Cleaned_ProductTable!$A:$F,5,FALSE())</f>
        <v>190.29</v>
      </c>
      <c r="O1673" s="4" t="str">
        <f>Cleaned_SalesTable!E1673</f>
        <v>STORE4</v>
      </c>
      <c r="P1673" s="4" t="str">
        <f>VLOOKUP(O1673,Cleaned_StoreTable!$A:$F,2,FALSE())</f>
        <v>Alexander Group</v>
      </c>
      <c r="Q1673" s="4" t="str">
        <f>VLOOKUP(O1673,Cleaned_StoreTable!$A:$F,3,FALSE())</f>
        <v>South</v>
      </c>
      <c r="R1673" s="4" t="str">
        <f>VLOOKUP(O1673,Cleaned_StoreTable!$A:$F,5,FALSE())</f>
        <v>Online</v>
      </c>
      <c r="S1673" s="4">
        <f>Cleaned_SalesTable!F1673</f>
        <v>4</v>
      </c>
      <c r="T1673" s="9">
        <f>Cleaned_SalesTable!G1673</f>
        <v>943.36</v>
      </c>
      <c r="U1673" s="8">
        <f>Cleaned_SalesTable!H1673</f>
        <v>0.18</v>
      </c>
      <c r="V1673" s="4" t="str">
        <f>Cleaned_SalesTable!I1673</f>
        <v>PayPal</v>
      </c>
      <c r="W1673" s="9">
        <f>Cleaned_SalesTable!J1673</f>
        <v>3094.2208000000001</v>
      </c>
      <c r="X1673" s="9">
        <f t="shared" si="158"/>
        <v>761.16</v>
      </c>
      <c r="Y1673" s="9">
        <f t="shared" si="159"/>
        <v>2333.06</v>
      </c>
      <c r="Z1673" s="10">
        <f t="shared" si="160"/>
        <v>0.754</v>
      </c>
      <c r="AA1673" s="4" t="str">
        <f t="shared" si="161"/>
        <v>High Value</v>
      </c>
    </row>
    <row r="1674" spans="1:27" ht="15" customHeight="1" x14ac:dyDescent="0.3">
      <c r="A1674" s="4" t="str">
        <f>Cleaned_SalesTable!A1674</f>
        <v>SALE1672</v>
      </c>
      <c r="B1674" s="26">
        <f>Cleaned_SalesTable!B1674</f>
        <v>45561</v>
      </c>
      <c r="C1674" s="4" t="str">
        <f t="shared" si="156"/>
        <v>Sep-2024</v>
      </c>
      <c r="D1674" s="24">
        <f t="shared" si="157"/>
        <v>2024</v>
      </c>
      <c r="E1674" s="4" t="str">
        <f>Cleaned_SalesTable!C1674</f>
        <v>CUST1213</v>
      </c>
      <c r="F1674" s="4" t="str">
        <f>VLOOKUP(E1674,Cleaned_CustomerTable!$A:$H,2,FALSE())</f>
        <v>Stuart Johnson</v>
      </c>
      <c r="G1674" s="24">
        <f>VLOOKUP(E1674,Cleaned_CustomerTable!$A:$H,3,FALSE())</f>
        <v>42</v>
      </c>
      <c r="H1674" s="4" t="str">
        <f>VLOOKUP(E1674,Cleaned_CustomerTable!$A:$H,8,FALSE())</f>
        <v>Platinum</v>
      </c>
      <c r="I1674" s="4" t="str">
        <f>VLOOKUP(E1674,Cleaned_CustomerTable!$A:$H,6,FALSE())</f>
        <v>North Dakota</v>
      </c>
      <c r="J1674" s="4" t="str">
        <f>Cleaned_SalesTable!D1674</f>
        <v>PROD3</v>
      </c>
      <c r="K1674" s="4" t="str">
        <f>VLOOKUP(J1674,Cleaned_ProductTable!$A:$F,2,FALSE())</f>
        <v>Men's Running Jacket</v>
      </c>
      <c r="L1674" s="4" t="str">
        <f>VLOOKUP(J1674,Cleaned_ProductTable!$A:$F,3,FALSE())</f>
        <v>Clothing</v>
      </c>
      <c r="M1674" s="4" t="str">
        <f>VLOOKUP(J1674,Cleaned_ProductTable!$A:$F,4,FALSE())</f>
        <v>Pineda Ltd</v>
      </c>
      <c r="N1674" s="4">
        <f>VLOOKUP(J1674,Cleaned_ProductTable!$A:$F,5,FALSE())</f>
        <v>364.67</v>
      </c>
      <c r="O1674" s="4" t="str">
        <f>Cleaned_SalesTable!E1674</f>
        <v>STORE13</v>
      </c>
      <c r="P1674" s="4" t="str">
        <f>VLOOKUP(O1674,Cleaned_StoreTable!$A:$F,2,FALSE())</f>
        <v>Gardner, Humphrey and Contreras</v>
      </c>
      <c r="Q1674" s="4" t="str">
        <f>VLOOKUP(O1674,Cleaned_StoreTable!$A:$F,3,FALSE())</f>
        <v>East</v>
      </c>
      <c r="R1674" s="4" t="str">
        <f>VLOOKUP(O1674,Cleaned_StoreTable!$A:$F,5,FALSE())</f>
        <v>Flagship</v>
      </c>
      <c r="S1674" s="4">
        <f>Cleaned_SalesTable!F1674</f>
        <v>1</v>
      </c>
      <c r="T1674" s="9">
        <f>Cleaned_SalesTable!G1674</f>
        <v>830.42</v>
      </c>
      <c r="U1674" s="8">
        <f>Cleaned_SalesTable!H1674</f>
        <v>0.26</v>
      </c>
      <c r="V1674" s="4" t="str">
        <f>Cleaned_SalesTable!I1674</f>
        <v>COD</v>
      </c>
      <c r="W1674" s="9">
        <f>Cleaned_SalesTable!J1674</f>
        <v>614.51080000000002</v>
      </c>
      <c r="X1674" s="9">
        <f t="shared" si="158"/>
        <v>364.67</v>
      </c>
      <c r="Y1674" s="9">
        <f t="shared" si="159"/>
        <v>249.84</v>
      </c>
      <c r="Z1674" s="10">
        <f t="shared" si="160"/>
        <v>0.40660000000000002</v>
      </c>
      <c r="AA1674" s="4" t="str">
        <f t="shared" si="161"/>
        <v>Standard</v>
      </c>
    </row>
    <row r="1675" spans="1:27" ht="15" customHeight="1" x14ac:dyDescent="0.3">
      <c r="A1675" s="4" t="str">
        <f>Cleaned_SalesTable!A1675</f>
        <v>SALE1673</v>
      </c>
      <c r="B1675" s="26">
        <f>Cleaned_SalesTable!B1675</f>
        <v>45637</v>
      </c>
      <c r="C1675" s="4" t="str">
        <f t="shared" si="156"/>
        <v>Dec-2024</v>
      </c>
      <c r="D1675" s="24">
        <f t="shared" si="157"/>
        <v>2024</v>
      </c>
      <c r="E1675" s="4" t="str">
        <f>Cleaned_SalesTable!C1675</f>
        <v>CUST1353</v>
      </c>
      <c r="F1675" s="4" t="str">
        <f>VLOOKUP(E1675,Cleaned_CustomerTable!$A:$H,2,FALSE())</f>
        <v>Laura Green</v>
      </c>
      <c r="G1675" s="24">
        <f>VLOOKUP(E1675,Cleaned_CustomerTable!$A:$H,3,FALSE())</f>
        <v>56</v>
      </c>
      <c r="H1675" s="4" t="str">
        <f>VLOOKUP(E1675,Cleaned_CustomerTable!$A:$H,8,FALSE())</f>
        <v>Platinum</v>
      </c>
      <c r="I1675" s="4" t="str">
        <f>VLOOKUP(E1675,Cleaned_CustomerTable!$A:$H,6,FALSE())</f>
        <v>Oregon</v>
      </c>
      <c r="J1675" s="4" t="str">
        <f>Cleaned_SalesTable!D1675</f>
        <v>PROD67</v>
      </c>
      <c r="K1675" s="4" t="str">
        <f>VLOOKUP(J1675,Cleaned_ProductTable!$A:$F,2,FALSE())</f>
        <v>Smart LED Light Strip</v>
      </c>
      <c r="L1675" s="4" t="str">
        <f>VLOOKUP(J1675,Cleaned_ProductTable!$A:$F,3,FALSE())</f>
        <v>Electronics</v>
      </c>
      <c r="M1675" s="4" t="str">
        <f>VLOOKUP(J1675,Cleaned_ProductTable!$A:$F,4,FALSE())</f>
        <v>Flores-Davis</v>
      </c>
      <c r="N1675" s="4">
        <f>VLOOKUP(J1675,Cleaned_ProductTable!$A:$F,5,FALSE())</f>
        <v>349.17</v>
      </c>
      <c r="O1675" s="4" t="str">
        <f>Cleaned_SalesTable!E1675</f>
        <v>STORE17</v>
      </c>
      <c r="P1675" s="4" t="str">
        <f>VLOOKUP(O1675,Cleaned_StoreTable!$A:$F,2,FALSE())</f>
        <v>Holloway Ltd</v>
      </c>
      <c r="Q1675" s="4" t="str">
        <f>VLOOKUP(O1675,Cleaned_StoreTable!$A:$F,3,FALSE())</f>
        <v>North</v>
      </c>
      <c r="R1675" s="4" t="str">
        <f>VLOOKUP(O1675,Cleaned_StoreTable!$A:$F,5,FALSE())</f>
        <v>Flagship</v>
      </c>
      <c r="S1675" s="4">
        <f>Cleaned_SalesTable!F1675</f>
        <v>1</v>
      </c>
      <c r="T1675" s="9">
        <f>Cleaned_SalesTable!G1675</f>
        <v>762.55</v>
      </c>
      <c r="U1675" s="8">
        <f>Cleaned_SalesTable!H1675</f>
        <v>0.19</v>
      </c>
      <c r="V1675" s="4" t="str">
        <f>Cleaned_SalesTable!I1675</f>
        <v>Credit Card</v>
      </c>
      <c r="W1675" s="9">
        <f>Cleaned_SalesTable!J1675</f>
        <v>617.66549999999995</v>
      </c>
      <c r="X1675" s="9">
        <f t="shared" si="158"/>
        <v>349.17</v>
      </c>
      <c r="Y1675" s="9">
        <f t="shared" si="159"/>
        <v>268.5</v>
      </c>
      <c r="Z1675" s="10">
        <f t="shared" si="160"/>
        <v>0.43469999999999998</v>
      </c>
      <c r="AA1675" s="4" t="str">
        <f t="shared" si="161"/>
        <v>Standard</v>
      </c>
    </row>
    <row r="1676" spans="1:27" ht="15" customHeight="1" x14ac:dyDescent="0.3">
      <c r="A1676" s="4" t="str">
        <f>Cleaned_SalesTable!A1676</f>
        <v>SALE1674</v>
      </c>
      <c r="B1676" s="26">
        <f>Cleaned_SalesTable!B1676</f>
        <v>45839</v>
      </c>
      <c r="C1676" s="4" t="str">
        <f t="shared" si="156"/>
        <v>Jul-2025</v>
      </c>
      <c r="D1676" s="24">
        <f t="shared" si="157"/>
        <v>2025</v>
      </c>
      <c r="E1676" s="4" t="str">
        <f>Cleaned_SalesTable!C1676</f>
        <v>CUST1343</v>
      </c>
      <c r="F1676" s="4" t="str">
        <f>VLOOKUP(E1676,Cleaned_CustomerTable!$A:$H,2,FALSE())</f>
        <v>Ryan Moore</v>
      </c>
      <c r="G1676" s="24">
        <f>VLOOKUP(E1676,Cleaned_CustomerTable!$A:$H,3,FALSE())</f>
        <v>38</v>
      </c>
      <c r="H1676" s="4" t="str">
        <f>VLOOKUP(E1676,Cleaned_CustomerTable!$A:$H,8,FALSE())</f>
        <v>Bronze</v>
      </c>
      <c r="I1676" s="4" t="str">
        <f>VLOOKUP(E1676,Cleaned_CustomerTable!$A:$H,6,FALSE())</f>
        <v>Virginia</v>
      </c>
      <c r="J1676" s="4" t="str">
        <f>Cleaned_SalesTable!D1676</f>
        <v>PROD74</v>
      </c>
      <c r="K1676" s="4" t="str">
        <f>VLOOKUP(J1676,Cleaned_ProductTable!$A:$F,2,FALSE())</f>
        <v>Bluetooth Car Audio System</v>
      </c>
      <c r="L1676" s="4" t="str">
        <f>VLOOKUP(J1676,Cleaned_ProductTable!$A:$F,3,FALSE())</f>
        <v>Electronics</v>
      </c>
      <c r="M1676" s="4" t="str">
        <f>VLOOKUP(J1676,Cleaned_ProductTable!$A:$F,4,FALSE())</f>
        <v>Bruce-Bowen</v>
      </c>
      <c r="N1676" s="4">
        <f>VLOOKUP(J1676,Cleaned_ProductTable!$A:$F,5,FALSE())</f>
        <v>403.71</v>
      </c>
      <c r="O1676" s="4" t="str">
        <f>Cleaned_SalesTable!E1676</f>
        <v>STORE18</v>
      </c>
      <c r="P1676" s="4" t="str">
        <f>VLOOKUP(O1676,Cleaned_StoreTable!$A:$F,2,FALSE())</f>
        <v>Guerrero-Schmitt</v>
      </c>
      <c r="Q1676" s="4" t="str">
        <f>VLOOKUP(O1676,Cleaned_StoreTable!$A:$F,3,FALSE())</f>
        <v>East</v>
      </c>
      <c r="R1676" s="4" t="str">
        <f>VLOOKUP(O1676,Cleaned_StoreTable!$A:$F,5,FALSE())</f>
        <v>Flagship</v>
      </c>
      <c r="S1676" s="4">
        <f>Cleaned_SalesTable!F1676</f>
        <v>2</v>
      </c>
      <c r="T1676" s="9">
        <f>Cleaned_SalesTable!G1676</f>
        <v>464.43</v>
      </c>
      <c r="U1676" s="8">
        <f>Cleaned_SalesTable!H1676</f>
        <v>0.24</v>
      </c>
      <c r="V1676" s="4" t="str">
        <f>Cleaned_SalesTable!I1676</f>
        <v>COD</v>
      </c>
      <c r="W1676" s="9">
        <f>Cleaned_SalesTable!J1676</f>
        <v>705.93359999999996</v>
      </c>
      <c r="X1676" s="9">
        <f t="shared" si="158"/>
        <v>807.42</v>
      </c>
      <c r="Y1676" s="9">
        <f t="shared" si="159"/>
        <v>-101.49</v>
      </c>
      <c r="Z1676" s="10">
        <f t="shared" si="160"/>
        <v>-0.14380000000000001</v>
      </c>
      <c r="AA1676" s="4" t="str">
        <f t="shared" si="161"/>
        <v>Standard</v>
      </c>
    </row>
    <row r="1677" spans="1:27" ht="15" customHeight="1" x14ac:dyDescent="0.3">
      <c r="A1677" s="4" t="str">
        <f>Cleaned_SalesTable!A1677</f>
        <v>SALE1675</v>
      </c>
      <c r="B1677" s="26">
        <f>Cleaned_SalesTable!B1677</f>
        <v>45851</v>
      </c>
      <c r="C1677" s="4" t="str">
        <f t="shared" si="156"/>
        <v>Jul-2025</v>
      </c>
      <c r="D1677" s="24">
        <f t="shared" si="157"/>
        <v>2025</v>
      </c>
      <c r="E1677" s="4" t="str">
        <f>Cleaned_SalesTable!C1677</f>
        <v>CUST1016</v>
      </c>
      <c r="F1677" s="4" t="str">
        <f>VLOOKUP(E1677,Cleaned_CustomerTable!$A:$H,2,FALSE())</f>
        <v>John Scott</v>
      </c>
      <c r="G1677" s="24">
        <f>VLOOKUP(E1677,Cleaned_CustomerTable!$A:$H,3,FALSE())</f>
        <v>24</v>
      </c>
      <c r="H1677" s="4" t="str">
        <f>VLOOKUP(E1677,Cleaned_CustomerTable!$A:$H,8,FALSE())</f>
        <v>Bronze</v>
      </c>
      <c r="I1677" s="4" t="str">
        <f>VLOOKUP(E1677,Cleaned_CustomerTable!$A:$H,6,FALSE())</f>
        <v>Pennsylvania</v>
      </c>
      <c r="J1677" s="4" t="str">
        <f>Cleaned_SalesTable!D1677</f>
        <v>PROD64</v>
      </c>
      <c r="K1677" s="4" t="str">
        <f>VLOOKUP(J1677,Cleaned_ProductTable!$A:$F,2,FALSE())</f>
        <v>Matte Lipstick Set</v>
      </c>
      <c r="L1677" s="4" t="str">
        <f>VLOOKUP(J1677,Cleaned_ProductTable!$A:$F,3,FALSE())</f>
        <v>Beauty</v>
      </c>
      <c r="M1677" s="4" t="str">
        <f>VLOOKUP(J1677,Cleaned_ProductTable!$A:$F,4,FALSE())</f>
        <v>Zhang Inc</v>
      </c>
      <c r="N1677" s="4">
        <f>VLOOKUP(J1677,Cleaned_ProductTable!$A:$F,5,FALSE())</f>
        <v>299.11</v>
      </c>
      <c r="O1677" s="4" t="str">
        <f>Cleaned_SalesTable!E1677</f>
        <v>STORE18</v>
      </c>
      <c r="P1677" s="4" t="str">
        <f>VLOOKUP(O1677,Cleaned_StoreTable!$A:$F,2,FALSE())</f>
        <v>Guerrero-Schmitt</v>
      </c>
      <c r="Q1677" s="4" t="str">
        <f>VLOOKUP(O1677,Cleaned_StoreTable!$A:$F,3,FALSE())</f>
        <v>East</v>
      </c>
      <c r="R1677" s="4" t="str">
        <f>VLOOKUP(O1677,Cleaned_StoreTable!$A:$F,5,FALSE())</f>
        <v>Flagship</v>
      </c>
      <c r="S1677" s="4">
        <f>Cleaned_SalesTable!F1677</f>
        <v>1</v>
      </c>
      <c r="T1677" s="9">
        <f>Cleaned_SalesTable!G1677</f>
        <v>711.08</v>
      </c>
      <c r="U1677" s="8">
        <f>Cleaned_SalesTable!H1677</f>
        <v>0.24</v>
      </c>
      <c r="V1677" s="4" t="str">
        <f>Cleaned_SalesTable!I1677</f>
        <v>PayPal</v>
      </c>
      <c r="W1677" s="9">
        <f>Cleaned_SalesTable!J1677</f>
        <v>540.42079999999999</v>
      </c>
      <c r="X1677" s="9">
        <f t="shared" si="158"/>
        <v>299.11</v>
      </c>
      <c r="Y1677" s="9">
        <f t="shared" si="159"/>
        <v>241.31</v>
      </c>
      <c r="Z1677" s="10">
        <f t="shared" si="160"/>
        <v>0.44650000000000001</v>
      </c>
      <c r="AA1677" s="4" t="str">
        <f t="shared" si="161"/>
        <v>Standard</v>
      </c>
    </row>
    <row r="1678" spans="1:27" ht="15" customHeight="1" x14ac:dyDescent="0.3">
      <c r="A1678" s="4" t="str">
        <f>Cleaned_SalesTable!A1678</f>
        <v>SALE1676</v>
      </c>
      <c r="B1678" s="26">
        <f>Cleaned_SalesTable!B1678</f>
        <v>45656</v>
      </c>
      <c r="C1678" s="4" t="str">
        <f t="shared" si="156"/>
        <v>Dec-2024</v>
      </c>
      <c r="D1678" s="24">
        <f t="shared" si="157"/>
        <v>2024</v>
      </c>
      <c r="E1678" s="4" t="str">
        <f>Cleaned_SalesTable!C1678</f>
        <v>CUST1251</v>
      </c>
      <c r="F1678" s="4" t="str">
        <f>VLOOKUP(E1678,Cleaned_CustomerTable!$A:$H,2,FALSE())</f>
        <v>Tyler Garner</v>
      </c>
      <c r="G1678" s="24">
        <f>VLOOKUP(E1678,Cleaned_CustomerTable!$A:$H,3,FALSE())</f>
        <v>64</v>
      </c>
      <c r="H1678" s="4" t="str">
        <f>VLOOKUP(E1678,Cleaned_CustomerTable!$A:$H,8,FALSE())</f>
        <v>Silver</v>
      </c>
      <c r="I1678" s="4" t="str">
        <f>VLOOKUP(E1678,Cleaned_CustomerTable!$A:$H,6,FALSE())</f>
        <v>Alabama</v>
      </c>
      <c r="J1678" s="4" t="str">
        <f>Cleaned_SalesTable!D1678</f>
        <v>PROD45</v>
      </c>
      <c r="K1678" s="4" t="str">
        <f>VLOOKUP(J1678,Cleaned_ProductTable!$A:$F,2,FALSE())</f>
        <v>High-Grip Football</v>
      </c>
      <c r="L1678" s="4" t="str">
        <f>VLOOKUP(J1678,Cleaned_ProductTable!$A:$F,3,FALSE())</f>
        <v>Sports</v>
      </c>
      <c r="M1678" s="4" t="str">
        <f>VLOOKUP(J1678,Cleaned_ProductTable!$A:$F,4,FALSE())</f>
        <v>Bridges, Banks and Cummings</v>
      </c>
      <c r="N1678" s="4">
        <f>VLOOKUP(J1678,Cleaned_ProductTable!$A:$F,5,FALSE())</f>
        <v>318.91000000000003</v>
      </c>
      <c r="O1678" s="4" t="str">
        <f>Cleaned_SalesTable!E1678</f>
        <v>STORE14</v>
      </c>
      <c r="P1678" s="4" t="str">
        <f>VLOOKUP(O1678,Cleaned_StoreTable!$A:$F,2,FALSE())</f>
        <v>Mcdonald Inc</v>
      </c>
      <c r="Q1678" s="4" t="str">
        <f>VLOOKUP(O1678,Cleaned_StoreTable!$A:$F,3,FALSE())</f>
        <v>South</v>
      </c>
      <c r="R1678" s="4" t="str">
        <f>VLOOKUP(O1678,Cleaned_StoreTable!$A:$F,5,FALSE())</f>
        <v>Outlet</v>
      </c>
      <c r="S1678" s="4">
        <f>Cleaned_SalesTable!F1678</f>
        <v>2</v>
      </c>
      <c r="T1678" s="9">
        <f>Cleaned_SalesTable!G1678</f>
        <v>984.96</v>
      </c>
      <c r="U1678" s="8">
        <f>Cleaned_SalesTable!H1678</f>
        <v>0.16</v>
      </c>
      <c r="V1678" s="4" t="str">
        <f>Cleaned_SalesTable!I1678</f>
        <v>PayPal</v>
      </c>
      <c r="W1678" s="9">
        <f>Cleaned_SalesTable!J1678</f>
        <v>1654.7328</v>
      </c>
      <c r="X1678" s="9">
        <f t="shared" si="158"/>
        <v>637.82000000000005</v>
      </c>
      <c r="Y1678" s="9">
        <f t="shared" si="159"/>
        <v>1016.91</v>
      </c>
      <c r="Z1678" s="10">
        <f t="shared" si="160"/>
        <v>0.61450000000000005</v>
      </c>
      <c r="AA1678" s="4" t="str">
        <f t="shared" si="161"/>
        <v>High Value</v>
      </c>
    </row>
    <row r="1679" spans="1:27" ht="15" customHeight="1" x14ac:dyDescent="0.3">
      <c r="A1679" s="4" t="str">
        <f>Cleaned_SalesTable!A1679</f>
        <v>SALE1677</v>
      </c>
      <c r="B1679" s="26">
        <f>Cleaned_SalesTable!B1679</f>
        <v>45759</v>
      </c>
      <c r="C1679" s="4" t="str">
        <f t="shared" si="156"/>
        <v>Apr-2025</v>
      </c>
      <c r="D1679" s="24">
        <f t="shared" si="157"/>
        <v>2025</v>
      </c>
      <c r="E1679" s="4" t="str">
        <f>Cleaned_SalesTable!C1679</f>
        <v>CUST1343</v>
      </c>
      <c r="F1679" s="4" t="str">
        <f>VLOOKUP(E1679,Cleaned_CustomerTable!$A:$H,2,FALSE())</f>
        <v>Ryan Moore</v>
      </c>
      <c r="G1679" s="24">
        <f>VLOOKUP(E1679,Cleaned_CustomerTable!$A:$H,3,FALSE())</f>
        <v>38</v>
      </c>
      <c r="H1679" s="4" t="str">
        <f>VLOOKUP(E1679,Cleaned_CustomerTable!$A:$H,8,FALSE())</f>
        <v>Bronze</v>
      </c>
      <c r="I1679" s="4" t="str">
        <f>VLOOKUP(E1679,Cleaned_CustomerTable!$A:$H,6,FALSE())</f>
        <v>Virginia</v>
      </c>
      <c r="J1679" s="4" t="str">
        <f>Cleaned_SalesTable!D1679</f>
        <v>PROD38</v>
      </c>
      <c r="K1679" s="4" t="str">
        <f>VLOOKUP(J1679,Cleaned_ProductTable!$A:$F,2,FALSE())</f>
        <v>Sports Water Hydration Pack</v>
      </c>
      <c r="L1679" s="4" t="str">
        <f>VLOOKUP(J1679,Cleaned_ProductTable!$A:$F,3,FALSE())</f>
        <v>Sports</v>
      </c>
      <c r="M1679" s="4" t="str">
        <f>VLOOKUP(J1679,Cleaned_ProductTable!$A:$F,4,FALSE())</f>
        <v>Sims-Smith</v>
      </c>
      <c r="N1679" s="4">
        <f>VLOOKUP(J1679,Cleaned_ProductTable!$A:$F,5,FALSE())</f>
        <v>135.61000000000001</v>
      </c>
      <c r="O1679" s="4" t="str">
        <f>Cleaned_SalesTable!E1679</f>
        <v>STORE12</v>
      </c>
      <c r="P1679" s="4" t="str">
        <f>VLOOKUP(O1679,Cleaned_StoreTable!$A:$F,2,FALSE())</f>
        <v>Thomas, Bridges and Harris</v>
      </c>
      <c r="Q1679" s="4" t="str">
        <f>VLOOKUP(O1679,Cleaned_StoreTable!$A:$F,3,FALSE())</f>
        <v>North</v>
      </c>
      <c r="R1679" s="4" t="str">
        <f>VLOOKUP(O1679,Cleaned_StoreTable!$A:$F,5,FALSE())</f>
        <v>Online</v>
      </c>
      <c r="S1679" s="4">
        <f>Cleaned_SalesTable!F1679</f>
        <v>1</v>
      </c>
      <c r="T1679" s="9">
        <f>Cleaned_SalesTable!G1679</f>
        <v>21.14</v>
      </c>
      <c r="U1679" s="8">
        <f>Cleaned_SalesTable!H1679</f>
        <v>0.06</v>
      </c>
      <c r="V1679" s="4" t="str">
        <f>Cleaned_SalesTable!I1679</f>
        <v>COD</v>
      </c>
      <c r="W1679" s="9">
        <f>Cleaned_SalesTable!J1679</f>
        <v>19.871600000000001</v>
      </c>
      <c r="X1679" s="9">
        <f t="shared" si="158"/>
        <v>135.61000000000001</v>
      </c>
      <c r="Y1679" s="9">
        <f t="shared" si="159"/>
        <v>-115.74</v>
      </c>
      <c r="Z1679" s="10">
        <f t="shared" si="160"/>
        <v>-5.8243999999999998</v>
      </c>
      <c r="AA1679" s="4" t="str">
        <f t="shared" si="161"/>
        <v>Standard</v>
      </c>
    </row>
    <row r="1680" spans="1:27" ht="15" customHeight="1" x14ac:dyDescent="0.3">
      <c r="A1680" s="4" t="str">
        <f>Cleaned_SalesTable!A1680</f>
        <v>SALE1678</v>
      </c>
      <c r="B1680" s="26">
        <f>Cleaned_SalesTable!B1680</f>
        <v>45679</v>
      </c>
      <c r="C1680" s="4" t="str">
        <f t="shared" si="156"/>
        <v>Jan-2025</v>
      </c>
      <c r="D1680" s="24">
        <f t="shared" si="157"/>
        <v>2025</v>
      </c>
      <c r="E1680" s="4" t="str">
        <f>Cleaned_SalesTable!C1680</f>
        <v>CUST1106</v>
      </c>
      <c r="F1680" s="4" t="str">
        <f>VLOOKUP(E1680,Cleaned_CustomerTable!$A:$H,2,FALSE())</f>
        <v>Howard Summers</v>
      </c>
      <c r="G1680" s="24">
        <f>VLOOKUP(E1680,Cleaned_CustomerTable!$A:$H,3,FALSE())</f>
        <v>53</v>
      </c>
      <c r="H1680" s="4" t="str">
        <f>VLOOKUP(E1680,Cleaned_CustomerTable!$A:$H,8,FALSE())</f>
        <v>Bronze</v>
      </c>
      <c r="I1680" s="4" t="str">
        <f>VLOOKUP(E1680,Cleaned_CustomerTable!$A:$H,6,FALSE())</f>
        <v>Rhode Island</v>
      </c>
      <c r="J1680" s="4" t="str">
        <f>Cleaned_SalesTable!D1680</f>
        <v>PROD98</v>
      </c>
      <c r="K1680" s="4" t="str">
        <f>VLOOKUP(J1680,Cleaned_ProductTable!$A:$F,2,FALSE())</f>
        <v>Portable Bluetooth Speaker</v>
      </c>
      <c r="L1680" s="4" t="str">
        <f>VLOOKUP(J1680,Cleaned_ProductTable!$A:$F,3,FALSE())</f>
        <v>Electronics</v>
      </c>
      <c r="M1680" s="4" t="str">
        <f>VLOOKUP(J1680,Cleaned_ProductTable!$A:$F,4,FALSE())</f>
        <v>Flores-King</v>
      </c>
      <c r="N1680" s="4">
        <f>VLOOKUP(J1680,Cleaned_ProductTable!$A:$F,5,FALSE())</f>
        <v>431.67</v>
      </c>
      <c r="O1680" s="4" t="str">
        <f>Cleaned_SalesTable!E1680</f>
        <v>STORE8</v>
      </c>
      <c r="P1680" s="4" t="str">
        <f>VLOOKUP(O1680,Cleaned_StoreTable!$A:$F,2,FALSE())</f>
        <v>Bean, Jones and Park</v>
      </c>
      <c r="Q1680" s="4" t="str">
        <f>VLOOKUP(O1680,Cleaned_StoreTable!$A:$F,3,FALSE())</f>
        <v>West</v>
      </c>
      <c r="R1680" s="4" t="str">
        <f>VLOOKUP(O1680,Cleaned_StoreTable!$A:$F,5,FALSE())</f>
        <v>Online</v>
      </c>
      <c r="S1680" s="4">
        <f>Cleaned_SalesTable!F1680</f>
        <v>1</v>
      </c>
      <c r="T1680" s="9">
        <f>Cleaned_SalesTable!G1680</f>
        <v>343.03</v>
      </c>
      <c r="U1680" s="8">
        <f>Cleaned_SalesTable!H1680</f>
        <v>0.16</v>
      </c>
      <c r="V1680" s="4" t="str">
        <f>Cleaned_SalesTable!I1680</f>
        <v>Credit Card</v>
      </c>
      <c r="W1680" s="9">
        <f>Cleaned_SalesTable!J1680</f>
        <v>288.14519999999999</v>
      </c>
      <c r="X1680" s="9">
        <f t="shared" si="158"/>
        <v>431.67</v>
      </c>
      <c r="Y1680" s="9">
        <f t="shared" si="159"/>
        <v>-143.52000000000001</v>
      </c>
      <c r="Z1680" s="10">
        <f t="shared" si="160"/>
        <v>-0.49809999999999999</v>
      </c>
      <c r="AA1680" s="4" t="str">
        <f t="shared" si="161"/>
        <v>Standard</v>
      </c>
    </row>
    <row r="1681" spans="1:27" ht="15" customHeight="1" x14ac:dyDescent="0.3">
      <c r="A1681" s="4" t="str">
        <f>Cleaned_SalesTable!A1681</f>
        <v>SALE1679</v>
      </c>
      <c r="B1681" s="26">
        <f>Cleaned_SalesTable!B1681</f>
        <v>45237</v>
      </c>
      <c r="C1681" s="4" t="str">
        <f t="shared" si="156"/>
        <v>Nov-2023</v>
      </c>
      <c r="D1681" s="24">
        <f t="shared" si="157"/>
        <v>2023</v>
      </c>
      <c r="E1681" s="4" t="str">
        <f>Cleaned_SalesTable!C1681</f>
        <v>CUST1247</v>
      </c>
      <c r="F1681" s="4" t="str">
        <f>VLOOKUP(E1681,Cleaned_CustomerTable!$A:$H,2,FALSE())</f>
        <v>Douglas Rhodes</v>
      </c>
      <c r="G1681" s="24">
        <f>VLOOKUP(E1681,Cleaned_CustomerTable!$A:$H,3,FALSE())</f>
        <v>32</v>
      </c>
      <c r="H1681" s="4" t="str">
        <f>VLOOKUP(E1681,Cleaned_CustomerTable!$A:$H,8,FALSE())</f>
        <v>Platinum</v>
      </c>
      <c r="I1681" s="4" t="str">
        <f>VLOOKUP(E1681,Cleaned_CustomerTable!$A:$H,6,FALSE())</f>
        <v>New Hampshire</v>
      </c>
      <c r="J1681" s="4" t="str">
        <f>Cleaned_SalesTable!D1681</f>
        <v>PROD20</v>
      </c>
      <c r="K1681" s="4" t="str">
        <f>VLOOKUP(J1681,Cleaned_ProductTable!$A:$F,2,FALSE())</f>
        <v>Outdoor Sports Water Bottle</v>
      </c>
      <c r="L1681" s="4" t="str">
        <f>VLOOKUP(J1681,Cleaned_ProductTable!$A:$F,3,FALSE())</f>
        <v>Sports</v>
      </c>
      <c r="M1681" s="4" t="str">
        <f>VLOOKUP(J1681,Cleaned_ProductTable!$A:$F,4,FALSE())</f>
        <v>Soto-Ellis</v>
      </c>
      <c r="N1681" s="4">
        <f>VLOOKUP(J1681,Cleaned_ProductTable!$A:$F,5,FALSE())</f>
        <v>131.51</v>
      </c>
      <c r="O1681" s="4" t="str">
        <f>Cleaned_SalesTable!E1681</f>
        <v>STORE18</v>
      </c>
      <c r="P1681" s="4" t="str">
        <f>VLOOKUP(O1681,Cleaned_StoreTable!$A:$F,2,FALSE())</f>
        <v>Guerrero-Schmitt</v>
      </c>
      <c r="Q1681" s="4" t="str">
        <f>VLOOKUP(O1681,Cleaned_StoreTable!$A:$F,3,FALSE())</f>
        <v>East</v>
      </c>
      <c r="R1681" s="4" t="str">
        <f>VLOOKUP(O1681,Cleaned_StoreTable!$A:$F,5,FALSE())</f>
        <v>Flagship</v>
      </c>
      <c r="S1681" s="4">
        <f>Cleaned_SalesTable!F1681</f>
        <v>3</v>
      </c>
      <c r="T1681" s="9">
        <f>Cleaned_SalesTable!G1681</f>
        <v>94.83</v>
      </c>
      <c r="U1681" s="8">
        <f>Cleaned_SalesTable!H1681</f>
        <v>0.16</v>
      </c>
      <c r="V1681" s="4" t="str">
        <f>Cleaned_SalesTable!I1681</f>
        <v>COD</v>
      </c>
      <c r="W1681" s="9">
        <f>Cleaned_SalesTable!J1681</f>
        <v>238.9716</v>
      </c>
      <c r="X1681" s="9">
        <f t="shared" si="158"/>
        <v>394.53</v>
      </c>
      <c r="Y1681" s="9">
        <f t="shared" si="159"/>
        <v>-155.56</v>
      </c>
      <c r="Z1681" s="10">
        <f t="shared" si="160"/>
        <v>-0.65100000000000002</v>
      </c>
      <c r="AA1681" s="4" t="str">
        <f t="shared" si="161"/>
        <v>Standard</v>
      </c>
    </row>
    <row r="1682" spans="1:27" ht="15" customHeight="1" x14ac:dyDescent="0.3">
      <c r="A1682" s="4" t="str">
        <f>Cleaned_SalesTable!A1682</f>
        <v>SALE1680</v>
      </c>
      <c r="B1682" s="26">
        <f>Cleaned_SalesTable!B1682</f>
        <v>45790</v>
      </c>
      <c r="C1682" s="4" t="str">
        <f t="shared" si="156"/>
        <v>May-2025</v>
      </c>
      <c r="D1682" s="24">
        <f t="shared" si="157"/>
        <v>2025</v>
      </c>
      <c r="E1682" s="4" t="str">
        <f>Cleaned_SalesTable!C1682</f>
        <v>CUST1018</v>
      </c>
      <c r="F1682" s="4" t="str">
        <f>VLOOKUP(E1682,Cleaned_CustomerTable!$A:$H,2,FALSE())</f>
        <v>Rhonda Moss</v>
      </c>
      <c r="G1682" s="24">
        <f>VLOOKUP(E1682,Cleaned_CustomerTable!$A:$H,3,FALSE())</f>
        <v>43</v>
      </c>
      <c r="H1682" s="4" t="str">
        <f>VLOOKUP(E1682,Cleaned_CustomerTable!$A:$H,8,FALSE())</f>
        <v>Standard</v>
      </c>
      <c r="I1682" s="4" t="str">
        <f>VLOOKUP(E1682,Cleaned_CustomerTable!$A:$H,6,FALSE())</f>
        <v>Kansas</v>
      </c>
      <c r="J1682" s="4" t="str">
        <f>Cleaned_SalesTable!D1682</f>
        <v>PROD69</v>
      </c>
      <c r="K1682" s="4" t="str">
        <f>VLOOKUP(J1682,Cleaned_ProductTable!$A:$F,2,FALSE())</f>
        <v>Men's Sports Shorts</v>
      </c>
      <c r="L1682" s="4" t="str">
        <f>VLOOKUP(J1682,Cleaned_ProductTable!$A:$F,3,FALSE())</f>
        <v>Clothing</v>
      </c>
      <c r="M1682" s="4" t="str">
        <f>VLOOKUP(J1682,Cleaned_ProductTable!$A:$F,4,FALSE())</f>
        <v>Fitzpatrick Ltd</v>
      </c>
      <c r="N1682" s="4">
        <f>VLOOKUP(J1682,Cleaned_ProductTable!$A:$F,5,FALSE())</f>
        <v>218.22</v>
      </c>
      <c r="O1682" s="4" t="str">
        <f>Cleaned_SalesTable!E1682</f>
        <v>STORE19</v>
      </c>
      <c r="P1682" s="4" t="str">
        <f>VLOOKUP(O1682,Cleaned_StoreTable!$A:$F,2,FALSE())</f>
        <v>Mann-Austin</v>
      </c>
      <c r="Q1682" s="4" t="str">
        <f>VLOOKUP(O1682,Cleaned_StoreTable!$A:$F,3,FALSE())</f>
        <v>East</v>
      </c>
      <c r="R1682" s="4" t="str">
        <f>VLOOKUP(O1682,Cleaned_StoreTable!$A:$F,5,FALSE())</f>
        <v>Online</v>
      </c>
      <c r="S1682" s="4">
        <f>Cleaned_SalesTable!F1682</f>
        <v>3</v>
      </c>
      <c r="T1682" s="9">
        <f>Cleaned_SalesTable!G1682</f>
        <v>74.66</v>
      </c>
      <c r="U1682" s="8">
        <f>Cleaned_SalesTable!H1682</f>
        <v>0.03</v>
      </c>
      <c r="V1682" s="4" t="str">
        <f>Cleaned_SalesTable!I1682</f>
        <v>PayPal</v>
      </c>
      <c r="W1682" s="9">
        <f>Cleaned_SalesTable!J1682</f>
        <v>217.26060000000001</v>
      </c>
      <c r="X1682" s="9">
        <f t="shared" si="158"/>
        <v>654.66</v>
      </c>
      <c r="Y1682" s="9">
        <f t="shared" si="159"/>
        <v>-437.4</v>
      </c>
      <c r="Z1682" s="10">
        <f t="shared" si="160"/>
        <v>-2.0133000000000001</v>
      </c>
      <c r="AA1682" s="4" t="str">
        <f t="shared" si="161"/>
        <v>Standard</v>
      </c>
    </row>
    <row r="1683" spans="1:27" ht="15" customHeight="1" x14ac:dyDescent="0.3">
      <c r="A1683" s="4" t="str">
        <f>Cleaned_SalesTable!A1683</f>
        <v>SALE1681</v>
      </c>
      <c r="B1683" s="26">
        <f>Cleaned_SalesTable!B1683</f>
        <v>45268</v>
      </c>
      <c r="C1683" s="4" t="str">
        <f t="shared" si="156"/>
        <v>Dec-2023</v>
      </c>
      <c r="D1683" s="24">
        <f t="shared" si="157"/>
        <v>2023</v>
      </c>
      <c r="E1683" s="4" t="str">
        <f>Cleaned_SalesTable!C1683</f>
        <v>CUST1136</v>
      </c>
      <c r="F1683" s="4" t="str">
        <f>VLOOKUP(E1683,Cleaned_CustomerTable!$A:$H,2,FALSE())</f>
        <v>Patrick Coleman</v>
      </c>
      <c r="G1683" s="24">
        <f>VLOOKUP(E1683,Cleaned_CustomerTable!$A:$H,3,FALSE())</f>
        <v>29</v>
      </c>
      <c r="H1683" s="4" t="str">
        <f>VLOOKUP(E1683,Cleaned_CustomerTable!$A:$H,8,FALSE())</f>
        <v>Silver</v>
      </c>
      <c r="I1683" s="4" t="str">
        <f>VLOOKUP(E1683,Cleaned_CustomerTable!$A:$H,6,FALSE())</f>
        <v>Nebraska</v>
      </c>
      <c r="J1683" s="4" t="str">
        <f>Cleaned_SalesTable!D1683</f>
        <v>PROD37</v>
      </c>
      <c r="K1683" s="4" t="str">
        <f>VLOOKUP(J1683,Cleaned_ProductTable!$A:$F,2,FALSE())</f>
        <v>Men's Casual Sneakers</v>
      </c>
      <c r="L1683" s="4" t="str">
        <f>VLOOKUP(J1683,Cleaned_ProductTable!$A:$F,3,FALSE())</f>
        <v>Clothing</v>
      </c>
      <c r="M1683" s="4" t="str">
        <f>VLOOKUP(J1683,Cleaned_ProductTable!$A:$F,4,FALSE())</f>
        <v>Hogan-Lee</v>
      </c>
      <c r="N1683" s="4">
        <f>VLOOKUP(J1683,Cleaned_ProductTable!$A:$F,5,FALSE())</f>
        <v>353.47</v>
      </c>
      <c r="O1683" s="4" t="str">
        <f>Cleaned_SalesTable!E1683</f>
        <v>STORE15</v>
      </c>
      <c r="P1683" s="4" t="str">
        <f>VLOOKUP(O1683,Cleaned_StoreTable!$A:$F,2,FALSE())</f>
        <v>Shelton PLC</v>
      </c>
      <c r="Q1683" s="4" t="str">
        <f>VLOOKUP(O1683,Cleaned_StoreTable!$A:$F,3,FALSE())</f>
        <v>North</v>
      </c>
      <c r="R1683" s="4" t="str">
        <f>VLOOKUP(O1683,Cleaned_StoreTable!$A:$F,5,FALSE())</f>
        <v>Flagship</v>
      </c>
      <c r="S1683" s="4">
        <f>Cleaned_SalesTable!F1683</f>
        <v>3</v>
      </c>
      <c r="T1683" s="9">
        <f>Cleaned_SalesTable!G1683</f>
        <v>281.95999999999998</v>
      </c>
      <c r="U1683" s="8">
        <f>Cleaned_SalesTable!H1683</f>
        <v>0.01</v>
      </c>
      <c r="V1683" s="4" t="str">
        <f>Cleaned_SalesTable!I1683</f>
        <v>COD</v>
      </c>
      <c r="W1683" s="9">
        <f>Cleaned_SalesTable!J1683</f>
        <v>837.4212</v>
      </c>
      <c r="X1683" s="9">
        <f t="shared" si="158"/>
        <v>1060.4100000000001</v>
      </c>
      <c r="Y1683" s="9">
        <f t="shared" si="159"/>
        <v>-222.99</v>
      </c>
      <c r="Z1683" s="10">
        <f t="shared" si="160"/>
        <v>-0.26629999999999998</v>
      </c>
      <c r="AA1683" s="4" t="str">
        <f t="shared" si="161"/>
        <v>Standard</v>
      </c>
    </row>
    <row r="1684" spans="1:27" ht="15" customHeight="1" x14ac:dyDescent="0.3">
      <c r="A1684" s="4" t="str">
        <f>Cleaned_SalesTable!A1684</f>
        <v>SALE1682</v>
      </c>
      <c r="B1684" s="26">
        <f>Cleaned_SalesTable!B1684</f>
        <v>45664</v>
      </c>
      <c r="C1684" s="4" t="str">
        <f t="shared" si="156"/>
        <v>Jan-2025</v>
      </c>
      <c r="D1684" s="24">
        <f t="shared" si="157"/>
        <v>2025</v>
      </c>
      <c r="E1684" s="4" t="str">
        <f>Cleaned_SalesTable!C1684</f>
        <v>CUST1236</v>
      </c>
      <c r="F1684" s="4" t="str">
        <f>VLOOKUP(E1684,Cleaned_CustomerTable!$A:$H,2,FALSE())</f>
        <v>Joshua Wilson</v>
      </c>
      <c r="G1684" s="24">
        <f>VLOOKUP(E1684,Cleaned_CustomerTable!$A:$H,3,FALSE())</f>
        <v>42</v>
      </c>
      <c r="H1684" s="4" t="str">
        <f>VLOOKUP(E1684,Cleaned_CustomerTable!$A:$H,8,FALSE())</f>
        <v>Bronze</v>
      </c>
      <c r="I1684" s="4" t="str">
        <f>VLOOKUP(E1684,Cleaned_CustomerTable!$A:$H,6,FALSE())</f>
        <v>Virginia</v>
      </c>
      <c r="J1684" s="4" t="str">
        <f>Cleaned_SalesTable!D1684</f>
        <v>PROD71</v>
      </c>
      <c r="K1684" s="4" t="str">
        <f>VLOOKUP(J1684,Cleaned_ProductTable!$A:$F,2,FALSE())</f>
        <v>Hair Repair Oil Treatment</v>
      </c>
      <c r="L1684" s="4" t="str">
        <f>VLOOKUP(J1684,Cleaned_ProductTable!$A:$F,3,FALSE())</f>
        <v>Beauty</v>
      </c>
      <c r="M1684" s="4" t="str">
        <f>VLOOKUP(J1684,Cleaned_ProductTable!$A:$F,4,FALSE())</f>
        <v>Hopkins Ltd</v>
      </c>
      <c r="N1684" s="4">
        <f>VLOOKUP(J1684,Cleaned_ProductTable!$A:$F,5,FALSE())</f>
        <v>214.32</v>
      </c>
      <c r="O1684" s="4" t="str">
        <f>Cleaned_SalesTable!E1684</f>
        <v>STORE18</v>
      </c>
      <c r="P1684" s="4" t="str">
        <f>VLOOKUP(O1684,Cleaned_StoreTable!$A:$F,2,FALSE())</f>
        <v>Guerrero-Schmitt</v>
      </c>
      <c r="Q1684" s="4" t="str">
        <f>VLOOKUP(O1684,Cleaned_StoreTable!$A:$F,3,FALSE())</f>
        <v>East</v>
      </c>
      <c r="R1684" s="4" t="str">
        <f>VLOOKUP(O1684,Cleaned_StoreTable!$A:$F,5,FALSE())</f>
        <v>Flagship</v>
      </c>
      <c r="S1684" s="4">
        <f>Cleaned_SalesTable!F1684</f>
        <v>4</v>
      </c>
      <c r="T1684" s="9">
        <f>Cleaned_SalesTable!G1684</f>
        <v>622.27</v>
      </c>
      <c r="U1684" s="8">
        <f>Cleaned_SalesTable!H1684</f>
        <v>0.02</v>
      </c>
      <c r="V1684" s="4" t="str">
        <f>Cleaned_SalesTable!I1684</f>
        <v>PayPal</v>
      </c>
      <c r="W1684" s="9">
        <f>Cleaned_SalesTable!J1684</f>
        <v>2439.2984000000001</v>
      </c>
      <c r="X1684" s="9">
        <f t="shared" si="158"/>
        <v>857.28</v>
      </c>
      <c r="Y1684" s="9">
        <f t="shared" si="159"/>
        <v>1582.02</v>
      </c>
      <c r="Z1684" s="10">
        <f t="shared" si="160"/>
        <v>0.64859999999999995</v>
      </c>
      <c r="AA1684" s="4" t="str">
        <f t="shared" si="161"/>
        <v>High Value</v>
      </c>
    </row>
    <row r="1685" spans="1:27" ht="15" customHeight="1" x14ac:dyDescent="0.3">
      <c r="A1685" s="4" t="str">
        <f>Cleaned_SalesTable!A1685</f>
        <v>SALE1683</v>
      </c>
      <c r="B1685" s="26">
        <f>Cleaned_SalesTable!B1685</f>
        <v>45475</v>
      </c>
      <c r="C1685" s="4" t="str">
        <f t="shared" si="156"/>
        <v>Jul-2024</v>
      </c>
      <c r="D1685" s="24">
        <f t="shared" si="157"/>
        <v>2024</v>
      </c>
      <c r="E1685" s="4" t="str">
        <f>Cleaned_SalesTable!C1685</f>
        <v>CUST1102</v>
      </c>
      <c r="F1685" s="4" t="str">
        <f>VLOOKUP(E1685,Cleaned_CustomerTable!$A:$H,2,FALSE())</f>
        <v>Sarah Schneider</v>
      </c>
      <c r="G1685" s="24">
        <f>VLOOKUP(E1685,Cleaned_CustomerTable!$A:$H,3,FALSE())</f>
        <v>34</v>
      </c>
      <c r="H1685" s="4" t="str">
        <f>VLOOKUP(E1685,Cleaned_CustomerTable!$A:$H,8,FALSE())</f>
        <v>Bronze</v>
      </c>
      <c r="I1685" s="4" t="str">
        <f>VLOOKUP(E1685,Cleaned_CustomerTable!$A:$H,6,FALSE())</f>
        <v>Pennsylvania</v>
      </c>
      <c r="J1685" s="4" t="str">
        <f>Cleaned_SalesTable!D1685</f>
        <v>PROD37</v>
      </c>
      <c r="K1685" s="4" t="str">
        <f>VLOOKUP(J1685,Cleaned_ProductTable!$A:$F,2,FALSE())</f>
        <v>Men's Casual Sneakers</v>
      </c>
      <c r="L1685" s="4" t="str">
        <f>VLOOKUP(J1685,Cleaned_ProductTable!$A:$F,3,FALSE())</f>
        <v>Clothing</v>
      </c>
      <c r="M1685" s="4" t="str">
        <f>VLOOKUP(J1685,Cleaned_ProductTable!$A:$F,4,FALSE())</f>
        <v>Hogan-Lee</v>
      </c>
      <c r="N1685" s="4">
        <f>VLOOKUP(J1685,Cleaned_ProductTable!$A:$F,5,FALSE())</f>
        <v>353.47</v>
      </c>
      <c r="O1685" s="4" t="str">
        <f>Cleaned_SalesTable!E1685</f>
        <v>STORE7</v>
      </c>
      <c r="P1685" s="4" t="str">
        <f>VLOOKUP(O1685,Cleaned_StoreTable!$A:$F,2,FALSE())</f>
        <v>Martinez-Mullins</v>
      </c>
      <c r="Q1685" s="4" t="str">
        <f>VLOOKUP(O1685,Cleaned_StoreTable!$A:$F,3,FALSE())</f>
        <v>South</v>
      </c>
      <c r="R1685" s="4" t="str">
        <f>VLOOKUP(O1685,Cleaned_StoreTable!$A:$F,5,FALSE())</f>
        <v>Online</v>
      </c>
      <c r="S1685" s="4">
        <f>Cleaned_SalesTable!F1685</f>
        <v>2</v>
      </c>
      <c r="T1685" s="9">
        <f>Cleaned_SalesTable!G1685</f>
        <v>78.27</v>
      </c>
      <c r="U1685" s="8">
        <f>Cleaned_SalesTable!H1685</f>
        <v>0.28999999999999998</v>
      </c>
      <c r="V1685" s="4" t="str">
        <f>Cleaned_SalesTable!I1685</f>
        <v>COD</v>
      </c>
      <c r="W1685" s="9">
        <f>Cleaned_SalesTable!J1685</f>
        <v>111.1434</v>
      </c>
      <c r="X1685" s="9">
        <f t="shared" si="158"/>
        <v>706.94</v>
      </c>
      <c r="Y1685" s="9">
        <f t="shared" si="159"/>
        <v>-595.79999999999995</v>
      </c>
      <c r="Z1685" s="10">
        <f t="shared" si="160"/>
        <v>-5.3605999999999998</v>
      </c>
      <c r="AA1685" s="4" t="str">
        <f t="shared" si="161"/>
        <v>Standard</v>
      </c>
    </row>
    <row r="1686" spans="1:27" ht="15" customHeight="1" x14ac:dyDescent="0.3">
      <c r="A1686" s="4" t="str">
        <f>Cleaned_SalesTable!A1686</f>
        <v>SALE1684</v>
      </c>
      <c r="B1686" s="26">
        <f>Cleaned_SalesTable!B1686</f>
        <v>45845</v>
      </c>
      <c r="C1686" s="4" t="str">
        <f t="shared" si="156"/>
        <v>Jul-2025</v>
      </c>
      <c r="D1686" s="24">
        <f t="shared" si="157"/>
        <v>2025</v>
      </c>
      <c r="E1686" s="4" t="str">
        <f>Cleaned_SalesTable!C1686</f>
        <v>CUST1012</v>
      </c>
      <c r="F1686" s="4" t="str">
        <f>VLOOKUP(E1686,Cleaned_CustomerTable!$A:$H,2,FALSE())</f>
        <v>Kenneth Lambert</v>
      </c>
      <c r="G1686" s="24">
        <f>VLOOKUP(E1686,Cleaned_CustomerTable!$A:$H,3,FALSE())</f>
        <v>55</v>
      </c>
      <c r="H1686" s="4" t="str">
        <f>VLOOKUP(E1686,Cleaned_CustomerTable!$A:$H,8,FALSE())</f>
        <v>Platinum</v>
      </c>
      <c r="I1686" s="4" t="str">
        <f>VLOOKUP(E1686,Cleaned_CustomerTable!$A:$H,6,FALSE())</f>
        <v>Kansas</v>
      </c>
      <c r="J1686" s="4" t="str">
        <f>Cleaned_SalesTable!D1686</f>
        <v>PROD62</v>
      </c>
      <c r="K1686" s="4" t="str">
        <f>VLOOKUP(J1686,Cleaned_ProductTable!$A:$F,2,FALSE())</f>
        <v>Laptop Cooling Pad</v>
      </c>
      <c r="L1686" s="4" t="str">
        <f>VLOOKUP(J1686,Cleaned_ProductTable!$A:$F,3,FALSE())</f>
        <v>Electronics</v>
      </c>
      <c r="M1686" s="4" t="str">
        <f>VLOOKUP(J1686,Cleaned_ProductTable!$A:$F,4,FALSE())</f>
        <v>Murray, Gould and Ware</v>
      </c>
      <c r="N1686" s="4">
        <f>VLOOKUP(J1686,Cleaned_ProductTable!$A:$F,5,FALSE())</f>
        <v>86.42</v>
      </c>
      <c r="O1686" s="4" t="str">
        <f>Cleaned_SalesTable!E1686</f>
        <v>STORE13</v>
      </c>
      <c r="P1686" s="4" t="str">
        <f>VLOOKUP(O1686,Cleaned_StoreTable!$A:$F,2,FALSE())</f>
        <v>Gardner, Humphrey and Contreras</v>
      </c>
      <c r="Q1686" s="4" t="str">
        <f>VLOOKUP(O1686,Cleaned_StoreTable!$A:$F,3,FALSE())</f>
        <v>East</v>
      </c>
      <c r="R1686" s="4" t="str">
        <f>VLOOKUP(O1686,Cleaned_StoreTable!$A:$F,5,FALSE())</f>
        <v>Flagship</v>
      </c>
      <c r="S1686" s="4">
        <f>Cleaned_SalesTable!F1686</f>
        <v>4</v>
      </c>
      <c r="T1686" s="9">
        <f>Cleaned_SalesTable!G1686</f>
        <v>676.58</v>
      </c>
      <c r="U1686" s="8">
        <f>Cleaned_SalesTable!H1686</f>
        <v>0.23</v>
      </c>
      <c r="V1686" s="4" t="str">
        <f>Cleaned_SalesTable!I1686</f>
        <v>COD</v>
      </c>
      <c r="W1686" s="9">
        <f>Cleaned_SalesTable!J1686</f>
        <v>2083.8663999999999</v>
      </c>
      <c r="X1686" s="9">
        <f t="shared" si="158"/>
        <v>345.68</v>
      </c>
      <c r="Y1686" s="9">
        <f t="shared" si="159"/>
        <v>1738.19</v>
      </c>
      <c r="Z1686" s="10">
        <f t="shared" si="160"/>
        <v>0.83409999999999995</v>
      </c>
      <c r="AA1686" s="4" t="str">
        <f t="shared" si="161"/>
        <v>High Value</v>
      </c>
    </row>
    <row r="1687" spans="1:27" ht="15" customHeight="1" x14ac:dyDescent="0.3">
      <c r="A1687" s="4" t="str">
        <f>Cleaned_SalesTable!A1687</f>
        <v>SALE1685</v>
      </c>
      <c r="B1687" s="26">
        <f>Cleaned_SalesTable!B1687</f>
        <v>45446</v>
      </c>
      <c r="C1687" s="4" t="str">
        <f t="shared" si="156"/>
        <v>Jun-2024</v>
      </c>
      <c r="D1687" s="24">
        <f t="shared" si="157"/>
        <v>2024</v>
      </c>
      <c r="E1687" s="4" t="str">
        <f>Cleaned_SalesTable!C1687</f>
        <v>CUST1486</v>
      </c>
      <c r="F1687" s="4" t="str">
        <f>VLOOKUP(E1687,Cleaned_CustomerTable!$A:$H,2,FALSE())</f>
        <v>Eric Lee</v>
      </c>
      <c r="G1687" s="24">
        <f>VLOOKUP(E1687,Cleaned_CustomerTable!$A:$H,3,FALSE())</f>
        <v>22</v>
      </c>
      <c r="H1687" s="4" t="str">
        <f>VLOOKUP(E1687,Cleaned_CustomerTable!$A:$H,8,FALSE())</f>
        <v>Bronze</v>
      </c>
      <c r="I1687" s="4" t="str">
        <f>VLOOKUP(E1687,Cleaned_CustomerTable!$A:$H,6,FALSE())</f>
        <v>Vermont</v>
      </c>
      <c r="J1687" s="4" t="str">
        <f>Cleaned_SalesTable!D1687</f>
        <v>PROD31</v>
      </c>
      <c r="K1687" s="4" t="str">
        <f>VLOOKUP(J1687,Cleaned_ProductTable!$A:$F,2,FALSE())</f>
        <v>Basketball</v>
      </c>
      <c r="L1687" s="4" t="str">
        <f>VLOOKUP(J1687,Cleaned_ProductTable!$A:$F,3,FALSE())</f>
        <v>Sports</v>
      </c>
      <c r="M1687" s="4" t="str">
        <f>VLOOKUP(J1687,Cleaned_ProductTable!$A:$F,4,FALSE())</f>
        <v>Nolan-Snow</v>
      </c>
      <c r="N1687" s="4">
        <f>VLOOKUP(J1687,Cleaned_ProductTable!$A:$F,5,FALSE())</f>
        <v>204.39</v>
      </c>
      <c r="O1687" s="4" t="str">
        <f>Cleaned_SalesTable!E1687</f>
        <v>STORE1</v>
      </c>
      <c r="P1687" s="4" t="str">
        <f>VLOOKUP(O1687,Cleaned_StoreTable!$A:$F,2,FALSE())</f>
        <v>Martinez, Adkins and Johnson</v>
      </c>
      <c r="Q1687" s="4" t="str">
        <f>VLOOKUP(O1687,Cleaned_StoreTable!$A:$F,3,FALSE())</f>
        <v>North</v>
      </c>
      <c r="R1687" s="4" t="str">
        <f>VLOOKUP(O1687,Cleaned_StoreTable!$A:$F,5,FALSE())</f>
        <v>Flagship</v>
      </c>
      <c r="S1687" s="4">
        <f>Cleaned_SalesTable!F1687</f>
        <v>2</v>
      </c>
      <c r="T1687" s="9">
        <f>Cleaned_SalesTable!G1687</f>
        <v>938.6</v>
      </c>
      <c r="U1687" s="8">
        <f>Cleaned_SalesTable!H1687</f>
        <v>0.04</v>
      </c>
      <c r="V1687" s="4" t="str">
        <f>Cleaned_SalesTable!I1687</f>
        <v>PayPal</v>
      </c>
      <c r="W1687" s="9">
        <f>Cleaned_SalesTable!J1687</f>
        <v>1802.1120000000001</v>
      </c>
      <c r="X1687" s="9">
        <f t="shared" si="158"/>
        <v>408.78</v>
      </c>
      <c r="Y1687" s="9">
        <f t="shared" si="159"/>
        <v>1393.33</v>
      </c>
      <c r="Z1687" s="10">
        <f t="shared" si="160"/>
        <v>0.7732</v>
      </c>
      <c r="AA1687" s="4" t="str">
        <f t="shared" si="161"/>
        <v>High Value</v>
      </c>
    </row>
    <row r="1688" spans="1:27" ht="15" customHeight="1" x14ac:dyDescent="0.3">
      <c r="A1688" s="4" t="str">
        <f>Cleaned_SalesTable!A1688</f>
        <v>SALE1686</v>
      </c>
      <c r="B1688" s="26">
        <f>Cleaned_SalesTable!B1688</f>
        <v>45761</v>
      </c>
      <c r="C1688" s="4" t="str">
        <f t="shared" si="156"/>
        <v>Apr-2025</v>
      </c>
      <c r="D1688" s="24">
        <f t="shared" si="157"/>
        <v>2025</v>
      </c>
      <c r="E1688" s="4" t="str">
        <f>Cleaned_SalesTable!C1688</f>
        <v>CUST1355</v>
      </c>
      <c r="F1688" s="4" t="str">
        <f>VLOOKUP(E1688,Cleaned_CustomerTable!$A:$H,2,FALSE())</f>
        <v>Carlos Flores</v>
      </c>
      <c r="G1688" s="24">
        <f>VLOOKUP(E1688,Cleaned_CustomerTable!$A:$H,3,FALSE())</f>
        <v>20</v>
      </c>
      <c r="H1688" s="4" t="str">
        <f>VLOOKUP(E1688,Cleaned_CustomerTable!$A:$H,8,FALSE())</f>
        <v>Gold</v>
      </c>
      <c r="I1688" s="4" t="str">
        <f>VLOOKUP(E1688,Cleaned_CustomerTable!$A:$H,6,FALSE())</f>
        <v>Washington</v>
      </c>
      <c r="J1688" s="4" t="str">
        <f>Cleaned_SalesTable!D1688</f>
        <v>PROD13</v>
      </c>
      <c r="K1688" s="4" t="str">
        <f>VLOOKUP(J1688,Cleaned_ProductTable!$A:$F,2,FALSE())</f>
        <v>USB-C Fast Charger</v>
      </c>
      <c r="L1688" s="4" t="str">
        <f>VLOOKUP(J1688,Cleaned_ProductTable!$A:$F,3,FALSE())</f>
        <v>Electronics</v>
      </c>
      <c r="M1688" s="4" t="str">
        <f>VLOOKUP(J1688,Cleaned_ProductTable!$A:$F,4,FALSE())</f>
        <v>Dawson-Perkins</v>
      </c>
      <c r="N1688" s="4">
        <f>VLOOKUP(J1688,Cleaned_ProductTable!$A:$F,5,FALSE())</f>
        <v>242.23</v>
      </c>
      <c r="O1688" s="4" t="str">
        <f>Cleaned_SalesTable!E1688</f>
        <v>STORE14</v>
      </c>
      <c r="P1688" s="4" t="str">
        <f>VLOOKUP(O1688,Cleaned_StoreTable!$A:$F,2,FALSE())</f>
        <v>Mcdonald Inc</v>
      </c>
      <c r="Q1688" s="4" t="str">
        <f>VLOOKUP(O1688,Cleaned_StoreTable!$A:$F,3,FALSE())</f>
        <v>South</v>
      </c>
      <c r="R1688" s="4" t="str">
        <f>VLOOKUP(O1688,Cleaned_StoreTable!$A:$F,5,FALSE())</f>
        <v>Outlet</v>
      </c>
      <c r="S1688" s="4">
        <f>Cleaned_SalesTable!F1688</f>
        <v>2</v>
      </c>
      <c r="T1688" s="9">
        <f>Cleaned_SalesTable!G1688</f>
        <v>859.47</v>
      </c>
      <c r="U1688" s="8">
        <f>Cleaned_SalesTable!H1688</f>
        <v>0.01</v>
      </c>
      <c r="V1688" s="4" t="str">
        <f>Cleaned_SalesTable!I1688</f>
        <v>Credit Card</v>
      </c>
      <c r="W1688" s="9">
        <f>Cleaned_SalesTable!J1688</f>
        <v>1701.7506000000001</v>
      </c>
      <c r="X1688" s="9">
        <f t="shared" si="158"/>
        <v>484.46</v>
      </c>
      <c r="Y1688" s="9">
        <f t="shared" si="159"/>
        <v>1217.29</v>
      </c>
      <c r="Z1688" s="10">
        <f t="shared" si="160"/>
        <v>0.71530000000000005</v>
      </c>
      <c r="AA1688" s="4" t="str">
        <f t="shared" si="161"/>
        <v>High Value</v>
      </c>
    </row>
    <row r="1689" spans="1:27" ht="15" customHeight="1" x14ac:dyDescent="0.3">
      <c r="A1689" s="4" t="str">
        <f>Cleaned_SalesTable!A1689</f>
        <v>SALE1687</v>
      </c>
      <c r="B1689" s="26">
        <f>Cleaned_SalesTable!B1689</f>
        <v>45363</v>
      </c>
      <c r="C1689" s="4" t="str">
        <f t="shared" si="156"/>
        <v>Mar-2024</v>
      </c>
      <c r="D1689" s="24">
        <f t="shared" si="157"/>
        <v>2024</v>
      </c>
      <c r="E1689" s="4" t="str">
        <f>Cleaned_SalesTable!C1689</f>
        <v>CUST1057</v>
      </c>
      <c r="F1689" s="4" t="str">
        <f>VLOOKUP(E1689,Cleaned_CustomerTable!$A:$H,2,FALSE())</f>
        <v>Jay Patel</v>
      </c>
      <c r="G1689" s="24">
        <f>VLOOKUP(E1689,Cleaned_CustomerTable!$A:$H,3,FALSE())</f>
        <v>43</v>
      </c>
      <c r="H1689" s="4" t="str">
        <f>VLOOKUP(E1689,Cleaned_CustomerTable!$A:$H,8,FALSE())</f>
        <v>Platinum</v>
      </c>
      <c r="I1689" s="4" t="str">
        <f>VLOOKUP(E1689,Cleaned_CustomerTable!$A:$H,6,FALSE())</f>
        <v>Rhode Island</v>
      </c>
      <c r="J1689" s="4" t="str">
        <f>Cleaned_SalesTable!D1689</f>
        <v>PROD27</v>
      </c>
      <c r="K1689" s="4" t="str">
        <f>VLOOKUP(J1689,Cleaned_ProductTable!$A:$F,2,FALSE())</f>
        <v>Decorative Floor Vase</v>
      </c>
      <c r="L1689" s="4" t="str">
        <f>VLOOKUP(J1689,Cleaned_ProductTable!$A:$F,3,FALSE())</f>
        <v>Home</v>
      </c>
      <c r="M1689" s="4" t="str">
        <f>VLOOKUP(J1689,Cleaned_ProductTable!$A:$F,4,FALSE())</f>
        <v>Khan, Jones and Paul</v>
      </c>
      <c r="N1689" s="4">
        <f>VLOOKUP(J1689,Cleaned_ProductTable!$A:$F,5,FALSE())</f>
        <v>234.81</v>
      </c>
      <c r="O1689" s="4" t="str">
        <f>Cleaned_SalesTable!E1689</f>
        <v>STORE14</v>
      </c>
      <c r="P1689" s="4" t="str">
        <f>VLOOKUP(O1689,Cleaned_StoreTable!$A:$F,2,FALSE())</f>
        <v>Mcdonald Inc</v>
      </c>
      <c r="Q1689" s="4" t="str">
        <f>VLOOKUP(O1689,Cleaned_StoreTable!$A:$F,3,FALSE())</f>
        <v>South</v>
      </c>
      <c r="R1689" s="4" t="str">
        <f>VLOOKUP(O1689,Cleaned_StoreTable!$A:$F,5,FALSE())</f>
        <v>Outlet</v>
      </c>
      <c r="S1689" s="4">
        <f>Cleaned_SalesTable!F1689</f>
        <v>3</v>
      </c>
      <c r="T1689" s="9">
        <f>Cleaned_SalesTable!G1689</f>
        <v>672.98</v>
      </c>
      <c r="U1689" s="8">
        <f>Cleaned_SalesTable!H1689</f>
        <v>0.23</v>
      </c>
      <c r="V1689" s="4" t="str">
        <f>Cleaned_SalesTable!I1689</f>
        <v>PayPal</v>
      </c>
      <c r="W1689" s="9">
        <f>Cleaned_SalesTable!J1689</f>
        <v>1554.5838000000001</v>
      </c>
      <c r="X1689" s="9">
        <f t="shared" si="158"/>
        <v>704.43</v>
      </c>
      <c r="Y1689" s="9">
        <f t="shared" si="159"/>
        <v>850.15</v>
      </c>
      <c r="Z1689" s="10">
        <f t="shared" si="160"/>
        <v>0.54690000000000005</v>
      </c>
      <c r="AA1689" s="4" t="str">
        <f t="shared" si="161"/>
        <v>High Value</v>
      </c>
    </row>
    <row r="1690" spans="1:27" ht="15" customHeight="1" x14ac:dyDescent="0.3">
      <c r="A1690" s="4" t="str">
        <f>Cleaned_SalesTable!A1690</f>
        <v>SALE1688</v>
      </c>
      <c r="B1690" s="26">
        <f>Cleaned_SalesTable!B1690</f>
        <v>45420</v>
      </c>
      <c r="C1690" s="4" t="str">
        <f t="shared" si="156"/>
        <v>May-2024</v>
      </c>
      <c r="D1690" s="24">
        <f t="shared" si="157"/>
        <v>2024</v>
      </c>
      <c r="E1690" s="4" t="str">
        <f>Cleaned_SalesTable!C1690</f>
        <v>CUST1206</v>
      </c>
      <c r="F1690" s="4" t="str">
        <f>VLOOKUP(E1690,Cleaned_CustomerTable!$A:$H,2,FALSE())</f>
        <v>Ronald Jones</v>
      </c>
      <c r="G1690" s="24">
        <f>VLOOKUP(E1690,Cleaned_CustomerTable!$A:$H,3,FALSE())</f>
        <v>26</v>
      </c>
      <c r="H1690" s="4" t="str">
        <f>VLOOKUP(E1690,Cleaned_CustomerTable!$A:$H,8,FALSE())</f>
        <v>Silver</v>
      </c>
      <c r="I1690" s="4" t="str">
        <f>VLOOKUP(E1690,Cleaned_CustomerTable!$A:$H,6,FALSE())</f>
        <v>Tennessee</v>
      </c>
      <c r="J1690" s="4" t="str">
        <f>Cleaned_SalesTable!D1690</f>
        <v>PROD56</v>
      </c>
      <c r="K1690" s="4" t="str">
        <f>VLOOKUP(J1690,Cleaned_ProductTable!$A:$F,2,FALSE())</f>
        <v>Premium Blanket Throw</v>
      </c>
      <c r="L1690" s="4" t="str">
        <f>VLOOKUP(J1690,Cleaned_ProductTable!$A:$F,3,FALSE())</f>
        <v>Home</v>
      </c>
      <c r="M1690" s="4" t="str">
        <f>VLOOKUP(J1690,Cleaned_ProductTable!$A:$F,4,FALSE())</f>
        <v>Hernandez, Kennedy and Porter</v>
      </c>
      <c r="N1690" s="4">
        <f>VLOOKUP(J1690,Cleaned_ProductTable!$A:$F,5,FALSE())</f>
        <v>461.47</v>
      </c>
      <c r="O1690" s="4" t="str">
        <f>Cleaned_SalesTable!E1690</f>
        <v>STORE18</v>
      </c>
      <c r="P1690" s="4" t="str">
        <f>VLOOKUP(O1690,Cleaned_StoreTable!$A:$F,2,FALSE())</f>
        <v>Guerrero-Schmitt</v>
      </c>
      <c r="Q1690" s="4" t="str">
        <f>VLOOKUP(O1690,Cleaned_StoreTable!$A:$F,3,FALSE())</f>
        <v>East</v>
      </c>
      <c r="R1690" s="4" t="str">
        <f>VLOOKUP(O1690,Cleaned_StoreTable!$A:$F,5,FALSE())</f>
        <v>Flagship</v>
      </c>
      <c r="S1690" s="4">
        <f>Cleaned_SalesTable!F1690</f>
        <v>1</v>
      </c>
      <c r="T1690" s="9">
        <f>Cleaned_SalesTable!G1690</f>
        <v>75.8</v>
      </c>
      <c r="U1690" s="8">
        <f>Cleaned_SalesTable!H1690</f>
        <v>0.28999999999999998</v>
      </c>
      <c r="V1690" s="4" t="str">
        <f>Cleaned_SalesTable!I1690</f>
        <v>PayPal</v>
      </c>
      <c r="W1690" s="9">
        <f>Cleaned_SalesTable!J1690</f>
        <v>53.817999999999998</v>
      </c>
      <c r="X1690" s="9">
        <f t="shared" si="158"/>
        <v>461.47</v>
      </c>
      <c r="Y1690" s="9">
        <f t="shared" si="159"/>
        <v>-407.65</v>
      </c>
      <c r="Z1690" s="10">
        <f t="shared" si="160"/>
        <v>-7.5746000000000002</v>
      </c>
      <c r="AA1690" s="4" t="str">
        <f t="shared" si="161"/>
        <v>Standard</v>
      </c>
    </row>
    <row r="1691" spans="1:27" ht="15" customHeight="1" x14ac:dyDescent="0.3">
      <c r="A1691" s="4" t="str">
        <f>Cleaned_SalesTable!A1691</f>
        <v>SALE1689</v>
      </c>
      <c r="B1691" s="26">
        <f>Cleaned_SalesTable!B1691</f>
        <v>45536</v>
      </c>
      <c r="C1691" s="4" t="str">
        <f t="shared" si="156"/>
        <v>Sep-2024</v>
      </c>
      <c r="D1691" s="24">
        <f t="shared" si="157"/>
        <v>2024</v>
      </c>
      <c r="E1691" s="4" t="str">
        <f>Cleaned_SalesTable!C1691</f>
        <v>CUST1034</v>
      </c>
      <c r="F1691" s="4" t="str">
        <f>VLOOKUP(E1691,Cleaned_CustomerTable!$A:$H,2,FALSE())</f>
        <v>Christopher Olson</v>
      </c>
      <c r="G1691" s="24">
        <f>VLOOKUP(E1691,Cleaned_CustomerTable!$A:$H,3,FALSE())</f>
        <v>27</v>
      </c>
      <c r="H1691" s="4" t="str">
        <f>VLOOKUP(E1691,Cleaned_CustomerTable!$A:$H,8,FALSE())</f>
        <v>Platinum</v>
      </c>
      <c r="I1691" s="4" t="str">
        <f>VLOOKUP(E1691,Cleaned_CustomerTable!$A:$H,6,FALSE())</f>
        <v>Maryland</v>
      </c>
      <c r="J1691" s="4" t="str">
        <f>Cleaned_SalesTable!D1691</f>
        <v>PROD17</v>
      </c>
      <c r="K1691" s="4" t="str">
        <f>VLOOKUP(J1691,Cleaned_ProductTable!$A:$F,2,FALSE())</f>
        <v>Soccer Training Cone Set</v>
      </c>
      <c r="L1691" s="4" t="str">
        <f>VLOOKUP(J1691,Cleaned_ProductTable!$A:$F,3,FALSE())</f>
        <v>Sports</v>
      </c>
      <c r="M1691" s="4" t="str">
        <f>VLOOKUP(J1691,Cleaned_ProductTable!$A:$F,4,FALSE())</f>
        <v>Ford, Murphy and Wilson</v>
      </c>
      <c r="N1691" s="4">
        <f>VLOOKUP(J1691,Cleaned_ProductTable!$A:$F,5,FALSE())</f>
        <v>144.53</v>
      </c>
      <c r="O1691" s="4" t="str">
        <f>Cleaned_SalesTable!E1691</f>
        <v>STORE15</v>
      </c>
      <c r="P1691" s="4" t="str">
        <f>VLOOKUP(O1691,Cleaned_StoreTable!$A:$F,2,FALSE())</f>
        <v>Shelton PLC</v>
      </c>
      <c r="Q1691" s="4" t="str">
        <f>VLOOKUP(O1691,Cleaned_StoreTable!$A:$F,3,FALSE())</f>
        <v>North</v>
      </c>
      <c r="R1691" s="4" t="str">
        <f>VLOOKUP(O1691,Cleaned_StoreTable!$A:$F,5,FALSE())</f>
        <v>Flagship</v>
      </c>
      <c r="S1691" s="4">
        <f>Cleaned_SalesTable!F1691</f>
        <v>4</v>
      </c>
      <c r="T1691" s="9">
        <f>Cleaned_SalesTable!G1691</f>
        <v>742.15</v>
      </c>
      <c r="U1691" s="8">
        <f>Cleaned_SalesTable!H1691</f>
        <v>0.1</v>
      </c>
      <c r="V1691" s="4" t="str">
        <f>Cleaned_SalesTable!I1691</f>
        <v>COD</v>
      </c>
      <c r="W1691" s="9">
        <f>Cleaned_SalesTable!J1691</f>
        <v>2671.74</v>
      </c>
      <c r="X1691" s="9">
        <f t="shared" si="158"/>
        <v>578.12</v>
      </c>
      <c r="Y1691" s="9">
        <f t="shared" si="159"/>
        <v>2093.62</v>
      </c>
      <c r="Z1691" s="10">
        <f t="shared" si="160"/>
        <v>0.78359999999999996</v>
      </c>
      <c r="AA1691" s="4" t="str">
        <f t="shared" si="161"/>
        <v>High Value</v>
      </c>
    </row>
    <row r="1692" spans="1:27" ht="15" customHeight="1" x14ac:dyDescent="0.3">
      <c r="A1692" s="4" t="str">
        <f>Cleaned_SalesTable!A1692</f>
        <v>SALE1690</v>
      </c>
      <c r="B1692" s="26">
        <f>Cleaned_SalesTable!B1692</f>
        <v>45445</v>
      </c>
      <c r="C1692" s="4" t="str">
        <f t="shared" si="156"/>
        <v>Jun-2024</v>
      </c>
      <c r="D1692" s="24">
        <f t="shared" si="157"/>
        <v>2024</v>
      </c>
      <c r="E1692" s="4" t="str">
        <f>Cleaned_SalesTable!C1692</f>
        <v>CUST1072</v>
      </c>
      <c r="F1692" s="4" t="str">
        <f>VLOOKUP(E1692,Cleaned_CustomerTable!$A:$H,2,FALSE())</f>
        <v>Tonya Burch</v>
      </c>
      <c r="G1692" s="24">
        <f>VLOOKUP(E1692,Cleaned_CustomerTable!$A:$H,3,FALSE())</f>
        <v>39</v>
      </c>
      <c r="H1692" s="4" t="str">
        <f>VLOOKUP(E1692,Cleaned_CustomerTable!$A:$H,8,FALSE())</f>
        <v>Gold</v>
      </c>
      <c r="I1692" s="4" t="str">
        <f>VLOOKUP(E1692,Cleaned_CustomerTable!$A:$H,6,FALSE())</f>
        <v>Iowa</v>
      </c>
      <c r="J1692" s="4" t="str">
        <f>Cleaned_SalesTable!D1692</f>
        <v>PROD30</v>
      </c>
      <c r="K1692" s="4" t="str">
        <f>VLOOKUP(J1692,Cleaned_ProductTable!$A:$F,2,FALSE())</f>
        <v>Stainless Steel Cutlery Set</v>
      </c>
      <c r="L1692" s="4" t="str">
        <f>VLOOKUP(J1692,Cleaned_ProductTable!$A:$F,3,FALSE())</f>
        <v>Home</v>
      </c>
      <c r="M1692" s="4" t="str">
        <f>VLOOKUP(J1692,Cleaned_ProductTable!$A:$F,4,FALSE())</f>
        <v>Stevens, Fernandez and Martin</v>
      </c>
      <c r="N1692" s="4">
        <f>VLOOKUP(J1692,Cleaned_ProductTable!$A:$F,5,FALSE())</f>
        <v>19.52</v>
      </c>
      <c r="O1692" s="4" t="str">
        <f>Cleaned_SalesTable!E1692</f>
        <v>STORE7</v>
      </c>
      <c r="P1692" s="4" t="str">
        <f>VLOOKUP(O1692,Cleaned_StoreTable!$A:$F,2,FALSE())</f>
        <v>Martinez-Mullins</v>
      </c>
      <c r="Q1692" s="4" t="str">
        <f>VLOOKUP(O1692,Cleaned_StoreTable!$A:$F,3,FALSE())</f>
        <v>South</v>
      </c>
      <c r="R1692" s="4" t="str">
        <f>VLOOKUP(O1692,Cleaned_StoreTable!$A:$F,5,FALSE())</f>
        <v>Online</v>
      </c>
      <c r="S1692" s="4">
        <f>Cleaned_SalesTable!F1692</f>
        <v>1</v>
      </c>
      <c r="T1692" s="9">
        <f>Cleaned_SalesTable!G1692</f>
        <v>637.39</v>
      </c>
      <c r="U1692" s="8">
        <f>Cleaned_SalesTable!H1692</f>
        <v>0.22</v>
      </c>
      <c r="V1692" s="4" t="str">
        <f>Cleaned_SalesTable!I1692</f>
        <v>PayPal</v>
      </c>
      <c r="W1692" s="9">
        <f>Cleaned_SalesTable!J1692</f>
        <v>497.16419999999999</v>
      </c>
      <c r="X1692" s="9">
        <f t="shared" si="158"/>
        <v>19.52</v>
      </c>
      <c r="Y1692" s="9">
        <f t="shared" si="159"/>
        <v>477.64</v>
      </c>
      <c r="Z1692" s="10">
        <f t="shared" si="160"/>
        <v>0.9607</v>
      </c>
      <c r="AA1692" s="4" t="str">
        <f t="shared" si="161"/>
        <v>Standard</v>
      </c>
    </row>
    <row r="1693" spans="1:27" ht="15" customHeight="1" x14ac:dyDescent="0.3">
      <c r="A1693" s="4" t="str">
        <f>Cleaned_SalesTable!A1693</f>
        <v>SALE1691</v>
      </c>
      <c r="B1693" s="26">
        <f>Cleaned_SalesTable!B1693</f>
        <v>45230</v>
      </c>
      <c r="C1693" s="4" t="str">
        <f t="shared" si="156"/>
        <v>Oct-2023</v>
      </c>
      <c r="D1693" s="24">
        <f t="shared" si="157"/>
        <v>2023</v>
      </c>
      <c r="E1693" s="4" t="str">
        <f>Cleaned_SalesTable!C1693</f>
        <v>CUST1391</v>
      </c>
      <c r="F1693" s="4" t="str">
        <f>VLOOKUP(E1693,Cleaned_CustomerTable!$A:$H,2,FALSE())</f>
        <v>Heidi Tyler</v>
      </c>
      <c r="G1693" s="24">
        <f>VLOOKUP(E1693,Cleaned_CustomerTable!$A:$H,3,FALSE())</f>
        <v>40</v>
      </c>
      <c r="H1693" s="4" t="str">
        <f>VLOOKUP(E1693,Cleaned_CustomerTable!$A:$H,8,FALSE())</f>
        <v>Bronze</v>
      </c>
      <c r="I1693" s="4" t="str">
        <f>VLOOKUP(E1693,Cleaned_CustomerTable!$A:$H,6,FALSE())</f>
        <v>Oregon</v>
      </c>
      <c r="J1693" s="4" t="str">
        <f>Cleaned_SalesTable!D1693</f>
        <v>PROD6</v>
      </c>
      <c r="K1693" s="4" t="str">
        <f>VLOOKUP(J1693,Cleaned_ProductTable!$A:$F,2,FALSE())</f>
        <v>Herbal Face Moisturizer</v>
      </c>
      <c r="L1693" s="4" t="str">
        <f>VLOOKUP(J1693,Cleaned_ProductTable!$A:$F,3,FALSE())</f>
        <v>Beauty</v>
      </c>
      <c r="M1693" s="4" t="str">
        <f>VLOOKUP(J1693,Cleaned_ProductTable!$A:$F,4,FALSE())</f>
        <v>Davidson PLC</v>
      </c>
      <c r="N1693" s="4">
        <f>VLOOKUP(J1693,Cleaned_ProductTable!$A:$F,5,FALSE())</f>
        <v>312.8</v>
      </c>
      <c r="O1693" s="4" t="str">
        <f>Cleaned_SalesTable!E1693</f>
        <v>STORE17</v>
      </c>
      <c r="P1693" s="4" t="str">
        <f>VLOOKUP(O1693,Cleaned_StoreTable!$A:$F,2,FALSE())</f>
        <v>Holloway Ltd</v>
      </c>
      <c r="Q1693" s="4" t="str">
        <f>VLOOKUP(O1693,Cleaned_StoreTable!$A:$F,3,FALSE())</f>
        <v>North</v>
      </c>
      <c r="R1693" s="4" t="str">
        <f>VLOOKUP(O1693,Cleaned_StoreTable!$A:$F,5,FALSE())</f>
        <v>Flagship</v>
      </c>
      <c r="S1693" s="4">
        <f>Cleaned_SalesTable!F1693</f>
        <v>1</v>
      </c>
      <c r="T1693" s="9">
        <f>Cleaned_SalesTable!G1693</f>
        <v>631</v>
      </c>
      <c r="U1693" s="8">
        <f>Cleaned_SalesTable!H1693</f>
        <v>0.04</v>
      </c>
      <c r="V1693" s="4" t="str">
        <f>Cleaned_SalesTable!I1693</f>
        <v>Credit Card</v>
      </c>
      <c r="W1693" s="9">
        <f>Cleaned_SalesTable!J1693</f>
        <v>605.76</v>
      </c>
      <c r="X1693" s="9">
        <f t="shared" si="158"/>
        <v>312.8</v>
      </c>
      <c r="Y1693" s="9">
        <f t="shared" si="159"/>
        <v>292.95999999999998</v>
      </c>
      <c r="Z1693" s="10">
        <f t="shared" si="160"/>
        <v>0.48359999999999997</v>
      </c>
      <c r="AA1693" s="4" t="str">
        <f t="shared" si="161"/>
        <v>Standard</v>
      </c>
    </row>
    <row r="1694" spans="1:27" ht="15" customHeight="1" x14ac:dyDescent="0.3">
      <c r="A1694" s="4" t="str">
        <f>Cleaned_SalesTable!A1694</f>
        <v>SALE1692</v>
      </c>
      <c r="B1694" s="26">
        <f>Cleaned_SalesTable!B1694</f>
        <v>45916</v>
      </c>
      <c r="C1694" s="4" t="str">
        <f t="shared" si="156"/>
        <v>Sep-2025</v>
      </c>
      <c r="D1694" s="24">
        <f t="shared" si="157"/>
        <v>2025</v>
      </c>
      <c r="E1694" s="4" t="str">
        <f>Cleaned_SalesTable!C1694</f>
        <v>CUST1393</v>
      </c>
      <c r="F1694" s="4" t="str">
        <f>VLOOKUP(E1694,Cleaned_CustomerTable!$A:$H,2,FALSE())</f>
        <v>Michael Mcneil</v>
      </c>
      <c r="G1694" s="24">
        <f>VLOOKUP(E1694,Cleaned_CustomerTable!$A:$H,3,FALSE())</f>
        <v>46</v>
      </c>
      <c r="H1694" s="4" t="str">
        <f>VLOOKUP(E1694,Cleaned_CustomerTable!$A:$H,8,FALSE())</f>
        <v>Bronze</v>
      </c>
      <c r="I1694" s="4" t="str">
        <f>VLOOKUP(E1694,Cleaned_CustomerTable!$A:$H,6,FALSE())</f>
        <v>Utah</v>
      </c>
      <c r="J1694" s="4" t="str">
        <f>Cleaned_SalesTable!D1694</f>
        <v>PROD80</v>
      </c>
      <c r="K1694" s="4" t="str">
        <f>VLOOKUP(J1694,Cleaned_ProductTable!$A:$F,2,FALSE())</f>
        <v>Wall-Mounted Spice Rack</v>
      </c>
      <c r="L1694" s="4" t="str">
        <f>VLOOKUP(J1694,Cleaned_ProductTable!$A:$F,3,FALSE())</f>
        <v>Home</v>
      </c>
      <c r="M1694" s="4" t="str">
        <f>VLOOKUP(J1694,Cleaned_ProductTable!$A:$F,4,FALSE())</f>
        <v>Allison Ltd</v>
      </c>
      <c r="N1694" s="4">
        <f>VLOOKUP(J1694,Cleaned_ProductTable!$A:$F,5,FALSE())</f>
        <v>143.43</v>
      </c>
      <c r="O1694" s="4" t="str">
        <f>Cleaned_SalesTable!E1694</f>
        <v>STORE3</v>
      </c>
      <c r="P1694" s="4" t="str">
        <f>VLOOKUP(O1694,Cleaned_StoreTable!$A:$F,2,FALSE())</f>
        <v>Johnson-Wright</v>
      </c>
      <c r="Q1694" s="4" t="str">
        <f>VLOOKUP(O1694,Cleaned_StoreTable!$A:$F,3,FALSE())</f>
        <v>North</v>
      </c>
      <c r="R1694" s="4" t="str">
        <f>VLOOKUP(O1694,Cleaned_StoreTable!$A:$F,5,FALSE())</f>
        <v>Outlet</v>
      </c>
      <c r="S1694" s="4">
        <f>Cleaned_SalesTable!F1694</f>
        <v>4</v>
      </c>
      <c r="T1694" s="9">
        <f>Cleaned_SalesTable!G1694</f>
        <v>983.98</v>
      </c>
      <c r="U1694" s="8">
        <f>Cleaned_SalesTable!H1694</f>
        <v>0.11</v>
      </c>
      <c r="V1694" s="4" t="str">
        <f>Cleaned_SalesTable!I1694</f>
        <v>COD</v>
      </c>
      <c r="W1694" s="9">
        <f>Cleaned_SalesTable!J1694</f>
        <v>3502.9688000000001</v>
      </c>
      <c r="X1694" s="9">
        <f t="shared" si="158"/>
        <v>573.72</v>
      </c>
      <c r="Y1694" s="9">
        <f t="shared" si="159"/>
        <v>2929.25</v>
      </c>
      <c r="Z1694" s="10">
        <f t="shared" si="160"/>
        <v>0.83620000000000005</v>
      </c>
      <c r="AA1694" s="4" t="str">
        <f t="shared" si="161"/>
        <v>High Value</v>
      </c>
    </row>
    <row r="1695" spans="1:27" ht="15" customHeight="1" x14ac:dyDescent="0.3">
      <c r="A1695" s="4" t="str">
        <f>Cleaned_SalesTable!A1695</f>
        <v>SALE1693</v>
      </c>
      <c r="B1695" s="26">
        <f>Cleaned_SalesTable!B1695</f>
        <v>45353</v>
      </c>
      <c r="C1695" s="4" t="str">
        <f t="shared" si="156"/>
        <v>Mar-2024</v>
      </c>
      <c r="D1695" s="24">
        <f t="shared" si="157"/>
        <v>2024</v>
      </c>
      <c r="E1695" s="4" t="str">
        <f>Cleaned_SalesTable!C1695</f>
        <v>CUST1054</v>
      </c>
      <c r="F1695" s="4" t="str">
        <f>VLOOKUP(E1695,Cleaned_CustomerTable!$A:$H,2,FALSE())</f>
        <v>Katherine Dorsey</v>
      </c>
      <c r="G1695" s="24">
        <f>VLOOKUP(E1695,Cleaned_CustomerTable!$A:$H,3,FALSE())</f>
        <v>24</v>
      </c>
      <c r="H1695" s="4" t="str">
        <f>VLOOKUP(E1695,Cleaned_CustomerTable!$A:$H,8,FALSE())</f>
        <v>Platinum</v>
      </c>
      <c r="I1695" s="4" t="str">
        <f>VLOOKUP(E1695,Cleaned_CustomerTable!$A:$H,6,FALSE())</f>
        <v>Oklahoma</v>
      </c>
      <c r="J1695" s="4" t="str">
        <f>Cleaned_SalesTable!D1695</f>
        <v>PROD55</v>
      </c>
      <c r="K1695" s="4" t="str">
        <f>VLOOKUP(J1695,Cleaned_ProductTable!$A:$F,2,FALSE())</f>
        <v>Ceramic Plant Pot</v>
      </c>
      <c r="L1695" s="4" t="str">
        <f>VLOOKUP(J1695,Cleaned_ProductTable!$A:$F,3,FALSE())</f>
        <v>Home</v>
      </c>
      <c r="M1695" s="4" t="str">
        <f>VLOOKUP(J1695,Cleaned_ProductTable!$A:$F,4,FALSE())</f>
        <v>Hatfield, Baird and Torres</v>
      </c>
      <c r="N1695" s="4">
        <f>VLOOKUP(J1695,Cleaned_ProductTable!$A:$F,5,FALSE())</f>
        <v>81.75</v>
      </c>
      <c r="O1695" s="4" t="str">
        <f>Cleaned_SalesTable!E1695</f>
        <v>STORE11</v>
      </c>
      <c r="P1695" s="4" t="str">
        <f>VLOOKUP(O1695,Cleaned_StoreTable!$A:$F,2,FALSE())</f>
        <v>Aguirre-Keller</v>
      </c>
      <c r="Q1695" s="4" t="str">
        <f>VLOOKUP(O1695,Cleaned_StoreTable!$A:$F,3,FALSE())</f>
        <v>South</v>
      </c>
      <c r="R1695" s="4" t="str">
        <f>VLOOKUP(O1695,Cleaned_StoreTable!$A:$F,5,FALSE())</f>
        <v>Online</v>
      </c>
      <c r="S1695" s="4">
        <f>Cleaned_SalesTable!F1695</f>
        <v>4</v>
      </c>
      <c r="T1695" s="9">
        <f>Cleaned_SalesTable!G1695</f>
        <v>73.69</v>
      </c>
      <c r="U1695" s="8">
        <f>Cleaned_SalesTable!H1695</f>
        <v>0.08</v>
      </c>
      <c r="V1695" s="4" t="str">
        <f>Cleaned_SalesTable!I1695</f>
        <v>Credit Card</v>
      </c>
      <c r="W1695" s="9">
        <f>Cleaned_SalesTable!J1695</f>
        <v>271.17919999999998</v>
      </c>
      <c r="X1695" s="9">
        <f t="shared" si="158"/>
        <v>327</v>
      </c>
      <c r="Y1695" s="9">
        <f t="shared" si="159"/>
        <v>-55.82</v>
      </c>
      <c r="Z1695" s="10">
        <f t="shared" si="160"/>
        <v>-0.20580000000000001</v>
      </c>
      <c r="AA1695" s="4" t="str">
        <f t="shared" si="161"/>
        <v>Standard</v>
      </c>
    </row>
    <row r="1696" spans="1:27" ht="15" customHeight="1" x14ac:dyDescent="0.3">
      <c r="A1696" s="4" t="str">
        <f>Cleaned_SalesTable!A1696</f>
        <v>SALE1694</v>
      </c>
      <c r="B1696" s="26">
        <f>Cleaned_SalesTable!B1696</f>
        <v>45490</v>
      </c>
      <c r="C1696" s="4" t="str">
        <f t="shared" si="156"/>
        <v>Jul-2024</v>
      </c>
      <c r="D1696" s="24">
        <f t="shared" si="157"/>
        <v>2024</v>
      </c>
      <c r="E1696" s="4" t="str">
        <f>Cleaned_SalesTable!C1696</f>
        <v>CUST1433</v>
      </c>
      <c r="F1696" s="4" t="str">
        <f>VLOOKUP(E1696,Cleaned_CustomerTable!$A:$H,2,FALSE())</f>
        <v>Thomas Moore</v>
      </c>
      <c r="G1696" s="24">
        <f>VLOOKUP(E1696,Cleaned_CustomerTable!$A:$H,3,FALSE())</f>
        <v>51</v>
      </c>
      <c r="H1696" s="4" t="str">
        <f>VLOOKUP(E1696,Cleaned_CustomerTable!$A:$H,8,FALSE())</f>
        <v>Silver</v>
      </c>
      <c r="I1696" s="4" t="str">
        <f>VLOOKUP(E1696,Cleaned_CustomerTable!$A:$H,6,FALSE())</f>
        <v>New York</v>
      </c>
      <c r="J1696" s="4" t="str">
        <f>Cleaned_SalesTable!D1696</f>
        <v>PROD11</v>
      </c>
      <c r="K1696" s="4" t="str">
        <f>VLOOKUP(J1696,Cleaned_ProductTable!$A:$F,2,FALSE())</f>
        <v>HD Smart TV Stick</v>
      </c>
      <c r="L1696" s="4" t="str">
        <f>VLOOKUP(J1696,Cleaned_ProductTable!$A:$F,3,FALSE())</f>
        <v>Electronics</v>
      </c>
      <c r="M1696" s="4" t="str">
        <f>VLOOKUP(J1696,Cleaned_ProductTable!$A:$F,4,FALSE())</f>
        <v>Gibson, Hobbs and Weaver</v>
      </c>
      <c r="N1696" s="4">
        <f>VLOOKUP(J1696,Cleaned_ProductTable!$A:$F,5,FALSE())</f>
        <v>449.4</v>
      </c>
      <c r="O1696" s="4" t="str">
        <f>Cleaned_SalesTable!E1696</f>
        <v>STORE7</v>
      </c>
      <c r="P1696" s="4" t="str">
        <f>VLOOKUP(O1696,Cleaned_StoreTable!$A:$F,2,FALSE())</f>
        <v>Martinez-Mullins</v>
      </c>
      <c r="Q1696" s="4" t="str">
        <f>VLOOKUP(O1696,Cleaned_StoreTable!$A:$F,3,FALSE())</f>
        <v>South</v>
      </c>
      <c r="R1696" s="4" t="str">
        <f>VLOOKUP(O1696,Cleaned_StoreTable!$A:$F,5,FALSE())</f>
        <v>Online</v>
      </c>
      <c r="S1696" s="4">
        <f>Cleaned_SalesTable!F1696</f>
        <v>3</v>
      </c>
      <c r="T1696" s="9">
        <f>Cleaned_SalesTable!G1696</f>
        <v>110.99</v>
      </c>
      <c r="U1696" s="8">
        <f>Cleaned_SalesTable!H1696</f>
        <v>0.21</v>
      </c>
      <c r="V1696" s="4" t="str">
        <f>Cleaned_SalesTable!I1696</f>
        <v>Credit Card</v>
      </c>
      <c r="W1696" s="9">
        <f>Cleaned_SalesTable!J1696</f>
        <v>263.04629999999997</v>
      </c>
      <c r="X1696" s="9">
        <f t="shared" si="158"/>
        <v>1348.2</v>
      </c>
      <c r="Y1696" s="9">
        <f t="shared" si="159"/>
        <v>-1085.1500000000001</v>
      </c>
      <c r="Z1696" s="10">
        <f t="shared" si="160"/>
        <v>-4.1253000000000002</v>
      </c>
      <c r="AA1696" s="4" t="str">
        <f t="shared" si="161"/>
        <v>Standard</v>
      </c>
    </row>
    <row r="1697" spans="1:27" ht="15" customHeight="1" x14ac:dyDescent="0.3">
      <c r="A1697" s="4" t="str">
        <f>Cleaned_SalesTable!A1697</f>
        <v>SALE1695</v>
      </c>
      <c r="B1697" s="26">
        <f>Cleaned_SalesTable!B1697</f>
        <v>45850</v>
      </c>
      <c r="C1697" s="4" t="str">
        <f t="shared" si="156"/>
        <v>Jul-2025</v>
      </c>
      <c r="D1697" s="24">
        <f t="shared" si="157"/>
        <v>2025</v>
      </c>
      <c r="E1697" s="4" t="str">
        <f>Cleaned_SalesTable!C1697</f>
        <v>CUST1083</v>
      </c>
      <c r="F1697" s="4" t="str">
        <f>VLOOKUP(E1697,Cleaned_CustomerTable!$A:$H,2,FALSE())</f>
        <v>Thomas Robinson</v>
      </c>
      <c r="G1697" s="24">
        <f>VLOOKUP(E1697,Cleaned_CustomerTable!$A:$H,3,FALSE())</f>
        <v>48</v>
      </c>
      <c r="H1697" s="4" t="str">
        <f>VLOOKUP(E1697,Cleaned_CustomerTable!$A:$H,8,FALSE())</f>
        <v>Bronze</v>
      </c>
      <c r="I1697" s="4" t="str">
        <f>VLOOKUP(E1697,Cleaned_CustomerTable!$A:$H,6,FALSE())</f>
        <v>Georgia</v>
      </c>
      <c r="J1697" s="4" t="str">
        <f>Cleaned_SalesTable!D1697</f>
        <v>PROD10</v>
      </c>
      <c r="K1697" s="4" t="str">
        <f>VLOOKUP(J1697,Cleaned_ProductTable!$A:$F,2,FALSE())</f>
        <v>Ceramic Kitchen Bowl Set</v>
      </c>
      <c r="L1697" s="4" t="str">
        <f>VLOOKUP(J1697,Cleaned_ProductTable!$A:$F,3,FALSE())</f>
        <v>Home</v>
      </c>
      <c r="M1697" s="4" t="str">
        <f>VLOOKUP(J1697,Cleaned_ProductTable!$A:$F,4,FALSE())</f>
        <v>Hamilton Group</v>
      </c>
      <c r="N1697" s="4">
        <f>VLOOKUP(J1697,Cleaned_ProductTable!$A:$F,5,FALSE())</f>
        <v>298.86</v>
      </c>
      <c r="O1697" s="4" t="str">
        <f>Cleaned_SalesTable!E1697</f>
        <v>STORE7</v>
      </c>
      <c r="P1697" s="4" t="str">
        <f>VLOOKUP(O1697,Cleaned_StoreTable!$A:$F,2,FALSE())</f>
        <v>Martinez-Mullins</v>
      </c>
      <c r="Q1697" s="4" t="str">
        <f>VLOOKUP(O1697,Cleaned_StoreTable!$A:$F,3,FALSE())</f>
        <v>South</v>
      </c>
      <c r="R1697" s="4" t="str">
        <f>VLOOKUP(O1697,Cleaned_StoreTable!$A:$F,5,FALSE())</f>
        <v>Online</v>
      </c>
      <c r="S1697" s="4">
        <f>Cleaned_SalesTable!F1697</f>
        <v>1</v>
      </c>
      <c r="T1697" s="9">
        <f>Cleaned_SalesTable!G1697</f>
        <v>66.86</v>
      </c>
      <c r="U1697" s="8">
        <f>Cleaned_SalesTable!H1697</f>
        <v>0.22</v>
      </c>
      <c r="V1697" s="4" t="str">
        <f>Cleaned_SalesTable!I1697</f>
        <v>COD</v>
      </c>
      <c r="W1697" s="9">
        <f>Cleaned_SalesTable!J1697</f>
        <v>52.150799999999997</v>
      </c>
      <c r="X1697" s="9">
        <f t="shared" si="158"/>
        <v>298.86</v>
      </c>
      <c r="Y1697" s="9">
        <f t="shared" si="159"/>
        <v>-246.71</v>
      </c>
      <c r="Z1697" s="10">
        <f t="shared" si="160"/>
        <v>-4.7306999999999997</v>
      </c>
      <c r="AA1697" s="4" t="str">
        <f t="shared" si="161"/>
        <v>Standard</v>
      </c>
    </row>
    <row r="1698" spans="1:27" ht="15" customHeight="1" x14ac:dyDescent="0.3">
      <c r="A1698" s="4" t="str">
        <f>Cleaned_SalesTable!A1698</f>
        <v>SALE1696</v>
      </c>
      <c r="B1698" s="26">
        <f>Cleaned_SalesTable!B1698</f>
        <v>45515</v>
      </c>
      <c r="C1698" s="4" t="str">
        <f t="shared" si="156"/>
        <v>Aug-2024</v>
      </c>
      <c r="D1698" s="24">
        <f t="shared" si="157"/>
        <v>2024</v>
      </c>
      <c r="E1698" s="4" t="str">
        <f>Cleaned_SalesTable!C1698</f>
        <v>CUST1417</v>
      </c>
      <c r="F1698" s="4" t="str">
        <f>VLOOKUP(E1698,Cleaned_CustomerTable!$A:$H,2,FALSE())</f>
        <v>Karen King</v>
      </c>
      <c r="G1698" s="24">
        <f>VLOOKUP(E1698,Cleaned_CustomerTable!$A:$H,3,FALSE())</f>
        <v>64</v>
      </c>
      <c r="H1698" s="4" t="str">
        <f>VLOOKUP(E1698,Cleaned_CustomerTable!$A:$H,8,FALSE())</f>
        <v>Bronze</v>
      </c>
      <c r="I1698" s="4" t="str">
        <f>VLOOKUP(E1698,Cleaned_CustomerTable!$A:$H,6,FALSE())</f>
        <v>North Carolina</v>
      </c>
      <c r="J1698" s="4" t="str">
        <f>Cleaned_SalesTable!D1698</f>
        <v>PROD67</v>
      </c>
      <c r="K1698" s="4" t="str">
        <f>VLOOKUP(J1698,Cleaned_ProductTable!$A:$F,2,FALSE())</f>
        <v>Smart LED Light Strip</v>
      </c>
      <c r="L1698" s="4" t="str">
        <f>VLOOKUP(J1698,Cleaned_ProductTable!$A:$F,3,FALSE())</f>
        <v>Electronics</v>
      </c>
      <c r="M1698" s="4" t="str">
        <f>VLOOKUP(J1698,Cleaned_ProductTable!$A:$F,4,FALSE())</f>
        <v>Flores-Davis</v>
      </c>
      <c r="N1698" s="4">
        <f>VLOOKUP(J1698,Cleaned_ProductTable!$A:$F,5,FALSE())</f>
        <v>349.17</v>
      </c>
      <c r="O1698" s="4" t="str">
        <f>Cleaned_SalesTable!E1698</f>
        <v>STORE18</v>
      </c>
      <c r="P1698" s="4" t="str">
        <f>VLOOKUP(O1698,Cleaned_StoreTable!$A:$F,2,FALSE())</f>
        <v>Guerrero-Schmitt</v>
      </c>
      <c r="Q1698" s="4" t="str">
        <f>VLOOKUP(O1698,Cleaned_StoreTable!$A:$F,3,FALSE())</f>
        <v>East</v>
      </c>
      <c r="R1698" s="4" t="str">
        <f>VLOOKUP(O1698,Cleaned_StoreTable!$A:$F,5,FALSE())</f>
        <v>Flagship</v>
      </c>
      <c r="S1698" s="4">
        <f>Cleaned_SalesTable!F1698</f>
        <v>1</v>
      </c>
      <c r="T1698" s="9">
        <f>Cleaned_SalesTable!G1698</f>
        <v>980.26</v>
      </c>
      <c r="U1698" s="8">
        <f>Cleaned_SalesTable!H1698</f>
        <v>0.14000000000000001</v>
      </c>
      <c r="V1698" s="4" t="str">
        <f>Cleaned_SalesTable!I1698</f>
        <v>PayPal</v>
      </c>
      <c r="W1698" s="9">
        <f>Cleaned_SalesTable!J1698</f>
        <v>843.02359999999999</v>
      </c>
      <c r="X1698" s="9">
        <f t="shared" si="158"/>
        <v>349.17</v>
      </c>
      <c r="Y1698" s="9">
        <f t="shared" si="159"/>
        <v>493.85</v>
      </c>
      <c r="Z1698" s="10">
        <f t="shared" si="160"/>
        <v>0.58579999999999999</v>
      </c>
      <c r="AA1698" s="4" t="str">
        <f t="shared" si="161"/>
        <v>Standard</v>
      </c>
    </row>
    <row r="1699" spans="1:27" ht="15" customHeight="1" x14ac:dyDescent="0.3">
      <c r="A1699" s="4" t="str">
        <f>Cleaned_SalesTable!A1699</f>
        <v>SALE1697</v>
      </c>
      <c r="B1699" s="26">
        <f>Cleaned_SalesTable!B1699</f>
        <v>45322</v>
      </c>
      <c r="C1699" s="4" t="str">
        <f t="shared" si="156"/>
        <v>Jan-2024</v>
      </c>
      <c r="D1699" s="24">
        <f t="shared" si="157"/>
        <v>2024</v>
      </c>
      <c r="E1699" s="4" t="str">
        <f>Cleaned_SalesTable!C1699</f>
        <v>CUST1037</v>
      </c>
      <c r="F1699" s="4" t="str">
        <f>VLOOKUP(E1699,Cleaned_CustomerTable!$A:$H,2,FALSE())</f>
        <v>Christopher Carter</v>
      </c>
      <c r="G1699" s="24">
        <f>VLOOKUP(E1699,Cleaned_CustomerTable!$A:$H,3,FALSE())</f>
        <v>27</v>
      </c>
      <c r="H1699" s="4" t="str">
        <f>VLOOKUP(E1699,Cleaned_CustomerTable!$A:$H,8,FALSE())</f>
        <v>Standard</v>
      </c>
      <c r="I1699" s="4" t="str">
        <f>VLOOKUP(E1699,Cleaned_CustomerTable!$A:$H,6,FALSE())</f>
        <v>South Dakota</v>
      </c>
      <c r="J1699" s="4" t="str">
        <f>Cleaned_SalesTable!D1699</f>
        <v>PROD18</v>
      </c>
      <c r="K1699" s="4" t="str">
        <f>VLOOKUP(J1699,Cleaned_ProductTable!$A:$F,2,FALSE())</f>
        <v>Women's Denim Jeans</v>
      </c>
      <c r="L1699" s="4" t="str">
        <f>VLOOKUP(J1699,Cleaned_ProductTable!$A:$F,3,FALSE())</f>
        <v>Clothing</v>
      </c>
      <c r="M1699" s="4" t="str">
        <f>VLOOKUP(J1699,Cleaned_ProductTable!$A:$F,4,FALSE())</f>
        <v>Guerra-Hendrix</v>
      </c>
      <c r="N1699" s="4">
        <f>VLOOKUP(J1699,Cleaned_ProductTable!$A:$F,5,FALSE())</f>
        <v>265.73</v>
      </c>
      <c r="O1699" s="4" t="str">
        <f>Cleaned_SalesTable!E1699</f>
        <v>STORE18</v>
      </c>
      <c r="P1699" s="4" t="str">
        <f>VLOOKUP(O1699,Cleaned_StoreTable!$A:$F,2,FALSE())</f>
        <v>Guerrero-Schmitt</v>
      </c>
      <c r="Q1699" s="4" t="str">
        <f>VLOOKUP(O1699,Cleaned_StoreTable!$A:$F,3,FALSE())</f>
        <v>East</v>
      </c>
      <c r="R1699" s="4" t="str">
        <f>VLOOKUP(O1699,Cleaned_StoreTable!$A:$F,5,FALSE())</f>
        <v>Flagship</v>
      </c>
      <c r="S1699" s="4">
        <f>Cleaned_SalesTable!F1699</f>
        <v>1</v>
      </c>
      <c r="T1699" s="9">
        <f>Cleaned_SalesTable!G1699</f>
        <v>235.28</v>
      </c>
      <c r="U1699" s="8">
        <f>Cleaned_SalesTable!H1699</f>
        <v>0.05</v>
      </c>
      <c r="V1699" s="4" t="str">
        <f>Cleaned_SalesTable!I1699</f>
        <v>PayPal</v>
      </c>
      <c r="W1699" s="9">
        <f>Cleaned_SalesTable!J1699</f>
        <v>223.51599999999999</v>
      </c>
      <c r="X1699" s="9">
        <f t="shared" si="158"/>
        <v>265.73</v>
      </c>
      <c r="Y1699" s="9">
        <f t="shared" si="159"/>
        <v>-42.21</v>
      </c>
      <c r="Z1699" s="10">
        <f t="shared" si="160"/>
        <v>-0.1888</v>
      </c>
      <c r="AA1699" s="4" t="str">
        <f t="shared" si="161"/>
        <v>Standard</v>
      </c>
    </row>
    <row r="1700" spans="1:27" ht="15" customHeight="1" x14ac:dyDescent="0.3">
      <c r="A1700" s="4" t="str">
        <f>Cleaned_SalesTable!A1700</f>
        <v>SALE1698</v>
      </c>
      <c r="B1700" s="26">
        <f>Cleaned_SalesTable!B1700</f>
        <v>45542</v>
      </c>
      <c r="C1700" s="4" t="str">
        <f t="shared" si="156"/>
        <v>Sep-2024</v>
      </c>
      <c r="D1700" s="24">
        <f t="shared" si="157"/>
        <v>2024</v>
      </c>
      <c r="E1700" s="4" t="str">
        <f>Cleaned_SalesTable!C1700</f>
        <v>CUST1416</v>
      </c>
      <c r="F1700" s="4" t="str">
        <f>VLOOKUP(E1700,Cleaned_CustomerTable!$A:$H,2,FALSE())</f>
        <v>Jennifer Myers</v>
      </c>
      <c r="G1700" s="24">
        <f>VLOOKUP(E1700,Cleaned_CustomerTable!$A:$H,3,FALSE())</f>
        <v>46</v>
      </c>
      <c r="H1700" s="4" t="str">
        <f>VLOOKUP(E1700,Cleaned_CustomerTable!$A:$H,8,FALSE())</f>
        <v>Platinum</v>
      </c>
      <c r="I1700" s="4" t="str">
        <f>VLOOKUP(E1700,Cleaned_CustomerTable!$A:$H,6,FALSE())</f>
        <v>Wisconsin</v>
      </c>
      <c r="J1700" s="4" t="str">
        <f>Cleaned_SalesTable!D1700</f>
        <v>PROD0</v>
      </c>
      <c r="K1700" s="4" t="str">
        <f>VLOOKUP(J1700,Cleaned_ProductTable!$A:$F,2,FALSE())</f>
        <v>Brother Laser Printer</v>
      </c>
      <c r="L1700" s="4" t="str">
        <f>VLOOKUP(J1700,Cleaned_ProductTable!$A:$F,3,FALSE())</f>
        <v>Electronics</v>
      </c>
      <c r="M1700" s="4" t="str">
        <f>VLOOKUP(J1700,Cleaned_ProductTable!$A:$F,4,FALSE())</f>
        <v>Hunt Inc</v>
      </c>
      <c r="N1700" s="4">
        <f>VLOOKUP(J1700,Cleaned_ProductTable!$A:$F,5,FALSE())</f>
        <v>112.42</v>
      </c>
      <c r="O1700" s="4" t="str">
        <f>Cleaned_SalesTable!E1700</f>
        <v>STORE15</v>
      </c>
      <c r="P1700" s="4" t="str">
        <f>VLOOKUP(O1700,Cleaned_StoreTable!$A:$F,2,FALSE())</f>
        <v>Shelton PLC</v>
      </c>
      <c r="Q1700" s="4" t="str">
        <f>VLOOKUP(O1700,Cleaned_StoreTable!$A:$F,3,FALSE())</f>
        <v>North</v>
      </c>
      <c r="R1700" s="4" t="str">
        <f>VLOOKUP(O1700,Cleaned_StoreTable!$A:$F,5,FALSE())</f>
        <v>Flagship</v>
      </c>
      <c r="S1700" s="4">
        <f>Cleaned_SalesTable!F1700</f>
        <v>3</v>
      </c>
      <c r="T1700" s="9">
        <f>Cleaned_SalesTable!G1700</f>
        <v>407.39</v>
      </c>
      <c r="U1700" s="8">
        <f>Cleaned_SalesTable!H1700</f>
        <v>0.08</v>
      </c>
      <c r="V1700" s="4" t="str">
        <f>Cleaned_SalesTable!I1700</f>
        <v>PayPal</v>
      </c>
      <c r="W1700" s="9">
        <f>Cleaned_SalesTable!J1700</f>
        <v>1124.3964000000001</v>
      </c>
      <c r="X1700" s="9">
        <f t="shared" si="158"/>
        <v>337.26</v>
      </c>
      <c r="Y1700" s="9">
        <f t="shared" si="159"/>
        <v>787.14</v>
      </c>
      <c r="Z1700" s="10">
        <f t="shared" si="160"/>
        <v>0.70009999999999994</v>
      </c>
      <c r="AA1700" s="4" t="str">
        <f t="shared" si="161"/>
        <v>High Value</v>
      </c>
    </row>
    <row r="1701" spans="1:27" ht="15" customHeight="1" x14ac:dyDescent="0.3">
      <c r="A1701" s="4" t="str">
        <f>Cleaned_SalesTable!A1701</f>
        <v>SALE1699</v>
      </c>
      <c r="B1701" s="26">
        <f>Cleaned_SalesTable!B1701</f>
        <v>45675</v>
      </c>
      <c r="C1701" s="4" t="str">
        <f t="shared" si="156"/>
        <v>Jan-2025</v>
      </c>
      <c r="D1701" s="24">
        <f t="shared" si="157"/>
        <v>2025</v>
      </c>
      <c r="E1701" s="4" t="str">
        <f>Cleaned_SalesTable!C1701</f>
        <v>CUST1068</v>
      </c>
      <c r="F1701" s="4" t="str">
        <f>VLOOKUP(E1701,Cleaned_CustomerTable!$A:$H,2,FALSE())</f>
        <v>Mr. Mark Beasley</v>
      </c>
      <c r="G1701" s="24">
        <f>VLOOKUP(E1701,Cleaned_CustomerTable!$A:$H,3,FALSE())</f>
        <v>24</v>
      </c>
      <c r="H1701" s="4" t="str">
        <f>VLOOKUP(E1701,Cleaned_CustomerTable!$A:$H,8,FALSE())</f>
        <v>Silver</v>
      </c>
      <c r="I1701" s="4" t="str">
        <f>VLOOKUP(E1701,Cleaned_CustomerTable!$A:$H,6,FALSE())</f>
        <v>Indiana</v>
      </c>
      <c r="J1701" s="4" t="str">
        <f>Cleaned_SalesTable!D1701</f>
        <v>PROD27</v>
      </c>
      <c r="K1701" s="4" t="str">
        <f>VLOOKUP(J1701,Cleaned_ProductTable!$A:$F,2,FALSE())</f>
        <v>Decorative Floor Vase</v>
      </c>
      <c r="L1701" s="4" t="str">
        <f>VLOOKUP(J1701,Cleaned_ProductTable!$A:$F,3,FALSE())</f>
        <v>Home</v>
      </c>
      <c r="M1701" s="4" t="str">
        <f>VLOOKUP(J1701,Cleaned_ProductTable!$A:$F,4,FALSE())</f>
        <v>Khan, Jones and Paul</v>
      </c>
      <c r="N1701" s="4">
        <f>VLOOKUP(J1701,Cleaned_ProductTable!$A:$F,5,FALSE())</f>
        <v>234.81</v>
      </c>
      <c r="O1701" s="4" t="str">
        <f>Cleaned_SalesTable!E1701</f>
        <v>STORE14</v>
      </c>
      <c r="P1701" s="4" t="str">
        <f>VLOOKUP(O1701,Cleaned_StoreTable!$A:$F,2,FALSE())</f>
        <v>Mcdonald Inc</v>
      </c>
      <c r="Q1701" s="4" t="str">
        <f>VLOOKUP(O1701,Cleaned_StoreTable!$A:$F,3,FALSE())</f>
        <v>South</v>
      </c>
      <c r="R1701" s="4" t="str">
        <f>VLOOKUP(O1701,Cleaned_StoreTable!$A:$F,5,FALSE())</f>
        <v>Outlet</v>
      </c>
      <c r="S1701" s="4">
        <f>Cleaned_SalesTable!F1701</f>
        <v>4</v>
      </c>
      <c r="T1701" s="9">
        <f>Cleaned_SalesTable!G1701</f>
        <v>459.83</v>
      </c>
      <c r="U1701" s="8">
        <f>Cleaned_SalesTable!H1701</f>
        <v>0.12</v>
      </c>
      <c r="V1701" s="4" t="str">
        <f>Cleaned_SalesTable!I1701</f>
        <v>COD</v>
      </c>
      <c r="W1701" s="9">
        <f>Cleaned_SalesTable!J1701</f>
        <v>1618.6016</v>
      </c>
      <c r="X1701" s="9">
        <f t="shared" si="158"/>
        <v>939.24</v>
      </c>
      <c r="Y1701" s="9">
        <f t="shared" si="159"/>
        <v>679.36</v>
      </c>
      <c r="Z1701" s="10">
        <f t="shared" si="160"/>
        <v>0.41970000000000002</v>
      </c>
      <c r="AA1701" s="4" t="str">
        <f t="shared" si="161"/>
        <v>High Value</v>
      </c>
    </row>
    <row r="1702" spans="1:27" ht="15" customHeight="1" x14ac:dyDescent="0.3">
      <c r="A1702" s="4" t="str">
        <f>Cleaned_SalesTable!A1702</f>
        <v>SALE1700</v>
      </c>
      <c r="B1702" s="26">
        <f>Cleaned_SalesTable!B1702</f>
        <v>45333</v>
      </c>
      <c r="C1702" s="4" t="str">
        <f t="shared" si="156"/>
        <v>Feb-2024</v>
      </c>
      <c r="D1702" s="24">
        <f t="shared" si="157"/>
        <v>2024</v>
      </c>
      <c r="E1702" s="4" t="str">
        <f>Cleaned_SalesTable!C1702</f>
        <v>CUST1147</v>
      </c>
      <c r="F1702" s="4" t="str">
        <f>VLOOKUP(E1702,Cleaned_CustomerTable!$A:$H,2,FALSE())</f>
        <v>Rhonda Young</v>
      </c>
      <c r="G1702" s="24">
        <f>VLOOKUP(E1702,Cleaned_CustomerTable!$A:$H,3,FALSE())</f>
        <v>49</v>
      </c>
      <c r="H1702" s="4" t="str">
        <f>VLOOKUP(E1702,Cleaned_CustomerTable!$A:$H,8,FALSE())</f>
        <v>Platinum</v>
      </c>
      <c r="I1702" s="4" t="str">
        <f>VLOOKUP(E1702,Cleaned_CustomerTable!$A:$H,6,FALSE())</f>
        <v>Alaska</v>
      </c>
      <c r="J1702" s="4" t="str">
        <f>Cleaned_SalesTable!D1702</f>
        <v>PROD93</v>
      </c>
      <c r="K1702" s="4" t="str">
        <f>VLOOKUP(J1702,Cleaned_ProductTable!$A:$F,2,FALSE())</f>
        <v>USB-C Laptop Charger</v>
      </c>
      <c r="L1702" s="4" t="str">
        <f>VLOOKUP(J1702,Cleaned_ProductTable!$A:$F,3,FALSE())</f>
        <v>Electronics</v>
      </c>
      <c r="M1702" s="4" t="str">
        <f>VLOOKUP(J1702,Cleaned_ProductTable!$A:$F,4,FALSE())</f>
        <v>Martin LLC</v>
      </c>
      <c r="N1702" s="4">
        <f>VLOOKUP(J1702,Cleaned_ProductTable!$A:$F,5,FALSE())</f>
        <v>377.52</v>
      </c>
      <c r="O1702" s="4" t="str">
        <f>Cleaned_SalesTable!E1702</f>
        <v>STORE4</v>
      </c>
      <c r="P1702" s="4" t="str">
        <f>VLOOKUP(O1702,Cleaned_StoreTable!$A:$F,2,FALSE())</f>
        <v>Alexander Group</v>
      </c>
      <c r="Q1702" s="4" t="str">
        <f>VLOOKUP(O1702,Cleaned_StoreTable!$A:$F,3,FALSE())</f>
        <v>South</v>
      </c>
      <c r="R1702" s="4" t="str">
        <f>VLOOKUP(O1702,Cleaned_StoreTable!$A:$F,5,FALSE())</f>
        <v>Online</v>
      </c>
      <c r="S1702" s="4">
        <f>Cleaned_SalesTable!F1702</f>
        <v>3</v>
      </c>
      <c r="T1702" s="9">
        <f>Cleaned_SalesTable!G1702</f>
        <v>706.6</v>
      </c>
      <c r="U1702" s="8">
        <f>Cleaned_SalesTable!H1702</f>
        <v>0.17</v>
      </c>
      <c r="V1702" s="4" t="str">
        <f>Cleaned_SalesTable!I1702</f>
        <v>PayPal</v>
      </c>
      <c r="W1702" s="9">
        <f>Cleaned_SalesTable!J1702</f>
        <v>1759.434</v>
      </c>
      <c r="X1702" s="9">
        <f t="shared" si="158"/>
        <v>1132.56</v>
      </c>
      <c r="Y1702" s="9">
        <f t="shared" si="159"/>
        <v>626.87</v>
      </c>
      <c r="Z1702" s="10">
        <f t="shared" si="160"/>
        <v>0.35630000000000001</v>
      </c>
      <c r="AA1702" s="4" t="str">
        <f t="shared" si="161"/>
        <v>High Value</v>
      </c>
    </row>
    <row r="1703" spans="1:27" ht="15" customHeight="1" x14ac:dyDescent="0.3">
      <c r="A1703" s="4" t="str">
        <f>Cleaned_SalesTable!A1703</f>
        <v>SALE1701</v>
      </c>
      <c r="B1703" s="26">
        <f>Cleaned_SalesTable!B1703</f>
        <v>45819</v>
      </c>
      <c r="C1703" s="4" t="str">
        <f t="shared" si="156"/>
        <v>Jun-2025</v>
      </c>
      <c r="D1703" s="24">
        <f t="shared" si="157"/>
        <v>2025</v>
      </c>
      <c r="E1703" s="4" t="str">
        <f>Cleaned_SalesTable!C1703</f>
        <v>CUST1462</v>
      </c>
      <c r="F1703" s="4" t="str">
        <f>VLOOKUP(E1703,Cleaned_CustomerTable!$A:$H,2,FALSE())</f>
        <v>Beth Martin</v>
      </c>
      <c r="G1703" s="24">
        <f>VLOOKUP(E1703,Cleaned_CustomerTable!$A:$H,3,FALSE())</f>
        <v>34</v>
      </c>
      <c r="H1703" s="4" t="str">
        <f>VLOOKUP(E1703,Cleaned_CustomerTable!$A:$H,8,FALSE())</f>
        <v>Silver</v>
      </c>
      <c r="I1703" s="4" t="str">
        <f>VLOOKUP(E1703,Cleaned_CustomerTable!$A:$H,6,FALSE())</f>
        <v>West Virginia</v>
      </c>
      <c r="J1703" s="4" t="str">
        <f>Cleaned_SalesTable!D1703</f>
        <v>PROD91</v>
      </c>
      <c r="K1703" s="4" t="str">
        <f>VLOOKUP(J1703,Cleaned_ProductTable!$A:$F,2,FALSE())</f>
        <v>Women's High Heels</v>
      </c>
      <c r="L1703" s="4" t="str">
        <f>VLOOKUP(J1703,Cleaned_ProductTable!$A:$F,3,FALSE())</f>
        <v>Clothing</v>
      </c>
      <c r="M1703" s="4" t="str">
        <f>VLOOKUP(J1703,Cleaned_ProductTable!$A:$F,4,FALSE())</f>
        <v>Smith-Charles</v>
      </c>
      <c r="N1703" s="4">
        <f>VLOOKUP(J1703,Cleaned_ProductTable!$A:$F,5,FALSE())</f>
        <v>438.25</v>
      </c>
      <c r="O1703" s="4" t="str">
        <f>Cleaned_SalesTable!E1703</f>
        <v>STORE19</v>
      </c>
      <c r="P1703" s="4" t="str">
        <f>VLOOKUP(O1703,Cleaned_StoreTable!$A:$F,2,FALSE())</f>
        <v>Mann-Austin</v>
      </c>
      <c r="Q1703" s="4" t="str">
        <f>VLOOKUP(O1703,Cleaned_StoreTable!$A:$F,3,FALSE())</f>
        <v>East</v>
      </c>
      <c r="R1703" s="4" t="str">
        <f>VLOOKUP(O1703,Cleaned_StoreTable!$A:$F,5,FALSE())</f>
        <v>Online</v>
      </c>
      <c r="S1703" s="4">
        <f>Cleaned_SalesTable!F1703</f>
        <v>3</v>
      </c>
      <c r="T1703" s="9">
        <f>Cleaned_SalesTable!G1703</f>
        <v>811.16</v>
      </c>
      <c r="U1703" s="8">
        <f>Cleaned_SalesTable!H1703</f>
        <v>0.1</v>
      </c>
      <c r="V1703" s="4" t="str">
        <f>Cleaned_SalesTable!I1703</f>
        <v>COD</v>
      </c>
      <c r="W1703" s="9">
        <f>Cleaned_SalesTable!J1703</f>
        <v>2190.1320000000001</v>
      </c>
      <c r="X1703" s="9">
        <f t="shared" si="158"/>
        <v>1314.75</v>
      </c>
      <c r="Y1703" s="9">
        <f t="shared" si="159"/>
        <v>875.38</v>
      </c>
      <c r="Z1703" s="10">
        <f t="shared" si="160"/>
        <v>0.3997</v>
      </c>
      <c r="AA1703" s="4" t="str">
        <f t="shared" si="161"/>
        <v>High Value</v>
      </c>
    </row>
    <row r="1704" spans="1:27" ht="15" customHeight="1" x14ac:dyDescent="0.3">
      <c r="A1704" s="4" t="str">
        <f>Cleaned_SalesTable!A1704</f>
        <v>SALE1702</v>
      </c>
      <c r="B1704" s="26">
        <f>Cleaned_SalesTable!B1704</f>
        <v>45268</v>
      </c>
      <c r="C1704" s="4" t="str">
        <f t="shared" si="156"/>
        <v>Dec-2023</v>
      </c>
      <c r="D1704" s="24">
        <f t="shared" si="157"/>
        <v>2023</v>
      </c>
      <c r="E1704" s="4" t="str">
        <f>Cleaned_SalesTable!C1704</f>
        <v>CUST1217</v>
      </c>
      <c r="F1704" s="4" t="str">
        <f>VLOOKUP(E1704,Cleaned_CustomerTable!$A:$H,2,FALSE())</f>
        <v>Kathy Copeland</v>
      </c>
      <c r="G1704" s="24">
        <f>VLOOKUP(E1704,Cleaned_CustomerTable!$A:$H,3,FALSE())</f>
        <v>42</v>
      </c>
      <c r="H1704" s="4" t="str">
        <f>VLOOKUP(E1704,Cleaned_CustomerTable!$A:$H,8,FALSE())</f>
        <v>Silver</v>
      </c>
      <c r="I1704" s="4" t="str">
        <f>VLOOKUP(E1704,Cleaned_CustomerTable!$A:$H,6,FALSE())</f>
        <v>Missouri</v>
      </c>
      <c r="J1704" s="4" t="str">
        <f>Cleaned_SalesTable!D1704</f>
        <v>PROD37</v>
      </c>
      <c r="K1704" s="4" t="str">
        <f>VLOOKUP(J1704,Cleaned_ProductTable!$A:$F,2,FALSE())</f>
        <v>Men's Casual Sneakers</v>
      </c>
      <c r="L1704" s="4" t="str">
        <f>VLOOKUP(J1704,Cleaned_ProductTable!$A:$F,3,FALSE())</f>
        <v>Clothing</v>
      </c>
      <c r="M1704" s="4" t="str">
        <f>VLOOKUP(J1704,Cleaned_ProductTable!$A:$F,4,FALSE())</f>
        <v>Hogan-Lee</v>
      </c>
      <c r="N1704" s="4">
        <f>VLOOKUP(J1704,Cleaned_ProductTable!$A:$F,5,FALSE())</f>
        <v>353.47</v>
      </c>
      <c r="O1704" s="4" t="str">
        <f>Cleaned_SalesTable!E1704</f>
        <v>STORE7</v>
      </c>
      <c r="P1704" s="4" t="str">
        <f>VLOOKUP(O1704,Cleaned_StoreTable!$A:$F,2,FALSE())</f>
        <v>Martinez-Mullins</v>
      </c>
      <c r="Q1704" s="4" t="str">
        <f>VLOOKUP(O1704,Cleaned_StoreTable!$A:$F,3,FALSE())</f>
        <v>South</v>
      </c>
      <c r="R1704" s="4" t="str">
        <f>VLOOKUP(O1704,Cleaned_StoreTable!$A:$F,5,FALSE())</f>
        <v>Online</v>
      </c>
      <c r="S1704" s="4">
        <f>Cleaned_SalesTable!F1704</f>
        <v>2</v>
      </c>
      <c r="T1704" s="9">
        <f>Cleaned_SalesTable!G1704</f>
        <v>985.79</v>
      </c>
      <c r="U1704" s="8">
        <f>Cleaned_SalesTable!H1704</f>
        <v>0.04</v>
      </c>
      <c r="V1704" s="4" t="str">
        <f>Cleaned_SalesTable!I1704</f>
        <v>PayPal</v>
      </c>
      <c r="W1704" s="9">
        <f>Cleaned_SalesTable!J1704</f>
        <v>1892.7167999999999</v>
      </c>
      <c r="X1704" s="9">
        <f t="shared" si="158"/>
        <v>706.94</v>
      </c>
      <c r="Y1704" s="9">
        <f t="shared" si="159"/>
        <v>1185.78</v>
      </c>
      <c r="Z1704" s="10">
        <f t="shared" si="160"/>
        <v>0.62649999999999995</v>
      </c>
      <c r="AA1704" s="4" t="str">
        <f t="shared" si="161"/>
        <v>High Value</v>
      </c>
    </row>
    <row r="1705" spans="1:27" ht="15" customHeight="1" x14ac:dyDescent="0.3">
      <c r="A1705" s="4" t="str">
        <f>Cleaned_SalesTable!A1705</f>
        <v>SALE1703</v>
      </c>
      <c r="B1705" s="26">
        <f>Cleaned_SalesTable!B1705</f>
        <v>45521</v>
      </c>
      <c r="C1705" s="4" t="str">
        <f t="shared" si="156"/>
        <v>Aug-2024</v>
      </c>
      <c r="D1705" s="24">
        <f t="shared" si="157"/>
        <v>2024</v>
      </c>
      <c r="E1705" s="4" t="str">
        <f>Cleaned_SalesTable!C1705</f>
        <v>CUST1187</v>
      </c>
      <c r="F1705" s="4" t="str">
        <f>VLOOKUP(E1705,Cleaned_CustomerTable!$A:$H,2,FALSE())</f>
        <v>Dr. Suzanne Bullock</v>
      </c>
      <c r="G1705" s="24">
        <f>VLOOKUP(E1705,Cleaned_CustomerTable!$A:$H,3,FALSE())</f>
        <v>60</v>
      </c>
      <c r="H1705" s="4" t="str">
        <f>VLOOKUP(E1705,Cleaned_CustomerTable!$A:$H,8,FALSE())</f>
        <v>Platinum</v>
      </c>
      <c r="I1705" s="4" t="str">
        <f>VLOOKUP(E1705,Cleaned_CustomerTable!$A:$H,6,FALSE())</f>
        <v>Alabama</v>
      </c>
      <c r="J1705" s="4" t="str">
        <f>Cleaned_SalesTable!D1705</f>
        <v>PROD33</v>
      </c>
      <c r="K1705" s="4" t="str">
        <f>VLOOKUP(J1705,Cleaned_ProductTable!$A:$F,2,FALSE())</f>
        <v>Modern Wall Clock</v>
      </c>
      <c r="L1705" s="4" t="str">
        <f>VLOOKUP(J1705,Cleaned_ProductTable!$A:$F,3,FALSE())</f>
        <v>Home</v>
      </c>
      <c r="M1705" s="4" t="str">
        <f>VLOOKUP(J1705,Cleaned_ProductTable!$A:$F,4,FALSE())</f>
        <v>Weiss-Watson</v>
      </c>
      <c r="N1705" s="4">
        <f>VLOOKUP(J1705,Cleaned_ProductTable!$A:$F,5,FALSE())</f>
        <v>179.77</v>
      </c>
      <c r="O1705" s="4" t="str">
        <f>Cleaned_SalesTable!E1705</f>
        <v>STORE14</v>
      </c>
      <c r="P1705" s="4" t="str">
        <f>VLOOKUP(O1705,Cleaned_StoreTable!$A:$F,2,FALSE())</f>
        <v>Mcdonald Inc</v>
      </c>
      <c r="Q1705" s="4" t="str">
        <f>VLOOKUP(O1705,Cleaned_StoreTable!$A:$F,3,FALSE())</f>
        <v>South</v>
      </c>
      <c r="R1705" s="4" t="str">
        <f>VLOOKUP(O1705,Cleaned_StoreTable!$A:$F,5,FALSE())</f>
        <v>Outlet</v>
      </c>
      <c r="S1705" s="4">
        <f>Cleaned_SalesTable!F1705</f>
        <v>1</v>
      </c>
      <c r="T1705" s="9">
        <f>Cleaned_SalesTable!G1705</f>
        <v>255.02</v>
      </c>
      <c r="U1705" s="8">
        <f>Cleaned_SalesTable!H1705</f>
        <v>0.3</v>
      </c>
      <c r="V1705" s="4" t="str">
        <f>Cleaned_SalesTable!I1705</f>
        <v>Credit Card</v>
      </c>
      <c r="W1705" s="9">
        <f>Cleaned_SalesTable!J1705</f>
        <v>178.51400000000001</v>
      </c>
      <c r="X1705" s="9">
        <f t="shared" si="158"/>
        <v>179.77</v>
      </c>
      <c r="Y1705" s="9">
        <f t="shared" si="159"/>
        <v>-1.26</v>
      </c>
      <c r="Z1705" s="10">
        <f t="shared" si="160"/>
        <v>-7.1000000000000004E-3</v>
      </c>
      <c r="AA1705" s="4" t="str">
        <f t="shared" si="161"/>
        <v>Standard</v>
      </c>
    </row>
    <row r="1706" spans="1:27" ht="15" customHeight="1" x14ac:dyDescent="0.3">
      <c r="A1706" s="4" t="str">
        <f>Cleaned_SalesTable!A1706</f>
        <v>SALE1704</v>
      </c>
      <c r="B1706" s="26">
        <f>Cleaned_SalesTable!B1706</f>
        <v>45693</v>
      </c>
      <c r="C1706" s="4" t="str">
        <f t="shared" si="156"/>
        <v>Feb-2025</v>
      </c>
      <c r="D1706" s="24">
        <f t="shared" si="157"/>
        <v>2025</v>
      </c>
      <c r="E1706" s="4" t="str">
        <f>Cleaned_SalesTable!C1706</f>
        <v>CUST1095</v>
      </c>
      <c r="F1706" s="4" t="str">
        <f>VLOOKUP(E1706,Cleaned_CustomerTable!$A:$H,2,FALSE())</f>
        <v>Amy Fowler</v>
      </c>
      <c r="G1706" s="24">
        <f>VLOOKUP(E1706,Cleaned_CustomerTable!$A:$H,3,FALSE())</f>
        <v>62</v>
      </c>
      <c r="H1706" s="4" t="str">
        <f>VLOOKUP(E1706,Cleaned_CustomerTable!$A:$H,8,FALSE())</f>
        <v>Platinum</v>
      </c>
      <c r="I1706" s="4" t="str">
        <f>VLOOKUP(E1706,Cleaned_CustomerTable!$A:$H,6,FALSE())</f>
        <v>New York</v>
      </c>
      <c r="J1706" s="4" t="str">
        <f>Cleaned_SalesTable!D1706</f>
        <v>PROD19</v>
      </c>
      <c r="K1706" s="4" t="str">
        <f>VLOOKUP(J1706,Cleaned_ProductTable!$A:$F,2,FALSE())</f>
        <v>Knee Support Brace</v>
      </c>
      <c r="L1706" s="4" t="str">
        <f>VLOOKUP(J1706,Cleaned_ProductTable!$A:$F,3,FALSE())</f>
        <v>Sports</v>
      </c>
      <c r="M1706" s="4" t="str">
        <f>VLOOKUP(J1706,Cleaned_ProductTable!$A:$F,4,FALSE())</f>
        <v>May-Reese</v>
      </c>
      <c r="N1706" s="4">
        <f>VLOOKUP(J1706,Cleaned_ProductTable!$A:$F,5,FALSE())</f>
        <v>21.34</v>
      </c>
      <c r="O1706" s="4" t="str">
        <f>Cleaned_SalesTable!E1706</f>
        <v>STORE8</v>
      </c>
      <c r="P1706" s="4" t="str">
        <f>VLOOKUP(O1706,Cleaned_StoreTable!$A:$F,2,FALSE())</f>
        <v>Bean, Jones and Park</v>
      </c>
      <c r="Q1706" s="4" t="str">
        <f>VLOOKUP(O1706,Cleaned_StoreTable!$A:$F,3,FALSE())</f>
        <v>West</v>
      </c>
      <c r="R1706" s="4" t="str">
        <f>VLOOKUP(O1706,Cleaned_StoreTable!$A:$F,5,FALSE())</f>
        <v>Online</v>
      </c>
      <c r="S1706" s="4">
        <f>Cleaned_SalesTable!F1706</f>
        <v>1</v>
      </c>
      <c r="T1706" s="9">
        <f>Cleaned_SalesTable!G1706</f>
        <v>153.57</v>
      </c>
      <c r="U1706" s="8">
        <f>Cleaned_SalesTable!H1706</f>
        <v>0.01</v>
      </c>
      <c r="V1706" s="4" t="str">
        <f>Cleaned_SalesTable!I1706</f>
        <v>PayPal</v>
      </c>
      <c r="W1706" s="9">
        <f>Cleaned_SalesTable!J1706</f>
        <v>152.0343</v>
      </c>
      <c r="X1706" s="9">
        <f t="shared" si="158"/>
        <v>21.34</v>
      </c>
      <c r="Y1706" s="9">
        <f t="shared" si="159"/>
        <v>130.69</v>
      </c>
      <c r="Z1706" s="10">
        <f t="shared" si="160"/>
        <v>0.85960000000000003</v>
      </c>
      <c r="AA1706" s="4" t="str">
        <f t="shared" si="161"/>
        <v>Standard</v>
      </c>
    </row>
    <row r="1707" spans="1:27" ht="15" customHeight="1" x14ac:dyDescent="0.3">
      <c r="A1707" s="4" t="str">
        <f>Cleaned_SalesTable!A1707</f>
        <v>SALE1705</v>
      </c>
      <c r="B1707" s="26">
        <f>Cleaned_SalesTable!B1707</f>
        <v>45734</v>
      </c>
      <c r="C1707" s="4" t="str">
        <f t="shared" si="156"/>
        <v>Mar-2025</v>
      </c>
      <c r="D1707" s="24">
        <f t="shared" si="157"/>
        <v>2025</v>
      </c>
      <c r="E1707" s="4" t="str">
        <f>Cleaned_SalesTable!C1707</f>
        <v>CUST1253</v>
      </c>
      <c r="F1707" s="4" t="str">
        <f>VLOOKUP(E1707,Cleaned_CustomerTable!$A:$H,2,FALSE())</f>
        <v>Dr. Ashley Yates Md</v>
      </c>
      <c r="G1707" s="24">
        <f>VLOOKUP(E1707,Cleaned_CustomerTable!$A:$H,3,FALSE())</f>
        <v>32</v>
      </c>
      <c r="H1707" s="4" t="str">
        <f>VLOOKUP(E1707,Cleaned_CustomerTable!$A:$H,8,FALSE())</f>
        <v>Bronze</v>
      </c>
      <c r="I1707" s="4" t="str">
        <f>VLOOKUP(E1707,Cleaned_CustomerTable!$A:$H,6,FALSE())</f>
        <v>Wisconsin</v>
      </c>
      <c r="J1707" s="4" t="str">
        <f>Cleaned_SalesTable!D1707</f>
        <v>PROD43</v>
      </c>
      <c r="K1707" s="4" t="str">
        <f>VLOOKUP(J1707,Cleaned_ProductTable!$A:$F,2,FALSE())</f>
        <v>USB External Hard Drive</v>
      </c>
      <c r="L1707" s="4" t="str">
        <f>VLOOKUP(J1707,Cleaned_ProductTable!$A:$F,3,FALSE())</f>
        <v>Electronics</v>
      </c>
      <c r="M1707" s="4" t="str">
        <f>VLOOKUP(J1707,Cleaned_ProductTable!$A:$F,4,FALSE())</f>
        <v>Robinson Inc</v>
      </c>
      <c r="N1707" s="4">
        <f>VLOOKUP(J1707,Cleaned_ProductTable!$A:$F,5,FALSE())</f>
        <v>253.33</v>
      </c>
      <c r="O1707" s="4" t="str">
        <f>Cleaned_SalesTable!E1707</f>
        <v>STORE18</v>
      </c>
      <c r="P1707" s="4" t="str">
        <f>VLOOKUP(O1707,Cleaned_StoreTable!$A:$F,2,FALSE())</f>
        <v>Guerrero-Schmitt</v>
      </c>
      <c r="Q1707" s="4" t="str">
        <f>VLOOKUP(O1707,Cleaned_StoreTable!$A:$F,3,FALSE())</f>
        <v>East</v>
      </c>
      <c r="R1707" s="4" t="str">
        <f>VLOOKUP(O1707,Cleaned_StoreTable!$A:$F,5,FALSE())</f>
        <v>Flagship</v>
      </c>
      <c r="S1707" s="4">
        <f>Cleaned_SalesTable!F1707</f>
        <v>3</v>
      </c>
      <c r="T1707" s="9">
        <f>Cleaned_SalesTable!G1707</f>
        <v>962.98</v>
      </c>
      <c r="U1707" s="8">
        <f>Cleaned_SalesTable!H1707</f>
        <v>0.21</v>
      </c>
      <c r="V1707" s="4" t="str">
        <f>Cleaned_SalesTable!I1707</f>
        <v>Credit Card</v>
      </c>
      <c r="W1707" s="9">
        <f>Cleaned_SalesTable!J1707</f>
        <v>2282.2626</v>
      </c>
      <c r="X1707" s="9">
        <f t="shared" si="158"/>
        <v>759.99</v>
      </c>
      <c r="Y1707" s="9">
        <f t="shared" si="159"/>
        <v>1522.27</v>
      </c>
      <c r="Z1707" s="10">
        <f t="shared" si="160"/>
        <v>0.66700000000000004</v>
      </c>
      <c r="AA1707" s="4" t="str">
        <f t="shared" si="161"/>
        <v>High Value</v>
      </c>
    </row>
    <row r="1708" spans="1:27" ht="15" customHeight="1" x14ac:dyDescent="0.3">
      <c r="A1708" s="4" t="str">
        <f>Cleaned_SalesTable!A1708</f>
        <v>SALE1706</v>
      </c>
      <c r="B1708" s="26">
        <f>Cleaned_SalesTable!B1708</f>
        <v>45377</v>
      </c>
      <c r="C1708" s="4" t="str">
        <f t="shared" si="156"/>
        <v>Mar-2024</v>
      </c>
      <c r="D1708" s="24">
        <f t="shared" si="157"/>
        <v>2024</v>
      </c>
      <c r="E1708" s="4" t="str">
        <f>Cleaned_SalesTable!C1708</f>
        <v>CUST1057</v>
      </c>
      <c r="F1708" s="4" t="str">
        <f>VLOOKUP(E1708,Cleaned_CustomerTable!$A:$H,2,FALSE())</f>
        <v>Jay Patel</v>
      </c>
      <c r="G1708" s="24">
        <f>VLOOKUP(E1708,Cleaned_CustomerTable!$A:$H,3,FALSE())</f>
        <v>43</v>
      </c>
      <c r="H1708" s="4" t="str">
        <f>VLOOKUP(E1708,Cleaned_CustomerTable!$A:$H,8,FALSE())</f>
        <v>Platinum</v>
      </c>
      <c r="I1708" s="4" t="str">
        <f>VLOOKUP(E1708,Cleaned_CustomerTable!$A:$H,6,FALSE())</f>
        <v>Rhode Island</v>
      </c>
      <c r="J1708" s="4" t="str">
        <f>Cleaned_SalesTable!D1708</f>
        <v>PROD44</v>
      </c>
      <c r="K1708" s="4" t="str">
        <f>VLOOKUP(J1708,Cleaned_ProductTable!$A:$F,2,FALSE())</f>
        <v>Adjustable Jump Rope</v>
      </c>
      <c r="L1708" s="4" t="str">
        <f>VLOOKUP(J1708,Cleaned_ProductTable!$A:$F,3,FALSE())</f>
        <v>Sports</v>
      </c>
      <c r="M1708" s="4" t="str">
        <f>VLOOKUP(J1708,Cleaned_ProductTable!$A:$F,4,FALSE())</f>
        <v>Cox Inc</v>
      </c>
      <c r="N1708" s="4">
        <f>VLOOKUP(J1708,Cleaned_ProductTable!$A:$F,5,FALSE())</f>
        <v>167.12</v>
      </c>
      <c r="O1708" s="4" t="str">
        <f>Cleaned_SalesTable!E1708</f>
        <v>STORE8</v>
      </c>
      <c r="P1708" s="4" t="str">
        <f>VLOOKUP(O1708,Cleaned_StoreTable!$A:$F,2,FALSE())</f>
        <v>Bean, Jones and Park</v>
      </c>
      <c r="Q1708" s="4" t="str">
        <f>VLOOKUP(O1708,Cleaned_StoreTable!$A:$F,3,FALSE())</f>
        <v>West</v>
      </c>
      <c r="R1708" s="4" t="str">
        <f>VLOOKUP(O1708,Cleaned_StoreTable!$A:$F,5,FALSE())</f>
        <v>Online</v>
      </c>
      <c r="S1708" s="4">
        <f>Cleaned_SalesTable!F1708</f>
        <v>3</v>
      </c>
      <c r="T1708" s="9">
        <f>Cleaned_SalesTable!G1708</f>
        <v>884.46</v>
      </c>
      <c r="U1708" s="8">
        <f>Cleaned_SalesTable!H1708</f>
        <v>0.25</v>
      </c>
      <c r="V1708" s="4" t="str">
        <f>Cleaned_SalesTable!I1708</f>
        <v>Credit Card</v>
      </c>
      <c r="W1708" s="9">
        <f>Cleaned_SalesTable!J1708</f>
        <v>1990.0350000000001</v>
      </c>
      <c r="X1708" s="9">
        <f t="shared" si="158"/>
        <v>501.36</v>
      </c>
      <c r="Y1708" s="9">
        <f t="shared" si="159"/>
        <v>1488.68</v>
      </c>
      <c r="Z1708" s="10">
        <f t="shared" si="160"/>
        <v>0.74809999999999999</v>
      </c>
      <c r="AA1708" s="4" t="str">
        <f t="shared" si="161"/>
        <v>High Value</v>
      </c>
    </row>
    <row r="1709" spans="1:27" ht="15" customHeight="1" x14ac:dyDescent="0.3">
      <c r="A1709" s="4" t="str">
        <f>Cleaned_SalesTable!A1709</f>
        <v>SALE1707</v>
      </c>
      <c r="B1709" s="26">
        <f>Cleaned_SalesTable!B1709</f>
        <v>45778</v>
      </c>
      <c r="C1709" s="4" t="str">
        <f t="shared" si="156"/>
        <v>May-2025</v>
      </c>
      <c r="D1709" s="24">
        <f t="shared" si="157"/>
        <v>2025</v>
      </c>
      <c r="E1709" s="4" t="str">
        <f>Cleaned_SalesTable!C1709</f>
        <v>CUST1437</v>
      </c>
      <c r="F1709" s="4" t="str">
        <f>VLOOKUP(E1709,Cleaned_CustomerTable!$A:$H,2,FALSE())</f>
        <v>Melinda Rivera</v>
      </c>
      <c r="G1709" s="24">
        <f>VLOOKUP(E1709,Cleaned_CustomerTable!$A:$H,3,FALSE())</f>
        <v>47</v>
      </c>
      <c r="H1709" s="4" t="str">
        <f>VLOOKUP(E1709,Cleaned_CustomerTable!$A:$H,8,FALSE())</f>
        <v>Platinum</v>
      </c>
      <c r="I1709" s="4" t="str">
        <f>VLOOKUP(E1709,Cleaned_CustomerTable!$A:$H,6,FALSE())</f>
        <v>New Hampshire</v>
      </c>
      <c r="J1709" s="4" t="str">
        <f>Cleaned_SalesTable!D1709</f>
        <v>PROD67</v>
      </c>
      <c r="K1709" s="4" t="str">
        <f>VLOOKUP(J1709,Cleaned_ProductTable!$A:$F,2,FALSE())</f>
        <v>Smart LED Light Strip</v>
      </c>
      <c r="L1709" s="4" t="str">
        <f>VLOOKUP(J1709,Cleaned_ProductTable!$A:$F,3,FALSE())</f>
        <v>Electronics</v>
      </c>
      <c r="M1709" s="4" t="str">
        <f>VLOOKUP(J1709,Cleaned_ProductTable!$A:$F,4,FALSE())</f>
        <v>Flores-Davis</v>
      </c>
      <c r="N1709" s="4">
        <f>VLOOKUP(J1709,Cleaned_ProductTable!$A:$F,5,FALSE())</f>
        <v>349.17</v>
      </c>
      <c r="O1709" s="4" t="str">
        <f>Cleaned_SalesTable!E1709</f>
        <v>STORE10</v>
      </c>
      <c r="P1709" s="4" t="str">
        <f>VLOOKUP(O1709,Cleaned_StoreTable!$A:$F,2,FALSE())</f>
        <v>Hill, Wagner and Ballard</v>
      </c>
      <c r="Q1709" s="4" t="str">
        <f>VLOOKUP(O1709,Cleaned_StoreTable!$A:$F,3,FALSE())</f>
        <v>East</v>
      </c>
      <c r="R1709" s="4" t="str">
        <f>VLOOKUP(O1709,Cleaned_StoreTable!$A:$F,5,FALSE())</f>
        <v>Online</v>
      </c>
      <c r="S1709" s="4">
        <f>Cleaned_SalesTable!F1709</f>
        <v>4</v>
      </c>
      <c r="T1709" s="9">
        <f>Cleaned_SalesTable!G1709</f>
        <v>359.71</v>
      </c>
      <c r="U1709" s="8">
        <f>Cleaned_SalesTable!H1709</f>
        <v>0.05</v>
      </c>
      <c r="V1709" s="4" t="str">
        <f>Cleaned_SalesTable!I1709</f>
        <v>PayPal</v>
      </c>
      <c r="W1709" s="9">
        <f>Cleaned_SalesTable!J1709</f>
        <v>1366.8979999999999</v>
      </c>
      <c r="X1709" s="9">
        <f t="shared" si="158"/>
        <v>1396.68</v>
      </c>
      <c r="Y1709" s="9">
        <f t="shared" si="159"/>
        <v>-29.78</v>
      </c>
      <c r="Z1709" s="10">
        <f t="shared" si="160"/>
        <v>-2.18E-2</v>
      </c>
      <c r="AA1709" s="4" t="str">
        <f t="shared" si="161"/>
        <v>High Value</v>
      </c>
    </row>
    <row r="1710" spans="1:27" ht="15" customHeight="1" x14ac:dyDescent="0.3">
      <c r="A1710" s="4" t="str">
        <f>Cleaned_SalesTable!A1710</f>
        <v>SALE1708</v>
      </c>
      <c r="B1710" s="26">
        <f>Cleaned_SalesTable!B1710</f>
        <v>45715</v>
      </c>
      <c r="C1710" s="4" t="str">
        <f t="shared" si="156"/>
        <v>Feb-2025</v>
      </c>
      <c r="D1710" s="24">
        <f t="shared" si="157"/>
        <v>2025</v>
      </c>
      <c r="E1710" s="4" t="str">
        <f>Cleaned_SalesTable!C1710</f>
        <v>CUST1051</v>
      </c>
      <c r="F1710" s="4" t="str">
        <f>VLOOKUP(E1710,Cleaned_CustomerTable!$A:$H,2,FALSE())</f>
        <v>Sarah Rodgers</v>
      </c>
      <c r="G1710" s="24">
        <f>VLOOKUP(E1710,Cleaned_CustomerTable!$A:$H,3,FALSE())</f>
        <v>23</v>
      </c>
      <c r="H1710" s="4" t="str">
        <f>VLOOKUP(E1710,Cleaned_CustomerTable!$A:$H,8,FALSE())</f>
        <v>Gold</v>
      </c>
      <c r="I1710" s="4" t="str">
        <f>VLOOKUP(E1710,Cleaned_CustomerTable!$A:$H,6,FALSE())</f>
        <v>West Virginia</v>
      </c>
      <c r="J1710" s="4" t="str">
        <f>Cleaned_SalesTable!D1710</f>
        <v>PROD50</v>
      </c>
      <c r="K1710" s="4" t="str">
        <f>VLOOKUP(J1710,Cleaned_ProductTable!$A:$F,2,FALSE())</f>
        <v>Boxing Hand Wraps</v>
      </c>
      <c r="L1710" s="4" t="str">
        <f>VLOOKUP(J1710,Cleaned_ProductTable!$A:$F,3,FALSE())</f>
        <v>Sports</v>
      </c>
      <c r="M1710" s="4" t="str">
        <f>VLOOKUP(J1710,Cleaned_ProductTable!$A:$F,4,FALSE())</f>
        <v>Smith-King</v>
      </c>
      <c r="N1710" s="4">
        <f>VLOOKUP(J1710,Cleaned_ProductTable!$A:$F,5,FALSE())</f>
        <v>190.29</v>
      </c>
      <c r="O1710" s="4" t="str">
        <f>Cleaned_SalesTable!E1710</f>
        <v>STORE4</v>
      </c>
      <c r="P1710" s="4" t="str">
        <f>VLOOKUP(O1710,Cleaned_StoreTable!$A:$F,2,FALSE())</f>
        <v>Alexander Group</v>
      </c>
      <c r="Q1710" s="4" t="str">
        <f>VLOOKUP(O1710,Cleaned_StoreTable!$A:$F,3,FALSE())</f>
        <v>South</v>
      </c>
      <c r="R1710" s="4" t="str">
        <f>VLOOKUP(O1710,Cleaned_StoreTable!$A:$F,5,FALSE())</f>
        <v>Online</v>
      </c>
      <c r="S1710" s="4">
        <f>Cleaned_SalesTable!F1710</f>
        <v>3</v>
      </c>
      <c r="T1710" s="9">
        <f>Cleaned_SalesTable!G1710</f>
        <v>766.47</v>
      </c>
      <c r="U1710" s="8">
        <f>Cleaned_SalesTable!H1710</f>
        <v>0.18</v>
      </c>
      <c r="V1710" s="4" t="str">
        <f>Cleaned_SalesTable!I1710</f>
        <v>Credit Card</v>
      </c>
      <c r="W1710" s="9">
        <f>Cleaned_SalesTable!J1710</f>
        <v>1885.5162</v>
      </c>
      <c r="X1710" s="9">
        <f t="shared" si="158"/>
        <v>570.87</v>
      </c>
      <c r="Y1710" s="9">
        <f t="shared" si="159"/>
        <v>1314.65</v>
      </c>
      <c r="Z1710" s="10">
        <f t="shared" si="160"/>
        <v>0.69720000000000004</v>
      </c>
      <c r="AA1710" s="4" t="str">
        <f t="shared" si="161"/>
        <v>High Value</v>
      </c>
    </row>
    <row r="1711" spans="1:27" ht="15" customHeight="1" x14ac:dyDescent="0.3">
      <c r="A1711" s="4" t="str">
        <f>Cleaned_SalesTable!A1711</f>
        <v>SALE1709</v>
      </c>
      <c r="B1711" s="26">
        <f>Cleaned_SalesTable!B1711</f>
        <v>45492</v>
      </c>
      <c r="C1711" s="4" t="str">
        <f t="shared" si="156"/>
        <v>Jul-2024</v>
      </c>
      <c r="D1711" s="24">
        <f t="shared" si="157"/>
        <v>2024</v>
      </c>
      <c r="E1711" s="4" t="str">
        <f>Cleaned_SalesTable!C1711</f>
        <v>CUST1223</v>
      </c>
      <c r="F1711" s="4" t="str">
        <f>VLOOKUP(E1711,Cleaned_CustomerTable!$A:$H,2,FALSE())</f>
        <v>Robert Harris</v>
      </c>
      <c r="G1711" s="24">
        <f>VLOOKUP(E1711,Cleaned_CustomerTable!$A:$H,3,FALSE())</f>
        <v>50</v>
      </c>
      <c r="H1711" s="4" t="str">
        <f>VLOOKUP(E1711,Cleaned_CustomerTable!$A:$H,8,FALSE())</f>
        <v>Platinum</v>
      </c>
      <c r="I1711" s="4" t="str">
        <f>VLOOKUP(E1711,Cleaned_CustomerTable!$A:$H,6,FALSE())</f>
        <v>Iowa</v>
      </c>
      <c r="J1711" s="4" t="str">
        <f>Cleaned_SalesTable!D1711</f>
        <v>PROD56</v>
      </c>
      <c r="K1711" s="4" t="str">
        <f>VLOOKUP(J1711,Cleaned_ProductTable!$A:$F,2,FALSE())</f>
        <v>Premium Blanket Throw</v>
      </c>
      <c r="L1711" s="4" t="str">
        <f>VLOOKUP(J1711,Cleaned_ProductTable!$A:$F,3,FALSE())</f>
        <v>Home</v>
      </c>
      <c r="M1711" s="4" t="str">
        <f>VLOOKUP(J1711,Cleaned_ProductTable!$A:$F,4,FALSE())</f>
        <v>Hernandez, Kennedy and Porter</v>
      </c>
      <c r="N1711" s="4">
        <f>VLOOKUP(J1711,Cleaned_ProductTable!$A:$F,5,FALSE())</f>
        <v>461.47</v>
      </c>
      <c r="O1711" s="4" t="str">
        <f>Cleaned_SalesTable!E1711</f>
        <v>STORE18</v>
      </c>
      <c r="P1711" s="4" t="str">
        <f>VLOOKUP(O1711,Cleaned_StoreTable!$A:$F,2,FALSE())</f>
        <v>Guerrero-Schmitt</v>
      </c>
      <c r="Q1711" s="4" t="str">
        <f>VLOOKUP(O1711,Cleaned_StoreTable!$A:$F,3,FALSE())</f>
        <v>East</v>
      </c>
      <c r="R1711" s="4" t="str">
        <f>VLOOKUP(O1711,Cleaned_StoreTable!$A:$F,5,FALSE())</f>
        <v>Flagship</v>
      </c>
      <c r="S1711" s="4">
        <f>Cleaned_SalesTable!F1711</f>
        <v>1</v>
      </c>
      <c r="T1711" s="9">
        <f>Cleaned_SalesTable!G1711</f>
        <v>772.07</v>
      </c>
      <c r="U1711" s="8">
        <f>Cleaned_SalesTable!H1711</f>
        <v>0.26</v>
      </c>
      <c r="V1711" s="4" t="str">
        <f>Cleaned_SalesTable!I1711</f>
        <v>PayPal</v>
      </c>
      <c r="W1711" s="9">
        <f>Cleaned_SalesTable!J1711</f>
        <v>571.33180000000004</v>
      </c>
      <c r="X1711" s="9">
        <f t="shared" si="158"/>
        <v>461.47</v>
      </c>
      <c r="Y1711" s="9">
        <f t="shared" si="159"/>
        <v>109.86</v>
      </c>
      <c r="Z1711" s="10">
        <f t="shared" si="160"/>
        <v>0.1923</v>
      </c>
      <c r="AA1711" s="4" t="str">
        <f t="shared" si="161"/>
        <v>Standard</v>
      </c>
    </row>
    <row r="1712" spans="1:27" ht="15" customHeight="1" x14ac:dyDescent="0.3">
      <c r="A1712" s="4" t="str">
        <f>Cleaned_SalesTable!A1712</f>
        <v>SALE1710</v>
      </c>
      <c r="B1712" s="26">
        <f>Cleaned_SalesTable!B1712</f>
        <v>45292</v>
      </c>
      <c r="C1712" s="4" t="str">
        <f t="shared" si="156"/>
        <v>Jan-2024</v>
      </c>
      <c r="D1712" s="24">
        <f t="shared" si="157"/>
        <v>2024</v>
      </c>
      <c r="E1712" s="4" t="str">
        <f>Cleaned_SalesTable!C1712</f>
        <v>CUST1277</v>
      </c>
      <c r="F1712" s="4" t="str">
        <f>VLOOKUP(E1712,Cleaned_CustomerTable!$A:$H,2,FALSE())</f>
        <v>Jeffrey Gomez</v>
      </c>
      <c r="G1712" s="24">
        <f>VLOOKUP(E1712,Cleaned_CustomerTable!$A:$H,3,FALSE())</f>
        <v>22</v>
      </c>
      <c r="H1712" s="4" t="str">
        <f>VLOOKUP(E1712,Cleaned_CustomerTable!$A:$H,8,FALSE())</f>
        <v>Platinum</v>
      </c>
      <c r="I1712" s="4" t="str">
        <f>VLOOKUP(E1712,Cleaned_CustomerTable!$A:$H,6,FALSE())</f>
        <v>Colorado</v>
      </c>
      <c r="J1712" s="4" t="str">
        <f>Cleaned_SalesTable!D1712</f>
        <v>PROD19</v>
      </c>
      <c r="K1712" s="4" t="str">
        <f>VLOOKUP(J1712,Cleaned_ProductTable!$A:$F,2,FALSE())</f>
        <v>Knee Support Brace</v>
      </c>
      <c r="L1712" s="4" t="str">
        <f>VLOOKUP(J1712,Cleaned_ProductTable!$A:$F,3,FALSE())</f>
        <v>Sports</v>
      </c>
      <c r="M1712" s="4" t="str">
        <f>VLOOKUP(J1712,Cleaned_ProductTable!$A:$F,4,FALSE())</f>
        <v>May-Reese</v>
      </c>
      <c r="N1712" s="4">
        <f>VLOOKUP(J1712,Cleaned_ProductTable!$A:$F,5,FALSE())</f>
        <v>21.34</v>
      </c>
      <c r="O1712" s="4" t="str">
        <f>Cleaned_SalesTable!E1712</f>
        <v>STORE5</v>
      </c>
      <c r="P1712" s="4" t="str">
        <f>VLOOKUP(O1712,Cleaned_StoreTable!$A:$F,2,FALSE())</f>
        <v>Gray Ltd</v>
      </c>
      <c r="Q1712" s="4" t="str">
        <f>VLOOKUP(O1712,Cleaned_StoreTable!$A:$F,3,FALSE())</f>
        <v>North</v>
      </c>
      <c r="R1712" s="4" t="str">
        <f>VLOOKUP(O1712,Cleaned_StoreTable!$A:$F,5,FALSE())</f>
        <v>Outlet</v>
      </c>
      <c r="S1712" s="4">
        <f>Cleaned_SalesTable!F1712</f>
        <v>3</v>
      </c>
      <c r="T1712" s="9">
        <f>Cleaned_SalesTable!G1712</f>
        <v>108.31</v>
      </c>
      <c r="U1712" s="8">
        <f>Cleaned_SalesTable!H1712</f>
        <v>0.26</v>
      </c>
      <c r="V1712" s="4" t="str">
        <f>Cleaned_SalesTable!I1712</f>
        <v>COD</v>
      </c>
      <c r="W1712" s="9">
        <f>Cleaned_SalesTable!J1712</f>
        <v>240.44820000000001</v>
      </c>
      <c r="X1712" s="9">
        <f t="shared" si="158"/>
        <v>64.02</v>
      </c>
      <c r="Y1712" s="9">
        <f t="shared" si="159"/>
        <v>176.43</v>
      </c>
      <c r="Z1712" s="10">
        <f t="shared" si="160"/>
        <v>0.73380000000000001</v>
      </c>
      <c r="AA1712" s="4" t="str">
        <f t="shared" si="161"/>
        <v>Standard</v>
      </c>
    </row>
    <row r="1713" spans="1:27" ht="15" customHeight="1" x14ac:dyDescent="0.3">
      <c r="A1713" s="4" t="str">
        <f>Cleaned_SalesTable!A1713</f>
        <v>SALE1711</v>
      </c>
      <c r="B1713" s="26">
        <f>Cleaned_SalesTable!B1713</f>
        <v>45316</v>
      </c>
      <c r="C1713" s="4" t="str">
        <f t="shared" si="156"/>
        <v>Jan-2024</v>
      </c>
      <c r="D1713" s="24">
        <f t="shared" si="157"/>
        <v>2024</v>
      </c>
      <c r="E1713" s="4" t="str">
        <f>Cleaned_SalesTable!C1713</f>
        <v>CUST1218</v>
      </c>
      <c r="F1713" s="4" t="str">
        <f>VLOOKUP(E1713,Cleaned_CustomerTable!$A:$H,2,FALSE())</f>
        <v>Julia Jackson</v>
      </c>
      <c r="G1713" s="24">
        <f>VLOOKUP(E1713,Cleaned_CustomerTable!$A:$H,3,FALSE())</f>
        <v>46</v>
      </c>
      <c r="H1713" s="4" t="str">
        <f>VLOOKUP(E1713,Cleaned_CustomerTable!$A:$H,8,FALSE())</f>
        <v>Platinum</v>
      </c>
      <c r="I1713" s="4" t="str">
        <f>VLOOKUP(E1713,Cleaned_CustomerTable!$A:$H,6,FALSE())</f>
        <v>California</v>
      </c>
      <c r="J1713" s="4" t="str">
        <f>Cleaned_SalesTable!D1713</f>
        <v>PROD79</v>
      </c>
      <c r="K1713" s="4" t="str">
        <f>VLOOKUP(J1713,Cleaned_ProductTable!$A:$F,2,FALSE())</f>
        <v>Decorative Lamp Shade</v>
      </c>
      <c r="L1713" s="4" t="str">
        <f>VLOOKUP(J1713,Cleaned_ProductTable!$A:$F,3,FALSE())</f>
        <v>Home</v>
      </c>
      <c r="M1713" s="4" t="str">
        <f>VLOOKUP(J1713,Cleaned_ProductTable!$A:$F,4,FALSE())</f>
        <v>Ramirez-Hanson</v>
      </c>
      <c r="N1713" s="4">
        <f>VLOOKUP(J1713,Cleaned_ProductTable!$A:$F,5,FALSE())</f>
        <v>228.53</v>
      </c>
      <c r="O1713" s="4" t="str">
        <f>Cleaned_SalesTable!E1713</f>
        <v>STORE6</v>
      </c>
      <c r="P1713" s="4" t="str">
        <f>VLOOKUP(O1713,Cleaned_StoreTable!$A:$F,2,FALSE())</f>
        <v>Benson-Elliott</v>
      </c>
      <c r="Q1713" s="4" t="str">
        <f>VLOOKUP(O1713,Cleaned_StoreTable!$A:$F,3,FALSE())</f>
        <v>East</v>
      </c>
      <c r="R1713" s="4" t="str">
        <f>VLOOKUP(O1713,Cleaned_StoreTable!$A:$F,5,FALSE())</f>
        <v>Online</v>
      </c>
      <c r="S1713" s="4">
        <f>Cleaned_SalesTable!F1713</f>
        <v>1</v>
      </c>
      <c r="T1713" s="9">
        <f>Cleaned_SalesTable!G1713</f>
        <v>502.53</v>
      </c>
      <c r="U1713" s="8">
        <f>Cleaned_SalesTable!H1713</f>
        <v>0</v>
      </c>
      <c r="V1713" s="4" t="str">
        <f>Cleaned_SalesTable!I1713</f>
        <v>PayPal</v>
      </c>
      <c r="W1713" s="9">
        <f>Cleaned_SalesTable!J1713</f>
        <v>502.53</v>
      </c>
      <c r="X1713" s="9">
        <f t="shared" si="158"/>
        <v>228.53</v>
      </c>
      <c r="Y1713" s="9">
        <f t="shared" si="159"/>
        <v>274</v>
      </c>
      <c r="Z1713" s="10">
        <f t="shared" si="160"/>
        <v>0.54520000000000002</v>
      </c>
      <c r="AA1713" s="4" t="str">
        <f t="shared" si="161"/>
        <v>Standard</v>
      </c>
    </row>
    <row r="1714" spans="1:27" ht="15" customHeight="1" x14ac:dyDescent="0.3">
      <c r="A1714" s="4" t="str">
        <f>Cleaned_SalesTable!A1714</f>
        <v>SALE1712</v>
      </c>
      <c r="B1714" s="26">
        <f>Cleaned_SalesTable!B1714</f>
        <v>45548</v>
      </c>
      <c r="C1714" s="4" t="str">
        <f t="shared" si="156"/>
        <v>Sep-2024</v>
      </c>
      <c r="D1714" s="24">
        <f t="shared" si="157"/>
        <v>2024</v>
      </c>
      <c r="E1714" s="4" t="str">
        <f>Cleaned_SalesTable!C1714</f>
        <v>CUST1076</v>
      </c>
      <c r="F1714" s="4" t="str">
        <f>VLOOKUP(E1714,Cleaned_CustomerTable!$A:$H,2,FALSE())</f>
        <v>Nathan Campbell</v>
      </c>
      <c r="G1714" s="24">
        <f>VLOOKUP(E1714,Cleaned_CustomerTable!$A:$H,3,FALSE())</f>
        <v>37</v>
      </c>
      <c r="H1714" s="4" t="str">
        <f>VLOOKUP(E1714,Cleaned_CustomerTable!$A:$H,8,FALSE())</f>
        <v>Gold</v>
      </c>
      <c r="I1714" s="4" t="str">
        <f>VLOOKUP(E1714,Cleaned_CustomerTable!$A:$H,6,FALSE())</f>
        <v>Oklahoma</v>
      </c>
      <c r="J1714" s="4" t="str">
        <f>Cleaned_SalesTable!D1714</f>
        <v>PROD1</v>
      </c>
      <c r="K1714" s="4" t="str">
        <f>VLOOKUP(J1714,Cleaned_ProductTable!$A:$F,2,FALSE())</f>
        <v>Men's Graphic T-Shirt</v>
      </c>
      <c r="L1714" s="4" t="str">
        <f>VLOOKUP(J1714,Cleaned_ProductTable!$A:$F,3,FALSE())</f>
        <v>Clothing</v>
      </c>
      <c r="M1714" s="4" t="str">
        <f>VLOOKUP(J1714,Cleaned_ProductTable!$A:$F,4,FALSE())</f>
        <v>Terry-Moore</v>
      </c>
      <c r="N1714" s="4">
        <f>VLOOKUP(J1714,Cleaned_ProductTable!$A:$F,5,FALSE())</f>
        <v>342.56</v>
      </c>
      <c r="O1714" s="4" t="str">
        <f>Cleaned_SalesTable!E1714</f>
        <v>STORE16</v>
      </c>
      <c r="P1714" s="4" t="str">
        <f>VLOOKUP(O1714,Cleaned_StoreTable!$A:$F,2,FALSE())</f>
        <v>Frederick-Wright</v>
      </c>
      <c r="Q1714" s="4" t="str">
        <f>VLOOKUP(O1714,Cleaned_StoreTable!$A:$F,3,FALSE())</f>
        <v>West</v>
      </c>
      <c r="R1714" s="4" t="str">
        <f>VLOOKUP(O1714,Cleaned_StoreTable!$A:$F,5,FALSE())</f>
        <v>Flagship</v>
      </c>
      <c r="S1714" s="4">
        <f>Cleaned_SalesTable!F1714</f>
        <v>2</v>
      </c>
      <c r="T1714" s="9">
        <f>Cleaned_SalesTable!G1714</f>
        <v>508.52</v>
      </c>
      <c r="U1714" s="8">
        <f>Cleaned_SalesTable!H1714</f>
        <v>0.11</v>
      </c>
      <c r="V1714" s="4" t="str">
        <f>Cleaned_SalesTable!I1714</f>
        <v>COD</v>
      </c>
      <c r="W1714" s="9">
        <f>Cleaned_SalesTable!J1714</f>
        <v>905.16560000000004</v>
      </c>
      <c r="X1714" s="9">
        <f t="shared" si="158"/>
        <v>685.12</v>
      </c>
      <c r="Y1714" s="9">
        <f t="shared" si="159"/>
        <v>220.05</v>
      </c>
      <c r="Z1714" s="10">
        <f t="shared" si="160"/>
        <v>0.24310000000000001</v>
      </c>
      <c r="AA1714" s="4" t="str">
        <f t="shared" si="161"/>
        <v>Standard</v>
      </c>
    </row>
    <row r="1715" spans="1:27" ht="15" customHeight="1" x14ac:dyDescent="0.3">
      <c r="A1715" s="4" t="str">
        <f>Cleaned_SalesTable!A1715</f>
        <v>SALE1713</v>
      </c>
      <c r="B1715" s="26">
        <f>Cleaned_SalesTable!B1715</f>
        <v>45572</v>
      </c>
      <c r="C1715" s="4" t="str">
        <f t="shared" si="156"/>
        <v>Oct-2024</v>
      </c>
      <c r="D1715" s="24">
        <f t="shared" si="157"/>
        <v>2024</v>
      </c>
      <c r="E1715" s="4" t="str">
        <f>Cleaned_SalesTable!C1715</f>
        <v>CUST1468</v>
      </c>
      <c r="F1715" s="4" t="str">
        <f>VLOOKUP(E1715,Cleaned_CustomerTable!$A:$H,2,FALSE())</f>
        <v>Gregory Curtis</v>
      </c>
      <c r="G1715" s="24">
        <f>VLOOKUP(E1715,Cleaned_CustomerTable!$A:$H,3,FALSE())</f>
        <v>45</v>
      </c>
      <c r="H1715" s="4" t="str">
        <f>VLOOKUP(E1715,Cleaned_CustomerTable!$A:$H,8,FALSE())</f>
        <v>Bronze</v>
      </c>
      <c r="I1715" s="4" t="str">
        <f>VLOOKUP(E1715,Cleaned_CustomerTable!$A:$H,6,FALSE())</f>
        <v>Vermont</v>
      </c>
      <c r="J1715" s="4" t="str">
        <f>Cleaned_SalesTable!D1715</f>
        <v>PROD74</v>
      </c>
      <c r="K1715" s="4" t="str">
        <f>VLOOKUP(J1715,Cleaned_ProductTable!$A:$F,2,FALSE())</f>
        <v>Bluetooth Car Audio System</v>
      </c>
      <c r="L1715" s="4" t="str">
        <f>VLOOKUP(J1715,Cleaned_ProductTable!$A:$F,3,FALSE())</f>
        <v>Electronics</v>
      </c>
      <c r="M1715" s="4" t="str">
        <f>VLOOKUP(J1715,Cleaned_ProductTable!$A:$F,4,FALSE())</f>
        <v>Bruce-Bowen</v>
      </c>
      <c r="N1715" s="4">
        <f>VLOOKUP(J1715,Cleaned_ProductTable!$A:$F,5,FALSE())</f>
        <v>403.71</v>
      </c>
      <c r="O1715" s="4" t="str">
        <f>Cleaned_SalesTable!E1715</f>
        <v>STORE3</v>
      </c>
      <c r="P1715" s="4" t="str">
        <f>VLOOKUP(O1715,Cleaned_StoreTable!$A:$F,2,FALSE())</f>
        <v>Johnson-Wright</v>
      </c>
      <c r="Q1715" s="4" t="str">
        <f>VLOOKUP(O1715,Cleaned_StoreTable!$A:$F,3,FALSE())</f>
        <v>North</v>
      </c>
      <c r="R1715" s="4" t="str">
        <f>VLOOKUP(O1715,Cleaned_StoreTable!$A:$F,5,FALSE())</f>
        <v>Outlet</v>
      </c>
      <c r="S1715" s="4">
        <f>Cleaned_SalesTable!F1715</f>
        <v>1</v>
      </c>
      <c r="T1715" s="9">
        <f>Cleaned_SalesTable!G1715</f>
        <v>492</v>
      </c>
      <c r="U1715" s="8">
        <f>Cleaned_SalesTable!H1715</f>
        <v>0.26</v>
      </c>
      <c r="V1715" s="4" t="str">
        <f>Cleaned_SalesTable!I1715</f>
        <v>PayPal</v>
      </c>
      <c r="W1715" s="9">
        <f>Cleaned_SalesTable!J1715</f>
        <v>364.08</v>
      </c>
      <c r="X1715" s="9">
        <f t="shared" si="158"/>
        <v>403.71</v>
      </c>
      <c r="Y1715" s="9">
        <f t="shared" si="159"/>
        <v>-39.630000000000003</v>
      </c>
      <c r="Z1715" s="10">
        <f t="shared" si="160"/>
        <v>-0.10879999999999999</v>
      </c>
      <c r="AA1715" s="4" t="str">
        <f t="shared" si="161"/>
        <v>Standard</v>
      </c>
    </row>
    <row r="1716" spans="1:27" ht="15" customHeight="1" x14ac:dyDescent="0.3">
      <c r="A1716" s="4" t="str">
        <f>Cleaned_SalesTable!A1716</f>
        <v>SALE1714</v>
      </c>
      <c r="B1716" s="26">
        <f>Cleaned_SalesTable!B1716</f>
        <v>45347</v>
      </c>
      <c r="C1716" s="4" t="str">
        <f t="shared" si="156"/>
        <v>Feb-2024</v>
      </c>
      <c r="D1716" s="24">
        <f t="shared" si="157"/>
        <v>2024</v>
      </c>
      <c r="E1716" s="4" t="str">
        <f>Cleaned_SalesTable!C1716</f>
        <v>CUST1485</v>
      </c>
      <c r="F1716" s="4" t="str">
        <f>VLOOKUP(E1716,Cleaned_CustomerTable!$A:$H,2,FALSE())</f>
        <v>Sara Ingram</v>
      </c>
      <c r="G1716" s="24">
        <f>VLOOKUP(E1716,Cleaned_CustomerTable!$A:$H,3,FALSE())</f>
        <v>46</v>
      </c>
      <c r="H1716" s="4" t="str">
        <f>VLOOKUP(E1716,Cleaned_CustomerTable!$A:$H,8,FALSE())</f>
        <v>Bronze</v>
      </c>
      <c r="I1716" s="4" t="str">
        <f>VLOOKUP(E1716,Cleaned_CustomerTable!$A:$H,6,FALSE())</f>
        <v>Virginia</v>
      </c>
      <c r="J1716" s="4" t="str">
        <f>Cleaned_SalesTable!D1716</f>
        <v>PROD37</v>
      </c>
      <c r="K1716" s="4" t="str">
        <f>VLOOKUP(J1716,Cleaned_ProductTable!$A:$F,2,FALSE())</f>
        <v>Men's Casual Sneakers</v>
      </c>
      <c r="L1716" s="4" t="str">
        <f>VLOOKUP(J1716,Cleaned_ProductTable!$A:$F,3,FALSE())</f>
        <v>Clothing</v>
      </c>
      <c r="M1716" s="4" t="str">
        <f>VLOOKUP(J1716,Cleaned_ProductTable!$A:$F,4,FALSE())</f>
        <v>Hogan-Lee</v>
      </c>
      <c r="N1716" s="4">
        <f>VLOOKUP(J1716,Cleaned_ProductTable!$A:$F,5,FALSE())</f>
        <v>353.47</v>
      </c>
      <c r="O1716" s="4" t="str">
        <f>Cleaned_SalesTable!E1716</f>
        <v>STORE14</v>
      </c>
      <c r="P1716" s="4" t="str">
        <f>VLOOKUP(O1716,Cleaned_StoreTable!$A:$F,2,FALSE())</f>
        <v>Mcdonald Inc</v>
      </c>
      <c r="Q1716" s="4" t="str">
        <f>VLOOKUP(O1716,Cleaned_StoreTable!$A:$F,3,FALSE())</f>
        <v>South</v>
      </c>
      <c r="R1716" s="4" t="str">
        <f>VLOOKUP(O1716,Cleaned_StoreTable!$A:$F,5,FALSE())</f>
        <v>Outlet</v>
      </c>
      <c r="S1716" s="4">
        <f>Cleaned_SalesTable!F1716</f>
        <v>4</v>
      </c>
      <c r="T1716" s="9">
        <f>Cleaned_SalesTable!G1716</f>
        <v>746.36</v>
      </c>
      <c r="U1716" s="8">
        <f>Cleaned_SalesTable!H1716</f>
        <v>0.02</v>
      </c>
      <c r="V1716" s="4" t="str">
        <f>Cleaned_SalesTable!I1716</f>
        <v>Credit Card</v>
      </c>
      <c r="W1716" s="9">
        <f>Cleaned_SalesTable!J1716</f>
        <v>2925.7312000000002</v>
      </c>
      <c r="X1716" s="9">
        <f t="shared" si="158"/>
        <v>1413.88</v>
      </c>
      <c r="Y1716" s="9">
        <f t="shared" si="159"/>
        <v>1511.85</v>
      </c>
      <c r="Z1716" s="10">
        <f t="shared" si="160"/>
        <v>0.51670000000000005</v>
      </c>
      <c r="AA1716" s="4" t="str">
        <f t="shared" si="161"/>
        <v>High Value</v>
      </c>
    </row>
    <row r="1717" spans="1:27" ht="15" customHeight="1" x14ac:dyDescent="0.3">
      <c r="A1717" s="4" t="str">
        <f>Cleaned_SalesTable!A1717</f>
        <v>SALE1715</v>
      </c>
      <c r="B1717" s="26">
        <f>Cleaned_SalesTable!B1717</f>
        <v>45823</v>
      </c>
      <c r="C1717" s="4" t="str">
        <f t="shared" si="156"/>
        <v>Jun-2025</v>
      </c>
      <c r="D1717" s="24">
        <f t="shared" si="157"/>
        <v>2025</v>
      </c>
      <c r="E1717" s="4" t="str">
        <f>Cleaned_SalesTable!C1717</f>
        <v>CUST1433</v>
      </c>
      <c r="F1717" s="4" t="str">
        <f>VLOOKUP(E1717,Cleaned_CustomerTable!$A:$H,2,FALSE())</f>
        <v>Thomas Moore</v>
      </c>
      <c r="G1717" s="24">
        <f>VLOOKUP(E1717,Cleaned_CustomerTable!$A:$H,3,FALSE())</f>
        <v>51</v>
      </c>
      <c r="H1717" s="4" t="str">
        <f>VLOOKUP(E1717,Cleaned_CustomerTable!$A:$H,8,FALSE())</f>
        <v>Silver</v>
      </c>
      <c r="I1717" s="4" t="str">
        <f>VLOOKUP(E1717,Cleaned_CustomerTable!$A:$H,6,FALSE())</f>
        <v>New York</v>
      </c>
      <c r="J1717" s="4" t="str">
        <f>Cleaned_SalesTable!D1717</f>
        <v>PROD12</v>
      </c>
      <c r="K1717" s="4" t="str">
        <f>VLOOKUP(J1717,Cleaned_ProductTable!$A:$F,2,FALSE())</f>
        <v>Hair Strengthening Shampoo</v>
      </c>
      <c r="L1717" s="4" t="str">
        <f>VLOOKUP(J1717,Cleaned_ProductTable!$A:$F,3,FALSE())</f>
        <v>Beauty</v>
      </c>
      <c r="M1717" s="4" t="str">
        <f>VLOOKUP(J1717,Cleaned_ProductTable!$A:$F,4,FALSE())</f>
        <v>Rice LLC</v>
      </c>
      <c r="N1717" s="4">
        <f>VLOOKUP(J1717,Cleaned_ProductTable!$A:$F,5,FALSE())</f>
        <v>115.82</v>
      </c>
      <c r="O1717" s="4" t="str">
        <f>Cleaned_SalesTable!E1717</f>
        <v>STORE1</v>
      </c>
      <c r="P1717" s="4" t="str">
        <f>VLOOKUP(O1717,Cleaned_StoreTable!$A:$F,2,FALSE())</f>
        <v>Martinez, Adkins and Johnson</v>
      </c>
      <c r="Q1717" s="4" t="str">
        <f>VLOOKUP(O1717,Cleaned_StoreTable!$A:$F,3,FALSE())</f>
        <v>North</v>
      </c>
      <c r="R1717" s="4" t="str">
        <f>VLOOKUP(O1717,Cleaned_StoreTable!$A:$F,5,FALSE())</f>
        <v>Flagship</v>
      </c>
      <c r="S1717" s="4">
        <f>Cleaned_SalesTable!F1717</f>
        <v>1</v>
      </c>
      <c r="T1717" s="9">
        <f>Cleaned_SalesTable!G1717</f>
        <v>120.83</v>
      </c>
      <c r="U1717" s="8">
        <f>Cleaned_SalesTable!H1717</f>
        <v>0.08</v>
      </c>
      <c r="V1717" s="4" t="str">
        <f>Cleaned_SalesTable!I1717</f>
        <v>Credit Card</v>
      </c>
      <c r="W1717" s="9">
        <f>Cleaned_SalesTable!J1717</f>
        <v>111.1636</v>
      </c>
      <c r="X1717" s="9">
        <f t="shared" si="158"/>
        <v>115.82</v>
      </c>
      <c r="Y1717" s="9">
        <f t="shared" si="159"/>
        <v>-4.66</v>
      </c>
      <c r="Z1717" s="10">
        <f t="shared" si="160"/>
        <v>-4.19E-2</v>
      </c>
      <c r="AA1717" s="4" t="str">
        <f t="shared" si="161"/>
        <v>Standard</v>
      </c>
    </row>
    <row r="1718" spans="1:27" ht="15" customHeight="1" x14ac:dyDescent="0.3">
      <c r="A1718" s="4" t="str">
        <f>Cleaned_SalesTable!A1718</f>
        <v>SALE1716</v>
      </c>
      <c r="B1718" s="26">
        <f>Cleaned_SalesTable!B1718</f>
        <v>45394</v>
      </c>
      <c r="C1718" s="4" t="str">
        <f t="shared" si="156"/>
        <v>Apr-2024</v>
      </c>
      <c r="D1718" s="24">
        <f t="shared" si="157"/>
        <v>2024</v>
      </c>
      <c r="E1718" s="4" t="str">
        <f>Cleaned_SalesTable!C1718</f>
        <v>CUST1399</v>
      </c>
      <c r="F1718" s="4" t="str">
        <f>VLOOKUP(E1718,Cleaned_CustomerTable!$A:$H,2,FALSE())</f>
        <v>John Donaldson</v>
      </c>
      <c r="G1718" s="24">
        <f>VLOOKUP(E1718,Cleaned_CustomerTable!$A:$H,3,FALSE())</f>
        <v>27</v>
      </c>
      <c r="H1718" s="4" t="str">
        <f>VLOOKUP(E1718,Cleaned_CustomerTable!$A:$H,8,FALSE())</f>
        <v>Bronze</v>
      </c>
      <c r="I1718" s="4" t="str">
        <f>VLOOKUP(E1718,Cleaned_CustomerTable!$A:$H,6,FALSE())</f>
        <v>Maine</v>
      </c>
      <c r="J1718" s="4" t="str">
        <f>Cleaned_SalesTable!D1718</f>
        <v>PROD77</v>
      </c>
      <c r="K1718" s="4" t="str">
        <f>VLOOKUP(J1718,Cleaned_ProductTable!$A:$F,2,FALSE())</f>
        <v>WiFi Mesh Router</v>
      </c>
      <c r="L1718" s="4" t="str">
        <f>VLOOKUP(J1718,Cleaned_ProductTable!$A:$F,3,FALSE())</f>
        <v>Electronics</v>
      </c>
      <c r="M1718" s="4" t="str">
        <f>VLOOKUP(J1718,Cleaned_ProductTable!$A:$F,4,FALSE())</f>
        <v>White, Reeves and Woods</v>
      </c>
      <c r="N1718" s="4">
        <f>VLOOKUP(J1718,Cleaned_ProductTable!$A:$F,5,FALSE())</f>
        <v>480.9</v>
      </c>
      <c r="O1718" s="4" t="str">
        <f>Cleaned_SalesTable!E1718</f>
        <v>STORE18</v>
      </c>
      <c r="P1718" s="4" t="str">
        <f>VLOOKUP(O1718,Cleaned_StoreTable!$A:$F,2,FALSE())</f>
        <v>Guerrero-Schmitt</v>
      </c>
      <c r="Q1718" s="4" t="str">
        <f>VLOOKUP(O1718,Cleaned_StoreTable!$A:$F,3,FALSE())</f>
        <v>East</v>
      </c>
      <c r="R1718" s="4" t="str">
        <f>VLOOKUP(O1718,Cleaned_StoreTable!$A:$F,5,FALSE())</f>
        <v>Flagship</v>
      </c>
      <c r="S1718" s="4">
        <f>Cleaned_SalesTable!F1718</f>
        <v>2</v>
      </c>
      <c r="T1718" s="9">
        <f>Cleaned_SalesTable!G1718</f>
        <v>68.31</v>
      </c>
      <c r="U1718" s="8">
        <f>Cleaned_SalesTable!H1718</f>
        <v>0.28999999999999998</v>
      </c>
      <c r="V1718" s="4" t="str">
        <f>Cleaned_SalesTable!I1718</f>
        <v>COD</v>
      </c>
      <c r="W1718" s="9">
        <f>Cleaned_SalesTable!J1718</f>
        <v>97.000200000000007</v>
      </c>
      <c r="X1718" s="9">
        <f t="shared" si="158"/>
        <v>961.8</v>
      </c>
      <c r="Y1718" s="9">
        <f t="shared" si="159"/>
        <v>-864.8</v>
      </c>
      <c r="Z1718" s="10">
        <f t="shared" si="160"/>
        <v>-8.9154</v>
      </c>
      <c r="AA1718" s="4" t="str">
        <f t="shared" si="161"/>
        <v>Standard</v>
      </c>
    </row>
    <row r="1719" spans="1:27" ht="15" customHeight="1" x14ac:dyDescent="0.3">
      <c r="A1719" s="4" t="str">
        <f>Cleaned_SalesTable!A1719</f>
        <v>SALE1717</v>
      </c>
      <c r="B1719" s="26">
        <f>Cleaned_SalesTable!B1719</f>
        <v>45265</v>
      </c>
      <c r="C1719" s="4" t="str">
        <f t="shared" si="156"/>
        <v>Dec-2023</v>
      </c>
      <c r="D1719" s="24">
        <f t="shared" si="157"/>
        <v>2023</v>
      </c>
      <c r="E1719" s="4" t="str">
        <f>Cleaned_SalesTable!C1719</f>
        <v>CUST1062</v>
      </c>
      <c r="F1719" s="4" t="str">
        <f>VLOOKUP(E1719,Cleaned_CustomerTable!$A:$H,2,FALSE())</f>
        <v>James Bean</v>
      </c>
      <c r="G1719" s="24">
        <f>VLOOKUP(E1719,Cleaned_CustomerTable!$A:$H,3,FALSE())</f>
        <v>50</v>
      </c>
      <c r="H1719" s="4" t="str">
        <f>VLOOKUP(E1719,Cleaned_CustomerTable!$A:$H,8,FALSE())</f>
        <v>Bronze</v>
      </c>
      <c r="I1719" s="4" t="str">
        <f>VLOOKUP(E1719,Cleaned_CustomerTable!$A:$H,6,FALSE())</f>
        <v>New Mexico</v>
      </c>
      <c r="J1719" s="4" t="str">
        <f>Cleaned_SalesTable!D1719</f>
        <v>PROD22</v>
      </c>
      <c r="K1719" s="4" t="str">
        <f>VLOOKUP(J1719,Cleaned_ProductTable!$A:$F,2,FALSE())</f>
        <v>Carbon Fiber Tennis Racket</v>
      </c>
      <c r="L1719" s="4" t="str">
        <f>VLOOKUP(J1719,Cleaned_ProductTable!$A:$F,3,FALSE())</f>
        <v>Sports</v>
      </c>
      <c r="M1719" s="4" t="str">
        <f>VLOOKUP(J1719,Cleaned_ProductTable!$A:$F,4,FALSE())</f>
        <v>Flores, Pineda and Rodriguez</v>
      </c>
      <c r="N1719" s="4">
        <f>VLOOKUP(J1719,Cleaned_ProductTable!$A:$F,5,FALSE())</f>
        <v>484.62</v>
      </c>
      <c r="O1719" s="4" t="str">
        <f>Cleaned_SalesTable!E1719</f>
        <v>STORE18</v>
      </c>
      <c r="P1719" s="4" t="str">
        <f>VLOOKUP(O1719,Cleaned_StoreTable!$A:$F,2,FALSE())</f>
        <v>Guerrero-Schmitt</v>
      </c>
      <c r="Q1719" s="4" t="str">
        <f>VLOOKUP(O1719,Cleaned_StoreTable!$A:$F,3,FALSE())</f>
        <v>East</v>
      </c>
      <c r="R1719" s="4" t="str">
        <f>VLOOKUP(O1719,Cleaned_StoreTable!$A:$F,5,FALSE())</f>
        <v>Flagship</v>
      </c>
      <c r="S1719" s="4">
        <f>Cleaned_SalesTable!F1719</f>
        <v>2</v>
      </c>
      <c r="T1719" s="9">
        <f>Cleaned_SalesTable!G1719</f>
        <v>761.71</v>
      </c>
      <c r="U1719" s="8">
        <f>Cleaned_SalesTable!H1719</f>
        <v>0.02</v>
      </c>
      <c r="V1719" s="4" t="str">
        <f>Cleaned_SalesTable!I1719</f>
        <v>PayPal</v>
      </c>
      <c r="W1719" s="9">
        <f>Cleaned_SalesTable!J1719</f>
        <v>1492.9516000000001</v>
      </c>
      <c r="X1719" s="9">
        <f t="shared" si="158"/>
        <v>969.24</v>
      </c>
      <c r="Y1719" s="9">
        <f t="shared" si="159"/>
        <v>523.71</v>
      </c>
      <c r="Z1719" s="10">
        <f t="shared" si="160"/>
        <v>0.3508</v>
      </c>
      <c r="AA1719" s="4" t="str">
        <f t="shared" si="161"/>
        <v>High Value</v>
      </c>
    </row>
    <row r="1720" spans="1:27" ht="15" customHeight="1" x14ac:dyDescent="0.3">
      <c r="A1720" s="4" t="str">
        <f>Cleaned_SalesTable!A1720</f>
        <v>SALE1718</v>
      </c>
      <c r="B1720" s="26">
        <f>Cleaned_SalesTable!B1720</f>
        <v>45261</v>
      </c>
      <c r="C1720" s="4" t="str">
        <f t="shared" si="156"/>
        <v>Dec-2023</v>
      </c>
      <c r="D1720" s="24">
        <f t="shared" si="157"/>
        <v>2023</v>
      </c>
      <c r="E1720" s="4" t="str">
        <f>Cleaned_SalesTable!C1720</f>
        <v>CUST1066</v>
      </c>
      <c r="F1720" s="4" t="str">
        <f>VLOOKUP(E1720,Cleaned_CustomerTable!$A:$H,2,FALSE())</f>
        <v>Cody Diaz</v>
      </c>
      <c r="G1720" s="24">
        <f>VLOOKUP(E1720,Cleaned_CustomerTable!$A:$H,3,FALSE())</f>
        <v>27</v>
      </c>
      <c r="H1720" s="4" t="str">
        <f>VLOOKUP(E1720,Cleaned_CustomerTable!$A:$H,8,FALSE())</f>
        <v>Silver</v>
      </c>
      <c r="I1720" s="4" t="str">
        <f>VLOOKUP(E1720,Cleaned_CustomerTable!$A:$H,6,FALSE())</f>
        <v>New Hampshire</v>
      </c>
      <c r="J1720" s="4" t="str">
        <f>Cleaned_SalesTable!D1720</f>
        <v>PROD78</v>
      </c>
      <c r="K1720" s="4" t="str">
        <f>VLOOKUP(J1720,Cleaned_ProductTable!$A:$F,2,FALSE())</f>
        <v>Essential Oil Diffuser</v>
      </c>
      <c r="L1720" s="4" t="str">
        <f>VLOOKUP(J1720,Cleaned_ProductTable!$A:$F,3,FALSE())</f>
        <v>Home</v>
      </c>
      <c r="M1720" s="4" t="str">
        <f>VLOOKUP(J1720,Cleaned_ProductTable!$A:$F,4,FALSE())</f>
        <v>Hernandez Inc</v>
      </c>
      <c r="N1720" s="4">
        <f>VLOOKUP(J1720,Cleaned_ProductTable!$A:$F,5,FALSE())</f>
        <v>325.26</v>
      </c>
      <c r="O1720" s="4" t="str">
        <f>Cleaned_SalesTable!E1720</f>
        <v>STORE3</v>
      </c>
      <c r="P1720" s="4" t="str">
        <f>VLOOKUP(O1720,Cleaned_StoreTable!$A:$F,2,FALSE())</f>
        <v>Johnson-Wright</v>
      </c>
      <c r="Q1720" s="4" t="str">
        <f>VLOOKUP(O1720,Cleaned_StoreTable!$A:$F,3,FALSE())</f>
        <v>North</v>
      </c>
      <c r="R1720" s="4" t="str">
        <f>VLOOKUP(O1720,Cleaned_StoreTable!$A:$F,5,FALSE())</f>
        <v>Outlet</v>
      </c>
      <c r="S1720" s="4">
        <f>Cleaned_SalesTable!F1720</f>
        <v>4</v>
      </c>
      <c r="T1720" s="9">
        <f>Cleaned_SalesTable!G1720</f>
        <v>346.37</v>
      </c>
      <c r="U1720" s="8">
        <f>Cleaned_SalesTable!H1720</f>
        <v>0.18</v>
      </c>
      <c r="V1720" s="4" t="str">
        <f>Cleaned_SalesTable!I1720</f>
        <v>COD</v>
      </c>
      <c r="W1720" s="9">
        <f>Cleaned_SalesTable!J1720</f>
        <v>1136.0935999999999</v>
      </c>
      <c r="X1720" s="9">
        <f t="shared" si="158"/>
        <v>1301.04</v>
      </c>
      <c r="Y1720" s="9">
        <f t="shared" si="159"/>
        <v>-164.95</v>
      </c>
      <c r="Z1720" s="10">
        <f t="shared" si="160"/>
        <v>-0.1452</v>
      </c>
      <c r="AA1720" s="4" t="str">
        <f t="shared" si="161"/>
        <v>High Value</v>
      </c>
    </row>
    <row r="1721" spans="1:27" ht="15" customHeight="1" x14ac:dyDescent="0.3">
      <c r="A1721" s="4" t="str">
        <f>Cleaned_SalesTable!A1721</f>
        <v>SALE1719</v>
      </c>
      <c r="B1721" s="26">
        <f>Cleaned_SalesTable!B1721</f>
        <v>45702</v>
      </c>
      <c r="C1721" s="4" t="str">
        <f t="shared" si="156"/>
        <v>Feb-2025</v>
      </c>
      <c r="D1721" s="24">
        <f t="shared" si="157"/>
        <v>2025</v>
      </c>
      <c r="E1721" s="4" t="str">
        <f>Cleaned_SalesTable!C1721</f>
        <v>CUST1007</v>
      </c>
      <c r="F1721" s="4" t="str">
        <f>VLOOKUP(E1721,Cleaned_CustomerTable!$A:$H,2,FALSE())</f>
        <v>Daniel Boyd</v>
      </c>
      <c r="G1721" s="24">
        <f>VLOOKUP(E1721,Cleaned_CustomerTable!$A:$H,3,FALSE())</f>
        <v>29</v>
      </c>
      <c r="H1721" s="4" t="str">
        <f>VLOOKUP(E1721,Cleaned_CustomerTable!$A:$H,8,FALSE())</f>
        <v>Bronze</v>
      </c>
      <c r="I1721" s="4" t="str">
        <f>VLOOKUP(E1721,Cleaned_CustomerTable!$A:$H,6,FALSE())</f>
        <v>West Virginia</v>
      </c>
      <c r="J1721" s="4" t="str">
        <f>Cleaned_SalesTable!D1721</f>
        <v>PROD55</v>
      </c>
      <c r="K1721" s="4" t="str">
        <f>VLOOKUP(J1721,Cleaned_ProductTable!$A:$F,2,FALSE())</f>
        <v>Ceramic Plant Pot</v>
      </c>
      <c r="L1721" s="4" t="str">
        <f>VLOOKUP(J1721,Cleaned_ProductTable!$A:$F,3,FALSE())</f>
        <v>Home</v>
      </c>
      <c r="M1721" s="4" t="str">
        <f>VLOOKUP(J1721,Cleaned_ProductTable!$A:$F,4,FALSE())</f>
        <v>Hatfield, Baird and Torres</v>
      </c>
      <c r="N1721" s="4">
        <f>VLOOKUP(J1721,Cleaned_ProductTable!$A:$F,5,FALSE())</f>
        <v>81.75</v>
      </c>
      <c r="O1721" s="4" t="str">
        <f>Cleaned_SalesTable!E1721</f>
        <v>STORE12</v>
      </c>
      <c r="P1721" s="4" t="str">
        <f>VLOOKUP(O1721,Cleaned_StoreTable!$A:$F,2,FALSE())</f>
        <v>Thomas, Bridges and Harris</v>
      </c>
      <c r="Q1721" s="4" t="str">
        <f>VLOOKUP(O1721,Cleaned_StoreTable!$A:$F,3,FALSE())</f>
        <v>North</v>
      </c>
      <c r="R1721" s="4" t="str">
        <f>VLOOKUP(O1721,Cleaned_StoreTable!$A:$F,5,FALSE())</f>
        <v>Online</v>
      </c>
      <c r="S1721" s="4">
        <f>Cleaned_SalesTable!F1721</f>
        <v>1</v>
      </c>
      <c r="T1721" s="9">
        <f>Cleaned_SalesTable!G1721</f>
        <v>846.3</v>
      </c>
      <c r="U1721" s="8">
        <f>Cleaned_SalesTable!H1721</f>
        <v>0.14000000000000001</v>
      </c>
      <c r="V1721" s="4" t="str">
        <f>Cleaned_SalesTable!I1721</f>
        <v>PayPal</v>
      </c>
      <c r="W1721" s="9">
        <f>Cleaned_SalesTable!J1721</f>
        <v>727.81799999999998</v>
      </c>
      <c r="X1721" s="9">
        <f t="shared" si="158"/>
        <v>81.75</v>
      </c>
      <c r="Y1721" s="9">
        <f t="shared" si="159"/>
        <v>646.07000000000005</v>
      </c>
      <c r="Z1721" s="10">
        <f t="shared" si="160"/>
        <v>0.88770000000000004</v>
      </c>
      <c r="AA1721" s="4" t="str">
        <f t="shared" si="161"/>
        <v>Standard</v>
      </c>
    </row>
    <row r="1722" spans="1:27" ht="15" customHeight="1" x14ac:dyDescent="0.3">
      <c r="A1722" s="4" t="str">
        <f>Cleaned_SalesTable!A1722</f>
        <v>SALE1720</v>
      </c>
      <c r="B1722" s="26">
        <f>Cleaned_SalesTable!B1722</f>
        <v>45624</v>
      </c>
      <c r="C1722" s="4" t="str">
        <f t="shared" si="156"/>
        <v>Nov-2024</v>
      </c>
      <c r="D1722" s="24">
        <f t="shared" si="157"/>
        <v>2024</v>
      </c>
      <c r="E1722" s="4" t="str">
        <f>Cleaned_SalesTable!C1722</f>
        <v>CUST1432</v>
      </c>
      <c r="F1722" s="4" t="str">
        <f>VLOOKUP(E1722,Cleaned_CustomerTable!$A:$H,2,FALSE())</f>
        <v>Summer Weiss</v>
      </c>
      <c r="G1722" s="24">
        <f>VLOOKUP(E1722,Cleaned_CustomerTable!$A:$H,3,FALSE())</f>
        <v>37</v>
      </c>
      <c r="H1722" s="4" t="str">
        <f>VLOOKUP(E1722,Cleaned_CustomerTable!$A:$H,8,FALSE())</f>
        <v>Bronze</v>
      </c>
      <c r="I1722" s="4" t="str">
        <f>VLOOKUP(E1722,Cleaned_CustomerTable!$A:$H,6,FALSE())</f>
        <v>New Jersey</v>
      </c>
      <c r="J1722" s="4" t="str">
        <f>Cleaned_SalesTable!D1722</f>
        <v>PROD0</v>
      </c>
      <c r="K1722" s="4" t="str">
        <f>VLOOKUP(J1722,Cleaned_ProductTable!$A:$F,2,FALSE())</f>
        <v>Brother Laser Printer</v>
      </c>
      <c r="L1722" s="4" t="str">
        <f>VLOOKUP(J1722,Cleaned_ProductTable!$A:$F,3,FALSE())</f>
        <v>Electronics</v>
      </c>
      <c r="M1722" s="4" t="str">
        <f>VLOOKUP(J1722,Cleaned_ProductTable!$A:$F,4,FALSE())</f>
        <v>Hunt Inc</v>
      </c>
      <c r="N1722" s="4">
        <f>VLOOKUP(J1722,Cleaned_ProductTable!$A:$F,5,FALSE())</f>
        <v>112.42</v>
      </c>
      <c r="O1722" s="4" t="str">
        <f>Cleaned_SalesTable!E1722</f>
        <v>STORE19</v>
      </c>
      <c r="P1722" s="4" t="str">
        <f>VLOOKUP(O1722,Cleaned_StoreTable!$A:$F,2,FALSE())</f>
        <v>Mann-Austin</v>
      </c>
      <c r="Q1722" s="4" t="str">
        <f>VLOOKUP(O1722,Cleaned_StoreTable!$A:$F,3,FALSE())</f>
        <v>East</v>
      </c>
      <c r="R1722" s="4" t="str">
        <f>VLOOKUP(O1722,Cleaned_StoreTable!$A:$F,5,FALSE())</f>
        <v>Online</v>
      </c>
      <c r="S1722" s="4">
        <f>Cleaned_SalesTable!F1722</f>
        <v>1</v>
      </c>
      <c r="T1722" s="9">
        <f>Cleaned_SalesTable!G1722</f>
        <v>458.97</v>
      </c>
      <c r="U1722" s="8">
        <f>Cleaned_SalesTable!H1722</f>
        <v>0.1</v>
      </c>
      <c r="V1722" s="4" t="str">
        <f>Cleaned_SalesTable!I1722</f>
        <v>PayPal</v>
      </c>
      <c r="W1722" s="9">
        <f>Cleaned_SalesTable!J1722</f>
        <v>413.07299999999998</v>
      </c>
      <c r="X1722" s="9">
        <f t="shared" si="158"/>
        <v>112.42</v>
      </c>
      <c r="Y1722" s="9">
        <f t="shared" si="159"/>
        <v>300.64999999999998</v>
      </c>
      <c r="Z1722" s="10">
        <f t="shared" si="160"/>
        <v>0.7278</v>
      </c>
      <c r="AA1722" s="4" t="str">
        <f t="shared" si="161"/>
        <v>Standard</v>
      </c>
    </row>
    <row r="1723" spans="1:27" ht="15" customHeight="1" x14ac:dyDescent="0.3">
      <c r="A1723" s="4" t="str">
        <f>Cleaned_SalesTable!A1723</f>
        <v>SALE1721</v>
      </c>
      <c r="B1723" s="26">
        <f>Cleaned_SalesTable!B1723</f>
        <v>45736</v>
      </c>
      <c r="C1723" s="4" t="str">
        <f t="shared" si="156"/>
        <v>Mar-2025</v>
      </c>
      <c r="D1723" s="24">
        <f t="shared" si="157"/>
        <v>2025</v>
      </c>
      <c r="E1723" s="4" t="str">
        <f>Cleaned_SalesTable!C1723</f>
        <v>CUST1289</v>
      </c>
      <c r="F1723" s="4" t="str">
        <f>VLOOKUP(E1723,Cleaned_CustomerTable!$A:$H,2,FALSE())</f>
        <v>Jennifer Figueroa</v>
      </c>
      <c r="G1723" s="24">
        <f>VLOOKUP(E1723,Cleaned_CustomerTable!$A:$H,3,FALSE())</f>
        <v>45</v>
      </c>
      <c r="H1723" s="4" t="str">
        <f>VLOOKUP(E1723,Cleaned_CustomerTable!$A:$H,8,FALSE())</f>
        <v>Bronze</v>
      </c>
      <c r="I1723" s="4" t="str">
        <f>VLOOKUP(E1723,Cleaned_CustomerTable!$A:$H,6,FALSE())</f>
        <v>Ohio</v>
      </c>
      <c r="J1723" s="4" t="str">
        <f>Cleaned_SalesTable!D1723</f>
        <v>PROD43</v>
      </c>
      <c r="K1723" s="4" t="str">
        <f>VLOOKUP(J1723,Cleaned_ProductTable!$A:$F,2,FALSE())</f>
        <v>USB External Hard Drive</v>
      </c>
      <c r="L1723" s="4" t="str">
        <f>VLOOKUP(J1723,Cleaned_ProductTable!$A:$F,3,FALSE())</f>
        <v>Electronics</v>
      </c>
      <c r="M1723" s="4" t="str">
        <f>VLOOKUP(J1723,Cleaned_ProductTable!$A:$F,4,FALSE())</f>
        <v>Robinson Inc</v>
      </c>
      <c r="N1723" s="4">
        <f>VLOOKUP(J1723,Cleaned_ProductTable!$A:$F,5,FALSE())</f>
        <v>253.33</v>
      </c>
      <c r="O1723" s="4" t="str">
        <f>Cleaned_SalesTable!E1723</f>
        <v>STORE7</v>
      </c>
      <c r="P1723" s="4" t="str">
        <f>VLOOKUP(O1723,Cleaned_StoreTable!$A:$F,2,FALSE())</f>
        <v>Martinez-Mullins</v>
      </c>
      <c r="Q1723" s="4" t="str">
        <f>VLOOKUP(O1723,Cleaned_StoreTable!$A:$F,3,FALSE())</f>
        <v>South</v>
      </c>
      <c r="R1723" s="4" t="str">
        <f>VLOOKUP(O1723,Cleaned_StoreTable!$A:$F,5,FALSE())</f>
        <v>Online</v>
      </c>
      <c r="S1723" s="4">
        <f>Cleaned_SalesTable!F1723</f>
        <v>2</v>
      </c>
      <c r="T1723" s="9">
        <f>Cleaned_SalesTable!G1723</f>
        <v>536.61</v>
      </c>
      <c r="U1723" s="8">
        <f>Cleaned_SalesTable!H1723</f>
        <v>0.14000000000000001</v>
      </c>
      <c r="V1723" s="4" t="str">
        <f>Cleaned_SalesTable!I1723</f>
        <v>Credit Card</v>
      </c>
      <c r="W1723" s="9">
        <f>Cleaned_SalesTable!J1723</f>
        <v>922.9692</v>
      </c>
      <c r="X1723" s="9">
        <f t="shared" si="158"/>
        <v>506.66</v>
      </c>
      <c r="Y1723" s="9">
        <f t="shared" si="159"/>
        <v>416.31</v>
      </c>
      <c r="Z1723" s="10">
        <f t="shared" si="160"/>
        <v>0.4511</v>
      </c>
      <c r="AA1723" s="4" t="str">
        <f t="shared" si="161"/>
        <v>Standard</v>
      </c>
    </row>
    <row r="1724" spans="1:27" ht="15" customHeight="1" x14ac:dyDescent="0.3">
      <c r="A1724" s="4" t="str">
        <f>Cleaned_SalesTable!A1724</f>
        <v>SALE1722</v>
      </c>
      <c r="B1724" s="26">
        <f>Cleaned_SalesTable!B1724</f>
        <v>45709</v>
      </c>
      <c r="C1724" s="4" t="str">
        <f t="shared" si="156"/>
        <v>Feb-2025</v>
      </c>
      <c r="D1724" s="24">
        <f t="shared" si="157"/>
        <v>2025</v>
      </c>
      <c r="E1724" s="4" t="str">
        <f>Cleaned_SalesTable!C1724</f>
        <v>CUST1420</v>
      </c>
      <c r="F1724" s="4" t="str">
        <f>VLOOKUP(E1724,Cleaned_CustomerTable!$A:$H,2,FALSE())</f>
        <v>Dr. Tamara White Md</v>
      </c>
      <c r="G1724" s="24">
        <f>VLOOKUP(E1724,Cleaned_CustomerTable!$A:$H,3,FALSE())</f>
        <v>60</v>
      </c>
      <c r="H1724" s="4" t="str">
        <f>VLOOKUP(E1724,Cleaned_CustomerTable!$A:$H,8,FALSE())</f>
        <v>Bronze</v>
      </c>
      <c r="I1724" s="4" t="str">
        <f>VLOOKUP(E1724,Cleaned_CustomerTable!$A:$H,6,FALSE())</f>
        <v>North Carolina</v>
      </c>
      <c r="J1724" s="4" t="str">
        <f>Cleaned_SalesTable!D1724</f>
        <v>PROD58</v>
      </c>
      <c r="K1724" s="4" t="str">
        <f>VLOOKUP(J1724,Cleaned_ProductTable!$A:$F,2,FALSE())</f>
        <v>Womens Cotton Scarf</v>
      </c>
      <c r="L1724" s="4" t="str">
        <f>VLOOKUP(J1724,Cleaned_ProductTable!$A:$F,3,FALSE())</f>
        <v>Clothing</v>
      </c>
      <c r="M1724" s="4" t="str">
        <f>VLOOKUP(J1724,Cleaned_ProductTable!$A:$F,4,FALSE())</f>
        <v>Shepherd-Gould</v>
      </c>
      <c r="N1724" s="4">
        <f>VLOOKUP(J1724,Cleaned_ProductTable!$A:$F,5,FALSE())</f>
        <v>113.83</v>
      </c>
      <c r="O1724" s="4" t="str">
        <f>Cleaned_SalesTable!E1724</f>
        <v>STORE0</v>
      </c>
      <c r="P1724" s="4" t="str">
        <f>VLOOKUP(O1724,Cleaned_StoreTable!$A:$F,2,FALSE())</f>
        <v>Rivera-Warner</v>
      </c>
      <c r="Q1724" s="4" t="str">
        <f>VLOOKUP(O1724,Cleaned_StoreTable!$A:$F,3,FALSE())</f>
        <v>East</v>
      </c>
      <c r="R1724" s="4" t="str">
        <f>VLOOKUP(O1724,Cleaned_StoreTable!$A:$F,5,FALSE())</f>
        <v>Flagship</v>
      </c>
      <c r="S1724" s="4">
        <f>Cleaned_SalesTable!F1724</f>
        <v>3</v>
      </c>
      <c r="T1724" s="9">
        <f>Cleaned_SalesTable!G1724</f>
        <v>130.41</v>
      </c>
      <c r="U1724" s="8">
        <f>Cleaned_SalesTable!H1724</f>
        <v>0.14000000000000001</v>
      </c>
      <c r="V1724" s="4" t="str">
        <f>Cleaned_SalesTable!I1724</f>
        <v>PayPal</v>
      </c>
      <c r="W1724" s="9">
        <f>Cleaned_SalesTable!J1724</f>
        <v>336.45780000000002</v>
      </c>
      <c r="X1724" s="9">
        <f t="shared" si="158"/>
        <v>341.49</v>
      </c>
      <c r="Y1724" s="9">
        <f t="shared" si="159"/>
        <v>-5.03</v>
      </c>
      <c r="Z1724" s="10">
        <f t="shared" si="160"/>
        <v>-1.49E-2</v>
      </c>
      <c r="AA1724" s="4" t="str">
        <f t="shared" si="161"/>
        <v>Standard</v>
      </c>
    </row>
    <row r="1725" spans="1:27" ht="15" customHeight="1" x14ac:dyDescent="0.3">
      <c r="A1725" s="4" t="str">
        <f>Cleaned_SalesTable!A1725</f>
        <v>SALE1723</v>
      </c>
      <c r="B1725" s="26">
        <f>Cleaned_SalesTable!B1725</f>
        <v>45738</v>
      </c>
      <c r="C1725" s="4" t="str">
        <f t="shared" si="156"/>
        <v>Mar-2025</v>
      </c>
      <c r="D1725" s="24">
        <f t="shared" si="157"/>
        <v>2025</v>
      </c>
      <c r="E1725" s="4" t="str">
        <f>Cleaned_SalesTable!C1725</f>
        <v>CUST1496</v>
      </c>
      <c r="F1725" s="4" t="str">
        <f>VLOOKUP(E1725,Cleaned_CustomerTable!$A:$H,2,FALSE())</f>
        <v>Christopher Ford</v>
      </c>
      <c r="G1725" s="24">
        <f>VLOOKUP(E1725,Cleaned_CustomerTable!$A:$H,3,FALSE())</f>
        <v>56</v>
      </c>
      <c r="H1725" s="4" t="str">
        <f>VLOOKUP(E1725,Cleaned_CustomerTable!$A:$H,8,FALSE())</f>
        <v>Bronze</v>
      </c>
      <c r="I1725" s="4" t="str">
        <f>VLOOKUP(E1725,Cleaned_CustomerTable!$A:$H,6,FALSE())</f>
        <v>Ohio</v>
      </c>
      <c r="J1725" s="4" t="str">
        <f>Cleaned_SalesTable!D1725</f>
        <v>PROD89</v>
      </c>
      <c r="K1725" s="4" t="str">
        <f>VLOOKUP(J1725,Cleaned_ProductTable!$A:$F,2,FALSE())</f>
        <v>Face Foundation Kit</v>
      </c>
      <c r="L1725" s="4" t="str">
        <f>VLOOKUP(J1725,Cleaned_ProductTable!$A:$F,3,FALSE())</f>
        <v>Beauty</v>
      </c>
      <c r="M1725" s="4" t="str">
        <f>VLOOKUP(J1725,Cleaned_ProductTable!$A:$F,4,FALSE())</f>
        <v>Taylor-Elliott</v>
      </c>
      <c r="N1725" s="4">
        <f>VLOOKUP(J1725,Cleaned_ProductTable!$A:$F,5,FALSE())</f>
        <v>183.04</v>
      </c>
      <c r="O1725" s="4" t="str">
        <f>Cleaned_SalesTable!E1725</f>
        <v>STORE12</v>
      </c>
      <c r="P1725" s="4" t="str">
        <f>VLOOKUP(O1725,Cleaned_StoreTable!$A:$F,2,FALSE())</f>
        <v>Thomas, Bridges and Harris</v>
      </c>
      <c r="Q1725" s="4" t="str">
        <f>VLOOKUP(O1725,Cleaned_StoreTable!$A:$F,3,FALSE())</f>
        <v>North</v>
      </c>
      <c r="R1725" s="4" t="str">
        <f>VLOOKUP(O1725,Cleaned_StoreTable!$A:$F,5,FALSE())</f>
        <v>Online</v>
      </c>
      <c r="S1725" s="4">
        <f>Cleaned_SalesTable!F1725</f>
        <v>4</v>
      </c>
      <c r="T1725" s="9">
        <f>Cleaned_SalesTable!G1725</f>
        <v>706.67</v>
      </c>
      <c r="U1725" s="8">
        <f>Cleaned_SalesTable!H1725</f>
        <v>0.01</v>
      </c>
      <c r="V1725" s="4" t="str">
        <f>Cleaned_SalesTable!I1725</f>
        <v>Credit Card</v>
      </c>
      <c r="W1725" s="9">
        <f>Cleaned_SalesTable!J1725</f>
        <v>2798.4132</v>
      </c>
      <c r="X1725" s="9">
        <f t="shared" si="158"/>
        <v>732.16</v>
      </c>
      <c r="Y1725" s="9">
        <f t="shared" si="159"/>
        <v>2066.25</v>
      </c>
      <c r="Z1725" s="10">
        <f t="shared" si="160"/>
        <v>0.73839999999999995</v>
      </c>
      <c r="AA1725" s="4" t="str">
        <f t="shared" si="161"/>
        <v>High Value</v>
      </c>
    </row>
    <row r="1726" spans="1:27" ht="15" customHeight="1" x14ac:dyDescent="0.3">
      <c r="A1726" s="4" t="str">
        <f>Cleaned_SalesTable!A1726</f>
        <v>SALE1724</v>
      </c>
      <c r="B1726" s="26">
        <f>Cleaned_SalesTable!B1726</f>
        <v>45685</v>
      </c>
      <c r="C1726" s="4" t="str">
        <f t="shared" si="156"/>
        <v>Jan-2025</v>
      </c>
      <c r="D1726" s="24">
        <f t="shared" si="157"/>
        <v>2025</v>
      </c>
      <c r="E1726" s="4" t="str">
        <f>Cleaned_SalesTable!C1726</f>
        <v>CUST1392</v>
      </c>
      <c r="F1726" s="4" t="str">
        <f>VLOOKUP(E1726,Cleaned_CustomerTable!$A:$H,2,FALSE())</f>
        <v>Jacqueline Payne</v>
      </c>
      <c r="G1726" s="24">
        <f>VLOOKUP(E1726,Cleaned_CustomerTable!$A:$H,3,FALSE())</f>
        <v>46</v>
      </c>
      <c r="H1726" s="4" t="str">
        <f>VLOOKUP(E1726,Cleaned_CustomerTable!$A:$H,8,FALSE())</f>
        <v>Gold</v>
      </c>
      <c r="I1726" s="4" t="str">
        <f>VLOOKUP(E1726,Cleaned_CustomerTable!$A:$H,6,FALSE())</f>
        <v>Missouri</v>
      </c>
      <c r="J1726" s="4" t="str">
        <f>Cleaned_SalesTable!D1726</f>
        <v>PROD27</v>
      </c>
      <c r="K1726" s="4" t="str">
        <f>VLOOKUP(J1726,Cleaned_ProductTable!$A:$F,2,FALSE())</f>
        <v>Decorative Floor Vase</v>
      </c>
      <c r="L1726" s="4" t="str">
        <f>VLOOKUP(J1726,Cleaned_ProductTable!$A:$F,3,FALSE())</f>
        <v>Home</v>
      </c>
      <c r="M1726" s="4" t="str">
        <f>VLOOKUP(J1726,Cleaned_ProductTable!$A:$F,4,FALSE())</f>
        <v>Khan, Jones and Paul</v>
      </c>
      <c r="N1726" s="4">
        <f>VLOOKUP(J1726,Cleaned_ProductTable!$A:$F,5,FALSE())</f>
        <v>234.81</v>
      </c>
      <c r="O1726" s="4" t="str">
        <f>Cleaned_SalesTable!E1726</f>
        <v>STORE3</v>
      </c>
      <c r="P1726" s="4" t="str">
        <f>VLOOKUP(O1726,Cleaned_StoreTable!$A:$F,2,FALSE())</f>
        <v>Johnson-Wright</v>
      </c>
      <c r="Q1726" s="4" t="str">
        <f>VLOOKUP(O1726,Cleaned_StoreTable!$A:$F,3,FALSE())</f>
        <v>North</v>
      </c>
      <c r="R1726" s="4" t="str">
        <f>VLOOKUP(O1726,Cleaned_StoreTable!$A:$F,5,FALSE())</f>
        <v>Outlet</v>
      </c>
      <c r="S1726" s="4">
        <f>Cleaned_SalesTable!F1726</f>
        <v>3</v>
      </c>
      <c r="T1726" s="9">
        <f>Cleaned_SalesTable!G1726</f>
        <v>523.45000000000005</v>
      </c>
      <c r="U1726" s="8">
        <f>Cleaned_SalesTable!H1726</f>
        <v>0.17</v>
      </c>
      <c r="V1726" s="4" t="str">
        <f>Cleaned_SalesTable!I1726</f>
        <v>Credit Card</v>
      </c>
      <c r="W1726" s="9">
        <f>Cleaned_SalesTable!J1726</f>
        <v>1303.3905</v>
      </c>
      <c r="X1726" s="9">
        <f t="shared" si="158"/>
        <v>704.43</v>
      </c>
      <c r="Y1726" s="9">
        <f t="shared" si="159"/>
        <v>598.96</v>
      </c>
      <c r="Z1726" s="10">
        <f t="shared" si="160"/>
        <v>0.45950000000000002</v>
      </c>
      <c r="AA1726" s="4" t="str">
        <f t="shared" si="161"/>
        <v>High Value</v>
      </c>
    </row>
    <row r="1727" spans="1:27" ht="15" customHeight="1" x14ac:dyDescent="0.3">
      <c r="A1727" s="4" t="str">
        <f>Cleaned_SalesTable!A1727</f>
        <v>SALE1725</v>
      </c>
      <c r="B1727" s="26">
        <f>Cleaned_SalesTable!B1727</f>
        <v>45701</v>
      </c>
      <c r="C1727" s="4" t="str">
        <f t="shared" si="156"/>
        <v>Feb-2025</v>
      </c>
      <c r="D1727" s="24">
        <f t="shared" si="157"/>
        <v>2025</v>
      </c>
      <c r="E1727" s="4" t="str">
        <f>Cleaned_SalesTable!C1727</f>
        <v>CUST1009</v>
      </c>
      <c r="F1727" s="4" t="str">
        <f>VLOOKUP(E1727,Cleaned_CustomerTable!$A:$H,2,FALSE())</f>
        <v>Ms. Maria Leach</v>
      </c>
      <c r="G1727" s="24">
        <f>VLOOKUP(E1727,Cleaned_CustomerTable!$A:$H,3,FALSE())</f>
        <v>64</v>
      </c>
      <c r="H1727" s="4" t="str">
        <f>VLOOKUP(E1727,Cleaned_CustomerTable!$A:$H,8,FALSE())</f>
        <v>Platinum</v>
      </c>
      <c r="I1727" s="4" t="str">
        <f>VLOOKUP(E1727,Cleaned_CustomerTable!$A:$H,6,FALSE())</f>
        <v>Pennsylvania</v>
      </c>
      <c r="J1727" s="4" t="str">
        <f>Cleaned_SalesTable!D1727</f>
        <v>PROD91</v>
      </c>
      <c r="K1727" s="4" t="str">
        <f>VLOOKUP(J1727,Cleaned_ProductTable!$A:$F,2,FALSE())</f>
        <v>Women's High Heels</v>
      </c>
      <c r="L1727" s="4" t="str">
        <f>VLOOKUP(J1727,Cleaned_ProductTable!$A:$F,3,FALSE())</f>
        <v>Clothing</v>
      </c>
      <c r="M1727" s="4" t="str">
        <f>VLOOKUP(J1727,Cleaned_ProductTable!$A:$F,4,FALSE())</f>
        <v>Smith-Charles</v>
      </c>
      <c r="N1727" s="4">
        <f>VLOOKUP(J1727,Cleaned_ProductTable!$A:$F,5,FALSE())</f>
        <v>438.25</v>
      </c>
      <c r="O1727" s="4" t="str">
        <f>Cleaned_SalesTable!E1727</f>
        <v>STORE18</v>
      </c>
      <c r="P1727" s="4" t="str">
        <f>VLOOKUP(O1727,Cleaned_StoreTable!$A:$F,2,FALSE())</f>
        <v>Guerrero-Schmitt</v>
      </c>
      <c r="Q1727" s="4" t="str">
        <f>VLOOKUP(O1727,Cleaned_StoreTable!$A:$F,3,FALSE())</f>
        <v>East</v>
      </c>
      <c r="R1727" s="4" t="str">
        <f>VLOOKUP(O1727,Cleaned_StoreTable!$A:$F,5,FALSE())</f>
        <v>Flagship</v>
      </c>
      <c r="S1727" s="4">
        <f>Cleaned_SalesTable!F1727</f>
        <v>3</v>
      </c>
      <c r="T1727" s="9">
        <f>Cleaned_SalesTable!G1727</f>
        <v>482.2</v>
      </c>
      <c r="U1727" s="8">
        <f>Cleaned_SalesTable!H1727</f>
        <v>0.23</v>
      </c>
      <c r="V1727" s="4" t="str">
        <f>Cleaned_SalesTable!I1727</f>
        <v>COD</v>
      </c>
      <c r="W1727" s="9">
        <f>Cleaned_SalesTable!J1727</f>
        <v>1113.8820000000001</v>
      </c>
      <c r="X1727" s="9">
        <f t="shared" si="158"/>
        <v>1314.75</v>
      </c>
      <c r="Y1727" s="9">
        <f t="shared" si="159"/>
        <v>-200.87</v>
      </c>
      <c r="Z1727" s="10">
        <f t="shared" si="160"/>
        <v>-0.18029999999999999</v>
      </c>
      <c r="AA1727" s="4" t="str">
        <f t="shared" si="161"/>
        <v>High Value</v>
      </c>
    </row>
    <row r="1728" spans="1:27" ht="15" customHeight="1" x14ac:dyDescent="0.3">
      <c r="A1728" s="4" t="str">
        <f>Cleaned_SalesTable!A1728</f>
        <v>SALE1726</v>
      </c>
      <c r="B1728" s="26">
        <f>Cleaned_SalesTable!B1728</f>
        <v>45745</v>
      </c>
      <c r="C1728" s="4" t="str">
        <f t="shared" si="156"/>
        <v>Mar-2025</v>
      </c>
      <c r="D1728" s="24">
        <f t="shared" si="157"/>
        <v>2025</v>
      </c>
      <c r="E1728" s="4" t="str">
        <f>Cleaned_SalesTable!C1728</f>
        <v>CUST1124</v>
      </c>
      <c r="F1728" s="4" t="str">
        <f>VLOOKUP(E1728,Cleaned_CustomerTable!$A:$H,2,FALSE())</f>
        <v>Donald Lee</v>
      </c>
      <c r="G1728" s="24">
        <f>VLOOKUP(E1728,Cleaned_CustomerTable!$A:$H,3,FALSE())</f>
        <v>26</v>
      </c>
      <c r="H1728" s="4" t="str">
        <f>VLOOKUP(E1728,Cleaned_CustomerTable!$A:$H,8,FALSE())</f>
        <v>Bronze</v>
      </c>
      <c r="I1728" s="4" t="str">
        <f>VLOOKUP(E1728,Cleaned_CustomerTable!$A:$H,6,FALSE())</f>
        <v>Illinois</v>
      </c>
      <c r="J1728" s="4" t="str">
        <f>Cleaned_SalesTable!D1728</f>
        <v>PROD63</v>
      </c>
      <c r="K1728" s="4" t="str">
        <f>VLOOKUP(J1728,Cleaned_ProductTable!$A:$F,2,FALSE())</f>
        <v>Organic Sunscreen Lotion</v>
      </c>
      <c r="L1728" s="4" t="str">
        <f>VLOOKUP(J1728,Cleaned_ProductTable!$A:$F,3,FALSE())</f>
        <v>Beauty</v>
      </c>
      <c r="M1728" s="4" t="str">
        <f>VLOOKUP(J1728,Cleaned_ProductTable!$A:$F,4,FALSE())</f>
        <v>Anderson-Riley</v>
      </c>
      <c r="N1728" s="4">
        <f>VLOOKUP(J1728,Cleaned_ProductTable!$A:$F,5,FALSE())</f>
        <v>266.86</v>
      </c>
      <c r="O1728" s="4" t="str">
        <f>Cleaned_SalesTable!E1728</f>
        <v>STORE5</v>
      </c>
      <c r="P1728" s="4" t="str">
        <f>VLOOKUP(O1728,Cleaned_StoreTable!$A:$F,2,FALSE())</f>
        <v>Gray Ltd</v>
      </c>
      <c r="Q1728" s="4" t="str">
        <f>VLOOKUP(O1728,Cleaned_StoreTable!$A:$F,3,FALSE())</f>
        <v>North</v>
      </c>
      <c r="R1728" s="4" t="str">
        <f>VLOOKUP(O1728,Cleaned_StoreTable!$A:$F,5,FALSE())</f>
        <v>Outlet</v>
      </c>
      <c r="S1728" s="4">
        <f>Cleaned_SalesTable!F1728</f>
        <v>4</v>
      </c>
      <c r="T1728" s="9">
        <f>Cleaned_SalesTable!G1728</f>
        <v>688.86</v>
      </c>
      <c r="U1728" s="8">
        <f>Cleaned_SalesTable!H1728</f>
        <v>0.02</v>
      </c>
      <c r="V1728" s="4" t="str">
        <f>Cleaned_SalesTable!I1728</f>
        <v>COD</v>
      </c>
      <c r="W1728" s="9">
        <f>Cleaned_SalesTable!J1728</f>
        <v>2700.3312000000001</v>
      </c>
      <c r="X1728" s="9">
        <f t="shared" si="158"/>
        <v>1067.44</v>
      </c>
      <c r="Y1728" s="9">
        <f t="shared" si="159"/>
        <v>1632.89</v>
      </c>
      <c r="Z1728" s="10">
        <f t="shared" si="160"/>
        <v>0.60470000000000002</v>
      </c>
      <c r="AA1728" s="4" t="str">
        <f t="shared" si="161"/>
        <v>High Value</v>
      </c>
    </row>
    <row r="1729" spans="1:27" ht="15" customHeight="1" x14ac:dyDescent="0.3">
      <c r="A1729" s="4" t="str">
        <f>Cleaned_SalesTable!A1729</f>
        <v>SALE1727</v>
      </c>
      <c r="B1729" s="26">
        <f>Cleaned_SalesTable!B1729</f>
        <v>45214</v>
      </c>
      <c r="C1729" s="4" t="str">
        <f t="shared" si="156"/>
        <v>Oct-2023</v>
      </c>
      <c r="D1729" s="24">
        <f t="shared" si="157"/>
        <v>2023</v>
      </c>
      <c r="E1729" s="4" t="str">
        <f>Cleaned_SalesTable!C1729</f>
        <v>CUST1023</v>
      </c>
      <c r="F1729" s="4" t="str">
        <f>VLOOKUP(E1729,Cleaned_CustomerTable!$A:$H,2,FALSE())</f>
        <v>Jonathan Steele</v>
      </c>
      <c r="G1729" s="24">
        <f>VLOOKUP(E1729,Cleaned_CustomerTable!$A:$H,3,FALSE())</f>
        <v>52</v>
      </c>
      <c r="H1729" s="4" t="str">
        <f>VLOOKUP(E1729,Cleaned_CustomerTable!$A:$H,8,FALSE())</f>
        <v>Silver</v>
      </c>
      <c r="I1729" s="4" t="str">
        <f>VLOOKUP(E1729,Cleaned_CustomerTable!$A:$H,6,FALSE())</f>
        <v>Oregon</v>
      </c>
      <c r="J1729" s="4" t="str">
        <f>Cleaned_SalesTable!D1729</f>
        <v>PROD12</v>
      </c>
      <c r="K1729" s="4" t="str">
        <f>VLOOKUP(J1729,Cleaned_ProductTable!$A:$F,2,FALSE())</f>
        <v>Hair Strengthening Shampoo</v>
      </c>
      <c r="L1729" s="4" t="str">
        <f>VLOOKUP(J1729,Cleaned_ProductTable!$A:$F,3,FALSE())</f>
        <v>Beauty</v>
      </c>
      <c r="M1729" s="4" t="str">
        <f>VLOOKUP(J1729,Cleaned_ProductTable!$A:$F,4,FALSE())</f>
        <v>Rice LLC</v>
      </c>
      <c r="N1729" s="4">
        <f>VLOOKUP(J1729,Cleaned_ProductTable!$A:$F,5,FALSE())</f>
        <v>115.82</v>
      </c>
      <c r="O1729" s="4" t="str">
        <f>Cleaned_SalesTable!E1729</f>
        <v>STORE0</v>
      </c>
      <c r="P1729" s="4" t="str">
        <f>VLOOKUP(O1729,Cleaned_StoreTable!$A:$F,2,FALSE())</f>
        <v>Rivera-Warner</v>
      </c>
      <c r="Q1729" s="4" t="str">
        <f>VLOOKUP(O1729,Cleaned_StoreTable!$A:$F,3,FALSE())</f>
        <v>East</v>
      </c>
      <c r="R1729" s="4" t="str">
        <f>VLOOKUP(O1729,Cleaned_StoreTable!$A:$F,5,FALSE())</f>
        <v>Flagship</v>
      </c>
      <c r="S1729" s="4">
        <f>Cleaned_SalesTable!F1729</f>
        <v>1</v>
      </c>
      <c r="T1729" s="9">
        <f>Cleaned_SalesTable!G1729</f>
        <v>145.47999999999999</v>
      </c>
      <c r="U1729" s="8">
        <f>Cleaned_SalesTable!H1729</f>
        <v>0.1</v>
      </c>
      <c r="V1729" s="4" t="str">
        <f>Cleaned_SalesTable!I1729</f>
        <v>COD</v>
      </c>
      <c r="W1729" s="9">
        <f>Cleaned_SalesTable!J1729</f>
        <v>130.93199999999999</v>
      </c>
      <c r="X1729" s="9">
        <f t="shared" si="158"/>
        <v>115.82</v>
      </c>
      <c r="Y1729" s="9">
        <f t="shared" si="159"/>
        <v>15.11</v>
      </c>
      <c r="Z1729" s="10">
        <f t="shared" si="160"/>
        <v>0.1154</v>
      </c>
      <c r="AA1729" s="4" t="str">
        <f t="shared" si="161"/>
        <v>Standard</v>
      </c>
    </row>
    <row r="1730" spans="1:27" ht="15" customHeight="1" x14ac:dyDescent="0.3">
      <c r="A1730" s="4" t="str">
        <f>Cleaned_SalesTable!A1730</f>
        <v>SALE1728</v>
      </c>
      <c r="B1730" s="26">
        <f>Cleaned_SalesTable!B1730</f>
        <v>45547</v>
      </c>
      <c r="C1730" s="4" t="str">
        <f t="shared" ref="C1730:C1793" si="162">TEXT(B1730,"mmm-yyyy")</f>
        <v>Sep-2024</v>
      </c>
      <c r="D1730" s="24">
        <f t="shared" ref="D1730:D1793" si="163">YEAR(B1730)</f>
        <v>2024</v>
      </c>
      <c r="E1730" s="4" t="str">
        <f>Cleaned_SalesTable!C1730</f>
        <v>CUST1052</v>
      </c>
      <c r="F1730" s="4" t="str">
        <f>VLOOKUP(E1730,Cleaned_CustomerTable!$A:$H,2,FALSE())</f>
        <v>Debra Liu</v>
      </c>
      <c r="G1730" s="24">
        <f>VLOOKUP(E1730,Cleaned_CustomerTable!$A:$H,3,FALSE())</f>
        <v>55</v>
      </c>
      <c r="H1730" s="4" t="str">
        <f>VLOOKUP(E1730,Cleaned_CustomerTable!$A:$H,8,FALSE())</f>
        <v>Bronze</v>
      </c>
      <c r="I1730" s="4" t="str">
        <f>VLOOKUP(E1730,Cleaned_CustomerTable!$A:$H,6,FALSE())</f>
        <v>Minnesota</v>
      </c>
      <c r="J1730" s="4" t="str">
        <f>Cleaned_SalesTable!D1730</f>
        <v>PROD31</v>
      </c>
      <c r="K1730" s="4" t="str">
        <f>VLOOKUP(J1730,Cleaned_ProductTable!$A:$F,2,FALSE())</f>
        <v>Basketball</v>
      </c>
      <c r="L1730" s="4" t="str">
        <f>VLOOKUP(J1730,Cleaned_ProductTable!$A:$F,3,FALSE())</f>
        <v>Sports</v>
      </c>
      <c r="M1730" s="4" t="str">
        <f>VLOOKUP(J1730,Cleaned_ProductTable!$A:$F,4,FALSE())</f>
        <v>Nolan-Snow</v>
      </c>
      <c r="N1730" s="4">
        <f>VLOOKUP(J1730,Cleaned_ProductTable!$A:$F,5,FALSE())</f>
        <v>204.39</v>
      </c>
      <c r="O1730" s="4" t="str">
        <f>Cleaned_SalesTable!E1730</f>
        <v>STORE11</v>
      </c>
      <c r="P1730" s="4" t="str">
        <f>VLOOKUP(O1730,Cleaned_StoreTable!$A:$F,2,FALSE())</f>
        <v>Aguirre-Keller</v>
      </c>
      <c r="Q1730" s="4" t="str">
        <f>VLOOKUP(O1730,Cleaned_StoreTable!$A:$F,3,FALSE())</f>
        <v>South</v>
      </c>
      <c r="R1730" s="4" t="str">
        <f>VLOOKUP(O1730,Cleaned_StoreTable!$A:$F,5,FALSE())</f>
        <v>Online</v>
      </c>
      <c r="S1730" s="4">
        <f>Cleaned_SalesTable!F1730</f>
        <v>4</v>
      </c>
      <c r="T1730" s="9">
        <f>Cleaned_SalesTable!G1730</f>
        <v>862.25</v>
      </c>
      <c r="U1730" s="8">
        <f>Cleaned_SalesTable!H1730</f>
        <v>0.28000000000000003</v>
      </c>
      <c r="V1730" s="4" t="str">
        <f>Cleaned_SalesTable!I1730</f>
        <v>PayPal</v>
      </c>
      <c r="W1730" s="9">
        <f>Cleaned_SalesTable!J1730</f>
        <v>2483.2800000000002</v>
      </c>
      <c r="X1730" s="9">
        <f t="shared" ref="X1730:X1793" si="164">ROUND(N1730*S1730,2)</f>
        <v>817.56</v>
      </c>
      <c r="Y1730" s="9">
        <f t="shared" ref="Y1730:Y1793" si="165">ROUND(W1730-X1730,2)</f>
        <v>1665.72</v>
      </c>
      <c r="Z1730" s="10">
        <f t="shared" ref="Z1730:Z1793" si="166">IFERROR(ROUND(Y1730/W1730,4),0)</f>
        <v>0.67079999999999995</v>
      </c>
      <c r="AA1730" s="4" t="str">
        <f t="shared" ref="AA1730:AA1793" si="167">IF(W1730&gt;=AVERAGE($W$2:$W$2001),"High Value","Standard")</f>
        <v>High Value</v>
      </c>
    </row>
    <row r="1731" spans="1:27" ht="15" customHeight="1" x14ac:dyDescent="0.3">
      <c r="A1731" s="4" t="str">
        <f>Cleaned_SalesTable!A1731</f>
        <v>SALE1729</v>
      </c>
      <c r="B1731" s="26">
        <f>Cleaned_SalesTable!B1731</f>
        <v>45296</v>
      </c>
      <c r="C1731" s="4" t="str">
        <f t="shared" si="162"/>
        <v>Jan-2024</v>
      </c>
      <c r="D1731" s="24">
        <f t="shared" si="163"/>
        <v>2024</v>
      </c>
      <c r="E1731" s="4" t="str">
        <f>Cleaned_SalesTable!C1731</f>
        <v>CUST1292</v>
      </c>
      <c r="F1731" s="4" t="str">
        <f>VLOOKUP(E1731,Cleaned_CustomerTable!$A:$H,2,FALSE())</f>
        <v>Ricardo Jones</v>
      </c>
      <c r="G1731" s="24">
        <f>VLOOKUP(E1731,Cleaned_CustomerTable!$A:$H,3,FALSE())</f>
        <v>30</v>
      </c>
      <c r="H1731" s="4" t="str">
        <f>VLOOKUP(E1731,Cleaned_CustomerTable!$A:$H,8,FALSE())</f>
        <v>Silver</v>
      </c>
      <c r="I1731" s="4" t="str">
        <f>VLOOKUP(E1731,Cleaned_CustomerTable!$A:$H,6,FALSE())</f>
        <v>Minnesota</v>
      </c>
      <c r="J1731" s="4" t="str">
        <f>Cleaned_SalesTable!D1731</f>
        <v>PROD1</v>
      </c>
      <c r="K1731" s="4" t="str">
        <f>VLOOKUP(J1731,Cleaned_ProductTable!$A:$F,2,FALSE())</f>
        <v>Men's Graphic T-Shirt</v>
      </c>
      <c r="L1731" s="4" t="str">
        <f>VLOOKUP(J1731,Cleaned_ProductTable!$A:$F,3,FALSE())</f>
        <v>Clothing</v>
      </c>
      <c r="M1731" s="4" t="str">
        <f>VLOOKUP(J1731,Cleaned_ProductTable!$A:$F,4,FALSE())</f>
        <v>Terry-Moore</v>
      </c>
      <c r="N1731" s="4">
        <f>VLOOKUP(J1731,Cleaned_ProductTable!$A:$F,5,FALSE())</f>
        <v>342.56</v>
      </c>
      <c r="O1731" s="4" t="str">
        <f>Cleaned_SalesTable!E1731</f>
        <v>STORE14</v>
      </c>
      <c r="P1731" s="4" t="str">
        <f>VLOOKUP(O1731,Cleaned_StoreTable!$A:$F,2,FALSE())</f>
        <v>Mcdonald Inc</v>
      </c>
      <c r="Q1731" s="4" t="str">
        <f>VLOOKUP(O1731,Cleaned_StoreTable!$A:$F,3,FALSE())</f>
        <v>South</v>
      </c>
      <c r="R1731" s="4" t="str">
        <f>VLOOKUP(O1731,Cleaned_StoreTable!$A:$F,5,FALSE())</f>
        <v>Outlet</v>
      </c>
      <c r="S1731" s="4">
        <f>Cleaned_SalesTable!F1731</f>
        <v>4</v>
      </c>
      <c r="T1731" s="9">
        <f>Cleaned_SalesTable!G1731</f>
        <v>146.12</v>
      </c>
      <c r="U1731" s="8">
        <f>Cleaned_SalesTable!H1731</f>
        <v>0.12</v>
      </c>
      <c r="V1731" s="4" t="str">
        <f>Cleaned_SalesTable!I1731</f>
        <v>COD</v>
      </c>
      <c r="W1731" s="9">
        <f>Cleaned_SalesTable!J1731</f>
        <v>514.3424</v>
      </c>
      <c r="X1731" s="9">
        <f t="shared" si="164"/>
        <v>1370.24</v>
      </c>
      <c r="Y1731" s="9">
        <f t="shared" si="165"/>
        <v>-855.9</v>
      </c>
      <c r="Z1731" s="10">
        <f t="shared" si="166"/>
        <v>-1.6640999999999999</v>
      </c>
      <c r="AA1731" s="4" t="str">
        <f t="shared" si="167"/>
        <v>Standard</v>
      </c>
    </row>
    <row r="1732" spans="1:27" ht="15" customHeight="1" x14ac:dyDescent="0.3">
      <c r="A1732" s="4" t="str">
        <f>Cleaned_SalesTable!A1732</f>
        <v>SALE1730</v>
      </c>
      <c r="B1732" s="26">
        <f>Cleaned_SalesTable!B1732</f>
        <v>45549</v>
      </c>
      <c r="C1732" s="4" t="str">
        <f t="shared" si="162"/>
        <v>Sep-2024</v>
      </c>
      <c r="D1732" s="24">
        <f t="shared" si="163"/>
        <v>2024</v>
      </c>
      <c r="E1732" s="4" t="str">
        <f>Cleaned_SalesTable!C1732</f>
        <v>CUST1478</v>
      </c>
      <c r="F1732" s="4" t="str">
        <f>VLOOKUP(E1732,Cleaned_CustomerTable!$A:$H,2,FALSE())</f>
        <v>Earl Smith Dds</v>
      </c>
      <c r="G1732" s="24">
        <f>VLOOKUP(E1732,Cleaned_CustomerTable!$A:$H,3,FALSE())</f>
        <v>59</v>
      </c>
      <c r="H1732" s="4" t="str">
        <f>VLOOKUP(E1732,Cleaned_CustomerTable!$A:$H,8,FALSE())</f>
        <v>Gold</v>
      </c>
      <c r="I1732" s="4" t="str">
        <f>VLOOKUP(E1732,Cleaned_CustomerTable!$A:$H,6,FALSE())</f>
        <v>South Dakota</v>
      </c>
      <c r="J1732" s="4" t="str">
        <f>Cleaned_SalesTable!D1732</f>
        <v>PROD31</v>
      </c>
      <c r="K1732" s="4" t="str">
        <f>VLOOKUP(J1732,Cleaned_ProductTable!$A:$F,2,FALSE())</f>
        <v>Basketball</v>
      </c>
      <c r="L1732" s="4" t="str">
        <f>VLOOKUP(J1732,Cleaned_ProductTable!$A:$F,3,FALSE())</f>
        <v>Sports</v>
      </c>
      <c r="M1732" s="4" t="str">
        <f>VLOOKUP(J1732,Cleaned_ProductTable!$A:$F,4,FALSE())</f>
        <v>Nolan-Snow</v>
      </c>
      <c r="N1732" s="4">
        <f>VLOOKUP(J1732,Cleaned_ProductTable!$A:$F,5,FALSE())</f>
        <v>204.39</v>
      </c>
      <c r="O1732" s="4" t="str">
        <f>Cleaned_SalesTable!E1732</f>
        <v>STORE18</v>
      </c>
      <c r="P1732" s="4" t="str">
        <f>VLOOKUP(O1732,Cleaned_StoreTable!$A:$F,2,FALSE())</f>
        <v>Guerrero-Schmitt</v>
      </c>
      <c r="Q1732" s="4" t="str">
        <f>VLOOKUP(O1732,Cleaned_StoreTable!$A:$F,3,FALSE())</f>
        <v>East</v>
      </c>
      <c r="R1732" s="4" t="str">
        <f>VLOOKUP(O1732,Cleaned_StoreTable!$A:$F,5,FALSE())</f>
        <v>Flagship</v>
      </c>
      <c r="S1732" s="4">
        <f>Cleaned_SalesTable!F1732</f>
        <v>2</v>
      </c>
      <c r="T1732" s="9">
        <f>Cleaned_SalesTable!G1732</f>
        <v>695.02</v>
      </c>
      <c r="U1732" s="8">
        <f>Cleaned_SalesTable!H1732</f>
        <v>0.3</v>
      </c>
      <c r="V1732" s="4" t="str">
        <f>Cleaned_SalesTable!I1732</f>
        <v>COD</v>
      </c>
      <c r="W1732" s="9">
        <f>Cleaned_SalesTable!J1732</f>
        <v>973.02800000000002</v>
      </c>
      <c r="X1732" s="9">
        <f t="shared" si="164"/>
        <v>408.78</v>
      </c>
      <c r="Y1732" s="9">
        <f t="shared" si="165"/>
        <v>564.25</v>
      </c>
      <c r="Z1732" s="10">
        <f t="shared" si="166"/>
        <v>0.57989999999999997</v>
      </c>
      <c r="AA1732" s="4" t="str">
        <f t="shared" si="167"/>
        <v>Standard</v>
      </c>
    </row>
    <row r="1733" spans="1:27" ht="15" customHeight="1" x14ac:dyDescent="0.3">
      <c r="A1733" s="4" t="str">
        <f>Cleaned_SalesTable!A1733</f>
        <v>SALE1731</v>
      </c>
      <c r="B1733" s="26">
        <f>Cleaned_SalesTable!B1733</f>
        <v>45231</v>
      </c>
      <c r="C1733" s="4" t="str">
        <f t="shared" si="162"/>
        <v>Nov-2023</v>
      </c>
      <c r="D1733" s="24">
        <f t="shared" si="163"/>
        <v>2023</v>
      </c>
      <c r="E1733" s="4" t="str">
        <f>Cleaned_SalesTable!C1733</f>
        <v>CUST1219</v>
      </c>
      <c r="F1733" s="4" t="str">
        <f>VLOOKUP(E1733,Cleaned_CustomerTable!$A:$H,2,FALSE())</f>
        <v>Jordan Wells</v>
      </c>
      <c r="G1733" s="24">
        <f>VLOOKUP(E1733,Cleaned_CustomerTable!$A:$H,3,FALSE())</f>
        <v>47</v>
      </c>
      <c r="H1733" s="4" t="str">
        <f>VLOOKUP(E1733,Cleaned_CustomerTable!$A:$H,8,FALSE())</f>
        <v>Gold</v>
      </c>
      <c r="I1733" s="4" t="str">
        <f>VLOOKUP(E1733,Cleaned_CustomerTable!$A:$H,6,FALSE())</f>
        <v>New Jersey</v>
      </c>
      <c r="J1733" s="4" t="str">
        <f>Cleaned_SalesTable!D1733</f>
        <v>PROD94</v>
      </c>
      <c r="K1733" s="4" t="str">
        <f>VLOOKUP(J1733,Cleaned_ProductTable!$A:$F,2,FALSE())</f>
        <v>Vitamin E Body Lotion</v>
      </c>
      <c r="L1733" s="4" t="str">
        <f>VLOOKUP(J1733,Cleaned_ProductTable!$A:$F,3,FALSE())</f>
        <v>Beauty</v>
      </c>
      <c r="M1733" s="4" t="str">
        <f>VLOOKUP(J1733,Cleaned_ProductTable!$A:$F,4,FALSE())</f>
        <v>Hoffman-Williams</v>
      </c>
      <c r="N1733" s="4">
        <f>VLOOKUP(J1733,Cleaned_ProductTable!$A:$F,5,FALSE())</f>
        <v>358.47</v>
      </c>
      <c r="O1733" s="4" t="str">
        <f>Cleaned_SalesTable!E1733</f>
        <v>STORE10</v>
      </c>
      <c r="P1733" s="4" t="str">
        <f>VLOOKUP(O1733,Cleaned_StoreTable!$A:$F,2,FALSE())</f>
        <v>Hill, Wagner and Ballard</v>
      </c>
      <c r="Q1733" s="4" t="str">
        <f>VLOOKUP(O1733,Cleaned_StoreTable!$A:$F,3,FALSE())</f>
        <v>East</v>
      </c>
      <c r="R1733" s="4" t="str">
        <f>VLOOKUP(O1733,Cleaned_StoreTable!$A:$F,5,FALSE())</f>
        <v>Online</v>
      </c>
      <c r="S1733" s="4">
        <f>Cleaned_SalesTable!F1733</f>
        <v>2</v>
      </c>
      <c r="T1733" s="9">
        <f>Cleaned_SalesTable!G1733</f>
        <v>886.67</v>
      </c>
      <c r="U1733" s="8">
        <f>Cleaned_SalesTable!H1733</f>
        <v>0.24</v>
      </c>
      <c r="V1733" s="4" t="str">
        <f>Cleaned_SalesTable!I1733</f>
        <v>PayPal</v>
      </c>
      <c r="W1733" s="9">
        <f>Cleaned_SalesTable!J1733</f>
        <v>1347.7384</v>
      </c>
      <c r="X1733" s="9">
        <f t="shared" si="164"/>
        <v>716.94</v>
      </c>
      <c r="Y1733" s="9">
        <f t="shared" si="165"/>
        <v>630.79999999999995</v>
      </c>
      <c r="Z1733" s="10">
        <f t="shared" si="166"/>
        <v>0.46800000000000003</v>
      </c>
      <c r="AA1733" s="4" t="str">
        <f t="shared" si="167"/>
        <v>High Value</v>
      </c>
    </row>
    <row r="1734" spans="1:27" ht="15" customHeight="1" x14ac:dyDescent="0.3">
      <c r="A1734" s="4" t="str">
        <f>Cleaned_SalesTable!A1734</f>
        <v>SALE1732</v>
      </c>
      <c r="B1734" s="26">
        <f>Cleaned_SalesTable!B1734</f>
        <v>45628</v>
      </c>
      <c r="C1734" s="4" t="str">
        <f t="shared" si="162"/>
        <v>Dec-2024</v>
      </c>
      <c r="D1734" s="24">
        <f t="shared" si="163"/>
        <v>2024</v>
      </c>
      <c r="E1734" s="4" t="str">
        <f>Cleaned_SalesTable!C1734</f>
        <v>CUST1054</v>
      </c>
      <c r="F1734" s="4" t="str">
        <f>VLOOKUP(E1734,Cleaned_CustomerTable!$A:$H,2,FALSE())</f>
        <v>Katherine Dorsey</v>
      </c>
      <c r="G1734" s="24">
        <f>VLOOKUP(E1734,Cleaned_CustomerTable!$A:$H,3,FALSE())</f>
        <v>24</v>
      </c>
      <c r="H1734" s="4" t="str">
        <f>VLOOKUP(E1734,Cleaned_CustomerTable!$A:$H,8,FALSE())</f>
        <v>Platinum</v>
      </c>
      <c r="I1734" s="4" t="str">
        <f>VLOOKUP(E1734,Cleaned_CustomerTable!$A:$H,6,FALSE())</f>
        <v>Oklahoma</v>
      </c>
      <c r="J1734" s="4" t="str">
        <f>Cleaned_SalesTable!D1734</f>
        <v>PROD66</v>
      </c>
      <c r="K1734" s="4" t="str">
        <f>VLOOKUP(J1734,Cleaned_ProductTable!$A:$F,2,FALSE())</f>
        <v>Women's Hair Dryer Brush</v>
      </c>
      <c r="L1734" s="4" t="str">
        <f>VLOOKUP(J1734,Cleaned_ProductTable!$A:$F,3,FALSE())</f>
        <v>Beauty</v>
      </c>
      <c r="M1734" s="4" t="str">
        <f>VLOOKUP(J1734,Cleaned_ProductTable!$A:$F,4,FALSE())</f>
        <v>Torres, Spencer and Potter</v>
      </c>
      <c r="N1734" s="4">
        <f>VLOOKUP(J1734,Cleaned_ProductTable!$A:$F,5,FALSE())</f>
        <v>340.39</v>
      </c>
      <c r="O1734" s="4" t="str">
        <f>Cleaned_SalesTable!E1734</f>
        <v>STORE18</v>
      </c>
      <c r="P1734" s="4" t="str">
        <f>VLOOKUP(O1734,Cleaned_StoreTable!$A:$F,2,FALSE())</f>
        <v>Guerrero-Schmitt</v>
      </c>
      <c r="Q1734" s="4" t="str">
        <f>VLOOKUP(O1734,Cleaned_StoreTable!$A:$F,3,FALSE())</f>
        <v>East</v>
      </c>
      <c r="R1734" s="4" t="str">
        <f>VLOOKUP(O1734,Cleaned_StoreTable!$A:$F,5,FALSE())</f>
        <v>Flagship</v>
      </c>
      <c r="S1734" s="4">
        <f>Cleaned_SalesTable!F1734</f>
        <v>2</v>
      </c>
      <c r="T1734" s="9">
        <f>Cleaned_SalesTable!G1734</f>
        <v>864.09</v>
      </c>
      <c r="U1734" s="8">
        <f>Cleaned_SalesTable!H1734</f>
        <v>0.06</v>
      </c>
      <c r="V1734" s="4" t="str">
        <f>Cleaned_SalesTable!I1734</f>
        <v>COD</v>
      </c>
      <c r="W1734" s="9">
        <f>Cleaned_SalesTable!J1734</f>
        <v>1624.4892</v>
      </c>
      <c r="X1734" s="9">
        <f t="shared" si="164"/>
        <v>680.78</v>
      </c>
      <c r="Y1734" s="9">
        <f t="shared" si="165"/>
        <v>943.71</v>
      </c>
      <c r="Z1734" s="10">
        <f t="shared" si="166"/>
        <v>0.58089999999999997</v>
      </c>
      <c r="AA1734" s="4" t="str">
        <f t="shared" si="167"/>
        <v>High Value</v>
      </c>
    </row>
    <row r="1735" spans="1:27" ht="15" customHeight="1" x14ac:dyDescent="0.3">
      <c r="A1735" s="4" t="str">
        <f>Cleaned_SalesTable!A1735</f>
        <v>SALE1733</v>
      </c>
      <c r="B1735" s="26">
        <f>Cleaned_SalesTable!B1735</f>
        <v>45862</v>
      </c>
      <c r="C1735" s="4" t="str">
        <f t="shared" si="162"/>
        <v>Jul-2025</v>
      </c>
      <c r="D1735" s="24">
        <f t="shared" si="163"/>
        <v>2025</v>
      </c>
      <c r="E1735" s="4" t="str">
        <f>Cleaned_SalesTable!C1735</f>
        <v>CUST1003</v>
      </c>
      <c r="F1735" s="4" t="str">
        <f>VLOOKUP(E1735,Cleaned_CustomerTable!$A:$H,2,FALSE())</f>
        <v>Jeremy Harris</v>
      </c>
      <c r="G1735" s="24">
        <f>VLOOKUP(E1735,Cleaned_CustomerTable!$A:$H,3,FALSE())</f>
        <v>59</v>
      </c>
      <c r="H1735" s="4" t="str">
        <f>VLOOKUP(E1735,Cleaned_CustomerTable!$A:$H,8,FALSE())</f>
        <v>Bronze</v>
      </c>
      <c r="I1735" s="4" t="str">
        <f>VLOOKUP(E1735,Cleaned_CustomerTable!$A:$H,6,FALSE())</f>
        <v>Ohio</v>
      </c>
      <c r="J1735" s="4" t="str">
        <f>Cleaned_SalesTable!D1735</f>
        <v>PROD12</v>
      </c>
      <c r="K1735" s="4" t="str">
        <f>VLOOKUP(J1735,Cleaned_ProductTable!$A:$F,2,FALSE())</f>
        <v>Hair Strengthening Shampoo</v>
      </c>
      <c r="L1735" s="4" t="str">
        <f>VLOOKUP(J1735,Cleaned_ProductTable!$A:$F,3,FALSE())</f>
        <v>Beauty</v>
      </c>
      <c r="M1735" s="4" t="str">
        <f>VLOOKUP(J1735,Cleaned_ProductTable!$A:$F,4,FALSE())</f>
        <v>Rice LLC</v>
      </c>
      <c r="N1735" s="4">
        <f>VLOOKUP(J1735,Cleaned_ProductTable!$A:$F,5,FALSE())</f>
        <v>115.82</v>
      </c>
      <c r="O1735" s="4" t="str">
        <f>Cleaned_SalesTable!E1735</f>
        <v>STORE9</v>
      </c>
      <c r="P1735" s="4" t="str">
        <f>VLOOKUP(O1735,Cleaned_StoreTable!$A:$F,2,FALSE())</f>
        <v>Moore, Padilla and Butler</v>
      </c>
      <c r="Q1735" s="4" t="str">
        <f>VLOOKUP(O1735,Cleaned_StoreTable!$A:$F,3,FALSE())</f>
        <v>South</v>
      </c>
      <c r="R1735" s="4" t="str">
        <f>VLOOKUP(O1735,Cleaned_StoreTable!$A:$F,5,FALSE())</f>
        <v>Flagship</v>
      </c>
      <c r="S1735" s="4">
        <f>Cleaned_SalesTable!F1735</f>
        <v>1</v>
      </c>
      <c r="T1735" s="9">
        <f>Cleaned_SalesTable!G1735</f>
        <v>437.65</v>
      </c>
      <c r="U1735" s="8">
        <f>Cleaned_SalesTable!H1735</f>
        <v>0.02</v>
      </c>
      <c r="V1735" s="4" t="str">
        <f>Cleaned_SalesTable!I1735</f>
        <v>PayPal</v>
      </c>
      <c r="W1735" s="9">
        <f>Cleaned_SalesTable!J1735</f>
        <v>428.89699999999999</v>
      </c>
      <c r="X1735" s="9">
        <f t="shared" si="164"/>
        <v>115.82</v>
      </c>
      <c r="Y1735" s="9">
        <f t="shared" si="165"/>
        <v>313.08</v>
      </c>
      <c r="Z1735" s="10">
        <f t="shared" si="166"/>
        <v>0.73</v>
      </c>
      <c r="AA1735" s="4" t="str">
        <f t="shared" si="167"/>
        <v>Standard</v>
      </c>
    </row>
    <row r="1736" spans="1:27" ht="15" customHeight="1" x14ac:dyDescent="0.3">
      <c r="A1736" s="4" t="str">
        <f>Cleaned_SalesTable!A1736</f>
        <v>SALE1734</v>
      </c>
      <c r="B1736" s="26">
        <f>Cleaned_SalesTable!B1736</f>
        <v>45843</v>
      </c>
      <c r="C1736" s="4" t="str">
        <f t="shared" si="162"/>
        <v>Jul-2025</v>
      </c>
      <c r="D1736" s="24">
        <f t="shared" si="163"/>
        <v>2025</v>
      </c>
      <c r="E1736" s="4" t="str">
        <f>Cleaned_SalesTable!C1736</f>
        <v>CUST1202</v>
      </c>
      <c r="F1736" s="4" t="str">
        <f>VLOOKUP(E1736,Cleaned_CustomerTable!$A:$H,2,FALSE())</f>
        <v>Christina Garcia</v>
      </c>
      <c r="G1736" s="24">
        <f>VLOOKUP(E1736,Cleaned_CustomerTable!$A:$H,3,FALSE())</f>
        <v>37</v>
      </c>
      <c r="H1736" s="4" t="str">
        <f>VLOOKUP(E1736,Cleaned_CustomerTable!$A:$H,8,FALSE())</f>
        <v>Platinum</v>
      </c>
      <c r="I1736" s="4" t="str">
        <f>VLOOKUP(E1736,Cleaned_CustomerTable!$A:$H,6,FALSE())</f>
        <v>Kansas</v>
      </c>
      <c r="J1736" s="4" t="str">
        <f>Cleaned_SalesTable!D1736</f>
        <v>PROD36</v>
      </c>
      <c r="K1736" s="4" t="str">
        <f>VLOOKUP(J1736,Cleaned_ProductTable!$A:$F,2,FALSE())</f>
        <v>Women's Summer Dress</v>
      </c>
      <c r="L1736" s="4" t="str">
        <f>VLOOKUP(J1736,Cleaned_ProductTable!$A:$F,3,FALSE())</f>
        <v>Clothing</v>
      </c>
      <c r="M1736" s="4" t="str">
        <f>VLOOKUP(J1736,Cleaned_ProductTable!$A:$F,4,FALSE())</f>
        <v>Smith-Mills</v>
      </c>
      <c r="N1736" s="4">
        <f>VLOOKUP(J1736,Cleaned_ProductTable!$A:$F,5,FALSE())</f>
        <v>223.43</v>
      </c>
      <c r="O1736" s="4" t="str">
        <f>Cleaned_SalesTable!E1736</f>
        <v>STORE13</v>
      </c>
      <c r="P1736" s="4" t="str">
        <f>VLOOKUP(O1736,Cleaned_StoreTable!$A:$F,2,FALSE())</f>
        <v>Gardner, Humphrey and Contreras</v>
      </c>
      <c r="Q1736" s="4" t="str">
        <f>VLOOKUP(O1736,Cleaned_StoreTable!$A:$F,3,FALSE())</f>
        <v>East</v>
      </c>
      <c r="R1736" s="4" t="str">
        <f>VLOOKUP(O1736,Cleaned_StoreTable!$A:$F,5,FALSE())</f>
        <v>Flagship</v>
      </c>
      <c r="S1736" s="4">
        <f>Cleaned_SalesTable!F1736</f>
        <v>2</v>
      </c>
      <c r="T1736" s="9">
        <f>Cleaned_SalesTable!G1736</f>
        <v>208.09</v>
      </c>
      <c r="U1736" s="8">
        <f>Cleaned_SalesTable!H1736</f>
        <v>0.27</v>
      </c>
      <c r="V1736" s="4" t="str">
        <f>Cleaned_SalesTable!I1736</f>
        <v>Credit Card</v>
      </c>
      <c r="W1736" s="9">
        <f>Cleaned_SalesTable!J1736</f>
        <v>303.81139999999999</v>
      </c>
      <c r="X1736" s="9">
        <f t="shared" si="164"/>
        <v>446.86</v>
      </c>
      <c r="Y1736" s="9">
        <f t="shared" si="165"/>
        <v>-143.05000000000001</v>
      </c>
      <c r="Z1736" s="10">
        <f t="shared" si="166"/>
        <v>-0.47089999999999999</v>
      </c>
      <c r="AA1736" s="4" t="str">
        <f t="shared" si="167"/>
        <v>Standard</v>
      </c>
    </row>
    <row r="1737" spans="1:27" ht="15" customHeight="1" x14ac:dyDescent="0.3">
      <c r="A1737" s="4" t="str">
        <f>Cleaned_SalesTable!A1737</f>
        <v>SALE1735</v>
      </c>
      <c r="B1737" s="26">
        <f>Cleaned_SalesTable!B1737</f>
        <v>45482</v>
      </c>
      <c r="C1737" s="4" t="str">
        <f t="shared" si="162"/>
        <v>Jul-2024</v>
      </c>
      <c r="D1737" s="24">
        <f t="shared" si="163"/>
        <v>2024</v>
      </c>
      <c r="E1737" s="4" t="str">
        <f>Cleaned_SalesTable!C1737</f>
        <v>CUST1054</v>
      </c>
      <c r="F1737" s="4" t="str">
        <f>VLOOKUP(E1737,Cleaned_CustomerTable!$A:$H,2,FALSE())</f>
        <v>Katherine Dorsey</v>
      </c>
      <c r="G1737" s="24">
        <f>VLOOKUP(E1737,Cleaned_CustomerTable!$A:$H,3,FALSE())</f>
        <v>24</v>
      </c>
      <c r="H1737" s="4" t="str">
        <f>VLOOKUP(E1737,Cleaned_CustomerTable!$A:$H,8,FALSE())</f>
        <v>Platinum</v>
      </c>
      <c r="I1737" s="4" t="str">
        <f>VLOOKUP(E1737,Cleaned_CustomerTable!$A:$H,6,FALSE())</f>
        <v>Oklahoma</v>
      </c>
      <c r="J1737" s="4" t="str">
        <f>Cleaned_SalesTable!D1737</f>
        <v>PROD93</v>
      </c>
      <c r="K1737" s="4" t="str">
        <f>VLOOKUP(J1737,Cleaned_ProductTable!$A:$F,2,FALSE())</f>
        <v>USB-C Laptop Charger</v>
      </c>
      <c r="L1737" s="4" t="str">
        <f>VLOOKUP(J1737,Cleaned_ProductTable!$A:$F,3,FALSE())</f>
        <v>Electronics</v>
      </c>
      <c r="M1737" s="4" t="str">
        <f>VLOOKUP(J1737,Cleaned_ProductTable!$A:$F,4,FALSE())</f>
        <v>Martin LLC</v>
      </c>
      <c r="N1737" s="4">
        <f>VLOOKUP(J1737,Cleaned_ProductTable!$A:$F,5,FALSE())</f>
        <v>377.52</v>
      </c>
      <c r="O1737" s="4" t="str">
        <f>Cleaned_SalesTable!E1737</f>
        <v>STORE17</v>
      </c>
      <c r="P1737" s="4" t="str">
        <f>VLOOKUP(O1737,Cleaned_StoreTable!$A:$F,2,FALSE())</f>
        <v>Holloway Ltd</v>
      </c>
      <c r="Q1737" s="4" t="str">
        <f>VLOOKUP(O1737,Cleaned_StoreTable!$A:$F,3,FALSE())</f>
        <v>North</v>
      </c>
      <c r="R1737" s="4" t="str">
        <f>VLOOKUP(O1737,Cleaned_StoreTable!$A:$F,5,FALSE())</f>
        <v>Flagship</v>
      </c>
      <c r="S1737" s="4">
        <f>Cleaned_SalesTable!F1737</f>
        <v>4</v>
      </c>
      <c r="T1737" s="9">
        <f>Cleaned_SalesTable!G1737</f>
        <v>825.78</v>
      </c>
      <c r="U1737" s="8">
        <f>Cleaned_SalesTable!H1737</f>
        <v>0.02</v>
      </c>
      <c r="V1737" s="4" t="str">
        <f>Cleaned_SalesTable!I1737</f>
        <v>Credit Card</v>
      </c>
      <c r="W1737" s="9">
        <f>Cleaned_SalesTable!J1737</f>
        <v>3237.0576000000001</v>
      </c>
      <c r="X1737" s="9">
        <f t="shared" si="164"/>
        <v>1510.08</v>
      </c>
      <c r="Y1737" s="9">
        <f t="shared" si="165"/>
        <v>1726.98</v>
      </c>
      <c r="Z1737" s="10">
        <f t="shared" si="166"/>
        <v>0.53349999999999997</v>
      </c>
      <c r="AA1737" s="4" t="str">
        <f t="shared" si="167"/>
        <v>High Value</v>
      </c>
    </row>
    <row r="1738" spans="1:27" ht="15" customHeight="1" x14ac:dyDescent="0.3">
      <c r="A1738" s="4" t="str">
        <f>Cleaned_SalesTable!A1738</f>
        <v>SALE1736</v>
      </c>
      <c r="B1738" s="26">
        <f>Cleaned_SalesTable!B1738</f>
        <v>45313</v>
      </c>
      <c r="C1738" s="4" t="str">
        <f t="shared" si="162"/>
        <v>Jan-2024</v>
      </c>
      <c r="D1738" s="24">
        <f t="shared" si="163"/>
        <v>2024</v>
      </c>
      <c r="E1738" s="4" t="str">
        <f>Cleaned_SalesTable!C1738</f>
        <v>CUST1116</v>
      </c>
      <c r="F1738" s="4" t="str">
        <f>VLOOKUP(E1738,Cleaned_CustomerTable!$A:$H,2,FALSE())</f>
        <v>Anthony Phillips</v>
      </c>
      <c r="G1738" s="24">
        <f>VLOOKUP(E1738,Cleaned_CustomerTable!$A:$H,3,FALSE())</f>
        <v>18</v>
      </c>
      <c r="H1738" s="4" t="str">
        <f>VLOOKUP(E1738,Cleaned_CustomerTable!$A:$H,8,FALSE())</f>
        <v>Platinum</v>
      </c>
      <c r="I1738" s="4" t="str">
        <f>VLOOKUP(E1738,Cleaned_CustomerTable!$A:$H,6,FALSE())</f>
        <v>Rhode Island</v>
      </c>
      <c r="J1738" s="4" t="str">
        <f>Cleaned_SalesTable!D1738</f>
        <v>PROD25</v>
      </c>
      <c r="K1738" s="4" t="str">
        <f>VLOOKUP(J1738,Cleaned_ProductTable!$A:$F,2,FALSE())</f>
        <v>Women's Scarf Set</v>
      </c>
      <c r="L1738" s="4" t="str">
        <f>VLOOKUP(J1738,Cleaned_ProductTable!$A:$F,3,FALSE())</f>
        <v>Clothing</v>
      </c>
      <c r="M1738" s="4" t="str">
        <f>VLOOKUP(J1738,Cleaned_ProductTable!$A:$F,4,FALSE())</f>
        <v>Brown and Sons</v>
      </c>
      <c r="N1738" s="4">
        <f>VLOOKUP(J1738,Cleaned_ProductTable!$A:$F,5,FALSE())</f>
        <v>174.02</v>
      </c>
      <c r="O1738" s="4" t="str">
        <f>Cleaned_SalesTable!E1738</f>
        <v>STORE17</v>
      </c>
      <c r="P1738" s="4" t="str">
        <f>VLOOKUP(O1738,Cleaned_StoreTable!$A:$F,2,FALSE())</f>
        <v>Holloway Ltd</v>
      </c>
      <c r="Q1738" s="4" t="str">
        <f>VLOOKUP(O1738,Cleaned_StoreTable!$A:$F,3,FALSE())</f>
        <v>North</v>
      </c>
      <c r="R1738" s="4" t="str">
        <f>VLOOKUP(O1738,Cleaned_StoreTable!$A:$F,5,FALSE())</f>
        <v>Flagship</v>
      </c>
      <c r="S1738" s="4">
        <f>Cleaned_SalesTable!F1738</f>
        <v>3</v>
      </c>
      <c r="T1738" s="9">
        <f>Cleaned_SalesTable!G1738</f>
        <v>849.77</v>
      </c>
      <c r="U1738" s="8">
        <f>Cleaned_SalesTable!H1738</f>
        <v>0.12</v>
      </c>
      <c r="V1738" s="4" t="str">
        <f>Cleaned_SalesTable!I1738</f>
        <v>PayPal</v>
      </c>
      <c r="W1738" s="9">
        <f>Cleaned_SalesTable!J1738</f>
        <v>2243.3928000000001</v>
      </c>
      <c r="X1738" s="9">
        <f t="shared" si="164"/>
        <v>522.05999999999995</v>
      </c>
      <c r="Y1738" s="9">
        <f t="shared" si="165"/>
        <v>1721.33</v>
      </c>
      <c r="Z1738" s="10">
        <f t="shared" si="166"/>
        <v>0.76729999999999998</v>
      </c>
      <c r="AA1738" s="4" t="str">
        <f t="shared" si="167"/>
        <v>High Value</v>
      </c>
    </row>
    <row r="1739" spans="1:27" ht="15" customHeight="1" x14ac:dyDescent="0.3">
      <c r="A1739" s="4" t="str">
        <f>Cleaned_SalesTable!A1739</f>
        <v>SALE1737</v>
      </c>
      <c r="B1739" s="26">
        <f>Cleaned_SalesTable!B1739</f>
        <v>45314</v>
      </c>
      <c r="C1739" s="4" t="str">
        <f t="shared" si="162"/>
        <v>Jan-2024</v>
      </c>
      <c r="D1739" s="24">
        <f t="shared" si="163"/>
        <v>2024</v>
      </c>
      <c r="E1739" s="4" t="str">
        <f>Cleaned_SalesTable!C1739</f>
        <v>CUST1344</v>
      </c>
      <c r="F1739" s="4" t="str">
        <f>VLOOKUP(E1739,Cleaned_CustomerTable!$A:$H,2,FALSE())</f>
        <v>Evelyn Brown</v>
      </c>
      <c r="G1739" s="24">
        <f>VLOOKUP(E1739,Cleaned_CustomerTable!$A:$H,3,FALSE())</f>
        <v>39</v>
      </c>
      <c r="H1739" s="4" t="str">
        <f>VLOOKUP(E1739,Cleaned_CustomerTable!$A:$H,8,FALSE())</f>
        <v>Gold</v>
      </c>
      <c r="I1739" s="4" t="str">
        <f>VLOOKUP(E1739,Cleaned_CustomerTable!$A:$H,6,FALSE())</f>
        <v>New Mexico</v>
      </c>
      <c r="J1739" s="4" t="str">
        <f>Cleaned_SalesTable!D1739</f>
        <v>PROD60</v>
      </c>
      <c r="K1739" s="4" t="str">
        <f>VLOOKUP(J1739,Cleaned_ProductTable!$A:$F,2,FALSE())</f>
        <v>Luxury Perfume Spray</v>
      </c>
      <c r="L1739" s="4" t="str">
        <f>VLOOKUP(J1739,Cleaned_ProductTable!$A:$F,3,FALSE())</f>
        <v>Beauty</v>
      </c>
      <c r="M1739" s="4" t="str">
        <f>VLOOKUP(J1739,Cleaned_ProductTable!$A:$F,4,FALSE())</f>
        <v>Gibson, Green and Lopez</v>
      </c>
      <c r="N1739" s="4">
        <f>VLOOKUP(J1739,Cleaned_ProductTable!$A:$F,5,FALSE())</f>
        <v>482.75</v>
      </c>
      <c r="O1739" s="4" t="str">
        <f>Cleaned_SalesTable!E1739</f>
        <v>STORE4</v>
      </c>
      <c r="P1739" s="4" t="str">
        <f>VLOOKUP(O1739,Cleaned_StoreTable!$A:$F,2,FALSE())</f>
        <v>Alexander Group</v>
      </c>
      <c r="Q1739" s="4" t="str">
        <f>VLOOKUP(O1739,Cleaned_StoreTable!$A:$F,3,FALSE())</f>
        <v>South</v>
      </c>
      <c r="R1739" s="4" t="str">
        <f>VLOOKUP(O1739,Cleaned_StoreTable!$A:$F,5,FALSE())</f>
        <v>Online</v>
      </c>
      <c r="S1739" s="4">
        <f>Cleaned_SalesTable!F1739</f>
        <v>1</v>
      </c>
      <c r="T1739" s="9">
        <f>Cleaned_SalesTable!G1739</f>
        <v>88.78</v>
      </c>
      <c r="U1739" s="8">
        <f>Cleaned_SalesTable!H1739</f>
        <v>0.18</v>
      </c>
      <c r="V1739" s="4" t="str">
        <f>Cleaned_SalesTable!I1739</f>
        <v>Credit Card</v>
      </c>
      <c r="W1739" s="9">
        <f>Cleaned_SalesTable!J1739</f>
        <v>72.799599999999998</v>
      </c>
      <c r="X1739" s="9">
        <f t="shared" si="164"/>
        <v>482.75</v>
      </c>
      <c r="Y1739" s="9">
        <f t="shared" si="165"/>
        <v>-409.95</v>
      </c>
      <c r="Z1739" s="10">
        <f t="shared" si="166"/>
        <v>-5.6311999999999998</v>
      </c>
      <c r="AA1739" s="4" t="str">
        <f t="shared" si="167"/>
        <v>Standard</v>
      </c>
    </row>
    <row r="1740" spans="1:27" ht="15" customHeight="1" x14ac:dyDescent="0.3">
      <c r="A1740" s="4" t="str">
        <f>Cleaned_SalesTable!A1740</f>
        <v>SALE1738</v>
      </c>
      <c r="B1740" s="26">
        <f>Cleaned_SalesTable!B1740</f>
        <v>45526</v>
      </c>
      <c r="C1740" s="4" t="str">
        <f t="shared" si="162"/>
        <v>Aug-2024</v>
      </c>
      <c r="D1740" s="24">
        <f t="shared" si="163"/>
        <v>2024</v>
      </c>
      <c r="E1740" s="4" t="str">
        <f>Cleaned_SalesTable!C1740</f>
        <v>CUST1191</v>
      </c>
      <c r="F1740" s="4" t="str">
        <f>VLOOKUP(E1740,Cleaned_CustomerTable!$A:$H,2,FALSE())</f>
        <v>Todd Poole</v>
      </c>
      <c r="G1740" s="24">
        <f>VLOOKUP(E1740,Cleaned_CustomerTable!$A:$H,3,FALSE())</f>
        <v>29</v>
      </c>
      <c r="H1740" s="4" t="str">
        <f>VLOOKUP(E1740,Cleaned_CustomerTable!$A:$H,8,FALSE())</f>
        <v>Bronze</v>
      </c>
      <c r="I1740" s="4" t="str">
        <f>VLOOKUP(E1740,Cleaned_CustomerTable!$A:$H,6,FALSE())</f>
        <v>Ohio</v>
      </c>
      <c r="J1740" s="4" t="str">
        <f>Cleaned_SalesTable!D1740</f>
        <v>PROD78</v>
      </c>
      <c r="K1740" s="4" t="str">
        <f>VLOOKUP(J1740,Cleaned_ProductTable!$A:$F,2,FALSE())</f>
        <v>Essential Oil Diffuser</v>
      </c>
      <c r="L1740" s="4" t="str">
        <f>VLOOKUP(J1740,Cleaned_ProductTable!$A:$F,3,FALSE())</f>
        <v>Home</v>
      </c>
      <c r="M1740" s="4" t="str">
        <f>VLOOKUP(J1740,Cleaned_ProductTable!$A:$F,4,FALSE())</f>
        <v>Hernandez Inc</v>
      </c>
      <c r="N1740" s="4">
        <f>VLOOKUP(J1740,Cleaned_ProductTable!$A:$F,5,FALSE())</f>
        <v>325.26</v>
      </c>
      <c r="O1740" s="4" t="str">
        <f>Cleaned_SalesTable!E1740</f>
        <v>STORE4</v>
      </c>
      <c r="P1740" s="4" t="str">
        <f>VLOOKUP(O1740,Cleaned_StoreTable!$A:$F,2,FALSE())</f>
        <v>Alexander Group</v>
      </c>
      <c r="Q1740" s="4" t="str">
        <f>VLOOKUP(O1740,Cleaned_StoreTable!$A:$F,3,FALSE())</f>
        <v>South</v>
      </c>
      <c r="R1740" s="4" t="str">
        <f>VLOOKUP(O1740,Cleaned_StoreTable!$A:$F,5,FALSE())</f>
        <v>Online</v>
      </c>
      <c r="S1740" s="4">
        <f>Cleaned_SalesTable!F1740</f>
        <v>4</v>
      </c>
      <c r="T1740" s="9">
        <f>Cleaned_SalesTable!G1740</f>
        <v>507.22</v>
      </c>
      <c r="U1740" s="8">
        <f>Cleaned_SalesTable!H1740</f>
        <v>0.14000000000000001</v>
      </c>
      <c r="V1740" s="4" t="str">
        <f>Cleaned_SalesTable!I1740</f>
        <v>PayPal</v>
      </c>
      <c r="W1740" s="9">
        <f>Cleaned_SalesTable!J1740</f>
        <v>1744.8368</v>
      </c>
      <c r="X1740" s="9">
        <f t="shared" si="164"/>
        <v>1301.04</v>
      </c>
      <c r="Y1740" s="9">
        <f t="shared" si="165"/>
        <v>443.8</v>
      </c>
      <c r="Z1740" s="10">
        <f t="shared" si="166"/>
        <v>0.25440000000000002</v>
      </c>
      <c r="AA1740" s="4" t="str">
        <f t="shared" si="167"/>
        <v>High Value</v>
      </c>
    </row>
    <row r="1741" spans="1:27" ht="15" customHeight="1" x14ac:dyDescent="0.3">
      <c r="A1741" s="4" t="str">
        <f>Cleaned_SalesTable!A1741</f>
        <v>SALE1739</v>
      </c>
      <c r="B1741" s="26">
        <f>Cleaned_SalesTable!B1741</f>
        <v>45887</v>
      </c>
      <c r="C1741" s="4" t="str">
        <f t="shared" si="162"/>
        <v>Aug-2025</v>
      </c>
      <c r="D1741" s="24">
        <f t="shared" si="163"/>
        <v>2025</v>
      </c>
      <c r="E1741" s="4" t="str">
        <f>Cleaned_SalesTable!C1741</f>
        <v>CUST1316</v>
      </c>
      <c r="F1741" s="4" t="str">
        <f>VLOOKUP(E1741,Cleaned_CustomerTable!$A:$H,2,FALSE())</f>
        <v>Robert House</v>
      </c>
      <c r="G1741" s="24">
        <f>VLOOKUP(E1741,Cleaned_CustomerTable!$A:$H,3,FALSE())</f>
        <v>34</v>
      </c>
      <c r="H1741" s="4" t="str">
        <f>VLOOKUP(E1741,Cleaned_CustomerTable!$A:$H,8,FALSE())</f>
        <v>Gold</v>
      </c>
      <c r="I1741" s="4" t="str">
        <f>VLOOKUP(E1741,Cleaned_CustomerTable!$A:$H,6,FALSE())</f>
        <v>Maryland</v>
      </c>
      <c r="J1741" s="4" t="str">
        <f>Cleaned_SalesTable!D1741</f>
        <v>PROD96</v>
      </c>
      <c r="K1741" s="4" t="str">
        <f>VLOOKUP(J1741,Cleaned_ProductTable!$A:$F,2,FALSE())</f>
        <v>Women's Formal Blazer</v>
      </c>
      <c r="L1741" s="4" t="str">
        <f>VLOOKUP(J1741,Cleaned_ProductTable!$A:$F,3,FALSE())</f>
        <v>Clothing</v>
      </c>
      <c r="M1741" s="4" t="str">
        <f>VLOOKUP(J1741,Cleaned_ProductTable!$A:$F,4,FALSE())</f>
        <v>Phillips and Sons</v>
      </c>
      <c r="N1741" s="4">
        <f>VLOOKUP(J1741,Cleaned_ProductTable!$A:$F,5,FALSE())</f>
        <v>358.47</v>
      </c>
      <c r="O1741" s="4" t="str">
        <f>Cleaned_SalesTable!E1741</f>
        <v>STORE0</v>
      </c>
      <c r="P1741" s="4" t="str">
        <f>VLOOKUP(O1741,Cleaned_StoreTable!$A:$F,2,FALSE())</f>
        <v>Rivera-Warner</v>
      </c>
      <c r="Q1741" s="4" t="str">
        <f>VLOOKUP(O1741,Cleaned_StoreTable!$A:$F,3,FALSE())</f>
        <v>East</v>
      </c>
      <c r="R1741" s="4" t="str">
        <f>VLOOKUP(O1741,Cleaned_StoreTable!$A:$F,5,FALSE())</f>
        <v>Flagship</v>
      </c>
      <c r="S1741" s="4">
        <f>Cleaned_SalesTable!F1741</f>
        <v>3</v>
      </c>
      <c r="T1741" s="9">
        <f>Cleaned_SalesTable!G1741</f>
        <v>330.98</v>
      </c>
      <c r="U1741" s="8">
        <f>Cleaned_SalesTable!H1741</f>
        <v>0.11</v>
      </c>
      <c r="V1741" s="4" t="str">
        <f>Cleaned_SalesTable!I1741</f>
        <v>Credit Card</v>
      </c>
      <c r="W1741" s="9">
        <f>Cleaned_SalesTable!J1741</f>
        <v>883.71659999999997</v>
      </c>
      <c r="X1741" s="9">
        <f t="shared" si="164"/>
        <v>1075.4100000000001</v>
      </c>
      <c r="Y1741" s="9">
        <f t="shared" si="165"/>
        <v>-191.69</v>
      </c>
      <c r="Z1741" s="10">
        <f t="shared" si="166"/>
        <v>-0.21690000000000001</v>
      </c>
      <c r="AA1741" s="4" t="str">
        <f t="shared" si="167"/>
        <v>Standard</v>
      </c>
    </row>
    <row r="1742" spans="1:27" ht="15" customHeight="1" x14ac:dyDescent="0.3">
      <c r="A1742" s="4" t="str">
        <f>Cleaned_SalesTable!A1742</f>
        <v>SALE1740</v>
      </c>
      <c r="B1742" s="26">
        <f>Cleaned_SalesTable!B1742</f>
        <v>45562</v>
      </c>
      <c r="C1742" s="4" t="str">
        <f t="shared" si="162"/>
        <v>Sep-2024</v>
      </c>
      <c r="D1742" s="24">
        <f t="shared" si="163"/>
        <v>2024</v>
      </c>
      <c r="E1742" s="4" t="str">
        <f>Cleaned_SalesTable!C1742</f>
        <v>CUST1051</v>
      </c>
      <c r="F1742" s="4" t="str">
        <f>VLOOKUP(E1742,Cleaned_CustomerTable!$A:$H,2,FALSE())</f>
        <v>Sarah Rodgers</v>
      </c>
      <c r="G1742" s="24">
        <f>VLOOKUP(E1742,Cleaned_CustomerTable!$A:$H,3,FALSE())</f>
        <v>23</v>
      </c>
      <c r="H1742" s="4" t="str">
        <f>VLOOKUP(E1742,Cleaned_CustomerTable!$A:$H,8,FALSE())</f>
        <v>Gold</v>
      </c>
      <c r="I1742" s="4" t="str">
        <f>VLOOKUP(E1742,Cleaned_CustomerTable!$A:$H,6,FALSE())</f>
        <v>West Virginia</v>
      </c>
      <c r="J1742" s="4" t="str">
        <f>Cleaned_SalesTable!D1742</f>
        <v>PROD37</v>
      </c>
      <c r="K1742" s="4" t="str">
        <f>VLOOKUP(J1742,Cleaned_ProductTable!$A:$F,2,FALSE())</f>
        <v>Men's Casual Sneakers</v>
      </c>
      <c r="L1742" s="4" t="str">
        <f>VLOOKUP(J1742,Cleaned_ProductTable!$A:$F,3,FALSE())</f>
        <v>Clothing</v>
      </c>
      <c r="M1742" s="4" t="str">
        <f>VLOOKUP(J1742,Cleaned_ProductTable!$A:$F,4,FALSE())</f>
        <v>Hogan-Lee</v>
      </c>
      <c r="N1742" s="4">
        <f>VLOOKUP(J1742,Cleaned_ProductTable!$A:$F,5,FALSE())</f>
        <v>353.47</v>
      </c>
      <c r="O1742" s="4" t="str">
        <f>Cleaned_SalesTable!E1742</f>
        <v>STORE19</v>
      </c>
      <c r="P1742" s="4" t="str">
        <f>VLOOKUP(O1742,Cleaned_StoreTable!$A:$F,2,FALSE())</f>
        <v>Mann-Austin</v>
      </c>
      <c r="Q1742" s="4" t="str">
        <f>VLOOKUP(O1742,Cleaned_StoreTable!$A:$F,3,FALSE())</f>
        <v>East</v>
      </c>
      <c r="R1742" s="4" t="str">
        <f>VLOOKUP(O1742,Cleaned_StoreTable!$A:$F,5,FALSE())</f>
        <v>Online</v>
      </c>
      <c r="S1742" s="4">
        <f>Cleaned_SalesTable!F1742</f>
        <v>4</v>
      </c>
      <c r="T1742" s="9">
        <f>Cleaned_SalesTable!G1742</f>
        <v>442.87</v>
      </c>
      <c r="U1742" s="8">
        <f>Cleaned_SalesTable!H1742</f>
        <v>0.08</v>
      </c>
      <c r="V1742" s="4" t="str">
        <f>Cleaned_SalesTable!I1742</f>
        <v>Credit Card</v>
      </c>
      <c r="W1742" s="9">
        <f>Cleaned_SalesTable!J1742</f>
        <v>1629.7616</v>
      </c>
      <c r="X1742" s="9">
        <f t="shared" si="164"/>
        <v>1413.88</v>
      </c>
      <c r="Y1742" s="9">
        <f t="shared" si="165"/>
        <v>215.88</v>
      </c>
      <c r="Z1742" s="10">
        <f t="shared" si="166"/>
        <v>0.13250000000000001</v>
      </c>
      <c r="AA1742" s="4" t="str">
        <f t="shared" si="167"/>
        <v>High Value</v>
      </c>
    </row>
    <row r="1743" spans="1:27" ht="15" customHeight="1" x14ac:dyDescent="0.3">
      <c r="A1743" s="4" t="str">
        <f>Cleaned_SalesTable!A1743</f>
        <v>SALE1741</v>
      </c>
      <c r="B1743" s="26">
        <f>Cleaned_SalesTable!B1743</f>
        <v>45880</v>
      </c>
      <c r="C1743" s="4" t="str">
        <f t="shared" si="162"/>
        <v>Aug-2025</v>
      </c>
      <c r="D1743" s="24">
        <f t="shared" si="163"/>
        <v>2025</v>
      </c>
      <c r="E1743" s="4" t="str">
        <f>Cleaned_SalesTable!C1743</f>
        <v>CUST1009</v>
      </c>
      <c r="F1743" s="4" t="str">
        <f>VLOOKUP(E1743,Cleaned_CustomerTable!$A:$H,2,FALSE())</f>
        <v>Ms. Maria Leach</v>
      </c>
      <c r="G1743" s="24">
        <f>VLOOKUP(E1743,Cleaned_CustomerTable!$A:$H,3,FALSE())</f>
        <v>64</v>
      </c>
      <c r="H1743" s="4" t="str">
        <f>VLOOKUP(E1743,Cleaned_CustomerTable!$A:$H,8,FALSE())</f>
        <v>Platinum</v>
      </c>
      <c r="I1743" s="4" t="str">
        <f>VLOOKUP(E1743,Cleaned_CustomerTable!$A:$H,6,FALSE())</f>
        <v>Pennsylvania</v>
      </c>
      <c r="J1743" s="4" t="str">
        <f>Cleaned_SalesTable!D1743</f>
        <v>PROD96</v>
      </c>
      <c r="K1743" s="4" t="str">
        <f>VLOOKUP(J1743,Cleaned_ProductTable!$A:$F,2,FALSE())</f>
        <v>Women's Formal Blazer</v>
      </c>
      <c r="L1743" s="4" t="str">
        <f>VLOOKUP(J1743,Cleaned_ProductTable!$A:$F,3,FALSE())</f>
        <v>Clothing</v>
      </c>
      <c r="M1743" s="4" t="str">
        <f>VLOOKUP(J1743,Cleaned_ProductTable!$A:$F,4,FALSE())</f>
        <v>Phillips and Sons</v>
      </c>
      <c r="N1743" s="4">
        <f>VLOOKUP(J1743,Cleaned_ProductTable!$A:$F,5,FALSE())</f>
        <v>358.47</v>
      </c>
      <c r="O1743" s="4" t="str">
        <f>Cleaned_SalesTable!E1743</f>
        <v>STORE2</v>
      </c>
      <c r="P1743" s="4" t="str">
        <f>VLOOKUP(O1743,Cleaned_StoreTable!$A:$F,2,FALSE())</f>
        <v>Black-Horn</v>
      </c>
      <c r="Q1743" s="4" t="str">
        <f>VLOOKUP(O1743,Cleaned_StoreTable!$A:$F,3,FALSE())</f>
        <v>South</v>
      </c>
      <c r="R1743" s="4" t="str">
        <f>VLOOKUP(O1743,Cleaned_StoreTable!$A:$F,5,FALSE())</f>
        <v>Outlet</v>
      </c>
      <c r="S1743" s="4">
        <f>Cleaned_SalesTable!F1743</f>
        <v>2</v>
      </c>
      <c r="T1743" s="9">
        <f>Cleaned_SalesTable!G1743</f>
        <v>939.66</v>
      </c>
      <c r="U1743" s="8">
        <f>Cleaned_SalesTable!H1743</f>
        <v>0.14000000000000001</v>
      </c>
      <c r="V1743" s="4" t="str">
        <f>Cleaned_SalesTable!I1743</f>
        <v>PayPal</v>
      </c>
      <c r="W1743" s="9">
        <f>Cleaned_SalesTable!J1743</f>
        <v>1616.2152000000001</v>
      </c>
      <c r="X1743" s="9">
        <f t="shared" si="164"/>
        <v>716.94</v>
      </c>
      <c r="Y1743" s="9">
        <f t="shared" si="165"/>
        <v>899.28</v>
      </c>
      <c r="Z1743" s="10">
        <f t="shared" si="166"/>
        <v>0.55640000000000001</v>
      </c>
      <c r="AA1743" s="4" t="str">
        <f t="shared" si="167"/>
        <v>High Value</v>
      </c>
    </row>
    <row r="1744" spans="1:27" ht="15" customHeight="1" x14ac:dyDescent="0.3">
      <c r="A1744" s="4" t="str">
        <f>Cleaned_SalesTable!A1744</f>
        <v>SALE1742</v>
      </c>
      <c r="B1744" s="26">
        <f>Cleaned_SalesTable!B1744</f>
        <v>45556</v>
      </c>
      <c r="C1744" s="4" t="str">
        <f t="shared" si="162"/>
        <v>Sep-2024</v>
      </c>
      <c r="D1744" s="24">
        <f t="shared" si="163"/>
        <v>2024</v>
      </c>
      <c r="E1744" s="4" t="str">
        <f>Cleaned_SalesTable!C1744</f>
        <v>CUST1293</v>
      </c>
      <c r="F1744" s="4" t="str">
        <f>VLOOKUP(E1744,Cleaned_CustomerTable!$A:$H,2,FALSE())</f>
        <v>Gloria Taylor</v>
      </c>
      <c r="G1744" s="24">
        <f>VLOOKUP(E1744,Cleaned_CustomerTable!$A:$H,3,FALSE())</f>
        <v>56</v>
      </c>
      <c r="H1744" s="4" t="str">
        <f>VLOOKUP(E1744,Cleaned_CustomerTable!$A:$H,8,FALSE())</f>
        <v>Platinum</v>
      </c>
      <c r="I1744" s="4" t="str">
        <f>VLOOKUP(E1744,Cleaned_CustomerTable!$A:$H,6,FALSE())</f>
        <v>Louisiana</v>
      </c>
      <c r="J1744" s="4" t="str">
        <f>Cleaned_SalesTable!D1744</f>
        <v>PROD73</v>
      </c>
      <c r="K1744" s="4" t="str">
        <f>VLOOKUP(J1744,Cleaned_ProductTable!$A:$F,2,FALSE())</f>
        <v>Shin Guards – Adult</v>
      </c>
      <c r="L1744" s="4" t="str">
        <f>VLOOKUP(J1744,Cleaned_ProductTable!$A:$F,3,FALSE())</f>
        <v>Sports</v>
      </c>
      <c r="M1744" s="4" t="str">
        <f>VLOOKUP(J1744,Cleaned_ProductTable!$A:$F,4,FALSE())</f>
        <v>French Ltd</v>
      </c>
      <c r="N1744" s="4">
        <f>VLOOKUP(J1744,Cleaned_ProductTable!$A:$F,5,FALSE())</f>
        <v>107.06</v>
      </c>
      <c r="O1744" s="4" t="str">
        <f>Cleaned_SalesTable!E1744</f>
        <v>STORE3</v>
      </c>
      <c r="P1744" s="4" t="str">
        <f>VLOOKUP(O1744,Cleaned_StoreTable!$A:$F,2,FALSE())</f>
        <v>Johnson-Wright</v>
      </c>
      <c r="Q1744" s="4" t="str">
        <f>VLOOKUP(O1744,Cleaned_StoreTable!$A:$F,3,FALSE())</f>
        <v>North</v>
      </c>
      <c r="R1744" s="4" t="str">
        <f>VLOOKUP(O1744,Cleaned_StoreTable!$A:$F,5,FALSE())</f>
        <v>Outlet</v>
      </c>
      <c r="S1744" s="4">
        <f>Cleaned_SalesTable!F1744</f>
        <v>1</v>
      </c>
      <c r="T1744" s="9">
        <f>Cleaned_SalesTable!G1744</f>
        <v>24.13</v>
      </c>
      <c r="U1744" s="8">
        <f>Cleaned_SalesTable!H1744</f>
        <v>0</v>
      </c>
      <c r="V1744" s="4" t="str">
        <f>Cleaned_SalesTable!I1744</f>
        <v>Credit Card</v>
      </c>
      <c r="W1744" s="9">
        <f>Cleaned_SalesTable!J1744</f>
        <v>24.13</v>
      </c>
      <c r="X1744" s="9">
        <f t="shared" si="164"/>
        <v>107.06</v>
      </c>
      <c r="Y1744" s="9">
        <f t="shared" si="165"/>
        <v>-82.93</v>
      </c>
      <c r="Z1744" s="10">
        <f t="shared" si="166"/>
        <v>-3.4367999999999999</v>
      </c>
      <c r="AA1744" s="4" t="str">
        <f t="shared" si="167"/>
        <v>Standard</v>
      </c>
    </row>
    <row r="1745" spans="1:27" ht="15" customHeight="1" x14ac:dyDescent="0.3">
      <c r="A1745" s="4" t="str">
        <f>Cleaned_SalesTable!A1745</f>
        <v>SALE1743</v>
      </c>
      <c r="B1745" s="26">
        <f>Cleaned_SalesTable!B1745</f>
        <v>45355</v>
      </c>
      <c r="C1745" s="4" t="str">
        <f t="shared" si="162"/>
        <v>Mar-2024</v>
      </c>
      <c r="D1745" s="24">
        <f t="shared" si="163"/>
        <v>2024</v>
      </c>
      <c r="E1745" s="4" t="str">
        <f>Cleaned_SalesTable!C1745</f>
        <v>CUST1364</v>
      </c>
      <c r="F1745" s="4" t="str">
        <f>VLOOKUP(E1745,Cleaned_CustomerTable!$A:$H,2,FALSE())</f>
        <v>Chloe Aguilar</v>
      </c>
      <c r="G1745" s="24">
        <f>VLOOKUP(E1745,Cleaned_CustomerTable!$A:$H,3,FALSE())</f>
        <v>58</v>
      </c>
      <c r="H1745" s="4" t="str">
        <f>VLOOKUP(E1745,Cleaned_CustomerTable!$A:$H,8,FALSE())</f>
        <v>Bronze</v>
      </c>
      <c r="I1745" s="4" t="str">
        <f>VLOOKUP(E1745,Cleaned_CustomerTable!$A:$H,6,FALSE())</f>
        <v>Arizona</v>
      </c>
      <c r="J1745" s="4" t="str">
        <f>Cleaned_SalesTable!D1745</f>
        <v>PROD41</v>
      </c>
      <c r="K1745" s="4" t="str">
        <f>VLOOKUP(J1745,Cleaned_ProductTable!$A:$F,2,FALSE())</f>
        <v>Yoga Exercise Mat</v>
      </c>
      <c r="L1745" s="4" t="str">
        <f>VLOOKUP(J1745,Cleaned_ProductTable!$A:$F,3,FALSE())</f>
        <v>Sports</v>
      </c>
      <c r="M1745" s="4" t="str">
        <f>VLOOKUP(J1745,Cleaned_ProductTable!$A:$F,4,FALSE())</f>
        <v>Carroll, Long and Mendoza</v>
      </c>
      <c r="N1745" s="4">
        <f>VLOOKUP(J1745,Cleaned_ProductTable!$A:$F,5,FALSE())</f>
        <v>313.26</v>
      </c>
      <c r="O1745" s="4" t="str">
        <f>Cleaned_SalesTable!E1745</f>
        <v>STORE3</v>
      </c>
      <c r="P1745" s="4" t="str">
        <f>VLOOKUP(O1745,Cleaned_StoreTable!$A:$F,2,FALSE())</f>
        <v>Johnson-Wright</v>
      </c>
      <c r="Q1745" s="4" t="str">
        <f>VLOOKUP(O1745,Cleaned_StoreTable!$A:$F,3,FALSE())</f>
        <v>North</v>
      </c>
      <c r="R1745" s="4" t="str">
        <f>VLOOKUP(O1745,Cleaned_StoreTable!$A:$F,5,FALSE())</f>
        <v>Outlet</v>
      </c>
      <c r="S1745" s="4">
        <f>Cleaned_SalesTable!F1745</f>
        <v>3</v>
      </c>
      <c r="T1745" s="9">
        <f>Cleaned_SalesTable!G1745</f>
        <v>239.54</v>
      </c>
      <c r="U1745" s="8">
        <f>Cleaned_SalesTable!H1745</f>
        <v>0.28999999999999998</v>
      </c>
      <c r="V1745" s="4" t="str">
        <f>Cleaned_SalesTable!I1745</f>
        <v>COD</v>
      </c>
      <c r="W1745" s="9">
        <f>Cleaned_SalesTable!J1745</f>
        <v>510.22019999999998</v>
      </c>
      <c r="X1745" s="9">
        <f t="shared" si="164"/>
        <v>939.78</v>
      </c>
      <c r="Y1745" s="9">
        <f t="shared" si="165"/>
        <v>-429.56</v>
      </c>
      <c r="Z1745" s="10">
        <f t="shared" si="166"/>
        <v>-0.84189999999999998</v>
      </c>
      <c r="AA1745" s="4" t="str">
        <f t="shared" si="167"/>
        <v>Standard</v>
      </c>
    </row>
    <row r="1746" spans="1:27" ht="15" customHeight="1" x14ac:dyDescent="0.3">
      <c r="A1746" s="4" t="str">
        <f>Cleaned_SalesTable!A1746</f>
        <v>SALE1744</v>
      </c>
      <c r="B1746" s="26">
        <f>Cleaned_SalesTable!B1746</f>
        <v>45244</v>
      </c>
      <c r="C1746" s="4" t="str">
        <f t="shared" si="162"/>
        <v>Nov-2023</v>
      </c>
      <c r="D1746" s="24">
        <f t="shared" si="163"/>
        <v>2023</v>
      </c>
      <c r="E1746" s="4" t="str">
        <f>Cleaned_SalesTable!C1746</f>
        <v>CUST1482</v>
      </c>
      <c r="F1746" s="4" t="str">
        <f>VLOOKUP(E1746,Cleaned_CustomerTable!$A:$H,2,FALSE())</f>
        <v>Sheri Joyce</v>
      </c>
      <c r="G1746" s="24">
        <f>VLOOKUP(E1746,Cleaned_CustomerTable!$A:$H,3,FALSE())</f>
        <v>26</v>
      </c>
      <c r="H1746" s="4" t="str">
        <f>VLOOKUP(E1746,Cleaned_CustomerTable!$A:$H,8,FALSE())</f>
        <v>Platinum</v>
      </c>
      <c r="I1746" s="4" t="str">
        <f>VLOOKUP(E1746,Cleaned_CustomerTable!$A:$H,6,FALSE())</f>
        <v>Kentucky</v>
      </c>
      <c r="J1746" s="4" t="str">
        <f>Cleaned_SalesTable!D1746</f>
        <v>PROD46</v>
      </c>
      <c r="K1746" s="4" t="str">
        <f>VLOOKUP(J1746,Cleaned_ProductTable!$A:$F,2,FALSE())</f>
        <v>Men's Winter Jacket</v>
      </c>
      <c r="L1746" s="4" t="str">
        <f>VLOOKUP(J1746,Cleaned_ProductTable!$A:$F,3,FALSE())</f>
        <v>Clothing</v>
      </c>
      <c r="M1746" s="4" t="str">
        <f>VLOOKUP(J1746,Cleaned_ProductTable!$A:$F,4,FALSE())</f>
        <v>Kelly, Smith and Perez</v>
      </c>
      <c r="N1746" s="4">
        <f>VLOOKUP(J1746,Cleaned_ProductTable!$A:$F,5,FALSE())</f>
        <v>167.34</v>
      </c>
      <c r="O1746" s="4" t="str">
        <f>Cleaned_SalesTable!E1746</f>
        <v>STORE14</v>
      </c>
      <c r="P1746" s="4" t="str">
        <f>VLOOKUP(O1746,Cleaned_StoreTable!$A:$F,2,FALSE())</f>
        <v>Mcdonald Inc</v>
      </c>
      <c r="Q1746" s="4" t="str">
        <f>VLOOKUP(O1746,Cleaned_StoreTable!$A:$F,3,FALSE())</f>
        <v>South</v>
      </c>
      <c r="R1746" s="4" t="str">
        <f>VLOOKUP(O1746,Cleaned_StoreTable!$A:$F,5,FALSE())</f>
        <v>Outlet</v>
      </c>
      <c r="S1746" s="4">
        <f>Cleaned_SalesTable!F1746</f>
        <v>1</v>
      </c>
      <c r="T1746" s="9">
        <f>Cleaned_SalesTable!G1746</f>
        <v>588.53</v>
      </c>
      <c r="U1746" s="8">
        <f>Cleaned_SalesTable!H1746</f>
        <v>0.1</v>
      </c>
      <c r="V1746" s="4" t="str">
        <f>Cleaned_SalesTable!I1746</f>
        <v>Credit Card</v>
      </c>
      <c r="W1746" s="9">
        <f>Cleaned_SalesTable!J1746</f>
        <v>529.67700000000002</v>
      </c>
      <c r="X1746" s="9">
        <f t="shared" si="164"/>
        <v>167.34</v>
      </c>
      <c r="Y1746" s="9">
        <f t="shared" si="165"/>
        <v>362.34</v>
      </c>
      <c r="Z1746" s="10">
        <f t="shared" si="166"/>
        <v>0.68410000000000004</v>
      </c>
      <c r="AA1746" s="4" t="str">
        <f t="shared" si="167"/>
        <v>Standard</v>
      </c>
    </row>
    <row r="1747" spans="1:27" ht="15" customHeight="1" x14ac:dyDescent="0.3">
      <c r="A1747" s="4" t="str">
        <f>Cleaned_SalesTable!A1747</f>
        <v>SALE1745</v>
      </c>
      <c r="B1747" s="26">
        <f>Cleaned_SalesTable!B1747</f>
        <v>45863</v>
      </c>
      <c r="C1747" s="4" t="str">
        <f t="shared" si="162"/>
        <v>Jul-2025</v>
      </c>
      <c r="D1747" s="24">
        <f t="shared" si="163"/>
        <v>2025</v>
      </c>
      <c r="E1747" s="4" t="str">
        <f>Cleaned_SalesTable!C1747</f>
        <v>CUST1288</v>
      </c>
      <c r="F1747" s="4" t="str">
        <f>VLOOKUP(E1747,Cleaned_CustomerTable!$A:$H,2,FALSE())</f>
        <v>Misty Ferguson</v>
      </c>
      <c r="G1747" s="24">
        <f>VLOOKUP(E1747,Cleaned_CustomerTable!$A:$H,3,FALSE())</f>
        <v>58</v>
      </c>
      <c r="H1747" s="4" t="str">
        <f>VLOOKUP(E1747,Cleaned_CustomerTable!$A:$H,8,FALSE())</f>
        <v>Gold</v>
      </c>
      <c r="I1747" s="4" t="str">
        <f>VLOOKUP(E1747,Cleaned_CustomerTable!$A:$H,6,FALSE())</f>
        <v>Connecticut</v>
      </c>
      <c r="J1747" s="4" t="str">
        <f>Cleaned_SalesTable!D1747</f>
        <v>PROD60</v>
      </c>
      <c r="K1747" s="4" t="str">
        <f>VLOOKUP(J1747,Cleaned_ProductTable!$A:$F,2,FALSE())</f>
        <v>Luxury Perfume Spray</v>
      </c>
      <c r="L1747" s="4" t="str">
        <f>VLOOKUP(J1747,Cleaned_ProductTable!$A:$F,3,FALSE())</f>
        <v>Beauty</v>
      </c>
      <c r="M1747" s="4" t="str">
        <f>VLOOKUP(J1747,Cleaned_ProductTable!$A:$F,4,FALSE())</f>
        <v>Gibson, Green and Lopez</v>
      </c>
      <c r="N1747" s="4">
        <f>VLOOKUP(J1747,Cleaned_ProductTable!$A:$F,5,FALSE())</f>
        <v>482.75</v>
      </c>
      <c r="O1747" s="4" t="str">
        <f>Cleaned_SalesTable!E1747</f>
        <v>STORE15</v>
      </c>
      <c r="P1747" s="4" t="str">
        <f>VLOOKUP(O1747,Cleaned_StoreTable!$A:$F,2,FALSE())</f>
        <v>Shelton PLC</v>
      </c>
      <c r="Q1747" s="4" t="str">
        <f>VLOOKUP(O1747,Cleaned_StoreTable!$A:$F,3,FALSE())</f>
        <v>North</v>
      </c>
      <c r="R1747" s="4" t="str">
        <f>VLOOKUP(O1747,Cleaned_StoreTable!$A:$F,5,FALSE())</f>
        <v>Flagship</v>
      </c>
      <c r="S1747" s="4">
        <f>Cleaned_SalesTable!F1747</f>
        <v>1</v>
      </c>
      <c r="T1747" s="9">
        <f>Cleaned_SalesTable!G1747</f>
        <v>145.96</v>
      </c>
      <c r="U1747" s="8">
        <f>Cleaned_SalesTable!H1747</f>
        <v>0.3</v>
      </c>
      <c r="V1747" s="4" t="str">
        <f>Cleaned_SalesTable!I1747</f>
        <v>Credit Card</v>
      </c>
      <c r="W1747" s="9">
        <f>Cleaned_SalesTable!J1747</f>
        <v>102.172</v>
      </c>
      <c r="X1747" s="9">
        <f t="shared" si="164"/>
        <v>482.75</v>
      </c>
      <c r="Y1747" s="9">
        <f t="shared" si="165"/>
        <v>-380.58</v>
      </c>
      <c r="Z1747" s="10">
        <f t="shared" si="166"/>
        <v>-3.7248999999999999</v>
      </c>
      <c r="AA1747" s="4" t="str">
        <f t="shared" si="167"/>
        <v>Standard</v>
      </c>
    </row>
    <row r="1748" spans="1:27" ht="15" customHeight="1" x14ac:dyDescent="0.3">
      <c r="A1748" s="4" t="str">
        <f>Cleaned_SalesTable!A1748</f>
        <v>SALE1746</v>
      </c>
      <c r="B1748" s="26">
        <f>Cleaned_SalesTable!B1748</f>
        <v>45573</v>
      </c>
      <c r="C1748" s="4" t="str">
        <f t="shared" si="162"/>
        <v>Oct-2024</v>
      </c>
      <c r="D1748" s="24">
        <f t="shared" si="163"/>
        <v>2024</v>
      </c>
      <c r="E1748" s="4" t="str">
        <f>Cleaned_SalesTable!C1748</f>
        <v>CUST1101</v>
      </c>
      <c r="F1748" s="4" t="str">
        <f>VLOOKUP(E1748,Cleaned_CustomerTable!$A:$H,2,FALSE())</f>
        <v>Colleen Maynard</v>
      </c>
      <c r="G1748" s="24">
        <f>VLOOKUP(E1748,Cleaned_CustomerTable!$A:$H,3,FALSE())</f>
        <v>29</v>
      </c>
      <c r="H1748" s="4" t="str">
        <f>VLOOKUP(E1748,Cleaned_CustomerTable!$A:$H,8,FALSE())</f>
        <v>Gold</v>
      </c>
      <c r="I1748" s="4" t="str">
        <f>VLOOKUP(E1748,Cleaned_CustomerTable!$A:$H,6,FALSE())</f>
        <v>Utah</v>
      </c>
      <c r="J1748" s="4" t="str">
        <f>Cleaned_SalesTable!D1748</f>
        <v>PROD70</v>
      </c>
      <c r="K1748" s="4" t="str">
        <f>VLOOKUP(J1748,Cleaned_ProductTable!$A:$F,2,FALSE())</f>
        <v>Kitchen Storage Rack</v>
      </c>
      <c r="L1748" s="4" t="str">
        <f>VLOOKUP(J1748,Cleaned_ProductTable!$A:$F,3,FALSE())</f>
        <v>Home</v>
      </c>
      <c r="M1748" s="4" t="str">
        <f>VLOOKUP(J1748,Cleaned_ProductTable!$A:$F,4,FALSE())</f>
        <v>Duran Group</v>
      </c>
      <c r="N1748" s="4">
        <f>VLOOKUP(J1748,Cleaned_ProductTable!$A:$F,5,FALSE())</f>
        <v>138.05000000000001</v>
      </c>
      <c r="O1748" s="4" t="str">
        <f>Cleaned_SalesTable!E1748</f>
        <v>STORE4</v>
      </c>
      <c r="P1748" s="4" t="str">
        <f>VLOOKUP(O1748,Cleaned_StoreTable!$A:$F,2,FALSE())</f>
        <v>Alexander Group</v>
      </c>
      <c r="Q1748" s="4" t="str">
        <f>VLOOKUP(O1748,Cleaned_StoreTable!$A:$F,3,FALSE())</f>
        <v>South</v>
      </c>
      <c r="R1748" s="4" t="str">
        <f>VLOOKUP(O1748,Cleaned_StoreTable!$A:$F,5,FALSE())</f>
        <v>Online</v>
      </c>
      <c r="S1748" s="4">
        <f>Cleaned_SalesTable!F1748</f>
        <v>4</v>
      </c>
      <c r="T1748" s="9">
        <f>Cleaned_SalesTable!G1748</f>
        <v>640.91</v>
      </c>
      <c r="U1748" s="8">
        <f>Cleaned_SalesTable!H1748</f>
        <v>0.06</v>
      </c>
      <c r="V1748" s="4" t="str">
        <f>Cleaned_SalesTable!I1748</f>
        <v>Credit Card</v>
      </c>
      <c r="W1748" s="9">
        <f>Cleaned_SalesTable!J1748</f>
        <v>2409.8216000000002</v>
      </c>
      <c r="X1748" s="9">
        <f t="shared" si="164"/>
        <v>552.20000000000005</v>
      </c>
      <c r="Y1748" s="9">
        <f t="shared" si="165"/>
        <v>1857.62</v>
      </c>
      <c r="Z1748" s="10">
        <f t="shared" si="166"/>
        <v>0.77090000000000003</v>
      </c>
      <c r="AA1748" s="4" t="str">
        <f t="shared" si="167"/>
        <v>High Value</v>
      </c>
    </row>
    <row r="1749" spans="1:27" ht="15" customHeight="1" x14ac:dyDescent="0.3">
      <c r="A1749" s="4" t="str">
        <f>Cleaned_SalesTable!A1749</f>
        <v>SALE1747</v>
      </c>
      <c r="B1749" s="26">
        <f>Cleaned_SalesTable!B1749</f>
        <v>45792</v>
      </c>
      <c r="C1749" s="4" t="str">
        <f t="shared" si="162"/>
        <v>May-2025</v>
      </c>
      <c r="D1749" s="24">
        <f t="shared" si="163"/>
        <v>2025</v>
      </c>
      <c r="E1749" s="4" t="str">
        <f>Cleaned_SalesTable!C1749</f>
        <v>CUST1042</v>
      </c>
      <c r="F1749" s="4" t="str">
        <f>VLOOKUP(E1749,Cleaned_CustomerTable!$A:$H,2,FALSE())</f>
        <v>William Martin</v>
      </c>
      <c r="G1749" s="24">
        <f>VLOOKUP(E1749,Cleaned_CustomerTable!$A:$H,3,FALSE())</f>
        <v>19</v>
      </c>
      <c r="H1749" s="4" t="str">
        <f>VLOOKUP(E1749,Cleaned_CustomerTable!$A:$H,8,FALSE())</f>
        <v>Platinum</v>
      </c>
      <c r="I1749" s="4" t="str">
        <f>VLOOKUP(E1749,Cleaned_CustomerTable!$A:$H,6,FALSE())</f>
        <v>Connecticut</v>
      </c>
      <c r="J1749" s="4" t="str">
        <f>Cleaned_SalesTable!D1749</f>
        <v>PROD64</v>
      </c>
      <c r="K1749" s="4" t="str">
        <f>VLOOKUP(J1749,Cleaned_ProductTable!$A:$F,2,FALSE())</f>
        <v>Matte Lipstick Set</v>
      </c>
      <c r="L1749" s="4" t="str">
        <f>VLOOKUP(J1749,Cleaned_ProductTable!$A:$F,3,FALSE())</f>
        <v>Beauty</v>
      </c>
      <c r="M1749" s="4" t="str">
        <f>VLOOKUP(J1749,Cleaned_ProductTable!$A:$F,4,FALSE())</f>
        <v>Zhang Inc</v>
      </c>
      <c r="N1749" s="4">
        <f>VLOOKUP(J1749,Cleaned_ProductTable!$A:$F,5,FALSE())</f>
        <v>299.11</v>
      </c>
      <c r="O1749" s="4" t="str">
        <f>Cleaned_SalesTable!E1749</f>
        <v>STORE11</v>
      </c>
      <c r="P1749" s="4" t="str">
        <f>VLOOKUP(O1749,Cleaned_StoreTable!$A:$F,2,FALSE())</f>
        <v>Aguirre-Keller</v>
      </c>
      <c r="Q1749" s="4" t="str">
        <f>VLOOKUP(O1749,Cleaned_StoreTable!$A:$F,3,FALSE())</f>
        <v>South</v>
      </c>
      <c r="R1749" s="4" t="str">
        <f>VLOOKUP(O1749,Cleaned_StoreTable!$A:$F,5,FALSE())</f>
        <v>Online</v>
      </c>
      <c r="S1749" s="4">
        <f>Cleaned_SalesTable!F1749</f>
        <v>3</v>
      </c>
      <c r="T1749" s="9">
        <f>Cleaned_SalesTable!G1749</f>
        <v>773.86</v>
      </c>
      <c r="U1749" s="8">
        <f>Cleaned_SalesTable!H1749</f>
        <v>0.22</v>
      </c>
      <c r="V1749" s="4" t="str">
        <f>Cleaned_SalesTable!I1749</f>
        <v>Credit Card</v>
      </c>
      <c r="W1749" s="9">
        <f>Cleaned_SalesTable!J1749</f>
        <v>1810.8324</v>
      </c>
      <c r="X1749" s="9">
        <f t="shared" si="164"/>
        <v>897.33</v>
      </c>
      <c r="Y1749" s="9">
        <f t="shared" si="165"/>
        <v>913.5</v>
      </c>
      <c r="Z1749" s="10">
        <f t="shared" si="166"/>
        <v>0.50449999999999995</v>
      </c>
      <c r="AA1749" s="4" t="str">
        <f t="shared" si="167"/>
        <v>High Value</v>
      </c>
    </row>
    <row r="1750" spans="1:27" ht="15" customHeight="1" x14ac:dyDescent="0.3">
      <c r="A1750" s="4" t="str">
        <f>Cleaned_SalesTable!A1750</f>
        <v>SALE1748</v>
      </c>
      <c r="B1750" s="26">
        <f>Cleaned_SalesTable!B1750</f>
        <v>45744</v>
      </c>
      <c r="C1750" s="4" t="str">
        <f t="shared" si="162"/>
        <v>Mar-2025</v>
      </c>
      <c r="D1750" s="24">
        <f t="shared" si="163"/>
        <v>2025</v>
      </c>
      <c r="E1750" s="4" t="str">
        <f>Cleaned_SalesTable!C1750</f>
        <v>CUST1463</v>
      </c>
      <c r="F1750" s="4" t="str">
        <f>VLOOKUP(E1750,Cleaned_CustomerTable!$A:$H,2,FALSE())</f>
        <v>Samantha Lee</v>
      </c>
      <c r="G1750" s="24">
        <f>VLOOKUP(E1750,Cleaned_CustomerTable!$A:$H,3,FALSE())</f>
        <v>36</v>
      </c>
      <c r="H1750" s="4" t="str">
        <f>VLOOKUP(E1750,Cleaned_CustomerTable!$A:$H,8,FALSE())</f>
        <v>Bronze</v>
      </c>
      <c r="I1750" s="4" t="str">
        <f>VLOOKUP(E1750,Cleaned_CustomerTable!$A:$H,6,FALSE())</f>
        <v>Connecticut</v>
      </c>
      <c r="J1750" s="4" t="str">
        <f>Cleaned_SalesTable!D1750</f>
        <v>PROD31</v>
      </c>
      <c r="K1750" s="4" t="str">
        <f>VLOOKUP(J1750,Cleaned_ProductTable!$A:$F,2,FALSE())</f>
        <v>Basketball</v>
      </c>
      <c r="L1750" s="4" t="str">
        <f>VLOOKUP(J1750,Cleaned_ProductTable!$A:$F,3,FALSE())</f>
        <v>Sports</v>
      </c>
      <c r="M1750" s="4" t="str">
        <f>VLOOKUP(J1750,Cleaned_ProductTable!$A:$F,4,FALSE())</f>
        <v>Nolan-Snow</v>
      </c>
      <c r="N1750" s="4">
        <f>VLOOKUP(J1750,Cleaned_ProductTable!$A:$F,5,FALSE())</f>
        <v>204.39</v>
      </c>
      <c r="O1750" s="4" t="str">
        <f>Cleaned_SalesTable!E1750</f>
        <v>STORE15</v>
      </c>
      <c r="P1750" s="4" t="str">
        <f>VLOOKUP(O1750,Cleaned_StoreTable!$A:$F,2,FALSE())</f>
        <v>Shelton PLC</v>
      </c>
      <c r="Q1750" s="4" t="str">
        <f>VLOOKUP(O1750,Cleaned_StoreTable!$A:$F,3,FALSE())</f>
        <v>North</v>
      </c>
      <c r="R1750" s="4" t="str">
        <f>VLOOKUP(O1750,Cleaned_StoreTable!$A:$F,5,FALSE())</f>
        <v>Flagship</v>
      </c>
      <c r="S1750" s="4">
        <f>Cleaned_SalesTable!F1750</f>
        <v>2</v>
      </c>
      <c r="T1750" s="9">
        <f>Cleaned_SalesTable!G1750</f>
        <v>31.28</v>
      </c>
      <c r="U1750" s="8">
        <f>Cleaned_SalesTable!H1750</f>
        <v>0.2</v>
      </c>
      <c r="V1750" s="4" t="str">
        <f>Cleaned_SalesTable!I1750</f>
        <v>COD</v>
      </c>
      <c r="W1750" s="9">
        <f>Cleaned_SalesTable!J1750</f>
        <v>50.048000000000002</v>
      </c>
      <c r="X1750" s="9">
        <f t="shared" si="164"/>
        <v>408.78</v>
      </c>
      <c r="Y1750" s="9">
        <f t="shared" si="165"/>
        <v>-358.73</v>
      </c>
      <c r="Z1750" s="10">
        <f t="shared" si="166"/>
        <v>-7.1677</v>
      </c>
      <c r="AA1750" s="4" t="str">
        <f t="shared" si="167"/>
        <v>Standard</v>
      </c>
    </row>
    <row r="1751" spans="1:27" ht="15" customHeight="1" x14ac:dyDescent="0.3">
      <c r="A1751" s="4" t="str">
        <f>Cleaned_SalesTable!A1751</f>
        <v>SALE1749</v>
      </c>
      <c r="B1751" s="26">
        <f>Cleaned_SalesTable!B1751</f>
        <v>45842</v>
      </c>
      <c r="C1751" s="4" t="str">
        <f t="shared" si="162"/>
        <v>Jul-2025</v>
      </c>
      <c r="D1751" s="24">
        <f t="shared" si="163"/>
        <v>2025</v>
      </c>
      <c r="E1751" s="4" t="str">
        <f>Cleaned_SalesTable!C1751</f>
        <v>CUST1373</v>
      </c>
      <c r="F1751" s="4" t="str">
        <f>VLOOKUP(E1751,Cleaned_CustomerTable!$A:$H,2,FALSE())</f>
        <v>James Orozco</v>
      </c>
      <c r="G1751" s="24">
        <f>VLOOKUP(E1751,Cleaned_CustomerTable!$A:$H,3,FALSE())</f>
        <v>37</v>
      </c>
      <c r="H1751" s="4" t="str">
        <f>VLOOKUP(E1751,Cleaned_CustomerTable!$A:$H,8,FALSE())</f>
        <v>Gold</v>
      </c>
      <c r="I1751" s="4" t="str">
        <f>VLOOKUP(E1751,Cleaned_CustomerTable!$A:$H,6,FALSE())</f>
        <v>Maine</v>
      </c>
      <c r="J1751" s="4" t="str">
        <f>Cleaned_SalesTable!D1751</f>
        <v>PROD82</v>
      </c>
      <c r="K1751" s="4" t="str">
        <f>VLOOKUP(J1751,Cleaned_ProductTable!$A:$F,2,FALSE())</f>
        <v>Fitness Resistance Bands</v>
      </c>
      <c r="L1751" s="4" t="str">
        <f>VLOOKUP(J1751,Cleaned_ProductTable!$A:$F,3,FALSE())</f>
        <v>Sports</v>
      </c>
      <c r="M1751" s="4" t="str">
        <f>VLOOKUP(J1751,Cleaned_ProductTable!$A:$F,4,FALSE())</f>
        <v>Reese-Watson</v>
      </c>
      <c r="N1751" s="4">
        <f>VLOOKUP(J1751,Cleaned_ProductTable!$A:$F,5,FALSE())</f>
        <v>152.91999999999999</v>
      </c>
      <c r="O1751" s="4" t="str">
        <f>Cleaned_SalesTable!E1751</f>
        <v>STORE6</v>
      </c>
      <c r="P1751" s="4" t="str">
        <f>VLOOKUP(O1751,Cleaned_StoreTable!$A:$F,2,FALSE())</f>
        <v>Benson-Elliott</v>
      </c>
      <c r="Q1751" s="4" t="str">
        <f>VLOOKUP(O1751,Cleaned_StoreTable!$A:$F,3,FALSE())</f>
        <v>East</v>
      </c>
      <c r="R1751" s="4" t="str">
        <f>VLOOKUP(O1751,Cleaned_StoreTable!$A:$F,5,FALSE())</f>
        <v>Online</v>
      </c>
      <c r="S1751" s="4">
        <f>Cleaned_SalesTable!F1751</f>
        <v>4</v>
      </c>
      <c r="T1751" s="9">
        <f>Cleaned_SalesTable!G1751</f>
        <v>389.22</v>
      </c>
      <c r="U1751" s="8">
        <f>Cleaned_SalesTable!H1751</f>
        <v>0.18</v>
      </c>
      <c r="V1751" s="4" t="str">
        <f>Cleaned_SalesTable!I1751</f>
        <v>Credit Card</v>
      </c>
      <c r="W1751" s="9">
        <f>Cleaned_SalesTable!J1751</f>
        <v>1276.6415999999999</v>
      </c>
      <c r="X1751" s="9">
        <f t="shared" si="164"/>
        <v>611.67999999999995</v>
      </c>
      <c r="Y1751" s="9">
        <f t="shared" si="165"/>
        <v>664.96</v>
      </c>
      <c r="Z1751" s="10">
        <f t="shared" si="166"/>
        <v>0.52090000000000003</v>
      </c>
      <c r="AA1751" s="4" t="str">
        <f t="shared" si="167"/>
        <v>High Value</v>
      </c>
    </row>
    <row r="1752" spans="1:27" ht="15" customHeight="1" x14ac:dyDescent="0.3">
      <c r="A1752" s="4" t="str">
        <f>Cleaned_SalesTable!A1752</f>
        <v>SALE1750</v>
      </c>
      <c r="B1752" s="26">
        <f>Cleaned_SalesTable!B1752</f>
        <v>45502</v>
      </c>
      <c r="C1752" s="4" t="str">
        <f t="shared" si="162"/>
        <v>Jul-2024</v>
      </c>
      <c r="D1752" s="24">
        <f t="shared" si="163"/>
        <v>2024</v>
      </c>
      <c r="E1752" s="4" t="str">
        <f>Cleaned_SalesTable!C1752</f>
        <v>CUST1015</v>
      </c>
      <c r="F1752" s="4" t="str">
        <f>VLOOKUP(E1752,Cleaned_CustomerTable!$A:$H,2,FALSE())</f>
        <v>Laura Alvarez</v>
      </c>
      <c r="G1752" s="24">
        <f>VLOOKUP(E1752,Cleaned_CustomerTable!$A:$H,3,FALSE())</f>
        <v>49</v>
      </c>
      <c r="H1752" s="4" t="str">
        <f>VLOOKUP(E1752,Cleaned_CustomerTable!$A:$H,8,FALSE())</f>
        <v>Platinum</v>
      </c>
      <c r="I1752" s="4" t="str">
        <f>VLOOKUP(E1752,Cleaned_CustomerTable!$A:$H,6,FALSE())</f>
        <v>Washington</v>
      </c>
      <c r="J1752" s="4" t="str">
        <f>Cleaned_SalesTable!D1752</f>
        <v>PROD64</v>
      </c>
      <c r="K1752" s="4" t="str">
        <f>VLOOKUP(J1752,Cleaned_ProductTable!$A:$F,2,FALSE())</f>
        <v>Matte Lipstick Set</v>
      </c>
      <c r="L1752" s="4" t="str">
        <f>VLOOKUP(J1752,Cleaned_ProductTable!$A:$F,3,FALSE())</f>
        <v>Beauty</v>
      </c>
      <c r="M1752" s="4" t="str">
        <f>VLOOKUP(J1752,Cleaned_ProductTable!$A:$F,4,FALSE())</f>
        <v>Zhang Inc</v>
      </c>
      <c r="N1752" s="4">
        <f>VLOOKUP(J1752,Cleaned_ProductTable!$A:$F,5,FALSE())</f>
        <v>299.11</v>
      </c>
      <c r="O1752" s="4" t="str">
        <f>Cleaned_SalesTable!E1752</f>
        <v>STORE15</v>
      </c>
      <c r="P1752" s="4" t="str">
        <f>VLOOKUP(O1752,Cleaned_StoreTable!$A:$F,2,FALSE())</f>
        <v>Shelton PLC</v>
      </c>
      <c r="Q1752" s="4" t="str">
        <f>VLOOKUP(O1752,Cleaned_StoreTable!$A:$F,3,FALSE())</f>
        <v>North</v>
      </c>
      <c r="R1752" s="4" t="str">
        <f>VLOOKUP(O1752,Cleaned_StoreTable!$A:$F,5,FALSE())</f>
        <v>Flagship</v>
      </c>
      <c r="S1752" s="4">
        <f>Cleaned_SalesTable!F1752</f>
        <v>3</v>
      </c>
      <c r="T1752" s="9">
        <f>Cleaned_SalesTable!G1752</f>
        <v>543.44000000000005</v>
      </c>
      <c r="U1752" s="8">
        <f>Cleaned_SalesTable!H1752</f>
        <v>0.13</v>
      </c>
      <c r="V1752" s="4" t="str">
        <f>Cleaned_SalesTable!I1752</f>
        <v>PayPal</v>
      </c>
      <c r="W1752" s="9">
        <f>Cleaned_SalesTable!J1752</f>
        <v>1418.3784000000001</v>
      </c>
      <c r="X1752" s="9">
        <f t="shared" si="164"/>
        <v>897.33</v>
      </c>
      <c r="Y1752" s="9">
        <f t="shared" si="165"/>
        <v>521.04999999999995</v>
      </c>
      <c r="Z1752" s="10">
        <f t="shared" si="166"/>
        <v>0.3674</v>
      </c>
      <c r="AA1752" s="4" t="str">
        <f t="shared" si="167"/>
        <v>High Value</v>
      </c>
    </row>
    <row r="1753" spans="1:27" ht="15" customHeight="1" x14ac:dyDescent="0.3">
      <c r="A1753" s="4" t="str">
        <f>Cleaned_SalesTable!A1753</f>
        <v>SALE1751</v>
      </c>
      <c r="B1753" s="26">
        <f>Cleaned_SalesTable!B1753</f>
        <v>45296</v>
      </c>
      <c r="C1753" s="4" t="str">
        <f t="shared" si="162"/>
        <v>Jan-2024</v>
      </c>
      <c r="D1753" s="24">
        <f t="shared" si="163"/>
        <v>2024</v>
      </c>
      <c r="E1753" s="4" t="str">
        <f>Cleaned_SalesTable!C1753</f>
        <v>CUST1257</v>
      </c>
      <c r="F1753" s="4" t="str">
        <f>VLOOKUP(E1753,Cleaned_CustomerTable!$A:$H,2,FALSE())</f>
        <v>Christopher David</v>
      </c>
      <c r="G1753" s="24">
        <f>VLOOKUP(E1753,Cleaned_CustomerTable!$A:$H,3,FALSE())</f>
        <v>42</v>
      </c>
      <c r="H1753" s="4" t="str">
        <f>VLOOKUP(E1753,Cleaned_CustomerTable!$A:$H,8,FALSE())</f>
        <v>Silver</v>
      </c>
      <c r="I1753" s="4" t="str">
        <f>VLOOKUP(E1753,Cleaned_CustomerTable!$A:$H,6,FALSE())</f>
        <v>Massachusetts</v>
      </c>
      <c r="J1753" s="4" t="str">
        <f>Cleaned_SalesTable!D1753</f>
        <v>PROD97</v>
      </c>
      <c r="K1753" s="4" t="str">
        <f>VLOOKUP(J1753,Cleaned_ProductTable!$A:$F,2,FALSE())</f>
        <v>Cricket Bat</v>
      </c>
      <c r="L1753" s="4" t="str">
        <f>VLOOKUP(J1753,Cleaned_ProductTable!$A:$F,3,FALSE())</f>
        <v>Sports</v>
      </c>
      <c r="M1753" s="4" t="str">
        <f>VLOOKUP(J1753,Cleaned_ProductTable!$A:$F,4,FALSE())</f>
        <v>Khan LLC</v>
      </c>
      <c r="N1753" s="4">
        <f>VLOOKUP(J1753,Cleaned_ProductTable!$A:$F,5,FALSE())</f>
        <v>245.98</v>
      </c>
      <c r="O1753" s="4" t="str">
        <f>Cleaned_SalesTable!E1753</f>
        <v>STORE19</v>
      </c>
      <c r="P1753" s="4" t="str">
        <f>VLOOKUP(O1753,Cleaned_StoreTable!$A:$F,2,FALSE())</f>
        <v>Mann-Austin</v>
      </c>
      <c r="Q1753" s="4" t="str">
        <f>VLOOKUP(O1753,Cleaned_StoreTable!$A:$F,3,FALSE())</f>
        <v>East</v>
      </c>
      <c r="R1753" s="4" t="str">
        <f>VLOOKUP(O1753,Cleaned_StoreTable!$A:$F,5,FALSE())</f>
        <v>Online</v>
      </c>
      <c r="S1753" s="4">
        <f>Cleaned_SalesTable!F1753</f>
        <v>4</v>
      </c>
      <c r="T1753" s="9">
        <f>Cleaned_SalesTable!G1753</f>
        <v>715.42</v>
      </c>
      <c r="U1753" s="8">
        <f>Cleaned_SalesTable!H1753</f>
        <v>0.28999999999999998</v>
      </c>
      <c r="V1753" s="4" t="str">
        <f>Cleaned_SalesTable!I1753</f>
        <v>PayPal</v>
      </c>
      <c r="W1753" s="9">
        <f>Cleaned_SalesTable!J1753</f>
        <v>2031.7927999999999</v>
      </c>
      <c r="X1753" s="9">
        <f t="shared" si="164"/>
        <v>983.92</v>
      </c>
      <c r="Y1753" s="9">
        <f t="shared" si="165"/>
        <v>1047.8699999999999</v>
      </c>
      <c r="Z1753" s="10">
        <f t="shared" si="166"/>
        <v>0.51570000000000005</v>
      </c>
      <c r="AA1753" s="4" t="str">
        <f t="shared" si="167"/>
        <v>High Value</v>
      </c>
    </row>
    <row r="1754" spans="1:27" ht="15" customHeight="1" x14ac:dyDescent="0.3">
      <c r="A1754" s="4" t="str">
        <f>Cleaned_SalesTable!A1754</f>
        <v>SALE1752</v>
      </c>
      <c r="B1754" s="26">
        <f>Cleaned_SalesTable!B1754</f>
        <v>45886</v>
      </c>
      <c r="C1754" s="4" t="str">
        <f t="shared" si="162"/>
        <v>Aug-2025</v>
      </c>
      <c r="D1754" s="24">
        <f t="shared" si="163"/>
        <v>2025</v>
      </c>
      <c r="E1754" s="4" t="str">
        <f>Cleaned_SalesTable!C1754</f>
        <v>CUST1051</v>
      </c>
      <c r="F1754" s="4" t="str">
        <f>VLOOKUP(E1754,Cleaned_CustomerTable!$A:$H,2,FALSE())</f>
        <v>Sarah Rodgers</v>
      </c>
      <c r="G1754" s="24">
        <f>VLOOKUP(E1754,Cleaned_CustomerTable!$A:$H,3,FALSE())</f>
        <v>23</v>
      </c>
      <c r="H1754" s="4" t="str">
        <f>VLOOKUP(E1754,Cleaned_CustomerTable!$A:$H,8,FALSE())</f>
        <v>Gold</v>
      </c>
      <c r="I1754" s="4" t="str">
        <f>VLOOKUP(E1754,Cleaned_CustomerTable!$A:$H,6,FALSE())</f>
        <v>West Virginia</v>
      </c>
      <c r="J1754" s="4" t="str">
        <f>Cleaned_SalesTable!D1754</f>
        <v>PROD12</v>
      </c>
      <c r="K1754" s="4" t="str">
        <f>VLOOKUP(J1754,Cleaned_ProductTable!$A:$F,2,FALSE())</f>
        <v>Hair Strengthening Shampoo</v>
      </c>
      <c r="L1754" s="4" t="str">
        <f>VLOOKUP(J1754,Cleaned_ProductTable!$A:$F,3,FALSE())</f>
        <v>Beauty</v>
      </c>
      <c r="M1754" s="4" t="str">
        <f>VLOOKUP(J1754,Cleaned_ProductTable!$A:$F,4,FALSE())</f>
        <v>Rice LLC</v>
      </c>
      <c r="N1754" s="4">
        <f>VLOOKUP(J1754,Cleaned_ProductTable!$A:$F,5,FALSE())</f>
        <v>115.82</v>
      </c>
      <c r="O1754" s="4" t="str">
        <f>Cleaned_SalesTable!E1754</f>
        <v>STORE4</v>
      </c>
      <c r="P1754" s="4" t="str">
        <f>VLOOKUP(O1754,Cleaned_StoreTable!$A:$F,2,FALSE())</f>
        <v>Alexander Group</v>
      </c>
      <c r="Q1754" s="4" t="str">
        <f>VLOOKUP(O1754,Cleaned_StoreTable!$A:$F,3,FALSE())</f>
        <v>South</v>
      </c>
      <c r="R1754" s="4" t="str">
        <f>VLOOKUP(O1754,Cleaned_StoreTable!$A:$F,5,FALSE())</f>
        <v>Online</v>
      </c>
      <c r="S1754" s="4">
        <f>Cleaned_SalesTable!F1754</f>
        <v>4</v>
      </c>
      <c r="T1754" s="9">
        <f>Cleaned_SalesTable!G1754</f>
        <v>676.14</v>
      </c>
      <c r="U1754" s="8">
        <f>Cleaned_SalesTable!H1754</f>
        <v>0.11</v>
      </c>
      <c r="V1754" s="4" t="str">
        <f>Cleaned_SalesTable!I1754</f>
        <v>COD</v>
      </c>
      <c r="W1754" s="9">
        <f>Cleaned_SalesTable!J1754</f>
        <v>2407.0583999999999</v>
      </c>
      <c r="X1754" s="9">
        <f t="shared" si="164"/>
        <v>463.28</v>
      </c>
      <c r="Y1754" s="9">
        <f t="shared" si="165"/>
        <v>1943.78</v>
      </c>
      <c r="Z1754" s="10">
        <f t="shared" si="166"/>
        <v>0.8075</v>
      </c>
      <c r="AA1754" s="4" t="str">
        <f t="shared" si="167"/>
        <v>High Value</v>
      </c>
    </row>
    <row r="1755" spans="1:27" ht="15" customHeight="1" x14ac:dyDescent="0.3">
      <c r="A1755" s="4" t="str">
        <f>Cleaned_SalesTable!A1755</f>
        <v>SALE1753</v>
      </c>
      <c r="B1755" s="26">
        <f>Cleaned_SalesTable!B1755</f>
        <v>45425</v>
      </c>
      <c r="C1755" s="4" t="str">
        <f t="shared" si="162"/>
        <v>May-2024</v>
      </c>
      <c r="D1755" s="24">
        <f t="shared" si="163"/>
        <v>2024</v>
      </c>
      <c r="E1755" s="4" t="str">
        <f>Cleaned_SalesTable!C1755</f>
        <v>CUST1089</v>
      </c>
      <c r="F1755" s="4" t="str">
        <f>VLOOKUP(E1755,Cleaned_CustomerTable!$A:$H,2,FALSE())</f>
        <v>Jamie Yoder</v>
      </c>
      <c r="G1755" s="24">
        <f>VLOOKUP(E1755,Cleaned_CustomerTable!$A:$H,3,FALSE())</f>
        <v>43</v>
      </c>
      <c r="H1755" s="4" t="str">
        <f>VLOOKUP(E1755,Cleaned_CustomerTable!$A:$H,8,FALSE())</f>
        <v>Platinum</v>
      </c>
      <c r="I1755" s="4" t="str">
        <f>VLOOKUP(E1755,Cleaned_CustomerTable!$A:$H,6,FALSE())</f>
        <v>Wisconsin</v>
      </c>
      <c r="J1755" s="4" t="str">
        <f>Cleaned_SalesTable!D1755</f>
        <v>PROD39</v>
      </c>
      <c r="K1755" s="4" t="str">
        <f>VLOOKUP(J1755,Cleaned_ProductTable!$A:$F,2,FALSE())</f>
        <v>Portable Power Bank</v>
      </c>
      <c r="L1755" s="4" t="str">
        <f>VLOOKUP(J1755,Cleaned_ProductTable!$A:$F,3,FALSE())</f>
        <v>Electronics</v>
      </c>
      <c r="M1755" s="4" t="str">
        <f>VLOOKUP(J1755,Cleaned_ProductTable!$A:$F,4,FALSE())</f>
        <v>Cummings and Sons</v>
      </c>
      <c r="N1755" s="4">
        <f>VLOOKUP(J1755,Cleaned_ProductTable!$A:$F,5,FALSE())</f>
        <v>326.06</v>
      </c>
      <c r="O1755" s="4" t="str">
        <f>Cleaned_SalesTable!E1755</f>
        <v>STORE1</v>
      </c>
      <c r="P1755" s="4" t="str">
        <f>VLOOKUP(O1755,Cleaned_StoreTable!$A:$F,2,FALSE())</f>
        <v>Martinez, Adkins and Johnson</v>
      </c>
      <c r="Q1755" s="4" t="str">
        <f>VLOOKUP(O1755,Cleaned_StoreTable!$A:$F,3,FALSE())</f>
        <v>North</v>
      </c>
      <c r="R1755" s="4" t="str">
        <f>VLOOKUP(O1755,Cleaned_StoreTable!$A:$F,5,FALSE())</f>
        <v>Flagship</v>
      </c>
      <c r="S1755" s="4">
        <f>Cleaned_SalesTable!F1755</f>
        <v>4</v>
      </c>
      <c r="T1755" s="9">
        <f>Cleaned_SalesTable!G1755</f>
        <v>352.72</v>
      </c>
      <c r="U1755" s="8">
        <f>Cleaned_SalesTable!H1755</f>
        <v>0.25</v>
      </c>
      <c r="V1755" s="4" t="str">
        <f>Cleaned_SalesTable!I1755</f>
        <v>Credit Card</v>
      </c>
      <c r="W1755" s="9">
        <f>Cleaned_SalesTable!J1755</f>
        <v>1058.1600000000001</v>
      </c>
      <c r="X1755" s="9">
        <f t="shared" si="164"/>
        <v>1304.24</v>
      </c>
      <c r="Y1755" s="9">
        <f t="shared" si="165"/>
        <v>-246.08</v>
      </c>
      <c r="Z1755" s="10">
        <f t="shared" si="166"/>
        <v>-0.2326</v>
      </c>
      <c r="AA1755" s="4" t="str">
        <f t="shared" si="167"/>
        <v>Standard</v>
      </c>
    </row>
    <row r="1756" spans="1:27" ht="15" customHeight="1" x14ac:dyDescent="0.3">
      <c r="A1756" s="4" t="str">
        <f>Cleaned_SalesTable!A1756</f>
        <v>SALE1754</v>
      </c>
      <c r="B1756" s="26">
        <f>Cleaned_SalesTable!B1756</f>
        <v>45797</v>
      </c>
      <c r="C1756" s="4" t="str">
        <f t="shared" si="162"/>
        <v>May-2025</v>
      </c>
      <c r="D1756" s="24">
        <f t="shared" si="163"/>
        <v>2025</v>
      </c>
      <c r="E1756" s="4" t="str">
        <f>Cleaned_SalesTable!C1756</f>
        <v>CUST1173</v>
      </c>
      <c r="F1756" s="4" t="str">
        <f>VLOOKUP(E1756,Cleaned_CustomerTable!$A:$H,2,FALSE())</f>
        <v>Teresa Stokes</v>
      </c>
      <c r="G1756" s="24">
        <f>VLOOKUP(E1756,Cleaned_CustomerTable!$A:$H,3,FALSE())</f>
        <v>41</v>
      </c>
      <c r="H1756" s="4" t="str">
        <f>VLOOKUP(E1756,Cleaned_CustomerTable!$A:$H,8,FALSE())</f>
        <v>Platinum</v>
      </c>
      <c r="I1756" s="4" t="str">
        <f>VLOOKUP(E1756,Cleaned_CustomerTable!$A:$H,6,FALSE())</f>
        <v>Iowa</v>
      </c>
      <c r="J1756" s="4" t="str">
        <f>Cleaned_SalesTable!D1756</f>
        <v>PROD11</v>
      </c>
      <c r="K1756" s="4" t="str">
        <f>VLOOKUP(J1756,Cleaned_ProductTable!$A:$F,2,FALSE())</f>
        <v>HD Smart TV Stick</v>
      </c>
      <c r="L1756" s="4" t="str">
        <f>VLOOKUP(J1756,Cleaned_ProductTable!$A:$F,3,FALSE())</f>
        <v>Electronics</v>
      </c>
      <c r="M1756" s="4" t="str">
        <f>VLOOKUP(J1756,Cleaned_ProductTable!$A:$F,4,FALSE())</f>
        <v>Gibson, Hobbs and Weaver</v>
      </c>
      <c r="N1756" s="4">
        <f>VLOOKUP(J1756,Cleaned_ProductTable!$A:$F,5,FALSE())</f>
        <v>449.4</v>
      </c>
      <c r="O1756" s="4" t="str">
        <f>Cleaned_SalesTable!E1756</f>
        <v>STORE12</v>
      </c>
      <c r="P1756" s="4" t="str">
        <f>VLOOKUP(O1756,Cleaned_StoreTable!$A:$F,2,FALSE())</f>
        <v>Thomas, Bridges and Harris</v>
      </c>
      <c r="Q1756" s="4" t="str">
        <f>VLOOKUP(O1756,Cleaned_StoreTable!$A:$F,3,FALSE())</f>
        <v>North</v>
      </c>
      <c r="R1756" s="4" t="str">
        <f>VLOOKUP(O1756,Cleaned_StoreTable!$A:$F,5,FALSE())</f>
        <v>Online</v>
      </c>
      <c r="S1756" s="4">
        <f>Cleaned_SalesTable!F1756</f>
        <v>1</v>
      </c>
      <c r="T1756" s="9">
        <f>Cleaned_SalesTable!G1756</f>
        <v>470.18</v>
      </c>
      <c r="U1756" s="8">
        <f>Cleaned_SalesTable!H1756</f>
        <v>0.19</v>
      </c>
      <c r="V1756" s="4" t="str">
        <f>Cleaned_SalesTable!I1756</f>
        <v>PayPal</v>
      </c>
      <c r="W1756" s="9">
        <f>Cleaned_SalesTable!J1756</f>
        <v>380.8458</v>
      </c>
      <c r="X1756" s="9">
        <f t="shared" si="164"/>
        <v>449.4</v>
      </c>
      <c r="Y1756" s="9">
        <f t="shared" si="165"/>
        <v>-68.55</v>
      </c>
      <c r="Z1756" s="10">
        <f t="shared" si="166"/>
        <v>-0.18</v>
      </c>
      <c r="AA1756" s="4" t="str">
        <f t="shared" si="167"/>
        <v>Standard</v>
      </c>
    </row>
    <row r="1757" spans="1:27" ht="15" customHeight="1" x14ac:dyDescent="0.3">
      <c r="A1757" s="4" t="str">
        <f>Cleaned_SalesTable!A1757</f>
        <v>SALE1755</v>
      </c>
      <c r="B1757" s="26">
        <f>Cleaned_SalesTable!B1757</f>
        <v>45898</v>
      </c>
      <c r="C1757" s="4" t="str">
        <f t="shared" si="162"/>
        <v>Aug-2025</v>
      </c>
      <c r="D1757" s="24">
        <f t="shared" si="163"/>
        <v>2025</v>
      </c>
      <c r="E1757" s="4" t="str">
        <f>Cleaned_SalesTable!C1757</f>
        <v>CUST1230</v>
      </c>
      <c r="F1757" s="4" t="str">
        <f>VLOOKUP(E1757,Cleaned_CustomerTable!$A:$H,2,FALSE())</f>
        <v>Timothy Sanders</v>
      </c>
      <c r="G1757" s="24">
        <f>VLOOKUP(E1757,Cleaned_CustomerTable!$A:$H,3,FALSE())</f>
        <v>29</v>
      </c>
      <c r="H1757" s="4" t="str">
        <f>VLOOKUP(E1757,Cleaned_CustomerTable!$A:$H,8,FALSE())</f>
        <v>Bronze</v>
      </c>
      <c r="I1757" s="4" t="str">
        <f>VLOOKUP(E1757,Cleaned_CustomerTable!$A:$H,6,FALSE())</f>
        <v>Florida</v>
      </c>
      <c r="J1757" s="4" t="str">
        <f>Cleaned_SalesTable!D1757</f>
        <v>PROD66</v>
      </c>
      <c r="K1757" s="4" t="str">
        <f>VLOOKUP(J1757,Cleaned_ProductTable!$A:$F,2,FALSE())</f>
        <v>Women's Hair Dryer Brush</v>
      </c>
      <c r="L1757" s="4" t="str">
        <f>VLOOKUP(J1757,Cleaned_ProductTable!$A:$F,3,FALSE())</f>
        <v>Beauty</v>
      </c>
      <c r="M1757" s="4" t="str">
        <f>VLOOKUP(J1757,Cleaned_ProductTable!$A:$F,4,FALSE())</f>
        <v>Torres, Spencer and Potter</v>
      </c>
      <c r="N1757" s="4">
        <f>VLOOKUP(J1757,Cleaned_ProductTable!$A:$F,5,FALSE())</f>
        <v>340.39</v>
      </c>
      <c r="O1757" s="4" t="str">
        <f>Cleaned_SalesTable!E1757</f>
        <v>STORE11</v>
      </c>
      <c r="P1757" s="4" t="str">
        <f>VLOOKUP(O1757,Cleaned_StoreTable!$A:$F,2,FALSE())</f>
        <v>Aguirre-Keller</v>
      </c>
      <c r="Q1757" s="4" t="str">
        <f>VLOOKUP(O1757,Cleaned_StoreTable!$A:$F,3,FALSE())</f>
        <v>South</v>
      </c>
      <c r="R1757" s="4" t="str">
        <f>VLOOKUP(O1757,Cleaned_StoreTable!$A:$F,5,FALSE())</f>
        <v>Online</v>
      </c>
      <c r="S1757" s="4">
        <f>Cleaned_SalesTable!F1757</f>
        <v>1</v>
      </c>
      <c r="T1757" s="9">
        <f>Cleaned_SalesTable!G1757</f>
        <v>891.79</v>
      </c>
      <c r="U1757" s="8">
        <f>Cleaned_SalesTable!H1757</f>
        <v>0.03</v>
      </c>
      <c r="V1757" s="4" t="str">
        <f>Cleaned_SalesTable!I1757</f>
        <v>Credit Card</v>
      </c>
      <c r="W1757" s="9">
        <f>Cleaned_SalesTable!J1757</f>
        <v>865.03629999999998</v>
      </c>
      <c r="X1757" s="9">
        <f t="shared" si="164"/>
        <v>340.39</v>
      </c>
      <c r="Y1757" s="9">
        <f t="shared" si="165"/>
        <v>524.65</v>
      </c>
      <c r="Z1757" s="10">
        <f t="shared" si="166"/>
        <v>0.60650000000000004</v>
      </c>
      <c r="AA1757" s="4" t="str">
        <f t="shared" si="167"/>
        <v>Standard</v>
      </c>
    </row>
    <row r="1758" spans="1:27" ht="15" customHeight="1" x14ac:dyDescent="0.3">
      <c r="A1758" s="4" t="str">
        <f>Cleaned_SalesTable!A1758</f>
        <v>SALE1756</v>
      </c>
      <c r="B1758" s="26">
        <f>Cleaned_SalesTable!B1758</f>
        <v>45390</v>
      </c>
      <c r="C1758" s="4" t="str">
        <f t="shared" si="162"/>
        <v>Apr-2024</v>
      </c>
      <c r="D1758" s="24">
        <f t="shared" si="163"/>
        <v>2024</v>
      </c>
      <c r="E1758" s="4" t="str">
        <f>Cleaned_SalesTable!C1758</f>
        <v>CUST1348</v>
      </c>
      <c r="F1758" s="4" t="str">
        <f>VLOOKUP(E1758,Cleaned_CustomerTable!$A:$H,2,FALSE())</f>
        <v>Sherry Cabrera</v>
      </c>
      <c r="G1758" s="24">
        <f>VLOOKUP(E1758,Cleaned_CustomerTable!$A:$H,3,FALSE())</f>
        <v>55</v>
      </c>
      <c r="H1758" s="4" t="str">
        <f>VLOOKUP(E1758,Cleaned_CustomerTable!$A:$H,8,FALSE())</f>
        <v>Silver</v>
      </c>
      <c r="I1758" s="4" t="str">
        <f>VLOOKUP(E1758,Cleaned_CustomerTable!$A:$H,6,FALSE())</f>
        <v>Pennsylvania</v>
      </c>
      <c r="J1758" s="4" t="str">
        <f>Cleaned_SalesTable!D1758</f>
        <v>PROD89</v>
      </c>
      <c r="K1758" s="4" t="str">
        <f>VLOOKUP(J1758,Cleaned_ProductTable!$A:$F,2,FALSE())</f>
        <v>Face Foundation Kit</v>
      </c>
      <c r="L1758" s="4" t="str">
        <f>VLOOKUP(J1758,Cleaned_ProductTable!$A:$F,3,FALSE())</f>
        <v>Beauty</v>
      </c>
      <c r="M1758" s="4" t="str">
        <f>VLOOKUP(J1758,Cleaned_ProductTable!$A:$F,4,FALSE())</f>
        <v>Taylor-Elliott</v>
      </c>
      <c r="N1758" s="4">
        <f>VLOOKUP(J1758,Cleaned_ProductTable!$A:$F,5,FALSE())</f>
        <v>183.04</v>
      </c>
      <c r="O1758" s="4" t="str">
        <f>Cleaned_SalesTable!E1758</f>
        <v>STORE17</v>
      </c>
      <c r="P1758" s="4" t="str">
        <f>VLOOKUP(O1758,Cleaned_StoreTable!$A:$F,2,FALSE())</f>
        <v>Holloway Ltd</v>
      </c>
      <c r="Q1758" s="4" t="str">
        <f>VLOOKUP(O1758,Cleaned_StoreTable!$A:$F,3,FALSE())</f>
        <v>North</v>
      </c>
      <c r="R1758" s="4" t="str">
        <f>VLOOKUP(O1758,Cleaned_StoreTable!$A:$F,5,FALSE())</f>
        <v>Flagship</v>
      </c>
      <c r="S1758" s="4">
        <f>Cleaned_SalesTable!F1758</f>
        <v>2</v>
      </c>
      <c r="T1758" s="9">
        <f>Cleaned_SalesTable!G1758</f>
        <v>433.07</v>
      </c>
      <c r="U1758" s="8">
        <f>Cleaned_SalesTable!H1758</f>
        <v>0.25</v>
      </c>
      <c r="V1758" s="4" t="str">
        <f>Cleaned_SalesTable!I1758</f>
        <v>COD</v>
      </c>
      <c r="W1758" s="9">
        <f>Cleaned_SalesTable!J1758</f>
        <v>649.60500000000002</v>
      </c>
      <c r="X1758" s="9">
        <f t="shared" si="164"/>
        <v>366.08</v>
      </c>
      <c r="Y1758" s="9">
        <f t="shared" si="165"/>
        <v>283.52999999999997</v>
      </c>
      <c r="Z1758" s="10">
        <f t="shared" si="166"/>
        <v>0.4365</v>
      </c>
      <c r="AA1758" s="4" t="str">
        <f t="shared" si="167"/>
        <v>Standard</v>
      </c>
    </row>
    <row r="1759" spans="1:27" ht="15" customHeight="1" x14ac:dyDescent="0.3">
      <c r="A1759" s="4" t="str">
        <f>Cleaned_SalesTable!A1759</f>
        <v>SALE1757</v>
      </c>
      <c r="B1759" s="26">
        <f>Cleaned_SalesTable!B1759</f>
        <v>45355</v>
      </c>
      <c r="C1759" s="4" t="str">
        <f t="shared" si="162"/>
        <v>Mar-2024</v>
      </c>
      <c r="D1759" s="24">
        <f t="shared" si="163"/>
        <v>2024</v>
      </c>
      <c r="E1759" s="4" t="str">
        <f>Cleaned_SalesTable!C1759</f>
        <v>CUST1012</v>
      </c>
      <c r="F1759" s="4" t="str">
        <f>VLOOKUP(E1759,Cleaned_CustomerTable!$A:$H,2,FALSE())</f>
        <v>Kenneth Lambert</v>
      </c>
      <c r="G1759" s="24">
        <f>VLOOKUP(E1759,Cleaned_CustomerTable!$A:$H,3,FALSE())</f>
        <v>55</v>
      </c>
      <c r="H1759" s="4" t="str">
        <f>VLOOKUP(E1759,Cleaned_CustomerTable!$A:$H,8,FALSE())</f>
        <v>Platinum</v>
      </c>
      <c r="I1759" s="4" t="str">
        <f>VLOOKUP(E1759,Cleaned_CustomerTable!$A:$H,6,FALSE())</f>
        <v>Kansas</v>
      </c>
      <c r="J1759" s="4" t="str">
        <f>Cleaned_SalesTable!D1759</f>
        <v>PROD66</v>
      </c>
      <c r="K1759" s="4" t="str">
        <f>VLOOKUP(J1759,Cleaned_ProductTable!$A:$F,2,FALSE())</f>
        <v>Women's Hair Dryer Brush</v>
      </c>
      <c r="L1759" s="4" t="str">
        <f>VLOOKUP(J1759,Cleaned_ProductTable!$A:$F,3,FALSE())</f>
        <v>Beauty</v>
      </c>
      <c r="M1759" s="4" t="str">
        <f>VLOOKUP(J1759,Cleaned_ProductTable!$A:$F,4,FALSE())</f>
        <v>Torres, Spencer and Potter</v>
      </c>
      <c r="N1759" s="4">
        <f>VLOOKUP(J1759,Cleaned_ProductTable!$A:$F,5,FALSE())</f>
        <v>340.39</v>
      </c>
      <c r="O1759" s="4" t="str">
        <f>Cleaned_SalesTable!E1759</f>
        <v>STORE19</v>
      </c>
      <c r="P1759" s="4" t="str">
        <f>VLOOKUP(O1759,Cleaned_StoreTable!$A:$F,2,FALSE())</f>
        <v>Mann-Austin</v>
      </c>
      <c r="Q1759" s="4" t="str">
        <f>VLOOKUP(O1759,Cleaned_StoreTable!$A:$F,3,FALSE())</f>
        <v>East</v>
      </c>
      <c r="R1759" s="4" t="str">
        <f>VLOOKUP(O1759,Cleaned_StoreTable!$A:$F,5,FALSE())</f>
        <v>Online</v>
      </c>
      <c r="S1759" s="4">
        <f>Cleaned_SalesTable!F1759</f>
        <v>3</v>
      </c>
      <c r="T1759" s="9">
        <f>Cleaned_SalesTable!G1759</f>
        <v>626.71</v>
      </c>
      <c r="U1759" s="8">
        <f>Cleaned_SalesTable!H1759</f>
        <v>7.0000000000000007E-2</v>
      </c>
      <c r="V1759" s="4" t="str">
        <f>Cleaned_SalesTable!I1759</f>
        <v>COD</v>
      </c>
      <c r="W1759" s="9">
        <f>Cleaned_SalesTable!J1759</f>
        <v>1748.5209</v>
      </c>
      <c r="X1759" s="9">
        <f t="shared" si="164"/>
        <v>1021.17</v>
      </c>
      <c r="Y1759" s="9">
        <f t="shared" si="165"/>
        <v>727.35</v>
      </c>
      <c r="Z1759" s="10">
        <f t="shared" si="166"/>
        <v>0.41599999999999998</v>
      </c>
      <c r="AA1759" s="4" t="str">
        <f t="shared" si="167"/>
        <v>High Value</v>
      </c>
    </row>
    <row r="1760" spans="1:27" ht="15" customHeight="1" x14ac:dyDescent="0.3">
      <c r="A1760" s="4" t="str">
        <f>Cleaned_SalesTable!A1760</f>
        <v>SALE1758</v>
      </c>
      <c r="B1760" s="26">
        <f>Cleaned_SalesTable!B1760</f>
        <v>45916</v>
      </c>
      <c r="C1760" s="4" t="str">
        <f t="shared" si="162"/>
        <v>Sep-2025</v>
      </c>
      <c r="D1760" s="24">
        <f t="shared" si="163"/>
        <v>2025</v>
      </c>
      <c r="E1760" s="4" t="str">
        <f>Cleaned_SalesTable!C1760</f>
        <v>CUST1076</v>
      </c>
      <c r="F1760" s="4" t="str">
        <f>VLOOKUP(E1760,Cleaned_CustomerTable!$A:$H,2,FALSE())</f>
        <v>Nathan Campbell</v>
      </c>
      <c r="G1760" s="24">
        <f>VLOOKUP(E1760,Cleaned_CustomerTable!$A:$H,3,FALSE())</f>
        <v>37</v>
      </c>
      <c r="H1760" s="4" t="str">
        <f>VLOOKUP(E1760,Cleaned_CustomerTable!$A:$H,8,FALSE())</f>
        <v>Gold</v>
      </c>
      <c r="I1760" s="4" t="str">
        <f>VLOOKUP(E1760,Cleaned_CustomerTable!$A:$H,6,FALSE())</f>
        <v>Oklahoma</v>
      </c>
      <c r="J1760" s="4" t="str">
        <f>Cleaned_SalesTable!D1760</f>
        <v>PROD36</v>
      </c>
      <c r="K1760" s="4" t="str">
        <f>VLOOKUP(J1760,Cleaned_ProductTable!$A:$F,2,FALSE())</f>
        <v>Women's Summer Dress</v>
      </c>
      <c r="L1760" s="4" t="str">
        <f>VLOOKUP(J1760,Cleaned_ProductTable!$A:$F,3,FALSE())</f>
        <v>Clothing</v>
      </c>
      <c r="M1760" s="4" t="str">
        <f>VLOOKUP(J1760,Cleaned_ProductTable!$A:$F,4,FALSE())</f>
        <v>Smith-Mills</v>
      </c>
      <c r="N1760" s="4">
        <f>VLOOKUP(J1760,Cleaned_ProductTable!$A:$F,5,FALSE())</f>
        <v>223.43</v>
      </c>
      <c r="O1760" s="4" t="str">
        <f>Cleaned_SalesTable!E1760</f>
        <v>STORE0</v>
      </c>
      <c r="P1760" s="4" t="str">
        <f>VLOOKUP(O1760,Cleaned_StoreTable!$A:$F,2,FALSE())</f>
        <v>Rivera-Warner</v>
      </c>
      <c r="Q1760" s="4" t="str">
        <f>VLOOKUP(O1760,Cleaned_StoreTable!$A:$F,3,FALSE())</f>
        <v>East</v>
      </c>
      <c r="R1760" s="4" t="str">
        <f>VLOOKUP(O1760,Cleaned_StoreTable!$A:$F,5,FALSE())</f>
        <v>Flagship</v>
      </c>
      <c r="S1760" s="4">
        <f>Cleaned_SalesTable!F1760</f>
        <v>2</v>
      </c>
      <c r="T1760" s="9">
        <f>Cleaned_SalesTable!G1760</f>
        <v>324.18</v>
      </c>
      <c r="U1760" s="8">
        <f>Cleaned_SalesTable!H1760</f>
        <v>0.06</v>
      </c>
      <c r="V1760" s="4" t="str">
        <f>Cleaned_SalesTable!I1760</f>
        <v>COD</v>
      </c>
      <c r="W1760" s="9">
        <f>Cleaned_SalesTable!J1760</f>
        <v>609.45839999999998</v>
      </c>
      <c r="X1760" s="9">
        <f t="shared" si="164"/>
        <v>446.86</v>
      </c>
      <c r="Y1760" s="9">
        <f t="shared" si="165"/>
        <v>162.6</v>
      </c>
      <c r="Z1760" s="10">
        <f t="shared" si="166"/>
        <v>0.26679999999999998</v>
      </c>
      <c r="AA1760" s="4" t="str">
        <f t="shared" si="167"/>
        <v>Standard</v>
      </c>
    </row>
    <row r="1761" spans="1:27" ht="15" customHeight="1" x14ac:dyDescent="0.3">
      <c r="A1761" s="4" t="str">
        <f>Cleaned_SalesTable!A1761</f>
        <v>SALE1759</v>
      </c>
      <c r="B1761" s="26">
        <f>Cleaned_SalesTable!B1761</f>
        <v>45448</v>
      </c>
      <c r="C1761" s="4" t="str">
        <f t="shared" si="162"/>
        <v>Jun-2024</v>
      </c>
      <c r="D1761" s="24">
        <f t="shared" si="163"/>
        <v>2024</v>
      </c>
      <c r="E1761" s="4" t="str">
        <f>Cleaned_SalesTable!C1761</f>
        <v>CUST1013</v>
      </c>
      <c r="F1761" s="4" t="str">
        <f>VLOOKUP(E1761,Cleaned_CustomerTable!$A:$H,2,FALSE())</f>
        <v>Nathan Hernandez</v>
      </c>
      <c r="G1761" s="24">
        <f>VLOOKUP(E1761,Cleaned_CustomerTable!$A:$H,3,FALSE())</f>
        <v>32</v>
      </c>
      <c r="H1761" s="4" t="str">
        <f>VLOOKUP(E1761,Cleaned_CustomerTable!$A:$H,8,FALSE())</f>
        <v>Silver</v>
      </c>
      <c r="I1761" s="4" t="str">
        <f>VLOOKUP(E1761,Cleaned_CustomerTable!$A:$H,6,FALSE())</f>
        <v>Montana</v>
      </c>
      <c r="J1761" s="4" t="str">
        <f>Cleaned_SalesTable!D1761</f>
        <v>PROD14</v>
      </c>
      <c r="K1761" s="4" t="str">
        <f>VLOOKUP(J1761,Cleaned_ProductTable!$A:$F,2,FALSE())</f>
        <v>Decorative Wall Mirror</v>
      </c>
      <c r="L1761" s="4" t="str">
        <f>VLOOKUP(J1761,Cleaned_ProductTable!$A:$F,3,FALSE())</f>
        <v>Home</v>
      </c>
      <c r="M1761" s="4" t="str">
        <f>VLOOKUP(J1761,Cleaned_ProductTable!$A:$F,4,FALSE())</f>
        <v>Luna, Anderson and Bowman</v>
      </c>
      <c r="N1761" s="4">
        <f>VLOOKUP(J1761,Cleaned_ProductTable!$A:$F,5,FALSE())</f>
        <v>48.01</v>
      </c>
      <c r="O1761" s="4" t="str">
        <f>Cleaned_SalesTable!E1761</f>
        <v>STORE17</v>
      </c>
      <c r="P1761" s="4" t="str">
        <f>VLOOKUP(O1761,Cleaned_StoreTable!$A:$F,2,FALSE())</f>
        <v>Holloway Ltd</v>
      </c>
      <c r="Q1761" s="4" t="str">
        <f>VLOOKUP(O1761,Cleaned_StoreTable!$A:$F,3,FALSE())</f>
        <v>North</v>
      </c>
      <c r="R1761" s="4" t="str">
        <f>VLOOKUP(O1761,Cleaned_StoreTable!$A:$F,5,FALSE())</f>
        <v>Flagship</v>
      </c>
      <c r="S1761" s="4">
        <f>Cleaned_SalesTable!F1761</f>
        <v>4</v>
      </c>
      <c r="T1761" s="9">
        <f>Cleaned_SalesTable!G1761</f>
        <v>839.74</v>
      </c>
      <c r="U1761" s="8">
        <f>Cleaned_SalesTable!H1761</f>
        <v>0.13</v>
      </c>
      <c r="V1761" s="4" t="str">
        <f>Cleaned_SalesTable!I1761</f>
        <v>PayPal</v>
      </c>
      <c r="W1761" s="9">
        <f>Cleaned_SalesTable!J1761</f>
        <v>2922.2952</v>
      </c>
      <c r="X1761" s="9">
        <f t="shared" si="164"/>
        <v>192.04</v>
      </c>
      <c r="Y1761" s="9">
        <f t="shared" si="165"/>
        <v>2730.26</v>
      </c>
      <c r="Z1761" s="10">
        <f t="shared" si="166"/>
        <v>0.93430000000000002</v>
      </c>
      <c r="AA1761" s="4" t="str">
        <f t="shared" si="167"/>
        <v>High Value</v>
      </c>
    </row>
    <row r="1762" spans="1:27" ht="15" customHeight="1" x14ac:dyDescent="0.3">
      <c r="A1762" s="4" t="str">
        <f>Cleaned_SalesTable!A1762</f>
        <v>SALE1760</v>
      </c>
      <c r="B1762" s="26">
        <f>Cleaned_SalesTable!B1762</f>
        <v>45402</v>
      </c>
      <c r="C1762" s="4" t="str">
        <f t="shared" si="162"/>
        <v>Apr-2024</v>
      </c>
      <c r="D1762" s="24">
        <f t="shared" si="163"/>
        <v>2024</v>
      </c>
      <c r="E1762" s="4" t="str">
        <f>Cleaned_SalesTable!C1762</f>
        <v>CUST1156</v>
      </c>
      <c r="F1762" s="4" t="str">
        <f>VLOOKUP(E1762,Cleaned_CustomerTable!$A:$H,2,FALSE())</f>
        <v>Maria Sanchez</v>
      </c>
      <c r="G1762" s="24">
        <f>VLOOKUP(E1762,Cleaned_CustomerTable!$A:$H,3,FALSE())</f>
        <v>46</v>
      </c>
      <c r="H1762" s="4" t="str">
        <f>VLOOKUP(E1762,Cleaned_CustomerTable!$A:$H,8,FALSE())</f>
        <v>Bronze</v>
      </c>
      <c r="I1762" s="4" t="str">
        <f>VLOOKUP(E1762,Cleaned_CustomerTable!$A:$H,6,FALSE())</f>
        <v>North Dakota</v>
      </c>
      <c r="J1762" s="4" t="str">
        <f>Cleaned_SalesTable!D1762</f>
        <v>PROD62</v>
      </c>
      <c r="K1762" s="4" t="str">
        <f>VLOOKUP(J1762,Cleaned_ProductTable!$A:$F,2,FALSE())</f>
        <v>Laptop Cooling Pad</v>
      </c>
      <c r="L1762" s="4" t="str">
        <f>VLOOKUP(J1762,Cleaned_ProductTable!$A:$F,3,FALSE())</f>
        <v>Electronics</v>
      </c>
      <c r="M1762" s="4" t="str">
        <f>VLOOKUP(J1762,Cleaned_ProductTable!$A:$F,4,FALSE())</f>
        <v>Murray, Gould and Ware</v>
      </c>
      <c r="N1762" s="4">
        <f>VLOOKUP(J1762,Cleaned_ProductTable!$A:$F,5,FALSE())</f>
        <v>86.42</v>
      </c>
      <c r="O1762" s="4" t="str">
        <f>Cleaned_SalesTable!E1762</f>
        <v>STORE15</v>
      </c>
      <c r="P1762" s="4" t="str">
        <f>VLOOKUP(O1762,Cleaned_StoreTable!$A:$F,2,FALSE())</f>
        <v>Shelton PLC</v>
      </c>
      <c r="Q1762" s="4" t="str">
        <f>VLOOKUP(O1762,Cleaned_StoreTable!$A:$F,3,FALSE())</f>
        <v>North</v>
      </c>
      <c r="R1762" s="4" t="str">
        <f>VLOOKUP(O1762,Cleaned_StoreTable!$A:$F,5,FALSE())</f>
        <v>Flagship</v>
      </c>
      <c r="S1762" s="4">
        <f>Cleaned_SalesTable!F1762</f>
        <v>3</v>
      </c>
      <c r="T1762" s="9">
        <f>Cleaned_SalesTable!G1762</f>
        <v>252.63</v>
      </c>
      <c r="U1762" s="8">
        <f>Cleaned_SalesTable!H1762</f>
        <v>0.28000000000000003</v>
      </c>
      <c r="V1762" s="4" t="str">
        <f>Cleaned_SalesTable!I1762</f>
        <v>Credit Card</v>
      </c>
      <c r="W1762" s="9">
        <f>Cleaned_SalesTable!J1762</f>
        <v>545.68079999999998</v>
      </c>
      <c r="X1762" s="9">
        <f t="shared" si="164"/>
        <v>259.26</v>
      </c>
      <c r="Y1762" s="9">
        <f t="shared" si="165"/>
        <v>286.42</v>
      </c>
      <c r="Z1762" s="10">
        <f t="shared" si="166"/>
        <v>0.52490000000000003</v>
      </c>
      <c r="AA1762" s="4" t="str">
        <f t="shared" si="167"/>
        <v>Standard</v>
      </c>
    </row>
    <row r="1763" spans="1:27" ht="15" customHeight="1" x14ac:dyDescent="0.3">
      <c r="A1763" s="4" t="str">
        <f>Cleaned_SalesTable!A1763</f>
        <v>SALE1761</v>
      </c>
      <c r="B1763" s="26">
        <f>Cleaned_SalesTable!B1763</f>
        <v>45581</v>
      </c>
      <c r="C1763" s="4" t="str">
        <f t="shared" si="162"/>
        <v>Oct-2024</v>
      </c>
      <c r="D1763" s="24">
        <f t="shared" si="163"/>
        <v>2024</v>
      </c>
      <c r="E1763" s="4" t="str">
        <f>Cleaned_SalesTable!C1763</f>
        <v>CUST1255</v>
      </c>
      <c r="F1763" s="4" t="str">
        <f>VLOOKUP(E1763,Cleaned_CustomerTable!$A:$H,2,FALSE())</f>
        <v>Damon Perez</v>
      </c>
      <c r="G1763" s="24">
        <f>VLOOKUP(E1763,Cleaned_CustomerTable!$A:$H,3,FALSE())</f>
        <v>21</v>
      </c>
      <c r="H1763" s="4" t="str">
        <f>VLOOKUP(E1763,Cleaned_CustomerTable!$A:$H,8,FALSE())</f>
        <v>Gold</v>
      </c>
      <c r="I1763" s="4" t="str">
        <f>VLOOKUP(E1763,Cleaned_CustomerTable!$A:$H,6,FALSE())</f>
        <v>Ohio</v>
      </c>
      <c r="J1763" s="4" t="str">
        <f>Cleaned_SalesTable!D1763</f>
        <v>PROD79</v>
      </c>
      <c r="K1763" s="4" t="str">
        <f>VLOOKUP(J1763,Cleaned_ProductTable!$A:$F,2,FALSE())</f>
        <v>Decorative Lamp Shade</v>
      </c>
      <c r="L1763" s="4" t="str">
        <f>VLOOKUP(J1763,Cleaned_ProductTable!$A:$F,3,FALSE())</f>
        <v>Home</v>
      </c>
      <c r="M1763" s="4" t="str">
        <f>VLOOKUP(J1763,Cleaned_ProductTable!$A:$F,4,FALSE())</f>
        <v>Ramirez-Hanson</v>
      </c>
      <c r="N1763" s="4">
        <f>VLOOKUP(J1763,Cleaned_ProductTable!$A:$F,5,FALSE())</f>
        <v>228.53</v>
      </c>
      <c r="O1763" s="4" t="str">
        <f>Cleaned_SalesTable!E1763</f>
        <v>STORE19</v>
      </c>
      <c r="P1763" s="4" t="str">
        <f>VLOOKUP(O1763,Cleaned_StoreTable!$A:$F,2,FALSE())</f>
        <v>Mann-Austin</v>
      </c>
      <c r="Q1763" s="4" t="str">
        <f>VLOOKUP(O1763,Cleaned_StoreTable!$A:$F,3,FALSE())</f>
        <v>East</v>
      </c>
      <c r="R1763" s="4" t="str">
        <f>VLOOKUP(O1763,Cleaned_StoreTable!$A:$F,5,FALSE())</f>
        <v>Online</v>
      </c>
      <c r="S1763" s="4">
        <f>Cleaned_SalesTable!F1763</f>
        <v>2</v>
      </c>
      <c r="T1763" s="9">
        <f>Cleaned_SalesTable!G1763</f>
        <v>60.53</v>
      </c>
      <c r="U1763" s="8">
        <f>Cleaned_SalesTable!H1763</f>
        <v>0.18</v>
      </c>
      <c r="V1763" s="4" t="str">
        <f>Cleaned_SalesTable!I1763</f>
        <v>Credit Card</v>
      </c>
      <c r="W1763" s="9">
        <f>Cleaned_SalesTable!J1763</f>
        <v>99.269199999999998</v>
      </c>
      <c r="X1763" s="9">
        <f t="shared" si="164"/>
        <v>457.06</v>
      </c>
      <c r="Y1763" s="9">
        <f t="shared" si="165"/>
        <v>-357.79</v>
      </c>
      <c r="Z1763" s="10">
        <f t="shared" si="166"/>
        <v>-3.6042000000000001</v>
      </c>
      <c r="AA1763" s="4" t="str">
        <f t="shared" si="167"/>
        <v>Standard</v>
      </c>
    </row>
    <row r="1764" spans="1:27" ht="15" customHeight="1" x14ac:dyDescent="0.3">
      <c r="A1764" s="4" t="str">
        <f>Cleaned_SalesTable!A1764</f>
        <v>SALE1762</v>
      </c>
      <c r="B1764" s="26">
        <f>Cleaned_SalesTable!B1764</f>
        <v>45610</v>
      </c>
      <c r="C1764" s="4" t="str">
        <f t="shared" si="162"/>
        <v>Nov-2024</v>
      </c>
      <c r="D1764" s="24">
        <f t="shared" si="163"/>
        <v>2024</v>
      </c>
      <c r="E1764" s="4" t="str">
        <f>Cleaned_SalesTable!C1764</f>
        <v>CUST1054</v>
      </c>
      <c r="F1764" s="4" t="str">
        <f>VLOOKUP(E1764,Cleaned_CustomerTable!$A:$H,2,FALSE())</f>
        <v>Katherine Dorsey</v>
      </c>
      <c r="G1764" s="24">
        <f>VLOOKUP(E1764,Cleaned_CustomerTable!$A:$H,3,FALSE())</f>
        <v>24</v>
      </c>
      <c r="H1764" s="4" t="str">
        <f>VLOOKUP(E1764,Cleaned_CustomerTable!$A:$H,8,FALSE())</f>
        <v>Platinum</v>
      </c>
      <c r="I1764" s="4" t="str">
        <f>VLOOKUP(E1764,Cleaned_CustomerTable!$A:$H,6,FALSE())</f>
        <v>Oklahoma</v>
      </c>
      <c r="J1764" s="4" t="str">
        <f>Cleaned_SalesTable!D1764</f>
        <v>PROD84</v>
      </c>
      <c r="K1764" s="4" t="str">
        <f>VLOOKUP(J1764,Cleaned_ProductTable!$A:$F,2,FALSE())</f>
        <v>Wooden Bookshelf</v>
      </c>
      <c r="L1764" s="4" t="str">
        <f>VLOOKUP(J1764,Cleaned_ProductTable!$A:$F,3,FALSE())</f>
        <v>Home</v>
      </c>
      <c r="M1764" s="4" t="str">
        <f>VLOOKUP(J1764,Cleaned_ProductTable!$A:$F,4,FALSE())</f>
        <v>Collins-Stephenson</v>
      </c>
      <c r="N1764" s="4">
        <f>VLOOKUP(J1764,Cleaned_ProductTable!$A:$F,5,FALSE())</f>
        <v>388.46</v>
      </c>
      <c r="O1764" s="4" t="str">
        <f>Cleaned_SalesTable!E1764</f>
        <v>STORE13</v>
      </c>
      <c r="P1764" s="4" t="str">
        <f>VLOOKUP(O1764,Cleaned_StoreTable!$A:$F,2,FALSE())</f>
        <v>Gardner, Humphrey and Contreras</v>
      </c>
      <c r="Q1764" s="4" t="str">
        <f>VLOOKUP(O1764,Cleaned_StoreTable!$A:$F,3,FALSE())</f>
        <v>East</v>
      </c>
      <c r="R1764" s="4" t="str">
        <f>VLOOKUP(O1764,Cleaned_StoreTable!$A:$F,5,FALSE())</f>
        <v>Flagship</v>
      </c>
      <c r="S1764" s="4">
        <f>Cleaned_SalesTable!F1764</f>
        <v>4</v>
      </c>
      <c r="T1764" s="9">
        <f>Cleaned_SalesTable!G1764</f>
        <v>341.95</v>
      </c>
      <c r="U1764" s="8">
        <f>Cleaned_SalesTable!H1764</f>
        <v>0.25</v>
      </c>
      <c r="V1764" s="4" t="str">
        <f>Cleaned_SalesTable!I1764</f>
        <v>Credit Card</v>
      </c>
      <c r="W1764" s="9">
        <f>Cleaned_SalesTable!J1764</f>
        <v>1025.8499999999999</v>
      </c>
      <c r="X1764" s="9">
        <f t="shared" si="164"/>
        <v>1553.84</v>
      </c>
      <c r="Y1764" s="9">
        <f t="shared" si="165"/>
        <v>-527.99</v>
      </c>
      <c r="Z1764" s="10">
        <f t="shared" si="166"/>
        <v>-0.51470000000000005</v>
      </c>
      <c r="AA1764" s="4" t="str">
        <f t="shared" si="167"/>
        <v>Standard</v>
      </c>
    </row>
    <row r="1765" spans="1:27" ht="15" customHeight="1" x14ac:dyDescent="0.3">
      <c r="A1765" s="4" t="str">
        <f>Cleaned_SalesTable!A1765</f>
        <v>SALE1763</v>
      </c>
      <c r="B1765" s="26">
        <f>Cleaned_SalesTable!B1765</f>
        <v>45438</v>
      </c>
      <c r="C1765" s="4" t="str">
        <f t="shared" si="162"/>
        <v>May-2024</v>
      </c>
      <c r="D1765" s="24">
        <f t="shared" si="163"/>
        <v>2024</v>
      </c>
      <c r="E1765" s="4" t="str">
        <f>Cleaned_SalesTable!C1765</f>
        <v>CUST1283</v>
      </c>
      <c r="F1765" s="4" t="str">
        <f>VLOOKUP(E1765,Cleaned_CustomerTable!$A:$H,2,FALSE())</f>
        <v>Bryan Garcia</v>
      </c>
      <c r="G1765" s="24">
        <f>VLOOKUP(E1765,Cleaned_CustomerTable!$A:$H,3,FALSE())</f>
        <v>54</v>
      </c>
      <c r="H1765" s="4" t="str">
        <f>VLOOKUP(E1765,Cleaned_CustomerTable!$A:$H,8,FALSE())</f>
        <v>Silver</v>
      </c>
      <c r="I1765" s="4" t="str">
        <f>VLOOKUP(E1765,Cleaned_CustomerTable!$A:$H,6,FALSE())</f>
        <v>Wyoming</v>
      </c>
      <c r="J1765" s="4" t="str">
        <f>Cleaned_SalesTable!D1765</f>
        <v>PROD22</v>
      </c>
      <c r="K1765" s="4" t="str">
        <f>VLOOKUP(J1765,Cleaned_ProductTable!$A:$F,2,FALSE())</f>
        <v>Carbon Fiber Tennis Racket</v>
      </c>
      <c r="L1765" s="4" t="str">
        <f>VLOOKUP(J1765,Cleaned_ProductTable!$A:$F,3,FALSE())</f>
        <v>Sports</v>
      </c>
      <c r="M1765" s="4" t="str">
        <f>VLOOKUP(J1765,Cleaned_ProductTable!$A:$F,4,FALSE())</f>
        <v>Flores, Pineda and Rodriguez</v>
      </c>
      <c r="N1765" s="4">
        <f>VLOOKUP(J1765,Cleaned_ProductTable!$A:$F,5,FALSE())</f>
        <v>484.62</v>
      </c>
      <c r="O1765" s="4" t="str">
        <f>Cleaned_SalesTable!E1765</f>
        <v>STORE16</v>
      </c>
      <c r="P1765" s="4" t="str">
        <f>VLOOKUP(O1765,Cleaned_StoreTable!$A:$F,2,FALSE())</f>
        <v>Frederick-Wright</v>
      </c>
      <c r="Q1765" s="4" t="str">
        <f>VLOOKUP(O1765,Cleaned_StoreTable!$A:$F,3,FALSE())</f>
        <v>West</v>
      </c>
      <c r="R1765" s="4" t="str">
        <f>VLOOKUP(O1765,Cleaned_StoreTable!$A:$F,5,FALSE())</f>
        <v>Flagship</v>
      </c>
      <c r="S1765" s="4">
        <f>Cleaned_SalesTable!F1765</f>
        <v>4</v>
      </c>
      <c r="T1765" s="9">
        <f>Cleaned_SalesTable!G1765</f>
        <v>300.12</v>
      </c>
      <c r="U1765" s="8">
        <f>Cleaned_SalesTable!H1765</f>
        <v>0.05</v>
      </c>
      <c r="V1765" s="4" t="str">
        <f>Cleaned_SalesTable!I1765</f>
        <v>PayPal</v>
      </c>
      <c r="W1765" s="9">
        <f>Cleaned_SalesTable!J1765</f>
        <v>1140.4559999999999</v>
      </c>
      <c r="X1765" s="9">
        <f t="shared" si="164"/>
        <v>1938.48</v>
      </c>
      <c r="Y1765" s="9">
        <f t="shared" si="165"/>
        <v>-798.02</v>
      </c>
      <c r="Z1765" s="10">
        <f t="shared" si="166"/>
        <v>-0.69969999999999999</v>
      </c>
      <c r="AA1765" s="4" t="str">
        <f t="shared" si="167"/>
        <v>High Value</v>
      </c>
    </row>
    <row r="1766" spans="1:27" ht="15" customHeight="1" x14ac:dyDescent="0.3">
      <c r="A1766" s="4" t="str">
        <f>Cleaned_SalesTable!A1766</f>
        <v>SALE1764</v>
      </c>
      <c r="B1766" s="26">
        <f>Cleaned_SalesTable!B1766</f>
        <v>45705</v>
      </c>
      <c r="C1766" s="4" t="str">
        <f t="shared" si="162"/>
        <v>Feb-2025</v>
      </c>
      <c r="D1766" s="24">
        <f t="shared" si="163"/>
        <v>2025</v>
      </c>
      <c r="E1766" s="4" t="str">
        <f>Cleaned_SalesTable!C1766</f>
        <v>CUST1115</v>
      </c>
      <c r="F1766" s="4" t="str">
        <f>VLOOKUP(E1766,Cleaned_CustomerTable!$A:$H,2,FALSE())</f>
        <v>Tyler Conrad</v>
      </c>
      <c r="G1766" s="24">
        <f>VLOOKUP(E1766,Cleaned_CustomerTable!$A:$H,3,FALSE())</f>
        <v>53</v>
      </c>
      <c r="H1766" s="4" t="str">
        <f>VLOOKUP(E1766,Cleaned_CustomerTable!$A:$H,8,FALSE())</f>
        <v>Platinum</v>
      </c>
      <c r="I1766" s="4" t="str">
        <f>VLOOKUP(E1766,Cleaned_CustomerTable!$A:$H,6,FALSE())</f>
        <v>North Dakota</v>
      </c>
      <c r="J1766" s="4" t="str">
        <f>Cleaned_SalesTable!D1766</f>
        <v>PROD28</v>
      </c>
      <c r="K1766" s="4" t="str">
        <f>VLOOKUP(J1766,Cleaned_ProductTable!$A:$F,2,FALSE())</f>
        <v>Sports Stopwatch Timer</v>
      </c>
      <c r="L1766" s="4" t="str">
        <f>VLOOKUP(J1766,Cleaned_ProductTable!$A:$F,3,FALSE())</f>
        <v>Sports</v>
      </c>
      <c r="M1766" s="4" t="str">
        <f>VLOOKUP(J1766,Cleaned_ProductTable!$A:$F,4,FALSE())</f>
        <v>Burns-Hansen</v>
      </c>
      <c r="N1766" s="4">
        <f>VLOOKUP(J1766,Cleaned_ProductTable!$A:$F,5,FALSE())</f>
        <v>38.76</v>
      </c>
      <c r="O1766" s="4" t="str">
        <f>Cleaned_SalesTable!E1766</f>
        <v>STORE17</v>
      </c>
      <c r="P1766" s="4" t="str">
        <f>VLOOKUP(O1766,Cleaned_StoreTable!$A:$F,2,FALSE())</f>
        <v>Holloway Ltd</v>
      </c>
      <c r="Q1766" s="4" t="str">
        <f>VLOOKUP(O1766,Cleaned_StoreTable!$A:$F,3,FALSE())</f>
        <v>North</v>
      </c>
      <c r="R1766" s="4" t="str">
        <f>VLOOKUP(O1766,Cleaned_StoreTable!$A:$F,5,FALSE())</f>
        <v>Flagship</v>
      </c>
      <c r="S1766" s="4">
        <f>Cleaned_SalesTable!F1766</f>
        <v>2</v>
      </c>
      <c r="T1766" s="9">
        <f>Cleaned_SalesTable!G1766</f>
        <v>289.14</v>
      </c>
      <c r="U1766" s="8">
        <f>Cleaned_SalesTable!H1766</f>
        <v>0.12</v>
      </c>
      <c r="V1766" s="4" t="str">
        <f>Cleaned_SalesTable!I1766</f>
        <v>COD</v>
      </c>
      <c r="W1766" s="9">
        <f>Cleaned_SalesTable!J1766</f>
        <v>508.88639999999998</v>
      </c>
      <c r="X1766" s="9">
        <f t="shared" si="164"/>
        <v>77.52</v>
      </c>
      <c r="Y1766" s="9">
        <f t="shared" si="165"/>
        <v>431.37</v>
      </c>
      <c r="Z1766" s="10">
        <f t="shared" si="166"/>
        <v>0.84770000000000001</v>
      </c>
      <c r="AA1766" s="4" t="str">
        <f t="shared" si="167"/>
        <v>Standard</v>
      </c>
    </row>
    <row r="1767" spans="1:27" ht="15" customHeight="1" x14ac:dyDescent="0.3">
      <c r="A1767" s="4" t="str">
        <f>Cleaned_SalesTable!A1767</f>
        <v>SALE1765</v>
      </c>
      <c r="B1767" s="26">
        <f>Cleaned_SalesTable!B1767</f>
        <v>45695</v>
      </c>
      <c r="C1767" s="4" t="str">
        <f t="shared" si="162"/>
        <v>Feb-2025</v>
      </c>
      <c r="D1767" s="24">
        <f t="shared" si="163"/>
        <v>2025</v>
      </c>
      <c r="E1767" s="4" t="str">
        <f>Cleaned_SalesTable!C1767</f>
        <v>CUST1045</v>
      </c>
      <c r="F1767" s="4" t="str">
        <f>VLOOKUP(E1767,Cleaned_CustomerTable!$A:$H,2,FALSE())</f>
        <v>Jordan Jackson Dds</v>
      </c>
      <c r="G1767" s="24">
        <f>VLOOKUP(E1767,Cleaned_CustomerTable!$A:$H,3,FALSE())</f>
        <v>54</v>
      </c>
      <c r="H1767" s="4" t="str">
        <f>VLOOKUP(E1767,Cleaned_CustomerTable!$A:$H,8,FALSE())</f>
        <v>Gold</v>
      </c>
      <c r="I1767" s="4" t="str">
        <f>VLOOKUP(E1767,Cleaned_CustomerTable!$A:$H,6,FALSE())</f>
        <v>Arizona</v>
      </c>
      <c r="J1767" s="4" t="str">
        <f>Cleaned_SalesTable!D1767</f>
        <v>PROD25</v>
      </c>
      <c r="K1767" s="4" t="str">
        <f>VLOOKUP(J1767,Cleaned_ProductTable!$A:$F,2,FALSE())</f>
        <v>Women's Scarf Set</v>
      </c>
      <c r="L1767" s="4" t="str">
        <f>VLOOKUP(J1767,Cleaned_ProductTable!$A:$F,3,FALSE())</f>
        <v>Clothing</v>
      </c>
      <c r="M1767" s="4" t="str">
        <f>VLOOKUP(J1767,Cleaned_ProductTable!$A:$F,4,FALSE())</f>
        <v>Brown and Sons</v>
      </c>
      <c r="N1767" s="4">
        <f>VLOOKUP(J1767,Cleaned_ProductTable!$A:$F,5,FALSE())</f>
        <v>174.02</v>
      </c>
      <c r="O1767" s="4" t="str">
        <f>Cleaned_SalesTable!E1767</f>
        <v>STORE0</v>
      </c>
      <c r="P1767" s="4" t="str">
        <f>VLOOKUP(O1767,Cleaned_StoreTable!$A:$F,2,FALSE())</f>
        <v>Rivera-Warner</v>
      </c>
      <c r="Q1767" s="4" t="str">
        <f>VLOOKUP(O1767,Cleaned_StoreTable!$A:$F,3,FALSE())</f>
        <v>East</v>
      </c>
      <c r="R1767" s="4" t="str">
        <f>VLOOKUP(O1767,Cleaned_StoreTable!$A:$F,5,FALSE())</f>
        <v>Flagship</v>
      </c>
      <c r="S1767" s="4">
        <f>Cleaned_SalesTable!F1767</f>
        <v>2</v>
      </c>
      <c r="T1767" s="9">
        <f>Cleaned_SalesTable!G1767</f>
        <v>596.84</v>
      </c>
      <c r="U1767" s="8">
        <f>Cleaned_SalesTable!H1767</f>
        <v>0.01</v>
      </c>
      <c r="V1767" s="4" t="str">
        <f>Cleaned_SalesTable!I1767</f>
        <v>PayPal</v>
      </c>
      <c r="W1767" s="9">
        <f>Cleaned_SalesTable!J1767</f>
        <v>1181.7431999999999</v>
      </c>
      <c r="X1767" s="9">
        <f t="shared" si="164"/>
        <v>348.04</v>
      </c>
      <c r="Y1767" s="9">
        <f t="shared" si="165"/>
        <v>833.7</v>
      </c>
      <c r="Z1767" s="10">
        <f t="shared" si="166"/>
        <v>0.70550000000000002</v>
      </c>
      <c r="AA1767" s="4" t="str">
        <f t="shared" si="167"/>
        <v>High Value</v>
      </c>
    </row>
    <row r="1768" spans="1:27" ht="15" customHeight="1" x14ac:dyDescent="0.3">
      <c r="A1768" s="4" t="str">
        <f>Cleaned_SalesTable!A1768</f>
        <v>SALE1766</v>
      </c>
      <c r="B1768" s="26">
        <f>Cleaned_SalesTable!B1768</f>
        <v>45571</v>
      </c>
      <c r="C1768" s="4" t="str">
        <f t="shared" si="162"/>
        <v>Oct-2024</v>
      </c>
      <c r="D1768" s="24">
        <f t="shared" si="163"/>
        <v>2024</v>
      </c>
      <c r="E1768" s="4" t="str">
        <f>Cleaned_SalesTable!C1768</f>
        <v>CUST1436</v>
      </c>
      <c r="F1768" s="4" t="str">
        <f>VLOOKUP(E1768,Cleaned_CustomerTable!$A:$H,2,FALSE())</f>
        <v>Sharon Simpson</v>
      </c>
      <c r="G1768" s="24">
        <f>VLOOKUP(E1768,Cleaned_CustomerTable!$A:$H,3,FALSE())</f>
        <v>61</v>
      </c>
      <c r="H1768" s="4" t="str">
        <f>VLOOKUP(E1768,Cleaned_CustomerTable!$A:$H,8,FALSE())</f>
        <v>Gold</v>
      </c>
      <c r="I1768" s="4" t="str">
        <f>VLOOKUP(E1768,Cleaned_CustomerTable!$A:$H,6,FALSE())</f>
        <v>South Dakota</v>
      </c>
      <c r="J1768" s="4" t="str">
        <f>Cleaned_SalesTable!D1768</f>
        <v>PROD19</v>
      </c>
      <c r="K1768" s="4" t="str">
        <f>VLOOKUP(J1768,Cleaned_ProductTable!$A:$F,2,FALSE())</f>
        <v>Knee Support Brace</v>
      </c>
      <c r="L1768" s="4" t="str">
        <f>VLOOKUP(J1768,Cleaned_ProductTable!$A:$F,3,FALSE())</f>
        <v>Sports</v>
      </c>
      <c r="M1768" s="4" t="str">
        <f>VLOOKUP(J1768,Cleaned_ProductTable!$A:$F,4,FALSE())</f>
        <v>May-Reese</v>
      </c>
      <c r="N1768" s="4">
        <f>VLOOKUP(J1768,Cleaned_ProductTable!$A:$F,5,FALSE())</f>
        <v>21.34</v>
      </c>
      <c r="O1768" s="4" t="str">
        <f>Cleaned_SalesTable!E1768</f>
        <v>STORE8</v>
      </c>
      <c r="P1768" s="4" t="str">
        <f>VLOOKUP(O1768,Cleaned_StoreTable!$A:$F,2,FALSE())</f>
        <v>Bean, Jones and Park</v>
      </c>
      <c r="Q1768" s="4" t="str">
        <f>VLOOKUP(O1768,Cleaned_StoreTable!$A:$F,3,FALSE())</f>
        <v>West</v>
      </c>
      <c r="R1768" s="4" t="str">
        <f>VLOOKUP(O1768,Cleaned_StoreTable!$A:$F,5,FALSE())</f>
        <v>Online</v>
      </c>
      <c r="S1768" s="4">
        <f>Cleaned_SalesTable!F1768</f>
        <v>4</v>
      </c>
      <c r="T1768" s="9">
        <f>Cleaned_SalesTable!G1768</f>
        <v>466.24</v>
      </c>
      <c r="U1768" s="8">
        <f>Cleaned_SalesTable!H1768</f>
        <v>0.16</v>
      </c>
      <c r="V1768" s="4" t="str">
        <f>Cleaned_SalesTable!I1768</f>
        <v>Credit Card</v>
      </c>
      <c r="W1768" s="9">
        <f>Cleaned_SalesTable!J1768</f>
        <v>1566.5663999999999</v>
      </c>
      <c r="X1768" s="9">
        <f t="shared" si="164"/>
        <v>85.36</v>
      </c>
      <c r="Y1768" s="9">
        <f t="shared" si="165"/>
        <v>1481.21</v>
      </c>
      <c r="Z1768" s="10">
        <f t="shared" si="166"/>
        <v>0.94550000000000001</v>
      </c>
      <c r="AA1768" s="4" t="str">
        <f t="shared" si="167"/>
        <v>High Value</v>
      </c>
    </row>
    <row r="1769" spans="1:27" ht="15" customHeight="1" x14ac:dyDescent="0.3">
      <c r="A1769" s="4" t="str">
        <f>Cleaned_SalesTable!A1769</f>
        <v>SALE1767</v>
      </c>
      <c r="B1769" s="26">
        <f>Cleaned_SalesTable!B1769</f>
        <v>45544</v>
      </c>
      <c r="C1769" s="4" t="str">
        <f t="shared" si="162"/>
        <v>Sep-2024</v>
      </c>
      <c r="D1769" s="24">
        <f t="shared" si="163"/>
        <v>2024</v>
      </c>
      <c r="E1769" s="4" t="str">
        <f>Cleaned_SalesTable!C1769</f>
        <v>CUST1252</v>
      </c>
      <c r="F1769" s="4" t="str">
        <f>VLOOKUP(E1769,Cleaned_CustomerTable!$A:$H,2,FALSE())</f>
        <v>John Mccoy</v>
      </c>
      <c r="G1769" s="24">
        <f>VLOOKUP(E1769,Cleaned_CustomerTable!$A:$H,3,FALSE())</f>
        <v>26</v>
      </c>
      <c r="H1769" s="4" t="str">
        <f>VLOOKUP(E1769,Cleaned_CustomerTable!$A:$H,8,FALSE())</f>
        <v>Silver</v>
      </c>
      <c r="I1769" s="4" t="str">
        <f>VLOOKUP(E1769,Cleaned_CustomerTable!$A:$H,6,FALSE())</f>
        <v>South Dakota</v>
      </c>
      <c r="J1769" s="4" t="str">
        <f>Cleaned_SalesTable!D1769</f>
        <v>PROD13</v>
      </c>
      <c r="K1769" s="4" t="str">
        <f>VLOOKUP(J1769,Cleaned_ProductTable!$A:$F,2,FALSE())</f>
        <v>USB-C Fast Charger</v>
      </c>
      <c r="L1769" s="4" t="str">
        <f>VLOOKUP(J1769,Cleaned_ProductTable!$A:$F,3,FALSE())</f>
        <v>Electronics</v>
      </c>
      <c r="M1769" s="4" t="str">
        <f>VLOOKUP(J1769,Cleaned_ProductTable!$A:$F,4,FALSE())</f>
        <v>Dawson-Perkins</v>
      </c>
      <c r="N1769" s="4">
        <f>VLOOKUP(J1769,Cleaned_ProductTable!$A:$F,5,FALSE())</f>
        <v>242.23</v>
      </c>
      <c r="O1769" s="4" t="str">
        <f>Cleaned_SalesTable!E1769</f>
        <v>STORE16</v>
      </c>
      <c r="P1769" s="4" t="str">
        <f>VLOOKUP(O1769,Cleaned_StoreTable!$A:$F,2,FALSE())</f>
        <v>Frederick-Wright</v>
      </c>
      <c r="Q1769" s="4" t="str">
        <f>VLOOKUP(O1769,Cleaned_StoreTable!$A:$F,3,FALSE())</f>
        <v>West</v>
      </c>
      <c r="R1769" s="4" t="str">
        <f>VLOOKUP(O1769,Cleaned_StoreTable!$A:$F,5,FALSE())</f>
        <v>Flagship</v>
      </c>
      <c r="S1769" s="4">
        <f>Cleaned_SalesTable!F1769</f>
        <v>2</v>
      </c>
      <c r="T1769" s="9">
        <f>Cleaned_SalesTable!G1769</f>
        <v>330.59</v>
      </c>
      <c r="U1769" s="8">
        <f>Cleaned_SalesTable!H1769</f>
        <v>0.14000000000000001</v>
      </c>
      <c r="V1769" s="4" t="str">
        <f>Cleaned_SalesTable!I1769</f>
        <v>Credit Card</v>
      </c>
      <c r="W1769" s="9">
        <f>Cleaned_SalesTable!J1769</f>
        <v>568.61479999999995</v>
      </c>
      <c r="X1769" s="9">
        <f t="shared" si="164"/>
        <v>484.46</v>
      </c>
      <c r="Y1769" s="9">
        <f t="shared" si="165"/>
        <v>84.15</v>
      </c>
      <c r="Z1769" s="10">
        <f t="shared" si="166"/>
        <v>0.14799999999999999</v>
      </c>
      <c r="AA1769" s="4" t="str">
        <f t="shared" si="167"/>
        <v>Standard</v>
      </c>
    </row>
    <row r="1770" spans="1:27" ht="15" customHeight="1" x14ac:dyDescent="0.3">
      <c r="A1770" s="4" t="str">
        <f>Cleaned_SalesTable!A1770</f>
        <v>SALE1768</v>
      </c>
      <c r="B1770" s="26">
        <f>Cleaned_SalesTable!B1770</f>
        <v>45654</v>
      </c>
      <c r="C1770" s="4" t="str">
        <f t="shared" si="162"/>
        <v>Dec-2024</v>
      </c>
      <c r="D1770" s="24">
        <f t="shared" si="163"/>
        <v>2024</v>
      </c>
      <c r="E1770" s="4" t="str">
        <f>Cleaned_SalesTable!C1770</f>
        <v>CUST1493</v>
      </c>
      <c r="F1770" s="4" t="str">
        <f>VLOOKUP(E1770,Cleaned_CustomerTable!$A:$H,2,FALSE())</f>
        <v>Amanda Powell</v>
      </c>
      <c r="G1770" s="24">
        <f>VLOOKUP(E1770,Cleaned_CustomerTable!$A:$H,3,FALSE())</f>
        <v>28</v>
      </c>
      <c r="H1770" s="4" t="str">
        <f>VLOOKUP(E1770,Cleaned_CustomerTable!$A:$H,8,FALSE())</f>
        <v>Silver</v>
      </c>
      <c r="I1770" s="4" t="str">
        <f>VLOOKUP(E1770,Cleaned_CustomerTable!$A:$H,6,FALSE())</f>
        <v>Alabama</v>
      </c>
      <c r="J1770" s="4" t="str">
        <f>Cleaned_SalesTable!D1770</f>
        <v>PROD22</v>
      </c>
      <c r="K1770" s="4" t="str">
        <f>VLOOKUP(J1770,Cleaned_ProductTable!$A:$F,2,FALSE())</f>
        <v>Carbon Fiber Tennis Racket</v>
      </c>
      <c r="L1770" s="4" t="str">
        <f>VLOOKUP(J1770,Cleaned_ProductTable!$A:$F,3,FALSE())</f>
        <v>Sports</v>
      </c>
      <c r="M1770" s="4" t="str">
        <f>VLOOKUP(J1770,Cleaned_ProductTable!$A:$F,4,FALSE())</f>
        <v>Flores, Pineda and Rodriguez</v>
      </c>
      <c r="N1770" s="4">
        <f>VLOOKUP(J1770,Cleaned_ProductTable!$A:$F,5,FALSE())</f>
        <v>484.62</v>
      </c>
      <c r="O1770" s="4" t="str">
        <f>Cleaned_SalesTable!E1770</f>
        <v>STORE6</v>
      </c>
      <c r="P1770" s="4" t="str">
        <f>VLOOKUP(O1770,Cleaned_StoreTable!$A:$F,2,FALSE())</f>
        <v>Benson-Elliott</v>
      </c>
      <c r="Q1770" s="4" t="str">
        <f>VLOOKUP(O1770,Cleaned_StoreTable!$A:$F,3,FALSE())</f>
        <v>East</v>
      </c>
      <c r="R1770" s="4" t="str">
        <f>VLOOKUP(O1770,Cleaned_StoreTable!$A:$F,5,FALSE())</f>
        <v>Online</v>
      </c>
      <c r="S1770" s="4">
        <f>Cleaned_SalesTable!F1770</f>
        <v>2</v>
      </c>
      <c r="T1770" s="9">
        <f>Cleaned_SalesTable!G1770</f>
        <v>616.42999999999995</v>
      </c>
      <c r="U1770" s="8">
        <f>Cleaned_SalesTable!H1770</f>
        <v>0.02</v>
      </c>
      <c r="V1770" s="4" t="str">
        <f>Cleaned_SalesTable!I1770</f>
        <v>COD</v>
      </c>
      <c r="W1770" s="9">
        <f>Cleaned_SalesTable!J1770</f>
        <v>1208.2028</v>
      </c>
      <c r="X1770" s="9">
        <f t="shared" si="164"/>
        <v>969.24</v>
      </c>
      <c r="Y1770" s="9">
        <f t="shared" si="165"/>
        <v>238.96</v>
      </c>
      <c r="Z1770" s="10">
        <f t="shared" si="166"/>
        <v>0.1978</v>
      </c>
      <c r="AA1770" s="4" t="str">
        <f t="shared" si="167"/>
        <v>High Value</v>
      </c>
    </row>
    <row r="1771" spans="1:27" ht="15" customHeight="1" x14ac:dyDescent="0.3">
      <c r="A1771" s="4" t="str">
        <f>Cleaned_SalesTable!A1771</f>
        <v>SALE1769</v>
      </c>
      <c r="B1771" s="26">
        <f>Cleaned_SalesTable!B1771</f>
        <v>45589</v>
      </c>
      <c r="C1771" s="4" t="str">
        <f t="shared" si="162"/>
        <v>Oct-2024</v>
      </c>
      <c r="D1771" s="24">
        <f t="shared" si="163"/>
        <v>2024</v>
      </c>
      <c r="E1771" s="4" t="str">
        <f>Cleaned_SalesTable!C1771</f>
        <v>CUST1403</v>
      </c>
      <c r="F1771" s="4" t="str">
        <f>VLOOKUP(E1771,Cleaned_CustomerTable!$A:$H,2,FALSE())</f>
        <v>Justin Ingram</v>
      </c>
      <c r="G1771" s="24">
        <f>VLOOKUP(E1771,Cleaned_CustomerTable!$A:$H,3,FALSE())</f>
        <v>34</v>
      </c>
      <c r="H1771" s="4" t="str">
        <f>VLOOKUP(E1771,Cleaned_CustomerTable!$A:$H,8,FALSE())</f>
        <v>Bronze</v>
      </c>
      <c r="I1771" s="4" t="str">
        <f>VLOOKUP(E1771,Cleaned_CustomerTable!$A:$H,6,FALSE())</f>
        <v>Louisiana</v>
      </c>
      <c r="J1771" s="4" t="str">
        <f>Cleaned_SalesTable!D1771</f>
        <v>PROD63</v>
      </c>
      <c r="K1771" s="4" t="str">
        <f>VLOOKUP(J1771,Cleaned_ProductTable!$A:$F,2,FALSE())</f>
        <v>Organic Sunscreen Lotion</v>
      </c>
      <c r="L1771" s="4" t="str">
        <f>VLOOKUP(J1771,Cleaned_ProductTable!$A:$F,3,FALSE())</f>
        <v>Beauty</v>
      </c>
      <c r="M1771" s="4" t="str">
        <f>VLOOKUP(J1771,Cleaned_ProductTable!$A:$F,4,FALSE())</f>
        <v>Anderson-Riley</v>
      </c>
      <c r="N1771" s="4">
        <f>VLOOKUP(J1771,Cleaned_ProductTable!$A:$F,5,FALSE())</f>
        <v>266.86</v>
      </c>
      <c r="O1771" s="4" t="str">
        <f>Cleaned_SalesTable!E1771</f>
        <v>STORE6</v>
      </c>
      <c r="P1771" s="4" t="str">
        <f>VLOOKUP(O1771,Cleaned_StoreTable!$A:$F,2,FALSE())</f>
        <v>Benson-Elliott</v>
      </c>
      <c r="Q1771" s="4" t="str">
        <f>VLOOKUP(O1771,Cleaned_StoreTable!$A:$F,3,FALSE())</f>
        <v>East</v>
      </c>
      <c r="R1771" s="4" t="str">
        <f>VLOOKUP(O1771,Cleaned_StoreTable!$A:$F,5,FALSE())</f>
        <v>Online</v>
      </c>
      <c r="S1771" s="4">
        <f>Cleaned_SalesTable!F1771</f>
        <v>3</v>
      </c>
      <c r="T1771" s="9">
        <f>Cleaned_SalesTable!G1771</f>
        <v>195.89</v>
      </c>
      <c r="U1771" s="8">
        <f>Cleaned_SalesTable!H1771</f>
        <v>0.16</v>
      </c>
      <c r="V1771" s="4" t="str">
        <f>Cleaned_SalesTable!I1771</f>
        <v>PayPal</v>
      </c>
      <c r="W1771" s="9">
        <f>Cleaned_SalesTable!J1771</f>
        <v>493.64280000000002</v>
      </c>
      <c r="X1771" s="9">
        <f t="shared" si="164"/>
        <v>800.58</v>
      </c>
      <c r="Y1771" s="9">
        <f t="shared" si="165"/>
        <v>-306.94</v>
      </c>
      <c r="Z1771" s="10">
        <f t="shared" si="166"/>
        <v>-0.62180000000000002</v>
      </c>
      <c r="AA1771" s="4" t="str">
        <f t="shared" si="167"/>
        <v>Standard</v>
      </c>
    </row>
    <row r="1772" spans="1:27" ht="15" customHeight="1" x14ac:dyDescent="0.3">
      <c r="A1772" s="4" t="str">
        <f>Cleaned_SalesTable!A1772</f>
        <v>SALE1770</v>
      </c>
      <c r="B1772" s="26">
        <f>Cleaned_SalesTable!B1772</f>
        <v>45487</v>
      </c>
      <c r="C1772" s="4" t="str">
        <f t="shared" si="162"/>
        <v>Jul-2024</v>
      </c>
      <c r="D1772" s="24">
        <f t="shared" si="163"/>
        <v>2024</v>
      </c>
      <c r="E1772" s="4" t="str">
        <f>Cleaned_SalesTable!C1772</f>
        <v>CUST1343</v>
      </c>
      <c r="F1772" s="4" t="str">
        <f>VLOOKUP(E1772,Cleaned_CustomerTable!$A:$H,2,FALSE())</f>
        <v>Ryan Moore</v>
      </c>
      <c r="G1772" s="24">
        <f>VLOOKUP(E1772,Cleaned_CustomerTable!$A:$H,3,FALSE())</f>
        <v>38</v>
      </c>
      <c r="H1772" s="4" t="str">
        <f>VLOOKUP(E1772,Cleaned_CustomerTable!$A:$H,8,FALSE())</f>
        <v>Bronze</v>
      </c>
      <c r="I1772" s="4" t="str">
        <f>VLOOKUP(E1772,Cleaned_CustomerTable!$A:$H,6,FALSE())</f>
        <v>Virginia</v>
      </c>
      <c r="J1772" s="4" t="str">
        <f>Cleaned_SalesTable!D1772</f>
        <v>PROD7</v>
      </c>
      <c r="K1772" s="4" t="str">
        <f>VLOOKUP(J1772,Cleaned_ProductTable!$A:$F,2,FALSE())</f>
        <v>LED Table Lamp</v>
      </c>
      <c r="L1772" s="4" t="str">
        <f>VLOOKUP(J1772,Cleaned_ProductTable!$A:$F,3,FALSE())</f>
        <v>Home</v>
      </c>
      <c r="M1772" s="4" t="str">
        <f>VLOOKUP(J1772,Cleaned_ProductTable!$A:$F,4,FALSE())</f>
        <v>Harrell LLC</v>
      </c>
      <c r="N1772" s="4">
        <f>VLOOKUP(J1772,Cleaned_ProductTable!$A:$F,5,FALSE())</f>
        <v>218.86</v>
      </c>
      <c r="O1772" s="4" t="str">
        <f>Cleaned_SalesTable!E1772</f>
        <v>STORE10</v>
      </c>
      <c r="P1772" s="4" t="str">
        <f>VLOOKUP(O1772,Cleaned_StoreTable!$A:$F,2,FALSE())</f>
        <v>Hill, Wagner and Ballard</v>
      </c>
      <c r="Q1772" s="4" t="str">
        <f>VLOOKUP(O1772,Cleaned_StoreTable!$A:$F,3,FALSE())</f>
        <v>East</v>
      </c>
      <c r="R1772" s="4" t="str">
        <f>VLOOKUP(O1772,Cleaned_StoreTable!$A:$F,5,FALSE())</f>
        <v>Online</v>
      </c>
      <c r="S1772" s="4">
        <f>Cleaned_SalesTable!F1772</f>
        <v>4</v>
      </c>
      <c r="T1772" s="9">
        <f>Cleaned_SalesTable!G1772</f>
        <v>614.76</v>
      </c>
      <c r="U1772" s="8">
        <f>Cleaned_SalesTable!H1772</f>
        <v>0.16</v>
      </c>
      <c r="V1772" s="4" t="str">
        <f>Cleaned_SalesTable!I1772</f>
        <v>Credit Card</v>
      </c>
      <c r="W1772" s="9">
        <f>Cleaned_SalesTable!J1772</f>
        <v>2065.5936000000002</v>
      </c>
      <c r="X1772" s="9">
        <f t="shared" si="164"/>
        <v>875.44</v>
      </c>
      <c r="Y1772" s="9">
        <f t="shared" si="165"/>
        <v>1190.1500000000001</v>
      </c>
      <c r="Z1772" s="10">
        <f t="shared" si="166"/>
        <v>0.57620000000000005</v>
      </c>
      <c r="AA1772" s="4" t="str">
        <f t="shared" si="167"/>
        <v>High Value</v>
      </c>
    </row>
    <row r="1773" spans="1:27" ht="15" customHeight="1" x14ac:dyDescent="0.3">
      <c r="A1773" s="4" t="str">
        <f>Cleaned_SalesTable!A1773</f>
        <v>SALE1771</v>
      </c>
      <c r="B1773" s="26">
        <f>Cleaned_SalesTable!B1773</f>
        <v>45418</v>
      </c>
      <c r="C1773" s="4" t="str">
        <f t="shared" si="162"/>
        <v>May-2024</v>
      </c>
      <c r="D1773" s="24">
        <f t="shared" si="163"/>
        <v>2024</v>
      </c>
      <c r="E1773" s="4" t="str">
        <f>Cleaned_SalesTable!C1773</f>
        <v>CUST1404</v>
      </c>
      <c r="F1773" s="4" t="str">
        <f>VLOOKUP(E1773,Cleaned_CustomerTable!$A:$H,2,FALSE())</f>
        <v>David Ross</v>
      </c>
      <c r="G1773" s="24">
        <f>VLOOKUP(E1773,Cleaned_CustomerTable!$A:$H,3,FALSE())</f>
        <v>22</v>
      </c>
      <c r="H1773" s="4" t="str">
        <f>VLOOKUP(E1773,Cleaned_CustomerTable!$A:$H,8,FALSE())</f>
        <v>Silver</v>
      </c>
      <c r="I1773" s="4" t="str">
        <f>VLOOKUP(E1773,Cleaned_CustomerTable!$A:$H,6,FALSE())</f>
        <v>Arkansas</v>
      </c>
      <c r="J1773" s="4" t="str">
        <f>Cleaned_SalesTable!D1773</f>
        <v>PROD79</v>
      </c>
      <c r="K1773" s="4" t="str">
        <f>VLOOKUP(J1773,Cleaned_ProductTable!$A:$F,2,FALSE())</f>
        <v>Decorative Lamp Shade</v>
      </c>
      <c r="L1773" s="4" t="str">
        <f>VLOOKUP(J1773,Cleaned_ProductTable!$A:$F,3,FALSE())</f>
        <v>Home</v>
      </c>
      <c r="M1773" s="4" t="str">
        <f>VLOOKUP(J1773,Cleaned_ProductTable!$A:$F,4,FALSE())</f>
        <v>Ramirez-Hanson</v>
      </c>
      <c r="N1773" s="4">
        <f>VLOOKUP(J1773,Cleaned_ProductTable!$A:$F,5,FALSE())</f>
        <v>228.53</v>
      </c>
      <c r="O1773" s="4" t="str">
        <f>Cleaned_SalesTable!E1773</f>
        <v>STORE7</v>
      </c>
      <c r="P1773" s="4" t="str">
        <f>VLOOKUP(O1773,Cleaned_StoreTable!$A:$F,2,FALSE())</f>
        <v>Martinez-Mullins</v>
      </c>
      <c r="Q1773" s="4" t="str">
        <f>VLOOKUP(O1773,Cleaned_StoreTable!$A:$F,3,FALSE())</f>
        <v>South</v>
      </c>
      <c r="R1773" s="4" t="str">
        <f>VLOOKUP(O1773,Cleaned_StoreTable!$A:$F,5,FALSE())</f>
        <v>Online</v>
      </c>
      <c r="S1773" s="4">
        <f>Cleaned_SalesTable!F1773</f>
        <v>1</v>
      </c>
      <c r="T1773" s="9">
        <f>Cleaned_SalesTable!G1773</f>
        <v>224.49</v>
      </c>
      <c r="U1773" s="8">
        <f>Cleaned_SalesTable!H1773</f>
        <v>0.11</v>
      </c>
      <c r="V1773" s="4" t="str">
        <f>Cleaned_SalesTable!I1773</f>
        <v>PayPal</v>
      </c>
      <c r="W1773" s="9">
        <f>Cleaned_SalesTable!J1773</f>
        <v>199.7961</v>
      </c>
      <c r="X1773" s="9">
        <f t="shared" si="164"/>
        <v>228.53</v>
      </c>
      <c r="Y1773" s="9">
        <f t="shared" si="165"/>
        <v>-28.73</v>
      </c>
      <c r="Z1773" s="10">
        <f t="shared" si="166"/>
        <v>-0.14380000000000001</v>
      </c>
      <c r="AA1773" s="4" t="str">
        <f t="shared" si="167"/>
        <v>Standard</v>
      </c>
    </row>
    <row r="1774" spans="1:27" ht="15" customHeight="1" x14ac:dyDescent="0.3">
      <c r="A1774" s="4" t="str">
        <f>Cleaned_SalesTable!A1774</f>
        <v>SALE1772</v>
      </c>
      <c r="B1774" s="26">
        <f>Cleaned_SalesTable!B1774</f>
        <v>45338</v>
      </c>
      <c r="C1774" s="4" t="str">
        <f t="shared" si="162"/>
        <v>Feb-2024</v>
      </c>
      <c r="D1774" s="24">
        <f t="shared" si="163"/>
        <v>2024</v>
      </c>
      <c r="E1774" s="4" t="str">
        <f>Cleaned_SalesTable!C1774</f>
        <v>CUST1356</v>
      </c>
      <c r="F1774" s="4" t="str">
        <f>VLOOKUP(E1774,Cleaned_CustomerTable!$A:$H,2,FALSE())</f>
        <v>Steve Hunt</v>
      </c>
      <c r="G1774" s="24">
        <f>VLOOKUP(E1774,Cleaned_CustomerTable!$A:$H,3,FALSE())</f>
        <v>54</v>
      </c>
      <c r="H1774" s="4" t="str">
        <f>VLOOKUP(E1774,Cleaned_CustomerTable!$A:$H,8,FALSE())</f>
        <v>Bronze</v>
      </c>
      <c r="I1774" s="4" t="str">
        <f>VLOOKUP(E1774,Cleaned_CustomerTable!$A:$H,6,FALSE())</f>
        <v>Virginia</v>
      </c>
      <c r="J1774" s="4" t="str">
        <f>Cleaned_SalesTable!D1774</f>
        <v>PROD55</v>
      </c>
      <c r="K1774" s="4" t="str">
        <f>VLOOKUP(J1774,Cleaned_ProductTable!$A:$F,2,FALSE())</f>
        <v>Ceramic Plant Pot</v>
      </c>
      <c r="L1774" s="4" t="str">
        <f>VLOOKUP(J1774,Cleaned_ProductTable!$A:$F,3,FALSE())</f>
        <v>Home</v>
      </c>
      <c r="M1774" s="4" t="str">
        <f>VLOOKUP(J1774,Cleaned_ProductTable!$A:$F,4,FALSE())</f>
        <v>Hatfield, Baird and Torres</v>
      </c>
      <c r="N1774" s="4">
        <f>VLOOKUP(J1774,Cleaned_ProductTable!$A:$F,5,FALSE())</f>
        <v>81.75</v>
      </c>
      <c r="O1774" s="4" t="str">
        <f>Cleaned_SalesTable!E1774</f>
        <v>STORE12</v>
      </c>
      <c r="P1774" s="4" t="str">
        <f>VLOOKUP(O1774,Cleaned_StoreTable!$A:$F,2,FALSE())</f>
        <v>Thomas, Bridges and Harris</v>
      </c>
      <c r="Q1774" s="4" t="str">
        <f>VLOOKUP(O1774,Cleaned_StoreTable!$A:$F,3,FALSE())</f>
        <v>North</v>
      </c>
      <c r="R1774" s="4" t="str">
        <f>VLOOKUP(O1774,Cleaned_StoreTable!$A:$F,5,FALSE())</f>
        <v>Online</v>
      </c>
      <c r="S1774" s="4">
        <f>Cleaned_SalesTable!F1774</f>
        <v>1</v>
      </c>
      <c r="T1774" s="9">
        <f>Cleaned_SalesTable!G1774</f>
        <v>967.76</v>
      </c>
      <c r="U1774" s="8">
        <f>Cleaned_SalesTable!H1774</f>
        <v>0.09</v>
      </c>
      <c r="V1774" s="4" t="str">
        <f>Cleaned_SalesTable!I1774</f>
        <v>Credit Card</v>
      </c>
      <c r="W1774" s="9">
        <f>Cleaned_SalesTable!J1774</f>
        <v>880.66160000000002</v>
      </c>
      <c r="X1774" s="9">
        <f t="shared" si="164"/>
        <v>81.75</v>
      </c>
      <c r="Y1774" s="9">
        <f t="shared" si="165"/>
        <v>798.91</v>
      </c>
      <c r="Z1774" s="10">
        <f t="shared" si="166"/>
        <v>0.90720000000000001</v>
      </c>
      <c r="AA1774" s="4" t="str">
        <f t="shared" si="167"/>
        <v>Standard</v>
      </c>
    </row>
    <row r="1775" spans="1:27" ht="15" customHeight="1" x14ac:dyDescent="0.3">
      <c r="A1775" s="4" t="str">
        <f>Cleaned_SalesTable!A1775</f>
        <v>SALE1773</v>
      </c>
      <c r="B1775" s="26">
        <f>Cleaned_SalesTable!B1775</f>
        <v>45507</v>
      </c>
      <c r="C1775" s="4" t="str">
        <f t="shared" si="162"/>
        <v>Aug-2024</v>
      </c>
      <c r="D1775" s="24">
        <f t="shared" si="163"/>
        <v>2024</v>
      </c>
      <c r="E1775" s="4" t="str">
        <f>Cleaned_SalesTable!C1775</f>
        <v>CUST1067</v>
      </c>
      <c r="F1775" s="4" t="str">
        <f>VLOOKUP(E1775,Cleaned_CustomerTable!$A:$H,2,FALSE())</f>
        <v>Amber Mcclain</v>
      </c>
      <c r="G1775" s="24">
        <f>VLOOKUP(E1775,Cleaned_CustomerTable!$A:$H,3,FALSE())</f>
        <v>58</v>
      </c>
      <c r="H1775" s="4" t="str">
        <f>VLOOKUP(E1775,Cleaned_CustomerTable!$A:$H,8,FALSE())</f>
        <v>Silver</v>
      </c>
      <c r="I1775" s="4" t="str">
        <f>VLOOKUP(E1775,Cleaned_CustomerTable!$A:$H,6,FALSE())</f>
        <v>Florida</v>
      </c>
      <c r="J1775" s="4" t="str">
        <f>Cleaned_SalesTable!D1775</f>
        <v>PROD41</v>
      </c>
      <c r="K1775" s="4" t="str">
        <f>VLOOKUP(J1775,Cleaned_ProductTable!$A:$F,2,FALSE())</f>
        <v>Yoga Exercise Mat</v>
      </c>
      <c r="L1775" s="4" t="str">
        <f>VLOOKUP(J1775,Cleaned_ProductTable!$A:$F,3,FALSE())</f>
        <v>Sports</v>
      </c>
      <c r="M1775" s="4" t="str">
        <f>VLOOKUP(J1775,Cleaned_ProductTable!$A:$F,4,FALSE())</f>
        <v>Carroll, Long and Mendoza</v>
      </c>
      <c r="N1775" s="4">
        <f>VLOOKUP(J1775,Cleaned_ProductTable!$A:$F,5,FALSE())</f>
        <v>313.26</v>
      </c>
      <c r="O1775" s="4" t="str">
        <f>Cleaned_SalesTable!E1775</f>
        <v>STORE19</v>
      </c>
      <c r="P1775" s="4" t="str">
        <f>VLOOKUP(O1775,Cleaned_StoreTable!$A:$F,2,FALSE())</f>
        <v>Mann-Austin</v>
      </c>
      <c r="Q1775" s="4" t="str">
        <f>VLOOKUP(O1775,Cleaned_StoreTable!$A:$F,3,FALSE())</f>
        <v>East</v>
      </c>
      <c r="R1775" s="4" t="str">
        <f>VLOOKUP(O1775,Cleaned_StoreTable!$A:$F,5,FALSE())</f>
        <v>Online</v>
      </c>
      <c r="S1775" s="4">
        <f>Cleaned_SalesTable!F1775</f>
        <v>2</v>
      </c>
      <c r="T1775" s="9">
        <f>Cleaned_SalesTable!G1775</f>
        <v>56.52</v>
      </c>
      <c r="U1775" s="8">
        <f>Cleaned_SalesTable!H1775</f>
        <v>0.17</v>
      </c>
      <c r="V1775" s="4" t="str">
        <f>Cleaned_SalesTable!I1775</f>
        <v>PayPal</v>
      </c>
      <c r="W1775" s="9">
        <f>Cleaned_SalesTable!J1775</f>
        <v>93.8232</v>
      </c>
      <c r="X1775" s="9">
        <f t="shared" si="164"/>
        <v>626.52</v>
      </c>
      <c r="Y1775" s="9">
        <f t="shared" si="165"/>
        <v>-532.70000000000005</v>
      </c>
      <c r="Z1775" s="10">
        <f t="shared" si="166"/>
        <v>-5.6776999999999997</v>
      </c>
      <c r="AA1775" s="4" t="str">
        <f t="shared" si="167"/>
        <v>Standard</v>
      </c>
    </row>
    <row r="1776" spans="1:27" ht="15" customHeight="1" x14ac:dyDescent="0.3">
      <c r="A1776" s="4" t="str">
        <f>Cleaned_SalesTable!A1776</f>
        <v>SALE1774</v>
      </c>
      <c r="B1776" s="26">
        <f>Cleaned_SalesTable!B1776</f>
        <v>45275</v>
      </c>
      <c r="C1776" s="4" t="str">
        <f t="shared" si="162"/>
        <v>Dec-2023</v>
      </c>
      <c r="D1776" s="24">
        <f t="shared" si="163"/>
        <v>2023</v>
      </c>
      <c r="E1776" s="4" t="str">
        <f>Cleaned_SalesTable!C1776</f>
        <v>CUST1490</v>
      </c>
      <c r="F1776" s="4" t="str">
        <f>VLOOKUP(E1776,Cleaned_CustomerTable!$A:$H,2,FALSE())</f>
        <v>Scott Harris</v>
      </c>
      <c r="G1776" s="24">
        <f>VLOOKUP(E1776,Cleaned_CustomerTable!$A:$H,3,FALSE())</f>
        <v>23</v>
      </c>
      <c r="H1776" s="4" t="str">
        <f>VLOOKUP(E1776,Cleaned_CustomerTable!$A:$H,8,FALSE())</f>
        <v>Platinum</v>
      </c>
      <c r="I1776" s="4" t="str">
        <f>VLOOKUP(E1776,Cleaned_CustomerTable!$A:$H,6,FALSE())</f>
        <v>Maryland</v>
      </c>
      <c r="J1776" s="4" t="str">
        <f>Cleaned_SalesTable!D1776</f>
        <v>PROD67</v>
      </c>
      <c r="K1776" s="4" t="str">
        <f>VLOOKUP(J1776,Cleaned_ProductTable!$A:$F,2,FALSE())</f>
        <v>Smart LED Light Strip</v>
      </c>
      <c r="L1776" s="4" t="str">
        <f>VLOOKUP(J1776,Cleaned_ProductTable!$A:$F,3,FALSE())</f>
        <v>Electronics</v>
      </c>
      <c r="M1776" s="4" t="str">
        <f>VLOOKUP(J1776,Cleaned_ProductTable!$A:$F,4,FALSE())</f>
        <v>Flores-Davis</v>
      </c>
      <c r="N1776" s="4">
        <f>VLOOKUP(J1776,Cleaned_ProductTable!$A:$F,5,FALSE())</f>
        <v>349.17</v>
      </c>
      <c r="O1776" s="4" t="str">
        <f>Cleaned_SalesTable!E1776</f>
        <v>STORE1</v>
      </c>
      <c r="P1776" s="4" t="str">
        <f>VLOOKUP(O1776,Cleaned_StoreTable!$A:$F,2,FALSE())</f>
        <v>Martinez, Adkins and Johnson</v>
      </c>
      <c r="Q1776" s="4" t="str">
        <f>VLOOKUP(O1776,Cleaned_StoreTable!$A:$F,3,FALSE())</f>
        <v>North</v>
      </c>
      <c r="R1776" s="4" t="str">
        <f>VLOOKUP(O1776,Cleaned_StoreTable!$A:$F,5,FALSE())</f>
        <v>Flagship</v>
      </c>
      <c r="S1776" s="4">
        <f>Cleaned_SalesTable!F1776</f>
        <v>4</v>
      </c>
      <c r="T1776" s="9">
        <f>Cleaned_SalesTable!G1776</f>
        <v>921.84</v>
      </c>
      <c r="U1776" s="8">
        <f>Cleaned_SalesTable!H1776</f>
        <v>0.04</v>
      </c>
      <c r="V1776" s="4" t="str">
        <f>Cleaned_SalesTable!I1776</f>
        <v>Credit Card</v>
      </c>
      <c r="W1776" s="9">
        <f>Cleaned_SalesTable!J1776</f>
        <v>3539.8656000000001</v>
      </c>
      <c r="X1776" s="9">
        <f t="shared" si="164"/>
        <v>1396.68</v>
      </c>
      <c r="Y1776" s="9">
        <f t="shared" si="165"/>
        <v>2143.19</v>
      </c>
      <c r="Z1776" s="10">
        <f t="shared" si="166"/>
        <v>0.60540000000000005</v>
      </c>
      <c r="AA1776" s="4" t="str">
        <f t="shared" si="167"/>
        <v>High Value</v>
      </c>
    </row>
    <row r="1777" spans="1:27" ht="15" customHeight="1" x14ac:dyDescent="0.3">
      <c r="A1777" s="4" t="str">
        <f>Cleaned_SalesTable!A1777</f>
        <v>SALE1775</v>
      </c>
      <c r="B1777" s="26">
        <f>Cleaned_SalesTable!B1777</f>
        <v>45319</v>
      </c>
      <c r="C1777" s="4" t="str">
        <f t="shared" si="162"/>
        <v>Jan-2024</v>
      </c>
      <c r="D1777" s="24">
        <f t="shared" si="163"/>
        <v>2024</v>
      </c>
      <c r="E1777" s="4" t="str">
        <f>Cleaned_SalesTable!C1777</f>
        <v>CUST1328</v>
      </c>
      <c r="F1777" s="4" t="str">
        <f>VLOOKUP(E1777,Cleaned_CustomerTable!$A:$H,2,FALSE())</f>
        <v>Mario Harvey Jr.</v>
      </c>
      <c r="G1777" s="24">
        <f>VLOOKUP(E1777,Cleaned_CustomerTable!$A:$H,3,FALSE())</f>
        <v>46</v>
      </c>
      <c r="H1777" s="4" t="str">
        <f>VLOOKUP(E1777,Cleaned_CustomerTable!$A:$H,8,FALSE())</f>
        <v>Platinum</v>
      </c>
      <c r="I1777" s="4" t="str">
        <f>VLOOKUP(E1777,Cleaned_CustomerTable!$A:$H,6,FALSE())</f>
        <v>Minnesota</v>
      </c>
      <c r="J1777" s="4" t="str">
        <f>Cleaned_SalesTable!D1777</f>
        <v>PROD86</v>
      </c>
      <c r="K1777" s="4" t="str">
        <f>VLOOKUP(J1777,Cleaned_ProductTable!$A:$F,2,FALSE())</f>
        <v>Kitchen Cutting Board</v>
      </c>
      <c r="L1777" s="4" t="str">
        <f>VLOOKUP(J1777,Cleaned_ProductTable!$A:$F,3,FALSE())</f>
        <v>Home</v>
      </c>
      <c r="M1777" s="4" t="str">
        <f>VLOOKUP(J1777,Cleaned_ProductTable!$A:$F,4,FALSE())</f>
        <v>Taylor, Dodson and Johnston</v>
      </c>
      <c r="N1777" s="4">
        <f>VLOOKUP(J1777,Cleaned_ProductTable!$A:$F,5,FALSE())</f>
        <v>176.07</v>
      </c>
      <c r="O1777" s="4" t="str">
        <f>Cleaned_SalesTable!E1777</f>
        <v>STORE16</v>
      </c>
      <c r="P1777" s="4" t="str">
        <f>VLOOKUP(O1777,Cleaned_StoreTable!$A:$F,2,FALSE())</f>
        <v>Frederick-Wright</v>
      </c>
      <c r="Q1777" s="4" t="str">
        <f>VLOOKUP(O1777,Cleaned_StoreTable!$A:$F,3,FALSE())</f>
        <v>West</v>
      </c>
      <c r="R1777" s="4" t="str">
        <f>VLOOKUP(O1777,Cleaned_StoreTable!$A:$F,5,FALSE())</f>
        <v>Flagship</v>
      </c>
      <c r="S1777" s="4">
        <f>Cleaned_SalesTable!F1777</f>
        <v>3</v>
      </c>
      <c r="T1777" s="9">
        <f>Cleaned_SalesTable!G1777</f>
        <v>738.47</v>
      </c>
      <c r="U1777" s="8">
        <f>Cleaned_SalesTable!H1777</f>
        <v>0.28000000000000003</v>
      </c>
      <c r="V1777" s="4" t="str">
        <f>Cleaned_SalesTable!I1777</f>
        <v>Credit Card</v>
      </c>
      <c r="W1777" s="9">
        <f>Cleaned_SalesTable!J1777</f>
        <v>1595.0952</v>
      </c>
      <c r="X1777" s="9">
        <f t="shared" si="164"/>
        <v>528.21</v>
      </c>
      <c r="Y1777" s="9">
        <f t="shared" si="165"/>
        <v>1066.8900000000001</v>
      </c>
      <c r="Z1777" s="10">
        <f t="shared" si="166"/>
        <v>0.66890000000000005</v>
      </c>
      <c r="AA1777" s="4" t="str">
        <f t="shared" si="167"/>
        <v>High Value</v>
      </c>
    </row>
    <row r="1778" spans="1:27" ht="15" customHeight="1" x14ac:dyDescent="0.3">
      <c r="A1778" s="4" t="str">
        <f>Cleaned_SalesTable!A1778</f>
        <v>SALE1776</v>
      </c>
      <c r="B1778" s="26">
        <f>Cleaned_SalesTable!B1778</f>
        <v>45620</v>
      </c>
      <c r="C1778" s="4" t="str">
        <f t="shared" si="162"/>
        <v>Nov-2024</v>
      </c>
      <c r="D1778" s="24">
        <f t="shared" si="163"/>
        <v>2024</v>
      </c>
      <c r="E1778" s="4" t="str">
        <f>Cleaned_SalesTable!C1778</f>
        <v>CUST1328</v>
      </c>
      <c r="F1778" s="4" t="str">
        <f>VLOOKUP(E1778,Cleaned_CustomerTable!$A:$H,2,FALSE())</f>
        <v>Mario Harvey Jr.</v>
      </c>
      <c r="G1778" s="24">
        <f>VLOOKUP(E1778,Cleaned_CustomerTable!$A:$H,3,FALSE())</f>
        <v>46</v>
      </c>
      <c r="H1778" s="4" t="str">
        <f>VLOOKUP(E1778,Cleaned_CustomerTable!$A:$H,8,FALSE())</f>
        <v>Platinum</v>
      </c>
      <c r="I1778" s="4" t="str">
        <f>VLOOKUP(E1778,Cleaned_CustomerTable!$A:$H,6,FALSE())</f>
        <v>Minnesota</v>
      </c>
      <c r="J1778" s="4" t="str">
        <f>Cleaned_SalesTable!D1778</f>
        <v>PROD5</v>
      </c>
      <c r="K1778" s="4" t="str">
        <f>VLOOKUP(J1778,Cleaned_ProductTable!$A:$F,2,FALSE())</f>
        <v>Men's Leather Belt</v>
      </c>
      <c r="L1778" s="4" t="str">
        <f>VLOOKUP(J1778,Cleaned_ProductTable!$A:$F,3,FALSE())</f>
        <v>Clothing</v>
      </c>
      <c r="M1778" s="4" t="str">
        <f>VLOOKUP(J1778,Cleaned_ProductTable!$A:$F,4,FALSE())</f>
        <v>Baldwin, Garza and Gonzalez</v>
      </c>
      <c r="N1778" s="4">
        <f>VLOOKUP(J1778,Cleaned_ProductTable!$A:$F,5,FALSE())</f>
        <v>261</v>
      </c>
      <c r="O1778" s="4" t="str">
        <f>Cleaned_SalesTable!E1778</f>
        <v>STORE0</v>
      </c>
      <c r="P1778" s="4" t="str">
        <f>VLOOKUP(O1778,Cleaned_StoreTable!$A:$F,2,FALSE())</f>
        <v>Rivera-Warner</v>
      </c>
      <c r="Q1778" s="4" t="str">
        <f>VLOOKUP(O1778,Cleaned_StoreTable!$A:$F,3,FALSE())</f>
        <v>East</v>
      </c>
      <c r="R1778" s="4" t="str">
        <f>VLOOKUP(O1778,Cleaned_StoreTable!$A:$F,5,FALSE())</f>
        <v>Flagship</v>
      </c>
      <c r="S1778" s="4">
        <f>Cleaned_SalesTable!F1778</f>
        <v>4</v>
      </c>
      <c r="T1778" s="9">
        <f>Cleaned_SalesTable!G1778</f>
        <v>477.83</v>
      </c>
      <c r="U1778" s="8">
        <f>Cleaned_SalesTable!H1778</f>
        <v>0.05</v>
      </c>
      <c r="V1778" s="4" t="str">
        <f>Cleaned_SalesTable!I1778</f>
        <v>COD</v>
      </c>
      <c r="W1778" s="9">
        <f>Cleaned_SalesTable!J1778</f>
        <v>1815.7539999999999</v>
      </c>
      <c r="X1778" s="9">
        <f t="shared" si="164"/>
        <v>1044</v>
      </c>
      <c r="Y1778" s="9">
        <f t="shared" si="165"/>
        <v>771.75</v>
      </c>
      <c r="Z1778" s="10">
        <f t="shared" si="166"/>
        <v>0.42499999999999999</v>
      </c>
      <c r="AA1778" s="4" t="str">
        <f t="shared" si="167"/>
        <v>High Value</v>
      </c>
    </row>
    <row r="1779" spans="1:27" ht="15" customHeight="1" x14ac:dyDescent="0.3">
      <c r="A1779" s="4" t="str">
        <f>Cleaned_SalesTable!A1779</f>
        <v>SALE1777</v>
      </c>
      <c r="B1779" s="26">
        <f>Cleaned_SalesTable!B1779</f>
        <v>45831</v>
      </c>
      <c r="C1779" s="4" t="str">
        <f t="shared" si="162"/>
        <v>Jun-2025</v>
      </c>
      <c r="D1779" s="24">
        <f t="shared" si="163"/>
        <v>2025</v>
      </c>
      <c r="E1779" s="4" t="str">
        <f>Cleaned_SalesTable!C1779</f>
        <v>CUST1168</v>
      </c>
      <c r="F1779" s="4" t="str">
        <f>VLOOKUP(E1779,Cleaned_CustomerTable!$A:$H,2,FALSE())</f>
        <v>Daniel Contreras</v>
      </c>
      <c r="G1779" s="24">
        <f>VLOOKUP(E1779,Cleaned_CustomerTable!$A:$H,3,FALSE())</f>
        <v>36</v>
      </c>
      <c r="H1779" s="4" t="str">
        <f>VLOOKUP(E1779,Cleaned_CustomerTable!$A:$H,8,FALSE())</f>
        <v>Platinum</v>
      </c>
      <c r="I1779" s="4" t="str">
        <f>VLOOKUP(E1779,Cleaned_CustomerTable!$A:$H,6,FALSE())</f>
        <v>Florida</v>
      </c>
      <c r="J1779" s="4" t="str">
        <f>Cleaned_SalesTable!D1779</f>
        <v>PROD42</v>
      </c>
      <c r="K1779" s="4" t="str">
        <f>VLOOKUP(J1779,Cleaned_ProductTable!$A:$F,2,FALSE())</f>
        <v>Smart Home WiFi Camera</v>
      </c>
      <c r="L1779" s="4" t="str">
        <f>VLOOKUP(J1779,Cleaned_ProductTable!$A:$F,3,FALSE())</f>
        <v>Electronics</v>
      </c>
      <c r="M1779" s="4" t="str">
        <f>VLOOKUP(J1779,Cleaned_ProductTable!$A:$F,4,FALSE())</f>
        <v>Holmes LLC</v>
      </c>
      <c r="N1779" s="4">
        <f>VLOOKUP(J1779,Cleaned_ProductTable!$A:$F,5,FALSE())</f>
        <v>450.71</v>
      </c>
      <c r="O1779" s="4" t="str">
        <f>Cleaned_SalesTable!E1779</f>
        <v>STORE12</v>
      </c>
      <c r="P1779" s="4" t="str">
        <f>VLOOKUP(O1779,Cleaned_StoreTable!$A:$F,2,FALSE())</f>
        <v>Thomas, Bridges and Harris</v>
      </c>
      <c r="Q1779" s="4" t="str">
        <f>VLOOKUP(O1779,Cleaned_StoreTable!$A:$F,3,FALSE())</f>
        <v>North</v>
      </c>
      <c r="R1779" s="4" t="str">
        <f>VLOOKUP(O1779,Cleaned_StoreTable!$A:$F,5,FALSE())</f>
        <v>Online</v>
      </c>
      <c r="S1779" s="4">
        <f>Cleaned_SalesTable!F1779</f>
        <v>3</v>
      </c>
      <c r="T1779" s="9">
        <f>Cleaned_SalesTable!G1779</f>
        <v>605.83000000000004</v>
      </c>
      <c r="U1779" s="8">
        <f>Cleaned_SalesTable!H1779</f>
        <v>0.28000000000000003</v>
      </c>
      <c r="V1779" s="4" t="str">
        <f>Cleaned_SalesTable!I1779</f>
        <v>COD</v>
      </c>
      <c r="W1779" s="9">
        <f>Cleaned_SalesTable!J1779</f>
        <v>1308.5927999999999</v>
      </c>
      <c r="X1779" s="9">
        <f t="shared" si="164"/>
        <v>1352.13</v>
      </c>
      <c r="Y1779" s="9">
        <f t="shared" si="165"/>
        <v>-43.54</v>
      </c>
      <c r="Z1779" s="10">
        <f t="shared" si="166"/>
        <v>-3.3300000000000003E-2</v>
      </c>
      <c r="AA1779" s="4" t="str">
        <f t="shared" si="167"/>
        <v>High Value</v>
      </c>
    </row>
    <row r="1780" spans="1:27" ht="15" customHeight="1" x14ac:dyDescent="0.3">
      <c r="A1780" s="4" t="str">
        <f>Cleaned_SalesTable!A1780</f>
        <v>SALE1778</v>
      </c>
      <c r="B1780" s="26">
        <f>Cleaned_SalesTable!B1780</f>
        <v>45373</v>
      </c>
      <c r="C1780" s="4" t="str">
        <f t="shared" si="162"/>
        <v>Mar-2024</v>
      </c>
      <c r="D1780" s="24">
        <f t="shared" si="163"/>
        <v>2024</v>
      </c>
      <c r="E1780" s="4" t="str">
        <f>Cleaned_SalesTable!C1780</f>
        <v>CUST1067</v>
      </c>
      <c r="F1780" s="4" t="str">
        <f>VLOOKUP(E1780,Cleaned_CustomerTable!$A:$H,2,FALSE())</f>
        <v>Amber Mcclain</v>
      </c>
      <c r="G1780" s="24">
        <f>VLOOKUP(E1780,Cleaned_CustomerTable!$A:$H,3,FALSE())</f>
        <v>58</v>
      </c>
      <c r="H1780" s="4" t="str">
        <f>VLOOKUP(E1780,Cleaned_CustomerTable!$A:$H,8,FALSE())</f>
        <v>Silver</v>
      </c>
      <c r="I1780" s="4" t="str">
        <f>VLOOKUP(E1780,Cleaned_CustomerTable!$A:$H,6,FALSE())</f>
        <v>Florida</v>
      </c>
      <c r="J1780" s="4" t="str">
        <f>Cleaned_SalesTable!D1780</f>
        <v>PROD43</v>
      </c>
      <c r="K1780" s="4" t="str">
        <f>VLOOKUP(J1780,Cleaned_ProductTable!$A:$F,2,FALSE())</f>
        <v>USB External Hard Drive</v>
      </c>
      <c r="L1780" s="4" t="str">
        <f>VLOOKUP(J1780,Cleaned_ProductTable!$A:$F,3,FALSE())</f>
        <v>Electronics</v>
      </c>
      <c r="M1780" s="4" t="str">
        <f>VLOOKUP(J1780,Cleaned_ProductTable!$A:$F,4,FALSE())</f>
        <v>Robinson Inc</v>
      </c>
      <c r="N1780" s="4">
        <f>VLOOKUP(J1780,Cleaned_ProductTable!$A:$F,5,FALSE())</f>
        <v>253.33</v>
      </c>
      <c r="O1780" s="4" t="str">
        <f>Cleaned_SalesTable!E1780</f>
        <v>STORE3</v>
      </c>
      <c r="P1780" s="4" t="str">
        <f>VLOOKUP(O1780,Cleaned_StoreTable!$A:$F,2,FALSE())</f>
        <v>Johnson-Wright</v>
      </c>
      <c r="Q1780" s="4" t="str">
        <f>VLOOKUP(O1780,Cleaned_StoreTable!$A:$F,3,FALSE())</f>
        <v>North</v>
      </c>
      <c r="R1780" s="4" t="str">
        <f>VLOOKUP(O1780,Cleaned_StoreTable!$A:$F,5,FALSE())</f>
        <v>Outlet</v>
      </c>
      <c r="S1780" s="4">
        <f>Cleaned_SalesTable!F1780</f>
        <v>2</v>
      </c>
      <c r="T1780" s="9">
        <f>Cleaned_SalesTable!G1780</f>
        <v>521.44000000000005</v>
      </c>
      <c r="U1780" s="8">
        <f>Cleaned_SalesTable!H1780</f>
        <v>0.25</v>
      </c>
      <c r="V1780" s="4" t="str">
        <f>Cleaned_SalesTable!I1780</f>
        <v>COD</v>
      </c>
      <c r="W1780" s="9">
        <f>Cleaned_SalesTable!J1780</f>
        <v>782.16</v>
      </c>
      <c r="X1780" s="9">
        <f t="shared" si="164"/>
        <v>506.66</v>
      </c>
      <c r="Y1780" s="9">
        <f t="shared" si="165"/>
        <v>275.5</v>
      </c>
      <c r="Z1780" s="10">
        <f t="shared" si="166"/>
        <v>0.35220000000000001</v>
      </c>
      <c r="AA1780" s="4" t="str">
        <f t="shared" si="167"/>
        <v>Standard</v>
      </c>
    </row>
    <row r="1781" spans="1:27" ht="15" customHeight="1" x14ac:dyDescent="0.3">
      <c r="A1781" s="4" t="str">
        <f>Cleaned_SalesTable!A1781</f>
        <v>SALE1779</v>
      </c>
      <c r="B1781" s="26">
        <f>Cleaned_SalesTable!B1781</f>
        <v>45863</v>
      </c>
      <c r="C1781" s="4" t="str">
        <f t="shared" si="162"/>
        <v>Jul-2025</v>
      </c>
      <c r="D1781" s="24">
        <f t="shared" si="163"/>
        <v>2025</v>
      </c>
      <c r="E1781" s="4" t="str">
        <f>Cleaned_SalesTable!C1781</f>
        <v>CUST1373</v>
      </c>
      <c r="F1781" s="4" t="str">
        <f>VLOOKUP(E1781,Cleaned_CustomerTable!$A:$H,2,FALSE())</f>
        <v>James Orozco</v>
      </c>
      <c r="G1781" s="24">
        <f>VLOOKUP(E1781,Cleaned_CustomerTable!$A:$H,3,FALSE())</f>
        <v>37</v>
      </c>
      <c r="H1781" s="4" t="str">
        <f>VLOOKUP(E1781,Cleaned_CustomerTable!$A:$H,8,FALSE())</f>
        <v>Gold</v>
      </c>
      <c r="I1781" s="4" t="str">
        <f>VLOOKUP(E1781,Cleaned_CustomerTable!$A:$H,6,FALSE())</f>
        <v>Maine</v>
      </c>
      <c r="J1781" s="4" t="str">
        <f>Cleaned_SalesTable!D1781</f>
        <v>PROD10</v>
      </c>
      <c r="K1781" s="4" t="str">
        <f>VLOOKUP(J1781,Cleaned_ProductTable!$A:$F,2,FALSE())</f>
        <v>Ceramic Kitchen Bowl Set</v>
      </c>
      <c r="L1781" s="4" t="str">
        <f>VLOOKUP(J1781,Cleaned_ProductTable!$A:$F,3,FALSE())</f>
        <v>Home</v>
      </c>
      <c r="M1781" s="4" t="str">
        <f>VLOOKUP(J1781,Cleaned_ProductTable!$A:$F,4,FALSE())</f>
        <v>Hamilton Group</v>
      </c>
      <c r="N1781" s="4">
        <f>VLOOKUP(J1781,Cleaned_ProductTable!$A:$F,5,FALSE())</f>
        <v>298.86</v>
      </c>
      <c r="O1781" s="4" t="str">
        <f>Cleaned_SalesTable!E1781</f>
        <v>STORE7</v>
      </c>
      <c r="P1781" s="4" t="str">
        <f>VLOOKUP(O1781,Cleaned_StoreTable!$A:$F,2,FALSE())</f>
        <v>Martinez-Mullins</v>
      </c>
      <c r="Q1781" s="4" t="str">
        <f>VLOOKUP(O1781,Cleaned_StoreTable!$A:$F,3,FALSE())</f>
        <v>South</v>
      </c>
      <c r="R1781" s="4" t="str">
        <f>VLOOKUP(O1781,Cleaned_StoreTable!$A:$F,5,FALSE())</f>
        <v>Online</v>
      </c>
      <c r="S1781" s="4">
        <f>Cleaned_SalesTable!F1781</f>
        <v>4</v>
      </c>
      <c r="T1781" s="9">
        <f>Cleaned_SalesTable!G1781</f>
        <v>499.02</v>
      </c>
      <c r="U1781" s="8">
        <f>Cleaned_SalesTable!H1781</f>
        <v>0.06</v>
      </c>
      <c r="V1781" s="4" t="str">
        <f>Cleaned_SalesTable!I1781</f>
        <v>Credit Card</v>
      </c>
      <c r="W1781" s="9">
        <f>Cleaned_SalesTable!J1781</f>
        <v>1876.3152</v>
      </c>
      <c r="X1781" s="9">
        <f t="shared" si="164"/>
        <v>1195.44</v>
      </c>
      <c r="Y1781" s="9">
        <f t="shared" si="165"/>
        <v>680.88</v>
      </c>
      <c r="Z1781" s="10">
        <f t="shared" si="166"/>
        <v>0.3629</v>
      </c>
      <c r="AA1781" s="4" t="str">
        <f t="shared" si="167"/>
        <v>High Value</v>
      </c>
    </row>
    <row r="1782" spans="1:27" ht="15" customHeight="1" x14ac:dyDescent="0.3">
      <c r="A1782" s="4" t="str">
        <f>Cleaned_SalesTable!A1782</f>
        <v>SALE1780</v>
      </c>
      <c r="B1782" s="26">
        <f>Cleaned_SalesTable!B1782</f>
        <v>45758</v>
      </c>
      <c r="C1782" s="4" t="str">
        <f t="shared" si="162"/>
        <v>Apr-2025</v>
      </c>
      <c r="D1782" s="24">
        <f t="shared" si="163"/>
        <v>2025</v>
      </c>
      <c r="E1782" s="4" t="str">
        <f>Cleaned_SalesTable!C1782</f>
        <v>CUST1153</v>
      </c>
      <c r="F1782" s="4" t="str">
        <f>VLOOKUP(E1782,Cleaned_CustomerTable!$A:$H,2,FALSE())</f>
        <v>Joseph Faulkner</v>
      </c>
      <c r="G1782" s="24">
        <f>VLOOKUP(E1782,Cleaned_CustomerTable!$A:$H,3,FALSE())</f>
        <v>31</v>
      </c>
      <c r="H1782" s="4" t="str">
        <f>VLOOKUP(E1782,Cleaned_CustomerTable!$A:$H,8,FALSE())</f>
        <v>Bronze</v>
      </c>
      <c r="I1782" s="4" t="str">
        <f>VLOOKUP(E1782,Cleaned_CustomerTable!$A:$H,6,FALSE())</f>
        <v>North Dakota</v>
      </c>
      <c r="J1782" s="4" t="str">
        <f>Cleaned_SalesTable!D1782</f>
        <v>PROD4</v>
      </c>
      <c r="K1782" s="4" t="str">
        <f>VLOOKUP(J1782,Cleaned_ProductTable!$A:$F,2,FALSE())</f>
        <v>Women's Yoga Pants</v>
      </c>
      <c r="L1782" s="4" t="str">
        <f>VLOOKUP(J1782,Cleaned_ProductTable!$A:$F,3,FALSE())</f>
        <v>Clothing</v>
      </c>
      <c r="M1782" s="4" t="str">
        <f>VLOOKUP(J1782,Cleaned_ProductTable!$A:$F,4,FALSE())</f>
        <v>Gonzales-Davis</v>
      </c>
      <c r="N1782" s="4">
        <f>VLOOKUP(J1782,Cleaned_ProductTable!$A:$F,5,FALSE())</f>
        <v>306.45999999999998</v>
      </c>
      <c r="O1782" s="4" t="str">
        <f>Cleaned_SalesTable!E1782</f>
        <v>STORE18</v>
      </c>
      <c r="P1782" s="4" t="str">
        <f>VLOOKUP(O1782,Cleaned_StoreTable!$A:$F,2,FALSE())</f>
        <v>Guerrero-Schmitt</v>
      </c>
      <c r="Q1782" s="4" t="str">
        <f>VLOOKUP(O1782,Cleaned_StoreTable!$A:$F,3,FALSE())</f>
        <v>East</v>
      </c>
      <c r="R1782" s="4" t="str">
        <f>VLOOKUP(O1782,Cleaned_StoreTable!$A:$F,5,FALSE())</f>
        <v>Flagship</v>
      </c>
      <c r="S1782" s="4">
        <f>Cleaned_SalesTable!F1782</f>
        <v>4</v>
      </c>
      <c r="T1782" s="9">
        <f>Cleaned_SalesTable!G1782</f>
        <v>299.45999999999998</v>
      </c>
      <c r="U1782" s="8">
        <f>Cleaned_SalesTable!H1782</f>
        <v>0.18</v>
      </c>
      <c r="V1782" s="4" t="str">
        <f>Cleaned_SalesTable!I1782</f>
        <v>COD</v>
      </c>
      <c r="W1782" s="9">
        <f>Cleaned_SalesTable!J1782</f>
        <v>982.22879999999998</v>
      </c>
      <c r="X1782" s="9">
        <f t="shared" si="164"/>
        <v>1225.8399999999999</v>
      </c>
      <c r="Y1782" s="9">
        <f t="shared" si="165"/>
        <v>-243.61</v>
      </c>
      <c r="Z1782" s="10">
        <f t="shared" si="166"/>
        <v>-0.248</v>
      </c>
      <c r="AA1782" s="4" t="str">
        <f t="shared" si="167"/>
        <v>Standard</v>
      </c>
    </row>
    <row r="1783" spans="1:27" ht="15" customHeight="1" x14ac:dyDescent="0.3">
      <c r="A1783" s="4" t="str">
        <f>Cleaned_SalesTable!A1783</f>
        <v>SALE1781</v>
      </c>
      <c r="B1783" s="26">
        <f>Cleaned_SalesTable!B1783</f>
        <v>45285</v>
      </c>
      <c r="C1783" s="4" t="str">
        <f t="shared" si="162"/>
        <v>Dec-2023</v>
      </c>
      <c r="D1783" s="24">
        <f t="shared" si="163"/>
        <v>2023</v>
      </c>
      <c r="E1783" s="4" t="str">
        <f>Cleaned_SalesTable!C1783</f>
        <v>CUST1457</v>
      </c>
      <c r="F1783" s="4" t="str">
        <f>VLOOKUP(E1783,Cleaned_CustomerTable!$A:$H,2,FALSE())</f>
        <v>Christina Robertson</v>
      </c>
      <c r="G1783" s="24">
        <f>VLOOKUP(E1783,Cleaned_CustomerTable!$A:$H,3,FALSE())</f>
        <v>59</v>
      </c>
      <c r="H1783" s="4" t="str">
        <f>VLOOKUP(E1783,Cleaned_CustomerTable!$A:$H,8,FALSE())</f>
        <v>Platinum</v>
      </c>
      <c r="I1783" s="4" t="str">
        <f>VLOOKUP(E1783,Cleaned_CustomerTable!$A:$H,6,FALSE())</f>
        <v>Kentucky</v>
      </c>
      <c r="J1783" s="4" t="str">
        <f>Cleaned_SalesTable!D1783</f>
        <v>PROD39</v>
      </c>
      <c r="K1783" s="4" t="str">
        <f>VLOOKUP(J1783,Cleaned_ProductTable!$A:$F,2,FALSE())</f>
        <v>Portable Power Bank</v>
      </c>
      <c r="L1783" s="4" t="str">
        <f>VLOOKUP(J1783,Cleaned_ProductTable!$A:$F,3,FALSE())</f>
        <v>Electronics</v>
      </c>
      <c r="M1783" s="4" t="str">
        <f>VLOOKUP(J1783,Cleaned_ProductTable!$A:$F,4,FALSE())</f>
        <v>Cummings and Sons</v>
      </c>
      <c r="N1783" s="4">
        <f>VLOOKUP(J1783,Cleaned_ProductTable!$A:$F,5,FALSE())</f>
        <v>326.06</v>
      </c>
      <c r="O1783" s="4" t="str">
        <f>Cleaned_SalesTable!E1783</f>
        <v>STORE0</v>
      </c>
      <c r="P1783" s="4" t="str">
        <f>VLOOKUP(O1783,Cleaned_StoreTable!$A:$F,2,FALSE())</f>
        <v>Rivera-Warner</v>
      </c>
      <c r="Q1783" s="4" t="str">
        <f>VLOOKUP(O1783,Cleaned_StoreTable!$A:$F,3,FALSE())</f>
        <v>East</v>
      </c>
      <c r="R1783" s="4" t="str">
        <f>VLOOKUP(O1783,Cleaned_StoreTable!$A:$F,5,FALSE())</f>
        <v>Flagship</v>
      </c>
      <c r="S1783" s="4">
        <f>Cleaned_SalesTable!F1783</f>
        <v>1</v>
      </c>
      <c r="T1783" s="9">
        <f>Cleaned_SalesTable!G1783</f>
        <v>609.29</v>
      </c>
      <c r="U1783" s="8">
        <f>Cleaned_SalesTable!H1783</f>
        <v>0.15</v>
      </c>
      <c r="V1783" s="4" t="str">
        <f>Cleaned_SalesTable!I1783</f>
        <v>Credit Card</v>
      </c>
      <c r="W1783" s="9">
        <f>Cleaned_SalesTable!J1783</f>
        <v>517.89649999999995</v>
      </c>
      <c r="X1783" s="9">
        <f t="shared" si="164"/>
        <v>326.06</v>
      </c>
      <c r="Y1783" s="9">
        <f t="shared" si="165"/>
        <v>191.84</v>
      </c>
      <c r="Z1783" s="10">
        <f t="shared" si="166"/>
        <v>0.37040000000000001</v>
      </c>
      <c r="AA1783" s="4" t="str">
        <f t="shared" si="167"/>
        <v>Standard</v>
      </c>
    </row>
    <row r="1784" spans="1:27" ht="15" customHeight="1" x14ac:dyDescent="0.3">
      <c r="A1784" s="4" t="str">
        <f>Cleaned_SalesTable!A1784</f>
        <v>SALE1782</v>
      </c>
      <c r="B1784" s="26">
        <f>Cleaned_SalesTable!B1784</f>
        <v>45656</v>
      </c>
      <c r="C1784" s="4" t="str">
        <f t="shared" si="162"/>
        <v>Dec-2024</v>
      </c>
      <c r="D1784" s="24">
        <f t="shared" si="163"/>
        <v>2024</v>
      </c>
      <c r="E1784" s="4" t="str">
        <f>Cleaned_SalesTable!C1784</f>
        <v>CUST1101</v>
      </c>
      <c r="F1784" s="4" t="str">
        <f>VLOOKUP(E1784,Cleaned_CustomerTable!$A:$H,2,FALSE())</f>
        <v>Colleen Maynard</v>
      </c>
      <c r="G1784" s="24">
        <f>VLOOKUP(E1784,Cleaned_CustomerTable!$A:$H,3,FALSE())</f>
        <v>29</v>
      </c>
      <c r="H1784" s="4" t="str">
        <f>VLOOKUP(E1784,Cleaned_CustomerTable!$A:$H,8,FALSE())</f>
        <v>Gold</v>
      </c>
      <c r="I1784" s="4" t="str">
        <f>VLOOKUP(E1784,Cleaned_CustomerTable!$A:$H,6,FALSE())</f>
        <v>Utah</v>
      </c>
      <c r="J1784" s="4" t="str">
        <f>Cleaned_SalesTable!D1784</f>
        <v>PROD2</v>
      </c>
      <c r="K1784" s="4" t="str">
        <f>VLOOKUP(J1784,Cleaned_ProductTable!$A:$F,2,FALSE())</f>
        <v>Women's Casual Hoodie</v>
      </c>
      <c r="L1784" s="4" t="str">
        <f>VLOOKUP(J1784,Cleaned_ProductTable!$A:$F,3,FALSE())</f>
        <v>Clothing</v>
      </c>
      <c r="M1784" s="4" t="str">
        <f>VLOOKUP(J1784,Cleaned_ProductTable!$A:$F,4,FALSE())</f>
        <v>Sims Inc</v>
      </c>
      <c r="N1784" s="4">
        <f>VLOOKUP(J1784,Cleaned_ProductTable!$A:$F,5,FALSE())</f>
        <v>265.73</v>
      </c>
      <c r="O1784" s="4" t="str">
        <f>Cleaned_SalesTable!E1784</f>
        <v>STORE8</v>
      </c>
      <c r="P1784" s="4" t="str">
        <f>VLOOKUP(O1784,Cleaned_StoreTable!$A:$F,2,FALSE())</f>
        <v>Bean, Jones and Park</v>
      </c>
      <c r="Q1784" s="4" t="str">
        <f>VLOOKUP(O1784,Cleaned_StoreTable!$A:$F,3,FALSE())</f>
        <v>West</v>
      </c>
      <c r="R1784" s="4" t="str">
        <f>VLOOKUP(O1784,Cleaned_StoreTable!$A:$F,5,FALSE())</f>
        <v>Online</v>
      </c>
      <c r="S1784" s="4">
        <f>Cleaned_SalesTable!F1784</f>
        <v>1</v>
      </c>
      <c r="T1784" s="9">
        <f>Cleaned_SalesTable!G1784</f>
        <v>213.74</v>
      </c>
      <c r="U1784" s="8">
        <f>Cleaned_SalesTable!H1784</f>
        <v>7.0000000000000007E-2</v>
      </c>
      <c r="V1784" s="4" t="str">
        <f>Cleaned_SalesTable!I1784</f>
        <v>COD</v>
      </c>
      <c r="W1784" s="9">
        <f>Cleaned_SalesTable!J1784</f>
        <v>198.7782</v>
      </c>
      <c r="X1784" s="9">
        <f t="shared" si="164"/>
        <v>265.73</v>
      </c>
      <c r="Y1784" s="9">
        <f t="shared" si="165"/>
        <v>-66.95</v>
      </c>
      <c r="Z1784" s="10">
        <f t="shared" si="166"/>
        <v>-0.33679999999999999</v>
      </c>
      <c r="AA1784" s="4" t="str">
        <f t="shared" si="167"/>
        <v>Standard</v>
      </c>
    </row>
    <row r="1785" spans="1:27" ht="15" customHeight="1" x14ac:dyDescent="0.3">
      <c r="A1785" s="4" t="str">
        <f>Cleaned_SalesTable!A1785</f>
        <v>SALE1783</v>
      </c>
      <c r="B1785" s="26">
        <f>Cleaned_SalesTable!B1785</f>
        <v>45718</v>
      </c>
      <c r="C1785" s="4" t="str">
        <f t="shared" si="162"/>
        <v>Mar-2025</v>
      </c>
      <c r="D1785" s="24">
        <f t="shared" si="163"/>
        <v>2025</v>
      </c>
      <c r="E1785" s="4" t="str">
        <f>Cleaned_SalesTable!C1785</f>
        <v>CUST1153</v>
      </c>
      <c r="F1785" s="4" t="str">
        <f>VLOOKUP(E1785,Cleaned_CustomerTable!$A:$H,2,FALSE())</f>
        <v>Joseph Faulkner</v>
      </c>
      <c r="G1785" s="24">
        <f>VLOOKUP(E1785,Cleaned_CustomerTable!$A:$H,3,FALSE())</f>
        <v>31</v>
      </c>
      <c r="H1785" s="4" t="str">
        <f>VLOOKUP(E1785,Cleaned_CustomerTable!$A:$H,8,FALSE())</f>
        <v>Bronze</v>
      </c>
      <c r="I1785" s="4" t="str">
        <f>VLOOKUP(E1785,Cleaned_CustomerTable!$A:$H,6,FALSE())</f>
        <v>North Dakota</v>
      </c>
      <c r="J1785" s="4" t="str">
        <f>Cleaned_SalesTable!D1785</f>
        <v>PROD55</v>
      </c>
      <c r="K1785" s="4" t="str">
        <f>VLOOKUP(J1785,Cleaned_ProductTable!$A:$F,2,FALSE())</f>
        <v>Ceramic Plant Pot</v>
      </c>
      <c r="L1785" s="4" t="str">
        <f>VLOOKUP(J1785,Cleaned_ProductTable!$A:$F,3,FALSE())</f>
        <v>Home</v>
      </c>
      <c r="M1785" s="4" t="str">
        <f>VLOOKUP(J1785,Cleaned_ProductTable!$A:$F,4,FALSE())</f>
        <v>Hatfield, Baird and Torres</v>
      </c>
      <c r="N1785" s="4">
        <f>VLOOKUP(J1785,Cleaned_ProductTable!$A:$F,5,FALSE())</f>
        <v>81.75</v>
      </c>
      <c r="O1785" s="4" t="str">
        <f>Cleaned_SalesTable!E1785</f>
        <v>STORE16</v>
      </c>
      <c r="P1785" s="4" t="str">
        <f>VLOOKUP(O1785,Cleaned_StoreTable!$A:$F,2,FALSE())</f>
        <v>Frederick-Wright</v>
      </c>
      <c r="Q1785" s="4" t="str">
        <f>VLOOKUP(O1785,Cleaned_StoreTable!$A:$F,3,FALSE())</f>
        <v>West</v>
      </c>
      <c r="R1785" s="4" t="str">
        <f>VLOOKUP(O1785,Cleaned_StoreTable!$A:$F,5,FALSE())</f>
        <v>Flagship</v>
      </c>
      <c r="S1785" s="4">
        <f>Cleaned_SalesTable!F1785</f>
        <v>4</v>
      </c>
      <c r="T1785" s="9">
        <f>Cleaned_SalesTable!G1785</f>
        <v>613.16999999999996</v>
      </c>
      <c r="U1785" s="8">
        <f>Cleaned_SalesTable!H1785</f>
        <v>0.26</v>
      </c>
      <c r="V1785" s="4" t="str">
        <f>Cleaned_SalesTable!I1785</f>
        <v>Credit Card</v>
      </c>
      <c r="W1785" s="9">
        <f>Cleaned_SalesTable!J1785</f>
        <v>1814.9831999999999</v>
      </c>
      <c r="X1785" s="9">
        <f t="shared" si="164"/>
        <v>327</v>
      </c>
      <c r="Y1785" s="9">
        <f t="shared" si="165"/>
        <v>1487.98</v>
      </c>
      <c r="Z1785" s="10">
        <f t="shared" si="166"/>
        <v>0.81979999999999997</v>
      </c>
      <c r="AA1785" s="4" t="str">
        <f t="shared" si="167"/>
        <v>High Value</v>
      </c>
    </row>
    <row r="1786" spans="1:27" ht="15" customHeight="1" x14ac:dyDescent="0.3">
      <c r="A1786" s="4" t="str">
        <f>Cleaned_SalesTable!A1786</f>
        <v>SALE1784</v>
      </c>
      <c r="B1786" s="26">
        <f>Cleaned_SalesTable!B1786</f>
        <v>45293</v>
      </c>
      <c r="C1786" s="4" t="str">
        <f t="shared" si="162"/>
        <v>Jan-2024</v>
      </c>
      <c r="D1786" s="24">
        <f t="shared" si="163"/>
        <v>2024</v>
      </c>
      <c r="E1786" s="4" t="str">
        <f>Cleaned_SalesTable!C1786</f>
        <v>CUST1357</v>
      </c>
      <c r="F1786" s="4" t="str">
        <f>VLOOKUP(E1786,Cleaned_CustomerTable!$A:$H,2,FALSE())</f>
        <v>Manuel Castillo</v>
      </c>
      <c r="G1786" s="24">
        <f>VLOOKUP(E1786,Cleaned_CustomerTable!$A:$H,3,FALSE())</f>
        <v>41</v>
      </c>
      <c r="H1786" s="4" t="str">
        <f>VLOOKUP(E1786,Cleaned_CustomerTable!$A:$H,8,FALSE())</f>
        <v>Gold</v>
      </c>
      <c r="I1786" s="4" t="str">
        <f>VLOOKUP(E1786,Cleaned_CustomerTable!$A:$H,6,FALSE())</f>
        <v>Tennessee</v>
      </c>
      <c r="J1786" s="4" t="str">
        <f>Cleaned_SalesTable!D1786</f>
        <v>PROD59</v>
      </c>
      <c r="K1786" s="4" t="str">
        <f>VLOOKUP(J1786,Cleaned_ProductTable!$A:$F,2,FALSE())</f>
        <v>Men's Hair Styling Gel</v>
      </c>
      <c r="L1786" s="4" t="str">
        <f>VLOOKUP(J1786,Cleaned_ProductTable!$A:$F,3,FALSE())</f>
        <v>Beauty</v>
      </c>
      <c r="M1786" s="4" t="str">
        <f>VLOOKUP(J1786,Cleaned_ProductTable!$A:$F,4,FALSE())</f>
        <v>Cline-Mccarthy</v>
      </c>
      <c r="N1786" s="4">
        <f>VLOOKUP(J1786,Cleaned_ProductTable!$A:$F,5,FALSE())</f>
        <v>17.309999999999999</v>
      </c>
      <c r="O1786" s="4" t="str">
        <f>Cleaned_SalesTable!E1786</f>
        <v>STORE11</v>
      </c>
      <c r="P1786" s="4" t="str">
        <f>VLOOKUP(O1786,Cleaned_StoreTable!$A:$F,2,FALSE())</f>
        <v>Aguirre-Keller</v>
      </c>
      <c r="Q1786" s="4" t="str">
        <f>VLOOKUP(O1786,Cleaned_StoreTable!$A:$F,3,FALSE())</f>
        <v>South</v>
      </c>
      <c r="R1786" s="4" t="str">
        <f>VLOOKUP(O1786,Cleaned_StoreTable!$A:$F,5,FALSE())</f>
        <v>Online</v>
      </c>
      <c r="S1786" s="4">
        <f>Cleaned_SalesTable!F1786</f>
        <v>2</v>
      </c>
      <c r="T1786" s="9">
        <f>Cleaned_SalesTable!G1786</f>
        <v>687.36</v>
      </c>
      <c r="U1786" s="8">
        <f>Cleaned_SalesTable!H1786</f>
        <v>7.0000000000000007E-2</v>
      </c>
      <c r="V1786" s="4" t="str">
        <f>Cleaned_SalesTable!I1786</f>
        <v>COD</v>
      </c>
      <c r="W1786" s="9">
        <f>Cleaned_SalesTable!J1786</f>
        <v>1278.4896000000001</v>
      </c>
      <c r="X1786" s="9">
        <f t="shared" si="164"/>
        <v>34.619999999999997</v>
      </c>
      <c r="Y1786" s="9">
        <f t="shared" si="165"/>
        <v>1243.8699999999999</v>
      </c>
      <c r="Z1786" s="10">
        <f t="shared" si="166"/>
        <v>0.97289999999999999</v>
      </c>
      <c r="AA1786" s="4" t="str">
        <f t="shared" si="167"/>
        <v>High Value</v>
      </c>
    </row>
    <row r="1787" spans="1:27" ht="15" customHeight="1" x14ac:dyDescent="0.3">
      <c r="A1787" s="4" t="str">
        <f>Cleaned_SalesTable!A1787</f>
        <v>SALE1785</v>
      </c>
      <c r="B1787" s="26">
        <f>Cleaned_SalesTable!B1787</f>
        <v>45915</v>
      </c>
      <c r="C1787" s="4" t="str">
        <f t="shared" si="162"/>
        <v>Sep-2025</v>
      </c>
      <c r="D1787" s="24">
        <f t="shared" si="163"/>
        <v>2025</v>
      </c>
      <c r="E1787" s="4" t="str">
        <f>Cleaned_SalesTable!C1787</f>
        <v>CUST1326</v>
      </c>
      <c r="F1787" s="4" t="str">
        <f>VLOOKUP(E1787,Cleaned_CustomerTable!$A:$H,2,FALSE())</f>
        <v>Robert King</v>
      </c>
      <c r="G1787" s="24">
        <f>VLOOKUP(E1787,Cleaned_CustomerTable!$A:$H,3,FALSE())</f>
        <v>58</v>
      </c>
      <c r="H1787" s="4" t="str">
        <f>VLOOKUP(E1787,Cleaned_CustomerTable!$A:$H,8,FALSE())</f>
        <v>Gold</v>
      </c>
      <c r="I1787" s="4" t="str">
        <f>VLOOKUP(E1787,Cleaned_CustomerTable!$A:$H,6,FALSE())</f>
        <v>Rhode Island</v>
      </c>
      <c r="J1787" s="4" t="str">
        <f>Cleaned_SalesTable!D1787</f>
        <v>PROD67</v>
      </c>
      <c r="K1787" s="4" t="str">
        <f>VLOOKUP(J1787,Cleaned_ProductTable!$A:$F,2,FALSE())</f>
        <v>Smart LED Light Strip</v>
      </c>
      <c r="L1787" s="4" t="str">
        <f>VLOOKUP(J1787,Cleaned_ProductTable!$A:$F,3,FALSE())</f>
        <v>Electronics</v>
      </c>
      <c r="M1787" s="4" t="str">
        <f>VLOOKUP(J1787,Cleaned_ProductTable!$A:$F,4,FALSE())</f>
        <v>Flores-Davis</v>
      </c>
      <c r="N1787" s="4">
        <f>VLOOKUP(J1787,Cleaned_ProductTable!$A:$F,5,FALSE())</f>
        <v>349.17</v>
      </c>
      <c r="O1787" s="4" t="str">
        <f>Cleaned_SalesTable!E1787</f>
        <v>STORE13</v>
      </c>
      <c r="P1787" s="4" t="str">
        <f>VLOOKUP(O1787,Cleaned_StoreTable!$A:$F,2,FALSE())</f>
        <v>Gardner, Humphrey and Contreras</v>
      </c>
      <c r="Q1787" s="4" t="str">
        <f>VLOOKUP(O1787,Cleaned_StoreTable!$A:$F,3,FALSE())</f>
        <v>East</v>
      </c>
      <c r="R1787" s="4" t="str">
        <f>VLOOKUP(O1787,Cleaned_StoreTable!$A:$F,5,FALSE())</f>
        <v>Flagship</v>
      </c>
      <c r="S1787" s="4">
        <f>Cleaned_SalesTable!F1787</f>
        <v>3</v>
      </c>
      <c r="T1787" s="9">
        <f>Cleaned_SalesTable!G1787</f>
        <v>115.39</v>
      </c>
      <c r="U1787" s="8">
        <f>Cleaned_SalesTable!H1787</f>
        <v>0.02</v>
      </c>
      <c r="V1787" s="4" t="str">
        <f>Cleaned_SalesTable!I1787</f>
        <v>PayPal</v>
      </c>
      <c r="W1787" s="9">
        <f>Cleaned_SalesTable!J1787</f>
        <v>339.2466</v>
      </c>
      <c r="X1787" s="9">
        <f t="shared" si="164"/>
        <v>1047.51</v>
      </c>
      <c r="Y1787" s="9">
        <f t="shared" si="165"/>
        <v>-708.26</v>
      </c>
      <c r="Z1787" s="10">
        <f t="shared" si="166"/>
        <v>-2.0876999999999999</v>
      </c>
      <c r="AA1787" s="4" t="str">
        <f t="shared" si="167"/>
        <v>Standard</v>
      </c>
    </row>
    <row r="1788" spans="1:27" ht="15" customHeight="1" x14ac:dyDescent="0.3">
      <c r="A1788" s="4" t="str">
        <f>Cleaned_SalesTable!A1788</f>
        <v>SALE1786</v>
      </c>
      <c r="B1788" s="26">
        <f>Cleaned_SalesTable!B1788</f>
        <v>45359</v>
      </c>
      <c r="C1788" s="4" t="str">
        <f t="shared" si="162"/>
        <v>Mar-2024</v>
      </c>
      <c r="D1788" s="24">
        <f t="shared" si="163"/>
        <v>2024</v>
      </c>
      <c r="E1788" s="4" t="str">
        <f>Cleaned_SalesTable!C1788</f>
        <v>CUST1179</v>
      </c>
      <c r="F1788" s="4" t="str">
        <f>VLOOKUP(E1788,Cleaned_CustomerTable!$A:$H,2,FALSE())</f>
        <v>Nicholas Bradshaw</v>
      </c>
      <c r="G1788" s="24">
        <f>VLOOKUP(E1788,Cleaned_CustomerTable!$A:$H,3,FALSE())</f>
        <v>43</v>
      </c>
      <c r="H1788" s="4" t="str">
        <f>VLOOKUP(E1788,Cleaned_CustomerTable!$A:$H,8,FALSE())</f>
        <v>Silver</v>
      </c>
      <c r="I1788" s="4" t="str">
        <f>VLOOKUP(E1788,Cleaned_CustomerTable!$A:$H,6,FALSE())</f>
        <v>Utah</v>
      </c>
      <c r="J1788" s="4" t="str">
        <f>Cleaned_SalesTable!D1788</f>
        <v>PROD24</v>
      </c>
      <c r="K1788" s="4" t="str">
        <f>VLOOKUP(J1788,Cleaned_ProductTable!$A:$F,2,FALSE())</f>
        <v>Foldable Camping Chair</v>
      </c>
      <c r="L1788" s="4" t="str">
        <f>VLOOKUP(J1788,Cleaned_ProductTable!$A:$F,3,FALSE())</f>
        <v>Sports</v>
      </c>
      <c r="M1788" s="4" t="str">
        <f>VLOOKUP(J1788,Cleaned_ProductTable!$A:$F,4,FALSE())</f>
        <v>Cook Ltd</v>
      </c>
      <c r="N1788" s="4">
        <f>VLOOKUP(J1788,Cleaned_ProductTable!$A:$F,5,FALSE())</f>
        <v>166.06</v>
      </c>
      <c r="O1788" s="4" t="str">
        <f>Cleaned_SalesTable!E1788</f>
        <v>STORE12</v>
      </c>
      <c r="P1788" s="4" t="str">
        <f>VLOOKUP(O1788,Cleaned_StoreTable!$A:$F,2,FALSE())</f>
        <v>Thomas, Bridges and Harris</v>
      </c>
      <c r="Q1788" s="4" t="str">
        <f>VLOOKUP(O1788,Cleaned_StoreTable!$A:$F,3,FALSE())</f>
        <v>North</v>
      </c>
      <c r="R1788" s="4" t="str">
        <f>VLOOKUP(O1788,Cleaned_StoreTable!$A:$F,5,FALSE())</f>
        <v>Online</v>
      </c>
      <c r="S1788" s="4">
        <f>Cleaned_SalesTable!F1788</f>
        <v>2</v>
      </c>
      <c r="T1788" s="9">
        <f>Cleaned_SalesTable!G1788</f>
        <v>722.06</v>
      </c>
      <c r="U1788" s="8">
        <f>Cleaned_SalesTable!H1788</f>
        <v>7.0000000000000007E-2</v>
      </c>
      <c r="V1788" s="4" t="str">
        <f>Cleaned_SalesTable!I1788</f>
        <v>Credit Card</v>
      </c>
      <c r="W1788" s="9">
        <f>Cleaned_SalesTable!J1788</f>
        <v>1343.0316</v>
      </c>
      <c r="X1788" s="9">
        <f t="shared" si="164"/>
        <v>332.12</v>
      </c>
      <c r="Y1788" s="9">
        <f t="shared" si="165"/>
        <v>1010.91</v>
      </c>
      <c r="Z1788" s="10">
        <f t="shared" si="166"/>
        <v>0.75270000000000004</v>
      </c>
      <c r="AA1788" s="4" t="str">
        <f t="shared" si="167"/>
        <v>High Value</v>
      </c>
    </row>
    <row r="1789" spans="1:27" ht="15" customHeight="1" x14ac:dyDescent="0.3">
      <c r="A1789" s="4" t="str">
        <f>Cleaned_SalesTable!A1789</f>
        <v>SALE1787</v>
      </c>
      <c r="B1789" s="26">
        <f>Cleaned_SalesTable!B1789</f>
        <v>45652</v>
      </c>
      <c r="C1789" s="4" t="str">
        <f t="shared" si="162"/>
        <v>Dec-2024</v>
      </c>
      <c r="D1789" s="24">
        <f t="shared" si="163"/>
        <v>2024</v>
      </c>
      <c r="E1789" s="4" t="str">
        <f>Cleaned_SalesTable!C1789</f>
        <v>CUST1425</v>
      </c>
      <c r="F1789" s="4" t="str">
        <f>VLOOKUP(E1789,Cleaned_CustomerTable!$A:$H,2,FALSE())</f>
        <v>Bryce Hawkins</v>
      </c>
      <c r="G1789" s="24">
        <f>VLOOKUP(E1789,Cleaned_CustomerTable!$A:$H,3,FALSE())</f>
        <v>40</v>
      </c>
      <c r="H1789" s="4" t="str">
        <f>VLOOKUP(E1789,Cleaned_CustomerTable!$A:$H,8,FALSE())</f>
        <v>Bronze</v>
      </c>
      <c r="I1789" s="4" t="str">
        <f>VLOOKUP(E1789,Cleaned_CustomerTable!$A:$H,6,FALSE())</f>
        <v>Utah</v>
      </c>
      <c r="J1789" s="4" t="str">
        <f>Cleaned_SalesTable!D1789</f>
        <v>PROD7</v>
      </c>
      <c r="K1789" s="4" t="str">
        <f>VLOOKUP(J1789,Cleaned_ProductTable!$A:$F,2,FALSE())</f>
        <v>LED Table Lamp</v>
      </c>
      <c r="L1789" s="4" t="str">
        <f>VLOOKUP(J1789,Cleaned_ProductTable!$A:$F,3,FALSE())</f>
        <v>Home</v>
      </c>
      <c r="M1789" s="4" t="str">
        <f>VLOOKUP(J1789,Cleaned_ProductTable!$A:$F,4,FALSE())</f>
        <v>Harrell LLC</v>
      </c>
      <c r="N1789" s="4">
        <f>VLOOKUP(J1789,Cleaned_ProductTable!$A:$F,5,FALSE())</f>
        <v>218.86</v>
      </c>
      <c r="O1789" s="4" t="str">
        <f>Cleaned_SalesTable!E1789</f>
        <v>STORE15</v>
      </c>
      <c r="P1789" s="4" t="str">
        <f>VLOOKUP(O1789,Cleaned_StoreTable!$A:$F,2,FALSE())</f>
        <v>Shelton PLC</v>
      </c>
      <c r="Q1789" s="4" t="str">
        <f>VLOOKUP(O1789,Cleaned_StoreTable!$A:$F,3,FALSE())</f>
        <v>North</v>
      </c>
      <c r="R1789" s="4" t="str">
        <f>VLOOKUP(O1789,Cleaned_StoreTable!$A:$F,5,FALSE())</f>
        <v>Flagship</v>
      </c>
      <c r="S1789" s="4">
        <f>Cleaned_SalesTable!F1789</f>
        <v>1</v>
      </c>
      <c r="T1789" s="9">
        <f>Cleaned_SalesTable!G1789</f>
        <v>384.57</v>
      </c>
      <c r="U1789" s="8">
        <f>Cleaned_SalesTable!H1789</f>
        <v>0.06</v>
      </c>
      <c r="V1789" s="4" t="str">
        <f>Cleaned_SalesTable!I1789</f>
        <v>PayPal</v>
      </c>
      <c r="W1789" s="9">
        <f>Cleaned_SalesTable!J1789</f>
        <v>361.49579999999997</v>
      </c>
      <c r="X1789" s="9">
        <f t="shared" si="164"/>
        <v>218.86</v>
      </c>
      <c r="Y1789" s="9">
        <f t="shared" si="165"/>
        <v>142.63999999999999</v>
      </c>
      <c r="Z1789" s="10">
        <f t="shared" si="166"/>
        <v>0.39460000000000001</v>
      </c>
      <c r="AA1789" s="4" t="str">
        <f t="shared" si="167"/>
        <v>Standard</v>
      </c>
    </row>
    <row r="1790" spans="1:27" ht="15" customHeight="1" x14ac:dyDescent="0.3">
      <c r="A1790" s="4" t="str">
        <f>Cleaned_SalesTable!A1790</f>
        <v>SALE1788</v>
      </c>
      <c r="B1790" s="26">
        <f>Cleaned_SalesTable!B1790</f>
        <v>45735</v>
      </c>
      <c r="C1790" s="4" t="str">
        <f t="shared" si="162"/>
        <v>Mar-2025</v>
      </c>
      <c r="D1790" s="24">
        <f t="shared" si="163"/>
        <v>2025</v>
      </c>
      <c r="E1790" s="4" t="str">
        <f>Cleaned_SalesTable!C1790</f>
        <v>CUST1210</v>
      </c>
      <c r="F1790" s="4" t="str">
        <f>VLOOKUP(E1790,Cleaned_CustomerTable!$A:$H,2,FALSE())</f>
        <v>Antonio Jones</v>
      </c>
      <c r="G1790" s="24">
        <f>VLOOKUP(E1790,Cleaned_CustomerTable!$A:$H,3,FALSE())</f>
        <v>48</v>
      </c>
      <c r="H1790" s="4" t="str">
        <f>VLOOKUP(E1790,Cleaned_CustomerTable!$A:$H,8,FALSE())</f>
        <v>Silver</v>
      </c>
      <c r="I1790" s="4" t="str">
        <f>VLOOKUP(E1790,Cleaned_CustomerTable!$A:$H,6,FALSE())</f>
        <v>Georgia</v>
      </c>
      <c r="J1790" s="4" t="str">
        <f>Cleaned_SalesTable!D1790</f>
        <v>PROD8</v>
      </c>
      <c r="K1790" s="4" t="str">
        <f>VLOOKUP(J1790,Cleaned_ProductTable!$A:$F,2,FALSE())</f>
        <v>Wireless Bluetooth Earbuds</v>
      </c>
      <c r="L1790" s="4" t="str">
        <f>VLOOKUP(J1790,Cleaned_ProductTable!$A:$F,3,FALSE())</f>
        <v>Electronics</v>
      </c>
      <c r="M1790" s="4" t="str">
        <f>VLOOKUP(J1790,Cleaned_ProductTable!$A:$F,4,FALSE())</f>
        <v>Perez-Johnston</v>
      </c>
      <c r="N1790" s="4">
        <f>VLOOKUP(J1790,Cleaned_ProductTable!$A:$F,5,FALSE())</f>
        <v>439.07</v>
      </c>
      <c r="O1790" s="4" t="str">
        <f>Cleaned_SalesTable!E1790</f>
        <v>STORE13</v>
      </c>
      <c r="P1790" s="4" t="str">
        <f>VLOOKUP(O1790,Cleaned_StoreTable!$A:$F,2,FALSE())</f>
        <v>Gardner, Humphrey and Contreras</v>
      </c>
      <c r="Q1790" s="4" t="str">
        <f>VLOOKUP(O1790,Cleaned_StoreTable!$A:$F,3,FALSE())</f>
        <v>East</v>
      </c>
      <c r="R1790" s="4" t="str">
        <f>VLOOKUP(O1790,Cleaned_StoreTable!$A:$F,5,FALSE())</f>
        <v>Flagship</v>
      </c>
      <c r="S1790" s="4">
        <f>Cleaned_SalesTable!F1790</f>
        <v>2</v>
      </c>
      <c r="T1790" s="9">
        <f>Cleaned_SalesTable!G1790</f>
        <v>194.09</v>
      </c>
      <c r="U1790" s="8">
        <f>Cleaned_SalesTable!H1790</f>
        <v>0.18</v>
      </c>
      <c r="V1790" s="4" t="str">
        <f>Cleaned_SalesTable!I1790</f>
        <v>PayPal</v>
      </c>
      <c r="W1790" s="9">
        <f>Cleaned_SalesTable!J1790</f>
        <v>318.30759999999998</v>
      </c>
      <c r="X1790" s="9">
        <f t="shared" si="164"/>
        <v>878.14</v>
      </c>
      <c r="Y1790" s="9">
        <f t="shared" si="165"/>
        <v>-559.83000000000004</v>
      </c>
      <c r="Z1790" s="10">
        <f t="shared" si="166"/>
        <v>-1.7587999999999999</v>
      </c>
      <c r="AA1790" s="4" t="str">
        <f t="shared" si="167"/>
        <v>Standard</v>
      </c>
    </row>
    <row r="1791" spans="1:27" ht="15" customHeight="1" x14ac:dyDescent="0.3">
      <c r="A1791" s="4" t="str">
        <f>Cleaned_SalesTable!A1791</f>
        <v>SALE1789</v>
      </c>
      <c r="B1791" s="26">
        <f>Cleaned_SalesTable!B1791</f>
        <v>45579</v>
      </c>
      <c r="C1791" s="4" t="str">
        <f t="shared" si="162"/>
        <v>Oct-2024</v>
      </c>
      <c r="D1791" s="24">
        <f t="shared" si="163"/>
        <v>2024</v>
      </c>
      <c r="E1791" s="4" t="str">
        <f>Cleaned_SalesTable!C1791</f>
        <v>CUST1172</v>
      </c>
      <c r="F1791" s="4" t="str">
        <f>VLOOKUP(E1791,Cleaned_CustomerTable!$A:$H,2,FALSE())</f>
        <v>Thomas Rhodes</v>
      </c>
      <c r="G1791" s="24">
        <f>VLOOKUP(E1791,Cleaned_CustomerTable!$A:$H,3,FALSE())</f>
        <v>41</v>
      </c>
      <c r="H1791" s="4" t="str">
        <f>VLOOKUP(E1791,Cleaned_CustomerTable!$A:$H,8,FALSE())</f>
        <v>Bronze</v>
      </c>
      <c r="I1791" s="4" t="str">
        <f>VLOOKUP(E1791,Cleaned_CustomerTable!$A:$H,6,FALSE())</f>
        <v>West Virginia</v>
      </c>
      <c r="J1791" s="4" t="str">
        <f>Cleaned_SalesTable!D1791</f>
        <v>PROD88</v>
      </c>
      <c r="K1791" s="4" t="str">
        <f>VLOOKUP(J1791,Cleaned_ProductTable!$A:$F,2,FALSE())</f>
        <v>Sports Wrist Sweatbands</v>
      </c>
      <c r="L1791" s="4" t="str">
        <f>VLOOKUP(J1791,Cleaned_ProductTable!$A:$F,3,FALSE())</f>
        <v>Sports</v>
      </c>
      <c r="M1791" s="4" t="str">
        <f>VLOOKUP(J1791,Cleaned_ProductTable!$A:$F,4,FALSE())</f>
        <v>Olsen-Daniels</v>
      </c>
      <c r="N1791" s="4">
        <f>VLOOKUP(J1791,Cleaned_ProductTable!$A:$F,5,FALSE())</f>
        <v>131.24</v>
      </c>
      <c r="O1791" s="4" t="str">
        <f>Cleaned_SalesTable!E1791</f>
        <v>STORE3</v>
      </c>
      <c r="P1791" s="4" t="str">
        <f>VLOOKUP(O1791,Cleaned_StoreTable!$A:$F,2,FALSE())</f>
        <v>Johnson-Wright</v>
      </c>
      <c r="Q1791" s="4" t="str">
        <f>VLOOKUP(O1791,Cleaned_StoreTable!$A:$F,3,FALSE())</f>
        <v>North</v>
      </c>
      <c r="R1791" s="4" t="str">
        <f>VLOOKUP(O1791,Cleaned_StoreTable!$A:$F,5,FALSE())</f>
        <v>Outlet</v>
      </c>
      <c r="S1791" s="4">
        <f>Cleaned_SalesTable!F1791</f>
        <v>2</v>
      </c>
      <c r="T1791" s="9">
        <f>Cleaned_SalesTable!G1791</f>
        <v>403.91</v>
      </c>
      <c r="U1791" s="8">
        <f>Cleaned_SalesTable!H1791</f>
        <v>7.0000000000000007E-2</v>
      </c>
      <c r="V1791" s="4" t="str">
        <f>Cleaned_SalesTable!I1791</f>
        <v>Credit Card</v>
      </c>
      <c r="W1791" s="9">
        <f>Cleaned_SalesTable!J1791</f>
        <v>751.27260000000001</v>
      </c>
      <c r="X1791" s="9">
        <f t="shared" si="164"/>
        <v>262.48</v>
      </c>
      <c r="Y1791" s="9">
        <f t="shared" si="165"/>
        <v>488.79</v>
      </c>
      <c r="Z1791" s="10">
        <f t="shared" si="166"/>
        <v>0.65059999999999996</v>
      </c>
      <c r="AA1791" s="4" t="str">
        <f t="shared" si="167"/>
        <v>Standard</v>
      </c>
    </row>
    <row r="1792" spans="1:27" ht="15" customHeight="1" x14ac:dyDescent="0.3">
      <c r="A1792" s="4" t="str">
        <f>Cleaned_SalesTable!A1792</f>
        <v>SALE1790</v>
      </c>
      <c r="B1792" s="26">
        <f>Cleaned_SalesTable!B1792</f>
        <v>45721</v>
      </c>
      <c r="C1792" s="4" t="str">
        <f t="shared" si="162"/>
        <v>Mar-2025</v>
      </c>
      <c r="D1792" s="24">
        <f t="shared" si="163"/>
        <v>2025</v>
      </c>
      <c r="E1792" s="4" t="str">
        <f>Cleaned_SalesTable!C1792</f>
        <v>CUST1076</v>
      </c>
      <c r="F1792" s="4" t="str">
        <f>VLOOKUP(E1792,Cleaned_CustomerTable!$A:$H,2,FALSE())</f>
        <v>Nathan Campbell</v>
      </c>
      <c r="G1792" s="24">
        <f>VLOOKUP(E1792,Cleaned_CustomerTable!$A:$H,3,FALSE())</f>
        <v>37</v>
      </c>
      <c r="H1792" s="4" t="str">
        <f>VLOOKUP(E1792,Cleaned_CustomerTable!$A:$H,8,FALSE())</f>
        <v>Gold</v>
      </c>
      <c r="I1792" s="4" t="str">
        <f>VLOOKUP(E1792,Cleaned_CustomerTable!$A:$H,6,FALSE())</f>
        <v>Oklahoma</v>
      </c>
      <c r="J1792" s="4" t="str">
        <f>Cleaned_SalesTable!D1792</f>
        <v>PROD17</v>
      </c>
      <c r="K1792" s="4" t="str">
        <f>VLOOKUP(J1792,Cleaned_ProductTable!$A:$F,2,FALSE())</f>
        <v>Soccer Training Cone Set</v>
      </c>
      <c r="L1792" s="4" t="str">
        <f>VLOOKUP(J1792,Cleaned_ProductTable!$A:$F,3,FALSE())</f>
        <v>Sports</v>
      </c>
      <c r="M1792" s="4" t="str">
        <f>VLOOKUP(J1792,Cleaned_ProductTable!$A:$F,4,FALSE())</f>
        <v>Ford, Murphy and Wilson</v>
      </c>
      <c r="N1792" s="4">
        <f>VLOOKUP(J1792,Cleaned_ProductTable!$A:$F,5,FALSE())</f>
        <v>144.53</v>
      </c>
      <c r="O1792" s="4" t="str">
        <f>Cleaned_SalesTable!E1792</f>
        <v>STORE14</v>
      </c>
      <c r="P1792" s="4" t="str">
        <f>VLOOKUP(O1792,Cleaned_StoreTable!$A:$F,2,FALSE())</f>
        <v>Mcdonald Inc</v>
      </c>
      <c r="Q1792" s="4" t="str">
        <f>VLOOKUP(O1792,Cleaned_StoreTable!$A:$F,3,FALSE())</f>
        <v>South</v>
      </c>
      <c r="R1792" s="4" t="str">
        <f>VLOOKUP(O1792,Cleaned_StoreTable!$A:$F,5,FALSE())</f>
        <v>Outlet</v>
      </c>
      <c r="S1792" s="4">
        <f>Cleaned_SalesTable!F1792</f>
        <v>1</v>
      </c>
      <c r="T1792" s="9">
        <f>Cleaned_SalesTable!G1792</f>
        <v>878.69</v>
      </c>
      <c r="U1792" s="8">
        <f>Cleaned_SalesTable!H1792</f>
        <v>0.3</v>
      </c>
      <c r="V1792" s="4" t="str">
        <f>Cleaned_SalesTable!I1792</f>
        <v>PayPal</v>
      </c>
      <c r="W1792" s="9">
        <f>Cleaned_SalesTable!J1792</f>
        <v>615.08299999999997</v>
      </c>
      <c r="X1792" s="9">
        <f t="shared" si="164"/>
        <v>144.53</v>
      </c>
      <c r="Y1792" s="9">
        <f t="shared" si="165"/>
        <v>470.55</v>
      </c>
      <c r="Z1792" s="10">
        <f t="shared" si="166"/>
        <v>0.76500000000000001</v>
      </c>
      <c r="AA1792" s="4" t="str">
        <f t="shared" si="167"/>
        <v>Standard</v>
      </c>
    </row>
    <row r="1793" spans="1:27" ht="15" customHeight="1" x14ac:dyDescent="0.3">
      <c r="A1793" s="4" t="str">
        <f>Cleaned_SalesTable!A1793</f>
        <v>SALE1791</v>
      </c>
      <c r="B1793" s="26">
        <f>Cleaned_SalesTable!B1793</f>
        <v>45446</v>
      </c>
      <c r="C1793" s="4" t="str">
        <f t="shared" si="162"/>
        <v>Jun-2024</v>
      </c>
      <c r="D1793" s="24">
        <f t="shared" si="163"/>
        <v>2024</v>
      </c>
      <c r="E1793" s="4" t="str">
        <f>Cleaned_SalesTable!C1793</f>
        <v>CUST1381</v>
      </c>
      <c r="F1793" s="4" t="str">
        <f>VLOOKUP(E1793,Cleaned_CustomerTable!$A:$H,2,FALSE())</f>
        <v>Erika Padilla</v>
      </c>
      <c r="G1793" s="24">
        <f>VLOOKUP(E1793,Cleaned_CustomerTable!$A:$H,3,FALSE())</f>
        <v>50</v>
      </c>
      <c r="H1793" s="4" t="str">
        <f>VLOOKUP(E1793,Cleaned_CustomerTable!$A:$H,8,FALSE())</f>
        <v>Silver</v>
      </c>
      <c r="I1793" s="4" t="str">
        <f>VLOOKUP(E1793,Cleaned_CustomerTable!$A:$H,6,FALSE())</f>
        <v>Alabama</v>
      </c>
      <c r="J1793" s="4" t="str">
        <f>Cleaned_SalesTable!D1793</f>
        <v>PROD33</v>
      </c>
      <c r="K1793" s="4" t="str">
        <f>VLOOKUP(J1793,Cleaned_ProductTable!$A:$F,2,FALSE())</f>
        <v>Modern Wall Clock</v>
      </c>
      <c r="L1793" s="4" t="str">
        <f>VLOOKUP(J1793,Cleaned_ProductTable!$A:$F,3,FALSE())</f>
        <v>Home</v>
      </c>
      <c r="M1793" s="4" t="str">
        <f>VLOOKUP(J1793,Cleaned_ProductTable!$A:$F,4,FALSE())</f>
        <v>Weiss-Watson</v>
      </c>
      <c r="N1793" s="4">
        <f>VLOOKUP(J1793,Cleaned_ProductTable!$A:$F,5,FALSE())</f>
        <v>179.77</v>
      </c>
      <c r="O1793" s="4" t="str">
        <f>Cleaned_SalesTable!E1793</f>
        <v>STORE15</v>
      </c>
      <c r="P1793" s="4" t="str">
        <f>VLOOKUP(O1793,Cleaned_StoreTable!$A:$F,2,FALSE())</f>
        <v>Shelton PLC</v>
      </c>
      <c r="Q1793" s="4" t="str">
        <f>VLOOKUP(O1793,Cleaned_StoreTable!$A:$F,3,FALSE())</f>
        <v>North</v>
      </c>
      <c r="R1793" s="4" t="str">
        <f>VLOOKUP(O1793,Cleaned_StoreTable!$A:$F,5,FALSE())</f>
        <v>Flagship</v>
      </c>
      <c r="S1793" s="4">
        <f>Cleaned_SalesTable!F1793</f>
        <v>1</v>
      </c>
      <c r="T1793" s="9">
        <f>Cleaned_SalesTable!G1793</f>
        <v>161.16999999999999</v>
      </c>
      <c r="U1793" s="8">
        <f>Cleaned_SalesTable!H1793</f>
        <v>0.05</v>
      </c>
      <c r="V1793" s="4" t="str">
        <f>Cleaned_SalesTable!I1793</f>
        <v>Credit Card</v>
      </c>
      <c r="W1793" s="9">
        <f>Cleaned_SalesTable!J1793</f>
        <v>153.11150000000001</v>
      </c>
      <c r="X1793" s="9">
        <f t="shared" si="164"/>
        <v>179.77</v>
      </c>
      <c r="Y1793" s="9">
        <f t="shared" si="165"/>
        <v>-26.66</v>
      </c>
      <c r="Z1793" s="10">
        <f t="shared" si="166"/>
        <v>-0.1741</v>
      </c>
      <c r="AA1793" s="4" t="str">
        <f t="shared" si="167"/>
        <v>Standard</v>
      </c>
    </row>
    <row r="1794" spans="1:27" ht="15" customHeight="1" x14ac:dyDescent="0.3">
      <c r="A1794" s="4" t="str">
        <f>Cleaned_SalesTable!A1794</f>
        <v>SALE1792</v>
      </c>
      <c r="B1794" s="26">
        <f>Cleaned_SalesTable!B1794</f>
        <v>45387</v>
      </c>
      <c r="C1794" s="4" t="str">
        <f t="shared" ref="C1794:C1857" si="168">TEXT(B1794,"mmm-yyyy")</f>
        <v>Apr-2024</v>
      </c>
      <c r="D1794" s="24">
        <f t="shared" ref="D1794:D1857" si="169">YEAR(B1794)</f>
        <v>2024</v>
      </c>
      <c r="E1794" s="4" t="str">
        <f>Cleaned_SalesTable!C1794</f>
        <v>CUST1214</v>
      </c>
      <c r="F1794" s="4" t="str">
        <f>VLOOKUP(E1794,Cleaned_CustomerTable!$A:$H,2,FALSE())</f>
        <v>Eric Todd</v>
      </c>
      <c r="G1794" s="24">
        <f>VLOOKUP(E1794,Cleaned_CustomerTable!$A:$H,3,FALSE())</f>
        <v>61</v>
      </c>
      <c r="H1794" s="4" t="str">
        <f>VLOOKUP(E1794,Cleaned_CustomerTable!$A:$H,8,FALSE())</f>
        <v>Gold</v>
      </c>
      <c r="I1794" s="4" t="str">
        <f>VLOOKUP(E1794,Cleaned_CustomerTable!$A:$H,6,FALSE())</f>
        <v>Montana</v>
      </c>
      <c r="J1794" s="4" t="str">
        <f>Cleaned_SalesTable!D1794</f>
        <v>PROD73</v>
      </c>
      <c r="K1794" s="4" t="str">
        <f>VLOOKUP(J1794,Cleaned_ProductTable!$A:$F,2,FALSE())</f>
        <v>Shin Guards – Adult</v>
      </c>
      <c r="L1794" s="4" t="str">
        <f>VLOOKUP(J1794,Cleaned_ProductTable!$A:$F,3,FALSE())</f>
        <v>Sports</v>
      </c>
      <c r="M1794" s="4" t="str">
        <f>VLOOKUP(J1794,Cleaned_ProductTable!$A:$F,4,FALSE())</f>
        <v>French Ltd</v>
      </c>
      <c r="N1794" s="4">
        <f>VLOOKUP(J1794,Cleaned_ProductTable!$A:$F,5,FALSE())</f>
        <v>107.06</v>
      </c>
      <c r="O1794" s="4" t="str">
        <f>Cleaned_SalesTable!E1794</f>
        <v>STORE14</v>
      </c>
      <c r="P1794" s="4" t="str">
        <f>VLOOKUP(O1794,Cleaned_StoreTable!$A:$F,2,FALSE())</f>
        <v>Mcdonald Inc</v>
      </c>
      <c r="Q1794" s="4" t="str">
        <f>VLOOKUP(O1794,Cleaned_StoreTable!$A:$F,3,FALSE())</f>
        <v>South</v>
      </c>
      <c r="R1794" s="4" t="str">
        <f>VLOOKUP(O1794,Cleaned_StoreTable!$A:$F,5,FALSE())</f>
        <v>Outlet</v>
      </c>
      <c r="S1794" s="4">
        <f>Cleaned_SalesTable!F1794</f>
        <v>2</v>
      </c>
      <c r="T1794" s="9">
        <f>Cleaned_SalesTable!G1794</f>
        <v>720.15</v>
      </c>
      <c r="U1794" s="8">
        <f>Cleaned_SalesTable!H1794</f>
        <v>0.22</v>
      </c>
      <c r="V1794" s="4" t="str">
        <f>Cleaned_SalesTable!I1794</f>
        <v>COD</v>
      </c>
      <c r="W1794" s="9">
        <f>Cleaned_SalesTable!J1794</f>
        <v>1123.434</v>
      </c>
      <c r="X1794" s="9">
        <f t="shared" ref="X1794:X1857" si="170">ROUND(N1794*S1794,2)</f>
        <v>214.12</v>
      </c>
      <c r="Y1794" s="9">
        <f t="shared" ref="Y1794:Y1857" si="171">ROUND(W1794-X1794,2)</f>
        <v>909.31</v>
      </c>
      <c r="Z1794" s="10">
        <f t="shared" ref="Z1794:Z1857" si="172">IFERROR(ROUND(Y1794/W1794,4),0)</f>
        <v>0.80940000000000001</v>
      </c>
      <c r="AA1794" s="4" t="str">
        <f t="shared" ref="AA1794:AA1857" si="173">IF(W1794&gt;=AVERAGE($W$2:$W$2001),"High Value","Standard")</f>
        <v>High Value</v>
      </c>
    </row>
    <row r="1795" spans="1:27" ht="15" customHeight="1" x14ac:dyDescent="0.3">
      <c r="A1795" s="4" t="str">
        <f>Cleaned_SalesTable!A1795</f>
        <v>SALE1793</v>
      </c>
      <c r="B1795" s="26">
        <f>Cleaned_SalesTable!B1795</f>
        <v>45222</v>
      </c>
      <c r="C1795" s="4" t="str">
        <f t="shared" si="168"/>
        <v>Oct-2023</v>
      </c>
      <c r="D1795" s="24">
        <f t="shared" si="169"/>
        <v>2023</v>
      </c>
      <c r="E1795" s="4" t="str">
        <f>Cleaned_SalesTable!C1795</f>
        <v>CUST1347</v>
      </c>
      <c r="F1795" s="4" t="str">
        <f>VLOOKUP(E1795,Cleaned_CustomerTable!$A:$H,2,FALSE())</f>
        <v>Justin Mason Dds</v>
      </c>
      <c r="G1795" s="24">
        <f>VLOOKUP(E1795,Cleaned_CustomerTable!$A:$H,3,FALSE())</f>
        <v>39</v>
      </c>
      <c r="H1795" s="4" t="str">
        <f>VLOOKUP(E1795,Cleaned_CustomerTable!$A:$H,8,FALSE())</f>
        <v>Gold</v>
      </c>
      <c r="I1795" s="4" t="str">
        <f>VLOOKUP(E1795,Cleaned_CustomerTable!$A:$H,6,FALSE())</f>
        <v>Connecticut</v>
      </c>
      <c r="J1795" s="4" t="str">
        <f>Cleaned_SalesTable!D1795</f>
        <v>PROD26</v>
      </c>
      <c r="K1795" s="4" t="str">
        <f>VLOOKUP(J1795,Cleaned_ProductTable!$A:$F,2,FALSE())</f>
        <v>Wireless Bluetooth Speaker</v>
      </c>
      <c r="L1795" s="4" t="str">
        <f>VLOOKUP(J1795,Cleaned_ProductTable!$A:$F,3,FALSE())</f>
        <v>Electronics</v>
      </c>
      <c r="M1795" s="4" t="str">
        <f>VLOOKUP(J1795,Cleaned_ProductTable!$A:$F,4,FALSE())</f>
        <v>Reed-Schmidt</v>
      </c>
      <c r="N1795" s="4">
        <f>VLOOKUP(J1795,Cleaned_ProductTable!$A:$F,5,FALSE())</f>
        <v>322.41000000000003</v>
      </c>
      <c r="O1795" s="4" t="str">
        <f>Cleaned_SalesTable!E1795</f>
        <v>STORE8</v>
      </c>
      <c r="P1795" s="4" t="str">
        <f>VLOOKUP(O1795,Cleaned_StoreTable!$A:$F,2,FALSE())</f>
        <v>Bean, Jones and Park</v>
      </c>
      <c r="Q1795" s="4" t="str">
        <f>VLOOKUP(O1795,Cleaned_StoreTable!$A:$F,3,FALSE())</f>
        <v>West</v>
      </c>
      <c r="R1795" s="4" t="str">
        <f>VLOOKUP(O1795,Cleaned_StoreTable!$A:$F,5,FALSE())</f>
        <v>Online</v>
      </c>
      <c r="S1795" s="4">
        <f>Cleaned_SalesTable!F1795</f>
        <v>1</v>
      </c>
      <c r="T1795" s="9">
        <f>Cleaned_SalesTable!G1795</f>
        <v>361.8</v>
      </c>
      <c r="U1795" s="8">
        <f>Cleaned_SalesTable!H1795</f>
        <v>0.02</v>
      </c>
      <c r="V1795" s="4" t="str">
        <f>Cleaned_SalesTable!I1795</f>
        <v>COD</v>
      </c>
      <c r="W1795" s="9">
        <f>Cleaned_SalesTable!J1795</f>
        <v>354.56400000000002</v>
      </c>
      <c r="X1795" s="9">
        <f t="shared" si="170"/>
        <v>322.41000000000003</v>
      </c>
      <c r="Y1795" s="9">
        <f t="shared" si="171"/>
        <v>32.15</v>
      </c>
      <c r="Z1795" s="10">
        <f t="shared" si="172"/>
        <v>9.0700000000000003E-2</v>
      </c>
      <c r="AA1795" s="4" t="str">
        <f t="shared" si="173"/>
        <v>Standard</v>
      </c>
    </row>
    <row r="1796" spans="1:27" ht="15" customHeight="1" x14ac:dyDescent="0.3">
      <c r="A1796" s="4" t="str">
        <f>Cleaned_SalesTable!A1796</f>
        <v>SALE1794</v>
      </c>
      <c r="B1796" s="26">
        <f>Cleaned_SalesTable!B1796</f>
        <v>45402</v>
      </c>
      <c r="C1796" s="4" t="str">
        <f t="shared" si="168"/>
        <v>Apr-2024</v>
      </c>
      <c r="D1796" s="24">
        <f t="shared" si="169"/>
        <v>2024</v>
      </c>
      <c r="E1796" s="4" t="str">
        <f>Cleaned_SalesTable!C1796</f>
        <v>CUST1230</v>
      </c>
      <c r="F1796" s="4" t="str">
        <f>VLOOKUP(E1796,Cleaned_CustomerTable!$A:$H,2,FALSE())</f>
        <v>Timothy Sanders</v>
      </c>
      <c r="G1796" s="24">
        <f>VLOOKUP(E1796,Cleaned_CustomerTable!$A:$H,3,FALSE())</f>
        <v>29</v>
      </c>
      <c r="H1796" s="4" t="str">
        <f>VLOOKUP(E1796,Cleaned_CustomerTable!$A:$H,8,FALSE())</f>
        <v>Bronze</v>
      </c>
      <c r="I1796" s="4" t="str">
        <f>VLOOKUP(E1796,Cleaned_CustomerTable!$A:$H,6,FALSE())</f>
        <v>Florida</v>
      </c>
      <c r="J1796" s="4" t="str">
        <f>Cleaned_SalesTable!D1796</f>
        <v>PROD95</v>
      </c>
      <c r="K1796" s="4" t="str">
        <f>VLOOKUP(J1796,Cleaned_ProductTable!$A:$F,2,FALSE())</f>
        <v>Sports Stopwatch Basic</v>
      </c>
      <c r="L1796" s="4" t="str">
        <f>VLOOKUP(J1796,Cleaned_ProductTable!$A:$F,3,FALSE())</f>
        <v>Sports</v>
      </c>
      <c r="M1796" s="4" t="str">
        <f>VLOOKUP(J1796,Cleaned_ProductTable!$A:$F,4,FALSE())</f>
        <v>Wilson Group</v>
      </c>
      <c r="N1796" s="4">
        <f>VLOOKUP(J1796,Cleaned_ProductTable!$A:$F,5,FALSE())</f>
        <v>60.65</v>
      </c>
      <c r="O1796" s="4" t="str">
        <f>Cleaned_SalesTable!E1796</f>
        <v>STORE6</v>
      </c>
      <c r="P1796" s="4" t="str">
        <f>VLOOKUP(O1796,Cleaned_StoreTable!$A:$F,2,FALSE())</f>
        <v>Benson-Elliott</v>
      </c>
      <c r="Q1796" s="4" t="str">
        <f>VLOOKUP(O1796,Cleaned_StoreTable!$A:$F,3,FALSE())</f>
        <v>East</v>
      </c>
      <c r="R1796" s="4" t="str">
        <f>VLOOKUP(O1796,Cleaned_StoreTable!$A:$F,5,FALSE())</f>
        <v>Online</v>
      </c>
      <c r="S1796" s="4">
        <f>Cleaned_SalesTable!F1796</f>
        <v>1</v>
      </c>
      <c r="T1796" s="9">
        <f>Cleaned_SalesTable!G1796</f>
        <v>779.84</v>
      </c>
      <c r="U1796" s="8">
        <f>Cleaned_SalesTable!H1796</f>
        <v>0.28999999999999998</v>
      </c>
      <c r="V1796" s="4" t="str">
        <f>Cleaned_SalesTable!I1796</f>
        <v>PayPal</v>
      </c>
      <c r="W1796" s="9">
        <f>Cleaned_SalesTable!J1796</f>
        <v>553.68640000000005</v>
      </c>
      <c r="X1796" s="9">
        <f t="shared" si="170"/>
        <v>60.65</v>
      </c>
      <c r="Y1796" s="9">
        <f t="shared" si="171"/>
        <v>493.04</v>
      </c>
      <c r="Z1796" s="10">
        <f t="shared" si="172"/>
        <v>0.89049999999999996</v>
      </c>
      <c r="AA1796" s="4" t="str">
        <f t="shared" si="173"/>
        <v>Standard</v>
      </c>
    </row>
    <row r="1797" spans="1:27" ht="15" customHeight="1" x14ac:dyDescent="0.3">
      <c r="A1797" s="4" t="str">
        <f>Cleaned_SalesTable!A1797</f>
        <v>SALE1795</v>
      </c>
      <c r="B1797" s="26">
        <f>Cleaned_SalesTable!B1797</f>
        <v>45455</v>
      </c>
      <c r="C1797" s="4" t="str">
        <f t="shared" si="168"/>
        <v>Jun-2024</v>
      </c>
      <c r="D1797" s="24">
        <f t="shared" si="169"/>
        <v>2024</v>
      </c>
      <c r="E1797" s="4" t="str">
        <f>Cleaned_SalesTable!C1797</f>
        <v>CUST1004</v>
      </c>
      <c r="F1797" s="4" t="str">
        <f>VLOOKUP(E1797,Cleaned_CustomerTable!$A:$H,2,FALSE())</f>
        <v>Caroline Collins</v>
      </c>
      <c r="G1797" s="24">
        <f>VLOOKUP(E1797,Cleaned_CustomerTable!$A:$H,3,FALSE())</f>
        <v>64</v>
      </c>
      <c r="H1797" s="4" t="str">
        <f>VLOOKUP(E1797,Cleaned_CustomerTable!$A:$H,8,FALSE())</f>
        <v>Silver</v>
      </c>
      <c r="I1797" s="4" t="str">
        <f>VLOOKUP(E1797,Cleaned_CustomerTable!$A:$H,6,FALSE())</f>
        <v>California</v>
      </c>
      <c r="J1797" s="4" t="str">
        <f>Cleaned_SalesTable!D1797</f>
        <v>PROD96</v>
      </c>
      <c r="K1797" s="4" t="str">
        <f>VLOOKUP(J1797,Cleaned_ProductTable!$A:$F,2,FALSE())</f>
        <v>Women's Formal Blazer</v>
      </c>
      <c r="L1797" s="4" t="str">
        <f>VLOOKUP(J1797,Cleaned_ProductTable!$A:$F,3,FALSE())</f>
        <v>Clothing</v>
      </c>
      <c r="M1797" s="4" t="str">
        <f>VLOOKUP(J1797,Cleaned_ProductTable!$A:$F,4,FALSE())</f>
        <v>Phillips and Sons</v>
      </c>
      <c r="N1797" s="4">
        <f>VLOOKUP(J1797,Cleaned_ProductTable!$A:$F,5,FALSE())</f>
        <v>358.47</v>
      </c>
      <c r="O1797" s="4" t="str">
        <f>Cleaned_SalesTable!E1797</f>
        <v>STORE4</v>
      </c>
      <c r="P1797" s="4" t="str">
        <f>VLOOKUP(O1797,Cleaned_StoreTable!$A:$F,2,FALSE())</f>
        <v>Alexander Group</v>
      </c>
      <c r="Q1797" s="4" t="str">
        <f>VLOOKUP(O1797,Cleaned_StoreTable!$A:$F,3,FALSE())</f>
        <v>South</v>
      </c>
      <c r="R1797" s="4" t="str">
        <f>VLOOKUP(O1797,Cleaned_StoreTable!$A:$F,5,FALSE())</f>
        <v>Online</v>
      </c>
      <c r="S1797" s="4">
        <f>Cleaned_SalesTable!F1797</f>
        <v>2</v>
      </c>
      <c r="T1797" s="9">
        <f>Cleaned_SalesTable!G1797</f>
        <v>649.89</v>
      </c>
      <c r="U1797" s="8">
        <f>Cleaned_SalesTable!H1797</f>
        <v>0.17</v>
      </c>
      <c r="V1797" s="4" t="str">
        <f>Cleaned_SalesTable!I1797</f>
        <v>COD</v>
      </c>
      <c r="W1797" s="9">
        <f>Cleaned_SalesTable!J1797</f>
        <v>1078.8173999999999</v>
      </c>
      <c r="X1797" s="9">
        <f t="shared" si="170"/>
        <v>716.94</v>
      </c>
      <c r="Y1797" s="9">
        <f t="shared" si="171"/>
        <v>361.88</v>
      </c>
      <c r="Z1797" s="10">
        <f t="shared" si="172"/>
        <v>0.33539999999999998</v>
      </c>
      <c r="AA1797" s="4" t="str">
        <f t="shared" si="173"/>
        <v>Standard</v>
      </c>
    </row>
    <row r="1798" spans="1:27" ht="15" customHeight="1" x14ac:dyDescent="0.3">
      <c r="A1798" s="4" t="str">
        <f>Cleaned_SalesTable!A1798</f>
        <v>SALE1796</v>
      </c>
      <c r="B1798" s="26">
        <f>Cleaned_SalesTable!B1798</f>
        <v>45877</v>
      </c>
      <c r="C1798" s="4" t="str">
        <f t="shared" si="168"/>
        <v>Aug-2025</v>
      </c>
      <c r="D1798" s="24">
        <f t="shared" si="169"/>
        <v>2025</v>
      </c>
      <c r="E1798" s="4" t="str">
        <f>Cleaned_SalesTable!C1798</f>
        <v>CUST1204</v>
      </c>
      <c r="F1798" s="4" t="str">
        <f>VLOOKUP(E1798,Cleaned_CustomerTable!$A:$H,2,FALSE())</f>
        <v>Tiffany Herrera</v>
      </c>
      <c r="G1798" s="24">
        <f>VLOOKUP(E1798,Cleaned_CustomerTable!$A:$H,3,FALSE())</f>
        <v>52</v>
      </c>
      <c r="H1798" s="4" t="str">
        <f>VLOOKUP(E1798,Cleaned_CustomerTable!$A:$H,8,FALSE())</f>
        <v>Platinum</v>
      </c>
      <c r="I1798" s="4" t="str">
        <f>VLOOKUP(E1798,Cleaned_CustomerTable!$A:$H,6,FALSE())</f>
        <v>Virginia</v>
      </c>
      <c r="J1798" s="4" t="str">
        <f>Cleaned_SalesTable!D1798</f>
        <v>PROD53</v>
      </c>
      <c r="K1798" s="4" t="str">
        <f>VLOOKUP(J1798,Cleaned_ProductTable!$A:$F,2,FALSE())</f>
        <v>Men's Track Pants</v>
      </c>
      <c r="L1798" s="4" t="str">
        <f>VLOOKUP(J1798,Cleaned_ProductTable!$A:$F,3,FALSE())</f>
        <v>Clothing</v>
      </c>
      <c r="M1798" s="4" t="str">
        <f>VLOOKUP(J1798,Cleaned_ProductTable!$A:$F,4,FALSE())</f>
        <v>Hamilton, Woods and Walker</v>
      </c>
      <c r="N1798" s="4">
        <f>VLOOKUP(J1798,Cleaned_ProductTable!$A:$F,5,FALSE())</f>
        <v>386.56</v>
      </c>
      <c r="O1798" s="4" t="str">
        <f>Cleaned_SalesTable!E1798</f>
        <v>STORE6</v>
      </c>
      <c r="P1798" s="4" t="str">
        <f>VLOOKUP(O1798,Cleaned_StoreTable!$A:$F,2,FALSE())</f>
        <v>Benson-Elliott</v>
      </c>
      <c r="Q1798" s="4" t="str">
        <f>VLOOKUP(O1798,Cleaned_StoreTable!$A:$F,3,FALSE())</f>
        <v>East</v>
      </c>
      <c r="R1798" s="4" t="str">
        <f>VLOOKUP(O1798,Cleaned_StoreTable!$A:$F,5,FALSE())</f>
        <v>Online</v>
      </c>
      <c r="S1798" s="4">
        <f>Cleaned_SalesTable!F1798</f>
        <v>1</v>
      </c>
      <c r="T1798" s="9">
        <f>Cleaned_SalesTable!G1798</f>
        <v>952.73</v>
      </c>
      <c r="U1798" s="8">
        <f>Cleaned_SalesTable!H1798</f>
        <v>0.17</v>
      </c>
      <c r="V1798" s="4" t="str">
        <f>Cleaned_SalesTable!I1798</f>
        <v>Credit Card</v>
      </c>
      <c r="W1798" s="9">
        <f>Cleaned_SalesTable!J1798</f>
        <v>790.76589999999999</v>
      </c>
      <c r="X1798" s="9">
        <f t="shared" si="170"/>
        <v>386.56</v>
      </c>
      <c r="Y1798" s="9">
        <f t="shared" si="171"/>
        <v>404.21</v>
      </c>
      <c r="Z1798" s="10">
        <f t="shared" si="172"/>
        <v>0.51119999999999999</v>
      </c>
      <c r="AA1798" s="4" t="str">
        <f t="shared" si="173"/>
        <v>Standard</v>
      </c>
    </row>
    <row r="1799" spans="1:27" ht="15" customHeight="1" x14ac:dyDescent="0.3">
      <c r="A1799" s="4" t="str">
        <f>Cleaned_SalesTable!A1799</f>
        <v>SALE1797</v>
      </c>
      <c r="B1799" s="26">
        <f>Cleaned_SalesTable!B1799</f>
        <v>45875</v>
      </c>
      <c r="C1799" s="4" t="str">
        <f t="shared" si="168"/>
        <v>Aug-2025</v>
      </c>
      <c r="D1799" s="24">
        <f t="shared" si="169"/>
        <v>2025</v>
      </c>
      <c r="E1799" s="4" t="str">
        <f>Cleaned_SalesTable!C1799</f>
        <v>CUST1084</v>
      </c>
      <c r="F1799" s="4" t="str">
        <f>VLOOKUP(E1799,Cleaned_CustomerTable!$A:$H,2,FALSE())</f>
        <v>Christy Hoffman</v>
      </c>
      <c r="G1799" s="24">
        <f>VLOOKUP(E1799,Cleaned_CustomerTable!$A:$H,3,FALSE())</f>
        <v>26</v>
      </c>
      <c r="H1799" s="4" t="str">
        <f>VLOOKUP(E1799,Cleaned_CustomerTable!$A:$H,8,FALSE())</f>
        <v>Platinum</v>
      </c>
      <c r="I1799" s="4" t="str">
        <f>VLOOKUP(E1799,Cleaned_CustomerTable!$A:$H,6,FALSE())</f>
        <v>Indiana</v>
      </c>
      <c r="J1799" s="4" t="str">
        <f>Cleaned_SalesTable!D1799</f>
        <v>PROD99</v>
      </c>
      <c r="K1799" s="4" t="str">
        <f>VLOOKUP(J1799,Cleaned_ProductTable!$A:$F,2,FALSE())</f>
        <v>Stainless Steel Cookware Set</v>
      </c>
      <c r="L1799" s="4" t="str">
        <f>VLOOKUP(J1799,Cleaned_ProductTable!$A:$F,3,FALSE())</f>
        <v>Home</v>
      </c>
      <c r="M1799" s="4" t="str">
        <f>VLOOKUP(J1799,Cleaned_ProductTable!$A:$F,4,FALSE())</f>
        <v>Campbell Ltd</v>
      </c>
      <c r="N1799" s="4">
        <f>VLOOKUP(J1799,Cleaned_ProductTable!$A:$F,5,FALSE())</f>
        <v>201.41</v>
      </c>
      <c r="O1799" s="4" t="str">
        <f>Cleaned_SalesTable!E1799</f>
        <v>STORE16</v>
      </c>
      <c r="P1799" s="4" t="str">
        <f>VLOOKUP(O1799,Cleaned_StoreTable!$A:$F,2,FALSE())</f>
        <v>Frederick-Wright</v>
      </c>
      <c r="Q1799" s="4" t="str">
        <f>VLOOKUP(O1799,Cleaned_StoreTable!$A:$F,3,FALSE())</f>
        <v>West</v>
      </c>
      <c r="R1799" s="4" t="str">
        <f>VLOOKUP(O1799,Cleaned_StoreTable!$A:$F,5,FALSE())</f>
        <v>Flagship</v>
      </c>
      <c r="S1799" s="4">
        <f>Cleaned_SalesTable!F1799</f>
        <v>4</v>
      </c>
      <c r="T1799" s="9">
        <f>Cleaned_SalesTable!G1799</f>
        <v>820.78</v>
      </c>
      <c r="U1799" s="8">
        <f>Cleaned_SalesTable!H1799</f>
        <v>0.25</v>
      </c>
      <c r="V1799" s="4" t="str">
        <f>Cleaned_SalesTable!I1799</f>
        <v>Credit Card</v>
      </c>
      <c r="W1799" s="9">
        <f>Cleaned_SalesTable!J1799</f>
        <v>2462.34</v>
      </c>
      <c r="X1799" s="9">
        <f t="shared" si="170"/>
        <v>805.64</v>
      </c>
      <c r="Y1799" s="9">
        <f t="shared" si="171"/>
        <v>1656.7</v>
      </c>
      <c r="Z1799" s="10">
        <f t="shared" si="172"/>
        <v>0.67279999999999995</v>
      </c>
      <c r="AA1799" s="4" t="str">
        <f t="shared" si="173"/>
        <v>High Value</v>
      </c>
    </row>
    <row r="1800" spans="1:27" ht="15" customHeight="1" x14ac:dyDescent="0.3">
      <c r="A1800" s="4" t="str">
        <f>Cleaned_SalesTable!A1800</f>
        <v>SALE1798</v>
      </c>
      <c r="B1800" s="26">
        <f>Cleaned_SalesTable!B1800</f>
        <v>45592</v>
      </c>
      <c r="C1800" s="4" t="str">
        <f t="shared" si="168"/>
        <v>Oct-2024</v>
      </c>
      <c r="D1800" s="24">
        <f t="shared" si="169"/>
        <v>2024</v>
      </c>
      <c r="E1800" s="4" t="str">
        <f>Cleaned_SalesTable!C1800</f>
        <v>CUST1342</v>
      </c>
      <c r="F1800" s="4" t="str">
        <f>VLOOKUP(E1800,Cleaned_CustomerTable!$A:$H,2,FALSE())</f>
        <v>Michelle Cunningham</v>
      </c>
      <c r="G1800" s="24">
        <f>VLOOKUP(E1800,Cleaned_CustomerTable!$A:$H,3,FALSE())</f>
        <v>30</v>
      </c>
      <c r="H1800" s="4" t="str">
        <f>VLOOKUP(E1800,Cleaned_CustomerTable!$A:$H,8,FALSE())</f>
        <v>Bronze</v>
      </c>
      <c r="I1800" s="4" t="str">
        <f>VLOOKUP(E1800,Cleaned_CustomerTable!$A:$H,6,FALSE())</f>
        <v>Connecticut</v>
      </c>
      <c r="J1800" s="4" t="str">
        <f>Cleaned_SalesTable!D1800</f>
        <v>PROD38</v>
      </c>
      <c r="K1800" s="4" t="str">
        <f>VLOOKUP(J1800,Cleaned_ProductTable!$A:$F,2,FALSE())</f>
        <v>Sports Water Hydration Pack</v>
      </c>
      <c r="L1800" s="4" t="str">
        <f>VLOOKUP(J1800,Cleaned_ProductTable!$A:$F,3,FALSE())</f>
        <v>Sports</v>
      </c>
      <c r="M1800" s="4" t="str">
        <f>VLOOKUP(J1800,Cleaned_ProductTable!$A:$F,4,FALSE())</f>
        <v>Sims-Smith</v>
      </c>
      <c r="N1800" s="4">
        <f>VLOOKUP(J1800,Cleaned_ProductTable!$A:$F,5,FALSE())</f>
        <v>135.61000000000001</v>
      </c>
      <c r="O1800" s="4" t="str">
        <f>Cleaned_SalesTable!E1800</f>
        <v>STORE3</v>
      </c>
      <c r="P1800" s="4" t="str">
        <f>VLOOKUP(O1800,Cleaned_StoreTable!$A:$F,2,FALSE())</f>
        <v>Johnson-Wright</v>
      </c>
      <c r="Q1800" s="4" t="str">
        <f>VLOOKUP(O1800,Cleaned_StoreTable!$A:$F,3,FALSE())</f>
        <v>North</v>
      </c>
      <c r="R1800" s="4" t="str">
        <f>VLOOKUP(O1800,Cleaned_StoreTable!$A:$F,5,FALSE())</f>
        <v>Outlet</v>
      </c>
      <c r="S1800" s="4">
        <f>Cleaned_SalesTable!F1800</f>
        <v>4</v>
      </c>
      <c r="T1800" s="9">
        <f>Cleaned_SalesTable!G1800</f>
        <v>247.55</v>
      </c>
      <c r="U1800" s="8">
        <f>Cleaned_SalesTable!H1800</f>
        <v>0.05</v>
      </c>
      <c r="V1800" s="4" t="str">
        <f>Cleaned_SalesTable!I1800</f>
        <v>Credit Card</v>
      </c>
      <c r="W1800" s="9">
        <f>Cleaned_SalesTable!J1800</f>
        <v>940.69</v>
      </c>
      <c r="X1800" s="9">
        <f t="shared" si="170"/>
        <v>542.44000000000005</v>
      </c>
      <c r="Y1800" s="9">
        <f t="shared" si="171"/>
        <v>398.25</v>
      </c>
      <c r="Z1800" s="10">
        <f t="shared" si="172"/>
        <v>0.4234</v>
      </c>
      <c r="AA1800" s="4" t="str">
        <f t="shared" si="173"/>
        <v>Standard</v>
      </c>
    </row>
    <row r="1801" spans="1:27" ht="15" customHeight="1" x14ac:dyDescent="0.3">
      <c r="A1801" s="4" t="str">
        <f>Cleaned_SalesTable!A1801</f>
        <v>SALE1799</v>
      </c>
      <c r="B1801" s="26">
        <f>Cleaned_SalesTable!B1801</f>
        <v>45369</v>
      </c>
      <c r="C1801" s="4" t="str">
        <f t="shared" si="168"/>
        <v>Mar-2024</v>
      </c>
      <c r="D1801" s="24">
        <f t="shared" si="169"/>
        <v>2024</v>
      </c>
      <c r="E1801" s="4" t="str">
        <f>Cleaned_SalesTable!C1801</f>
        <v>CUST1227</v>
      </c>
      <c r="F1801" s="4" t="str">
        <f>VLOOKUP(E1801,Cleaned_CustomerTable!$A:$H,2,FALSE())</f>
        <v>Gregory Pham</v>
      </c>
      <c r="G1801" s="24">
        <f>VLOOKUP(E1801,Cleaned_CustomerTable!$A:$H,3,FALSE())</f>
        <v>63</v>
      </c>
      <c r="H1801" s="4" t="str">
        <f>VLOOKUP(E1801,Cleaned_CustomerTable!$A:$H,8,FALSE())</f>
        <v>Gold</v>
      </c>
      <c r="I1801" s="4" t="str">
        <f>VLOOKUP(E1801,Cleaned_CustomerTable!$A:$H,6,FALSE())</f>
        <v>Kansas</v>
      </c>
      <c r="J1801" s="4" t="str">
        <f>Cleaned_SalesTable!D1801</f>
        <v>PROD99</v>
      </c>
      <c r="K1801" s="4" t="str">
        <f>VLOOKUP(J1801,Cleaned_ProductTable!$A:$F,2,FALSE())</f>
        <v>Stainless Steel Cookware Set</v>
      </c>
      <c r="L1801" s="4" t="str">
        <f>VLOOKUP(J1801,Cleaned_ProductTable!$A:$F,3,FALSE())</f>
        <v>Home</v>
      </c>
      <c r="M1801" s="4" t="str">
        <f>VLOOKUP(J1801,Cleaned_ProductTable!$A:$F,4,FALSE())</f>
        <v>Campbell Ltd</v>
      </c>
      <c r="N1801" s="4">
        <f>VLOOKUP(J1801,Cleaned_ProductTable!$A:$F,5,FALSE())</f>
        <v>201.41</v>
      </c>
      <c r="O1801" s="4" t="str">
        <f>Cleaned_SalesTable!E1801</f>
        <v>STORE8</v>
      </c>
      <c r="P1801" s="4" t="str">
        <f>VLOOKUP(O1801,Cleaned_StoreTable!$A:$F,2,FALSE())</f>
        <v>Bean, Jones and Park</v>
      </c>
      <c r="Q1801" s="4" t="str">
        <f>VLOOKUP(O1801,Cleaned_StoreTable!$A:$F,3,FALSE())</f>
        <v>West</v>
      </c>
      <c r="R1801" s="4" t="str">
        <f>VLOOKUP(O1801,Cleaned_StoreTable!$A:$F,5,FALSE())</f>
        <v>Online</v>
      </c>
      <c r="S1801" s="4">
        <f>Cleaned_SalesTable!F1801</f>
        <v>3</v>
      </c>
      <c r="T1801" s="9">
        <f>Cleaned_SalesTable!G1801</f>
        <v>561.44000000000005</v>
      </c>
      <c r="U1801" s="8">
        <f>Cleaned_SalesTable!H1801</f>
        <v>0.2</v>
      </c>
      <c r="V1801" s="4" t="str">
        <f>Cleaned_SalesTable!I1801</f>
        <v>COD</v>
      </c>
      <c r="W1801" s="9">
        <f>Cleaned_SalesTable!J1801</f>
        <v>1347.4559999999999</v>
      </c>
      <c r="X1801" s="9">
        <f t="shared" si="170"/>
        <v>604.23</v>
      </c>
      <c r="Y1801" s="9">
        <f t="shared" si="171"/>
        <v>743.23</v>
      </c>
      <c r="Z1801" s="10">
        <f t="shared" si="172"/>
        <v>0.55159999999999998</v>
      </c>
      <c r="AA1801" s="4" t="str">
        <f t="shared" si="173"/>
        <v>High Value</v>
      </c>
    </row>
    <row r="1802" spans="1:27" ht="15" customHeight="1" x14ac:dyDescent="0.3">
      <c r="A1802" s="4" t="str">
        <f>Cleaned_SalesTable!A1802</f>
        <v>SALE1800</v>
      </c>
      <c r="B1802" s="26">
        <f>Cleaned_SalesTable!B1802</f>
        <v>45249</v>
      </c>
      <c r="C1802" s="4" t="str">
        <f t="shared" si="168"/>
        <v>Nov-2023</v>
      </c>
      <c r="D1802" s="24">
        <f t="shared" si="169"/>
        <v>2023</v>
      </c>
      <c r="E1802" s="4" t="str">
        <f>Cleaned_SalesTable!C1802</f>
        <v>CUST1281</v>
      </c>
      <c r="F1802" s="4" t="str">
        <f>VLOOKUP(E1802,Cleaned_CustomerTable!$A:$H,2,FALSE())</f>
        <v>Brittany Watson</v>
      </c>
      <c r="G1802" s="24">
        <f>VLOOKUP(E1802,Cleaned_CustomerTable!$A:$H,3,FALSE())</f>
        <v>59</v>
      </c>
      <c r="H1802" s="4" t="str">
        <f>VLOOKUP(E1802,Cleaned_CustomerTable!$A:$H,8,FALSE())</f>
        <v>Platinum</v>
      </c>
      <c r="I1802" s="4" t="str">
        <f>VLOOKUP(E1802,Cleaned_CustomerTable!$A:$H,6,FALSE())</f>
        <v>Connecticut</v>
      </c>
      <c r="J1802" s="4" t="str">
        <f>Cleaned_SalesTable!D1802</f>
        <v>PROD72</v>
      </c>
      <c r="K1802" s="4" t="str">
        <f>VLOOKUP(J1802,Cleaned_ProductTable!$A:$F,2,FALSE())</f>
        <v>Professional Jump Rope</v>
      </c>
      <c r="L1802" s="4" t="str">
        <f>VLOOKUP(J1802,Cleaned_ProductTable!$A:$F,3,FALSE())</f>
        <v>Sports</v>
      </c>
      <c r="M1802" s="4" t="str">
        <f>VLOOKUP(J1802,Cleaned_ProductTable!$A:$F,4,FALSE())</f>
        <v>Davis PLC</v>
      </c>
      <c r="N1802" s="4">
        <f>VLOOKUP(J1802,Cleaned_ProductTable!$A:$F,5,FALSE())</f>
        <v>477.61</v>
      </c>
      <c r="O1802" s="4" t="str">
        <f>Cleaned_SalesTable!E1802</f>
        <v>STORE8</v>
      </c>
      <c r="P1802" s="4" t="str">
        <f>VLOOKUP(O1802,Cleaned_StoreTable!$A:$F,2,FALSE())</f>
        <v>Bean, Jones and Park</v>
      </c>
      <c r="Q1802" s="4" t="str">
        <f>VLOOKUP(O1802,Cleaned_StoreTable!$A:$F,3,FALSE())</f>
        <v>West</v>
      </c>
      <c r="R1802" s="4" t="str">
        <f>VLOOKUP(O1802,Cleaned_StoreTable!$A:$F,5,FALSE())</f>
        <v>Online</v>
      </c>
      <c r="S1802" s="4">
        <f>Cleaned_SalesTable!F1802</f>
        <v>4</v>
      </c>
      <c r="T1802" s="9">
        <f>Cleaned_SalesTable!G1802</f>
        <v>214.37</v>
      </c>
      <c r="U1802" s="8">
        <f>Cleaned_SalesTable!H1802</f>
        <v>0.11</v>
      </c>
      <c r="V1802" s="4" t="str">
        <f>Cleaned_SalesTable!I1802</f>
        <v>COD</v>
      </c>
      <c r="W1802" s="9">
        <f>Cleaned_SalesTable!J1802</f>
        <v>763.15719999999999</v>
      </c>
      <c r="X1802" s="9">
        <f t="shared" si="170"/>
        <v>1910.44</v>
      </c>
      <c r="Y1802" s="9">
        <f t="shared" si="171"/>
        <v>-1147.28</v>
      </c>
      <c r="Z1802" s="10">
        <f t="shared" si="172"/>
        <v>-1.5033000000000001</v>
      </c>
      <c r="AA1802" s="4" t="str">
        <f t="shared" si="173"/>
        <v>Standard</v>
      </c>
    </row>
    <row r="1803" spans="1:27" ht="15" customHeight="1" x14ac:dyDescent="0.3">
      <c r="A1803" s="4" t="str">
        <f>Cleaned_SalesTable!A1803</f>
        <v>SALE1801</v>
      </c>
      <c r="B1803" s="26">
        <f>Cleaned_SalesTable!B1803</f>
        <v>45741</v>
      </c>
      <c r="C1803" s="4" t="str">
        <f t="shared" si="168"/>
        <v>Mar-2025</v>
      </c>
      <c r="D1803" s="24">
        <f t="shared" si="169"/>
        <v>2025</v>
      </c>
      <c r="E1803" s="4" t="str">
        <f>Cleaned_SalesTable!C1803</f>
        <v>CUST1417</v>
      </c>
      <c r="F1803" s="4" t="str">
        <f>VLOOKUP(E1803,Cleaned_CustomerTable!$A:$H,2,FALSE())</f>
        <v>Karen King</v>
      </c>
      <c r="G1803" s="24">
        <f>VLOOKUP(E1803,Cleaned_CustomerTable!$A:$H,3,FALSE())</f>
        <v>64</v>
      </c>
      <c r="H1803" s="4" t="str">
        <f>VLOOKUP(E1803,Cleaned_CustomerTable!$A:$H,8,FALSE())</f>
        <v>Bronze</v>
      </c>
      <c r="I1803" s="4" t="str">
        <f>VLOOKUP(E1803,Cleaned_CustomerTable!$A:$H,6,FALSE())</f>
        <v>North Carolina</v>
      </c>
      <c r="J1803" s="4" t="str">
        <f>Cleaned_SalesTable!D1803</f>
        <v>PROD17</v>
      </c>
      <c r="K1803" s="4" t="str">
        <f>VLOOKUP(J1803,Cleaned_ProductTable!$A:$F,2,FALSE())</f>
        <v>Soccer Training Cone Set</v>
      </c>
      <c r="L1803" s="4" t="str">
        <f>VLOOKUP(J1803,Cleaned_ProductTable!$A:$F,3,FALSE())</f>
        <v>Sports</v>
      </c>
      <c r="M1803" s="4" t="str">
        <f>VLOOKUP(J1803,Cleaned_ProductTable!$A:$F,4,FALSE())</f>
        <v>Ford, Murphy and Wilson</v>
      </c>
      <c r="N1803" s="4">
        <f>VLOOKUP(J1803,Cleaned_ProductTable!$A:$F,5,FALSE())</f>
        <v>144.53</v>
      </c>
      <c r="O1803" s="4" t="str">
        <f>Cleaned_SalesTable!E1803</f>
        <v>STORE16</v>
      </c>
      <c r="P1803" s="4" t="str">
        <f>VLOOKUP(O1803,Cleaned_StoreTable!$A:$F,2,FALSE())</f>
        <v>Frederick-Wright</v>
      </c>
      <c r="Q1803" s="4" t="str">
        <f>VLOOKUP(O1803,Cleaned_StoreTable!$A:$F,3,FALSE())</f>
        <v>West</v>
      </c>
      <c r="R1803" s="4" t="str">
        <f>VLOOKUP(O1803,Cleaned_StoreTable!$A:$F,5,FALSE())</f>
        <v>Flagship</v>
      </c>
      <c r="S1803" s="4">
        <f>Cleaned_SalesTable!F1803</f>
        <v>3</v>
      </c>
      <c r="T1803" s="9">
        <f>Cleaned_SalesTable!G1803</f>
        <v>123.74</v>
      </c>
      <c r="U1803" s="8">
        <f>Cleaned_SalesTable!H1803</f>
        <v>0.23</v>
      </c>
      <c r="V1803" s="4" t="str">
        <f>Cleaned_SalesTable!I1803</f>
        <v>PayPal</v>
      </c>
      <c r="W1803" s="9">
        <f>Cleaned_SalesTable!J1803</f>
        <v>285.83940000000001</v>
      </c>
      <c r="X1803" s="9">
        <f t="shared" si="170"/>
        <v>433.59</v>
      </c>
      <c r="Y1803" s="9">
        <f t="shared" si="171"/>
        <v>-147.75</v>
      </c>
      <c r="Z1803" s="10">
        <f t="shared" si="172"/>
        <v>-0.51690000000000003</v>
      </c>
      <c r="AA1803" s="4" t="str">
        <f t="shared" si="173"/>
        <v>Standard</v>
      </c>
    </row>
    <row r="1804" spans="1:27" ht="15" customHeight="1" x14ac:dyDescent="0.3">
      <c r="A1804" s="4" t="str">
        <f>Cleaned_SalesTable!A1804</f>
        <v>SALE1802</v>
      </c>
      <c r="B1804" s="26">
        <f>Cleaned_SalesTable!B1804</f>
        <v>45427</v>
      </c>
      <c r="C1804" s="4" t="str">
        <f t="shared" si="168"/>
        <v>May-2024</v>
      </c>
      <c r="D1804" s="24">
        <f t="shared" si="169"/>
        <v>2024</v>
      </c>
      <c r="E1804" s="4" t="str">
        <f>Cleaned_SalesTable!C1804</f>
        <v>CUST1013</v>
      </c>
      <c r="F1804" s="4" t="str">
        <f>VLOOKUP(E1804,Cleaned_CustomerTable!$A:$H,2,FALSE())</f>
        <v>Nathan Hernandez</v>
      </c>
      <c r="G1804" s="24">
        <f>VLOOKUP(E1804,Cleaned_CustomerTable!$A:$H,3,FALSE())</f>
        <v>32</v>
      </c>
      <c r="H1804" s="4" t="str">
        <f>VLOOKUP(E1804,Cleaned_CustomerTable!$A:$H,8,FALSE())</f>
        <v>Silver</v>
      </c>
      <c r="I1804" s="4" t="str">
        <f>VLOOKUP(E1804,Cleaned_CustomerTable!$A:$H,6,FALSE())</f>
        <v>Montana</v>
      </c>
      <c r="J1804" s="4" t="str">
        <f>Cleaned_SalesTable!D1804</f>
        <v>PROD67</v>
      </c>
      <c r="K1804" s="4" t="str">
        <f>VLOOKUP(J1804,Cleaned_ProductTable!$A:$F,2,FALSE())</f>
        <v>Smart LED Light Strip</v>
      </c>
      <c r="L1804" s="4" t="str">
        <f>VLOOKUP(J1804,Cleaned_ProductTable!$A:$F,3,FALSE())</f>
        <v>Electronics</v>
      </c>
      <c r="M1804" s="4" t="str">
        <f>VLOOKUP(J1804,Cleaned_ProductTable!$A:$F,4,FALSE())</f>
        <v>Flores-Davis</v>
      </c>
      <c r="N1804" s="4">
        <f>VLOOKUP(J1804,Cleaned_ProductTable!$A:$F,5,FALSE())</f>
        <v>349.17</v>
      </c>
      <c r="O1804" s="4" t="str">
        <f>Cleaned_SalesTable!E1804</f>
        <v>STORE11</v>
      </c>
      <c r="P1804" s="4" t="str">
        <f>VLOOKUP(O1804,Cleaned_StoreTable!$A:$F,2,FALSE())</f>
        <v>Aguirre-Keller</v>
      </c>
      <c r="Q1804" s="4" t="str">
        <f>VLOOKUP(O1804,Cleaned_StoreTable!$A:$F,3,FALSE())</f>
        <v>South</v>
      </c>
      <c r="R1804" s="4" t="str">
        <f>VLOOKUP(O1804,Cleaned_StoreTable!$A:$F,5,FALSE())</f>
        <v>Online</v>
      </c>
      <c r="S1804" s="4">
        <f>Cleaned_SalesTable!F1804</f>
        <v>4</v>
      </c>
      <c r="T1804" s="9">
        <f>Cleaned_SalesTable!G1804</f>
        <v>645.71</v>
      </c>
      <c r="U1804" s="8">
        <f>Cleaned_SalesTable!H1804</f>
        <v>0.1</v>
      </c>
      <c r="V1804" s="4" t="str">
        <f>Cleaned_SalesTable!I1804</f>
        <v>PayPal</v>
      </c>
      <c r="W1804" s="9">
        <f>Cleaned_SalesTable!J1804</f>
        <v>2324.556</v>
      </c>
      <c r="X1804" s="9">
        <f t="shared" si="170"/>
        <v>1396.68</v>
      </c>
      <c r="Y1804" s="9">
        <f t="shared" si="171"/>
        <v>927.88</v>
      </c>
      <c r="Z1804" s="10">
        <f t="shared" si="172"/>
        <v>0.3992</v>
      </c>
      <c r="AA1804" s="4" t="str">
        <f t="shared" si="173"/>
        <v>High Value</v>
      </c>
    </row>
    <row r="1805" spans="1:27" ht="15" customHeight="1" x14ac:dyDescent="0.3">
      <c r="A1805" s="4" t="str">
        <f>Cleaned_SalesTable!A1805</f>
        <v>SALE1803</v>
      </c>
      <c r="B1805" s="26">
        <f>Cleaned_SalesTable!B1805</f>
        <v>45736</v>
      </c>
      <c r="C1805" s="4" t="str">
        <f t="shared" si="168"/>
        <v>Mar-2025</v>
      </c>
      <c r="D1805" s="24">
        <f t="shared" si="169"/>
        <v>2025</v>
      </c>
      <c r="E1805" s="4" t="str">
        <f>Cleaned_SalesTable!C1805</f>
        <v>CUST1033</v>
      </c>
      <c r="F1805" s="4" t="str">
        <f>VLOOKUP(E1805,Cleaned_CustomerTable!$A:$H,2,FALSE())</f>
        <v>Robert Jones Dds</v>
      </c>
      <c r="G1805" s="24">
        <f>VLOOKUP(E1805,Cleaned_CustomerTable!$A:$H,3,FALSE())</f>
        <v>25</v>
      </c>
      <c r="H1805" s="4" t="str">
        <f>VLOOKUP(E1805,Cleaned_CustomerTable!$A:$H,8,FALSE())</f>
        <v>Platinum</v>
      </c>
      <c r="I1805" s="4" t="str">
        <f>VLOOKUP(E1805,Cleaned_CustomerTable!$A:$H,6,FALSE())</f>
        <v>Oklahoma</v>
      </c>
      <c r="J1805" s="4" t="str">
        <f>Cleaned_SalesTable!D1805</f>
        <v>PROD21</v>
      </c>
      <c r="K1805" s="4" t="str">
        <f>VLOOKUP(J1805,Cleaned_ProductTable!$A:$F,2,FALSE())</f>
        <v>Multi-Purpose Storage Box</v>
      </c>
      <c r="L1805" s="4" t="str">
        <f>VLOOKUP(J1805,Cleaned_ProductTable!$A:$F,3,FALSE())</f>
        <v>Home</v>
      </c>
      <c r="M1805" s="4" t="str">
        <f>VLOOKUP(J1805,Cleaned_ProductTable!$A:$F,4,FALSE())</f>
        <v>Gardner-Montes</v>
      </c>
      <c r="N1805" s="4">
        <f>VLOOKUP(J1805,Cleaned_ProductTable!$A:$F,5,FALSE())</f>
        <v>123.46</v>
      </c>
      <c r="O1805" s="4" t="str">
        <f>Cleaned_SalesTable!E1805</f>
        <v>STORE12</v>
      </c>
      <c r="P1805" s="4" t="str">
        <f>VLOOKUP(O1805,Cleaned_StoreTable!$A:$F,2,FALSE())</f>
        <v>Thomas, Bridges and Harris</v>
      </c>
      <c r="Q1805" s="4" t="str">
        <f>VLOOKUP(O1805,Cleaned_StoreTable!$A:$F,3,FALSE())</f>
        <v>North</v>
      </c>
      <c r="R1805" s="4" t="str">
        <f>VLOOKUP(O1805,Cleaned_StoreTable!$A:$F,5,FALSE())</f>
        <v>Online</v>
      </c>
      <c r="S1805" s="4">
        <f>Cleaned_SalesTable!F1805</f>
        <v>3</v>
      </c>
      <c r="T1805" s="9">
        <f>Cleaned_SalesTable!G1805</f>
        <v>587.12</v>
      </c>
      <c r="U1805" s="8">
        <f>Cleaned_SalesTable!H1805</f>
        <v>0.3</v>
      </c>
      <c r="V1805" s="4" t="str">
        <f>Cleaned_SalesTable!I1805</f>
        <v>Credit Card</v>
      </c>
      <c r="W1805" s="9">
        <f>Cleaned_SalesTable!J1805</f>
        <v>1232.952</v>
      </c>
      <c r="X1805" s="9">
        <f t="shared" si="170"/>
        <v>370.38</v>
      </c>
      <c r="Y1805" s="9">
        <f t="shared" si="171"/>
        <v>862.57</v>
      </c>
      <c r="Z1805" s="10">
        <f t="shared" si="172"/>
        <v>0.6996</v>
      </c>
      <c r="AA1805" s="4" t="str">
        <f t="shared" si="173"/>
        <v>High Value</v>
      </c>
    </row>
    <row r="1806" spans="1:27" ht="15" customHeight="1" x14ac:dyDescent="0.3">
      <c r="A1806" s="4" t="str">
        <f>Cleaned_SalesTable!A1806</f>
        <v>SALE1804</v>
      </c>
      <c r="B1806" s="26">
        <f>Cleaned_SalesTable!B1806</f>
        <v>45941</v>
      </c>
      <c r="C1806" s="4" t="str">
        <f t="shared" si="168"/>
        <v>Oct-2025</v>
      </c>
      <c r="D1806" s="24">
        <f t="shared" si="169"/>
        <v>2025</v>
      </c>
      <c r="E1806" s="4" t="str">
        <f>Cleaned_SalesTable!C1806</f>
        <v>CUST1241</v>
      </c>
      <c r="F1806" s="4" t="str">
        <f>VLOOKUP(E1806,Cleaned_CustomerTable!$A:$H,2,FALSE())</f>
        <v>Mr. William Horton</v>
      </c>
      <c r="G1806" s="24">
        <f>VLOOKUP(E1806,Cleaned_CustomerTable!$A:$H,3,FALSE())</f>
        <v>31</v>
      </c>
      <c r="H1806" s="4" t="str">
        <f>VLOOKUP(E1806,Cleaned_CustomerTable!$A:$H,8,FALSE())</f>
        <v>Platinum</v>
      </c>
      <c r="I1806" s="4" t="str">
        <f>VLOOKUP(E1806,Cleaned_CustomerTable!$A:$H,6,FALSE())</f>
        <v>Virginia</v>
      </c>
      <c r="J1806" s="4" t="str">
        <f>Cleaned_SalesTable!D1806</f>
        <v>PROD25</v>
      </c>
      <c r="K1806" s="4" t="str">
        <f>VLOOKUP(J1806,Cleaned_ProductTable!$A:$F,2,FALSE())</f>
        <v>Women's Scarf Set</v>
      </c>
      <c r="L1806" s="4" t="str">
        <f>VLOOKUP(J1806,Cleaned_ProductTable!$A:$F,3,FALSE())</f>
        <v>Clothing</v>
      </c>
      <c r="M1806" s="4" t="str">
        <f>VLOOKUP(J1806,Cleaned_ProductTable!$A:$F,4,FALSE())</f>
        <v>Brown and Sons</v>
      </c>
      <c r="N1806" s="4">
        <f>VLOOKUP(J1806,Cleaned_ProductTable!$A:$F,5,FALSE())</f>
        <v>174.02</v>
      </c>
      <c r="O1806" s="4" t="str">
        <f>Cleaned_SalesTable!E1806</f>
        <v>STORE18</v>
      </c>
      <c r="P1806" s="4" t="str">
        <f>VLOOKUP(O1806,Cleaned_StoreTable!$A:$F,2,FALSE())</f>
        <v>Guerrero-Schmitt</v>
      </c>
      <c r="Q1806" s="4" t="str">
        <f>VLOOKUP(O1806,Cleaned_StoreTable!$A:$F,3,FALSE())</f>
        <v>East</v>
      </c>
      <c r="R1806" s="4" t="str">
        <f>VLOOKUP(O1806,Cleaned_StoreTable!$A:$F,5,FALSE())</f>
        <v>Flagship</v>
      </c>
      <c r="S1806" s="4">
        <f>Cleaned_SalesTable!F1806</f>
        <v>1</v>
      </c>
      <c r="T1806" s="9">
        <f>Cleaned_SalesTable!G1806</f>
        <v>401.18</v>
      </c>
      <c r="U1806" s="8">
        <f>Cleaned_SalesTable!H1806</f>
        <v>0.15</v>
      </c>
      <c r="V1806" s="4" t="str">
        <f>Cleaned_SalesTable!I1806</f>
        <v>COD</v>
      </c>
      <c r="W1806" s="9">
        <f>Cleaned_SalesTable!J1806</f>
        <v>341.00299999999999</v>
      </c>
      <c r="X1806" s="9">
        <f t="shared" si="170"/>
        <v>174.02</v>
      </c>
      <c r="Y1806" s="9">
        <f t="shared" si="171"/>
        <v>166.98</v>
      </c>
      <c r="Z1806" s="10">
        <f t="shared" si="172"/>
        <v>0.48970000000000002</v>
      </c>
      <c r="AA1806" s="4" t="str">
        <f t="shared" si="173"/>
        <v>Standard</v>
      </c>
    </row>
    <row r="1807" spans="1:27" ht="15" customHeight="1" x14ac:dyDescent="0.3">
      <c r="A1807" s="4" t="str">
        <f>Cleaned_SalesTable!A1807</f>
        <v>SALE1805</v>
      </c>
      <c r="B1807" s="26">
        <f>Cleaned_SalesTable!B1807</f>
        <v>45486</v>
      </c>
      <c r="C1807" s="4" t="str">
        <f t="shared" si="168"/>
        <v>Jul-2024</v>
      </c>
      <c r="D1807" s="24">
        <f t="shared" si="169"/>
        <v>2024</v>
      </c>
      <c r="E1807" s="4" t="str">
        <f>Cleaned_SalesTable!C1807</f>
        <v>CUST1366</v>
      </c>
      <c r="F1807" s="4" t="str">
        <f>VLOOKUP(E1807,Cleaned_CustomerTable!$A:$H,2,FALSE())</f>
        <v>Mallory Allen</v>
      </c>
      <c r="G1807" s="24">
        <f>VLOOKUP(E1807,Cleaned_CustomerTable!$A:$H,3,FALSE())</f>
        <v>40</v>
      </c>
      <c r="H1807" s="4" t="str">
        <f>VLOOKUP(E1807,Cleaned_CustomerTable!$A:$H,8,FALSE())</f>
        <v>Platinum</v>
      </c>
      <c r="I1807" s="4" t="str">
        <f>VLOOKUP(E1807,Cleaned_CustomerTable!$A:$H,6,FALSE())</f>
        <v>Alabama</v>
      </c>
      <c r="J1807" s="4" t="str">
        <f>Cleaned_SalesTable!D1807</f>
        <v>PROD58</v>
      </c>
      <c r="K1807" s="4" t="str">
        <f>VLOOKUP(J1807,Cleaned_ProductTable!$A:$F,2,FALSE())</f>
        <v>Womens Cotton Scarf</v>
      </c>
      <c r="L1807" s="4" t="str">
        <f>VLOOKUP(J1807,Cleaned_ProductTable!$A:$F,3,FALSE())</f>
        <v>Clothing</v>
      </c>
      <c r="M1807" s="4" t="str">
        <f>VLOOKUP(J1807,Cleaned_ProductTable!$A:$F,4,FALSE())</f>
        <v>Shepherd-Gould</v>
      </c>
      <c r="N1807" s="4">
        <f>VLOOKUP(J1807,Cleaned_ProductTable!$A:$F,5,FALSE())</f>
        <v>113.83</v>
      </c>
      <c r="O1807" s="4" t="str">
        <f>Cleaned_SalesTable!E1807</f>
        <v>STORE18</v>
      </c>
      <c r="P1807" s="4" t="str">
        <f>VLOOKUP(O1807,Cleaned_StoreTable!$A:$F,2,FALSE())</f>
        <v>Guerrero-Schmitt</v>
      </c>
      <c r="Q1807" s="4" t="str">
        <f>VLOOKUP(O1807,Cleaned_StoreTable!$A:$F,3,FALSE())</f>
        <v>East</v>
      </c>
      <c r="R1807" s="4" t="str">
        <f>VLOOKUP(O1807,Cleaned_StoreTable!$A:$F,5,FALSE())</f>
        <v>Flagship</v>
      </c>
      <c r="S1807" s="4">
        <f>Cleaned_SalesTable!F1807</f>
        <v>3</v>
      </c>
      <c r="T1807" s="9">
        <f>Cleaned_SalesTable!G1807</f>
        <v>658.33</v>
      </c>
      <c r="U1807" s="8">
        <f>Cleaned_SalesTable!H1807</f>
        <v>0.12</v>
      </c>
      <c r="V1807" s="4" t="str">
        <f>Cleaned_SalesTable!I1807</f>
        <v>COD</v>
      </c>
      <c r="W1807" s="9">
        <f>Cleaned_SalesTable!J1807</f>
        <v>1737.9911999999999</v>
      </c>
      <c r="X1807" s="9">
        <f t="shared" si="170"/>
        <v>341.49</v>
      </c>
      <c r="Y1807" s="9">
        <f t="shared" si="171"/>
        <v>1396.5</v>
      </c>
      <c r="Z1807" s="10">
        <f t="shared" si="172"/>
        <v>0.80349999999999999</v>
      </c>
      <c r="AA1807" s="4" t="str">
        <f t="shared" si="173"/>
        <v>High Value</v>
      </c>
    </row>
    <row r="1808" spans="1:27" ht="15" customHeight="1" x14ac:dyDescent="0.3">
      <c r="A1808" s="4" t="str">
        <f>Cleaned_SalesTable!A1808</f>
        <v>SALE1806</v>
      </c>
      <c r="B1808" s="26">
        <f>Cleaned_SalesTable!B1808</f>
        <v>45474</v>
      </c>
      <c r="C1808" s="4" t="str">
        <f t="shared" si="168"/>
        <v>Jul-2024</v>
      </c>
      <c r="D1808" s="24">
        <f t="shared" si="169"/>
        <v>2024</v>
      </c>
      <c r="E1808" s="4" t="str">
        <f>Cleaned_SalesTable!C1808</f>
        <v>CUST1201</v>
      </c>
      <c r="F1808" s="4" t="str">
        <f>VLOOKUP(E1808,Cleaned_CustomerTable!$A:$H,2,FALSE())</f>
        <v>Mary Boyd</v>
      </c>
      <c r="G1808" s="24">
        <f>VLOOKUP(E1808,Cleaned_CustomerTable!$A:$H,3,FALSE())</f>
        <v>25</v>
      </c>
      <c r="H1808" s="4" t="str">
        <f>VLOOKUP(E1808,Cleaned_CustomerTable!$A:$H,8,FALSE())</f>
        <v>Bronze</v>
      </c>
      <c r="I1808" s="4" t="str">
        <f>VLOOKUP(E1808,Cleaned_CustomerTable!$A:$H,6,FALSE())</f>
        <v>Michigan</v>
      </c>
      <c r="J1808" s="4" t="str">
        <f>Cleaned_SalesTable!D1808</f>
        <v>PROD49</v>
      </c>
      <c r="K1808" s="4" t="str">
        <f>VLOOKUP(J1808,Cleaned_ProductTable!$A:$F,2,FALSE())</f>
        <v>Men's Roll-On Perfume</v>
      </c>
      <c r="L1808" s="4" t="str">
        <f>VLOOKUP(J1808,Cleaned_ProductTable!$A:$F,3,FALSE())</f>
        <v>Beauty</v>
      </c>
      <c r="M1808" s="4" t="str">
        <f>VLOOKUP(J1808,Cleaned_ProductTable!$A:$F,4,FALSE())</f>
        <v>Sullivan and Sons</v>
      </c>
      <c r="N1808" s="4">
        <f>VLOOKUP(J1808,Cleaned_ProductTable!$A:$F,5,FALSE())</f>
        <v>43.29</v>
      </c>
      <c r="O1808" s="4" t="str">
        <f>Cleaned_SalesTable!E1808</f>
        <v>STORE11</v>
      </c>
      <c r="P1808" s="4" t="str">
        <f>VLOOKUP(O1808,Cleaned_StoreTable!$A:$F,2,FALSE())</f>
        <v>Aguirre-Keller</v>
      </c>
      <c r="Q1808" s="4" t="str">
        <f>VLOOKUP(O1808,Cleaned_StoreTable!$A:$F,3,FALSE())</f>
        <v>South</v>
      </c>
      <c r="R1808" s="4" t="str">
        <f>VLOOKUP(O1808,Cleaned_StoreTable!$A:$F,5,FALSE())</f>
        <v>Online</v>
      </c>
      <c r="S1808" s="4">
        <f>Cleaned_SalesTable!F1808</f>
        <v>4</v>
      </c>
      <c r="T1808" s="9">
        <f>Cleaned_SalesTable!G1808</f>
        <v>450.3</v>
      </c>
      <c r="U1808" s="8">
        <f>Cleaned_SalesTable!H1808</f>
        <v>0.02</v>
      </c>
      <c r="V1808" s="4" t="str">
        <f>Cleaned_SalesTable!I1808</f>
        <v>Credit Card</v>
      </c>
      <c r="W1808" s="9">
        <f>Cleaned_SalesTable!J1808</f>
        <v>1765.1759999999999</v>
      </c>
      <c r="X1808" s="9">
        <f t="shared" si="170"/>
        <v>173.16</v>
      </c>
      <c r="Y1808" s="9">
        <f t="shared" si="171"/>
        <v>1592.02</v>
      </c>
      <c r="Z1808" s="10">
        <f t="shared" si="172"/>
        <v>0.90190000000000003</v>
      </c>
      <c r="AA1808" s="4" t="str">
        <f t="shared" si="173"/>
        <v>High Value</v>
      </c>
    </row>
    <row r="1809" spans="1:27" ht="15" customHeight="1" x14ac:dyDescent="0.3">
      <c r="A1809" s="4" t="str">
        <f>Cleaned_SalesTable!A1809</f>
        <v>SALE1807</v>
      </c>
      <c r="B1809" s="26">
        <f>Cleaned_SalesTable!B1809</f>
        <v>45757</v>
      </c>
      <c r="C1809" s="4" t="str">
        <f t="shared" si="168"/>
        <v>Apr-2025</v>
      </c>
      <c r="D1809" s="24">
        <f t="shared" si="169"/>
        <v>2025</v>
      </c>
      <c r="E1809" s="4" t="str">
        <f>Cleaned_SalesTable!C1809</f>
        <v>CUST1145</v>
      </c>
      <c r="F1809" s="4" t="str">
        <f>VLOOKUP(E1809,Cleaned_CustomerTable!$A:$H,2,FALSE())</f>
        <v>Cameron Simpson</v>
      </c>
      <c r="G1809" s="24">
        <f>VLOOKUP(E1809,Cleaned_CustomerTable!$A:$H,3,FALSE())</f>
        <v>46</v>
      </c>
      <c r="H1809" s="4" t="str">
        <f>VLOOKUP(E1809,Cleaned_CustomerTable!$A:$H,8,FALSE())</f>
        <v>Platinum</v>
      </c>
      <c r="I1809" s="4" t="str">
        <f>VLOOKUP(E1809,Cleaned_CustomerTable!$A:$H,6,FALSE())</f>
        <v>Indiana</v>
      </c>
      <c r="J1809" s="4" t="str">
        <f>Cleaned_SalesTable!D1809</f>
        <v>PROD94</v>
      </c>
      <c r="K1809" s="4" t="str">
        <f>VLOOKUP(J1809,Cleaned_ProductTable!$A:$F,2,FALSE())</f>
        <v>Vitamin E Body Lotion</v>
      </c>
      <c r="L1809" s="4" t="str">
        <f>VLOOKUP(J1809,Cleaned_ProductTable!$A:$F,3,FALSE())</f>
        <v>Beauty</v>
      </c>
      <c r="M1809" s="4" t="str">
        <f>VLOOKUP(J1809,Cleaned_ProductTable!$A:$F,4,FALSE())</f>
        <v>Hoffman-Williams</v>
      </c>
      <c r="N1809" s="4">
        <f>VLOOKUP(J1809,Cleaned_ProductTable!$A:$F,5,FALSE())</f>
        <v>358.47</v>
      </c>
      <c r="O1809" s="4" t="str">
        <f>Cleaned_SalesTable!E1809</f>
        <v>STORE10</v>
      </c>
      <c r="P1809" s="4" t="str">
        <f>VLOOKUP(O1809,Cleaned_StoreTable!$A:$F,2,FALSE())</f>
        <v>Hill, Wagner and Ballard</v>
      </c>
      <c r="Q1809" s="4" t="str">
        <f>VLOOKUP(O1809,Cleaned_StoreTable!$A:$F,3,FALSE())</f>
        <v>East</v>
      </c>
      <c r="R1809" s="4" t="str">
        <f>VLOOKUP(O1809,Cleaned_StoreTable!$A:$F,5,FALSE())</f>
        <v>Online</v>
      </c>
      <c r="S1809" s="4">
        <f>Cleaned_SalesTable!F1809</f>
        <v>4</v>
      </c>
      <c r="T1809" s="9">
        <f>Cleaned_SalesTable!G1809</f>
        <v>33.630000000000003</v>
      </c>
      <c r="U1809" s="8">
        <f>Cleaned_SalesTable!H1809</f>
        <v>0.05</v>
      </c>
      <c r="V1809" s="4" t="str">
        <f>Cleaned_SalesTable!I1809</f>
        <v>Credit Card</v>
      </c>
      <c r="W1809" s="9">
        <f>Cleaned_SalesTable!J1809</f>
        <v>127.794</v>
      </c>
      <c r="X1809" s="9">
        <f t="shared" si="170"/>
        <v>1433.88</v>
      </c>
      <c r="Y1809" s="9">
        <f t="shared" si="171"/>
        <v>-1306.0899999999999</v>
      </c>
      <c r="Z1809" s="10">
        <f t="shared" si="172"/>
        <v>-10.2203</v>
      </c>
      <c r="AA1809" s="4" t="str">
        <f t="shared" si="173"/>
        <v>Standard</v>
      </c>
    </row>
    <row r="1810" spans="1:27" ht="15" customHeight="1" x14ac:dyDescent="0.3">
      <c r="A1810" s="4" t="str">
        <f>Cleaned_SalesTable!A1810</f>
        <v>SALE1808</v>
      </c>
      <c r="B1810" s="26">
        <f>Cleaned_SalesTable!B1810</f>
        <v>45475</v>
      </c>
      <c r="C1810" s="4" t="str">
        <f t="shared" si="168"/>
        <v>Jul-2024</v>
      </c>
      <c r="D1810" s="24">
        <f t="shared" si="169"/>
        <v>2024</v>
      </c>
      <c r="E1810" s="4" t="str">
        <f>Cleaned_SalesTable!C1810</f>
        <v>CUST1035</v>
      </c>
      <c r="F1810" s="4" t="str">
        <f>VLOOKUP(E1810,Cleaned_CustomerTable!$A:$H,2,FALSE())</f>
        <v>Rachel Myers</v>
      </c>
      <c r="G1810" s="24">
        <f>VLOOKUP(E1810,Cleaned_CustomerTable!$A:$H,3,FALSE())</f>
        <v>52</v>
      </c>
      <c r="H1810" s="4" t="str">
        <f>VLOOKUP(E1810,Cleaned_CustomerTable!$A:$H,8,FALSE())</f>
        <v>Silver</v>
      </c>
      <c r="I1810" s="4" t="str">
        <f>VLOOKUP(E1810,Cleaned_CustomerTable!$A:$H,6,FALSE())</f>
        <v>North Dakota</v>
      </c>
      <c r="J1810" s="4" t="str">
        <f>Cleaned_SalesTable!D1810</f>
        <v>PROD16</v>
      </c>
      <c r="K1810" s="4" t="str">
        <f>VLOOKUP(J1810,Cleaned_ProductTable!$A:$F,2,FALSE())</f>
        <v>Beard Grooming Kit</v>
      </c>
      <c r="L1810" s="4" t="str">
        <f>VLOOKUP(J1810,Cleaned_ProductTable!$A:$F,3,FALSE())</f>
        <v>Beauty</v>
      </c>
      <c r="M1810" s="4" t="str">
        <f>VLOOKUP(J1810,Cleaned_ProductTable!$A:$F,4,FALSE())</f>
        <v>Erickson-Green</v>
      </c>
      <c r="N1810" s="4">
        <f>VLOOKUP(J1810,Cleaned_ProductTable!$A:$F,5,FALSE())</f>
        <v>337.42</v>
      </c>
      <c r="O1810" s="4" t="str">
        <f>Cleaned_SalesTable!E1810</f>
        <v>STORE0</v>
      </c>
      <c r="P1810" s="4" t="str">
        <f>VLOOKUP(O1810,Cleaned_StoreTable!$A:$F,2,FALSE())</f>
        <v>Rivera-Warner</v>
      </c>
      <c r="Q1810" s="4" t="str">
        <f>VLOOKUP(O1810,Cleaned_StoreTable!$A:$F,3,FALSE())</f>
        <v>East</v>
      </c>
      <c r="R1810" s="4" t="str">
        <f>VLOOKUP(O1810,Cleaned_StoreTable!$A:$F,5,FALSE())</f>
        <v>Flagship</v>
      </c>
      <c r="S1810" s="4">
        <f>Cleaned_SalesTable!F1810</f>
        <v>3</v>
      </c>
      <c r="T1810" s="9">
        <f>Cleaned_SalesTable!G1810</f>
        <v>168.89</v>
      </c>
      <c r="U1810" s="8">
        <f>Cleaned_SalesTable!H1810</f>
        <v>0.03</v>
      </c>
      <c r="V1810" s="4" t="str">
        <f>Cleaned_SalesTable!I1810</f>
        <v>COD</v>
      </c>
      <c r="W1810" s="9">
        <f>Cleaned_SalesTable!J1810</f>
        <v>491.4699</v>
      </c>
      <c r="X1810" s="9">
        <f t="shared" si="170"/>
        <v>1012.26</v>
      </c>
      <c r="Y1810" s="9">
        <f t="shared" si="171"/>
        <v>-520.79</v>
      </c>
      <c r="Z1810" s="10">
        <f t="shared" si="172"/>
        <v>-1.0597000000000001</v>
      </c>
      <c r="AA1810" s="4" t="str">
        <f t="shared" si="173"/>
        <v>Standard</v>
      </c>
    </row>
    <row r="1811" spans="1:27" ht="15" customHeight="1" x14ac:dyDescent="0.3">
      <c r="A1811" s="4" t="str">
        <f>Cleaned_SalesTable!A1811</f>
        <v>SALE1809</v>
      </c>
      <c r="B1811" s="26">
        <f>Cleaned_SalesTable!B1811</f>
        <v>45546</v>
      </c>
      <c r="C1811" s="4" t="str">
        <f t="shared" si="168"/>
        <v>Sep-2024</v>
      </c>
      <c r="D1811" s="24">
        <f t="shared" si="169"/>
        <v>2024</v>
      </c>
      <c r="E1811" s="4" t="str">
        <f>Cleaned_SalesTable!C1811</f>
        <v>CUST1095</v>
      </c>
      <c r="F1811" s="4" t="str">
        <f>VLOOKUP(E1811,Cleaned_CustomerTable!$A:$H,2,FALSE())</f>
        <v>Amy Fowler</v>
      </c>
      <c r="G1811" s="24">
        <f>VLOOKUP(E1811,Cleaned_CustomerTable!$A:$H,3,FALSE())</f>
        <v>62</v>
      </c>
      <c r="H1811" s="4" t="str">
        <f>VLOOKUP(E1811,Cleaned_CustomerTable!$A:$H,8,FALSE())</f>
        <v>Platinum</v>
      </c>
      <c r="I1811" s="4" t="str">
        <f>VLOOKUP(E1811,Cleaned_CustomerTable!$A:$H,6,FALSE())</f>
        <v>New York</v>
      </c>
      <c r="J1811" s="4" t="str">
        <f>Cleaned_SalesTable!D1811</f>
        <v>PROD60</v>
      </c>
      <c r="K1811" s="4" t="str">
        <f>VLOOKUP(J1811,Cleaned_ProductTable!$A:$F,2,FALSE())</f>
        <v>Luxury Perfume Spray</v>
      </c>
      <c r="L1811" s="4" t="str">
        <f>VLOOKUP(J1811,Cleaned_ProductTable!$A:$F,3,FALSE())</f>
        <v>Beauty</v>
      </c>
      <c r="M1811" s="4" t="str">
        <f>VLOOKUP(J1811,Cleaned_ProductTable!$A:$F,4,FALSE())</f>
        <v>Gibson, Green and Lopez</v>
      </c>
      <c r="N1811" s="4">
        <f>VLOOKUP(J1811,Cleaned_ProductTable!$A:$F,5,FALSE())</f>
        <v>482.75</v>
      </c>
      <c r="O1811" s="4" t="str">
        <f>Cleaned_SalesTable!E1811</f>
        <v>STORE11</v>
      </c>
      <c r="P1811" s="4" t="str">
        <f>VLOOKUP(O1811,Cleaned_StoreTable!$A:$F,2,FALSE())</f>
        <v>Aguirre-Keller</v>
      </c>
      <c r="Q1811" s="4" t="str">
        <f>VLOOKUP(O1811,Cleaned_StoreTable!$A:$F,3,FALSE())</f>
        <v>South</v>
      </c>
      <c r="R1811" s="4" t="str">
        <f>VLOOKUP(O1811,Cleaned_StoreTable!$A:$F,5,FALSE())</f>
        <v>Online</v>
      </c>
      <c r="S1811" s="4">
        <f>Cleaned_SalesTable!F1811</f>
        <v>1</v>
      </c>
      <c r="T1811" s="9">
        <f>Cleaned_SalesTable!G1811</f>
        <v>141.85</v>
      </c>
      <c r="U1811" s="8">
        <f>Cleaned_SalesTable!H1811</f>
        <v>0.06</v>
      </c>
      <c r="V1811" s="4" t="str">
        <f>Cleaned_SalesTable!I1811</f>
        <v>PayPal</v>
      </c>
      <c r="W1811" s="9">
        <f>Cleaned_SalesTable!J1811</f>
        <v>133.339</v>
      </c>
      <c r="X1811" s="9">
        <f t="shared" si="170"/>
        <v>482.75</v>
      </c>
      <c r="Y1811" s="9">
        <f t="shared" si="171"/>
        <v>-349.41</v>
      </c>
      <c r="Z1811" s="10">
        <f t="shared" si="172"/>
        <v>-2.6204999999999998</v>
      </c>
      <c r="AA1811" s="4" t="str">
        <f t="shared" si="173"/>
        <v>Standard</v>
      </c>
    </row>
    <row r="1812" spans="1:27" ht="15" customHeight="1" x14ac:dyDescent="0.3">
      <c r="A1812" s="4" t="str">
        <f>Cleaned_SalesTable!A1812</f>
        <v>SALE1810</v>
      </c>
      <c r="B1812" s="26">
        <f>Cleaned_SalesTable!B1812</f>
        <v>45520</v>
      </c>
      <c r="C1812" s="4" t="str">
        <f t="shared" si="168"/>
        <v>Aug-2024</v>
      </c>
      <c r="D1812" s="24">
        <f t="shared" si="169"/>
        <v>2024</v>
      </c>
      <c r="E1812" s="4" t="str">
        <f>Cleaned_SalesTable!C1812</f>
        <v>CUST1306</v>
      </c>
      <c r="F1812" s="4" t="str">
        <f>VLOOKUP(E1812,Cleaned_CustomerTable!$A:$H,2,FALSE())</f>
        <v>Angela Robinson</v>
      </c>
      <c r="G1812" s="24">
        <f>VLOOKUP(E1812,Cleaned_CustomerTable!$A:$H,3,FALSE())</f>
        <v>44</v>
      </c>
      <c r="H1812" s="4" t="str">
        <f>VLOOKUP(E1812,Cleaned_CustomerTable!$A:$H,8,FALSE())</f>
        <v>Platinum</v>
      </c>
      <c r="I1812" s="4" t="str">
        <f>VLOOKUP(E1812,Cleaned_CustomerTable!$A:$H,6,FALSE())</f>
        <v>Tennessee</v>
      </c>
      <c r="J1812" s="4" t="str">
        <f>Cleaned_SalesTable!D1812</f>
        <v>PROD35</v>
      </c>
      <c r="K1812" s="4" t="str">
        <f>VLOOKUP(J1812,Cleaned_ProductTable!$A:$F,2,FALSE())</f>
        <v>Bedroom Table Lamp</v>
      </c>
      <c r="L1812" s="4" t="str">
        <f>VLOOKUP(J1812,Cleaned_ProductTable!$A:$F,3,FALSE())</f>
        <v>Home</v>
      </c>
      <c r="M1812" s="4" t="str">
        <f>VLOOKUP(J1812,Cleaned_ProductTable!$A:$F,4,FALSE())</f>
        <v>Jones LLC</v>
      </c>
      <c r="N1812" s="4">
        <f>VLOOKUP(J1812,Cleaned_ProductTable!$A:$F,5,FALSE())</f>
        <v>382.22</v>
      </c>
      <c r="O1812" s="4" t="str">
        <f>Cleaned_SalesTable!E1812</f>
        <v>STORE7</v>
      </c>
      <c r="P1812" s="4" t="str">
        <f>VLOOKUP(O1812,Cleaned_StoreTable!$A:$F,2,FALSE())</f>
        <v>Martinez-Mullins</v>
      </c>
      <c r="Q1812" s="4" t="str">
        <f>VLOOKUP(O1812,Cleaned_StoreTable!$A:$F,3,FALSE())</f>
        <v>South</v>
      </c>
      <c r="R1812" s="4" t="str">
        <f>VLOOKUP(O1812,Cleaned_StoreTable!$A:$F,5,FALSE())</f>
        <v>Online</v>
      </c>
      <c r="S1812" s="4">
        <f>Cleaned_SalesTable!F1812</f>
        <v>1</v>
      </c>
      <c r="T1812" s="9">
        <f>Cleaned_SalesTable!G1812</f>
        <v>617.4</v>
      </c>
      <c r="U1812" s="8">
        <f>Cleaned_SalesTable!H1812</f>
        <v>0.21</v>
      </c>
      <c r="V1812" s="4" t="str">
        <f>Cleaned_SalesTable!I1812</f>
        <v>Credit Card</v>
      </c>
      <c r="W1812" s="9">
        <f>Cleaned_SalesTable!J1812</f>
        <v>487.74599999999998</v>
      </c>
      <c r="X1812" s="9">
        <f t="shared" si="170"/>
        <v>382.22</v>
      </c>
      <c r="Y1812" s="9">
        <f t="shared" si="171"/>
        <v>105.53</v>
      </c>
      <c r="Z1812" s="10">
        <f t="shared" si="172"/>
        <v>0.21640000000000001</v>
      </c>
      <c r="AA1812" s="4" t="str">
        <f t="shared" si="173"/>
        <v>Standard</v>
      </c>
    </row>
    <row r="1813" spans="1:27" ht="15" customHeight="1" x14ac:dyDescent="0.3">
      <c r="A1813" s="4" t="str">
        <f>Cleaned_SalesTable!A1813</f>
        <v>SALE1811</v>
      </c>
      <c r="B1813" s="26">
        <f>Cleaned_SalesTable!B1813</f>
        <v>45534</v>
      </c>
      <c r="C1813" s="4" t="str">
        <f t="shared" si="168"/>
        <v>Aug-2024</v>
      </c>
      <c r="D1813" s="24">
        <f t="shared" si="169"/>
        <v>2024</v>
      </c>
      <c r="E1813" s="4" t="str">
        <f>Cleaned_SalesTable!C1813</f>
        <v>CUST1147</v>
      </c>
      <c r="F1813" s="4" t="str">
        <f>VLOOKUP(E1813,Cleaned_CustomerTable!$A:$H,2,FALSE())</f>
        <v>Rhonda Young</v>
      </c>
      <c r="G1813" s="24">
        <f>VLOOKUP(E1813,Cleaned_CustomerTable!$A:$H,3,FALSE())</f>
        <v>49</v>
      </c>
      <c r="H1813" s="4" t="str">
        <f>VLOOKUP(E1813,Cleaned_CustomerTable!$A:$H,8,FALSE())</f>
        <v>Platinum</v>
      </c>
      <c r="I1813" s="4" t="str">
        <f>VLOOKUP(E1813,Cleaned_CustomerTable!$A:$H,6,FALSE())</f>
        <v>Alaska</v>
      </c>
      <c r="J1813" s="4" t="str">
        <f>Cleaned_SalesTable!D1813</f>
        <v>PROD53</v>
      </c>
      <c r="K1813" s="4" t="str">
        <f>VLOOKUP(J1813,Cleaned_ProductTable!$A:$F,2,FALSE())</f>
        <v>Men's Track Pants</v>
      </c>
      <c r="L1813" s="4" t="str">
        <f>VLOOKUP(J1813,Cleaned_ProductTable!$A:$F,3,FALSE())</f>
        <v>Clothing</v>
      </c>
      <c r="M1813" s="4" t="str">
        <f>VLOOKUP(J1813,Cleaned_ProductTable!$A:$F,4,FALSE())</f>
        <v>Hamilton, Woods and Walker</v>
      </c>
      <c r="N1813" s="4">
        <f>VLOOKUP(J1813,Cleaned_ProductTable!$A:$F,5,FALSE())</f>
        <v>386.56</v>
      </c>
      <c r="O1813" s="4" t="str">
        <f>Cleaned_SalesTable!E1813</f>
        <v>STORE1</v>
      </c>
      <c r="P1813" s="4" t="str">
        <f>VLOOKUP(O1813,Cleaned_StoreTable!$A:$F,2,FALSE())</f>
        <v>Martinez, Adkins and Johnson</v>
      </c>
      <c r="Q1813" s="4" t="str">
        <f>VLOOKUP(O1813,Cleaned_StoreTable!$A:$F,3,FALSE())</f>
        <v>North</v>
      </c>
      <c r="R1813" s="4" t="str">
        <f>VLOOKUP(O1813,Cleaned_StoreTable!$A:$F,5,FALSE())</f>
        <v>Flagship</v>
      </c>
      <c r="S1813" s="4">
        <f>Cleaned_SalesTable!F1813</f>
        <v>3</v>
      </c>
      <c r="T1813" s="9">
        <f>Cleaned_SalesTable!G1813</f>
        <v>841.47</v>
      </c>
      <c r="U1813" s="8">
        <f>Cleaned_SalesTable!H1813</f>
        <v>0.15</v>
      </c>
      <c r="V1813" s="4" t="str">
        <f>Cleaned_SalesTable!I1813</f>
        <v>COD</v>
      </c>
      <c r="W1813" s="9">
        <f>Cleaned_SalesTable!J1813</f>
        <v>2145.7485000000001</v>
      </c>
      <c r="X1813" s="9">
        <f t="shared" si="170"/>
        <v>1159.68</v>
      </c>
      <c r="Y1813" s="9">
        <f t="shared" si="171"/>
        <v>986.07</v>
      </c>
      <c r="Z1813" s="10">
        <f t="shared" si="172"/>
        <v>0.45950000000000002</v>
      </c>
      <c r="AA1813" s="4" t="str">
        <f t="shared" si="173"/>
        <v>High Value</v>
      </c>
    </row>
    <row r="1814" spans="1:27" ht="15" customHeight="1" x14ac:dyDescent="0.3">
      <c r="A1814" s="4" t="str">
        <f>Cleaned_SalesTable!A1814</f>
        <v>SALE1812</v>
      </c>
      <c r="B1814" s="26">
        <f>Cleaned_SalesTable!B1814</f>
        <v>45334</v>
      </c>
      <c r="C1814" s="4" t="str">
        <f t="shared" si="168"/>
        <v>Feb-2024</v>
      </c>
      <c r="D1814" s="24">
        <f t="shared" si="169"/>
        <v>2024</v>
      </c>
      <c r="E1814" s="4" t="str">
        <f>Cleaned_SalesTable!C1814</f>
        <v>CUST1059</v>
      </c>
      <c r="F1814" s="4" t="str">
        <f>VLOOKUP(E1814,Cleaned_CustomerTable!$A:$H,2,FALSE())</f>
        <v>Alyssa Vargas</v>
      </c>
      <c r="G1814" s="24">
        <f>VLOOKUP(E1814,Cleaned_CustomerTable!$A:$H,3,FALSE())</f>
        <v>53</v>
      </c>
      <c r="H1814" s="4" t="str">
        <f>VLOOKUP(E1814,Cleaned_CustomerTable!$A:$H,8,FALSE())</f>
        <v>Platinum</v>
      </c>
      <c r="I1814" s="4" t="str">
        <f>VLOOKUP(E1814,Cleaned_CustomerTable!$A:$H,6,FALSE())</f>
        <v>Montana</v>
      </c>
      <c r="J1814" s="4" t="str">
        <f>Cleaned_SalesTable!D1814</f>
        <v>PROD21</v>
      </c>
      <c r="K1814" s="4" t="str">
        <f>VLOOKUP(J1814,Cleaned_ProductTable!$A:$F,2,FALSE())</f>
        <v>Multi-Purpose Storage Box</v>
      </c>
      <c r="L1814" s="4" t="str">
        <f>VLOOKUP(J1814,Cleaned_ProductTable!$A:$F,3,FALSE())</f>
        <v>Home</v>
      </c>
      <c r="M1814" s="4" t="str">
        <f>VLOOKUP(J1814,Cleaned_ProductTable!$A:$F,4,FALSE())</f>
        <v>Gardner-Montes</v>
      </c>
      <c r="N1814" s="4">
        <f>VLOOKUP(J1814,Cleaned_ProductTable!$A:$F,5,FALSE())</f>
        <v>123.46</v>
      </c>
      <c r="O1814" s="4" t="str">
        <f>Cleaned_SalesTable!E1814</f>
        <v>STORE13</v>
      </c>
      <c r="P1814" s="4" t="str">
        <f>VLOOKUP(O1814,Cleaned_StoreTable!$A:$F,2,FALSE())</f>
        <v>Gardner, Humphrey and Contreras</v>
      </c>
      <c r="Q1814" s="4" t="str">
        <f>VLOOKUP(O1814,Cleaned_StoreTable!$A:$F,3,FALSE())</f>
        <v>East</v>
      </c>
      <c r="R1814" s="4" t="str">
        <f>VLOOKUP(O1814,Cleaned_StoreTable!$A:$F,5,FALSE())</f>
        <v>Flagship</v>
      </c>
      <c r="S1814" s="4">
        <f>Cleaned_SalesTable!F1814</f>
        <v>2</v>
      </c>
      <c r="T1814" s="9">
        <f>Cleaned_SalesTable!G1814</f>
        <v>960.41</v>
      </c>
      <c r="U1814" s="8">
        <f>Cleaned_SalesTable!H1814</f>
        <v>0.18</v>
      </c>
      <c r="V1814" s="4" t="str">
        <f>Cleaned_SalesTable!I1814</f>
        <v>Credit Card</v>
      </c>
      <c r="W1814" s="9">
        <f>Cleaned_SalesTable!J1814</f>
        <v>1575.0724</v>
      </c>
      <c r="X1814" s="9">
        <f t="shared" si="170"/>
        <v>246.92</v>
      </c>
      <c r="Y1814" s="9">
        <f t="shared" si="171"/>
        <v>1328.15</v>
      </c>
      <c r="Z1814" s="10">
        <f t="shared" si="172"/>
        <v>0.84319999999999995</v>
      </c>
      <c r="AA1814" s="4" t="str">
        <f t="shared" si="173"/>
        <v>High Value</v>
      </c>
    </row>
    <row r="1815" spans="1:27" ht="15" customHeight="1" x14ac:dyDescent="0.3">
      <c r="A1815" s="4" t="str">
        <f>Cleaned_SalesTable!A1815</f>
        <v>SALE1813</v>
      </c>
      <c r="B1815" s="26">
        <f>Cleaned_SalesTable!B1815</f>
        <v>45289</v>
      </c>
      <c r="C1815" s="4" t="str">
        <f t="shared" si="168"/>
        <v>Dec-2023</v>
      </c>
      <c r="D1815" s="24">
        <f t="shared" si="169"/>
        <v>2023</v>
      </c>
      <c r="E1815" s="4" t="str">
        <f>Cleaned_SalesTable!C1815</f>
        <v>CUST1451</v>
      </c>
      <c r="F1815" s="4" t="str">
        <f>VLOOKUP(E1815,Cleaned_CustomerTable!$A:$H,2,FALSE())</f>
        <v>Ashley Roberts</v>
      </c>
      <c r="G1815" s="24">
        <f>VLOOKUP(E1815,Cleaned_CustomerTable!$A:$H,3,FALSE())</f>
        <v>46</v>
      </c>
      <c r="H1815" s="4" t="str">
        <f>VLOOKUP(E1815,Cleaned_CustomerTable!$A:$H,8,FALSE())</f>
        <v>Gold</v>
      </c>
      <c r="I1815" s="4" t="str">
        <f>VLOOKUP(E1815,Cleaned_CustomerTable!$A:$H,6,FALSE())</f>
        <v>New Mexico</v>
      </c>
      <c r="J1815" s="4" t="str">
        <f>Cleaned_SalesTable!D1815</f>
        <v>PROD75</v>
      </c>
      <c r="K1815" s="4" t="str">
        <f>VLOOKUP(J1815,Cleaned_ProductTable!$A:$F,2,FALSE())</f>
        <v>Women's Ankle Boots</v>
      </c>
      <c r="L1815" s="4" t="str">
        <f>VLOOKUP(J1815,Cleaned_ProductTable!$A:$F,3,FALSE())</f>
        <v>Clothing</v>
      </c>
      <c r="M1815" s="4" t="str">
        <f>VLOOKUP(J1815,Cleaned_ProductTable!$A:$F,4,FALSE())</f>
        <v>Poole PLC</v>
      </c>
      <c r="N1815" s="4">
        <f>VLOOKUP(J1815,Cleaned_ProductTable!$A:$F,5,FALSE())</f>
        <v>158.13999999999999</v>
      </c>
      <c r="O1815" s="4" t="str">
        <f>Cleaned_SalesTable!E1815</f>
        <v>STORE18</v>
      </c>
      <c r="P1815" s="4" t="str">
        <f>VLOOKUP(O1815,Cleaned_StoreTable!$A:$F,2,FALSE())</f>
        <v>Guerrero-Schmitt</v>
      </c>
      <c r="Q1815" s="4" t="str">
        <f>VLOOKUP(O1815,Cleaned_StoreTable!$A:$F,3,FALSE())</f>
        <v>East</v>
      </c>
      <c r="R1815" s="4" t="str">
        <f>VLOOKUP(O1815,Cleaned_StoreTable!$A:$F,5,FALSE())</f>
        <v>Flagship</v>
      </c>
      <c r="S1815" s="4">
        <f>Cleaned_SalesTable!F1815</f>
        <v>3</v>
      </c>
      <c r="T1815" s="9">
        <f>Cleaned_SalesTable!G1815</f>
        <v>717.22</v>
      </c>
      <c r="U1815" s="8">
        <f>Cleaned_SalesTable!H1815</f>
        <v>0.24</v>
      </c>
      <c r="V1815" s="4" t="str">
        <f>Cleaned_SalesTable!I1815</f>
        <v>PayPal</v>
      </c>
      <c r="W1815" s="9">
        <f>Cleaned_SalesTable!J1815</f>
        <v>1635.2616</v>
      </c>
      <c r="X1815" s="9">
        <f t="shared" si="170"/>
        <v>474.42</v>
      </c>
      <c r="Y1815" s="9">
        <f t="shared" si="171"/>
        <v>1160.8399999999999</v>
      </c>
      <c r="Z1815" s="10">
        <f t="shared" si="172"/>
        <v>0.70989999999999998</v>
      </c>
      <c r="AA1815" s="4" t="str">
        <f t="shared" si="173"/>
        <v>High Value</v>
      </c>
    </row>
    <row r="1816" spans="1:27" ht="15" customHeight="1" x14ac:dyDescent="0.3">
      <c r="A1816" s="4" t="str">
        <f>Cleaned_SalesTable!A1816</f>
        <v>SALE1814</v>
      </c>
      <c r="B1816" s="26">
        <f>Cleaned_SalesTable!B1816</f>
        <v>45832</v>
      </c>
      <c r="C1816" s="4" t="str">
        <f t="shared" si="168"/>
        <v>Jun-2025</v>
      </c>
      <c r="D1816" s="24">
        <f t="shared" si="169"/>
        <v>2025</v>
      </c>
      <c r="E1816" s="4" t="str">
        <f>Cleaned_SalesTable!C1816</f>
        <v>CUST1115</v>
      </c>
      <c r="F1816" s="4" t="str">
        <f>VLOOKUP(E1816,Cleaned_CustomerTable!$A:$H,2,FALSE())</f>
        <v>Tyler Conrad</v>
      </c>
      <c r="G1816" s="24">
        <f>VLOOKUP(E1816,Cleaned_CustomerTable!$A:$H,3,FALSE())</f>
        <v>53</v>
      </c>
      <c r="H1816" s="4" t="str">
        <f>VLOOKUP(E1816,Cleaned_CustomerTable!$A:$H,8,FALSE())</f>
        <v>Platinum</v>
      </c>
      <c r="I1816" s="4" t="str">
        <f>VLOOKUP(E1816,Cleaned_CustomerTable!$A:$H,6,FALSE())</f>
        <v>North Dakota</v>
      </c>
      <c r="J1816" s="4" t="str">
        <f>Cleaned_SalesTable!D1816</f>
        <v>PROD12</v>
      </c>
      <c r="K1816" s="4" t="str">
        <f>VLOOKUP(J1816,Cleaned_ProductTable!$A:$F,2,FALSE())</f>
        <v>Hair Strengthening Shampoo</v>
      </c>
      <c r="L1816" s="4" t="str">
        <f>VLOOKUP(J1816,Cleaned_ProductTable!$A:$F,3,FALSE())</f>
        <v>Beauty</v>
      </c>
      <c r="M1816" s="4" t="str">
        <f>VLOOKUP(J1816,Cleaned_ProductTable!$A:$F,4,FALSE())</f>
        <v>Rice LLC</v>
      </c>
      <c r="N1816" s="4">
        <f>VLOOKUP(J1816,Cleaned_ProductTable!$A:$F,5,FALSE())</f>
        <v>115.82</v>
      </c>
      <c r="O1816" s="4" t="str">
        <f>Cleaned_SalesTable!E1816</f>
        <v>STORE0</v>
      </c>
      <c r="P1816" s="4" t="str">
        <f>VLOOKUP(O1816,Cleaned_StoreTable!$A:$F,2,FALSE())</f>
        <v>Rivera-Warner</v>
      </c>
      <c r="Q1816" s="4" t="str">
        <f>VLOOKUP(O1816,Cleaned_StoreTable!$A:$F,3,FALSE())</f>
        <v>East</v>
      </c>
      <c r="R1816" s="4" t="str">
        <f>VLOOKUP(O1816,Cleaned_StoreTable!$A:$F,5,FALSE())</f>
        <v>Flagship</v>
      </c>
      <c r="S1816" s="4">
        <f>Cleaned_SalesTable!F1816</f>
        <v>1</v>
      </c>
      <c r="T1816" s="9">
        <f>Cleaned_SalesTable!G1816</f>
        <v>281.83</v>
      </c>
      <c r="U1816" s="8">
        <f>Cleaned_SalesTable!H1816</f>
        <v>0.16</v>
      </c>
      <c r="V1816" s="4" t="str">
        <f>Cleaned_SalesTable!I1816</f>
        <v>COD</v>
      </c>
      <c r="W1816" s="9">
        <f>Cleaned_SalesTable!J1816</f>
        <v>236.7372</v>
      </c>
      <c r="X1816" s="9">
        <f t="shared" si="170"/>
        <v>115.82</v>
      </c>
      <c r="Y1816" s="9">
        <f t="shared" si="171"/>
        <v>120.92</v>
      </c>
      <c r="Z1816" s="10">
        <f t="shared" si="172"/>
        <v>0.51080000000000003</v>
      </c>
      <c r="AA1816" s="4" t="str">
        <f t="shared" si="173"/>
        <v>Standard</v>
      </c>
    </row>
    <row r="1817" spans="1:27" ht="15" customHeight="1" x14ac:dyDescent="0.3">
      <c r="A1817" s="4" t="str">
        <f>Cleaned_SalesTable!A1817</f>
        <v>SALE1815</v>
      </c>
      <c r="B1817" s="26">
        <f>Cleaned_SalesTable!B1817</f>
        <v>45400</v>
      </c>
      <c r="C1817" s="4" t="str">
        <f t="shared" si="168"/>
        <v>Apr-2024</v>
      </c>
      <c r="D1817" s="24">
        <f t="shared" si="169"/>
        <v>2024</v>
      </c>
      <c r="E1817" s="4" t="str">
        <f>Cleaned_SalesTable!C1817</f>
        <v>CUST1204</v>
      </c>
      <c r="F1817" s="4" t="str">
        <f>VLOOKUP(E1817,Cleaned_CustomerTable!$A:$H,2,FALSE())</f>
        <v>Tiffany Herrera</v>
      </c>
      <c r="G1817" s="24">
        <f>VLOOKUP(E1817,Cleaned_CustomerTable!$A:$H,3,FALSE())</f>
        <v>52</v>
      </c>
      <c r="H1817" s="4" t="str">
        <f>VLOOKUP(E1817,Cleaned_CustomerTable!$A:$H,8,FALSE())</f>
        <v>Platinum</v>
      </c>
      <c r="I1817" s="4" t="str">
        <f>VLOOKUP(E1817,Cleaned_CustomerTable!$A:$H,6,FALSE())</f>
        <v>Virginia</v>
      </c>
      <c r="J1817" s="4" t="str">
        <f>Cleaned_SalesTable!D1817</f>
        <v>PROD59</v>
      </c>
      <c r="K1817" s="4" t="str">
        <f>VLOOKUP(J1817,Cleaned_ProductTable!$A:$F,2,FALSE())</f>
        <v>Men's Hair Styling Gel</v>
      </c>
      <c r="L1817" s="4" t="str">
        <f>VLOOKUP(J1817,Cleaned_ProductTable!$A:$F,3,FALSE())</f>
        <v>Beauty</v>
      </c>
      <c r="M1817" s="4" t="str">
        <f>VLOOKUP(J1817,Cleaned_ProductTable!$A:$F,4,FALSE())</f>
        <v>Cline-Mccarthy</v>
      </c>
      <c r="N1817" s="4">
        <f>VLOOKUP(J1817,Cleaned_ProductTable!$A:$F,5,FALSE())</f>
        <v>17.309999999999999</v>
      </c>
      <c r="O1817" s="4" t="str">
        <f>Cleaned_SalesTable!E1817</f>
        <v>STORE14</v>
      </c>
      <c r="P1817" s="4" t="str">
        <f>VLOOKUP(O1817,Cleaned_StoreTable!$A:$F,2,FALSE())</f>
        <v>Mcdonald Inc</v>
      </c>
      <c r="Q1817" s="4" t="str">
        <f>VLOOKUP(O1817,Cleaned_StoreTable!$A:$F,3,FALSE())</f>
        <v>South</v>
      </c>
      <c r="R1817" s="4" t="str">
        <f>VLOOKUP(O1817,Cleaned_StoreTable!$A:$F,5,FALSE())</f>
        <v>Outlet</v>
      </c>
      <c r="S1817" s="4">
        <f>Cleaned_SalesTable!F1817</f>
        <v>1</v>
      </c>
      <c r="T1817" s="9">
        <f>Cleaned_SalesTable!G1817</f>
        <v>509.08</v>
      </c>
      <c r="U1817" s="8">
        <f>Cleaned_SalesTable!H1817</f>
        <v>0.04</v>
      </c>
      <c r="V1817" s="4" t="str">
        <f>Cleaned_SalesTable!I1817</f>
        <v>PayPal</v>
      </c>
      <c r="W1817" s="9">
        <f>Cleaned_SalesTable!J1817</f>
        <v>488.71679999999998</v>
      </c>
      <c r="X1817" s="9">
        <f t="shared" si="170"/>
        <v>17.309999999999999</v>
      </c>
      <c r="Y1817" s="9">
        <f t="shared" si="171"/>
        <v>471.41</v>
      </c>
      <c r="Z1817" s="10">
        <f t="shared" si="172"/>
        <v>0.96460000000000001</v>
      </c>
      <c r="AA1817" s="4" t="str">
        <f t="shared" si="173"/>
        <v>Standard</v>
      </c>
    </row>
    <row r="1818" spans="1:27" ht="15" customHeight="1" x14ac:dyDescent="0.3">
      <c r="A1818" s="4" t="str">
        <f>Cleaned_SalesTable!A1818</f>
        <v>SALE1816</v>
      </c>
      <c r="B1818" s="26">
        <f>Cleaned_SalesTable!B1818</f>
        <v>45930</v>
      </c>
      <c r="C1818" s="4" t="str">
        <f t="shared" si="168"/>
        <v>Sep-2025</v>
      </c>
      <c r="D1818" s="24">
        <f t="shared" si="169"/>
        <v>2025</v>
      </c>
      <c r="E1818" s="4" t="str">
        <f>Cleaned_SalesTable!C1818</f>
        <v>CUST1400</v>
      </c>
      <c r="F1818" s="4" t="str">
        <f>VLOOKUP(E1818,Cleaned_CustomerTable!$A:$H,2,FALSE())</f>
        <v>Mark Rogers</v>
      </c>
      <c r="G1818" s="24">
        <f>VLOOKUP(E1818,Cleaned_CustomerTable!$A:$H,3,FALSE())</f>
        <v>57</v>
      </c>
      <c r="H1818" s="4" t="str">
        <f>VLOOKUP(E1818,Cleaned_CustomerTable!$A:$H,8,FALSE())</f>
        <v>Platinum</v>
      </c>
      <c r="I1818" s="4" t="str">
        <f>VLOOKUP(E1818,Cleaned_CustomerTable!$A:$H,6,FALSE())</f>
        <v>Oklahoma</v>
      </c>
      <c r="J1818" s="4" t="str">
        <f>Cleaned_SalesTable!D1818</f>
        <v>PROD96</v>
      </c>
      <c r="K1818" s="4" t="str">
        <f>VLOOKUP(J1818,Cleaned_ProductTable!$A:$F,2,FALSE())</f>
        <v>Women's Formal Blazer</v>
      </c>
      <c r="L1818" s="4" t="str">
        <f>VLOOKUP(J1818,Cleaned_ProductTable!$A:$F,3,FALSE())</f>
        <v>Clothing</v>
      </c>
      <c r="M1818" s="4" t="str">
        <f>VLOOKUP(J1818,Cleaned_ProductTable!$A:$F,4,FALSE())</f>
        <v>Phillips and Sons</v>
      </c>
      <c r="N1818" s="4">
        <f>VLOOKUP(J1818,Cleaned_ProductTable!$A:$F,5,FALSE())</f>
        <v>358.47</v>
      </c>
      <c r="O1818" s="4" t="str">
        <f>Cleaned_SalesTable!E1818</f>
        <v>STORE2</v>
      </c>
      <c r="P1818" s="4" t="str">
        <f>VLOOKUP(O1818,Cleaned_StoreTable!$A:$F,2,FALSE())</f>
        <v>Black-Horn</v>
      </c>
      <c r="Q1818" s="4" t="str">
        <f>VLOOKUP(O1818,Cleaned_StoreTable!$A:$F,3,FALSE())</f>
        <v>South</v>
      </c>
      <c r="R1818" s="4" t="str">
        <f>VLOOKUP(O1818,Cleaned_StoreTable!$A:$F,5,FALSE())</f>
        <v>Outlet</v>
      </c>
      <c r="S1818" s="4">
        <f>Cleaned_SalesTable!F1818</f>
        <v>4</v>
      </c>
      <c r="T1818" s="9">
        <f>Cleaned_SalesTable!G1818</f>
        <v>827.09</v>
      </c>
      <c r="U1818" s="8">
        <f>Cleaned_SalesTable!H1818</f>
        <v>0.3</v>
      </c>
      <c r="V1818" s="4" t="str">
        <f>Cleaned_SalesTable!I1818</f>
        <v>Credit Card</v>
      </c>
      <c r="W1818" s="9">
        <f>Cleaned_SalesTable!J1818</f>
        <v>2315.8519999999999</v>
      </c>
      <c r="X1818" s="9">
        <f t="shared" si="170"/>
        <v>1433.88</v>
      </c>
      <c r="Y1818" s="9">
        <f t="shared" si="171"/>
        <v>881.97</v>
      </c>
      <c r="Z1818" s="10">
        <f t="shared" si="172"/>
        <v>0.38080000000000003</v>
      </c>
      <c r="AA1818" s="4" t="str">
        <f t="shared" si="173"/>
        <v>High Value</v>
      </c>
    </row>
    <row r="1819" spans="1:27" ht="15" customHeight="1" x14ac:dyDescent="0.3">
      <c r="A1819" s="4" t="str">
        <f>Cleaned_SalesTable!A1819</f>
        <v>SALE1817</v>
      </c>
      <c r="B1819" s="26">
        <f>Cleaned_SalesTable!B1819</f>
        <v>45935</v>
      </c>
      <c r="C1819" s="4" t="str">
        <f t="shared" si="168"/>
        <v>Oct-2025</v>
      </c>
      <c r="D1819" s="24">
        <f t="shared" si="169"/>
        <v>2025</v>
      </c>
      <c r="E1819" s="4" t="str">
        <f>Cleaned_SalesTable!C1819</f>
        <v>CUST1210</v>
      </c>
      <c r="F1819" s="4" t="str">
        <f>VLOOKUP(E1819,Cleaned_CustomerTable!$A:$H,2,FALSE())</f>
        <v>Antonio Jones</v>
      </c>
      <c r="G1819" s="24">
        <f>VLOOKUP(E1819,Cleaned_CustomerTable!$A:$H,3,FALSE())</f>
        <v>48</v>
      </c>
      <c r="H1819" s="4" t="str">
        <f>VLOOKUP(E1819,Cleaned_CustomerTable!$A:$H,8,FALSE())</f>
        <v>Silver</v>
      </c>
      <c r="I1819" s="4" t="str">
        <f>VLOOKUP(E1819,Cleaned_CustomerTable!$A:$H,6,FALSE())</f>
        <v>Georgia</v>
      </c>
      <c r="J1819" s="4" t="str">
        <f>Cleaned_SalesTable!D1819</f>
        <v>PROD29</v>
      </c>
      <c r="K1819" s="4" t="str">
        <f>VLOOKUP(J1819,Cleaned_ProductTable!$A:$F,2,FALSE())</f>
        <v>Fabric Sofa Throw Blanket</v>
      </c>
      <c r="L1819" s="4" t="str">
        <f>VLOOKUP(J1819,Cleaned_ProductTable!$A:$F,3,FALSE())</f>
        <v>Home</v>
      </c>
      <c r="M1819" s="4" t="str">
        <f>VLOOKUP(J1819,Cleaned_ProductTable!$A:$F,4,FALSE())</f>
        <v>Hoffman Group</v>
      </c>
      <c r="N1819" s="4">
        <f>VLOOKUP(J1819,Cleaned_ProductTable!$A:$F,5,FALSE())</f>
        <v>218.48</v>
      </c>
      <c r="O1819" s="4" t="str">
        <f>Cleaned_SalesTable!E1819</f>
        <v>STORE4</v>
      </c>
      <c r="P1819" s="4" t="str">
        <f>VLOOKUP(O1819,Cleaned_StoreTable!$A:$F,2,FALSE())</f>
        <v>Alexander Group</v>
      </c>
      <c r="Q1819" s="4" t="str">
        <f>VLOOKUP(O1819,Cleaned_StoreTable!$A:$F,3,FALSE())</f>
        <v>South</v>
      </c>
      <c r="R1819" s="4" t="str">
        <f>VLOOKUP(O1819,Cleaned_StoreTable!$A:$F,5,FALSE())</f>
        <v>Online</v>
      </c>
      <c r="S1819" s="4">
        <f>Cleaned_SalesTable!F1819</f>
        <v>2</v>
      </c>
      <c r="T1819" s="9">
        <f>Cleaned_SalesTable!G1819</f>
        <v>823.36</v>
      </c>
      <c r="U1819" s="8">
        <f>Cleaned_SalesTable!H1819</f>
        <v>0.23</v>
      </c>
      <c r="V1819" s="4" t="str">
        <f>Cleaned_SalesTable!I1819</f>
        <v>Credit Card</v>
      </c>
      <c r="W1819" s="9">
        <f>Cleaned_SalesTable!J1819</f>
        <v>1267.9744000000001</v>
      </c>
      <c r="X1819" s="9">
        <f t="shared" si="170"/>
        <v>436.96</v>
      </c>
      <c r="Y1819" s="9">
        <f t="shared" si="171"/>
        <v>831.01</v>
      </c>
      <c r="Z1819" s="10">
        <f t="shared" si="172"/>
        <v>0.65539999999999998</v>
      </c>
      <c r="AA1819" s="4" t="str">
        <f t="shared" si="173"/>
        <v>High Value</v>
      </c>
    </row>
    <row r="1820" spans="1:27" ht="15" customHeight="1" x14ac:dyDescent="0.3">
      <c r="A1820" s="4" t="str">
        <f>Cleaned_SalesTable!A1820</f>
        <v>SALE1818</v>
      </c>
      <c r="B1820" s="26">
        <f>Cleaned_SalesTable!B1820</f>
        <v>45814</v>
      </c>
      <c r="C1820" s="4" t="str">
        <f t="shared" si="168"/>
        <v>Jun-2025</v>
      </c>
      <c r="D1820" s="24">
        <f t="shared" si="169"/>
        <v>2025</v>
      </c>
      <c r="E1820" s="4" t="str">
        <f>Cleaned_SalesTable!C1820</f>
        <v>CUST1137</v>
      </c>
      <c r="F1820" s="4" t="str">
        <f>VLOOKUP(E1820,Cleaned_CustomerTable!$A:$H,2,FALSE())</f>
        <v>Rick Dominguez</v>
      </c>
      <c r="G1820" s="24">
        <f>VLOOKUP(E1820,Cleaned_CustomerTable!$A:$H,3,FALSE())</f>
        <v>55</v>
      </c>
      <c r="H1820" s="4" t="str">
        <f>VLOOKUP(E1820,Cleaned_CustomerTable!$A:$H,8,FALSE())</f>
        <v>Platinum</v>
      </c>
      <c r="I1820" s="4" t="str">
        <f>VLOOKUP(E1820,Cleaned_CustomerTable!$A:$H,6,FALSE())</f>
        <v>Ohio</v>
      </c>
      <c r="J1820" s="4" t="str">
        <f>Cleaned_SalesTable!D1820</f>
        <v>PROD26</v>
      </c>
      <c r="K1820" s="4" t="str">
        <f>VLOOKUP(J1820,Cleaned_ProductTable!$A:$F,2,FALSE())</f>
        <v>Wireless Bluetooth Speaker</v>
      </c>
      <c r="L1820" s="4" t="str">
        <f>VLOOKUP(J1820,Cleaned_ProductTable!$A:$F,3,FALSE())</f>
        <v>Electronics</v>
      </c>
      <c r="M1820" s="4" t="str">
        <f>VLOOKUP(J1820,Cleaned_ProductTable!$A:$F,4,FALSE())</f>
        <v>Reed-Schmidt</v>
      </c>
      <c r="N1820" s="4">
        <f>VLOOKUP(J1820,Cleaned_ProductTable!$A:$F,5,FALSE())</f>
        <v>322.41000000000003</v>
      </c>
      <c r="O1820" s="4" t="str">
        <f>Cleaned_SalesTable!E1820</f>
        <v>STORE5</v>
      </c>
      <c r="P1820" s="4" t="str">
        <f>VLOOKUP(O1820,Cleaned_StoreTable!$A:$F,2,FALSE())</f>
        <v>Gray Ltd</v>
      </c>
      <c r="Q1820" s="4" t="str">
        <f>VLOOKUP(O1820,Cleaned_StoreTable!$A:$F,3,FALSE())</f>
        <v>North</v>
      </c>
      <c r="R1820" s="4" t="str">
        <f>VLOOKUP(O1820,Cleaned_StoreTable!$A:$F,5,FALSE())</f>
        <v>Outlet</v>
      </c>
      <c r="S1820" s="4">
        <f>Cleaned_SalesTable!F1820</f>
        <v>4</v>
      </c>
      <c r="T1820" s="9">
        <f>Cleaned_SalesTable!G1820</f>
        <v>282.18</v>
      </c>
      <c r="U1820" s="8">
        <f>Cleaned_SalesTable!H1820</f>
        <v>0.13</v>
      </c>
      <c r="V1820" s="4" t="str">
        <f>Cleaned_SalesTable!I1820</f>
        <v>COD</v>
      </c>
      <c r="W1820" s="9">
        <f>Cleaned_SalesTable!J1820</f>
        <v>981.9864</v>
      </c>
      <c r="X1820" s="9">
        <f t="shared" si="170"/>
        <v>1289.6400000000001</v>
      </c>
      <c r="Y1820" s="9">
        <f t="shared" si="171"/>
        <v>-307.64999999999998</v>
      </c>
      <c r="Z1820" s="10">
        <f t="shared" si="172"/>
        <v>-0.31330000000000002</v>
      </c>
      <c r="AA1820" s="4" t="str">
        <f t="shared" si="173"/>
        <v>Standard</v>
      </c>
    </row>
    <row r="1821" spans="1:27" ht="15" customHeight="1" x14ac:dyDescent="0.3">
      <c r="A1821" s="4" t="str">
        <f>Cleaned_SalesTable!A1821</f>
        <v>SALE1819</v>
      </c>
      <c r="B1821" s="26">
        <f>Cleaned_SalesTable!B1821</f>
        <v>45323</v>
      </c>
      <c r="C1821" s="4" t="str">
        <f t="shared" si="168"/>
        <v>Feb-2024</v>
      </c>
      <c r="D1821" s="24">
        <f t="shared" si="169"/>
        <v>2024</v>
      </c>
      <c r="E1821" s="4" t="str">
        <f>Cleaned_SalesTable!C1821</f>
        <v>CUST1172</v>
      </c>
      <c r="F1821" s="4" t="str">
        <f>VLOOKUP(E1821,Cleaned_CustomerTable!$A:$H,2,FALSE())</f>
        <v>Thomas Rhodes</v>
      </c>
      <c r="G1821" s="24">
        <f>VLOOKUP(E1821,Cleaned_CustomerTable!$A:$H,3,FALSE())</f>
        <v>41</v>
      </c>
      <c r="H1821" s="4" t="str">
        <f>VLOOKUP(E1821,Cleaned_CustomerTable!$A:$H,8,FALSE())</f>
        <v>Bronze</v>
      </c>
      <c r="I1821" s="4" t="str">
        <f>VLOOKUP(E1821,Cleaned_CustomerTable!$A:$H,6,FALSE())</f>
        <v>West Virginia</v>
      </c>
      <c r="J1821" s="4" t="str">
        <f>Cleaned_SalesTable!D1821</f>
        <v>PROD21</v>
      </c>
      <c r="K1821" s="4" t="str">
        <f>VLOOKUP(J1821,Cleaned_ProductTable!$A:$F,2,FALSE())</f>
        <v>Multi-Purpose Storage Box</v>
      </c>
      <c r="L1821" s="4" t="str">
        <f>VLOOKUP(J1821,Cleaned_ProductTable!$A:$F,3,FALSE())</f>
        <v>Home</v>
      </c>
      <c r="M1821" s="4" t="str">
        <f>VLOOKUP(J1821,Cleaned_ProductTable!$A:$F,4,FALSE())</f>
        <v>Gardner-Montes</v>
      </c>
      <c r="N1821" s="4">
        <f>VLOOKUP(J1821,Cleaned_ProductTable!$A:$F,5,FALSE())</f>
        <v>123.46</v>
      </c>
      <c r="O1821" s="4" t="str">
        <f>Cleaned_SalesTable!E1821</f>
        <v>STORE1</v>
      </c>
      <c r="P1821" s="4" t="str">
        <f>VLOOKUP(O1821,Cleaned_StoreTable!$A:$F,2,FALSE())</f>
        <v>Martinez, Adkins and Johnson</v>
      </c>
      <c r="Q1821" s="4" t="str">
        <f>VLOOKUP(O1821,Cleaned_StoreTable!$A:$F,3,FALSE())</f>
        <v>North</v>
      </c>
      <c r="R1821" s="4" t="str">
        <f>VLOOKUP(O1821,Cleaned_StoreTable!$A:$F,5,FALSE())</f>
        <v>Flagship</v>
      </c>
      <c r="S1821" s="4">
        <f>Cleaned_SalesTable!F1821</f>
        <v>1</v>
      </c>
      <c r="T1821" s="9">
        <f>Cleaned_SalesTable!G1821</f>
        <v>486.39</v>
      </c>
      <c r="U1821" s="8">
        <f>Cleaned_SalesTable!H1821</f>
        <v>0.09</v>
      </c>
      <c r="V1821" s="4" t="str">
        <f>Cleaned_SalesTable!I1821</f>
        <v>COD</v>
      </c>
      <c r="W1821" s="9">
        <f>Cleaned_SalesTable!J1821</f>
        <v>442.61489999999998</v>
      </c>
      <c r="X1821" s="9">
        <f t="shared" si="170"/>
        <v>123.46</v>
      </c>
      <c r="Y1821" s="9">
        <f t="shared" si="171"/>
        <v>319.14999999999998</v>
      </c>
      <c r="Z1821" s="10">
        <f t="shared" si="172"/>
        <v>0.72109999999999996</v>
      </c>
      <c r="AA1821" s="4" t="str">
        <f t="shared" si="173"/>
        <v>Standard</v>
      </c>
    </row>
    <row r="1822" spans="1:27" ht="15" customHeight="1" x14ac:dyDescent="0.3">
      <c r="A1822" s="4" t="str">
        <f>Cleaned_SalesTable!A1822</f>
        <v>SALE1820</v>
      </c>
      <c r="B1822" s="26">
        <f>Cleaned_SalesTable!B1822</f>
        <v>45312</v>
      </c>
      <c r="C1822" s="4" t="str">
        <f t="shared" si="168"/>
        <v>Jan-2024</v>
      </c>
      <c r="D1822" s="24">
        <f t="shared" si="169"/>
        <v>2024</v>
      </c>
      <c r="E1822" s="4" t="str">
        <f>Cleaned_SalesTable!C1822</f>
        <v>CUST1044</v>
      </c>
      <c r="F1822" s="4" t="str">
        <f>VLOOKUP(E1822,Cleaned_CustomerTable!$A:$H,2,FALSE())</f>
        <v>Denise Williams</v>
      </c>
      <c r="G1822" s="24">
        <f>VLOOKUP(E1822,Cleaned_CustomerTable!$A:$H,3,FALSE())</f>
        <v>34</v>
      </c>
      <c r="H1822" s="4" t="str">
        <f>VLOOKUP(E1822,Cleaned_CustomerTable!$A:$H,8,FALSE())</f>
        <v>Bronze</v>
      </c>
      <c r="I1822" s="4" t="str">
        <f>VLOOKUP(E1822,Cleaned_CustomerTable!$A:$H,6,FALSE())</f>
        <v>Hawaii</v>
      </c>
      <c r="J1822" s="4" t="str">
        <f>Cleaned_SalesTable!D1822</f>
        <v>PROD18</v>
      </c>
      <c r="K1822" s="4" t="str">
        <f>VLOOKUP(J1822,Cleaned_ProductTable!$A:$F,2,FALSE())</f>
        <v>Women's Denim Jeans</v>
      </c>
      <c r="L1822" s="4" t="str">
        <f>VLOOKUP(J1822,Cleaned_ProductTable!$A:$F,3,FALSE())</f>
        <v>Clothing</v>
      </c>
      <c r="M1822" s="4" t="str">
        <f>VLOOKUP(J1822,Cleaned_ProductTable!$A:$F,4,FALSE())</f>
        <v>Guerra-Hendrix</v>
      </c>
      <c r="N1822" s="4">
        <f>VLOOKUP(J1822,Cleaned_ProductTable!$A:$F,5,FALSE())</f>
        <v>265.73</v>
      </c>
      <c r="O1822" s="4" t="str">
        <f>Cleaned_SalesTable!E1822</f>
        <v>STORE3</v>
      </c>
      <c r="P1822" s="4" t="str">
        <f>VLOOKUP(O1822,Cleaned_StoreTable!$A:$F,2,FALSE())</f>
        <v>Johnson-Wright</v>
      </c>
      <c r="Q1822" s="4" t="str">
        <f>VLOOKUP(O1822,Cleaned_StoreTable!$A:$F,3,FALSE())</f>
        <v>North</v>
      </c>
      <c r="R1822" s="4" t="str">
        <f>VLOOKUP(O1822,Cleaned_StoreTable!$A:$F,5,FALSE())</f>
        <v>Outlet</v>
      </c>
      <c r="S1822" s="4">
        <f>Cleaned_SalesTable!F1822</f>
        <v>2</v>
      </c>
      <c r="T1822" s="9">
        <f>Cleaned_SalesTable!G1822</f>
        <v>603.62</v>
      </c>
      <c r="U1822" s="8">
        <f>Cleaned_SalesTable!H1822</f>
        <v>0.18</v>
      </c>
      <c r="V1822" s="4" t="str">
        <f>Cleaned_SalesTable!I1822</f>
        <v>COD</v>
      </c>
      <c r="W1822" s="9">
        <f>Cleaned_SalesTable!J1822</f>
        <v>989.93679999999995</v>
      </c>
      <c r="X1822" s="9">
        <f t="shared" si="170"/>
        <v>531.46</v>
      </c>
      <c r="Y1822" s="9">
        <f t="shared" si="171"/>
        <v>458.48</v>
      </c>
      <c r="Z1822" s="10">
        <f t="shared" si="172"/>
        <v>0.46310000000000001</v>
      </c>
      <c r="AA1822" s="4" t="str">
        <f t="shared" si="173"/>
        <v>Standard</v>
      </c>
    </row>
    <row r="1823" spans="1:27" ht="15" customHeight="1" x14ac:dyDescent="0.3">
      <c r="A1823" s="4" t="str">
        <f>Cleaned_SalesTable!A1823</f>
        <v>SALE1821</v>
      </c>
      <c r="B1823" s="26">
        <f>Cleaned_SalesTable!B1823</f>
        <v>45554</v>
      </c>
      <c r="C1823" s="4" t="str">
        <f t="shared" si="168"/>
        <v>Sep-2024</v>
      </c>
      <c r="D1823" s="24">
        <f t="shared" si="169"/>
        <v>2024</v>
      </c>
      <c r="E1823" s="4" t="str">
        <f>Cleaned_SalesTable!C1823</f>
        <v>CUST1147</v>
      </c>
      <c r="F1823" s="4" t="str">
        <f>VLOOKUP(E1823,Cleaned_CustomerTable!$A:$H,2,FALSE())</f>
        <v>Rhonda Young</v>
      </c>
      <c r="G1823" s="24">
        <f>VLOOKUP(E1823,Cleaned_CustomerTable!$A:$H,3,FALSE())</f>
        <v>49</v>
      </c>
      <c r="H1823" s="4" t="str">
        <f>VLOOKUP(E1823,Cleaned_CustomerTable!$A:$H,8,FALSE())</f>
        <v>Platinum</v>
      </c>
      <c r="I1823" s="4" t="str">
        <f>VLOOKUP(E1823,Cleaned_CustomerTable!$A:$H,6,FALSE())</f>
        <v>Alaska</v>
      </c>
      <c r="J1823" s="4" t="str">
        <f>Cleaned_SalesTable!D1823</f>
        <v>PROD37</v>
      </c>
      <c r="K1823" s="4" t="str">
        <f>VLOOKUP(J1823,Cleaned_ProductTable!$A:$F,2,FALSE())</f>
        <v>Men's Casual Sneakers</v>
      </c>
      <c r="L1823" s="4" t="str">
        <f>VLOOKUP(J1823,Cleaned_ProductTable!$A:$F,3,FALSE())</f>
        <v>Clothing</v>
      </c>
      <c r="M1823" s="4" t="str">
        <f>VLOOKUP(J1823,Cleaned_ProductTable!$A:$F,4,FALSE())</f>
        <v>Hogan-Lee</v>
      </c>
      <c r="N1823" s="4">
        <f>VLOOKUP(J1823,Cleaned_ProductTable!$A:$F,5,FALSE())</f>
        <v>353.47</v>
      </c>
      <c r="O1823" s="4" t="str">
        <f>Cleaned_SalesTable!E1823</f>
        <v>STORE8</v>
      </c>
      <c r="P1823" s="4" t="str">
        <f>VLOOKUP(O1823,Cleaned_StoreTable!$A:$F,2,FALSE())</f>
        <v>Bean, Jones and Park</v>
      </c>
      <c r="Q1823" s="4" t="str">
        <f>VLOOKUP(O1823,Cleaned_StoreTable!$A:$F,3,FALSE())</f>
        <v>West</v>
      </c>
      <c r="R1823" s="4" t="str">
        <f>VLOOKUP(O1823,Cleaned_StoreTable!$A:$F,5,FALSE())</f>
        <v>Online</v>
      </c>
      <c r="S1823" s="4">
        <f>Cleaned_SalesTable!F1823</f>
        <v>3</v>
      </c>
      <c r="T1823" s="9">
        <f>Cleaned_SalesTable!G1823</f>
        <v>204.17</v>
      </c>
      <c r="U1823" s="8">
        <f>Cleaned_SalesTable!H1823</f>
        <v>0.1</v>
      </c>
      <c r="V1823" s="4" t="str">
        <f>Cleaned_SalesTable!I1823</f>
        <v>PayPal</v>
      </c>
      <c r="W1823" s="9">
        <f>Cleaned_SalesTable!J1823</f>
        <v>551.25900000000001</v>
      </c>
      <c r="X1823" s="9">
        <f t="shared" si="170"/>
        <v>1060.4100000000001</v>
      </c>
      <c r="Y1823" s="9">
        <f t="shared" si="171"/>
        <v>-509.15</v>
      </c>
      <c r="Z1823" s="10">
        <f t="shared" si="172"/>
        <v>-0.92359999999999998</v>
      </c>
      <c r="AA1823" s="4" t="str">
        <f t="shared" si="173"/>
        <v>Standard</v>
      </c>
    </row>
    <row r="1824" spans="1:27" ht="15" customHeight="1" x14ac:dyDescent="0.3">
      <c r="A1824" s="4" t="str">
        <f>Cleaned_SalesTable!A1824</f>
        <v>SALE1822</v>
      </c>
      <c r="B1824" s="26">
        <f>Cleaned_SalesTable!B1824</f>
        <v>45310</v>
      </c>
      <c r="C1824" s="4" t="str">
        <f t="shared" si="168"/>
        <v>Jan-2024</v>
      </c>
      <c r="D1824" s="24">
        <f t="shared" si="169"/>
        <v>2024</v>
      </c>
      <c r="E1824" s="4" t="str">
        <f>Cleaned_SalesTable!C1824</f>
        <v>CUST1137</v>
      </c>
      <c r="F1824" s="4" t="str">
        <f>VLOOKUP(E1824,Cleaned_CustomerTable!$A:$H,2,FALSE())</f>
        <v>Rick Dominguez</v>
      </c>
      <c r="G1824" s="24">
        <f>VLOOKUP(E1824,Cleaned_CustomerTable!$A:$H,3,FALSE())</f>
        <v>55</v>
      </c>
      <c r="H1824" s="4" t="str">
        <f>VLOOKUP(E1824,Cleaned_CustomerTable!$A:$H,8,FALSE())</f>
        <v>Platinum</v>
      </c>
      <c r="I1824" s="4" t="str">
        <f>VLOOKUP(E1824,Cleaned_CustomerTable!$A:$H,6,FALSE())</f>
        <v>Ohio</v>
      </c>
      <c r="J1824" s="4" t="str">
        <f>Cleaned_SalesTable!D1824</f>
        <v>PROD8</v>
      </c>
      <c r="K1824" s="4" t="str">
        <f>VLOOKUP(J1824,Cleaned_ProductTable!$A:$F,2,FALSE())</f>
        <v>Wireless Bluetooth Earbuds</v>
      </c>
      <c r="L1824" s="4" t="str">
        <f>VLOOKUP(J1824,Cleaned_ProductTable!$A:$F,3,FALSE())</f>
        <v>Electronics</v>
      </c>
      <c r="M1824" s="4" t="str">
        <f>VLOOKUP(J1824,Cleaned_ProductTable!$A:$F,4,FALSE())</f>
        <v>Perez-Johnston</v>
      </c>
      <c r="N1824" s="4">
        <f>VLOOKUP(J1824,Cleaned_ProductTable!$A:$F,5,FALSE())</f>
        <v>439.07</v>
      </c>
      <c r="O1824" s="4" t="str">
        <f>Cleaned_SalesTable!E1824</f>
        <v>STORE15</v>
      </c>
      <c r="P1824" s="4" t="str">
        <f>VLOOKUP(O1824,Cleaned_StoreTable!$A:$F,2,FALSE())</f>
        <v>Shelton PLC</v>
      </c>
      <c r="Q1824" s="4" t="str">
        <f>VLOOKUP(O1824,Cleaned_StoreTable!$A:$F,3,FALSE())</f>
        <v>North</v>
      </c>
      <c r="R1824" s="4" t="str">
        <f>VLOOKUP(O1824,Cleaned_StoreTable!$A:$F,5,FALSE())</f>
        <v>Flagship</v>
      </c>
      <c r="S1824" s="4">
        <f>Cleaned_SalesTable!F1824</f>
        <v>1</v>
      </c>
      <c r="T1824" s="9">
        <f>Cleaned_SalesTable!G1824</f>
        <v>43.58</v>
      </c>
      <c r="U1824" s="8">
        <f>Cleaned_SalesTable!H1824</f>
        <v>0.01</v>
      </c>
      <c r="V1824" s="4" t="str">
        <f>Cleaned_SalesTable!I1824</f>
        <v>COD</v>
      </c>
      <c r="W1824" s="9">
        <f>Cleaned_SalesTable!J1824</f>
        <v>43.144199999999998</v>
      </c>
      <c r="X1824" s="9">
        <f t="shared" si="170"/>
        <v>439.07</v>
      </c>
      <c r="Y1824" s="9">
        <f t="shared" si="171"/>
        <v>-395.93</v>
      </c>
      <c r="Z1824" s="10">
        <f t="shared" si="172"/>
        <v>-9.1768999999999998</v>
      </c>
      <c r="AA1824" s="4" t="str">
        <f t="shared" si="173"/>
        <v>Standard</v>
      </c>
    </row>
    <row r="1825" spans="1:27" ht="15" customHeight="1" x14ac:dyDescent="0.3">
      <c r="A1825" s="4" t="str">
        <f>Cleaned_SalesTable!A1825</f>
        <v>SALE1823</v>
      </c>
      <c r="B1825" s="26">
        <f>Cleaned_SalesTable!B1825</f>
        <v>45594</v>
      </c>
      <c r="C1825" s="4" t="str">
        <f t="shared" si="168"/>
        <v>Oct-2024</v>
      </c>
      <c r="D1825" s="24">
        <f t="shared" si="169"/>
        <v>2024</v>
      </c>
      <c r="E1825" s="4" t="str">
        <f>Cleaned_SalesTable!C1825</f>
        <v>CUST1332</v>
      </c>
      <c r="F1825" s="4" t="str">
        <f>VLOOKUP(E1825,Cleaned_CustomerTable!$A:$H,2,FALSE())</f>
        <v>Dr. Lindsay Hanna</v>
      </c>
      <c r="G1825" s="24">
        <f>VLOOKUP(E1825,Cleaned_CustomerTable!$A:$H,3,FALSE())</f>
        <v>34</v>
      </c>
      <c r="H1825" s="4" t="str">
        <f>VLOOKUP(E1825,Cleaned_CustomerTable!$A:$H,8,FALSE())</f>
        <v>Bronze</v>
      </c>
      <c r="I1825" s="4" t="str">
        <f>VLOOKUP(E1825,Cleaned_CustomerTable!$A:$H,6,FALSE())</f>
        <v>Hawaii</v>
      </c>
      <c r="J1825" s="4" t="str">
        <f>Cleaned_SalesTable!D1825</f>
        <v>PROD47</v>
      </c>
      <c r="K1825" s="4" t="str">
        <f>VLOOKUP(J1825,Cleaned_ProductTable!$A:$F,2,FALSE())</f>
        <v>Makeup Brush Set</v>
      </c>
      <c r="L1825" s="4" t="str">
        <f>VLOOKUP(J1825,Cleaned_ProductTable!$A:$F,3,FALSE())</f>
        <v>Beauty</v>
      </c>
      <c r="M1825" s="4" t="str">
        <f>VLOOKUP(J1825,Cleaned_ProductTable!$A:$F,4,FALSE())</f>
        <v>Cook Inc</v>
      </c>
      <c r="N1825" s="4">
        <f>VLOOKUP(J1825,Cleaned_ProductTable!$A:$F,5,FALSE())</f>
        <v>250.42</v>
      </c>
      <c r="O1825" s="4" t="str">
        <f>Cleaned_SalesTable!E1825</f>
        <v>STORE2</v>
      </c>
      <c r="P1825" s="4" t="str">
        <f>VLOOKUP(O1825,Cleaned_StoreTable!$A:$F,2,FALSE())</f>
        <v>Black-Horn</v>
      </c>
      <c r="Q1825" s="4" t="str">
        <f>VLOOKUP(O1825,Cleaned_StoreTable!$A:$F,3,FALSE())</f>
        <v>South</v>
      </c>
      <c r="R1825" s="4" t="str">
        <f>VLOOKUP(O1825,Cleaned_StoreTable!$A:$F,5,FALSE())</f>
        <v>Outlet</v>
      </c>
      <c r="S1825" s="4">
        <f>Cleaned_SalesTable!F1825</f>
        <v>3</v>
      </c>
      <c r="T1825" s="9">
        <f>Cleaned_SalesTable!G1825</f>
        <v>469.33</v>
      </c>
      <c r="U1825" s="8">
        <f>Cleaned_SalesTable!H1825</f>
        <v>0.14000000000000001</v>
      </c>
      <c r="V1825" s="4" t="str">
        <f>Cleaned_SalesTable!I1825</f>
        <v>PayPal</v>
      </c>
      <c r="W1825" s="9">
        <f>Cleaned_SalesTable!J1825</f>
        <v>1210.8714</v>
      </c>
      <c r="X1825" s="9">
        <f t="shared" si="170"/>
        <v>751.26</v>
      </c>
      <c r="Y1825" s="9">
        <f t="shared" si="171"/>
        <v>459.61</v>
      </c>
      <c r="Z1825" s="10">
        <f t="shared" si="172"/>
        <v>0.37959999999999999</v>
      </c>
      <c r="AA1825" s="4" t="str">
        <f t="shared" si="173"/>
        <v>High Value</v>
      </c>
    </row>
    <row r="1826" spans="1:27" ht="15" customHeight="1" x14ac:dyDescent="0.3">
      <c r="A1826" s="4" t="str">
        <f>Cleaned_SalesTable!A1826</f>
        <v>SALE1824</v>
      </c>
      <c r="B1826" s="26">
        <f>Cleaned_SalesTable!B1826</f>
        <v>45840</v>
      </c>
      <c r="C1826" s="4" t="str">
        <f t="shared" si="168"/>
        <v>Jul-2025</v>
      </c>
      <c r="D1826" s="24">
        <f t="shared" si="169"/>
        <v>2025</v>
      </c>
      <c r="E1826" s="4" t="str">
        <f>Cleaned_SalesTable!C1826</f>
        <v>CUST1209</v>
      </c>
      <c r="F1826" s="4" t="str">
        <f>VLOOKUP(E1826,Cleaned_CustomerTable!$A:$H,2,FALSE())</f>
        <v>Joan Johnson</v>
      </c>
      <c r="G1826" s="24">
        <f>VLOOKUP(E1826,Cleaned_CustomerTable!$A:$H,3,FALSE())</f>
        <v>50</v>
      </c>
      <c r="H1826" s="4" t="str">
        <f>VLOOKUP(E1826,Cleaned_CustomerTable!$A:$H,8,FALSE())</f>
        <v>Platinum</v>
      </c>
      <c r="I1826" s="4" t="str">
        <f>VLOOKUP(E1826,Cleaned_CustomerTable!$A:$H,6,FALSE())</f>
        <v>Maine</v>
      </c>
      <c r="J1826" s="4" t="str">
        <f>Cleaned_SalesTable!D1826</f>
        <v>PROD8</v>
      </c>
      <c r="K1826" s="4" t="str">
        <f>VLOOKUP(J1826,Cleaned_ProductTable!$A:$F,2,FALSE())</f>
        <v>Wireless Bluetooth Earbuds</v>
      </c>
      <c r="L1826" s="4" t="str">
        <f>VLOOKUP(J1826,Cleaned_ProductTable!$A:$F,3,FALSE())</f>
        <v>Electronics</v>
      </c>
      <c r="M1826" s="4" t="str">
        <f>VLOOKUP(J1826,Cleaned_ProductTable!$A:$F,4,FALSE())</f>
        <v>Perez-Johnston</v>
      </c>
      <c r="N1826" s="4">
        <f>VLOOKUP(J1826,Cleaned_ProductTable!$A:$F,5,FALSE())</f>
        <v>439.07</v>
      </c>
      <c r="O1826" s="4" t="str">
        <f>Cleaned_SalesTable!E1826</f>
        <v>STORE8</v>
      </c>
      <c r="P1826" s="4" t="str">
        <f>VLOOKUP(O1826,Cleaned_StoreTable!$A:$F,2,FALSE())</f>
        <v>Bean, Jones and Park</v>
      </c>
      <c r="Q1826" s="4" t="str">
        <f>VLOOKUP(O1826,Cleaned_StoreTable!$A:$F,3,FALSE())</f>
        <v>West</v>
      </c>
      <c r="R1826" s="4" t="str">
        <f>VLOOKUP(O1826,Cleaned_StoreTable!$A:$F,5,FALSE())</f>
        <v>Online</v>
      </c>
      <c r="S1826" s="4">
        <f>Cleaned_SalesTable!F1826</f>
        <v>4</v>
      </c>
      <c r="T1826" s="9">
        <f>Cleaned_SalesTable!G1826</f>
        <v>836.23</v>
      </c>
      <c r="U1826" s="8">
        <f>Cleaned_SalesTable!H1826</f>
        <v>0.12</v>
      </c>
      <c r="V1826" s="4" t="str">
        <f>Cleaned_SalesTable!I1826</f>
        <v>Credit Card</v>
      </c>
      <c r="W1826" s="9">
        <f>Cleaned_SalesTable!J1826</f>
        <v>2943.5295999999998</v>
      </c>
      <c r="X1826" s="9">
        <f t="shared" si="170"/>
        <v>1756.28</v>
      </c>
      <c r="Y1826" s="9">
        <f t="shared" si="171"/>
        <v>1187.25</v>
      </c>
      <c r="Z1826" s="10">
        <f t="shared" si="172"/>
        <v>0.40329999999999999</v>
      </c>
      <c r="AA1826" s="4" t="str">
        <f t="shared" si="173"/>
        <v>High Value</v>
      </c>
    </row>
    <row r="1827" spans="1:27" ht="15" customHeight="1" x14ac:dyDescent="0.3">
      <c r="A1827" s="4" t="str">
        <f>Cleaned_SalesTable!A1827</f>
        <v>SALE1825</v>
      </c>
      <c r="B1827" s="26">
        <f>Cleaned_SalesTable!B1827</f>
        <v>45549</v>
      </c>
      <c r="C1827" s="4" t="str">
        <f t="shared" si="168"/>
        <v>Sep-2024</v>
      </c>
      <c r="D1827" s="24">
        <f t="shared" si="169"/>
        <v>2024</v>
      </c>
      <c r="E1827" s="4" t="str">
        <f>Cleaned_SalesTable!C1827</f>
        <v>CUST1178</v>
      </c>
      <c r="F1827" s="4" t="str">
        <f>VLOOKUP(E1827,Cleaned_CustomerTable!$A:$H,2,FALSE())</f>
        <v>Michelle Myers</v>
      </c>
      <c r="G1827" s="24">
        <f>VLOOKUP(E1827,Cleaned_CustomerTable!$A:$H,3,FALSE())</f>
        <v>33</v>
      </c>
      <c r="H1827" s="4" t="str">
        <f>VLOOKUP(E1827,Cleaned_CustomerTable!$A:$H,8,FALSE())</f>
        <v>Bronze</v>
      </c>
      <c r="I1827" s="4" t="str">
        <f>VLOOKUP(E1827,Cleaned_CustomerTable!$A:$H,6,FALSE())</f>
        <v>South Carolina</v>
      </c>
      <c r="J1827" s="4" t="str">
        <f>Cleaned_SalesTable!D1827</f>
        <v>PROD67</v>
      </c>
      <c r="K1827" s="4" t="str">
        <f>VLOOKUP(J1827,Cleaned_ProductTable!$A:$F,2,FALSE())</f>
        <v>Smart LED Light Strip</v>
      </c>
      <c r="L1827" s="4" t="str">
        <f>VLOOKUP(J1827,Cleaned_ProductTable!$A:$F,3,FALSE())</f>
        <v>Electronics</v>
      </c>
      <c r="M1827" s="4" t="str">
        <f>VLOOKUP(J1827,Cleaned_ProductTable!$A:$F,4,FALSE())</f>
        <v>Flores-Davis</v>
      </c>
      <c r="N1827" s="4">
        <f>VLOOKUP(J1827,Cleaned_ProductTable!$A:$F,5,FALSE())</f>
        <v>349.17</v>
      </c>
      <c r="O1827" s="4" t="str">
        <f>Cleaned_SalesTable!E1827</f>
        <v>STORE19</v>
      </c>
      <c r="P1827" s="4" t="str">
        <f>VLOOKUP(O1827,Cleaned_StoreTable!$A:$F,2,FALSE())</f>
        <v>Mann-Austin</v>
      </c>
      <c r="Q1827" s="4" t="str">
        <f>VLOOKUP(O1827,Cleaned_StoreTable!$A:$F,3,FALSE())</f>
        <v>East</v>
      </c>
      <c r="R1827" s="4" t="str">
        <f>VLOOKUP(O1827,Cleaned_StoreTable!$A:$F,5,FALSE())</f>
        <v>Online</v>
      </c>
      <c r="S1827" s="4">
        <f>Cleaned_SalesTable!F1827</f>
        <v>2</v>
      </c>
      <c r="T1827" s="9">
        <f>Cleaned_SalesTable!G1827</f>
        <v>661.53</v>
      </c>
      <c r="U1827" s="8">
        <f>Cleaned_SalesTable!H1827</f>
        <v>0.2</v>
      </c>
      <c r="V1827" s="4" t="str">
        <f>Cleaned_SalesTable!I1827</f>
        <v>PayPal</v>
      </c>
      <c r="W1827" s="9">
        <f>Cleaned_SalesTable!J1827</f>
        <v>1058.4480000000001</v>
      </c>
      <c r="X1827" s="9">
        <f t="shared" si="170"/>
        <v>698.34</v>
      </c>
      <c r="Y1827" s="9">
        <f t="shared" si="171"/>
        <v>360.11</v>
      </c>
      <c r="Z1827" s="10">
        <f t="shared" si="172"/>
        <v>0.3402</v>
      </c>
      <c r="AA1827" s="4" t="str">
        <f t="shared" si="173"/>
        <v>Standard</v>
      </c>
    </row>
    <row r="1828" spans="1:27" ht="15" customHeight="1" x14ac:dyDescent="0.3">
      <c r="A1828" s="4" t="str">
        <f>Cleaned_SalesTable!A1828</f>
        <v>SALE1826</v>
      </c>
      <c r="B1828" s="26">
        <f>Cleaned_SalesTable!B1828</f>
        <v>45903</v>
      </c>
      <c r="C1828" s="4" t="str">
        <f t="shared" si="168"/>
        <v>Sep-2025</v>
      </c>
      <c r="D1828" s="24">
        <f t="shared" si="169"/>
        <v>2025</v>
      </c>
      <c r="E1828" s="4" t="str">
        <f>Cleaned_SalesTable!C1828</f>
        <v>CUST1118</v>
      </c>
      <c r="F1828" s="4" t="str">
        <f>VLOOKUP(E1828,Cleaned_CustomerTable!$A:$H,2,FALSE())</f>
        <v>Earl Allen</v>
      </c>
      <c r="G1828" s="24">
        <f>VLOOKUP(E1828,Cleaned_CustomerTable!$A:$H,3,FALSE())</f>
        <v>36</v>
      </c>
      <c r="H1828" s="4" t="str">
        <f>VLOOKUP(E1828,Cleaned_CustomerTable!$A:$H,8,FALSE())</f>
        <v>Platinum</v>
      </c>
      <c r="I1828" s="4" t="str">
        <f>VLOOKUP(E1828,Cleaned_CustomerTable!$A:$H,6,FALSE())</f>
        <v>Nebraska</v>
      </c>
      <c r="J1828" s="4" t="str">
        <f>Cleaned_SalesTable!D1828</f>
        <v>PROD56</v>
      </c>
      <c r="K1828" s="4" t="str">
        <f>VLOOKUP(J1828,Cleaned_ProductTable!$A:$F,2,FALSE())</f>
        <v>Premium Blanket Throw</v>
      </c>
      <c r="L1828" s="4" t="str">
        <f>VLOOKUP(J1828,Cleaned_ProductTable!$A:$F,3,FALSE())</f>
        <v>Home</v>
      </c>
      <c r="M1828" s="4" t="str">
        <f>VLOOKUP(J1828,Cleaned_ProductTable!$A:$F,4,FALSE())</f>
        <v>Hernandez, Kennedy and Porter</v>
      </c>
      <c r="N1828" s="4">
        <f>VLOOKUP(J1828,Cleaned_ProductTable!$A:$F,5,FALSE())</f>
        <v>461.47</v>
      </c>
      <c r="O1828" s="4" t="str">
        <f>Cleaned_SalesTable!E1828</f>
        <v>STORE16</v>
      </c>
      <c r="P1828" s="4" t="str">
        <f>VLOOKUP(O1828,Cleaned_StoreTable!$A:$F,2,FALSE())</f>
        <v>Frederick-Wright</v>
      </c>
      <c r="Q1828" s="4" t="str">
        <f>VLOOKUP(O1828,Cleaned_StoreTable!$A:$F,3,FALSE())</f>
        <v>West</v>
      </c>
      <c r="R1828" s="4" t="str">
        <f>VLOOKUP(O1828,Cleaned_StoreTable!$A:$F,5,FALSE())</f>
        <v>Flagship</v>
      </c>
      <c r="S1828" s="4">
        <f>Cleaned_SalesTable!F1828</f>
        <v>3</v>
      </c>
      <c r="T1828" s="9">
        <f>Cleaned_SalesTable!G1828</f>
        <v>753.47</v>
      </c>
      <c r="U1828" s="8">
        <f>Cleaned_SalesTable!H1828</f>
        <v>0.25</v>
      </c>
      <c r="V1828" s="4" t="str">
        <f>Cleaned_SalesTable!I1828</f>
        <v>PayPal</v>
      </c>
      <c r="W1828" s="9">
        <f>Cleaned_SalesTable!J1828</f>
        <v>1695.3074999999999</v>
      </c>
      <c r="X1828" s="9">
        <f t="shared" si="170"/>
        <v>1384.41</v>
      </c>
      <c r="Y1828" s="9">
        <f t="shared" si="171"/>
        <v>310.89999999999998</v>
      </c>
      <c r="Z1828" s="10">
        <f t="shared" si="172"/>
        <v>0.18340000000000001</v>
      </c>
      <c r="AA1828" s="4" t="str">
        <f t="shared" si="173"/>
        <v>High Value</v>
      </c>
    </row>
    <row r="1829" spans="1:27" ht="15" customHeight="1" x14ac:dyDescent="0.3">
      <c r="A1829" s="4" t="str">
        <f>Cleaned_SalesTable!A1829</f>
        <v>SALE1827</v>
      </c>
      <c r="B1829" s="26">
        <f>Cleaned_SalesTable!B1829</f>
        <v>45673</v>
      </c>
      <c r="C1829" s="4" t="str">
        <f t="shared" si="168"/>
        <v>Jan-2025</v>
      </c>
      <c r="D1829" s="24">
        <f t="shared" si="169"/>
        <v>2025</v>
      </c>
      <c r="E1829" s="4" t="str">
        <f>Cleaned_SalesTable!C1829</f>
        <v>CUST1156</v>
      </c>
      <c r="F1829" s="4" t="str">
        <f>VLOOKUP(E1829,Cleaned_CustomerTable!$A:$H,2,FALSE())</f>
        <v>Maria Sanchez</v>
      </c>
      <c r="G1829" s="24">
        <f>VLOOKUP(E1829,Cleaned_CustomerTable!$A:$H,3,FALSE())</f>
        <v>46</v>
      </c>
      <c r="H1829" s="4" t="str">
        <f>VLOOKUP(E1829,Cleaned_CustomerTable!$A:$H,8,FALSE())</f>
        <v>Bronze</v>
      </c>
      <c r="I1829" s="4" t="str">
        <f>VLOOKUP(E1829,Cleaned_CustomerTable!$A:$H,6,FALSE())</f>
        <v>North Dakota</v>
      </c>
      <c r="J1829" s="4" t="str">
        <f>Cleaned_SalesTable!D1829</f>
        <v>PROD64</v>
      </c>
      <c r="K1829" s="4" t="str">
        <f>VLOOKUP(J1829,Cleaned_ProductTable!$A:$F,2,FALSE())</f>
        <v>Matte Lipstick Set</v>
      </c>
      <c r="L1829" s="4" t="str">
        <f>VLOOKUP(J1829,Cleaned_ProductTable!$A:$F,3,FALSE())</f>
        <v>Beauty</v>
      </c>
      <c r="M1829" s="4" t="str">
        <f>VLOOKUP(J1829,Cleaned_ProductTable!$A:$F,4,FALSE())</f>
        <v>Zhang Inc</v>
      </c>
      <c r="N1829" s="4">
        <f>VLOOKUP(J1829,Cleaned_ProductTable!$A:$F,5,FALSE())</f>
        <v>299.11</v>
      </c>
      <c r="O1829" s="4" t="str">
        <f>Cleaned_SalesTable!E1829</f>
        <v>STORE0</v>
      </c>
      <c r="P1829" s="4" t="str">
        <f>VLOOKUP(O1829,Cleaned_StoreTable!$A:$F,2,FALSE())</f>
        <v>Rivera-Warner</v>
      </c>
      <c r="Q1829" s="4" t="str">
        <f>VLOOKUP(O1829,Cleaned_StoreTable!$A:$F,3,FALSE())</f>
        <v>East</v>
      </c>
      <c r="R1829" s="4" t="str">
        <f>VLOOKUP(O1829,Cleaned_StoreTable!$A:$F,5,FALSE())</f>
        <v>Flagship</v>
      </c>
      <c r="S1829" s="4">
        <f>Cleaned_SalesTable!F1829</f>
        <v>3</v>
      </c>
      <c r="T1829" s="9">
        <f>Cleaned_SalesTable!G1829</f>
        <v>713.95</v>
      </c>
      <c r="U1829" s="8">
        <f>Cleaned_SalesTable!H1829</f>
        <v>0</v>
      </c>
      <c r="V1829" s="4" t="str">
        <f>Cleaned_SalesTable!I1829</f>
        <v>Credit Card</v>
      </c>
      <c r="W1829" s="9">
        <f>Cleaned_SalesTable!J1829</f>
        <v>2141.85</v>
      </c>
      <c r="X1829" s="9">
        <f t="shared" si="170"/>
        <v>897.33</v>
      </c>
      <c r="Y1829" s="9">
        <f t="shared" si="171"/>
        <v>1244.52</v>
      </c>
      <c r="Z1829" s="10">
        <f t="shared" si="172"/>
        <v>0.58099999999999996</v>
      </c>
      <c r="AA1829" s="4" t="str">
        <f t="shared" si="173"/>
        <v>High Value</v>
      </c>
    </row>
    <row r="1830" spans="1:27" ht="15" customHeight="1" x14ac:dyDescent="0.3">
      <c r="A1830" s="4" t="str">
        <f>Cleaned_SalesTable!A1830</f>
        <v>SALE1828</v>
      </c>
      <c r="B1830" s="26">
        <f>Cleaned_SalesTable!B1830</f>
        <v>45395</v>
      </c>
      <c r="C1830" s="4" t="str">
        <f t="shared" si="168"/>
        <v>Apr-2024</v>
      </c>
      <c r="D1830" s="24">
        <f t="shared" si="169"/>
        <v>2024</v>
      </c>
      <c r="E1830" s="4" t="str">
        <f>Cleaned_SalesTable!C1830</f>
        <v>CUST1099</v>
      </c>
      <c r="F1830" s="4" t="str">
        <f>VLOOKUP(E1830,Cleaned_CustomerTable!$A:$H,2,FALSE())</f>
        <v>Sheila Wilson</v>
      </c>
      <c r="G1830" s="24">
        <f>VLOOKUP(E1830,Cleaned_CustomerTable!$A:$H,3,FALSE())</f>
        <v>35</v>
      </c>
      <c r="H1830" s="4" t="str">
        <f>VLOOKUP(E1830,Cleaned_CustomerTable!$A:$H,8,FALSE())</f>
        <v>Silver</v>
      </c>
      <c r="I1830" s="4" t="str">
        <f>VLOOKUP(E1830,Cleaned_CustomerTable!$A:$H,6,FALSE())</f>
        <v>Tennessee</v>
      </c>
      <c r="J1830" s="4" t="str">
        <f>Cleaned_SalesTable!D1830</f>
        <v>PROD11</v>
      </c>
      <c r="K1830" s="4" t="str">
        <f>VLOOKUP(J1830,Cleaned_ProductTable!$A:$F,2,FALSE())</f>
        <v>HD Smart TV Stick</v>
      </c>
      <c r="L1830" s="4" t="str">
        <f>VLOOKUP(J1830,Cleaned_ProductTable!$A:$F,3,FALSE())</f>
        <v>Electronics</v>
      </c>
      <c r="M1830" s="4" t="str">
        <f>VLOOKUP(J1830,Cleaned_ProductTable!$A:$F,4,FALSE())</f>
        <v>Gibson, Hobbs and Weaver</v>
      </c>
      <c r="N1830" s="4">
        <f>VLOOKUP(J1830,Cleaned_ProductTable!$A:$F,5,FALSE())</f>
        <v>449.4</v>
      </c>
      <c r="O1830" s="4" t="str">
        <f>Cleaned_SalesTable!E1830</f>
        <v>STORE5</v>
      </c>
      <c r="P1830" s="4" t="str">
        <f>VLOOKUP(O1830,Cleaned_StoreTable!$A:$F,2,FALSE())</f>
        <v>Gray Ltd</v>
      </c>
      <c r="Q1830" s="4" t="str">
        <f>VLOOKUP(O1830,Cleaned_StoreTable!$A:$F,3,FALSE())</f>
        <v>North</v>
      </c>
      <c r="R1830" s="4" t="str">
        <f>VLOOKUP(O1830,Cleaned_StoreTable!$A:$F,5,FALSE())</f>
        <v>Outlet</v>
      </c>
      <c r="S1830" s="4">
        <f>Cleaned_SalesTable!F1830</f>
        <v>3</v>
      </c>
      <c r="T1830" s="9">
        <f>Cleaned_SalesTable!G1830</f>
        <v>596</v>
      </c>
      <c r="U1830" s="8">
        <f>Cleaned_SalesTable!H1830</f>
        <v>0.28000000000000003</v>
      </c>
      <c r="V1830" s="4" t="str">
        <f>Cleaned_SalesTable!I1830</f>
        <v>COD</v>
      </c>
      <c r="W1830" s="9">
        <f>Cleaned_SalesTable!J1830</f>
        <v>1287.3599999999999</v>
      </c>
      <c r="X1830" s="9">
        <f t="shared" si="170"/>
        <v>1348.2</v>
      </c>
      <c r="Y1830" s="9">
        <f t="shared" si="171"/>
        <v>-60.84</v>
      </c>
      <c r="Z1830" s="10">
        <f t="shared" si="172"/>
        <v>-4.7300000000000002E-2</v>
      </c>
      <c r="AA1830" s="4" t="str">
        <f t="shared" si="173"/>
        <v>High Value</v>
      </c>
    </row>
    <row r="1831" spans="1:27" ht="15" customHeight="1" x14ac:dyDescent="0.3">
      <c r="A1831" s="4" t="str">
        <f>Cleaned_SalesTable!A1831</f>
        <v>SALE1829</v>
      </c>
      <c r="B1831" s="26">
        <f>Cleaned_SalesTable!B1831</f>
        <v>45379</v>
      </c>
      <c r="C1831" s="4" t="str">
        <f t="shared" si="168"/>
        <v>Mar-2024</v>
      </c>
      <c r="D1831" s="24">
        <f t="shared" si="169"/>
        <v>2024</v>
      </c>
      <c r="E1831" s="4" t="str">
        <f>Cleaned_SalesTable!C1831</f>
        <v>CUST1334</v>
      </c>
      <c r="F1831" s="4" t="str">
        <f>VLOOKUP(E1831,Cleaned_CustomerTable!$A:$H,2,FALSE())</f>
        <v>Mr. Christopher Sims</v>
      </c>
      <c r="G1831" s="24">
        <f>VLOOKUP(E1831,Cleaned_CustomerTable!$A:$H,3,FALSE())</f>
        <v>50</v>
      </c>
      <c r="H1831" s="4" t="str">
        <f>VLOOKUP(E1831,Cleaned_CustomerTable!$A:$H,8,FALSE())</f>
        <v>Silver</v>
      </c>
      <c r="I1831" s="4" t="str">
        <f>VLOOKUP(E1831,Cleaned_CustomerTable!$A:$H,6,FALSE())</f>
        <v>Connecticut</v>
      </c>
      <c r="J1831" s="4" t="str">
        <f>Cleaned_SalesTable!D1831</f>
        <v>PROD9</v>
      </c>
      <c r="K1831" s="4" t="str">
        <f>VLOOKUP(J1831,Cleaned_ProductTable!$A:$F,2,FALSE())</f>
        <v>Adjustable Dumbbell Set</v>
      </c>
      <c r="L1831" s="4" t="str">
        <f>VLOOKUP(J1831,Cleaned_ProductTable!$A:$F,3,FALSE())</f>
        <v>Sports</v>
      </c>
      <c r="M1831" s="4" t="str">
        <f>VLOOKUP(J1831,Cleaned_ProductTable!$A:$F,4,FALSE())</f>
        <v>Hill PLC</v>
      </c>
      <c r="N1831" s="4">
        <f>VLOOKUP(J1831,Cleaned_ProductTable!$A:$F,5,FALSE())</f>
        <v>495.72</v>
      </c>
      <c r="O1831" s="4" t="str">
        <f>Cleaned_SalesTable!E1831</f>
        <v>STORE9</v>
      </c>
      <c r="P1831" s="4" t="str">
        <f>VLOOKUP(O1831,Cleaned_StoreTable!$A:$F,2,FALSE())</f>
        <v>Moore, Padilla and Butler</v>
      </c>
      <c r="Q1831" s="4" t="str">
        <f>VLOOKUP(O1831,Cleaned_StoreTable!$A:$F,3,FALSE())</f>
        <v>South</v>
      </c>
      <c r="R1831" s="4" t="str">
        <f>VLOOKUP(O1831,Cleaned_StoreTable!$A:$F,5,FALSE())</f>
        <v>Flagship</v>
      </c>
      <c r="S1831" s="4">
        <f>Cleaned_SalesTable!F1831</f>
        <v>2</v>
      </c>
      <c r="T1831" s="9">
        <f>Cleaned_SalesTable!G1831</f>
        <v>169.46</v>
      </c>
      <c r="U1831" s="8">
        <f>Cleaned_SalesTable!H1831</f>
        <v>0.03</v>
      </c>
      <c r="V1831" s="4" t="str">
        <f>Cleaned_SalesTable!I1831</f>
        <v>PayPal</v>
      </c>
      <c r="W1831" s="9">
        <f>Cleaned_SalesTable!J1831</f>
        <v>328.75240000000002</v>
      </c>
      <c r="X1831" s="9">
        <f t="shared" si="170"/>
        <v>991.44</v>
      </c>
      <c r="Y1831" s="9">
        <f t="shared" si="171"/>
        <v>-662.69</v>
      </c>
      <c r="Z1831" s="10">
        <f t="shared" si="172"/>
        <v>-2.0158</v>
      </c>
      <c r="AA1831" s="4" t="str">
        <f t="shared" si="173"/>
        <v>Standard</v>
      </c>
    </row>
    <row r="1832" spans="1:27" ht="15" customHeight="1" x14ac:dyDescent="0.3">
      <c r="A1832" s="4" t="str">
        <f>Cleaned_SalesTable!A1832</f>
        <v>SALE1830</v>
      </c>
      <c r="B1832" s="26">
        <f>Cleaned_SalesTable!B1832</f>
        <v>45860</v>
      </c>
      <c r="C1832" s="4" t="str">
        <f t="shared" si="168"/>
        <v>Jul-2025</v>
      </c>
      <c r="D1832" s="24">
        <f t="shared" si="169"/>
        <v>2025</v>
      </c>
      <c r="E1832" s="4" t="str">
        <f>Cleaned_SalesTable!C1832</f>
        <v>CUST1300</v>
      </c>
      <c r="F1832" s="4" t="str">
        <f>VLOOKUP(E1832,Cleaned_CustomerTable!$A:$H,2,FALSE())</f>
        <v>Matthew Avery</v>
      </c>
      <c r="G1832" s="24">
        <f>VLOOKUP(E1832,Cleaned_CustomerTable!$A:$H,3,FALSE())</f>
        <v>29</v>
      </c>
      <c r="H1832" s="4" t="str">
        <f>VLOOKUP(E1832,Cleaned_CustomerTable!$A:$H,8,FALSE())</f>
        <v>Silver</v>
      </c>
      <c r="I1832" s="4" t="str">
        <f>VLOOKUP(E1832,Cleaned_CustomerTable!$A:$H,6,FALSE())</f>
        <v>Oregon</v>
      </c>
      <c r="J1832" s="4" t="str">
        <f>Cleaned_SalesTable!D1832</f>
        <v>PROD65</v>
      </c>
      <c r="K1832" s="4" t="str">
        <f>VLOOKUP(J1832,Cleaned_ProductTable!$A:$F,2,FALSE())</f>
        <v>Adjustable Dumbbells 20kg</v>
      </c>
      <c r="L1832" s="4" t="str">
        <f>VLOOKUP(J1832,Cleaned_ProductTable!$A:$F,3,FALSE())</f>
        <v>Sports</v>
      </c>
      <c r="M1832" s="4" t="str">
        <f>VLOOKUP(J1832,Cleaned_ProductTable!$A:$F,4,FALSE())</f>
        <v>Montgomery, Benton and Miller</v>
      </c>
      <c r="N1832" s="4">
        <f>VLOOKUP(J1832,Cleaned_ProductTable!$A:$F,5,FALSE())</f>
        <v>240.63</v>
      </c>
      <c r="O1832" s="4" t="str">
        <f>Cleaned_SalesTable!E1832</f>
        <v>STORE14</v>
      </c>
      <c r="P1832" s="4" t="str">
        <f>VLOOKUP(O1832,Cleaned_StoreTable!$A:$F,2,FALSE())</f>
        <v>Mcdonald Inc</v>
      </c>
      <c r="Q1832" s="4" t="str">
        <f>VLOOKUP(O1832,Cleaned_StoreTable!$A:$F,3,FALSE())</f>
        <v>South</v>
      </c>
      <c r="R1832" s="4" t="str">
        <f>VLOOKUP(O1832,Cleaned_StoreTable!$A:$F,5,FALSE())</f>
        <v>Outlet</v>
      </c>
      <c r="S1832" s="4">
        <f>Cleaned_SalesTable!F1832</f>
        <v>4</v>
      </c>
      <c r="T1832" s="9">
        <f>Cleaned_SalesTable!G1832</f>
        <v>611.91999999999996</v>
      </c>
      <c r="U1832" s="8">
        <f>Cleaned_SalesTable!H1832</f>
        <v>0.2</v>
      </c>
      <c r="V1832" s="4" t="str">
        <f>Cleaned_SalesTable!I1832</f>
        <v>PayPal</v>
      </c>
      <c r="W1832" s="9">
        <f>Cleaned_SalesTable!J1832</f>
        <v>1958.144</v>
      </c>
      <c r="X1832" s="9">
        <f t="shared" si="170"/>
        <v>962.52</v>
      </c>
      <c r="Y1832" s="9">
        <f t="shared" si="171"/>
        <v>995.62</v>
      </c>
      <c r="Z1832" s="10">
        <f t="shared" si="172"/>
        <v>0.50849999999999995</v>
      </c>
      <c r="AA1832" s="4" t="str">
        <f t="shared" si="173"/>
        <v>High Value</v>
      </c>
    </row>
    <row r="1833" spans="1:27" ht="15" customHeight="1" x14ac:dyDescent="0.3">
      <c r="A1833" s="4" t="str">
        <f>Cleaned_SalesTable!A1833</f>
        <v>SALE1831</v>
      </c>
      <c r="B1833" s="26">
        <f>Cleaned_SalesTable!B1833</f>
        <v>45704</v>
      </c>
      <c r="C1833" s="4" t="str">
        <f t="shared" si="168"/>
        <v>Feb-2025</v>
      </c>
      <c r="D1833" s="24">
        <f t="shared" si="169"/>
        <v>2025</v>
      </c>
      <c r="E1833" s="4" t="str">
        <f>Cleaned_SalesTable!C1833</f>
        <v>CUST1003</v>
      </c>
      <c r="F1833" s="4" t="str">
        <f>VLOOKUP(E1833,Cleaned_CustomerTable!$A:$H,2,FALSE())</f>
        <v>Jeremy Harris</v>
      </c>
      <c r="G1833" s="24">
        <f>VLOOKUP(E1833,Cleaned_CustomerTable!$A:$H,3,FALSE())</f>
        <v>59</v>
      </c>
      <c r="H1833" s="4" t="str">
        <f>VLOOKUP(E1833,Cleaned_CustomerTable!$A:$H,8,FALSE())</f>
        <v>Bronze</v>
      </c>
      <c r="I1833" s="4" t="str">
        <f>VLOOKUP(E1833,Cleaned_CustomerTable!$A:$H,6,FALSE())</f>
        <v>Ohio</v>
      </c>
      <c r="J1833" s="4" t="str">
        <f>Cleaned_SalesTable!D1833</f>
        <v>PROD74</v>
      </c>
      <c r="K1833" s="4" t="str">
        <f>VLOOKUP(J1833,Cleaned_ProductTable!$A:$F,2,FALSE())</f>
        <v>Bluetooth Car Audio System</v>
      </c>
      <c r="L1833" s="4" t="str">
        <f>VLOOKUP(J1833,Cleaned_ProductTable!$A:$F,3,FALSE())</f>
        <v>Electronics</v>
      </c>
      <c r="M1833" s="4" t="str">
        <f>VLOOKUP(J1833,Cleaned_ProductTable!$A:$F,4,FALSE())</f>
        <v>Bruce-Bowen</v>
      </c>
      <c r="N1833" s="4">
        <f>VLOOKUP(J1833,Cleaned_ProductTable!$A:$F,5,FALSE())</f>
        <v>403.71</v>
      </c>
      <c r="O1833" s="4" t="str">
        <f>Cleaned_SalesTable!E1833</f>
        <v>STORE15</v>
      </c>
      <c r="P1833" s="4" t="str">
        <f>VLOOKUP(O1833,Cleaned_StoreTable!$A:$F,2,FALSE())</f>
        <v>Shelton PLC</v>
      </c>
      <c r="Q1833" s="4" t="str">
        <f>VLOOKUP(O1833,Cleaned_StoreTable!$A:$F,3,FALSE())</f>
        <v>North</v>
      </c>
      <c r="R1833" s="4" t="str">
        <f>VLOOKUP(O1833,Cleaned_StoreTable!$A:$F,5,FALSE())</f>
        <v>Flagship</v>
      </c>
      <c r="S1833" s="4">
        <f>Cleaned_SalesTable!F1833</f>
        <v>2</v>
      </c>
      <c r="T1833" s="9">
        <f>Cleaned_SalesTable!G1833</f>
        <v>25.3</v>
      </c>
      <c r="U1833" s="8">
        <f>Cleaned_SalesTable!H1833</f>
        <v>0.21</v>
      </c>
      <c r="V1833" s="4" t="str">
        <f>Cleaned_SalesTable!I1833</f>
        <v>Credit Card</v>
      </c>
      <c r="W1833" s="9">
        <f>Cleaned_SalesTable!J1833</f>
        <v>39.973999999999997</v>
      </c>
      <c r="X1833" s="9">
        <f t="shared" si="170"/>
        <v>807.42</v>
      </c>
      <c r="Y1833" s="9">
        <f t="shared" si="171"/>
        <v>-767.45</v>
      </c>
      <c r="Z1833" s="10">
        <f t="shared" si="172"/>
        <v>-19.198699999999999</v>
      </c>
      <c r="AA1833" s="4" t="str">
        <f t="shared" si="173"/>
        <v>Standard</v>
      </c>
    </row>
    <row r="1834" spans="1:27" ht="15" customHeight="1" x14ac:dyDescent="0.3">
      <c r="A1834" s="4" t="str">
        <f>Cleaned_SalesTable!A1834</f>
        <v>SALE1832</v>
      </c>
      <c r="B1834" s="26">
        <f>Cleaned_SalesTable!B1834</f>
        <v>45327</v>
      </c>
      <c r="C1834" s="4" t="str">
        <f t="shared" si="168"/>
        <v>Feb-2024</v>
      </c>
      <c r="D1834" s="24">
        <f t="shared" si="169"/>
        <v>2024</v>
      </c>
      <c r="E1834" s="4" t="str">
        <f>Cleaned_SalesTable!C1834</f>
        <v>CUST1433</v>
      </c>
      <c r="F1834" s="4" t="str">
        <f>VLOOKUP(E1834,Cleaned_CustomerTable!$A:$H,2,FALSE())</f>
        <v>Thomas Moore</v>
      </c>
      <c r="G1834" s="24">
        <f>VLOOKUP(E1834,Cleaned_CustomerTable!$A:$H,3,FALSE())</f>
        <v>51</v>
      </c>
      <c r="H1834" s="4" t="str">
        <f>VLOOKUP(E1834,Cleaned_CustomerTable!$A:$H,8,FALSE())</f>
        <v>Silver</v>
      </c>
      <c r="I1834" s="4" t="str">
        <f>VLOOKUP(E1834,Cleaned_CustomerTable!$A:$H,6,FALSE())</f>
        <v>New York</v>
      </c>
      <c r="J1834" s="4" t="str">
        <f>Cleaned_SalesTable!D1834</f>
        <v>PROD73</v>
      </c>
      <c r="K1834" s="4" t="str">
        <f>VLOOKUP(J1834,Cleaned_ProductTable!$A:$F,2,FALSE())</f>
        <v>Shin Guards – Adult</v>
      </c>
      <c r="L1834" s="4" t="str">
        <f>VLOOKUP(J1834,Cleaned_ProductTable!$A:$F,3,FALSE())</f>
        <v>Sports</v>
      </c>
      <c r="M1834" s="4" t="str">
        <f>VLOOKUP(J1834,Cleaned_ProductTable!$A:$F,4,FALSE())</f>
        <v>French Ltd</v>
      </c>
      <c r="N1834" s="4">
        <f>VLOOKUP(J1834,Cleaned_ProductTable!$A:$F,5,FALSE())</f>
        <v>107.06</v>
      </c>
      <c r="O1834" s="4" t="str">
        <f>Cleaned_SalesTable!E1834</f>
        <v>STORE10</v>
      </c>
      <c r="P1834" s="4" t="str">
        <f>VLOOKUP(O1834,Cleaned_StoreTable!$A:$F,2,FALSE())</f>
        <v>Hill, Wagner and Ballard</v>
      </c>
      <c r="Q1834" s="4" t="str">
        <f>VLOOKUP(O1834,Cleaned_StoreTable!$A:$F,3,FALSE())</f>
        <v>East</v>
      </c>
      <c r="R1834" s="4" t="str">
        <f>VLOOKUP(O1834,Cleaned_StoreTable!$A:$F,5,FALSE())</f>
        <v>Online</v>
      </c>
      <c r="S1834" s="4">
        <f>Cleaned_SalesTable!F1834</f>
        <v>4</v>
      </c>
      <c r="T1834" s="9">
        <f>Cleaned_SalesTable!G1834</f>
        <v>166.93</v>
      </c>
      <c r="U1834" s="8">
        <f>Cleaned_SalesTable!H1834</f>
        <v>0.02</v>
      </c>
      <c r="V1834" s="4" t="str">
        <f>Cleaned_SalesTable!I1834</f>
        <v>PayPal</v>
      </c>
      <c r="W1834" s="9">
        <f>Cleaned_SalesTable!J1834</f>
        <v>654.36559999999997</v>
      </c>
      <c r="X1834" s="9">
        <f t="shared" si="170"/>
        <v>428.24</v>
      </c>
      <c r="Y1834" s="9">
        <f t="shared" si="171"/>
        <v>226.13</v>
      </c>
      <c r="Z1834" s="10">
        <f t="shared" si="172"/>
        <v>0.34560000000000002</v>
      </c>
      <c r="AA1834" s="4" t="str">
        <f t="shared" si="173"/>
        <v>Standard</v>
      </c>
    </row>
    <row r="1835" spans="1:27" ht="15" customHeight="1" x14ac:dyDescent="0.3">
      <c r="A1835" s="4" t="str">
        <f>Cleaned_SalesTable!A1835</f>
        <v>SALE1833</v>
      </c>
      <c r="B1835" s="26">
        <f>Cleaned_SalesTable!B1835</f>
        <v>45721</v>
      </c>
      <c r="C1835" s="4" t="str">
        <f t="shared" si="168"/>
        <v>Mar-2025</v>
      </c>
      <c r="D1835" s="24">
        <f t="shared" si="169"/>
        <v>2025</v>
      </c>
      <c r="E1835" s="4" t="str">
        <f>Cleaned_SalesTable!C1835</f>
        <v>CUST1280</v>
      </c>
      <c r="F1835" s="4" t="str">
        <f>VLOOKUP(E1835,Cleaned_CustomerTable!$A:$H,2,FALSE())</f>
        <v>Antonio Leon</v>
      </c>
      <c r="G1835" s="24">
        <f>VLOOKUP(E1835,Cleaned_CustomerTable!$A:$H,3,FALSE())</f>
        <v>48</v>
      </c>
      <c r="H1835" s="4" t="str">
        <f>VLOOKUP(E1835,Cleaned_CustomerTable!$A:$H,8,FALSE())</f>
        <v>Bronze</v>
      </c>
      <c r="I1835" s="4" t="str">
        <f>VLOOKUP(E1835,Cleaned_CustomerTable!$A:$H,6,FALSE())</f>
        <v>Hawaii</v>
      </c>
      <c r="J1835" s="4" t="str">
        <f>Cleaned_SalesTable!D1835</f>
        <v>PROD60</v>
      </c>
      <c r="K1835" s="4" t="str">
        <f>VLOOKUP(J1835,Cleaned_ProductTable!$A:$F,2,FALSE())</f>
        <v>Luxury Perfume Spray</v>
      </c>
      <c r="L1835" s="4" t="str">
        <f>VLOOKUP(J1835,Cleaned_ProductTable!$A:$F,3,FALSE())</f>
        <v>Beauty</v>
      </c>
      <c r="M1835" s="4" t="str">
        <f>VLOOKUP(J1835,Cleaned_ProductTable!$A:$F,4,FALSE())</f>
        <v>Gibson, Green and Lopez</v>
      </c>
      <c r="N1835" s="4">
        <f>VLOOKUP(J1835,Cleaned_ProductTable!$A:$F,5,FALSE())</f>
        <v>482.75</v>
      </c>
      <c r="O1835" s="4" t="str">
        <f>Cleaned_SalesTable!E1835</f>
        <v>STORE11</v>
      </c>
      <c r="P1835" s="4" t="str">
        <f>VLOOKUP(O1835,Cleaned_StoreTable!$A:$F,2,FALSE())</f>
        <v>Aguirre-Keller</v>
      </c>
      <c r="Q1835" s="4" t="str">
        <f>VLOOKUP(O1835,Cleaned_StoreTable!$A:$F,3,FALSE())</f>
        <v>South</v>
      </c>
      <c r="R1835" s="4" t="str">
        <f>VLOOKUP(O1835,Cleaned_StoreTable!$A:$F,5,FALSE())</f>
        <v>Online</v>
      </c>
      <c r="S1835" s="4">
        <f>Cleaned_SalesTable!F1835</f>
        <v>4</v>
      </c>
      <c r="T1835" s="9">
        <f>Cleaned_SalesTable!G1835</f>
        <v>861.55</v>
      </c>
      <c r="U1835" s="8">
        <f>Cleaned_SalesTable!H1835</f>
        <v>0.12</v>
      </c>
      <c r="V1835" s="4" t="str">
        <f>Cleaned_SalesTable!I1835</f>
        <v>Credit Card</v>
      </c>
      <c r="W1835" s="9">
        <f>Cleaned_SalesTable!J1835</f>
        <v>3032.6559999999999</v>
      </c>
      <c r="X1835" s="9">
        <f t="shared" si="170"/>
        <v>1931</v>
      </c>
      <c r="Y1835" s="9">
        <f t="shared" si="171"/>
        <v>1101.6600000000001</v>
      </c>
      <c r="Z1835" s="10">
        <f t="shared" si="172"/>
        <v>0.36330000000000001</v>
      </c>
      <c r="AA1835" s="4" t="str">
        <f t="shared" si="173"/>
        <v>High Value</v>
      </c>
    </row>
    <row r="1836" spans="1:27" ht="15" customHeight="1" x14ac:dyDescent="0.3">
      <c r="A1836" s="4" t="str">
        <f>Cleaned_SalesTable!A1836</f>
        <v>SALE1834</v>
      </c>
      <c r="B1836" s="26">
        <f>Cleaned_SalesTable!B1836</f>
        <v>45842</v>
      </c>
      <c r="C1836" s="4" t="str">
        <f t="shared" si="168"/>
        <v>Jul-2025</v>
      </c>
      <c r="D1836" s="24">
        <f t="shared" si="169"/>
        <v>2025</v>
      </c>
      <c r="E1836" s="4" t="str">
        <f>Cleaned_SalesTable!C1836</f>
        <v>CUST1360</v>
      </c>
      <c r="F1836" s="4" t="str">
        <f>VLOOKUP(E1836,Cleaned_CustomerTable!$A:$H,2,FALSE())</f>
        <v>Denise Tate</v>
      </c>
      <c r="G1836" s="24">
        <f>VLOOKUP(E1836,Cleaned_CustomerTable!$A:$H,3,FALSE())</f>
        <v>34</v>
      </c>
      <c r="H1836" s="4" t="str">
        <f>VLOOKUP(E1836,Cleaned_CustomerTable!$A:$H,8,FALSE())</f>
        <v>Platinum</v>
      </c>
      <c r="I1836" s="4" t="str">
        <f>VLOOKUP(E1836,Cleaned_CustomerTable!$A:$H,6,FALSE())</f>
        <v>Arkansas</v>
      </c>
      <c r="J1836" s="4" t="str">
        <f>Cleaned_SalesTable!D1836</f>
        <v>PROD43</v>
      </c>
      <c r="K1836" s="4" t="str">
        <f>VLOOKUP(J1836,Cleaned_ProductTable!$A:$F,2,FALSE())</f>
        <v>USB External Hard Drive</v>
      </c>
      <c r="L1836" s="4" t="str">
        <f>VLOOKUP(J1836,Cleaned_ProductTable!$A:$F,3,FALSE())</f>
        <v>Electronics</v>
      </c>
      <c r="M1836" s="4" t="str">
        <f>VLOOKUP(J1836,Cleaned_ProductTable!$A:$F,4,FALSE())</f>
        <v>Robinson Inc</v>
      </c>
      <c r="N1836" s="4">
        <f>VLOOKUP(J1836,Cleaned_ProductTable!$A:$F,5,FALSE())</f>
        <v>253.33</v>
      </c>
      <c r="O1836" s="4" t="str">
        <f>Cleaned_SalesTable!E1836</f>
        <v>STORE5</v>
      </c>
      <c r="P1836" s="4" t="str">
        <f>VLOOKUP(O1836,Cleaned_StoreTable!$A:$F,2,FALSE())</f>
        <v>Gray Ltd</v>
      </c>
      <c r="Q1836" s="4" t="str">
        <f>VLOOKUP(O1836,Cleaned_StoreTable!$A:$F,3,FALSE())</f>
        <v>North</v>
      </c>
      <c r="R1836" s="4" t="str">
        <f>VLOOKUP(O1836,Cleaned_StoreTable!$A:$F,5,FALSE())</f>
        <v>Outlet</v>
      </c>
      <c r="S1836" s="4">
        <f>Cleaned_SalesTable!F1836</f>
        <v>3</v>
      </c>
      <c r="T1836" s="9">
        <f>Cleaned_SalesTable!G1836</f>
        <v>56.17</v>
      </c>
      <c r="U1836" s="8">
        <f>Cleaned_SalesTable!H1836</f>
        <v>0.01</v>
      </c>
      <c r="V1836" s="4" t="str">
        <f>Cleaned_SalesTable!I1836</f>
        <v>COD</v>
      </c>
      <c r="W1836" s="9">
        <f>Cleaned_SalesTable!J1836</f>
        <v>166.82490000000001</v>
      </c>
      <c r="X1836" s="9">
        <f t="shared" si="170"/>
        <v>759.99</v>
      </c>
      <c r="Y1836" s="9">
        <f t="shared" si="171"/>
        <v>-593.16999999999996</v>
      </c>
      <c r="Z1836" s="10">
        <f t="shared" si="172"/>
        <v>-3.5556000000000001</v>
      </c>
      <c r="AA1836" s="4" t="str">
        <f t="shared" si="173"/>
        <v>Standard</v>
      </c>
    </row>
    <row r="1837" spans="1:27" ht="15" customHeight="1" x14ac:dyDescent="0.3">
      <c r="A1837" s="4" t="str">
        <f>Cleaned_SalesTable!A1837</f>
        <v>SALE1835</v>
      </c>
      <c r="B1837" s="26">
        <f>Cleaned_SalesTable!B1837</f>
        <v>45862</v>
      </c>
      <c r="C1837" s="4" t="str">
        <f t="shared" si="168"/>
        <v>Jul-2025</v>
      </c>
      <c r="D1837" s="24">
        <f t="shared" si="169"/>
        <v>2025</v>
      </c>
      <c r="E1837" s="4" t="str">
        <f>Cleaned_SalesTable!C1837</f>
        <v>CUST1266</v>
      </c>
      <c r="F1837" s="4" t="str">
        <f>VLOOKUP(E1837,Cleaned_CustomerTable!$A:$H,2,FALSE())</f>
        <v>Cynthia Payne</v>
      </c>
      <c r="G1837" s="24">
        <f>VLOOKUP(E1837,Cleaned_CustomerTable!$A:$H,3,FALSE())</f>
        <v>32</v>
      </c>
      <c r="H1837" s="4" t="str">
        <f>VLOOKUP(E1837,Cleaned_CustomerTable!$A:$H,8,FALSE())</f>
        <v>Bronze</v>
      </c>
      <c r="I1837" s="4" t="str">
        <f>VLOOKUP(E1837,Cleaned_CustomerTable!$A:$H,6,FALSE())</f>
        <v>Kentucky</v>
      </c>
      <c r="J1837" s="4" t="str">
        <f>Cleaned_SalesTable!D1837</f>
        <v>PROD15</v>
      </c>
      <c r="K1837" s="4" t="str">
        <f>VLOOKUP(J1837,Cleaned_ProductTable!$A:$F,2,FALSE())</f>
        <v>4K Home Projector</v>
      </c>
      <c r="L1837" s="4" t="str">
        <f>VLOOKUP(J1837,Cleaned_ProductTable!$A:$F,3,FALSE())</f>
        <v>Electronics</v>
      </c>
      <c r="M1837" s="4" t="str">
        <f>VLOOKUP(J1837,Cleaned_ProductTable!$A:$F,4,FALSE())</f>
        <v>Thomas LLC</v>
      </c>
      <c r="N1837" s="4">
        <f>VLOOKUP(J1837,Cleaned_ProductTable!$A:$F,5,FALSE())</f>
        <v>465.34</v>
      </c>
      <c r="O1837" s="4" t="str">
        <f>Cleaned_SalesTable!E1837</f>
        <v>STORE19</v>
      </c>
      <c r="P1837" s="4" t="str">
        <f>VLOOKUP(O1837,Cleaned_StoreTable!$A:$F,2,FALSE())</f>
        <v>Mann-Austin</v>
      </c>
      <c r="Q1837" s="4" t="str">
        <f>VLOOKUP(O1837,Cleaned_StoreTable!$A:$F,3,FALSE())</f>
        <v>East</v>
      </c>
      <c r="R1837" s="4" t="str">
        <f>VLOOKUP(O1837,Cleaned_StoreTable!$A:$F,5,FALSE())</f>
        <v>Online</v>
      </c>
      <c r="S1837" s="4">
        <f>Cleaned_SalesTable!F1837</f>
        <v>1</v>
      </c>
      <c r="T1837" s="9">
        <f>Cleaned_SalesTable!G1837</f>
        <v>582.29</v>
      </c>
      <c r="U1837" s="8">
        <f>Cleaned_SalesTable!H1837</f>
        <v>0.2</v>
      </c>
      <c r="V1837" s="4" t="str">
        <f>Cleaned_SalesTable!I1837</f>
        <v>Credit Card</v>
      </c>
      <c r="W1837" s="9">
        <f>Cleaned_SalesTable!J1837</f>
        <v>465.83199999999999</v>
      </c>
      <c r="X1837" s="9">
        <f t="shared" si="170"/>
        <v>465.34</v>
      </c>
      <c r="Y1837" s="9">
        <f t="shared" si="171"/>
        <v>0.49</v>
      </c>
      <c r="Z1837" s="10">
        <f t="shared" si="172"/>
        <v>1.1000000000000001E-3</v>
      </c>
      <c r="AA1837" s="4" t="str">
        <f t="shared" si="173"/>
        <v>Standard</v>
      </c>
    </row>
    <row r="1838" spans="1:27" ht="15" customHeight="1" x14ac:dyDescent="0.3">
      <c r="A1838" s="4" t="str">
        <f>Cleaned_SalesTable!A1838</f>
        <v>SALE1836</v>
      </c>
      <c r="B1838" s="26">
        <f>Cleaned_SalesTable!B1838</f>
        <v>45681</v>
      </c>
      <c r="C1838" s="4" t="str">
        <f t="shared" si="168"/>
        <v>Jan-2025</v>
      </c>
      <c r="D1838" s="24">
        <f t="shared" si="169"/>
        <v>2025</v>
      </c>
      <c r="E1838" s="4" t="str">
        <f>Cleaned_SalesTable!C1838</f>
        <v>CUST1261</v>
      </c>
      <c r="F1838" s="4" t="str">
        <f>VLOOKUP(E1838,Cleaned_CustomerTable!$A:$H,2,FALSE())</f>
        <v>Carol Bishop</v>
      </c>
      <c r="G1838" s="24">
        <f>VLOOKUP(E1838,Cleaned_CustomerTable!$A:$H,3,FALSE())</f>
        <v>27</v>
      </c>
      <c r="H1838" s="4" t="str">
        <f>VLOOKUP(E1838,Cleaned_CustomerTable!$A:$H,8,FALSE())</f>
        <v>Silver</v>
      </c>
      <c r="I1838" s="4" t="str">
        <f>VLOOKUP(E1838,Cleaned_CustomerTable!$A:$H,6,FALSE())</f>
        <v>Oregon</v>
      </c>
      <c r="J1838" s="4" t="str">
        <f>Cleaned_SalesTable!D1838</f>
        <v>PROD83</v>
      </c>
      <c r="K1838" s="4" t="str">
        <f>VLOOKUP(J1838,Cleaned_ProductTable!$A:$F,2,FALSE())</f>
        <v>Hydrating Face Cleanser</v>
      </c>
      <c r="L1838" s="4" t="str">
        <f>VLOOKUP(J1838,Cleaned_ProductTable!$A:$F,3,FALSE())</f>
        <v>Beauty</v>
      </c>
      <c r="M1838" s="4" t="str">
        <f>VLOOKUP(J1838,Cleaned_ProductTable!$A:$F,4,FALSE())</f>
        <v>Butler Group</v>
      </c>
      <c r="N1838" s="4">
        <f>VLOOKUP(J1838,Cleaned_ProductTable!$A:$F,5,FALSE())</f>
        <v>250.42</v>
      </c>
      <c r="O1838" s="4" t="str">
        <f>Cleaned_SalesTable!E1838</f>
        <v>STORE0</v>
      </c>
      <c r="P1838" s="4" t="str">
        <f>VLOOKUP(O1838,Cleaned_StoreTable!$A:$F,2,FALSE())</f>
        <v>Rivera-Warner</v>
      </c>
      <c r="Q1838" s="4" t="str">
        <f>VLOOKUP(O1838,Cleaned_StoreTable!$A:$F,3,FALSE())</f>
        <v>East</v>
      </c>
      <c r="R1838" s="4" t="str">
        <f>VLOOKUP(O1838,Cleaned_StoreTable!$A:$F,5,FALSE())</f>
        <v>Flagship</v>
      </c>
      <c r="S1838" s="4">
        <f>Cleaned_SalesTable!F1838</f>
        <v>3</v>
      </c>
      <c r="T1838" s="9">
        <f>Cleaned_SalesTable!G1838</f>
        <v>63.96</v>
      </c>
      <c r="U1838" s="8">
        <f>Cleaned_SalesTable!H1838</f>
        <v>0.02</v>
      </c>
      <c r="V1838" s="4" t="str">
        <f>Cleaned_SalesTable!I1838</f>
        <v>Credit Card</v>
      </c>
      <c r="W1838" s="9">
        <f>Cleaned_SalesTable!J1838</f>
        <v>188.04239999999999</v>
      </c>
      <c r="X1838" s="9">
        <f t="shared" si="170"/>
        <v>751.26</v>
      </c>
      <c r="Y1838" s="9">
        <f t="shared" si="171"/>
        <v>-563.22</v>
      </c>
      <c r="Z1838" s="10">
        <f t="shared" si="172"/>
        <v>-2.9952000000000001</v>
      </c>
      <c r="AA1838" s="4" t="str">
        <f t="shared" si="173"/>
        <v>Standard</v>
      </c>
    </row>
    <row r="1839" spans="1:27" ht="15" customHeight="1" x14ac:dyDescent="0.3">
      <c r="A1839" s="4" t="str">
        <f>Cleaned_SalesTable!A1839</f>
        <v>SALE1837</v>
      </c>
      <c r="B1839" s="26">
        <f>Cleaned_SalesTable!B1839</f>
        <v>45392</v>
      </c>
      <c r="C1839" s="4" t="str">
        <f t="shared" si="168"/>
        <v>Apr-2024</v>
      </c>
      <c r="D1839" s="24">
        <f t="shared" si="169"/>
        <v>2024</v>
      </c>
      <c r="E1839" s="4" t="str">
        <f>Cleaned_SalesTable!C1839</f>
        <v>CUST1065</v>
      </c>
      <c r="F1839" s="4" t="str">
        <f>VLOOKUP(E1839,Cleaned_CustomerTable!$A:$H,2,FALSE())</f>
        <v>Michael Thomas</v>
      </c>
      <c r="G1839" s="24">
        <f>VLOOKUP(E1839,Cleaned_CustomerTable!$A:$H,3,FALSE())</f>
        <v>21</v>
      </c>
      <c r="H1839" s="4" t="str">
        <f>VLOOKUP(E1839,Cleaned_CustomerTable!$A:$H,8,FALSE())</f>
        <v>Silver</v>
      </c>
      <c r="I1839" s="4" t="str">
        <f>VLOOKUP(E1839,Cleaned_CustomerTable!$A:$H,6,FALSE())</f>
        <v>Nevada</v>
      </c>
      <c r="J1839" s="4" t="str">
        <f>Cleaned_SalesTable!D1839</f>
        <v>PROD9</v>
      </c>
      <c r="K1839" s="4" t="str">
        <f>VLOOKUP(J1839,Cleaned_ProductTable!$A:$F,2,FALSE())</f>
        <v>Adjustable Dumbbell Set</v>
      </c>
      <c r="L1839" s="4" t="str">
        <f>VLOOKUP(J1839,Cleaned_ProductTable!$A:$F,3,FALSE())</f>
        <v>Sports</v>
      </c>
      <c r="M1839" s="4" t="str">
        <f>VLOOKUP(J1839,Cleaned_ProductTable!$A:$F,4,FALSE())</f>
        <v>Hill PLC</v>
      </c>
      <c r="N1839" s="4">
        <f>VLOOKUP(J1839,Cleaned_ProductTable!$A:$F,5,FALSE())</f>
        <v>495.72</v>
      </c>
      <c r="O1839" s="4" t="str">
        <f>Cleaned_SalesTable!E1839</f>
        <v>STORE12</v>
      </c>
      <c r="P1839" s="4" t="str">
        <f>VLOOKUP(O1839,Cleaned_StoreTable!$A:$F,2,FALSE())</f>
        <v>Thomas, Bridges and Harris</v>
      </c>
      <c r="Q1839" s="4" t="str">
        <f>VLOOKUP(O1839,Cleaned_StoreTable!$A:$F,3,FALSE())</f>
        <v>North</v>
      </c>
      <c r="R1839" s="4" t="str">
        <f>VLOOKUP(O1839,Cleaned_StoreTable!$A:$F,5,FALSE())</f>
        <v>Online</v>
      </c>
      <c r="S1839" s="4">
        <f>Cleaned_SalesTable!F1839</f>
        <v>1</v>
      </c>
      <c r="T1839" s="9">
        <f>Cleaned_SalesTable!G1839</f>
        <v>829.83</v>
      </c>
      <c r="U1839" s="8">
        <f>Cleaned_SalesTable!H1839</f>
        <v>0.26</v>
      </c>
      <c r="V1839" s="4" t="str">
        <f>Cleaned_SalesTable!I1839</f>
        <v>COD</v>
      </c>
      <c r="W1839" s="9">
        <f>Cleaned_SalesTable!J1839</f>
        <v>614.07420000000002</v>
      </c>
      <c r="X1839" s="9">
        <f t="shared" si="170"/>
        <v>495.72</v>
      </c>
      <c r="Y1839" s="9">
        <f t="shared" si="171"/>
        <v>118.35</v>
      </c>
      <c r="Z1839" s="10">
        <f t="shared" si="172"/>
        <v>0.19270000000000001</v>
      </c>
      <c r="AA1839" s="4" t="str">
        <f t="shared" si="173"/>
        <v>Standard</v>
      </c>
    </row>
    <row r="1840" spans="1:27" ht="15" customHeight="1" x14ac:dyDescent="0.3">
      <c r="A1840" s="4" t="str">
        <f>Cleaned_SalesTable!A1840</f>
        <v>SALE1838</v>
      </c>
      <c r="B1840" s="26">
        <f>Cleaned_SalesTable!B1840</f>
        <v>45586</v>
      </c>
      <c r="C1840" s="4" t="str">
        <f t="shared" si="168"/>
        <v>Oct-2024</v>
      </c>
      <c r="D1840" s="24">
        <f t="shared" si="169"/>
        <v>2024</v>
      </c>
      <c r="E1840" s="4" t="str">
        <f>Cleaned_SalesTable!C1840</f>
        <v>CUST1370</v>
      </c>
      <c r="F1840" s="4" t="str">
        <f>VLOOKUP(E1840,Cleaned_CustomerTable!$A:$H,2,FALSE())</f>
        <v>James Holloway Jr.</v>
      </c>
      <c r="G1840" s="24">
        <f>VLOOKUP(E1840,Cleaned_CustomerTable!$A:$H,3,FALSE())</f>
        <v>45</v>
      </c>
      <c r="H1840" s="4" t="str">
        <f>VLOOKUP(E1840,Cleaned_CustomerTable!$A:$H,8,FALSE())</f>
        <v>Silver</v>
      </c>
      <c r="I1840" s="4" t="str">
        <f>VLOOKUP(E1840,Cleaned_CustomerTable!$A:$H,6,FALSE())</f>
        <v>Indiana</v>
      </c>
      <c r="J1840" s="4" t="str">
        <f>Cleaned_SalesTable!D1840</f>
        <v>PROD34</v>
      </c>
      <c r="K1840" s="4" t="str">
        <f>VLOOKUP(J1840,Cleaned_ProductTable!$A:$F,2,FALSE())</f>
        <v>Gaming Mechanical Keyboard</v>
      </c>
      <c r="L1840" s="4" t="str">
        <f>VLOOKUP(J1840,Cleaned_ProductTable!$A:$F,3,FALSE())</f>
        <v>Electronics</v>
      </c>
      <c r="M1840" s="4" t="str">
        <f>VLOOKUP(J1840,Cleaned_ProductTable!$A:$F,4,FALSE())</f>
        <v>Lucero LLC</v>
      </c>
      <c r="N1840" s="4">
        <f>VLOOKUP(J1840,Cleaned_ProductTable!$A:$F,5,FALSE())</f>
        <v>419.28</v>
      </c>
      <c r="O1840" s="4" t="str">
        <f>Cleaned_SalesTable!E1840</f>
        <v>STORE16</v>
      </c>
      <c r="P1840" s="4" t="str">
        <f>VLOOKUP(O1840,Cleaned_StoreTable!$A:$F,2,FALSE())</f>
        <v>Frederick-Wright</v>
      </c>
      <c r="Q1840" s="4" t="str">
        <f>VLOOKUP(O1840,Cleaned_StoreTable!$A:$F,3,FALSE())</f>
        <v>West</v>
      </c>
      <c r="R1840" s="4" t="str">
        <f>VLOOKUP(O1840,Cleaned_StoreTable!$A:$F,5,FALSE())</f>
        <v>Flagship</v>
      </c>
      <c r="S1840" s="4">
        <f>Cleaned_SalesTable!F1840</f>
        <v>2</v>
      </c>
      <c r="T1840" s="9">
        <f>Cleaned_SalesTable!G1840</f>
        <v>858.15</v>
      </c>
      <c r="U1840" s="8">
        <f>Cleaned_SalesTable!H1840</f>
        <v>0.03</v>
      </c>
      <c r="V1840" s="4" t="str">
        <f>Cleaned_SalesTable!I1840</f>
        <v>Credit Card</v>
      </c>
      <c r="W1840" s="9">
        <f>Cleaned_SalesTable!J1840</f>
        <v>1664.8109999999999</v>
      </c>
      <c r="X1840" s="9">
        <f t="shared" si="170"/>
        <v>838.56</v>
      </c>
      <c r="Y1840" s="9">
        <f t="shared" si="171"/>
        <v>826.25</v>
      </c>
      <c r="Z1840" s="10">
        <f t="shared" si="172"/>
        <v>0.49630000000000002</v>
      </c>
      <c r="AA1840" s="4" t="str">
        <f t="shared" si="173"/>
        <v>High Value</v>
      </c>
    </row>
    <row r="1841" spans="1:27" ht="15" customHeight="1" x14ac:dyDescent="0.3">
      <c r="A1841" s="4" t="str">
        <f>Cleaned_SalesTable!A1841</f>
        <v>SALE1839</v>
      </c>
      <c r="B1841" s="26">
        <f>Cleaned_SalesTable!B1841</f>
        <v>45340</v>
      </c>
      <c r="C1841" s="4" t="str">
        <f t="shared" si="168"/>
        <v>Feb-2024</v>
      </c>
      <c r="D1841" s="24">
        <f t="shared" si="169"/>
        <v>2024</v>
      </c>
      <c r="E1841" s="4" t="str">
        <f>Cleaned_SalesTable!C1841</f>
        <v>CUST1359</v>
      </c>
      <c r="F1841" s="4" t="str">
        <f>VLOOKUP(E1841,Cleaned_CustomerTable!$A:$H,2,FALSE())</f>
        <v>Melanie Lam</v>
      </c>
      <c r="G1841" s="24">
        <f>VLOOKUP(E1841,Cleaned_CustomerTable!$A:$H,3,FALSE())</f>
        <v>32</v>
      </c>
      <c r="H1841" s="4" t="str">
        <f>VLOOKUP(E1841,Cleaned_CustomerTable!$A:$H,8,FALSE())</f>
        <v>Silver</v>
      </c>
      <c r="I1841" s="4" t="str">
        <f>VLOOKUP(E1841,Cleaned_CustomerTable!$A:$H,6,FALSE())</f>
        <v>Kansas</v>
      </c>
      <c r="J1841" s="4" t="str">
        <f>Cleaned_SalesTable!D1841</f>
        <v>PROD73</v>
      </c>
      <c r="K1841" s="4" t="str">
        <f>VLOOKUP(J1841,Cleaned_ProductTable!$A:$F,2,FALSE())</f>
        <v>Shin Guards – Adult</v>
      </c>
      <c r="L1841" s="4" t="str">
        <f>VLOOKUP(J1841,Cleaned_ProductTable!$A:$F,3,FALSE())</f>
        <v>Sports</v>
      </c>
      <c r="M1841" s="4" t="str">
        <f>VLOOKUP(J1841,Cleaned_ProductTable!$A:$F,4,FALSE())</f>
        <v>French Ltd</v>
      </c>
      <c r="N1841" s="4">
        <f>VLOOKUP(J1841,Cleaned_ProductTable!$A:$F,5,FALSE())</f>
        <v>107.06</v>
      </c>
      <c r="O1841" s="4" t="str">
        <f>Cleaned_SalesTable!E1841</f>
        <v>STORE13</v>
      </c>
      <c r="P1841" s="4" t="str">
        <f>VLOOKUP(O1841,Cleaned_StoreTable!$A:$F,2,FALSE())</f>
        <v>Gardner, Humphrey and Contreras</v>
      </c>
      <c r="Q1841" s="4" t="str">
        <f>VLOOKUP(O1841,Cleaned_StoreTable!$A:$F,3,FALSE())</f>
        <v>East</v>
      </c>
      <c r="R1841" s="4" t="str">
        <f>VLOOKUP(O1841,Cleaned_StoreTable!$A:$F,5,FALSE())</f>
        <v>Flagship</v>
      </c>
      <c r="S1841" s="4">
        <f>Cleaned_SalesTable!F1841</f>
        <v>3</v>
      </c>
      <c r="T1841" s="9">
        <f>Cleaned_SalesTable!G1841</f>
        <v>717.32</v>
      </c>
      <c r="U1841" s="8">
        <f>Cleaned_SalesTable!H1841</f>
        <v>0.23</v>
      </c>
      <c r="V1841" s="4" t="str">
        <f>Cleaned_SalesTable!I1841</f>
        <v>COD</v>
      </c>
      <c r="W1841" s="9">
        <f>Cleaned_SalesTable!J1841</f>
        <v>1657.0092</v>
      </c>
      <c r="X1841" s="9">
        <f t="shared" si="170"/>
        <v>321.18</v>
      </c>
      <c r="Y1841" s="9">
        <f t="shared" si="171"/>
        <v>1335.83</v>
      </c>
      <c r="Z1841" s="10">
        <f t="shared" si="172"/>
        <v>0.80620000000000003</v>
      </c>
      <c r="AA1841" s="4" t="str">
        <f t="shared" si="173"/>
        <v>High Value</v>
      </c>
    </row>
    <row r="1842" spans="1:27" ht="15" customHeight="1" x14ac:dyDescent="0.3">
      <c r="A1842" s="4" t="str">
        <f>Cleaned_SalesTable!A1842</f>
        <v>SALE1840</v>
      </c>
      <c r="B1842" s="26">
        <f>Cleaned_SalesTable!B1842</f>
        <v>45853</v>
      </c>
      <c r="C1842" s="4" t="str">
        <f t="shared" si="168"/>
        <v>Jul-2025</v>
      </c>
      <c r="D1842" s="24">
        <f t="shared" si="169"/>
        <v>2025</v>
      </c>
      <c r="E1842" s="4" t="str">
        <f>Cleaned_SalesTable!C1842</f>
        <v>CUST1428</v>
      </c>
      <c r="F1842" s="4" t="str">
        <f>VLOOKUP(E1842,Cleaned_CustomerTable!$A:$H,2,FALSE())</f>
        <v>Samuel Mullins</v>
      </c>
      <c r="G1842" s="24">
        <f>VLOOKUP(E1842,Cleaned_CustomerTable!$A:$H,3,FALSE())</f>
        <v>27</v>
      </c>
      <c r="H1842" s="4" t="str">
        <f>VLOOKUP(E1842,Cleaned_CustomerTable!$A:$H,8,FALSE())</f>
        <v>Bronze</v>
      </c>
      <c r="I1842" s="4" t="str">
        <f>VLOOKUP(E1842,Cleaned_CustomerTable!$A:$H,6,FALSE())</f>
        <v>Louisiana</v>
      </c>
      <c r="J1842" s="4" t="str">
        <f>Cleaned_SalesTable!D1842</f>
        <v>PROD83</v>
      </c>
      <c r="K1842" s="4" t="str">
        <f>VLOOKUP(J1842,Cleaned_ProductTable!$A:$F,2,FALSE())</f>
        <v>Hydrating Face Cleanser</v>
      </c>
      <c r="L1842" s="4" t="str">
        <f>VLOOKUP(J1842,Cleaned_ProductTable!$A:$F,3,FALSE())</f>
        <v>Beauty</v>
      </c>
      <c r="M1842" s="4" t="str">
        <f>VLOOKUP(J1842,Cleaned_ProductTable!$A:$F,4,FALSE())</f>
        <v>Butler Group</v>
      </c>
      <c r="N1842" s="4">
        <f>VLOOKUP(J1842,Cleaned_ProductTable!$A:$F,5,FALSE())</f>
        <v>250.42</v>
      </c>
      <c r="O1842" s="4" t="str">
        <f>Cleaned_SalesTable!E1842</f>
        <v>STORE12</v>
      </c>
      <c r="P1842" s="4" t="str">
        <f>VLOOKUP(O1842,Cleaned_StoreTable!$A:$F,2,FALSE())</f>
        <v>Thomas, Bridges and Harris</v>
      </c>
      <c r="Q1842" s="4" t="str">
        <f>VLOOKUP(O1842,Cleaned_StoreTable!$A:$F,3,FALSE())</f>
        <v>North</v>
      </c>
      <c r="R1842" s="4" t="str">
        <f>VLOOKUP(O1842,Cleaned_StoreTable!$A:$F,5,FALSE())</f>
        <v>Online</v>
      </c>
      <c r="S1842" s="4">
        <f>Cleaned_SalesTable!F1842</f>
        <v>1</v>
      </c>
      <c r="T1842" s="9">
        <f>Cleaned_SalesTable!G1842</f>
        <v>163.19999999999999</v>
      </c>
      <c r="U1842" s="8">
        <f>Cleaned_SalesTable!H1842</f>
        <v>0.22</v>
      </c>
      <c r="V1842" s="4" t="str">
        <f>Cleaned_SalesTable!I1842</f>
        <v>PayPal</v>
      </c>
      <c r="W1842" s="9">
        <f>Cleaned_SalesTable!J1842</f>
        <v>127.29600000000001</v>
      </c>
      <c r="X1842" s="9">
        <f t="shared" si="170"/>
        <v>250.42</v>
      </c>
      <c r="Y1842" s="9">
        <f t="shared" si="171"/>
        <v>-123.12</v>
      </c>
      <c r="Z1842" s="10">
        <f t="shared" si="172"/>
        <v>-0.96719999999999995</v>
      </c>
      <c r="AA1842" s="4" t="str">
        <f t="shared" si="173"/>
        <v>Standard</v>
      </c>
    </row>
    <row r="1843" spans="1:27" ht="15" customHeight="1" x14ac:dyDescent="0.3">
      <c r="A1843" s="4" t="str">
        <f>Cleaned_SalesTable!A1843</f>
        <v>SALE1841</v>
      </c>
      <c r="B1843" s="26">
        <f>Cleaned_SalesTable!B1843</f>
        <v>45489</v>
      </c>
      <c r="C1843" s="4" t="str">
        <f t="shared" si="168"/>
        <v>Jul-2024</v>
      </c>
      <c r="D1843" s="24">
        <f t="shared" si="169"/>
        <v>2024</v>
      </c>
      <c r="E1843" s="4" t="str">
        <f>Cleaned_SalesTable!C1843</f>
        <v>CUST1126</v>
      </c>
      <c r="F1843" s="4" t="str">
        <f>VLOOKUP(E1843,Cleaned_CustomerTable!$A:$H,2,FALSE())</f>
        <v>James Wolfe</v>
      </c>
      <c r="G1843" s="24">
        <f>VLOOKUP(E1843,Cleaned_CustomerTable!$A:$H,3,FALSE())</f>
        <v>62</v>
      </c>
      <c r="H1843" s="4" t="str">
        <f>VLOOKUP(E1843,Cleaned_CustomerTable!$A:$H,8,FALSE())</f>
        <v>Gold</v>
      </c>
      <c r="I1843" s="4" t="str">
        <f>VLOOKUP(E1843,Cleaned_CustomerTable!$A:$H,6,FALSE())</f>
        <v>Arizona</v>
      </c>
      <c r="J1843" s="4" t="str">
        <f>Cleaned_SalesTable!D1843</f>
        <v>PROD81</v>
      </c>
      <c r="K1843" s="4" t="str">
        <f>VLOOKUP(J1843,Cleaned_ProductTable!$A:$F,2,FALSE())</f>
        <v>Badminton Racket Set</v>
      </c>
      <c r="L1843" s="4" t="str">
        <f>VLOOKUP(J1843,Cleaned_ProductTable!$A:$F,3,FALSE())</f>
        <v>Sports</v>
      </c>
      <c r="M1843" s="4" t="str">
        <f>VLOOKUP(J1843,Cleaned_ProductTable!$A:$F,4,FALSE())</f>
        <v>Robinson-Brown</v>
      </c>
      <c r="N1843" s="4">
        <f>VLOOKUP(J1843,Cleaned_ProductTable!$A:$F,5,FALSE())</f>
        <v>285.54000000000002</v>
      </c>
      <c r="O1843" s="4" t="str">
        <f>Cleaned_SalesTable!E1843</f>
        <v>STORE12</v>
      </c>
      <c r="P1843" s="4" t="str">
        <f>VLOOKUP(O1843,Cleaned_StoreTable!$A:$F,2,FALSE())</f>
        <v>Thomas, Bridges and Harris</v>
      </c>
      <c r="Q1843" s="4" t="str">
        <f>VLOOKUP(O1843,Cleaned_StoreTable!$A:$F,3,FALSE())</f>
        <v>North</v>
      </c>
      <c r="R1843" s="4" t="str">
        <f>VLOOKUP(O1843,Cleaned_StoreTable!$A:$F,5,FALSE())</f>
        <v>Online</v>
      </c>
      <c r="S1843" s="4">
        <f>Cleaned_SalesTable!F1843</f>
        <v>2</v>
      </c>
      <c r="T1843" s="9">
        <f>Cleaned_SalesTable!G1843</f>
        <v>966.71</v>
      </c>
      <c r="U1843" s="8">
        <f>Cleaned_SalesTable!H1843</f>
        <v>0.11</v>
      </c>
      <c r="V1843" s="4" t="str">
        <f>Cleaned_SalesTable!I1843</f>
        <v>Credit Card</v>
      </c>
      <c r="W1843" s="9">
        <f>Cleaned_SalesTable!J1843</f>
        <v>1720.7438</v>
      </c>
      <c r="X1843" s="9">
        <f t="shared" si="170"/>
        <v>571.08000000000004</v>
      </c>
      <c r="Y1843" s="9">
        <f t="shared" si="171"/>
        <v>1149.6600000000001</v>
      </c>
      <c r="Z1843" s="10">
        <f t="shared" si="172"/>
        <v>0.66810000000000003</v>
      </c>
      <c r="AA1843" s="4" t="str">
        <f t="shared" si="173"/>
        <v>High Value</v>
      </c>
    </row>
    <row r="1844" spans="1:27" ht="15" customHeight="1" x14ac:dyDescent="0.3">
      <c r="A1844" s="4" t="str">
        <f>Cleaned_SalesTable!A1844</f>
        <v>SALE1842</v>
      </c>
      <c r="B1844" s="26">
        <f>Cleaned_SalesTable!B1844</f>
        <v>45761</v>
      </c>
      <c r="C1844" s="4" t="str">
        <f t="shared" si="168"/>
        <v>Apr-2025</v>
      </c>
      <c r="D1844" s="24">
        <f t="shared" si="169"/>
        <v>2025</v>
      </c>
      <c r="E1844" s="4" t="str">
        <f>Cleaned_SalesTable!C1844</f>
        <v>CUST1348</v>
      </c>
      <c r="F1844" s="4" t="str">
        <f>VLOOKUP(E1844,Cleaned_CustomerTable!$A:$H,2,FALSE())</f>
        <v>Sherry Cabrera</v>
      </c>
      <c r="G1844" s="24">
        <f>VLOOKUP(E1844,Cleaned_CustomerTable!$A:$H,3,FALSE())</f>
        <v>55</v>
      </c>
      <c r="H1844" s="4" t="str">
        <f>VLOOKUP(E1844,Cleaned_CustomerTable!$A:$H,8,FALSE())</f>
        <v>Silver</v>
      </c>
      <c r="I1844" s="4" t="str">
        <f>VLOOKUP(E1844,Cleaned_CustomerTable!$A:$H,6,FALSE())</f>
        <v>Pennsylvania</v>
      </c>
      <c r="J1844" s="4" t="str">
        <f>Cleaned_SalesTable!D1844</f>
        <v>PROD35</v>
      </c>
      <c r="K1844" s="4" t="str">
        <f>VLOOKUP(J1844,Cleaned_ProductTable!$A:$F,2,FALSE())</f>
        <v>Bedroom Table Lamp</v>
      </c>
      <c r="L1844" s="4" t="str">
        <f>VLOOKUP(J1844,Cleaned_ProductTable!$A:$F,3,FALSE())</f>
        <v>Home</v>
      </c>
      <c r="M1844" s="4" t="str">
        <f>VLOOKUP(J1844,Cleaned_ProductTable!$A:$F,4,FALSE())</f>
        <v>Jones LLC</v>
      </c>
      <c r="N1844" s="4">
        <f>VLOOKUP(J1844,Cleaned_ProductTable!$A:$F,5,FALSE())</f>
        <v>382.22</v>
      </c>
      <c r="O1844" s="4" t="str">
        <f>Cleaned_SalesTable!E1844</f>
        <v>STORE13</v>
      </c>
      <c r="P1844" s="4" t="str">
        <f>VLOOKUP(O1844,Cleaned_StoreTable!$A:$F,2,FALSE())</f>
        <v>Gardner, Humphrey and Contreras</v>
      </c>
      <c r="Q1844" s="4" t="str">
        <f>VLOOKUP(O1844,Cleaned_StoreTable!$A:$F,3,FALSE())</f>
        <v>East</v>
      </c>
      <c r="R1844" s="4" t="str">
        <f>VLOOKUP(O1844,Cleaned_StoreTable!$A:$F,5,FALSE())</f>
        <v>Flagship</v>
      </c>
      <c r="S1844" s="4">
        <f>Cleaned_SalesTable!F1844</f>
        <v>2</v>
      </c>
      <c r="T1844" s="9">
        <f>Cleaned_SalesTable!G1844</f>
        <v>873.94</v>
      </c>
      <c r="U1844" s="8">
        <f>Cleaned_SalesTable!H1844</f>
        <v>0.14000000000000001</v>
      </c>
      <c r="V1844" s="4" t="str">
        <f>Cleaned_SalesTable!I1844</f>
        <v>COD</v>
      </c>
      <c r="W1844" s="9">
        <f>Cleaned_SalesTable!J1844</f>
        <v>1503.1768</v>
      </c>
      <c r="X1844" s="9">
        <f t="shared" si="170"/>
        <v>764.44</v>
      </c>
      <c r="Y1844" s="9">
        <f t="shared" si="171"/>
        <v>738.74</v>
      </c>
      <c r="Z1844" s="10">
        <f t="shared" si="172"/>
        <v>0.49149999999999999</v>
      </c>
      <c r="AA1844" s="4" t="str">
        <f t="shared" si="173"/>
        <v>High Value</v>
      </c>
    </row>
    <row r="1845" spans="1:27" ht="15" customHeight="1" x14ac:dyDescent="0.3">
      <c r="A1845" s="4" t="str">
        <f>Cleaned_SalesTable!A1845</f>
        <v>SALE1843</v>
      </c>
      <c r="B1845" s="26">
        <f>Cleaned_SalesTable!B1845</f>
        <v>45379</v>
      </c>
      <c r="C1845" s="4" t="str">
        <f t="shared" si="168"/>
        <v>Mar-2024</v>
      </c>
      <c r="D1845" s="24">
        <f t="shared" si="169"/>
        <v>2024</v>
      </c>
      <c r="E1845" s="4" t="str">
        <f>Cleaned_SalesTable!C1845</f>
        <v>CUST1149</v>
      </c>
      <c r="F1845" s="4" t="str">
        <f>VLOOKUP(E1845,Cleaned_CustomerTable!$A:$H,2,FALSE())</f>
        <v>Denise Griffin</v>
      </c>
      <c r="G1845" s="24">
        <f>VLOOKUP(E1845,Cleaned_CustomerTable!$A:$H,3,FALSE())</f>
        <v>33</v>
      </c>
      <c r="H1845" s="4" t="str">
        <f>VLOOKUP(E1845,Cleaned_CustomerTable!$A:$H,8,FALSE())</f>
        <v>Platinum</v>
      </c>
      <c r="I1845" s="4" t="str">
        <f>VLOOKUP(E1845,Cleaned_CustomerTable!$A:$H,6,FALSE())</f>
        <v>Florida</v>
      </c>
      <c r="J1845" s="4" t="str">
        <f>Cleaned_SalesTable!D1845</f>
        <v>PROD0</v>
      </c>
      <c r="K1845" s="4" t="str">
        <f>VLOOKUP(J1845,Cleaned_ProductTable!$A:$F,2,FALSE())</f>
        <v>Brother Laser Printer</v>
      </c>
      <c r="L1845" s="4" t="str">
        <f>VLOOKUP(J1845,Cleaned_ProductTable!$A:$F,3,FALSE())</f>
        <v>Electronics</v>
      </c>
      <c r="M1845" s="4" t="str">
        <f>VLOOKUP(J1845,Cleaned_ProductTable!$A:$F,4,FALSE())</f>
        <v>Hunt Inc</v>
      </c>
      <c r="N1845" s="4">
        <f>VLOOKUP(J1845,Cleaned_ProductTable!$A:$F,5,FALSE())</f>
        <v>112.42</v>
      </c>
      <c r="O1845" s="4" t="str">
        <f>Cleaned_SalesTable!E1845</f>
        <v>STORE3</v>
      </c>
      <c r="P1845" s="4" t="str">
        <f>VLOOKUP(O1845,Cleaned_StoreTable!$A:$F,2,FALSE())</f>
        <v>Johnson-Wright</v>
      </c>
      <c r="Q1845" s="4" t="str">
        <f>VLOOKUP(O1845,Cleaned_StoreTable!$A:$F,3,FALSE())</f>
        <v>North</v>
      </c>
      <c r="R1845" s="4" t="str">
        <f>VLOOKUP(O1845,Cleaned_StoreTable!$A:$F,5,FALSE())</f>
        <v>Outlet</v>
      </c>
      <c r="S1845" s="4">
        <f>Cleaned_SalesTable!F1845</f>
        <v>1</v>
      </c>
      <c r="T1845" s="9">
        <f>Cleaned_SalesTable!G1845</f>
        <v>140.24</v>
      </c>
      <c r="U1845" s="8">
        <f>Cleaned_SalesTable!H1845</f>
        <v>0.27</v>
      </c>
      <c r="V1845" s="4" t="str">
        <f>Cleaned_SalesTable!I1845</f>
        <v>Credit Card</v>
      </c>
      <c r="W1845" s="9">
        <f>Cleaned_SalesTable!J1845</f>
        <v>102.37520000000001</v>
      </c>
      <c r="X1845" s="9">
        <f t="shared" si="170"/>
        <v>112.42</v>
      </c>
      <c r="Y1845" s="9">
        <f t="shared" si="171"/>
        <v>-10.039999999999999</v>
      </c>
      <c r="Z1845" s="10">
        <f t="shared" si="172"/>
        <v>-9.8100000000000007E-2</v>
      </c>
      <c r="AA1845" s="4" t="str">
        <f t="shared" si="173"/>
        <v>Standard</v>
      </c>
    </row>
    <row r="1846" spans="1:27" ht="15" customHeight="1" x14ac:dyDescent="0.3">
      <c r="A1846" s="4" t="str">
        <f>Cleaned_SalesTable!A1846</f>
        <v>SALE1844</v>
      </c>
      <c r="B1846" s="26">
        <f>Cleaned_SalesTable!B1846</f>
        <v>45716</v>
      </c>
      <c r="C1846" s="4" t="str">
        <f t="shared" si="168"/>
        <v>Feb-2025</v>
      </c>
      <c r="D1846" s="24">
        <f t="shared" si="169"/>
        <v>2025</v>
      </c>
      <c r="E1846" s="4" t="str">
        <f>Cleaned_SalesTable!C1846</f>
        <v>CUST1201</v>
      </c>
      <c r="F1846" s="4" t="str">
        <f>VLOOKUP(E1846,Cleaned_CustomerTable!$A:$H,2,FALSE())</f>
        <v>Mary Boyd</v>
      </c>
      <c r="G1846" s="24">
        <f>VLOOKUP(E1846,Cleaned_CustomerTable!$A:$H,3,FALSE())</f>
        <v>25</v>
      </c>
      <c r="H1846" s="4" t="str">
        <f>VLOOKUP(E1846,Cleaned_CustomerTable!$A:$H,8,FALSE())</f>
        <v>Bronze</v>
      </c>
      <c r="I1846" s="4" t="str">
        <f>VLOOKUP(E1846,Cleaned_CustomerTable!$A:$H,6,FALSE())</f>
        <v>Michigan</v>
      </c>
      <c r="J1846" s="4" t="str">
        <f>Cleaned_SalesTable!D1846</f>
        <v>PROD43</v>
      </c>
      <c r="K1846" s="4" t="str">
        <f>VLOOKUP(J1846,Cleaned_ProductTable!$A:$F,2,FALSE())</f>
        <v>USB External Hard Drive</v>
      </c>
      <c r="L1846" s="4" t="str">
        <f>VLOOKUP(J1846,Cleaned_ProductTable!$A:$F,3,FALSE())</f>
        <v>Electronics</v>
      </c>
      <c r="M1846" s="4" t="str">
        <f>VLOOKUP(J1846,Cleaned_ProductTable!$A:$F,4,FALSE())</f>
        <v>Robinson Inc</v>
      </c>
      <c r="N1846" s="4">
        <f>VLOOKUP(J1846,Cleaned_ProductTable!$A:$F,5,FALSE())</f>
        <v>253.33</v>
      </c>
      <c r="O1846" s="4" t="str">
        <f>Cleaned_SalesTable!E1846</f>
        <v>STORE5</v>
      </c>
      <c r="P1846" s="4" t="str">
        <f>VLOOKUP(O1846,Cleaned_StoreTable!$A:$F,2,FALSE())</f>
        <v>Gray Ltd</v>
      </c>
      <c r="Q1846" s="4" t="str">
        <f>VLOOKUP(O1846,Cleaned_StoreTable!$A:$F,3,FALSE())</f>
        <v>North</v>
      </c>
      <c r="R1846" s="4" t="str">
        <f>VLOOKUP(O1846,Cleaned_StoreTable!$A:$F,5,FALSE())</f>
        <v>Outlet</v>
      </c>
      <c r="S1846" s="4">
        <f>Cleaned_SalesTable!F1846</f>
        <v>2</v>
      </c>
      <c r="T1846" s="9">
        <f>Cleaned_SalesTable!G1846</f>
        <v>549.91999999999996</v>
      </c>
      <c r="U1846" s="8">
        <f>Cleaned_SalesTable!H1846</f>
        <v>0.28000000000000003</v>
      </c>
      <c r="V1846" s="4" t="str">
        <f>Cleaned_SalesTable!I1846</f>
        <v>Credit Card</v>
      </c>
      <c r="W1846" s="9">
        <f>Cleaned_SalesTable!J1846</f>
        <v>791.88480000000004</v>
      </c>
      <c r="X1846" s="9">
        <f t="shared" si="170"/>
        <v>506.66</v>
      </c>
      <c r="Y1846" s="9">
        <f t="shared" si="171"/>
        <v>285.22000000000003</v>
      </c>
      <c r="Z1846" s="10">
        <f t="shared" si="172"/>
        <v>0.36020000000000002</v>
      </c>
      <c r="AA1846" s="4" t="str">
        <f t="shared" si="173"/>
        <v>Standard</v>
      </c>
    </row>
    <row r="1847" spans="1:27" ht="15" customHeight="1" x14ac:dyDescent="0.3">
      <c r="A1847" s="4" t="str">
        <f>Cleaned_SalesTable!A1847</f>
        <v>SALE1845</v>
      </c>
      <c r="B1847" s="26">
        <f>Cleaned_SalesTable!B1847</f>
        <v>45364</v>
      </c>
      <c r="C1847" s="4" t="str">
        <f t="shared" si="168"/>
        <v>Mar-2024</v>
      </c>
      <c r="D1847" s="24">
        <f t="shared" si="169"/>
        <v>2024</v>
      </c>
      <c r="E1847" s="4" t="str">
        <f>Cleaned_SalesTable!C1847</f>
        <v>CUST1111</v>
      </c>
      <c r="F1847" s="4" t="str">
        <f>VLOOKUP(E1847,Cleaned_CustomerTable!$A:$H,2,FALSE())</f>
        <v>Julie Farmer</v>
      </c>
      <c r="G1847" s="24">
        <f>VLOOKUP(E1847,Cleaned_CustomerTable!$A:$H,3,FALSE())</f>
        <v>18</v>
      </c>
      <c r="H1847" s="4" t="str">
        <f>VLOOKUP(E1847,Cleaned_CustomerTable!$A:$H,8,FALSE())</f>
        <v>Platinum</v>
      </c>
      <c r="I1847" s="4" t="str">
        <f>VLOOKUP(E1847,Cleaned_CustomerTable!$A:$H,6,FALSE())</f>
        <v>Arizona</v>
      </c>
      <c r="J1847" s="4" t="str">
        <f>Cleaned_SalesTable!D1847</f>
        <v>PROD17</v>
      </c>
      <c r="K1847" s="4" t="str">
        <f>VLOOKUP(J1847,Cleaned_ProductTable!$A:$F,2,FALSE())</f>
        <v>Soccer Training Cone Set</v>
      </c>
      <c r="L1847" s="4" t="str">
        <f>VLOOKUP(J1847,Cleaned_ProductTable!$A:$F,3,FALSE())</f>
        <v>Sports</v>
      </c>
      <c r="M1847" s="4" t="str">
        <f>VLOOKUP(J1847,Cleaned_ProductTable!$A:$F,4,FALSE())</f>
        <v>Ford, Murphy and Wilson</v>
      </c>
      <c r="N1847" s="4">
        <f>VLOOKUP(J1847,Cleaned_ProductTable!$A:$F,5,FALSE())</f>
        <v>144.53</v>
      </c>
      <c r="O1847" s="4" t="str">
        <f>Cleaned_SalesTable!E1847</f>
        <v>STORE5</v>
      </c>
      <c r="P1847" s="4" t="str">
        <f>VLOOKUP(O1847,Cleaned_StoreTable!$A:$F,2,FALSE())</f>
        <v>Gray Ltd</v>
      </c>
      <c r="Q1847" s="4" t="str">
        <f>VLOOKUP(O1847,Cleaned_StoreTable!$A:$F,3,FALSE())</f>
        <v>North</v>
      </c>
      <c r="R1847" s="4" t="str">
        <f>VLOOKUP(O1847,Cleaned_StoreTable!$A:$F,5,FALSE())</f>
        <v>Outlet</v>
      </c>
      <c r="S1847" s="4">
        <f>Cleaned_SalesTable!F1847</f>
        <v>4</v>
      </c>
      <c r="T1847" s="9">
        <f>Cleaned_SalesTable!G1847</f>
        <v>715.88</v>
      </c>
      <c r="U1847" s="8">
        <f>Cleaned_SalesTable!H1847</f>
        <v>0.19</v>
      </c>
      <c r="V1847" s="4" t="str">
        <f>Cleaned_SalesTable!I1847</f>
        <v>PayPal</v>
      </c>
      <c r="W1847" s="9">
        <f>Cleaned_SalesTable!J1847</f>
        <v>2319.4512</v>
      </c>
      <c r="X1847" s="9">
        <f t="shared" si="170"/>
        <v>578.12</v>
      </c>
      <c r="Y1847" s="9">
        <f t="shared" si="171"/>
        <v>1741.33</v>
      </c>
      <c r="Z1847" s="10">
        <f t="shared" si="172"/>
        <v>0.75080000000000002</v>
      </c>
      <c r="AA1847" s="4" t="str">
        <f t="shared" si="173"/>
        <v>High Value</v>
      </c>
    </row>
    <row r="1848" spans="1:27" ht="15" customHeight="1" x14ac:dyDescent="0.3">
      <c r="A1848" s="4" t="str">
        <f>Cleaned_SalesTable!A1848</f>
        <v>SALE1846</v>
      </c>
      <c r="B1848" s="26">
        <f>Cleaned_SalesTable!B1848</f>
        <v>45752</v>
      </c>
      <c r="C1848" s="4" t="str">
        <f t="shared" si="168"/>
        <v>Apr-2025</v>
      </c>
      <c r="D1848" s="24">
        <f t="shared" si="169"/>
        <v>2025</v>
      </c>
      <c r="E1848" s="4" t="str">
        <f>Cleaned_SalesTable!C1848</f>
        <v>CUST1371</v>
      </c>
      <c r="F1848" s="4" t="str">
        <f>VLOOKUP(E1848,Cleaned_CustomerTable!$A:$H,2,FALSE())</f>
        <v>Michael Garner</v>
      </c>
      <c r="G1848" s="24">
        <f>VLOOKUP(E1848,Cleaned_CustomerTable!$A:$H,3,FALSE())</f>
        <v>21</v>
      </c>
      <c r="H1848" s="4" t="str">
        <f>VLOOKUP(E1848,Cleaned_CustomerTable!$A:$H,8,FALSE())</f>
        <v>Platinum</v>
      </c>
      <c r="I1848" s="4" t="str">
        <f>VLOOKUP(E1848,Cleaned_CustomerTable!$A:$H,6,FALSE())</f>
        <v>New Hampshire</v>
      </c>
      <c r="J1848" s="4" t="str">
        <f>Cleaned_SalesTable!D1848</f>
        <v>PROD2</v>
      </c>
      <c r="K1848" s="4" t="str">
        <f>VLOOKUP(J1848,Cleaned_ProductTable!$A:$F,2,FALSE())</f>
        <v>Women's Casual Hoodie</v>
      </c>
      <c r="L1848" s="4" t="str">
        <f>VLOOKUP(J1848,Cleaned_ProductTable!$A:$F,3,FALSE())</f>
        <v>Clothing</v>
      </c>
      <c r="M1848" s="4" t="str">
        <f>VLOOKUP(J1848,Cleaned_ProductTable!$A:$F,4,FALSE())</f>
        <v>Sims Inc</v>
      </c>
      <c r="N1848" s="4">
        <f>VLOOKUP(J1848,Cleaned_ProductTable!$A:$F,5,FALSE())</f>
        <v>265.73</v>
      </c>
      <c r="O1848" s="4" t="str">
        <f>Cleaned_SalesTable!E1848</f>
        <v>STORE8</v>
      </c>
      <c r="P1848" s="4" t="str">
        <f>VLOOKUP(O1848,Cleaned_StoreTable!$A:$F,2,FALSE())</f>
        <v>Bean, Jones and Park</v>
      </c>
      <c r="Q1848" s="4" t="str">
        <f>VLOOKUP(O1848,Cleaned_StoreTable!$A:$F,3,FALSE())</f>
        <v>West</v>
      </c>
      <c r="R1848" s="4" t="str">
        <f>VLOOKUP(O1848,Cleaned_StoreTable!$A:$F,5,FALSE())</f>
        <v>Online</v>
      </c>
      <c r="S1848" s="4">
        <f>Cleaned_SalesTable!F1848</f>
        <v>3</v>
      </c>
      <c r="T1848" s="9">
        <f>Cleaned_SalesTable!G1848</f>
        <v>591.9</v>
      </c>
      <c r="U1848" s="8">
        <f>Cleaned_SalesTable!H1848</f>
        <v>0.27</v>
      </c>
      <c r="V1848" s="4" t="str">
        <f>Cleaned_SalesTable!I1848</f>
        <v>Credit Card</v>
      </c>
      <c r="W1848" s="9">
        <f>Cleaned_SalesTable!J1848</f>
        <v>1296.261</v>
      </c>
      <c r="X1848" s="9">
        <f t="shared" si="170"/>
        <v>797.19</v>
      </c>
      <c r="Y1848" s="9">
        <f t="shared" si="171"/>
        <v>499.07</v>
      </c>
      <c r="Z1848" s="10">
        <f t="shared" si="172"/>
        <v>0.38500000000000001</v>
      </c>
      <c r="AA1848" s="4" t="str">
        <f t="shared" si="173"/>
        <v>High Value</v>
      </c>
    </row>
    <row r="1849" spans="1:27" ht="15" customHeight="1" x14ac:dyDescent="0.3">
      <c r="A1849" s="4" t="str">
        <f>Cleaned_SalesTable!A1849</f>
        <v>SALE1847</v>
      </c>
      <c r="B1849" s="26">
        <f>Cleaned_SalesTable!B1849</f>
        <v>45883</v>
      </c>
      <c r="C1849" s="4" t="str">
        <f t="shared" si="168"/>
        <v>Aug-2025</v>
      </c>
      <c r="D1849" s="24">
        <f t="shared" si="169"/>
        <v>2025</v>
      </c>
      <c r="E1849" s="4" t="str">
        <f>Cleaned_SalesTable!C1849</f>
        <v>CUST1375</v>
      </c>
      <c r="F1849" s="4" t="str">
        <f>VLOOKUP(E1849,Cleaned_CustomerTable!$A:$H,2,FALSE())</f>
        <v>Joshua Bell</v>
      </c>
      <c r="G1849" s="24">
        <f>VLOOKUP(E1849,Cleaned_CustomerTable!$A:$H,3,FALSE())</f>
        <v>26</v>
      </c>
      <c r="H1849" s="4" t="str">
        <f>VLOOKUP(E1849,Cleaned_CustomerTable!$A:$H,8,FALSE())</f>
        <v>Platinum</v>
      </c>
      <c r="I1849" s="4" t="str">
        <f>VLOOKUP(E1849,Cleaned_CustomerTable!$A:$H,6,FALSE())</f>
        <v>Minnesota</v>
      </c>
      <c r="J1849" s="4" t="str">
        <f>Cleaned_SalesTable!D1849</f>
        <v>PROD22</v>
      </c>
      <c r="K1849" s="4" t="str">
        <f>VLOOKUP(J1849,Cleaned_ProductTable!$A:$F,2,FALSE())</f>
        <v>Carbon Fiber Tennis Racket</v>
      </c>
      <c r="L1849" s="4" t="str">
        <f>VLOOKUP(J1849,Cleaned_ProductTable!$A:$F,3,FALSE())</f>
        <v>Sports</v>
      </c>
      <c r="M1849" s="4" t="str">
        <f>VLOOKUP(J1849,Cleaned_ProductTable!$A:$F,4,FALSE())</f>
        <v>Flores, Pineda and Rodriguez</v>
      </c>
      <c r="N1849" s="4">
        <f>VLOOKUP(J1849,Cleaned_ProductTable!$A:$F,5,FALSE())</f>
        <v>484.62</v>
      </c>
      <c r="O1849" s="4" t="str">
        <f>Cleaned_SalesTable!E1849</f>
        <v>STORE10</v>
      </c>
      <c r="P1849" s="4" t="str">
        <f>VLOOKUP(O1849,Cleaned_StoreTable!$A:$F,2,FALSE())</f>
        <v>Hill, Wagner and Ballard</v>
      </c>
      <c r="Q1849" s="4" t="str">
        <f>VLOOKUP(O1849,Cleaned_StoreTable!$A:$F,3,FALSE())</f>
        <v>East</v>
      </c>
      <c r="R1849" s="4" t="str">
        <f>VLOOKUP(O1849,Cleaned_StoreTable!$A:$F,5,FALSE())</f>
        <v>Online</v>
      </c>
      <c r="S1849" s="4">
        <f>Cleaned_SalesTable!F1849</f>
        <v>2</v>
      </c>
      <c r="T1849" s="9">
        <f>Cleaned_SalesTable!G1849</f>
        <v>523.14</v>
      </c>
      <c r="U1849" s="8">
        <f>Cleaned_SalesTable!H1849</f>
        <v>0.13</v>
      </c>
      <c r="V1849" s="4" t="str">
        <f>Cleaned_SalesTable!I1849</f>
        <v>PayPal</v>
      </c>
      <c r="W1849" s="9">
        <f>Cleaned_SalesTable!J1849</f>
        <v>910.2636</v>
      </c>
      <c r="X1849" s="9">
        <f t="shared" si="170"/>
        <v>969.24</v>
      </c>
      <c r="Y1849" s="9">
        <f t="shared" si="171"/>
        <v>-58.98</v>
      </c>
      <c r="Z1849" s="10">
        <f t="shared" si="172"/>
        <v>-6.4799999999999996E-2</v>
      </c>
      <c r="AA1849" s="4" t="str">
        <f t="shared" si="173"/>
        <v>Standard</v>
      </c>
    </row>
    <row r="1850" spans="1:27" ht="15" customHeight="1" x14ac:dyDescent="0.3">
      <c r="A1850" s="4" t="str">
        <f>Cleaned_SalesTable!A1850</f>
        <v>SALE1848</v>
      </c>
      <c r="B1850" s="26">
        <f>Cleaned_SalesTable!B1850</f>
        <v>45477</v>
      </c>
      <c r="C1850" s="4" t="str">
        <f t="shared" si="168"/>
        <v>Jul-2024</v>
      </c>
      <c r="D1850" s="24">
        <f t="shared" si="169"/>
        <v>2024</v>
      </c>
      <c r="E1850" s="4" t="str">
        <f>Cleaned_SalesTable!C1850</f>
        <v>CUST1226</v>
      </c>
      <c r="F1850" s="4" t="str">
        <f>VLOOKUP(E1850,Cleaned_CustomerTable!$A:$H,2,FALSE())</f>
        <v>Alexis Castaneda</v>
      </c>
      <c r="G1850" s="24">
        <f>VLOOKUP(E1850,Cleaned_CustomerTable!$A:$H,3,FALSE())</f>
        <v>54</v>
      </c>
      <c r="H1850" s="4" t="str">
        <f>VLOOKUP(E1850,Cleaned_CustomerTable!$A:$H,8,FALSE())</f>
        <v>Gold</v>
      </c>
      <c r="I1850" s="4" t="str">
        <f>VLOOKUP(E1850,Cleaned_CustomerTable!$A:$H,6,FALSE())</f>
        <v>Alaska</v>
      </c>
      <c r="J1850" s="4" t="str">
        <f>Cleaned_SalesTable!D1850</f>
        <v>PROD69</v>
      </c>
      <c r="K1850" s="4" t="str">
        <f>VLOOKUP(J1850,Cleaned_ProductTable!$A:$F,2,FALSE())</f>
        <v>Men's Sports Shorts</v>
      </c>
      <c r="L1850" s="4" t="str">
        <f>VLOOKUP(J1850,Cleaned_ProductTable!$A:$F,3,FALSE())</f>
        <v>Clothing</v>
      </c>
      <c r="M1850" s="4" t="str">
        <f>VLOOKUP(J1850,Cleaned_ProductTable!$A:$F,4,FALSE())</f>
        <v>Fitzpatrick Ltd</v>
      </c>
      <c r="N1850" s="4">
        <f>VLOOKUP(J1850,Cleaned_ProductTable!$A:$F,5,FALSE())</f>
        <v>218.22</v>
      </c>
      <c r="O1850" s="4" t="str">
        <f>Cleaned_SalesTable!E1850</f>
        <v>STORE14</v>
      </c>
      <c r="P1850" s="4" t="str">
        <f>VLOOKUP(O1850,Cleaned_StoreTable!$A:$F,2,FALSE())</f>
        <v>Mcdonald Inc</v>
      </c>
      <c r="Q1850" s="4" t="str">
        <f>VLOOKUP(O1850,Cleaned_StoreTable!$A:$F,3,FALSE())</f>
        <v>South</v>
      </c>
      <c r="R1850" s="4" t="str">
        <f>VLOOKUP(O1850,Cleaned_StoreTable!$A:$F,5,FALSE())</f>
        <v>Outlet</v>
      </c>
      <c r="S1850" s="4">
        <f>Cleaned_SalesTable!F1850</f>
        <v>2</v>
      </c>
      <c r="T1850" s="9">
        <f>Cleaned_SalesTable!G1850</f>
        <v>478.62</v>
      </c>
      <c r="U1850" s="8">
        <f>Cleaned_SalesTable!H1850</f>
        <v>0.17</v>
      </c>
      <c r="V1850" s="4" t="str">
        <f>Cleaned_SalesTable!I1850</f>
        <v>COD</v>
      </c>
      <c r="W1850" s="9">
        <f>Cleaned_SalesTable!J1850</f>
        <v>794.50919999999996</v>
      </c>
      <c r="X1850" s="9">
        <f t="shared" si="170"/>
        <v>436.44</v>
      </c>
      <c r="Y1850" s="9">
        <f t="shared" si="171"/>
        <v>358.07</v>
      </c>
      <c r="Z1850" s="10">
        <f t="shared" si="172"/>
        <v>0.45069999999999999</v>
      </c>
      <c r="AA1850" s="4" t="str">
        <f t="shared" si="173"/>
        <v>Standard</v>
      </c>
    </row>
    <row r="1851" spans="1:27" ht="15" customHeight="1" x14ac:dyDescent="0.3">
      <c r="A1851" s="4" t="str">
        <f>Cleaned_SalesTable!A1851</f>
        <v>SALE1849</v>
      </c>
      <c r="B1851" s="26">
        <f>Cleaned_SalesTable!B1851</f>
        <v>45556</v>
      </c>
      <c r="C1851" s="4" t="str">
        <f t="shared" si="168"/>
        <v>Sep-2024</v>
      </c>
      <c r="D1851" s="24">
        <f t="shared" si="169"/>
        <v>2024</v>
      </c>
      <c r="E1851" s="4" t="str">
        <f>Cleaned_SalesTable!C1851</f>
        <v>CUST1299</v>
      </c>
      <c r="F1851" s="4" t="str">
        <f>VLOOKUP(E1851,Cleaned_CustomerTable!$A:$H,2,FALSE())</f>
        <v>Stephanie Jacobs</v>
      </c>
      <c r="G1851" s="24">
        <f>VLOOKUP(E1851,Cleaned_CustomerTable!$A:$H,3,FALSE())</f>
        <v>48</v>
      </c>
      <c r="H1851" s="4" t="str">
        <f>VLOOKUP(E1851,Cleaned_CustomerTable!$A:$H,8,FALSE())</f>
        <v>Platinum</v>
      </c>
      <c r="I1851" s="4" t="str">
        <f>VLOOKUP(E1851,Cleaned_CustomerTable!$A:$H,6,FALSE())</f>
        <v>Louisiana</v>
      </c>
      <c r="J1851" s="4" t="str">
        <f>Cleaned_SalesTable!D1851</f>
        <v>PROD82</v>
      </c>
      <c r="K1851" s="4" t="str">
        <f>VLOOKUP(J1851,Cleaned_ProductTable!$A:$F,2,FALSE())</f>
        <v>Fitness Resistance Bands</v>
      </c>
      <c r="L1851" s="4" t="str">
        <f>VLOOKUP(J1851,Cleaned_ProductTable!$A:$F,3,FALSE())</f>
        <v>Sports</v>
      </c>
      <c r="M1851" s="4" t="str">
        <f>VLOOKUP(J1851,Cleaned_ProductTable!$A:$F,4,FALSE())</f>
        <v>Reese-Watson</v>
      </c>
      <c r="N1851" s="4">
        <f>VLOOKUP(J1851,Cleaned_ProductTable!$A:$F,5,FALSE())</f>
        <v>152.91999999999999</v>
      </c>
      <c r="O1851" s="4" t="str">
        <f>Cleaned_SalesTable!E1851</f>
        <v>STORE1</v>
      </c>
      <c r="P1851" s="4" t="str">
        <f>VLOOKUP(O1851,Cleaned_StoreTable!$A:$F,2,FALSE())</f>
        <v>Martinez, Adkins and Johnson</v>
      </c>
      <c r="Q1851" s="4" t="str">
        <f>VLOOKUP(O1851,Cleaned_StoreTable!$A:$F,3,FALSE())</f>
        <v>North</v>
      </c>
      <c r="R1851" s="4" t="str">
        <f>VLOOKUP(O1851,Cleaned_StoreTable!$A:$F,5,FALSE())</f>
        <v>Flagship</v>
      </c>
      <c r="S1851" s="4">
        <f>Cleaned_SalesTable!F1851</f>
        <v>4</v>
      </c>
      <c r="T1851" s="9">
        <f>Cleaned_SalesTable!G1851</f>
        <v>740.5</v>
      </c>
      <c r="U1851" s="8">
        <f>Cleaned_SalesTable!H1851</f>
        <v>0.17</v>
      </c>
      <c r="V1851" s="4" t="str">
        <f>Cleaned_SalesTable!I1851</f>
        <v>PayPal</v>
      </c>
      <c r="W1851" s="9">
        <f>Cleaned_SalesTable!J1851</f>
        <v>2458.46</v>
      </c>
      <c r="X1851" s="9">
        <f t="shared" si="170"/>
        <v>611.67999999999995</v>
      </c>
      <c r="Y1851" s="9">
        <f t="shared" si="171"/>
        <v>1846.78</v>
      </c>
      <c r="Z1851" s="10">
        <f t="shared" si="172"/>
        <v>0.75119999999999998</v>
      </c>
      <c r="AA1851" s="4" t="str">
        <f t="shared" si="173"/>
        <v>High Value</v>
      </c>
    </row>
    <row r="1852" spans="1:27" ht="15" customHeight="1" x14ac:dyDescent="0.3">
      <c r="A1852" s="4" t="str">
        <f>Cleaned_SalesTable!A1852</f>
        <v>SALE1850</v>
      </c>
      <c r="B1852" s="26">
        <f>Cleaned_SalesTable!B1852</f>
        <v>45465</v>
      </c>
      <c r="C1852" s="4" t="str">
        <f t="shared" si="168"/>
        <v>Jun-2024</v>
      </c>
      <c r="D1852" s="24">
        <f t="shared" si="169"/>
        <v>2024</v>
      </c>
      <c r="E1852" s="4" t="str">
        <f>Cleaned_SalesTable!C1852</f>
        <v>CUST1112</v>
      </c>
      <c r="F1852" s="4" t="str">
        <f>VLOOKUP(E1852,Cleaned_CustomerTable!$A:$H,2,FALSE())</f>
        <v>David Cole</v>
      </c>
      <c r="G1852" s="24">
        <f>VLOOKUP(E1852,Cleaned_CustomerTable!$A:$H,3,FALSE())</f>
        <v>27</v>
      </c>
      <c r="H1852" s="4" t="str">
        <f>VLOOKUP(E1852,Cleaned_CustomerTable!$A:$H,8,FALSE())</f>
        <v>Silver</v>
      </c>
      <c r="I1852" s="4" t="str">
        <f>VLOOKUP(E1852,Cleaned_CustomerTable!$A:$H,6,FALSE())</f>
        <v>Michigan</v>
      </c>
      <c r="J1852" s="4" t="str">
        <f>Cleaned_SalesTable!D1852</f>
        <v>PROD46</v>
      </c>
      <c r="K1852" s="4" t="str">
        <f>VLOOKUP(J1852,Cleaned_ProductTable!$A:$F,2,FALSE())</f>
        <v>Men's Winter Jacket</v>
      </c>
      <c r="L1852" s="4" t="str">
        <f>VLOOKUP(J1852,Cleaned_ProductTable!$A:$F,3,FALSE())</f>
        <v>Clothing</v>
      </c>
      <c r="M1852" s="4" t="str">
        <f>VLOOKUP(J1852,Cleaned_ProductTable!$A:$F,4,FALSE())</f>
        <v>Kelly, Smith and Perez</v>
      </c>
      <c r="N1852" s="4">
        <f>VLOOKUP(J1852,Cleaned_ProductTable!$A:$F,5,FALSE())</f>
        <v>167.34</v>
      </c>
      <c r="O1852" s="4" t="str">
        <f>Cleaned_SalesTable!E1852</f>
        <v>STORE2</v>
      </c>
      <c r="P1852" s="4" t="str">
        <f>VLOOKUP(O1852,Cleaned_StoreTable!$A:$F,2,FALSE())</f>
        <v>Black-Horn</v>
      </c>
      <c r="Q1852" s="4" t="str">
        <f>VLOOKUP(O1852,Cleaned_StoreTable!$A:$F,3,FALSE())</f>
        <v>South</v>
      </c>
      <c r="R1852" s="4" t="str">
        <f>VLOOKUP(O1852,Cleaned_StoreTable!$A:$F,5,FALSE())</f>
        <v>Outlet</v>
      </c>
      <c r="S1852" s="4">
        <f>Cleaned_SalesTable!F1852</f>
        <v>1</v>
      </c>
      <c r="T1852" s="9">
        <f>Cleaned_SalesTable!G1852</f>
        <v>780.24</v>
      </c>
      <c r="U1852" s="8">
        <f>Cleaned_SalesTable!H1852</f>
        <v>0.04</v>
      </c>
      <c r="V1852" s="4" t="str">
        <f>Cleaned_SalesTable!I1852</f>
        <v>COD</v>
      </c>
      <c r="W1852" s="9">
        <f>Cleaned_SalesTable!J1852</f>
        <v>749.03039999999999</v>
      </c>
      <c r="X1852" s="9">
        <f t="shared" si="170"/>
        <v>167.34</v>
      </c>
      <c r="Y1852" s="9">
        <f t="shared" si="171"/>
        <v>581.69000000000005</v>
      </c>
      <c r="Z1852" s="10">
        <f t="shared" si="172"/>
        <v>0.77659999999999996</v>
      </c>
      <c r="AA1852" s="4" t="str">
        <f t="shared" si="173"/>
        <v>Standard</v>
      </c>
    </row>
    <row r="1853" spans="1:27" ht="15" customHeight="1" x14ac:dyDescent="0.3">
      <c r="A1853" s="4" t="str">
        <f>Cleaned_SalesTable!A1853</f>
        <v>SALE1851</v>
      </c>
      <c r="B1853" s="26">
        <f>Cleaned_SalesTable!B1853</f>
        <v>45552</v>
      </c>
      <c r="C1853" s="4" t="str">
        <f t="shared" si="168"/>
        <v>Sep-2024</v>
      </c>
      <c r="D1853" s="24">
        <f t="shared" si="169"/>
        <v>2024</v>
      </c>
      <c r="E1853" s="4" t="str">
        <f>Cleaned_SalesTable!C1853</f>
        <v>CUST1107</v>
      </c>
      <c r="F1853" s="4" t="str">
        <f>VLOOKUP(E1853,Cleaned_CustomerTable!$A:$H,2,FALSE())</f>
        <v>Erica Carney</v>
      </c>
      <c r="G1853" s="24">
        <f>VLOOKUP(E1853,Cleaned_CustomerTable!$A:$H,3,FALSE())</f>
        <v>62</v>
      </c>
      <c r="H1853" s="4" t="str">
        <f>VLOOKUP(E1853,Cleaned_CustomerTable!$A:$H,8,FALSE())</f>
        <v>Platinum</v>
      </c>
      <c r="I1853" s="4" t="str">
        <f>VLOOKUP(E1853,Cleaned_CustomerTable!$A:$H,6,FALSE())</f>
        <v>North Dakota</v>
      </c>
      <c r="J1853" s="4" t="str">
        <f>Cleaned_SalesTable!D1853</f>
        <v>PROD70</v>
      </c>
      <c r="K1853" s="4" t="str">
        <f>VLOOKUP(J1853,Cleaned_ProductTable!$A:$F,2,FALSE())</f>
        <v>Kitchen Storage Rack</v>
      </c>
      <c r="L1853" s="4" t="str">
        <f>VLOOKUP(J1853,Cleaned_ProductTable!$A:$F,3,FALSE())</f>
        <v>Home</v>
      </c>
      <c r="M1853" s="4" t="str">
        <f>VLOOKUP(J1853,Cleaned_ProductTable!$A:$F,4,FALSE())</f>
        <v>Duran Group</v>
      </c>
      <c r="N1853" s="4">
        <f>VLOOKUP(J1853,Cleaned_ProductTable!$A:$F,5,FALSE())</f>
        <v>138.05000000000001</v>
      </c>
      <c r="O1853" s="4" t="str">
        <f>Cleaned_SalesTable!E1853</f>
        <v>STORE16</v>
      </c>
      <c r="P1853" s="4" t="str">
        <f>VLOOKUP(O1853,Cleaned_StoreTable!$A:$F,2,FALSE())</f>
        <v>Frederick-Wright</v>
      </c>
      <c r="Q1853" s="4" t="str">
        <f>VLOOKUP(O1853,Cleaned_StoreTable!$A:$F,3,FALSE())</f>
        <v>West</v>
      </c>
      <c r="R1853" s="4" t="str">
        <f>VLOOKUP(O1853,Cleaned_StoreTable!$A:$F,5,FALSE())</f>
        <v>Flagship</v>
      </c>
      <c r="S1853" s="4">
        <f>Cleaned_SalesTable!F1853</f>
        <v>4</v>
      </c>
      <c r="T1853" s="9">
        <f>Cleaned_SalesTable!G1853</f>
        <v>579.24</v>
      </c>
      <c r="U1853" s="8">
        <f>Cleaned_SalesTable!H1853</f>
        <v>0.04</v>
      </c>
      <c r="V1853" s="4" t="str">
        <f>Cleaned_SalesTable!I1853</f>
        <v>COD</v>
      </c>
      <c r="W1853" s="9">
        <f>Cleaned_SalesTable!J1853</f>
        <v>2224.2815999999998</v>
      </c>
      <c r="X1853" s="9">
        <f t="shared" si="170"/>
        <v>552.20000000000005</v>
      </c>
      <c r="Y1853" s="9">
        <f t="shared" si="171"/>
        <v>1672.08</v>
      </c>
      <c r="Z1853" s="10">
        <f t="shared" si="172"/>
        <v>0.75170000000000003</v>
      </c>
      <c r="AA1853" s="4" t="str">
        <f t="shared" si="173"/>
        <v>High Value</v>
      </c>
    </row>
    <row r="1854" spans="1:27" ht="15" customHeight="1" x14ac:dyDescent="0.3">
      <c r="A1854" s="4" t="str">
        <f>Cleaned_SalesTable!A1854</f>
        <v>SALE1852</v>
      </c>
      <c r="B1854" s="26">
        <f>Cleaned_SalesTable!B1854</f>
        <v>45635</v>
      </c>
      <c r="C1854" s="4" t="str">
        <f t="shared" si="168"/>
        <v>Dec-2024</v>
      </c>
      <c r="D1854" s="24">
        <f t="shared" si="169"/>
        <v>2024</v>
      </c>
      <c r="E1854" s="4" t="str">
        <f>Cleaned_SalesTable!C1854</f>
        <v>CUST1371</v>
      </c>
      <c r="F1854" s="4" t="str">
        <f>VLOOKUP(E1854,Cleaned_CustomerTable!$A:$H,2,FALSE())</f>
        <v>Michael Garner</v>
      </c>
      <c r="G1854" s="24">
        <f>VLOOKUP(E1854,Cleaned_CustomerTable!$A:$H,3,FALSE())</f>
        <v>21</v>
      </c>
      <c r="H1854" s="4" t="str">
        <f>VLOOKUP(E1854,Cleaned_CustomerTable!$A:$H,8,FALSE())</f>
        <v>Platinum</v>
      </c>
      <c r="I1854" s="4" t="str">
        <f>VLOOKUP(E1854,Cleaned_CustomerTable!$A:$H,6,FALSE())</f>
        <v>New Hampshire</v>
      </c>
      <c r="J1854" s="4" t="str">
        <f>Cleaned_SalesTable!D1854</f>
        <v>PROD1</v>
      </c>
      <c r="K1854" s="4" t="str">
        <f>VLOOKUP(J1854,Cleaned_ProductTable!$A:$F,2,FALSE())</f>
        <v>Men's Graphic T-Shirt</v>
      </c>
      <c r="L1854" s="4" t="str">
        <f>VLOOKUP(J1854,Cleaned_ProductTable!$A:$F,3,FALSE())</f>
        <v>Clothing</v>
      </c>
      <c r="M1854" s="4" t="str">
        <f>VLOOKUP(J1854,Cleaned_ProductTable!$A:$F,4,FALSE())</f>
        <v>Terry-Moore</v>
      </c>
      <c r="N1854" s="4">
        <f>VLOOKUP(J1854,Cleaned_ProductTable!$A:$F,5,FALSE())</f>
        <v>342.56</v>
      </c>
      <c r="O1854" s="4" t="str">
        <f>Cleaned_SalesTable!E1854</f>
        <v>STORE2</v>
      </c>
      <c r="P1854" s="4" t="str">
        <f>VLOOKUP(O1854,Cleaned_StoreTable!$A:$F,2,FALSE())</f>
        <v>Black-Horn</v>
      </c>
      <c r="Q1854" s="4" t="str">
        <f>VLOOKUP(O1854,Cleaned_StoreTable!$A:$F,3,FALSE())</f>
        <v>South</v>
      </c>
      <c r="R1854" s="4" t="str">
        <f>VLOOKUP(O1854,Cleaned_StoreTable!$A:$F,5,FALSE())</f>
        <v>Outlet</v>
      </c>
      <c r="S1854" s="4">
        <f>Cleaned_SalesTable!F1854</f>
        <v>3</v>
      </c>
      <c r="T1854" s="9">
        <f>Cleaned_SalesTable!G1854</f>
        <v>268.95</v>
      </c>
      <c r="U1854" s="8">
        <f>Cleaned_SalesTable!H1854</f>
        <v>0.04</v>
      </c>
      <c r="V1854" s="4" t="str">
        <f>Cleaned_SalesTable!I1854</f>
        <v>PayPal</v>
      </c>
      <c r="W1854" s="9">
        <f>Cleaned_SalesTable!J1854</f>
        <v>774.57600000000002</v>
      </c>
      <c r="X1854" s="9">
        <f t="shared" si="170"/>
        <v>1027.68</v>
      </c>
      <c r="Y1854" s="9">
        <f t="shared" si="171"/>
        <v>-253.1</v>
      </c>
      <c r="Z1854" s="10">
        <f t="shared" si="172"/>
        <v>-0.32679999999999998</v>
      </c>
      <c r="AA1854" s="4" t="str">
        <f t="shared" si="173"/>
        <v>Standard</v>
      </c>
    </row>
    <row r="1855" spans="1:27" ht="15" customHeight="1" x14ac:dyDescent="0.3">
      <c r="A1855" s="4" t="str">
        <f>Cleaned_SalesTable!A1855</f>
        <v>SALE1853</v>
      </c>
      <c r="B1855" s="26">
        <f>Cleaned_SalesTable!B1855</f>
        <v>45740</v>
      </c>
      <c r="C1855" s="4" t="str">
        <f t="shared" si="168"/>
        <v>Mar-2025</v>
      </c>
      <c r="D1855" s="24">
        <f t="shared" si="169"/>
        <v>2025</v>
      </c>
      <c r="E1855" s="4" t="str">
        <f>Cleaned_SalesTable!C1855</f>
        <v>CUST1305</v>
      </c>
      <c r="F1855" s="4" t="str">
        <f>VLOOKUP(E1855,Cleaned_CustomerTable!$A:$H,2,FALSE())</f>
        <v>Roberta Green</v>
      </c>
      <c r="G1855" s="24">
        <f>VLOOKUP(E1855,Cleaned_CustomerTable!$A:$H,3,FALSE())</f>
        <v>64</v>
      </c>
      <c r="H1855" s="4" t="str">
        <f>VLOOKUP(E1855,Cleaned_CustomerTable!$A:$H,8,FALSE())</f>
        <v>Platinum</v>
      </c>
      <c r="I1855" s="4" t="str">
        <f>VLOOKUP(E1855,Cleaned_CustomerTable!$A:$H,6,FALSE())</f>
        <v>Washington</v>
      </c>
      <c r="J1855" s="4" t="str">
        <f>Cleaned_SalesTable!D1855</f>
        <v>PROD5</v>
      </c>
      <c r="K1855" s="4" t="str">
        <f>VLOOKUP(J1855,Cleaned_ProductTable!$A:$F,2,FALSE())</f>
        <v>Men's Leather Belt</v>
      </c>
      <c r="L1855" s="4" t="str">
        <f>VLOOKUP(J1855,Cleaned_ProductTable!$A:$F,3,FALSE())</f>
        <v>Clothing</v>
      </c>
      <c r="M1855" s="4" t="str">
        <f>VLOOKUP(J1855,Cleaned_ProductTable!$A:$F,4,FALSE())</f>
        <v>Baldwin, Garza and Gonzalez</v>
      </c>
      <c r="N1855" s="4">
        <f>VLOOKUP(J1855,Cleaned_ProductTable!$A:$F,5,FALSE())</f>
        <v>261</v>
      </c>
      <c r="O1855" s="4" t="str">
        <f>Cleaned_SalesTable!E1855</f>
        <v>STORE4</v>
      </c>
      <c r="P1855" s="4" t="str">
        <f>VLOOKUP(O1855,Cleaned_StoreTable!$A:$F,2,FALSE())</f>
        <v>Alexander Group</v>
      </c>
      <c r="Q1855" s="4" t="str">
        <f>VLOOKUP(O1855,Cleaned_StoreTable!$A:$F,3,FALSE())</f>
        <v>South</v>
      </c>
      <c r="R1855" s="4" t="str">
        <f>VLOOKUP(O1855,Cleaned_StoreTable!$A:$F,5,FALSE())</f>
        <v>Online</v>
      </c>
      <c r="S1855" s="4">
        <f>Cleaned_SalesTable!F1855</f>
        <v>1</v>
      </c>
      <c r="T1855" s="9">
        <f>Cleaned_SalesTable!G1855</f>
        <v>47.47</v>
      </c>
      <c r="U1855" s="8">
        <f>Cleaned_SalesTable!H1855</f>
        <v>0.28000000000000003</v>
      </c>
      <c r="V1855" s="4" t="str">
        <f>Cleaned_SalesTable!I1855</f>
        <v>Credit Card</v>
      </c>
      <c r="W1855" s="9">
        <f>Cleaned_SalesTable!J1855</f>
        <v>34.178400000000003</v>
      </c>
      <c r="X1855" s="9">
        <f t="shared" si="170"/>
        <v>261</v>
      </c>
      <c r="Y1855" s="9">
        <f t="shared" si="171"/>
        <v>-226.82</v>
      </c>
      <c r="Z1855" s="10">
        <f t="shared" si="172"/>
        <v>-6.6364000000000001</v>
      </c>
      <c r="AA1855" s="4" t="str">
        <f t="shared" si="173"/>
        <v>Standard</v>
      </c>
    </row>
    <row r="1856" spans="1:27" ht="15" customHeight="1" x14ac:dyDescent="0.3">
      <c r="A1856" s="4" t="str">
        <f>Cleaned_SalesTable!A1856</f>
        <v>SALE1854</v>
      </c>
      <c r="B1856" s="26">
        <f>Cleaned_SalesTable!B1856</f>
        <v>45796</v>
      </c>
      <c r="C1856" s="4" t="str">
        <f t="shared" si="168"/>
        <v>May-2025</v>
      </c>
      <c r="D1856" s="24">
        <f t="shared" si="169"/>
        <v>2025</v>
      </c>
      <c r="E1856" s="4" t="str">
        <f>Cleaned_SalesTable!C1856</f>
        <v>CUST1257</v>
      </c>
      <c r="F1856" s="4" t="str">
        <f>VLOOKUP(E1856,Cleaned_CustomerTable!$A:$H,2,FALSE())</f>
        <v>Christopher David</v>
      </c>
      <c r="G1856" s="24">
        <f>VLOOKUP(E1856,Cleaned_CustomerTable!$A:$H,3,FALSE())</f>
        <v>42</v>
      </c>
      <c r="H1856" s="4" t="str">
        <f>VLOOKUP(E1856,Cleaned_CustomerTable!$A:$H,8,FALSE())</f>
        <v>Silver</v>
      </c>
      <c r="I1856" s="4" t="str">
        <f>VLOOKUP(E1856,Cleaned_CustomerTable!$A:$H,6,FALSE())</f>
        <v>Massachusetts</v>
      </c>
      <c r="J1856" s="4" t="str">
        <f>Cleaned_SalesTable!D1856</f>
        <v>PROD33</v>
      </c>
      <c r="K1856" s="4" t="str">
        <f>VLOOKUP(J1856,Cleaned_ProductTable!$A:$F,2,FALSE())</f>
        <v>Modern Wall Clock</v>
      </c>
      <c r="L1856" s="4" t="str">
        <f>VLOOKUP(J1856,Cleaned_ProductTable!$A:$F,3,FALSE())</f>
        <v>Home</v>
      </c>
      <c r="M1856" s="4" t="str">
        <f>VLOOKUP(J1856,Cleaned_ProductTable!$A:$F,4,FALSE())</f>
        <v>Weiss-Watson</v>
      </c>
      <c r="N1856" s="4">
        <f>VLOOKUP(J1856,Cleaned_ProductTable!$A:$F,5,FALSE())</f>
        <v>179.77</v>
      </c>
      <c r="O1856" s="4" t="str">
        <f>Cleaned_SalesTable!E1856</f>
        <v>STORE17</v>
      </c>
      <c r="P1856" s="4" t="str">
        <f>VLOOKUP(O1856,Cleaned_StoreTable!$A:$F,2,FALSE())</f>
        <v>Holloway Ltd</v>
      </c>
      <c r="Q1856" s="4" t="str">
        <f>VLOOKUP(O1856,Cleaned_StoreTable!$A:$F,3,FALSE())</f>
        <v>North</v>
      </c>
      <c r="R1856" s="4" t="str">
        <f>VLOOKUP(O1856,Cleaned_StoreTable!$A:$F,5,FALSE())</f>
        <v>Flagship</v>
      </c>
      <c r="S1856" s="4">
        <f>Cleaned_SalesTable!F1856</f>
        <v>3</v>
      </c>
      <c r="T1856" s="9">
        <f>Cleaned_SalesTable!G1856</f>
        <v>858.81</v>
      </c>
      <c r="U1856" s="8">
        <f>Cleaned_SalesTable!H1856</f>
        <v>7.0000000000000007E-2</v>
      </c>
      <c r="V1856" s="4" t="str">
        <f>Cleaned_SalesTable!I1856</f>
        <v>Credit Card</v>
      </c>
      <c r="W1856" s="9">
        <f>Cleaned_SalesTable!J1856</f>
        <v>2396.0799000000002</v>
      </c>
      <c r="X1856" s="9">
        <f t="shared" si="170"/>
        <v>539.30999999999995</v>
      </c>
      <c r="Y1856" s="9">
        <f t="shared" si="171"/>
        <v>1856.77</v>
      </c>
      <c r="Z1856" s="10">
        <f t="shared" si="172"/>
        <v>0.77490000000000003</v>
      </c>
      <c r="AA1856" s="4" t="str">
        <f t="shared" si="173"/>
        <v>High Value</v>
      </c>
    </row>
    <row r="1857" spans="1:27" ht="15" customHeight="1" x14ac:dyDescent="0.3">
      <c r="A1857" s="4" t="str">
        <f>Cleaned_SalesTable!A1857</f>
        <v>SALE1855</v>
      </c>
      <c r="B1857" s="26">
        <f>Cleaned_SalesTable!B1857</f>
        <v>45710</v>
      </c>
      <c r="C1857" s="4" t="str">
        <f t="shared" si="168"/>
        <v>Feb-2025</v>
      </c>
      <c r="D1857" s="24">
        <f t="shared" si="169"/>
        <v>2025</v>
      </c>
      <c r="E1857" s="4" t="str">
        <f>Cleaned_SalesTable!C1857</f>
        <v>CUST1310</v>
      </c>
      <c r="F1857" s="4" t="str">
        <f>VLOOKUP(E1857,Cleaned_CustomerTable!$A:$H,2,FALSE())</f>
        <v>Kara Dodson</v>
      </c>
      <c r="G1857" s="24">
        <f>VLOOKUP(E1857,Cleaned_CustomerTable!$A:$H,3,FALSE())</f>
        <v>20</v>
      </c>
      <c r="H1857" s="4" t="str">
        <f>VLOOKUP(E1857,Cleaned_CustomerTable!$A:$H,8,FALSE())</f>
        <v>Silver</v>
      </c>
      <c r="I1857" s="4" t="str">
        <f>VLOOKUP(E1857,Cleaned_CustomerTable!$A:$H,6,FALSE())</f>
        <v>Vermont</v>
      </c>
      <c r="J1857" s="4" t="str">
        <f>Cleaned_SalesTable!D1857</f>
        <v>PROD19</v>
      </c>
      <c r="K1857" s="4" t="str">
        <f>VLOOKUP(J1857,Cleaned_ProductTable!$A:$F,2,FALSE())</f>
        <v>Knee Support Brace</v>
      </c>
      <c r="L1857" s="4" t="str">
        <f>VLOOKUP(J1857,Cleaned_ProductTable!$A:$F,3,FALSE())</f>
        <v>Sports</v>
      </c>
      <c r="M1857" s="4" t="str">
        <f>VLOOKUP(J1857,Cleaned_ProductTable!$A:$F,4,FALSE())</f>
        <v>May-Reese</v>
      </c>
      <c r="N1857" s="4">
        <f>VLOOKUP(J1857,Cleaned_ProductTable!$A:$F,5,FALSE())</f>
        <v>21.34</v>
      </c>
      <c r="O1857" s="4" t="str">
        <f>Cleaned_SalesTable!E1857</f>
        <v>STORE10</v>
      </c>
      <c r="P1857" s="4" t="str">
        <f>VLOOKUP(O1857,Cleaned_StoreTable!$A:$F,2,FALSE())</f>
        <v>Hill, Wagner and Ballard</v>
      </c>
      <c r="Q1857" s="4" t="str">
        <f>VLOOKUP(O1857,Cleaned_StoreTable!$A:$F,3,FALSE())</f>
        <v>East</v>
      </c>
      <c r="R1857" s="4" t="str">
        <f>VLOOKUP(O1857,Cleaned_StoreTable!$A:$F,5,FALSE())</f>
        <v>Online</v>
      </c>
      <c r="S1857" s="4">
        <f>Cleaned_SalesTable!F1857</f>
        <v>3</v>
      </c>
      <c r="T1857" s="9">
        <f>Cleaned_SalesTable!G1857</f>
        <v>569.98</v>
      </c>
      <c r="U1857" s="8">
        <f>Cleaned_SalesTable!H1857</f>
        <v>0.05</v>
      </c>
      <c r="V1857" s="4" t="str">
        <f>Cleaned_SalesTable!I1857</f>
        <v>Credit Card</v>
      </c>
      <c r="W1857" s="9">
        <f>Cleaned_SalesTable!J1857</f>
        <v>1624.443</v>
      </c>
      <c r="X1857" s="9">
        <f t="shared" si="170"/>
        <v>64.02</v>
      </c>
      <c r="Y1857" s="9">
        <f t="shared" si="171"/>
        <v>1560.42</v>
      </c>
      <c r="Z1857" s="10">
        <f t="shared" si="172"/>
        <v>0.96060000000000001</v>
      </c>
      <c r="AA1857" s="4" t="str">
        <f t="shared" si="173"/>
        <v>High Value</v>
      </c>
    </row>
    <row r="1858" spans="1:27" ht="15" customHeight="1" x14ac:dyDescent="0.3">
      <c r="A1858" s="4" t="str">
        <f>Cleaned_SalesTable!A1858</f>
        <v>SALE1856</v>
      </c>
      <c r="B1858" s="26">
        <f>Cleaned_SalesTable!B1858</f>
        <v>45596</v>
      </c>
      <c r="C1858" s="4" t="str">
        <f t="shared" ref="C1858:C1921" si="174">TEXT(B1858,"mmm-yyyy")</f>
        <v>Oct-2024</v>
      </c>
      <c r="D1858" s="24">
        <f t="shared" ref="D1858:D1921" si="175">YEAR(B1858)</f>
        <v>2024</v>
      </c>
      <c r="E1858" s="4" t="str">
        <f>Cleaned_SalesTable!C1858</f>
        <v>CUST1327</v>
      </c>
      <c r="F1858" s="4" t="str">
        <f>VLOOKUP(E1858,Cleaned_CustomerTable!$A:$H,2,FALSE())</f>
        <v>Reginald Willis</v>
      </c>
      <c r="G1858" s="24">
        <f>VLOOKUP(E1858,Cleaned_CustomerTable!$A:$H,3,FALSE())</f>
        <v>62</v>
      </c>
      <c r="H1858" s="4" t="str">
        <f>VLOOKUP(E1858,Cleaned_CustomerTable!$A:$H,8,FALSE())</f>
        <v>Bronze</v>
      </c>
      <c r="I1858" s="4" t="str">
        <f>VLOOKUP(E1858,Cleaned_CustomerTable!$A:$H,6,FALSE())</f>
        <v>New York</v>
      </c>
      <c r="J1858" s="4" t="str">
        <f>Cleaned_SalesTable!D1858</f>
        <v>PROD74</v>
      </c>
      <c r="K1858" s="4" t="str">
        <f>VLOOKUP(J1858,Cleaned_ProductTable!$A:$F,2,FALSE())</f>
        <v>Bluetooth Car Audio System</v>
      </c>
      <c r="L1858" s="4" t="str">
        <f>VLOOKUP(J1858,Cleaned_ProductTable!$A:$F,3,FALSE())</f>
        <v>Electronics</v>
      </c>
      <c r="M1858" s="4" t="str">
        <f>VLOOKUP(J1858,Cleaned_ProductTable!$A:$F,4,FALSE())</f>
        <v>Bruce-Bowen</v>
      </c>
      <c r="N1858" s="4">
        <f>VLOOKUP(J1858,Cleaned_ProductTable!$A:$F,5,FALSE())</f>
        <v>403.71</v>
      </c>
      <c r="O1858" s="4" t="str">
        <f>Cleaned_SalesTable!E1858</f>
        <v>STORE12</v>
      </c>
      <c r="P1858" s="4" t="str">
        <f>VLOOKUP(O1858,Cleaned_StoreTable!$A:$F,2,FALSE())</f>
        <v>Thomas, Bridges and Harris</v>
      </c>
      <c r="Q1858" s="4" t="str">
        <f>VLOOKUP(O1858,Cleaned_StoreTable!$A:$F,3,FALSE())</f>
        <v>North</v>
      </c>
      <c r="R1858" s="4" t="str">
        <f>VLOOKUP(O1858,Cleaned_StoreTable!$A:$F,5,FALSE())</f>
        <v>Online</v>
      </c>
      <c r="S1858" s="4">
        <f>Cleaned_SalesTable!F1858</f>
        <v>3</v>
      </c>
      <c r="T1858" s="9">
        <f>Cleaned_SalesTable!G1858</f>
        <v>306.52</v>
      </c>
      <c r="U1858" s="8">
        <f>Cleaned_SalesTable!H1858</f>
        <v>0.01</v>
      </c>
      <c r="V1858" s="4" t="str">
        <f>Cleaned_SalesTable!I1858</f>
        <v>COD</v>
      </c>
      <c r="W1858" s="9">
        <f>Cleaned_SalesTable!J1858</f>
        <v>910.36440000000005</v>
      </c>
      <c r="X1858" s="9">
        <f t="shared" ref="X1858:X1921" si="176">ROUND(N1858*S1858,2)</f>
        <v>1211.1300000000001</v>
      </c>
      <c r="Y1858" s="9">
        <f t="shared" ref="Y1858:Y1921" si="177">ROUND(W1858-X1858,2)</f>
        <v>-300.77</v>
      </c>
      <c r="Z1858" s="10">
        <f t="shared" ref="Z1858:Z1921" si="178">IFERROR(ROUND(Y1858/W1858,4),0)</f>
        <v>-0.33040000000000003</v>
      </c>
      <c r="AA1858" s="4" t="str">
        <f t="shared" ref="AA1858:AA1921" si="179">IF(W1858&gt;=AVERAGE($W$2:$W$2001),"High Value","Standard")</f>
        <v>Standard</v>
      </c>
    </row>
    <row r="1859" spans="1:27" ht="15" customHeight="1" x14ac:dyDescent="0.3">
      <c r="A1859" s="4" t="str">
        <f>Cleaned_SalesTable!A1859</f>
        <v>SALE1857</v>
      </c>
      <c r="B1859" s="26">
        <f>Cleaned_SalesTable!B1859</f>
        <v>45354</v>
      </c>
      <c r="C1859" s="4" t="str">
        <f t="shared" si="174"/>
        <v>Mar-2024</v>
      </c>
      <c r="D1859" s="24">
        <f t="shared" si="175"/>
        <v>2024</v>
      </c>
      <c r="E1859" s="4" t="str">
        <f>Cleaned_SalesTable!C1859</f>
        <v>CUST1064</v>
      </c>
      <c r="F1859" s="4" t="str">
        <f>VLOOKUP(E1859,Cleaned_CustomerTable!$A:$H,2,FALSE())</f>
        <v>Mr. Mason Butler</v>
      </c>
      <c r="G1859" s="24">
        <f>VLOOKUP(E1859,Cleaned_CustomerTable!$A:$H,3,FALSE())</f>
        <v>33</v>
      </c>
      <c r="H1859" s="4" t="str">
        <f>VLOOKUP(E1859,Cleaned_CustomerTable!$A:$H,8,FALSE())</f>
        <v>Gold</v>
      </c>
      <c r="I1859" s="4" t="str">
        <f>VLOOKUP(E1859,Cleaned_CustomerTable!$A:$H,6,FALSE())</f>
        <v>Arizona</v>
      </c>
      <c r="J1859" s="4" t="str">
        <f>Cleaned_SalesTable!D1859</f>
        <v>PROD56</v>
      </c>
      <c r="K1859" s="4" t="str">
        <f>VLOOKUP(J1859,Cleaned_ProductTable!$A:$F,2,FALSE())</f>
        <v>Premium Blanket Throw</v>
      </c>
      <c r="L1859" s="4" t="str">
        <f>VLOOKUP(J1859,Cleaned_ProductTable!$A:$F,3,FALSE())</f>
        <v>Home</v>
      </c>
      <c r="M1859" s="4" t="str">
        <f>VLOOKUP(J1859,Cleaned_ProductTable!$A:$F,4,FALSE())</f>
        <v>Hernandez, Kennedy and Porter</v>
      </c>
      <c r="N1859" s="4">
        <f>VLOOKUP(J1859,Cleaned_ProductTable!$A:$F,5,FALSE())</f>
        <v>461.47</v>
      </c>
      <c r="O1859" s="4" t="str">
        <f>Cleaned_SalesTable!E1859</f>
        <v>STORE13</v>
      </c>
      <c r="P1859" s="4" t="str">
        <f>VLOOKUP(O1859,Cleaned_StoreTable!$A:$F,2,FALSE())</f>
        <v>Gardner, Humphrey and Contreras</v>
      </c>
      <c r="Q1859" s="4" t="str">
        <f>VLOOKUP(O1859,Cleaned_StoreTable!$A:$F,3,FALSE())</f>
        <v>East</v>
      </c>
      <c r="R1859" s="4" t="str">
        <f>VLOOKUP(O1859,Cleaned_StoreTable!$A:$F,5,FALSE())</f>
        <v>Flagship</v>
      </c>
      <c r="S1859" s="4">
        <f>Cleaned_SalesTable!F1859</f>
        <v>3</v>
      </c>
      <c r="T1859" s="9">
        <f>Cleaned_SalesTable!G1859</f>
        <v>184.67</v>
      </c>
      <c r="U1859" s="8">
        <f>Cleaned_SalesTable!H1859</f>
        <v>0.03</v>
      </c>
      <c r="V1859" s="4" t="str">
        <f>Cleaned_SalesTable!I1859</f>
        <v>COD</v>
      </c>
      <c r="W1859" s="9">
        <f>Cleaned_SalesTable!J1859</f>
        <v>537.38969999999995</v>
      </c>
      <c r="X1859" s="9">
        <f t="shared" si="176"/>
        <v>1384.41</v>
      </c>
      <c r="Y1859" s="9">
        <f t="shared" si="177"/>
        <v>-847.02</v>
      </c>
      <c r="Z1859" s="10">
        <f t="shared" si="178"/>
        <v>-1.5762</v>
      </c>
      <c r="AA1859" s="4" t="str">
        <f t="shared" si="179"/>
        <v>Standard</v>
      </c>
    </row>
    <row r="1860" spans="1:27" ht="15" customHeight="1" x14ac:dyDescent="0.3">
      <c r="A1860" s="4" t="str">
        <f>Cleaned_SalesTable!A1860</f>
        <v>SALE1858</v>
      </c>
      <c r="B1860" s="26">
        <f>Cleaned_SalesTable!B1860</f>
        <v>45428</v>
      </c>
      <c r="C1860" s="4" t="str">
        <f t="shared" si="174"/>
        <v>May-2024</v>
      </c>
      <c r="D1860" s="24">
        <f t="shared" si="175"/>
        <v>2024</v>
      </c>
      <c r="E1860" s="4" t="str">
        <f>Cleaned_SalesTable!C1860</f>
        <v>CUST1482</v>
      </c>
      <c r="F1860" s="4" t="str">
        <f>VLOOKUP(E1860,Cleaned_CustomerTable!$A:$H,2,FALSE())</f>
        <v>Sheri Joyce</v>
      </c>
      <c r="G1860" s="24">
        <f>VLOOKUP(E1860,Cleaned_CustomerTable!$A:$H,3,FALSE())</f>
        <v>26</v>
      </c>
      <c r="H1860" s="4" t="str">
        <f>VLOOKUP(E1860,Cleaned_CustomerTable!$A:$H,8,FALSE())</f>
        <v>Platinum</v>
      </c>
      <c r="I1860" s="4" t="str">
        <f>VLOOKUP(E1860,Cleaned_CustomerTable!$A:$H,6,FALSE())</f>
        <v>Kentucky</v>
      </c>
      <c r="J1860" s="4" t="str">
        <f>Cleaned_SalesTable!D1860</f>
        <v>PROD26</v>
      </c>
      <c r="K1860" s="4" t="str">
        <f>VLOOKUP(J1860,Cleaned_ProductTable!$A:$F,2,FALSE())</f>
        <v>Wireless Bluetooth Speaker</v>
      </c>
      <c r="L1860" s="4" t="str">
        <f>VLOOKUP(J1860,Cleaned_ProductTable!$A:$F,3,FALSE())</f>
        <v>Electronics</v>
      </c>
      <c r="M1860" s="4" t="str">
        <f>VLOOKUP(J1860,Cleaned_ProductTable!$A:$F,4,FALSE())</f>
        <v>Reed-Schmidt</v>
      </c>
      <c r="N1860" s="4">
        <f>VLOOKUP(J1860,Cleaned_ProductTable!$A:$F,5,FALSE())</f>
        <v>322.41000000000003</v>
      </c>
      <c r="O1860" s="4" t="str">
        <f>Cleaned_SalesTable!E1860</f>
        <v>STORE5</v>
      </c>
      <c r="P1860" s="4" t="str">
        <f>VLOOKUP(O1860,Cleaned_StoreTable!$A:$F,2,FALSE())</f>
        <v>Gray Ltd</v>
      </c>
      <c r="Q1860" s="4" t="str">
        <f>VLOOKUP(O1860,Cleaned_StoreTable!$A:$F,3,FALSE())</f>
        <v>North</v>
      </c>
      <c r="R1860" s="4" t="str">
        <f>VLOOKUP(O1860,Cleaned_StoreTable!$A:$F,5,FALSE())</f>
        <v>Outlet</v>
      </c>
      <c r="S1860" s="4">
        <f>Cleaned_SalesTable!F1860</f>
        <v>4</v>
      </c>
      <c r="T1860" s="9">
        <f>Cleaned_SalesTable!G1860</f>
        <v>189.56</v>
      </c>
      <c r="U1860" s="8">
        <f>Cleaned_SalesTable!H1860</f>
        <v>0</v>
      </c>
      <c r="V1860" s="4" t="str">
        <f>Cleaned_SalesTable!I1860</f>
        <v>COD</v>
      </c>
      <c r="W1860" s="9">
        <f>Cleaned_SalesTable!J1860</f>
        <v>758.24</v>
      </c>
      <c r="X1860" s="9">
        <f t="shared" si="176"/>
        <v>1289.6400000000001</v>
      </c>
      <c r="Y1860" s="9">
        <f t="shared" si="177"/>
        <v>-531.4</v>
      </c>
      <c r="Z1860" s="10">
        <f t="shared" si="178"/>
        <v>-0.70079999999999998</v>
      </c>
      <c r="AA1860" s="4" t="str">
        <f t="shared" si="179"/>
        <v>Standard</v>
      </c>
    </row>
    <row r="1861" spans="1:27" ht="15" customHeight="1" x14ac:dyDescent="0.3">
      <c r="A1861" s="4" t="str">
        <f>Cleaned_SalesTable!A1861</f>
        <v>SALE1859</v>
      </c>
      <c r="B1861" s="26">
        <f>Cleaned_SalesTable!B1861</f>
        <v>45511</v>
      </c>
      <c r="C1861" s="4" t="str">
        <f t="shared" si="174"/>
        <v>Aug-2024</v>
      </c>
      <c r="D1861" s="24">
        <f t="shared" si="175"/>
        <v>2024</v>
      </c>
      <c r="E1861" s="4" t="str">
        <f>Cleaned_SalesTable!C1861</f>
        <v>CUST1208</v>
      </c>
      <c r="F1861" s="4" t="str">
        <f>VLOOKUP(E1861,Cleaned_CustomerTable!$A:$H,2,FALSE())</f>
        <v>John Perez</v>
      </c>
      <c r="G1861" s="24">
        <f>VLOOKUP(E1861,Cleaned_CustomerTable!$A:$H,3,FALSE())</f>
        <v>54</v>
      </c>
      <c r="H1861" s="4" t="str">
        <f>VLOOKUP(E1861,Cleaned_CustomerTable!$A:$H,8,FALSE())</f>
        <v>Platinum</v>
      </c>
      <c r="I1861" s="4" t="str">
        <f>VLOOKUP(E1861,Cleaned_CustomerTable!$A:$H,6,FALSE())</f>
        <v>Louisiana</v>
      </c>
      <c r="J1861" s="4" t="str">
        <f>Cleaned_SalesTable!D1861</f>
        <v>PROD75</v>
      </c>
      <c r="K1861" s="4" t="str">
        <f>VLOOKUP(J1861,Cleaned_ProductTable!$A:$F,2,FALSE())</f>
        <v>Women's Ankle Boots</v>
      </c>
      <c r="L1861" s="4" t="str">
        <f>VLOOKUP(J1861,Cleaned_ProductTable!$A:$F,3,FALSE())</f>
        <v>Clothing</v>
      </c>
      <c r="M1861" s="4" t="str">
        <f>VLOOKUP(J1861,Cleaned_ProductTable!$A:$F,4,FALSE())</f>
        <v>Poole PLC</v>
      </c>
      <c r="N1861" s="4">
        <f>VLOOKUP(J1861,Cleaned_ProductTable!$A:$F,5,FALSE())</f>
        <v>158.13999999999999</v>
      </c>
      <c r="O1861" s="4" t="str">
        <f>Cleaned_SalesTable!E1861</f>
        <v>STORE5</v>
      </c>
      <c r="P1861" s="4" t="str">
        <f>VLOOKUP(O1861,Cleaned_StoreTable!$A:$F,2,FALSE())</f>
        <v>Gray Ltd</v>
      </c>
      <c r="Q1861" s="4" t="str">
        <f>VLOOKUP(O1861,Cleaned_StoreTable!$A:$F,3,FALSE())</f>
        <v>North</v>
      </c>
      <c r="R1861" s="4" t="str">
        <f>VLOOKUP(O1861,Cleaned_StoreTable!$A:$F,5,FALSE())</f>
        <v>Outlet</v>
      </c>
      <c r="S1861" s="4">
        <f>Cleaned_SalesTable!F1861</f>
        <v>1</v>
      </c>
      <c r="T1861" s="9">
        <f>Cleaned_SalesTable!G1861</f>
        <v>805.24</v>
      </c>
      <c r="U1861" s="8">
        <f>Cleaned_SalesTable!H1861</f>
        <v>0.04</v>
      </c>
      <c r="V1861" s="4" t="str">
        <f>Cleaned_SalesTable!I1861</f>
        <v>PayPal</v>
      </c>
      <c r="W1861" s="9">
        <f>Cleaned_SalesTable!J1861</f>
        <v>773.03039999999999</v>
      </c>
      <c r="X1861" s="9">
        <f t="shared" si="176"/>
        <v>158.13999999999999</v>
      </c>
      <c r="Y1861" s="9">
        <f t="shared" si="177"/>
        <v>614.89</v>
      </c>
      <c r="Z1861" s="10">
        <f t="shared" si="178"/>
        <v>0.7954</v>
      </c>
      <c r="AA1861" s="4" t="str">
        <f t="shared" si="179"/>
        <v>Standard</v>
      </c>
    </row>
    <row r="1862" spans="1:27" ht="15" customHeight="1" x14ac:dyDescent="0.3">
      <c r="A1862" s="4" t="str">
        <f>Cleaned_SalesTable!A1862</f>
        <v>SALE1860</v>
      </c>
      <c r="B1862" s="26">
        <f>Cleaned_SalesTable!B1862</f>
        <v>45549</v>
      </c>
      <c r="C1862" s="4" t="str">
        <f t="shared" si="174"/>
        <v>Sep-2024</v>
      </c>
      <c r="D1862" s="24">
        <f t="shared" si="175"/>
        <v>2024</v>
      </c>
      <c r="E1862" s="4" t="str">
        <f>Cleaned_SalesTable!C1862</f>
        <v>CUST1188</v>
      </c>
      <c r="F1862" s="4" t="str">
        <f>VLOOKUP(E1862,Cleaned_CustomerTable!$A:$H,2,FALSE())</f>
        <v>Kimberly Brooks</v>
      </c>
      <c r="G1862" s="24">
        <f>VLOOKUP(E1862,Cleaned_CustomerTable!$A:$H,3,FALSE())</f>
        <v>42</v>
      </c>
      <c r="H1862" s="4" t="str">
        <f>VLOOKUP(E1862,Cleaned_CustomerTable!$A:$H,8,FALSE())</f>
        <v>Silver</v>
      </c>
      <c r="I1862" s="4" t="str">
        <f>VLOOKUP(E1862,Cleaned_CustomerTable!$A:$H,6,FALSE())</f>
        <v>New Mexico</v>
      </c>
      <c r="J1862" s="4" t="str">
        <f>Cleaned_SalesTable!D1862</f>
        <v>PROD54</v>
      </c>
      <c r="K1862" s="4" t="str">
        <f>VLOOKUP(J1862,Cleaned_ProductTable!$A:$F,2,FALSE())</f>
        <v>Sports Stopwatch Pro</v>
      </c>
      <c r="L1862" s="4" t="str">
        <f>VLOOKUP(J1862,Cleaned_ProductTable!$A:$F,3,FALSE())</f>
        <v>Sports</v>
      </c>
      <c r="M1862" s="4" t="str">
        <f>VLOOKUP(J1862,Cleaned_ProductTable!$A:$F,4,FALSE())</f>
        <v>Thompson-French</v>
      </c>
      <c r="N1862" s="4">
        <f>VLOOKUP(J1862,Cleaned_ProductTable!$A:$F,5,FALSE())</f>
        <v>434.84</v>
      </c>
      <c r="O1862" s="4" t="str">
        <f>Cleaned_SalesTable!E1862</f>
        <v>STORE17</v>
      </c>
      <c r="P1862" s="4" t="str">
        <f>VLOOKUP(O1862,Cleaned_StoreTable!$A:$F,2,FALSE())</f>
        <v>Holloway Ltd</v>
      </c>
      <c r="Q1862" s="4" t="str">
        <f>VLOOKUP(O1862,Cleaned_StoreTable!$A:$F,3,FALSE())</f>
        <v>North</v>
      </c>
      <c r="R1862" s="4" t="str">
        <f>VLOOKUP(O1862,Cleaned_StoreTable!$A:$F,5,FALSE())</f>
        <v>Flagship</v>
      </c>
      <c r="S1862" s="4">
        <f>Cleaned_SalesTable!F1862</f>
        <v>3</v>
      </c>
      <c r="T1862" s="9">
        <f>Cleaned_SalesTable!G1862</f>
        <v>683.74</v>
      </c>
      <c r="U1862" s="8">
        <f>Cleaned_SalesTable!H1862</f>
        <v>0.24</v>
      </c>
      <c r="V1862" s="4" t="str">
        <f>Cleaned_SalesTable!I1862</f>
        <v>Credit Card</v>
      </c>
      <c r="W1862" s="9">
        <f>Cleaned_SalesTable!J1862</f>
        <v>1558.9272000000001</v>
      </c>
      <c r="X1862" s="9">
        <f t="shared" si="176"/>
        <v>1304.52</v>
      </c>
      <c r="Y1862" s="9">
        <f t="shared" si="177"/>
        <v>254.41</v>
      </c>
      <c r="Z1862" s="10">
        <f t="shared" si="178"/>
        <v>0.16320000000000001</v>
      </c>
      <c r="AA1862" s="4" t="str">
        <f t="shared" si="179"/>
        <v>High Value</v>
      </c>
    </row>
    <row r="1863" spans="1:27" ht="15" customHeight="1" x14ac:dyDescent="0.3">
      <c r="A1863" s="4" t="str">
        <f>Cleaned_SalesTable!A1863</f>
        <v>SALE1861</v>
      </c>
      <c r="B1863" s="26">
        <f>Cleaned_SalesTable!B1863</f>
        <v>45573</v>
      </c>
      <c r="C1863" s="4" t="str">
        <f t="shared" si="174"/>
        <v>Oct-2024</v>
      </c>
      <c r="D1863" s="24">
        <f t="shared" si="175"/>
        <v>2024</v>
      </c>
      <c r="E1863" s="4" t="str">
        <f>Cleaned_SalesTable!C1863</f>
        <v>CUST1210</v>
      </c>
      <c r="F1863" s="4" t="str">
        <f>VLOOKUP(E1863,Cleaned_CustomerTable!$A:$H,2,FALSE())</f>
        <v>Antonio Jones</v>
      </c>
      <c r="G1863" s="24">
        <f>VLOOKUP(E1863,Cleaned_CustomerTable!$A:$H,3,FALSE())</f>
        <v>48</v>
      </c>
      <c r="H1863" s="4" t="str">
        <f>VLOOKUP(E1863,Cleaned_CustomerTable!$A:$H,8,FALSE())</f>
        <v>Silver</v>
      </c>
      <c r="I1863" s="4" t="str">
        <f>VLOOKUP(E1863,Cleaned_CustomerTable!$A:$H,6,FALSE())</f>
        <v>Georgia</v>
      </c>
      <c r="J1863" s="4" t="str">
        <f>Cleaned_SalesTable!D1863</f>
        <v>PROD56</v>
      </c>
      <c r="K1863" s="4" t="str">
        <f>VLOOKUP(J1863,Cleaned_ProductTable!$A:$F,2,FALSE())</f>
        <v>Premium Blanket Throw</v>
      </c>
      <c r="L1863" s="4" t="str">
        <f>VLOOKUP(J1863,Cleaned_ProductTable!$A:$F,3,FALSE())</f>
        <v>Home</v>
      </c>
      <c r="M1863" s="4" t="str">
        <f>VLOOKUP(J1863,Cleaned_ProductTable!$A:$F,4,FALSE())</f>
        <v>Hernandez, Kennedy and Porter</v>
      </c>
      <c r="N1863" s="4">
        <f>VLOOKUP(J1863,Cleaned_ProductTable!$A:$F,5,FALSE())</f>
        <v>461.47</v>
      </c>
      <c r="O1863" s="4" t="str">
        <f>Cleaned_SalesTable!E1863</f>
        <v>STORE18</v>
      </c>
      <c r="P1863" s="4" t="str">
        <f>VLOOKUP(O1863,Cleaned_StoreTable!$A:$F,2,FALSE())</f>
        <v>Guerrero-Schmitt</v>
      </c>
      <c r="Q1863" s="4" t="str">
        <f>VLOOKUP(O1863,Cleaned_StoreTable!$A:$F,3,FALSE())</f>
        <v>East</v>
      </c>
      <c r="R1863" s="4" t="str">
        <f>VLOOKUP(O1863,Cleaned_StoreTable!$A:$F,5,FALSE())</f>
        <v>Flagship</v>
      </c>
      <c r="S1863" s="4">
        <f>Cleaned_SalesTable!F1863</f>
        <v>3</v>
      </c>
      <c r="T1863" s="9">
        <f>Cleaned_SalesTable!G1863</f>
        <v>439.21</v>
      </c>
      <c r="U1863" s="8">
        <f>Cleaned_SalesTable!H1863</f>
        <v>0.28000000000000003</v>
      </c>
      <c r="V1863" s="4" t="str">
        <f>Cleaned_SalesTable!I1863</f>
        <v>COD</v>
      </c>
      <c r="W1863" s="9">
        <f>Cleaned_SalesTable!J1863</f>
        <v>948.69359999999995</v>
      </c>
      <c r="X1863" s="9">
        <f t="shared" si="176"/>
        <v>1384.41</v>
      </c>
      <c r="Y1863" s="9">
        <f t="shared" si="177"/>
        <v>-435.72</v>
      </c>
      <c r="Z1863" s="10">
        <f t="shared" si="178"/>
        <v>-0.45929999999999999</v>
      </c>
      <c r="AA1863" s="4" t="str">
        <f t="shared" si="179"/>
        <v>Standard</v>
      </c>
    </row>
    <row r="1864" spans="1:27" ht="15" customHeight="1" x14ac:dyDescent="0.3">
      <c r="A1864" s="4" t="str">
        <f>Cleaned_SalesTable!A1864</f>
        <v>SALE1862</v>
      </c>
      <c r="B1864" s="26">
        <f>Cleaned_SalesTable!B1864</f>
        <v>45904</v>
      </c>
      <c r="C1864" s="4" t="str">
        <f t="shared" si="174"/>
        <v>Sep-2025</v>
      </c>
      <c r="D1864" s="24">
        <f t="shared" si="175"/>
        <v>2025</v>
      </c>
      <c r="E1864" s="4" t="str">
        <f>Cleaned_SalesTable!C1864</f>
        <v>CUST1119</v>
      </c>
      <c r="F1864" s="4" t="str">
        <f>VLOOKUP(E1864,Cleaned_CustomerTable!$A:$H,2,FALSE())</f>
        <v>Michael Jones</v>
      </c>
      <c r="G1864" s="24">
        <f>VLOOKUP(E1864,Cleaned_CustomerTable!$A:$H,3,FALSE())</f>
        <v>40</v>
      </c>
      <c r="H1864" s="4" t="str">
        <f>VLOOKUP(E1864,Cleaned_CustomerTable!$A:$H,8,FALSE())</f>
        <v>Bronze</v>
      </c>
      <c r="I1864" s="4" t="str">
        <f>VLOOKUP(E1864,Cleaned_CustomerTable!$A:$H,6,FALSE())</f>
        <v>Tennessee</v>
      </c>
      <c r="J1864" s="4" t="str">
        <f>Cleaned_SalesTable!D1864</f>
        <v>PROD66</v>
      </c>
      <c r="K1864" s="4" t="str">
        <f>VLOOKUP(J1864,Cleaned_ProductTable!$A:$F,2,FALSE())</f>
        <v>Women's Hair Dryer Brush</v>
      </c>
      <c r="L1864" s="4" t="str">
        <f>VLOOKUP(J1864,Cleaned_ProductTable!$A:$F,3,FALSE())</f>
        <v>Beauty</v>
      </c>
      <c r="M1864" s="4" t="str">
        <f>VLOOKUP(J1864,Cleaned_ProductTable!$A:$F,4,FALSE())</f>
        <v>Torres, Spencer and Potter</v>
      </c>
      <c r="N1864" s="4">
        <f>VLOOKUP(J1864,Cleaned_ProductTable!$A:$F,5,FALSE())</f>
        <v>340.39</v>
      </c>
      <c r="O1864" s="4" t="str">
        <f>Cleaned_SalesTable!E1864</f>
        <v>STORE6</v>
      </c>
      <c r="P1864" s="4" t="str">
        <f>VLOOKUP(O1864,Cleaned_StoreTable!$A:$F,2,FALSE())</f>
        <v>Benson-Elliott</v>
      </c>
      <c r="Q1864" s="4" t="str">
        <f>VLOOKUP(O1864,Cleaned_StoreTable!$A:$F,3,FALSE())</f>
        <v>East</v>
      </c>
      <c r="R1864" s="4" t="str">
        <f>VLOOKUP(O1864,Cleaned_StoreTable!$A:$F,5,FALSE())</f>
        <v>Online</v>
      </c>
      <c r="S1864" s="4">
        <f>Cleaned_SalesTable!F1864</f>
        <v>1</v>
      </c>
      <c r="T1864" s="9">
        <f>Cleaned_SalesTable!G1864</f>
        <v>126.92</v>
      </c>
      <c r="U1864" s="8">
        <f>Cleaned_SalesTable!H1864</f>
        <v>0.24</v>
      </c>
      <c r="V1864" s="4" t="str">
        <f>Cleaned_SalesTable!I1864</f>
        <v>COD</v>
      </c>
      <c r="W1864" s="9">
        <f>Cleaned_SalesTable!J1864</f>
        <v>96.459199999999996</v>
      </c>
      <c r="X1864" s="9">
        <f t="shared" si="176"/>
        <v>340.39</v>
      </c>
      <c r="Y1864" s="9">
        <f t="shared" si="177"/>
        <v>-243.93</v>
      </c>
      <c r="Z1864" s="10">
        <f t="shared" si="178"/>
        <v>-2.5287999999999999</v>
      </c>
      <c r="AA1864" s="4" t="str">
        <f t="shared" si="179"/>
        <v>Standard</v>
      </c>
    </row>
    <row r="1865" spans="1:27" ht="15" customHeight="1" x14ac:dyDescent="0.3">
      <c r="A1865" s="4" t="str">
        <f>Cleaned_SalesTable!A1865</f>
        <v>SALE1863</v>
      </c>
      <c r="B1865" s="26">
        <f>Cleaned_SalesTable!B1865</f>
        <v>45489</v>
      </c>
      <c r="C1865" s="4" t="str">
        <f t="shared" si="174"/>
        <v>Jul-2024</v>
      </c>
      <c r="D1865" s="24">
        <f t="shared" si="175"/>
        <v>2024</v>
      </c>
      <c r="E1865" s="4" t="str">
        <f>Cleaned_SalesTable!C1865</f>
        <v>CUST1004</v>
      </c>
      <c r="F1865" s="4" t="str">
        <f>VLOOKUP(E1865,Cleaned_CustomerTable!$A:$H,2,FALSE())</f>
        <v>Caroline Collins</v>
      </c>
      <c r="G1865" s="24">
        <f>VLOOKUP(E1865,Cleaned_CustomerTable!$A:$H,3,FALSE())</f>
        <v>64</v>
      </c>
      <c r="H1865" s="4" t="str">
        <f>VLOOKUP(E1865,Cleaned_CustomerTable!$A:$H,8,FALSE())</f>
        <v>Silver</v>
      </c>
      <c r="I1865" s="4" t="str">
        <f>VLOOKUP(E1865,Cleaned_CustomerTable!$A:$H,6,FALSE())</f>
        <v>California</v>
      </c>
      <c r="J1865" s="4" t="str">
        <f>Cleaned_SalesTable!D1865</f>
        <v>PROD73</v>
      </c>
      <c r="K1865" s="4" t="str">
        <f>VLOOKUP(J1865,Cleaned_ProductTable!$A:$F,2,FALSE())</f>
        <v>Shin Guards – Adult</v>
      </c>
      <c r="L1865" s="4" t="str">
        <f>VLOOKUP(J1865,Cleaned_ProductTable!$A:$F,3,FALSE())</f>
        <v>Sports</v>
      </c>
      <c r="M1865" s="4" t="str">
        <f>VLOOKUP(J1865,Cleaned_ProductTable!$A:$F,4,FALSE())</f>
        <v>French Ltd</v>
      </c>
      <c r="N1865" s="4">
        <f>VLOOKUP(J1865,Cleaned_ProductTable!$A:$F,5,FALSE())</f>
        <v>107.06</v>
      </c>
      <c r="O1865" s="4" t="str">
        <f>Cleaned_SalesTable!E1865</f>
        <v>STORE4</v>
      </c>
      <c r="P1865" s="4" t="str">
        <f>VLOOKUP(O1865,Cleaned_StoreTable!$A:$F,2,FALSE())</f>
        <v>Alexander Group</v>
      </c>
      <c r="Q1865" s="4" t="str">
        <f>VLOOKUP(O1865,Cleaned_StoreTable!$A:$F,3,FALSE())</f>
        <v>South</v>
      </c>
      <c r="R1865" s="4" t="str">
        <f>VLOOKUP(O1865,Cleaned_StoreTable!$A:$F,5,FALSE())</f>
        <v>Online</v>
      </c>
      <c r="S1865" s="4">
        <f>Cleaned_SalesTable!F1865</f>
        <v>4</v>
      </c>
      <c r="T1865" s="9">
        <f>Cleaned_SalesTable!G1865</f>
        <v>834.7</v>
      </c>
      <c r="U1865" s="8">
        <f>Cleaned_SalesTable!H1865</f>
        <v>0.14000000000000001</v>
      </c>
      <c r="V1865" s="4" t="str">
        <f>Cleaned_SalesTable!I1865</f>
        <v>Credit Card</v>
      </c>
      <c r="W1865" s="9">
        <f>Cleaned_SalesTable!J1865</f>
        <v>2871.3679999999999</v>
      </c>
      <c r="X1865" s="9">
        <f t="shared" si="176"/>
        <v>428.24</v>
      </c>
      <c r="Y1865" s="9">
        <f t="shared" si="177"/>
        <v>2443.13</v>
      </c>
      <c r="Z1865" s="10">
        <f t="shared" si="178"/>
        <v>0.85089999999999999</v>
      </c>
      <c r="AA1865" s="4" t="str">
        <f t="shared" si="179"/>
        <v>High Value</v>
      </c>
    </row>
    <row r="1866" spans="1:27" ht="15" customHeight="1" x14ac:dyDescent="0.3">
      <c r="A1866" s="4" t="str">
        <f>Cleaned_SalesTable!A1866</f>
        <v>SALE1864</v>
      </c>
      <c r="B1866" s="26">
        <f>Cleaned_SalesTable!B1866</f>
        <v>45909</v>
      </c>
      <c r="C1866" s="4" t="str">
        <f t="shared" si="174"/>
        <v>Sep-2025</v>
      </c>
      <c r="D1866" s="24">
        <f t="shared" si="175"/>
        <v>2025</v>
      </c>
      <c r="E1866" s="4" t="str">
        <f>Cleaned_SalesTable!C1866</f>
        <v>CUST1341</v>
      </c>
      <c r="F1866" s="4" t="str">
        <f>VLOOKUP(E1866,Cleaned_CustomerTable!$A:$H,2,FALSE())</f>
        <v>Angela Williams</v>
      </c>
      <c r="G1866" s="24">
        <f>VLOOKUP(E1866,Cleaned_CustomerTable!$A:$H,3,FALSE())</f>
        <v>56</v>
      </c>
      <c r="H1866" s="4" t="str">
        <f>VLOOKUP(E1866,Cleaned_CustomerTable!$A:$H,8,FALSE())</f>
        <v>Bronze</v>
      </c>
      <c r="I1866" s="4" t="str">
        <f>VLOOKUP(E1866,Cleaned_CustomerTable!$A:$H,6,FALSE())</f>
        <v>Illinois</v>
      </c>
      <c r="J1866" s="4" t="str">
        <f>Cleaned_SalesTable!D1866</f>
        <v>PROD42</v>
      </c>
      <c r="K1866" s="4" t="str">
        <f>VLOOKUP(J1866,Cleaned_ProductTable!$A:$F,2,FALSE())</f>
        <v>Smart Home WiFi Camera</v>
      </c>
      <c r="L1866" s="4" t="str">
        <f>VLOOKUP(J1866,Cleaned_ProductTable!$A:$F,3,FALSE())</f>
        <v>Electronics</v>
      </c>
      <c r="M1866" s="4" t="str">
        <f>VLOOKUP(J1866,Cleaned_ProductTable!$A:$F,4,FALSE())</f>
        <v>Holmes LLC</v>
      </c>
      <c r="N1866" s="4">
        <f>VLOOKUP(J1866,Cleaned_ProductTable!$A:$F,5,FALSE())</f>
        <v>450.71</v>
      </c>
      <c r="O1866" s="4" t="str">
        <f>Cleaned_SalesTable!E1866</f>
        <v>STORE11</v>
      </c>
      <c r="P1866" s="4" t="str">
        <f>VLOOKUP(O1866,Cleaned_StoreTable!$A:$F,2,FALSE())</f>
        <v>Aguirre-Keller</v>
      </c>
      <c r="Q1866" s="4" t="str">
        <f>VLOOKUP(O1866,Cleaned_StoreTable!$A:$F,3,FALSE())</f>
        <v>South</v>
      </c>
      <c r="R1866" s="4" t="str">
        <f>VLOOKUP(O1866,Cleaned_StoreTable!$A:$F,5,FALSE())</f>
        <v>Online</v>
      </c>
      <c r="S1866" s="4">
        <f>Cleaned_SalesTable!F1866</f>
        <v>2</v>
      </c>
      <c r="T1866" s="9">
        <f>Cleaned_SalesTable!G1866</f>
        <v>271.88</v>
      </c>
      <c r="U1866" s="8">
        <f>Cleaned_SalesTable!H1866</f>
        <v>0.11</v>
      </c>
      <c r="V1866" s="4" t="str">
        <f>Cleaned_SalesTable!I1866</f>
        <v>COD</v>
      </c>
      <c r="W1866" s="9">
        <f>Cleaned_SalesTable!J1866</f>
        <v>483.94639999999998</v>
      </c>
      <c r="X1866" s="9">
        <f t="shared" si="176"/>
        <v>901.42</v>
      </c>
      <c r="Y1866" s="9">
        <f t="shared" si="177"/>
        <v>-417.47</v>
      </c>
      <c r="Z1866" s="10">
        <f t="shared" si="178"/>
        <v>-0.86260000000000003</v>
      </c>
      <c r="AA1866" s="4" t="str">
        <f t="shared" si="179"/>
        <v>Standard</v>
      </c>
    </row>
    <row r="1867" spans="1:27" ht="15" customHeight="1" x14ac:dyDescent="0.3">
      <c r="A1867" s="4" t="str">
        <f>Cleaned_SalesTable!A1867</f>
        <v>SALE1865</v>
      </c>
      <c r="B1867" s="26">
        <f>Cleaned_SalesTable!B1867</f>
        <v>45720</v>
      </c>
      <c r="C1867" s="4" t="str">
        <f t="shared" si="174"/>
        <v>Mar-2025</v>
      </c>
      <c r="D1867" s="24">
        <f t="shared" si="175"/>
        <v>2025</v>
      </c>
      <c r="E1867" s="4" t="str">
        <f>Cleaned_SalesTable!C1867</f>
        <v>CUST1480</v>
      </c>
      <c r="F1867" s="4" t="str">
        <f>VLOOKUP(E1867,Cleaned_CustomerTable!$A:$H,2,FALSE())</f>
        <v>Jordan Medina</v>
      </c>
      <c r="G1867" s="24">
        <f>VLOOKUP(E1867,Cleaned_CustomerTable!$A:$H,3,FALSE())</f>
        <v>33</v>
      </c>
      <c r="H1867" s="4" t="str">
        <f>VLOOKUP(E1867,Cleaned_CustomerTable!$A:$H,8,FALSE())</f>
        <v>Bronze</v>
      </c>
      <c r="I1867" s="4" t="str">
        <f>VLOOKUP(E1867,Cleaned_CustomerTable!$A:$H,6,FALSE())</f>
        <v>Florida</v>
      </c>
      <c r="J1867" s="4" t="str">
        <f>Cleaned_SalesTable!D1867</f>
        <v>PROD11</v>
      </c>
      <c r="K1867" s="4" t="str">
        <f>VLOOKUP(J1867,Cleaned_ProductTable!$A:$F,2,FALSE())</f>
        <v>HD Smart TV Stick</v>
      </c>
      <c r="L1867" s="4" t="str">
        <f>VLOOKUP(J1867,Cleaned_ProductTable!$A:$F,3,FALSE())</f>
        <v>Electronics</v>
      </c>
      <c r="M1867" s="4" t="str">
        <f>VLOOKUP(J1867,Cleaned_ProductTable!$A:$F,4,FALSE())</f>
        <v>Gibson, Hobbs and Weaver</v>
      </c>
      <c r="N1867" s="4">
        <f>VLOOKUP(J1867,Cleaned_ProductTable!$A:$F,5,FALSE())</f>
        <v>449.4</v>
      </c>
      <c r="O1867" s="4" t="str">
        <f>Cleaned_SalesTable!E1867</f>
        <v>STORE1</v>
      </c>
      <c r="P1867" s="4" t="str">
        <f>VLOOKUP(O1867,Cleaned_StoreTable!$A:$F,2,FALSE())</f>
        <v>Martinez, Adkins and Johnson</v>
      </c>
      <c r="Q1867" s="4" t="str">
        <f>VLOOKUP(O1867,Cleaned_StoreTable!$A:$F,3,FALSE())</f>
        <v>North</v>
      </c>
      <c r="R1867" s="4" t="str">
        <f>VLOOKUP(O1867,Cleaned_StoreTable!$A:$F,5,FALSE())</f>
        <v>Flagship</v>
      </c>
      <c r="S1867" s="4">
        <f>Cleaned_SalesTable!F1867</f>
        <v>4</v>
      </c>
      <c r="T1867" s="9">
        <f>Cleaned_SalesTable!G1867</f>
        <v>972.14</v>
      </c>
      <c r="U1867" s="8">
        <f>Cleaned_SalesTable!H1867</f>
        <v>0.25</v>
      </c>
      <c r="V1867" s="4" t="str">
        <f>Cleaned_SalesTable!I1867</f>
        <v>Credit Card</v>
      </c>
      <c r="W1867" s="9">
        <f>Cleaned_SalesTable!J1867</f>
        <v>2916.42</v>
      </c>
      <c r="X1867" s="9">
        <f t="shared" si="176"/>
        <v>1797.6</v>
      </c>
      <c r="Y1867" s="9">
        <f t="shared" si="177"/>
        <v>1118.82</v>
      </c>
      <c r="Z1867" s="10">
        <f t="shared" si="178"/>
        <v>0.3836</v>
      </c>
      <c r="AA1867" s="4" t="str">
        <f t="shared" si="179"/>
        <v>High Value</v>
      </c>
    </row>
    <row r="1868" spans="1:27" ht="15" customHeight="1" x14ac:dyDescent="0.3">
      <c r="A1868" s="4" t="str">
        <f>Cleaned_SalesTable!A1868</f>
        <v>SALE1866</v>
      </c>
      <c r="B1868" s="26">
        <f>Cleaned_SalesTable!B1868</f>
        <v>45831</v>
      </c>
      <c r="C1868" s="4" t="str">
        <f t="shared" si="174"/>
        <v>Jun-2025</v>
      </c>
      <c r="D1868" s="24">
        <f t="shared" si="175"/>
        <v>2025</v>
      </c>
      <c r="E1868" s="4" t="str">
        <f>Cleaned_SalesTable!C1868</f>
        <v>CUST1093</v>
      </c>
      <c r="F1868" s="4" t="str">
        <f>VLOOKUP(E1868,Cleaned_CustomerTable!$A:$H,2,FALSE())</f>
        <v>Christy Vasquez</v>
      </c>
      <c r="G1868" s="24">
        <f>VLOOKUP(E1868,Cleaned_CustomerTable!$A:$H,3,FALSE())</f>
        <v>28</v>
      </c>
      <c r="H1868" s="4" t="str">
        <f>VLOOKUP(E1868,Cleaned_CustomerTable!$A:$H,8,FALSE())</f>
        <v>Gold</v>
      </c>
      <c r="I1868" s="4" t="str">
        <f>VLOOKUP(E1868,Cleaned_CustomerTable!$A:$H,6,FALSE())</f>
        <v>South Carolina</v>
      </c>
      <c r="J1868" s="4" t="str">
        <f>Cleaned_SalesTable!D1868</f>
        <v>PROD43</v>
      </c>
      <c r="K1868" s="4" t="str">
        <f>VLOOKUP(J1868,Cleaned_ProductTable!$A:$F,2,FALSE())</f>
        <v>USB External Hard Drive</v>
      </c>
      <c r="L1868" s="4" t="str">
        <f>VLOOKUP(J1868,Cleaned_ProductTable!$A:$F,3,FALSE())</f>
        <v>Electronics</v>
      </c>
      <c r="M1868" s="4" t="str">
        <f>VLOOKUP(J1868,Cleaned_ProductTable!$A:$F,4,FALSE())</f>
        <v>Robinson Inc</v>
      </c>
      <c r="N1868" s="4">
        <f>VLOOKUP(J1868,Cleaned_ProductTable!$A:$F,5,FALSE())</f>
        <v>253.33</v>
      </c>
      <c r="O1868" s="4" t="str">
        <f>Cleaned_SalesTable!E1868</f>
        <v>STORE4</v>
      </c>
      <c r="P1868" s="4" t="str">
        <f>VLOOKUP(O1868,Cleaned_StoreTable!$A:$F,2,FALSE())</f>
        <v>Alexander Group</v>
      </c>
      <c r="Q1868" s="4" t="str">
        <f>VLOOKUP(O1868,Cleaned_StoreTable!$A:$F,3,FALSE())</f>
        <v>South</v>
      </c>
      <c r="R1868" s="4" t="str">
        <f>VLOOKUP(O1868,Cleaned_StoreTable!$A:$F,5,FALSE())</f>
        <v>Online</v>
      </c>
      <c r="S1868" s="4">
        <f>Cleaned_SalesTable!F1868</f>
        <v>3</v>
      </c>
      <c r="T1868" s="9">
        <f>Cleaned_SalesTable!G1868</f>
        <v>523.66</v>
      </c>
      <c r="U1868" s="8">
        <f>Cleaned_SalesTable!H1868</f>
        <v>0.27</v>
      </c>
      <c r="V1868" s="4" t="str">
        <f>Cleaned_SalesTable!I1868</f>
        <v>PayPal</v>
      </c>
      <c r="W1868" s="9">
        <f>Cleaned_SalesTable!J1868</f>
        <v>1146.8154</v>
      </c>
      <c r="X1868" s="9">
        <f t="shared" si="176"/>
        <v>759.99</v>
      </c>
      <c r="Y1868" s="9">
        <f t="shared" si="177"/>
        <v>386.83</v>
      </c>
      <c r="Z1868" s="10">
        <f t="shared" si="178"/>
        <v>0.33729999999999999</v>
      </c>
      <c r="AA1868" s="4" t="str">
        <f t="shared" si="179"/>
        <v>High Value</v>
      </c>
    </row>
    <row r="1869" spans="1:27" ht="15" customHeight="1" x14ac:dyDescent="0.3">
      <c r="A1869" s="4" t="str">
        <f>Cleaned_SalesTable!A1869</f>
        <v>SALE1867</v>
      </c>
      <c r="B1869" s="26">
        <f>Cleaned_SalesTable!B1869</f>
        <v>45602</v>
      </c>
      <c r="C1869" s="4" t="str">
        <f t="shared" si="174"/>
        <v>Nov-2024</v>
      </c>
      <c r="D1869" s="24">
        <f t="shared" si="175"/>
        <v>2024</v>
      </c>
      <c r="E1869" s="4" t="str">
        <f>Cleaned_SalesTable!C1869</f>
        <v>CUST1148</v>
      </c>
      <c r="F1869" s="4" t="str">
        <f>VLOOKUP(E1869,Cleaned_CustomerTable!$A:$H,2,FALSE())</f>
        <v>Theresa Campbell</v>
      </c>
      <c r="G1869" s="24">
        <f>VLOOKUP(E1869,Cleaned_CustomerTable!$A:$H,3,FALSE())</f>
        <v>42</v>
      </c>
      <c r="H1869" s="4" t="str">
        <f>VLOOKUP(E1869,Cleaned_CustomerTable!$A:$H,8,FALSE())</f>
        <v>Bronze</v>
      </c>
      <c r="I1869" s="4" t="str">
        <f>VLOOKUP(E1869,Cleaned_CustomerTable!$A:$H,6,FALSE())</f>
        <v>Wisconsin</v>
      </c>
      <c r="J1869" s="4" t="str">
        <f>Cleaned_SalesTable!D1869</f>
        <v>PROD64</v>
      </c>
      <c r="K1869" s="4" t="str">
        <f>VLOOKUP(J1869,Cleaned_ProductTable!$A:$F,2,FALSE())</f>
        <v>Matte Lipstick Set</v>
      </c>
      <c r="L1869" s="4" t="str">
        <f>VLOOKUP(J1869,Cleaned_ProductTable!$A:$F,3,FALSE())</f>
        <v>Beauty</v>
      </c>
      <c r="M1869" s="4" t="str">
        <f>VLOOKUP(J1869,Cleaned_ProductTable!$A:$F,4,FALSE())</f>
        <v>Zhang Inc</v>
      </c>
      <c r="N1869" s="4">
        <f>VLOOKUP(J1869,Cleaned_ProductTable!$A:$F,5,FALSE())</f>
        <v>299.11</v>
      </c>
      <c r="O1869" s="4" t="str">
        <f>Cleaned_SalesTable!E1869</f>
        <v>STORE2</v>
      </c>
      <c r="P1869" s="4" t="str">
        <f>VLOOKUP(O1869,Cleaned_StoreTable!$A:$F,2,FALSE())</f>
        <v>Black-Horn</v>
      </c>
      <c r="Q1869" s="4" t="str">
        <f>VLOOKUP(O1869,Cleaned_StoreTable!$A:$F,3,FALSE())</f>
        <v>South</v>
      </c>
      <c r="R1869" s="4" t="str">
        <f>VLOOKUP(O1869,Cleaned_StoreTable!$A:$F,5,FALSE())</f>
        <v>Outlet</v>
      </c>
      <c r="S1869" s="4">
        <f>Cleaned_SalesTable!F1869</f>
        <v>4</v>
      </c>
      <c r="T1869" s="9">
        <f>Cleaned_SalesTable!G1869</f>
        <v>838.99</v>
      </c>
      <c r="U1869" s="8">
        <f>Cleaned_SalesTable!H1869</f>
        <v>0.16</v>
      </c>
      <c r="V1869" s="4" t="str">
        <f>Cleaned_SalesTable!I1869</f>
        <v>Credit Card</v>
      </c>
      <c r="W1869" s="9">
        <f>Cleaned_SalesTable!J1869</f>
        <v>2819.0064000000002</v>
      </c>
      <c r="X1869" s="9">
        <f t="shared" si="176"/>
        <v>1196.44</v>
      </c>
      <c r="Y1869" s="9">
        <f t="shared" si="177"/>
        <v>1622.57</v>
      </c>
      <c r="Z1869" s="10">
        <f t="shared" si="178"/>
        <v>0.5756</v>
      </c>
      <c r="AA1869" s="4" t="str">
        <f t="shared" si="179"/>
        <v>High Value</v>
      </c>
    </row>
    <row r="1870" spans="1:27" ht="15" customHeight="1" x14ac:dyDescent="0.3">
      <c r="A1870" s="4" t="str">
        <f>Cleaned_SalesTable!A1870</f>
        <v>SALE1868</v>
      </c>
      <c r="B1870" s="26">
        <f>Cleaned_SalesTable!B1870</f>
        <v>45722</v>
      </c>
      <c r="C1870" s="4" t="str">
        <f t="shared" si="174"/>
        <v>Mar-2025</v>
      </c>
      <c r="D1870" s="24">
        <f t="shared" si="175"/>
        <v>2025</v>
      </c>
      <c r="E1870" s="4" t="str">
        <f>Cleaned_SalesTable!C1870</f>
        <v>CUST1135</v>
      </c>
      <c r="F1870" s="4" t="str">
        <f>VLOOKUP(E1870,Cleaned_CustomerTable!$A:$H,2,FALSE())</f>
        <v>Matthew Hanna</v>
      </c>
      <c r="G1870" s="24">
        <f>VLOOKUP(E1870,Cleaned_CustomerTable!$A:$H,3,FALSE())</f>
        <v>33</v>
      </c>
      <c r="H1870" s="4" t="str">
        <f>VLOOKUP(E1870,Cleaned_CustomerTable!$A:$H,8,FALSE())</f>
        <v>Platinum</v>
      </c>
      <c r="I1870" s="4" t="str">
        <f>VLOOKUP(E1870,Cleaned_CustomerTable!$A:$H,6,FALSE())</f>
        <v>Michigan</v>
      </c>
      <c r="J1870" s="4" t="str">
        <f>Cleaned_SalesTable!D1870</f>
        <v>PROD11</v>
      </c>
      <c r="K1870" s="4" t="str">
        <f>VLOOKUP(J1870,Cleaned_ProductTable!$A:$F,2,FALSE())</f>
        <v>HD Smart TV Stick</v>
      </c>
      <c r="L1870" s="4" t="str">
        <f>VLOOKUP(J1870,Cleaned_ProductTable!$A:$F,3,FALSE())</f>
        <v>Electronics</v>
      </c>
      <c r="M1870" s="4" t="str">
        <f>VLOOKUP(J1870,Cleaned_ProductTable!$A:$F,4,FALSE())</f>
        <v>Gibson, Hobbs and Weaver</v>
      </c>
      <c r="N1870" s="4">
        <f>VLOOKUP(J1870,Cleaned_ProductTable!$A:$F,5,FALSE())</f>
        <v>449.4</v>
      </c>
      <c r="O1870" s="4" t="str">
        <f>Cleaned_SalesTable!E1870</f>
        <v>STORE17</v>
      </c>
      <c r="P1870" s="4" t="str">
        <f>VLOOKUP(O1870,Cleaned_StoreTable!$A:$F,2,FALSE())</f>
        <v>Holloway Ltd</v>
      </c>
      <c r="Q1870" s="4" t="str">
        <f>VLOOKUP(O1870,Cleaned_StoreTable!$A:$F,3,FALSE())</f>
        <v>North</v>
      </c>
      <c r="R1870" s="4" t="str">
        <f>VLOOKUP(O1870,Cleaned_StoreTable!$A:$F,5,FALSE())</f>
        <v>Flagship</v>
      </c>
      <c r="S1870" s="4">
        <f>Cleaned_SalesTable!F1870</f>
        <v>4</v>
      </c>
      <c r="T1870" s="9">
        <f>Cleaned_SalesTable!G1870</f>
        <v>838.7</v>
      </c>
      <c r="U1870" s="8">
        <f>Cleaned_SalesTable!H1870</f>
        <v>0.21</v>
      </c>
      <c r="V1870" s="4" t="str">
        <f>Cleaned_SalesTable!I1870</f>
        <v>COD</v>
      </c>
      <c r="W1870" s="9">
        <f>Cleaned_SalesTable!J1870</f>
        <v>2650.2919999999999</v>
      </c>
      <c r="X1870" s="9">
        <f t="shared" si="176"/>
        <v>1797.6</v>
      </c>
      <c r="Y1870" s="9">
        <f t="shared" si="177"/>
        <v>852.69</v>
      </c>
      <c r="Z1870" s="10">
        <f t="shared" si="178"/>
        <v>0.32169999999999999</v>
      </c>
      <c r="AA1870" s="4" t="str">
        <f t="shared" si="179"/>
        <v>High Value</v>
      </c>
    </row>
    <row r="1871" spans="1:27" ht="15" customHeight="1" x14ac:dyDescent="0.3">
      <c r="A1871" s="4" t="str">
        <f>Cleaned_SalesTable!A1871</f>
        <v>SALE1869</v>
      </c>
      <c r="B1871" s="26">
        <f>Cleaned_SalesTable!B1871</f>
        <v>45794</v>
      </c>
      <c r="C1871" s="4" t="str">
        <f t="shared" si="174"/>
        <v>May-2025</v>
      </c>
      <c r="D1871" s="24">
        <f t="shared" si="175"/>
        <v>2025</v>
      </c>
      <c r="E1871" s="4" t="str">
        <f>Cleaned_SalesTable!C1871</f>
        <v>CUST1420</v>
      </c>
      <c r="F1871" s="4" t="str">
        <f>VLOOKUP(E1871,Cleaned_CustomerTable!$A:$H,2,FALSE())</f>
        <v>Dr. Tamara White Md</v>
      </c>
      <c r="G1871" s="24">
        <f>VLOOKUP(E1871,Cleaned_CustomerTable!$A:$H,3,FALSE())</f>
        <v>60</v>
      </c>
      <c r="H1871" s="4" t="str">
        <f>VLOOKUP(E1871,Cleaned_CustomerTable!$A:$H,8,FALSE())</f>
        <v>Bronze</v>
      </c>
      <c r="I1871" s="4" t="str">
        <f>VLOOKUP(E1871,Cleaned_CustomerTable!$A:$H,6,FALSE())</f>
        <v>North Carolina</v>
      </c>
      <c r="J1871" s="4" t="str">
        <f>Cleaned_SalesTable!D1871</f>
        <v>PROD74</v>
      </c>
      <c r="K1871" s="4" t="str">
        <f>VLOOKUP(J1871,Cleaned_ProductTable!$A:$F,2,FALSE())</f>
        <v>Bluetooth Car Audio System</v>
      </c>
      <c r="L1871" s="4" t="str">
        <f>VLOOKUP(J1871,Cleaned_ProductTable!$A:$F,3,FALSE())</f>
        <v>Electronics</v>
      </c>
      <c r="M1871" s="4" t="str">
        <f>VLOOKUP(J1871,Cleaned_ProductTable!$A:$F,4,FALSE())</f>
        <v>Bruce-Bowen</v>
      </c>
      <c r="N1871" s="4">
        <f>VLOOKUP(J1871,Cleaned_ProductTable!$A:$F,5,FALSE())</f>
        <v>403.71</v>
      </c>
      <c r="O1871" s="4" t="str">
        <f>Cleaned_SalesTable!E1871</f>
        <v>STORE8</v>
      </c>
      <c r="P1871" s="4" t="str">
        <f>VLOOKUP(O1871,Cleaned_StoreTable!$A:$F,2,FALSE())</f>
        <v>Bean, Jones and Park</v>
      </c>
      <c r="Q1871" s="4" t="str">
        <f>VLOOKUP(O1871,Cleaned_StoreTable!$A:$F,3,FALSE())</f>
        <v>West</v>
      </c>
      <c r="R1871" s="4" t="str">
        <f>VLOOKUP(O1871,Cleaned_StoreTable!$A:$F,5,FALSE())</f>
        <v>Online</v>
      </c>
      <c r="S1871" s="4">
        <f>Cleaned_SalesTable!F1871</f>
        <v>3</v>
      </c>
      <c r="T1871" s="9">
        <f>Cleaned_SalesTable!G1871</f>
        <v>943.24</v>
      </c>
      <c r="U1871" s="8">
        <f>Cleaned_SalesTable!H1871</f>
        <v>0.21</v>
      </c>
      <c r="V1871" s="4" t="str">
        <f>Cleaned_SalesTable!I1871</f>
        <v>Credit Card</v>
      </c>
      <c r="W1871" s="9">
        <f>Cleaned_SalesTable!J1871</f>
        <v>2235.4787999999999</v>
      </c>
      <c r="X1871" s="9">
        <f t="shared" si="176"/>
        <v>1211.1300000000001</v>
      </c>
      <c r="Y1871" s="9">
        <f t="shared" si="177"/>
        <v>1024.3499999999999</v>
      </c>
      <c r="Z1871" s="10">
        <f t="shared" si="178"/>
        <v>0.4582</v>
      </c>
      <c r="AA1871" s="4" t="str">
        <f t="shared" si="179"/>
        <v>High Value</v>
      </c>
    </row>
    <row r="1872" spans="1:27" ht="15" customHeight="1" x14ac:dyDescent="0.3">
      <c r="A1872" s="4" t="str">
        <f>Cleaned_SalesTable!A1872</f>
        <v>SALE1870</v>
      </c>
      <c r="B1872" s="26">
        <f>Cleaned_SalesTable!B1872</f>
        <v>45659</v>
      </c>
      <c r="C1872" s="4" t="str">
        <f t="shared" si="174"/>
        <v>Jan-2025</v>
      </c>
      <c r="D1872" s="24">
        <f t="shared" si="175"/>
        <v>2025</v>
      </c>
      <c r="E1872" s="4" t="str">
        <f>Cleaned_SalesTable!C1872</f>
        <v>CUST1299</v>
      </c>
      <c r="F1872" s="4" t="str">
        <f>VLOOKUP(E1872,Cleaned_CustomerTable!$A:$H,2,FALSE())</f>
        <v>Stephanie Jacobs</v>
      </c>
      <c r="G1872" s="24">
        <f>VLOOKUP(E1872,Cleaned_CustomerTable!$A:$H,3,FALSE())</f>
        <v>48</v>
      </c>
      <c r="H1872" s="4" t="str">
        <f>VLOOKUP(E1872,Cleaned_CustomerTable!$A:$H,8,FALSE())</f>
        <v>Platinum</v>
      </c>
      <c r="I1872" s="4" t="str">
        <f>VLOOKUP(E1872,Cleaned_CustomerTable!$A:$H,6,FALSE())</f>
        <v>Louisiana</v>
      </c>
      <c r="J1872" s="4" t="str">
        <f>Cleaned_SalesTable!D1872</f>
        <v>PROD0</v>
      </c>
      <c r="K1872" s="4" t="str">
        <f>VLOOKUP(J1872,Cleaned_ProductTable!$A:$F,2,FALSE())</f>
        <v>Brother Laser Printer</v>
      </c>
      <c r="L1872" s="4" t="str">
        <f>VLOOKUP(J1872,Cleaned_ProductTable!$A:$F,3,FALSE())</f>
        <v>Electronics</v>
      </c>
      <c r="M1872" s="4" t="str">
        <f>VLOOKUP(J1872,Cleaned_ProductTable!$A:$F,4,FALSE())</f>
        <v>Hunt Inc</v>
      </c>
      <c r="N1872" s="4">
        <f>VLOOKUP(J1872,Cleaned_ProductTable!$A:$F,5,FALSE())</f>
        <v>112.42</v>
      </c>
      <c r="O1872" s="4" t="str">
        <f>Cleaned_SalesTable!E1872</f>
        <v>STORE17</v>
      </c>
      <c r="P1872" s="4" t="str">
        <f>VLOOKUP(O1872,Cleaned_StoreTable!$A:$F,2,FALSE())</f>
        <v>Holloway Ltd</v>
      </c>
      <c r="Q1872" s="4" t="str">
        <f>VLOOKUP(O1872,Cleaned_StoreTable!$A:$F,3,FALSE())</f>
        <v>North</v>
      </c>
      <c r="R1872" s="4" t="str">
        <f>VLOOKUP(O1872,Cleaned_StoreTable!$A:$F,5,FALSE())</f>
        <v>Flagship</v>
      </c>
      <c r="S1872" s="4">
        <f>Cleaned_SalesTable!F1872</f>
        <v>2</v>
      </c>
      <c r="T1872" s="9">
        <f>Cleaned_SalesTable!G1872</f>
        <v>310.33</v>
      </c>
      <c r="U1872" s="8">
        <f>Cleaned_SalesTable!H1872</f>
        <v>0.26</v>
      </c>
      <c r="V1872" s="4" t="str">
        <f>Cleaned_SalesTable!I1872</f>
        <v>Credit Card</v>
      </c>
      <c r="W1872" s="9">
        <f>Cleaned_SalesTable!J1872</f>
        <v>459.28840000000002</v>
      </c>
      <c r="X1872" s="9">
        <f t="shared" si="176"/>
        <v>224.84</v>
      </c>
      <c r="Y1872" s="9">
        <f t="shared" si="177"/>
        <v>234.45</v>
      </c>
      <c r="Z1872" s="10">
        <f t="shared" si="178"/>
        <v>0.51049999999999995</v>
      </c>
      <c r="AA1872" s="4" t="str">
        <f t="shared" si="179"/>
        <v>Standard</v>
      </c>
    </row>
    <row r="1873" spans="1:27" ht="15" customHeight="1" x14ac:dyDescent="0.3">
      <c r="A1873" s="4" t="str">
        <f>Cleaned_SalesTable!A1873</f>
        <v>SALE1871</v>
      </c>
      <c r="B1873" s="26">
        <f>Cleaned_SalesTable!B1873</f>
        <v>45501</v>
      </c>
      <c r="C1873" s="4" t="str">
        <f t="shared" si="174"/>
        <v>Jul-2024</v>
      </c>
      <c r="D1873" s="24">
        <f t="shared" si="175"/>
        <v>2024</v>
      </c>
      <c r="E1873" s="4" t="str">
        <f>Cleaned_SalesTable!C1873</f>
        <v>CUST1346</v>
      </c>
      <c r="F1873" s="4" t="str">
        <f>VLOOKUP(E1873,Cleaned_CustomerTable!$A:$H,2,FALSE())</f>
        <v>John Jordan</v>
      </c>
      <c r="G1873" s="24">
        <f>VLOOKUP(E1873,Cleaned_CustomerTable!$A:$H,3,FALSE())</f>
        <v>58</v>
      </c>
      <c r="H1873" s="4" t="str">
        <f>VLOOKUP(E1873,Cleaned_CustomerTable!$A:$H,8,FALSE())</f>
        <v>Platinum</v>
      </c>
      <c r="I1873" s="4" t="str">
        <f>VLOOKUP(E1873,Cleaned_CustomerTable!$A:$H,6,FALSE())</f>
        <v>Tennessee</v>
      </c>
      <c r="J1873" s="4" t="str">
        <f>Cleaned_SalesTable!D1873</f>
        <v>PROD45</v>
      </c>
      <c r="K1873" s="4" t="str">
        <f>VLOOKUP(J1873,Cleaned_ProductTable!$A:$F,2,FALSE())</f>
        <v>High-Grip Football</v>
      </c>
      <c r="L1873" s="4" t="str">
        <f>VLOOKUP(J1873,Cleaned_ProductTable!$A:$F,3,FALSE())</f>
        <v>Sports</v>
      </c>
      <c r="M1873" s="4" t="str">
        <f>VLOOKUP(J1873,Cleaned_ProductTable!$A:$F,4,FALSE())</f>
        <v>Bridges, Banks and Cummings</v>
      </c>
      <c r="N1873" s="4">
        <f>VLOOKUP(J1873,Cleaned_ProductTable!$A:$F,5,FALSE())</f>
        <v>318.91000000000003</v>
      </c>
      <c r="O1873" s="4" t="str">
        <f>Cleaned_SalesTable!E1873</f>
        <v>STORE0</v>
      </c>
      <c r="P1873" s="4" t="str">
        <f>VLOOKUP(O1873,Cleaned_StoreTable!$A:$F,2,FALSE())</f>
        <v>Rivera-Warner</v>
      </c>
      <c r="Q1873" s="4" t="str">
        <f>VLOOKUP(O1873,Cleaned_StoreTable!$A:$F,3,FALSE())</f>
        <v>East</v>
      </c>
      <c r="R1873" s="4" t="str">
        <f>VLOOKUP(O1873,Cleaned_StoreTable!$A:$F,5,FALSE())</f>
        <v>Flagship</v>
      </c>
      <c r="S1873" s="4">
        <f>Cleaned_SalesTable!F1873</f>
        <v>3</v>
      </c>
      <c r="T1873" s="9">
        <f>Cleaned_SalesTable!G1873</f>
        <v>201.05</v>
      </c>
      <c r="U1873" s="8">
        <f>Cleaned_SalesTable!H1873</f>
        <v>0.23</v>
      </c>
      <c r="V1873" s="4" t="str">
        <f>Cleaned_SalesTable!I1873</f>
        <v>PayPal</v>
      </c>
      <c r="W1873" s="9">
        <f>Cleaned_SalesTable!J1873</f>
        <v>464.4255</v>
      </c>
      <c r="X1873" s="9">
        <f t="shared" si="176"/>
        <v>956.73</v>
      </c>
      <c r="Y1873" s="9">
        <f t="shared" si="177"/>
        <v>-492.3</v>
      </c>
      <c r="Z1873" s="10">
        <f t="shared" si="178"/>
        <v>-1.06</v>
      </c>
      <c r="AA1873" s="4" t="str">
        <f t="shared" si="179"/>
        <v>Standard</v>
      </c>
    </row>
    <row r="1874" spans="1:27" ht="15" customHeight="1" x14ac:dyDescent="0.3">
      <c r="A1874" s="4" t="str">
        <f>Cleaned_SalesTable!A1874</f>
        <v>SALE1872</v>
      </c>
      <c r="B1874" s="26">
        <f>Cleaned_SalesTable!B1874</f>
        <v>45408</v>
      </c>
      <c r="C1874" s="4" t="str">
        <f t="shared" si="174"/>
        <v>Apr-2024</v>
      </c>
      <c r="D1874" s="24">
        <f t="shared" si="175"/>
        <v>2024</v>
      </c>
      <c r="E1874" s="4" t="str">
        <f>Cleaned_SalesTable!C1874</f>
        <v>CUST1252</v>
      </c>
      <c r="F1874" s="4" t="str">
        <f>VLOOKUP(E1874,Cleaned_CustomerTable!$A:$H,2,FALSE())</f>
        <v>John Mccoy</v>
      </c>
      <c r="G1874" s="24">
        <f>VLOOKUP(E1874,Cleaned_CustomerTable!$A:$H,3,FALSE())</f>
        <v>26</v>
      </c>
      <c r="H1874" s="4" t="str">
        <f>VLOOKUP(E1874,Cleaned_CustomerTable!$A:$H,8,FALSE())</f>
        <v>Silver</v>
      </c>
      <c r="I1874" s="4" t="str">
        <f>VLOOKUP(E1874,Cleaned_CustomerTable!$A:$H,6,FALSE())</f>
        <v>South Dakota</v>
      </c>
      <c r="J1874" s="4" t="str">
        <f>Cleaned_SalesTable!D1874</f>
        <v>PROD58</v>
      </c>
      <c r="K1874" s="4" t="str">
        <f>VLOOKUP(J1874,Cleaned_ProductTable!$A:$F,2,FALSE())</f>
        <v>Womens Cotton Scarf</v>
      </c>
      <c r="L1874" s="4" t="str">
        <f>VLOOKUP(J1874,Cleaned_ProductTable!$A:$F,3,FALSE())</f>
        <v>Clothing</v>
      </c>
      <c r="M1874" s="4" t="str">
        <f>VLOOKUP(J1874,Cleaned_ProductTable!$A:$F,4,FALSE())</f>
        <v>Shepherd-Gould</v>
      </c>
      <c r="N1874" s="4">
        <f>VLOOKUP(J1874,Cleaned_ProductTable!$A:$F,5,FALSE())</f>
        <v>113.83</v>
      </c>
      <c r="O1874" s="4" t="str">
        <f>Cleaned_SalesTable!E1874</f>
        <v>STORE17</v>
      </c>
      <c r="P1874" s="4" t="str">
        <f>VLOOKUP(O1874,Cleaned_StoreTable!$A:$F,2,FALSE())</f>
        <v>Holloway Ltd</v>
      </c>
      <c r="Q1874" s="4" t="str">
        <f>VLOOKUP(O1874,Cleaned_StoreTable!$A:$F,3,FALSE())</f>
        <v>North</v>
      </c>
      <c r="R1874" s="4" t="str">
        <f>VLOOKUP(O1874,Cleaned_StoreTable!$A:$F,5,FALSE())</f>
        <v>Flagship</v>
      </c>
      <c r="S1874" s="4">
        <f>Cleaned_SalesTable!F1874</f>
        <v>1</v>
      </c>
      <c r="T1874" s="9">
        <f>Cleaned_SalesTable!G1874</f>
        <v>803.37</v>
      </c>
      <c r="U1874" s="8">
        <f>Cleaned_SalesTable!H1874</f>
        <v>0.3</v>
      </c>
      <c r="V1874" s="4" t="str">
        <f>Cleaned_SalesTable!I1874</f>
        <v>PayPal</v>
      </c>
      <c r="W1874" s="9">
        <f>Cleaned_SalesTable!J1874</f>
        <v>562.35900000000004</v>
      </c>
      <c r="X1874" s="9">
        <f t="shared" si="176"/>
        <v>113.83</v>
      </c>
      <c r="Y1874" s="9">
        <f t="shared" si="177"/>
        <v>448.53</v>
      </c>
      <c r="Z1874" s="10">
        <f t="shared" si="178"/>
        <v>0.79759999999999998</v>
      </c>
      <c r="AA1874" s="4" t="str">
        <f t="shared" si="179"/>
        <v>Standard</v>
      </c>
    </row>
    <row r="1875" spans="1:27" ht="15" customHeight="1" x14ac:dyDescent="0.3">
      <c r="A1875" s="4" t="str">
        <f>Cleaned_SalesTable!A1875</f>
        <v>SALE1873</v>
      </c>
      <c r="B1875" s="26">
        <f>Cleaned_SalesTable!B1875</f>
        <v>45886</v>
      </c>
      <c r="C1875" s="4" t="str">
        <f t="shared" si="174"/>
        <v>Aug-2025</v>
      </c>
      <c r="D1875" s="24">
        <f t="shared" si="175"/>
        <v>2025</v>
      </c>
      <c r="E1875" s="4" t="str">
        <f>Cleaned_SalesTable!C1875</f>
        <v>CUST1036</v>
      </c>
      <c r="F1875" s="4" t="str">
        <f>VLOOKUP(E1875,Cleaned_CustomerTable!$A:$H,2,FALSE())</f>
        <v>Thomas Phillips</v>
      </c>
      <c r="G1875" s="24">
        <f>VLOOKUP(E1875,Cleaned_CustomerTable!$A:$H,3,FALSE())</f>
        <v>20</v>
      </c>
      <c r="H1875" s="4" t="str">
        <f>VLOOKUP(E1875,Cleaned_CustomerTable!$A:$H,8,FALSE())</f>
        <v>Gold</v>
      </c>
      <c r="I1875" s="4" t="str">
        <f>VLOOKUP(E1875,Cleaned_CustomerTable!$A:$H,6,FALSE())</f>
        <v>Georgia</v>
      </c>
      <c r="J1875" s="4" t="str">
        <f>Cleaned_SalesTable!D1875</f>
        <v>PROD61</v>
      </c>
      <c r="K1875" s="4" t="str">
        <f>VLOOKUP(J1875,Cleaned_ProductTable!$A:$F,2,FALSE())</f>
        <v>Tennis Ball 3-Pack</v>
      </c>
      <c r="L1875" s="4" t="str">
        <f>VLOOKUP(J1875,Cleaned_ProductTable!$A:$F,3,FALSE())</f>
        <v>Sports</v>
      </c>
      <c r="M1875" s="4" t="str">
        <f>VLOOKUP(J1875,Cleaned_ProductTable!$A:$F,4,FALSE())</f>
        <v>Lopez LLC</v>
      </c>
      <c r="N1875" s="4">
        <f>VLOOKUP(J1875,Cleaned_ProductTable!$A:$F,5,FALSE())</f>
        <v>103.45</v>
      </c>
      <c r="O1875" s="4" t="str">
        <f>Cleaned_SalesTable!E1875</f>
        <v>STORE15</v>
      </c>
      <c r="P1875" s="4" t="str">
        <f>VLOOKUP(O1875,Cleaned_StoreTable!$A:$F,2,FALSE())</f>
        <v>Shelton PLC</v>
      </c>
      <c r="Q1875" s="4" t="str">
        <f>VLOOKUP(O1875,Cleaned_StoreTable!$A:$F,3,FALSE())</f>
        <v>North</v>
      </c>
      <c r="R1875" s="4" t="str">
        <f>VLOOKUP(O1875,Cleaned_StoreTable!$A:$F,5,FALSE())</f>
        <v>Flagship</v>
      </c>
      <c r="S1875" s="4">
        <f>Cleaned_SalesTable!F1875</f>
        <v>3</v>
      </c>
      <c r="T1875" s="9">
        <f>Cleaned_SalesTable!G1875</f>
        <v>259.98</v>
      </c>
      <c r="U1875" s="8">
        <f>Cleaned_SalesTable!H1875</f>
        <v>7.0000000000000007E-2</v>
      </c>
      <c r="V1875" s="4" t="str">
        <f>Cleaned_SalesTable!I1875</f>
        <v>COD</v>
      </c>
      <c r="W1875" s="9">
        <f>Cleaned_SalesTable!J1875</f>
        <v>725.3442</v>
      </c>
      <c r="X1875" s="9">
        <f t="shared" si="176"/>
        <v>310.35000000000002</v>
      </c>
      <c r="Y1875" s="9">
        <f t="shared" si="177"/>
        <v>414.99</v>
      </c>
      <c r="Z1875" s="10">
        <f t="shared" si="178"/>
        <v>0.57210000000000005</v>
      </c>
      <c r="AA1875" s="4" t="str">
        <f t="shared" si="179"/>
        <v>Standard</v>
      </c>
    </row>
    <row r="1876" spans="1:27" ht="15" customHeight="1" x14ac:dyDescent="0.3">
      <c r="A1876" s="4" t="str">
        <f>Cleaned_SalesTable!A1876</f>
        <v>SALE1874</v>
      </c>
      <c r="B1876" s="26">
        <f>Cleaned_SalesTable!B1876</f>
        <v>45426</v>
      </c>
      <c r="C1876" s="4" t="str">
        <f t="shared" si="174"/>
        <v>May-2024</v>
      </c>
      <c r="D1876" s="24">
        <f t="shared" si="175"/>
        <v>2024</v>
      </c>
      <c r="E1876" s="4" t="str">
        <f>Cleaned_SalesTable!C1876</f>
        <v>CUST1124</v>
      </c>
      <c r="F1876" s="4" t="str">
        <f>VLOOKUP(E1876,Cleaned_CustomerTable!$A:$H,2,FALSE())</f>
        <v>Donald Lee</v>
      </c>
      <c r="G1876" s="24">
        <f>VLOOKUP(E1876,Cleaned_CustomerTable!$A:$H,3,FALSE())</f>
        <v>26</v>
      </c>
      <c r="H1876" s="4" t="str">
        <f>VLOOKUP(E1876,Cleaned_CustomerTable!$A:$H,8,FALSE())</f>
        <v>Bronze</v>
      </c>
      <c r="I1876" s="4" t="str">
        <f>VLOOKUP(E1876,Cleaned_CustomerTable!$A:$H,6,FALSE())</f>
        <v>Illinois</v>
      </c>
      <c r="J1876" s="4" t="str">
        <f>Cleaned_SalesTable!D1876</f>
        <v>PROD2</v>
      </c>
      <c r="K1876" s="4" t="str">
        <f>VLOOKUP(J1876,Cleaned_ProductTable!$A:$F,2,FALSE())</f>
        <v>Women's Casual Hoodie</v>
      </c>
      <c r="L1876" s="4" t="str">
        <f>VLOOKUP(J1876,Cleaned_ProductTable!$A:$F,3,FALSE())</f>
        <v>Clothing</v>
      </c>
      <c r="M1876" s="4" t="str">
        <f>VLOOKUP(J1876,Cleaned_ProductTable!$A:$F,4,FALSE())</f>
        <v>Sims Inc</v>
      </c>
      <c r="N1876" s="4">
        <f>VLOOKUP(J1876,Cleaned_ProductTable!$A:$F,5,FALSE())</f>
        <v>265.73</v>
      </c>
      <c r="O1876" s="4" t="str">
        <f>Cleaned_SalesTable!E1876</f>
        <v>STORE3</v>
      </c>
      <c r="P1876" s="4" t="str">
        <f>VLOOKUP(O1876,Cleaned_StoreTable!$A:$F,2,FALSE())</f>
        <v>Johnson-Wright</v>
      </c>
      <c r="Q1876" s="4" t="str">
        <f>VLOOKUP(O1876,Cleaned_StoreTable!$A:$F,3,FALSE())</f>
        <v>North</v>
      </c>
      <c r="R1876" s="4" t="str">
        <f>VLOOKUP(O1876,Cleaned_StoreTable!$A:$F,5,FALSE())</f>
        <v>Outlet</v>
      </c>
      <c r="S1876" s="4">
        <f>Cleaned_SalesTable!F1876</f>
        <v>4</v>
      </c>
      <c r="T1876" s="9">
        <f>Cleaned_SalesTable!G1876</f>
        <v>591.9</v>
      </c>
      <c r="U1876" s="8">
        <f>Cleaned_SalesTable!H1876</f>
        <v>0.2</v>
      </c>
      <c r="V1876" s="4" t="str">
        <f>Cleaned_SalesTable!I1876</f>
        <v>PayPal</v>
      </c>
      <c r="W1876" s="9">
        <f>Cleaned_SalesTable!J1876</f>
        <v>1894.08</v>
      </c>
      <c r="X1876" s="9">
        <f t="shared" si="176"/>
        <v>1062.92</v>
      </c>
      <c r="Y1876" s="9">
        <f t="shared" si="177"/>
        <v>831.16</v>
      </c>
      <c r="Z1876" s="10">
        <f t="shared" si="178"/>
        <v>0.43880000000000002</v>
      </c>
      <c r="AA1876" s="4" t="str">
        <f t="shared" si="179"/>
        <v>High Value</v>
      </c>
    </row>
    <row r="1877" spans="1:27" ht="15" customHeight="1" x14ac:dyDescent="0.3">
      <c r="A1877" s="4" t="str">
        <f>Cleaned_SalesTable!A1877</f>
        <v>SALE1875</v>
      </c>
      <c r="B1877" s="26">
        <f>Cleaned_SalesTable!B1877</f>
        <v>45730</v>
      </c>
      <c r="C1877" s="4" t="str">
        <f t="shared" si="174"/>
        <v>Mar-2025</v>
      </c>
      <c r="D1877" s="24">
        <f t="shared" si="175"/>
        <v>2025</v>
      </c>
      <c r="E1877" s="4" t="str">
        <f>Cleaned_SalesTable!C1877</f>
        <v>CUST1031</v>
      </c>
      <c r="F1877" s="4" t="str">
        <f>VLOOKUP(E1877,Cleaned_CustomerTable!$A:$H,2,FALSE())</f>
        <v>Sarah Vance</v>
      </c>
      <c r="G1877" s="24">
        <f>VLOOKUP(E1877,Cleaned_CustomerTable!$A:$H,3,FALSE())</f>
        <v>41</v>
      </c>
      <c r="H1877" s="4" t="str">
        <f>VLOOKUP(E1877,Cleaned_CustomerTable!$A:$H,8,FALSE())</f>
        <v>Silver</v>
      </c>
      <c r="I1877" s="4" t="str">
        <f>VLOOKUP(E1877,Cleaned_CustomerTable!$A:$H,6,FALSE())</f>
        <v>Oregon</v>
      </c>
      <c r="J1877" s="4" t="str">
        <f>Cleaned_SalesTable!D1877</f>
        <v>PROD60</v>
      </c>
      <c r="K1877" s="4" t="str">
        <f>VLOOKUP(J1877,Cleaned_ProductTable!$A:$F,2,FALSE())</f>
        <v>Luxury Perfume Spray</v>
      </c>
      <c r="L1877" s="4" t="str">
        <f>VLOOKUP(J1877,Cleaned_ProductTable!$A:$F,3,FALSE())</f>
        <v>Beauty</v>
      </c>
      <c r="M1877" s="4" t="str">
        <f>VLOOKUP(J1877,Cleaned_ProductTable!$A:$F,4,FALSE())</f>
        <v>Gibson, Green and Lopez</v>
      </c>
      <c r="N1877" s="4">
        <f>VLOOKUP(J1877,Cleaned_ProductTable!$A:$F,5,FALSE())</f>
        <v>482.75</v>
      </c>
      <c r="O1877" s="4" t="str">
        <f>Cleaned_SalesTable!E1877</f>
        <v>STORE12</v>
      </c>
      <c r="P1877" s="4" t="str">
        <f>VLOOKUP(O1877,Cleaned_StoreTable!$A:$F,2,FALSE())</f>
        <v>Thomas, Bridges and Harris</v>
      </c>
      <c r="Q1877" s="4" t="str">
        <f>VLOOKUP(O1877,Cleaned_StoreTable!$A:$F,3,FALSE())</f>
        <v>North</v>
      </c>
      <c r="R1877" s="4" t="str">
        <f>VLOOKUP(O1877,Cleaned_StoreTable!$A:$F,5,FALSE())</f>
        <v>Online</v>
      </c>
      <c r="S1877" s="4">
        <f>Cleaned_SalesTable!F1877</f>
        <v>2</v>
      </c>
      <c r="T1877" s="9">
        <f>Cleaned_SalesTable!G1877</f>
        <v>396.9</v>
      </c>
      <c r="U1877" s="8">
        <f>Cleaned_SalesTable!H1877</f>
        <v>0.18</v>
      </c>
      <c r="V1877" s="4" t="str">
        <f>Cleaned_SalesTable!I1877</f>
        <v>PayPal</v>
      </c>
      <c r="W1877" s="9">
        <f>Cleaned_SalesTable!J1877</f>
        <v>650.91600000000005</v>
      </c>
      <c r="X1877" s="9">
        <f t="shared" si="176"/>
        <v>965.5</v>
      </c>
      <c r="Y1877" s="9">
        <f t="shared" si="177"/>
        <v>-314.58</v>
      </c>
      <c r="Z1877" s="10">
        <f t="shared" si="178"/>
        <v>-0.48330000000000001</v>
      </c>
      <c r="AA1877" s="4" t="str">
        <f t="shared" si="179"/>
        <v>Standard</v>
      </c>
    </row>
    <row r="1878" spans="1:27" ht="15" customHeight="1" x14ac:dyDescent="0.3">
      <c r="A1878" s="4" t="str">
        <f>Cleaned_SalesTable!A1878</f>
        <v>SALE1876</v>
      </c>
      <c r="B1878" s="26">
        <f>Cleaned_SalesTable!B1878</f>
        <v>45731</v>
      </c>
      <c r="C1878" s="4" t="str">
        <f t="shared" si="174"/>
        <v>Mar-2025</v>
      </c>
      <c r="D1878" s="24">
        <f t="shared" si="175"/>
        <v>2025</v>
      </c>
      <c r="E1878" s="4" t="str">
        <f>Cleaned_SalesTable!C1878</f>
        <v>CUST1453</v>
      </c>
      <c r="F1878" s="4" t="str">
        <f>VLOOKUP(E1878,Cleaned_CustomerTable!$A:$H,2,FALSE())</f>
        <v>April Phillips</v>
      </c>
      <c r="G1878" s="24">
        <f>VLOOKUP(E1878,Cleaned_CustomerTable!$A:$H,3,FALSE())</f>
        <v>62</v>
      </c>
      <c r="H1878" s="4" t="str">
        <f>VLOOKUP(E1878,Cleaned_CustomerTable!$A:$H,8,FALSE())</f>
        <v>Platinum</v>
      </c>
      <c r="I1878" s="4" t="str">
        <f>VLOOKUP(E1878,Cleaned_CustomerTable!$A:$H,6,FALSE())</f>
        <v>Hawaii</v>
      </c>
      <c r="J1878" s="4" t="str">
        <f>Cleaned_SalesTable!D1878</f>
        <v>PROD98</v>
      </c>
      <c r="K1878" s="4" t="str">
        <f>VLOOKUP(J1878,Cleaned_ProductTable!$A:$F,2,FALSE())</f>
        <v>Portable Bluetooth Speaker</v>
      </c>
      <c r="L1878" s="4" t="str">
        <f>VLOOKUP(J1878,Cleaned_ProductTable!$A:$F,3,FALSE())</f>
        <v>Electronics</v>
      </c>
      <c r="M1878" s="4" t="str">
        <f>VLOOKUP(J1878,Cleaned_ProductTable!$A:$F,4,FALSE())</f>
        <v>Flores-King</v>
      </c>
      <c r="N1878" s="4">
        <f>VLOOKUP(J1878,Cleaned_ProductTable!$A:$F,5,FALSE())</f>
        <v>431.67</v>
      </c>
      <c r="O1878" s="4" t="str">
        <f>Cleaned_SalesTable!E1878</f>
        <v>STORE2</v>
      </c>
      <c r="P1878" s="4" t="str">
        <f>VLOOKUP(O1878,Cleaned_StoreTable!$A:$F,2,FALSE())</f>
        <v>Black-Horn</v>
      </c>
      <c r="Q1878" s="4" t="str">
        <f>VLOOKUP(O1878,Cleaned_StoreTable!$A:$F,3,FALSE())</f>
        <v>South</v>
      </c>
      <c r="R1878" s="4" t="str">
        <f>VLOOKUP(O1878,Cleaned_StoreTable!$A:$F,5,FALSE())</f>
        <v>Outlet</v>
      </c>
      <c r="S1878" s="4">
        <f>Cleaned_SalesTable!F1878</f>
        <v>1</v>
      </c>
      <c r="T1878" s="9">
        <f>Cleaned_SalesTable!G1878</f>
        <v>176.84</v>
      </c>
      <c r="U1878" s="8">
        <f>Cleaned_SalesTable!H1878</f>
        <v>0.19</v>
      </c>
      <c r="V1878" s="4" t="str">
        <f>Cleaned_SalesTable!I1878</f>
        <v>Credit Card</v>
      </c>
      <c r="W1878" s="9">
        <f>Cleaned_SalesTable!J1878</f>
        <v>143.24039999999999</v>
      </c>
      <c r="X1878" s="9">
        <f t="shared" si="176"/>
        <v>431.67</v>
      </c>
      <c r="Y1878" s="9">
        <f t="shared" si="177"/>
        <v>-288.43</v>
      </c>
      <c r="Z1878" s="10">
        <f t="shared" si="178"/>
        <v>-2.0135999999999998</v>
      </c>
      <c r="AA1878" s="4" t="str">
        <f t="shared" si="179"/>
        <v>Standard</v>
      </c>
    </row>
    <row r="1879" spans="1:27" ht="15" customHeight="1" x14ac:dyDescent="0.3">
      <c r="A1879" s="4" t="str">
        <f>Cleaned_SalesTable!A1879</f>
        <v>SALE1877</v>
      </c>
      <c r="B1879" s="26">
        <f>Cleaned_SalesTable!B1879</f>
        <v>45272</v>
      </c>
      <c r="C1879" s="4" t="str">
        <f t="shared" si="174"/>
        <v>Dec-2023</v>
      </c>
      <c r="D1879" s="24">
        <f t="shared" si="175"/>
        <v>2023</v>
      </c>
      <c r="E1879" s="4" t="str">
        <f>Cleaned_SalesTable!C1879</f>
        <v>CUST1254</v>
      </c>
      <c r="F1879" s="4" t="str">
        <f>VLOOKUP(E1879,Cleaned_CustomerTable!$A:$H,2,FALSE())</f>
        <v>Linda Kline</v>
      </c>
      <c r="G1879" s="24">
        <f>VLOOKUP(E1879,Cleaned_CustomerTable!$A:$H,3,FALSE())</f>
        <v>34</v>
      </c>
      <c r="H1879" s="4" t="str">
        <f>VLOOKUP(E1879,Cleaned_CustomerTable!$A:$H,8,FALSE())</f>
        <v>Silver</v>
      </c>
      <c r="I1879" s="4" t="str">
        <f>VLOOKUP(E1879,Cleaned_CustomerTable!$A:$H,6,FALSE())</f>
        <v>Alaska</v>
      </c>
      <c r="J1879" s="4" t="str">
        <f>Cleaned_SalesTable!D1879</f>
        <v>PROD26</v>
      </c>
      <c r="K1879" s="4" t="str">
        <f>VLOOKUP(J1879,Cleaned_ProductTable!$A:$F,2,FALSE())</f>
        <v>Wireless Bluetooth Speaker</v>
      </c>
      <c r="L1879" s="4" t="str">
        <f>VLOOKUP(J1879,Cleaned_ProductTable!$A:$F,3,FALSE())</f>
        <v>Electronics</v>
      </c>
      <c r="M1879" s="4" t="str">
        <f>VLOOKUP(J1879,Cleaned_ProductTable!$A:$F,4,FALSE())</f>
        <v>Reed-Schmidt</v>
      </c>
      <c r="N1879" s="4">
        <f>VLOOKUP(J1879,Cleaned_ProductTable!$A:$F,5,FALSE())</f>
        <v>322.41000000000003</v>
      </c>
      <c r="O1879" s="4" t="str">
        <f>Cleaned_SalesTable!E1879</f>
        <v>STORE0</v>
      </c>
      <c r="P1879" s="4" t="str">
        <f>VLOOKUP(O1879,Cleaned_StoreTable!$A:$F,2,FALSE())</f>
        <v>Rivera-Warner</v>
      </c>
      <c r="Q1879" s="4" t="str">
        <f>VLOOKUP(O1879,Cleaned_StoreTable!$A:$F,3,FALSE())</f>
        <v>East</v>
      </c>
      <c r="R1879" s="4" t="str">
        <f>VLOOKUP(O1879,Cleaned_StoreTable!$A:$F,5,FALSE())</f>
        <v>Flagship</v>
      </c>
      <c r="S1879" s="4">
        <f>Cleaned_SalesTable!F1879</f>
        <v>2</v>
      </c>
      <c r="T1879" s="9">
        <f>Cleaned_SalesTable!G1879</f>
        <v>614.21</v>
      </c>
      <c r="U1879" s="8">
        <f>Cleaned_SalesTable!H1879</f>
        <v>0.11</v>
      </c>
      <c r="V1879" s="4" t="str">
        <f>Cleaned_SalesTable!I1879</f>
        <v>PayPal</v>
      </c>
      <c r="W1879" s="9">
        <f>Cleaned_SalesTable!J1879</f>
        <v>1093.2937999999999</v>
      </c>
      <c r="X1879" s="9">
        <f t="shared" si="176"/>
        <v>644.82000000000005</v>
      </c>
      <c r="Y1879" s="9">
        <f t="shared" si="177"/>
        <v>448.47</v>
      </c>
      <c r="Z1879" s="10">
        <f t="shared" si="178"/>
        <v>0.41020000000000001</v>
      </c>
      <c r="AA1879" s="4" t="str">
        <f t="shared" si="179"/>
        <v>High Value</v>
      </c>
    </row>
    <row r="1880" spans="1:27" ht="15" customHeight="1" x14ac:dyDescent="0.3">
      <c r="A1880" s="4" t="str">
        <f>Cleaned_SalesTable!A1880</f>
        <v>SALE1878</v>
      </c>
      <c r="B1880" s="26">
        <f>Cleaned_SalesTable!B1880</f>
        <v>45584</v>
      </c>
      <c r="C1880" s="4" t="str">
        <f t="shared" si="174"/>
        <v>Oct-2024</v>
      </c>
      <c r="D1880" s="24">
        <f t="shared" si="175"/>
        <v>2024</v>
      </c>
      <c r="E1880" s="4" t="str">
        <f>Cleaned_SalesTable!C1880</f>
        <v>CUST1108</v>
      </c>
      <c r="F1880" s="4" t="str">
        <f>VLOOKUP(E1880,Cleaned_CustomerTable!$A:$H,2,FALSE())</f>
        <v>Travis Holland</v>
      </c>
      <c r="G1880" s="24">
        <f>VLOOKUP(E1880,Cleaned_CustomerTable!$A:$H,3,FALSE())</f>
        <v>38</v>
      </c>
      <c r="H1880" s="4" t="str">
        <f>VLOOKUP(E1880,Cleaned_CustomerTable!$A:$H,8,FALSE())</f>
        <v>Bronze</v>
      </c>
      <c r="I1880" s="4" t="str">
        <f>VLOOKUP(E1880,Cleaned_CustomerTable!$A:$H,6,FALSE())</f>
        <v>New Hampshire</v>
      </c>
      <c r="J1880" s="4" t="str">
        <f>Cleaned_SalesTable!D1880</f>
        <v>PROD3</v>
      </c>
      <c r="K1880" s="4" t="str">
        <f>VLOOKUP(J1880,Cleaned_ProductTable!$A:$F,2,FALSE())</f>
        <v>Men's Running Jacket</v>
      </c>
      <c r="L1880" s="4" t="str">
        <f>VLOOKUP(J1880,Cleaned_ProductTable!$A:$F,3,FALSE())</f>
        <v>Clothing</v>
      </c>
      <c r="M1880" s="4" t="str">
        <f>VLOOKUP(J1880,Cleaned_ProductTable!$A:$F,4,FALSE())</f>
        <v>Pineda Ltd</v>
      </c>
      <c r="N1880" s="4">
        <f>VLOOKUP(J1880,Cleaned_ProductTable!$A:$F,5,FALSE())</f>
        <v>364.67</v>
      </c>
      <c r="O1880" s="4" t="str">
        <f>Cleaned_SalesTable!E1880</f>
        <v>STORE7</v>
      </c>
      <c r="P1880" s="4" t="str">
        <f>VLOOKUP(O1880,Cleaned_StoreTable!$A:$F,2,FALSE())</f>
        <v>Martinez-Mullins</v>
      </c>
      <c r="Q1880" s="4" t="str">
        <f>VLOOKUP(O1880,Cleaned_StoreTable!$A:$F,3,FALSE())</f>
        <v>South</v>
      </c>
      <c r="R1880" s="4" t="str">
        <f>VLOOKUP(O1880,Cleaned_StoreTable!$A:$F,5,FALSE())</f>
        <v>Online</v>
      </c>
      <c r="S1880" s="4">
        <f>Cleaned_SalesTable!F1880</f>
        <v>3</v>
      </c>
      <c r="T1880" s="9">
        <f>Cleaned_SalesTable!G1880</f>
        <v>604.66</v>
      </c>
      <c r="U1880" s="8">
        <f>Cleaned_SalesTable!H1880</f>
        <v>0.18</v>
      </c>
      <c r="V1880" s="4" t="str">
        <f>Cleaned_SalesTable!I1880</f>
        <v>COD</v>
      </c>
      <c r="W1880" s="9">
        <f>Cleaned_SalesTable!J1880</f>
        <v>1487.4636</v>
      </c>
      <c r="X1880" s="9">
        <f t="shared" si="176"/>
        <v>1094.01</v>
      </c>
      <c r="Y1880" s="9">
        <f t="shared" si="177"/>
        <v>393.45</v>
      </c>
      <c r="Z1880" s="10">
        <f t="shared" si="178"/>
        <v>0.26450000000000001</v>
      </c>
      <c r="AA1880" s="4" t="str">
        <f t="shared" si="179"/>
        <v>High Value</v>
      </c>
    </row>
    <row r="1881" spans="1:27" ht="15" customHeight="1" x14ac:dyDescent="0.3">
      <c r="A1881" s="4" t="str">
        <f>Cleaned_SalesTable!A1881</f>
        <v>SALE1879</v>
      </c>
      <c r="B1881" s="26">
        <f>Cleaned_SalesTable!B1881</f>
        <v>45534</v>
      </c>
      <c r="C1881" s="4" t="str">
        <f t="shared" si="174"/>
        <v>Aug-2024</v>
      </c>
      <c r="D1881" s="24">
        <f t="shared" si="175"/>
        <v>2024</v>
      </c>
      <c r="E1881" s="4" t="str">
        <f>Cleaned_SalesTable!C1881</f>
        <v>CUST1498</v>
      </c>
      <c r="F1881" s="4" t="str">
        <f>VLOOKUP(E1881,Cleaned_CustomerTable!$A:$H,2,FALSE())</f>
        <v>Traci Gonzalez</v>
      </c>
      <c r="G1881" s="24">
        <f>VLOOKUP(E1881,Cleaned_CustomerTable!$A:$H,3,FALSE())</f>
        <v>35</v>
      </c>
      <c r="H1881" s="4" t="str">
        <f>VLOOKUP(E1881,Cleaned_CustomerTable!$A:$H,8,FALSE())</f>
        <v>Silver</v>
      </c>
      <c r="I1881" s="4" t="str">
        <f>VLOOKUP(E1881,Cleaned_CustomerTable!$A:$H,6,FALSE())</f>
        <v>New Mexico</v>
      </c>
      <c r="J1881" s="4" t="str">
        <f>Cleaned_SalesTable!D1881</f>
        <v>PROD2</v>
      </c>
      <c r="K1881" s="4" t="str">
        <f>VLOOKUP(J1881,Cleaned_ProductTable!$A:$F,2,FALSE())</f>
        <v>Women's Casual Hoodie</v>
      </c>
      <c r="L1881" s="4" t="str">
        <f>VLOOKUP(J1881,Cleaned_ProductTable!$A:$F,3,FALSE())</f>
        <v>Clothing</v>
      </c>
      <c r="M1881" s="4" t="str">
        <f>VLOOKUP(J1881,Cleaned_ProductTable!$A:$F,4,FALSE())</f>
        <v>Sims Inc</v>
      </c>
      <c r="N1881" s="4">
        <f>VLOOKUP(J1881,Cleaned_ProductTable!$A:$F,5,FALSE())</f>
        <v>265.73</v>
      </c>
      <c r="O1881" s="4" t="str">
        <f>Cleaned_SalesTable!E1881</f>
        <v>STORE12</v>
      </c>
      <c r="P1881" s="4" t="str">
        <f>VLOOKUP(O1881,Cleaned_StoreTable!$A:$F,2,FALSE())</f>
        <v>Thomas, Bridges and Harris</v>
      </c>
      <c r="Q1881" s="4" t="str">
        <f>VLOOKUP(O1881,Cleaned_StoreTable!$A:$F,3,FALSE())</f>
        <v>North</v>
      </c>
      <c r="R1881" s="4" t="str">
        <f>VLOOKUP(O1881,Cleaned_StoreTable!$A:$F,5,FALSE())</f>
        <v>Online</v>
      </c>
      <c r="S1881" s="4">
        <f>Cleaned_SalesTable!F1881</f>
        <v>3</v>
      </c>
      <c r="T1881" s="9">
        <f>Cleaned_SalesTable!G1881</f>
        <v>24.29</v>
      </c>
      <c r="U1881" s="8">
        <f>Cleaned_SalesTable!H1881</f>
        <v>0.12</v>
      </c>
      <c r="V1881" s="4" t="str">
        <f>Cleaned_SalesTable!I1881</f>
        <v>PayPal</v>
      </c>
      <c r="W1881" s="9">
        <f>Cleaned_SalesTable!J1881</f>
        <v>64.125600000000006</v>
      </c>
      <c r="X1881" s="9">
        <f t="shared" si="176"/>
        <v>797.19</v>
      </c>
      <c r="Y1881" s="9">
        <f t="shared" si="177"/>
        <v>-733.06</v>
      </c>
      <c r="Z1881" s="10">
        <f t="shared" si="178"/>
        <v>-11.4316</v>
      </c>
      <c r="AA1881" s="4" t="str">
        <f t="shared" si="179"/>
        <v>Standard</v>
      </c>
    </row>
    <row r="1882" spans="1:27" ht="15" customHeight="1" x14ac:dyDescent="0.3">
      <c r="A1882" s="4" t="str">
        <f>Cleaned_SalesTable!A1882</f>
        <v>SALE1880</v>
      </c>
      <c r="B1882" s="26">
        <f>Cleaned_SalesTable!B1882</f>
        <v>45482</v>
      </c>
      <c r="C1882" s="4" t="str">
        <f t="shared" si="174"/>
        <v>Jul-2024</v>
      </c>
      <c r="D1882" s="24">
        <f t="shared" si="175"/>
        <v>2024</v>
      </c>
      <c r="E1882" s="4" t="str">
        <f>Cleaned_SalesTable!C1882</f>
        <v>CUST1121</v>
      </c>
      <c r="F1882" s="4" t="str">
        <f>VLOOKUP(E1882,Cleaned_CustomerTable!$A:$H,2,FALSE())</f>
        <v>Joel Robinson</v>
      </c>
      <c r="G1882" s="24">
        <f>VLOOKUP(E1882,Cleaned_CustomerTable!$A:$H,3,FALSE())</f>
        <v>62</v>
      </c>
      <c r="H1882" s="4" t="str">
        <f>VLOOKUP(E1882,Cleaned_CustomerTable!$A:$H,8,FALSE())</f>
        <v>Platinum</v>
      </c>
      <c r="I1882" s="4" t="str">
        <f>VLOOKUP(E1882,Cleaned_CustomerTable!$A:$H,6,FALSE())</f>
        <v>Hawaii</v>
      </c>
      <c r="J1882" s="4" t="str">
        <f>Cleaned_SalesTable!D1882</f>
        <v>PROD63</v>
      </c>
      <c r="K1882" s="4" t="str">
        <f>VLOOKUP(J1882,Cleaned_ProductTable!$A:$F,2,FALSE())</f>
        <v>Organic Sunscreen Lotion</v>
      </c>
      <c r="L1882" s="4" t="str">
        <f>VLOOKUP(J1882,Cleaned_ProductTable!$A:$F,3,FALSE())</f>
        <v>Beauty</v>
      </c>
      <c r="M1882" s="4" t="str">
        <f>VLOOKUP(J1882,Cleaned_ProductTable!$A:$F,4,FALSE())</f>
        <v>Anderson-Riley</v>
      </c>
      <c r="N1882" s="4">
        <f>VLOOKUP(J1882,Cleaned_ProductTable!$A:$F,5,FALSE())</f>
        <v>266.86</v>
      </c>
      <c r="O1882" s="4" t="str">
        <f>Cleaned_SalesTable!E1882</f>
        <v>STORE11</v>
      </c>
      <c r="P1882" s="4" t="str">
        <f>VLOOKUP(O1882,Cleaned_StoreTable!$A:$F,2,FALSE())</f>
        <v>Aguirre-Keller</v>
      </c>
      <c r="Q1882" s="4" t="str">
        <f>VLOOKUP(O1882,Cleaned_StoreTable!$A:$F,3,FALSE())</f>
        <v>South</v>
      </c>
      <c r="R1882" s="4" t="str">
        <f>VLOOKUP(O1882,Cleaned_StoreTable!$A:$F,5,FALSE())</f>
        <v>Online</v>
      </c>
      <c r="S1882" s="4">
        <f>Cleaned_SalesTable!F1882</f>
        <v>1</v>
      </c>
      <c r="T1882" s="9">
        <f>Cleaned_SalesTable!G1882</f>
        <v>503.95</v>
      </c>
      <c r="U1882" s="8">
        <f>Cleaned_SalesTable!H1882</f>
        <v>0.24</v>
      </c>
      <c r="V1882" s="4" t="str">
        <f>Cleaned_SalesTable!I1882</f>
        <v>PayPal</v>
      </c>
      <c r="W1882" s="9">
        <f>Cleaned_SalesTable!J1882</f>
        <v>383.00200000000001</v>
      </c>
      <c r="X1882" s="9">
        <f t="shared" si="176"/>
        <v>266.86</v>
      </c>
      <c r="Y1882" s="9">
        <f t="shared" si="177"/>
        <v>116.14</v>
      </c>
      <c r="Z1882" s="10">
        <f t="shared" si="178"/>
        <v>0.30320000000000003</v>
      </c>
      <c r="AA1882" s="4" t="str">
        <f t="shared" si="179"/>
        <v>Standard</v>
      </c>
    </row>
    <row r="1883" spans="1:27" ht="15" customHeight="1" x14ac:dyDescent="0.3">
      <c r="A1883" s="4" t="str">
        <f>Cleaned_SalesTable!A1883</f>
        <v>SALE1881</v>
      </c>
      <c r="B1883" s="26">
        <f>Cleaned_SalesTable!B1883</f>
        <v>45475</v>
      </c>
      <c r="C1883" s="4" t="str">
        <f t="shared" si="174"/>
        <v>Jul-2024</v>
      </c>
      <c r="D1883" s="24">
        <f t="shared" si="175"/>
        <v>2024</v>
      </c>
      <c r="E1883" s="4" t="str">
        <f>Cleaned_SalesTable!C1883</f>
        <v>CUST1319</v>
      </c>
      <c r="F1883" s="4" t="str">
        <f>VLOOKUP(E1883,Cleaned_CustomerTable!$A:$H,2,FALSE())</f>
        <v>Casey Simpson</v>
      </c>
      <c r="G1883" s="24">
        <f>VLOOKUP(E1883,Cleaned_CustomerTable!$A:$H,3,FALSE())</f>
        <v>54</v>
      </c>
      <c r="H1883" s="4" t="str">
        <f>VLOOKUP(E1883,Cleaned_CustomerTable!$A:$H,8,FALSE())</f>
        <v>Platinum</v>
      </c>
      <c r="I1883" s="4" t="str">
        <f>VLOOKUP(E1883,Cleaned_CustomerTable!$A:$H,6,FALSE())</f>
        <v>Mississippi</v>
      </c>
      <c r="J1883" s="4" t="str">
        <f>Cleaned_SalesTable!D1883</f>
        <v>PROD51</v>
      </c>
      <c r="K1883" s="4" t="str">
        <f>VLOOKUP(J1883,Cleaned_ProductTable!$A:$F,2,FALSE())</f>
        <v>HDMI Cable – 2m</v>
      </c>
      <c r="L1883" s="4" t="str">
        <f>VLOOKUP(J1883,Cleaned_ProductTable!$A:$F,3,FALSE())</f>
        <v>Electronics</v>
      </c>
      <c r="M1883" s="4" t="str">
        <f>VLOOKUP(J1883,Cleaned_ProductTable!$A:$F,4,FALSE())</f>
        <v>Bautista, Green and Hale</v>
      </c>
      <c r="N1883" s="4">
        <f>VLOOKUP(J1883,Cleaned_ProductTable!$A:$F,5,FALSE())</f>
        <v>88.49</v>
      </c>
      <c r="O1883" s="4" t="str">
        <f>Cleaned_SalesTable!E1883</f>
        <v>STORE14</v>
      </c>
      <c r="P1883" s="4" t="str">
        <f>VLOOKUP(O1883,Cleaned_StoreTable!$A:$F,2,FALSE())</f>
        <v>Mcdonald Inc</v>
      </c>
      <c r="Q1883" s="4" t="str">
        <f>VLOOKUP(O1883,Cleaned_StoreTable!$A:$F,3,FALSE())</f>
        <v>South</v>
      </c>
      <c r="R1883" s="4" t="str">
        <f>VLOOKUP(O1883,Cleaned_StoreTable!$A:$F,5,FALSE())</f>
        <v>Outlet</v>
      </c>
      <c r="S1883" s="4">
        <f>Cleaned_SalesTable!F1883</f>
        <v>4</v>
      </c>
      <c r="T1883" s="9">
        <f>Cleaned_SalesTable!G1883</f>
        <v>860.78</v>
      </c>
      <c r="U1883" s="8">
        <f>Cleaned_SalesTable!H1883</f>
        <v>0.03</v>
      </c>
      <c r="V1883" s="4" t="str">
        <f>Cleaned_SalesTable!I1883</f>
        <v>Credit Card</v>
      </c>
      <c r="W1883" s="9">
        <f>Cleaned_SalesTable!J1883</f>
        <v>3339.8263999999999</v>
      </c>
      <c r="X1883" s="9">
        <f t="shared" si="176"/>
        <v>353.96</v>
      </c>
      <c r="Y1883" s="9">
        <f t="shared" si="177"/>
        <v>2985.87</v>
      </c>
      <c r="Z1883" s="10">
        <f t="shared" si="178"/>
        <v>0.89400000000000002</v>
      </c>
      <c r="AA1883" s="4" t="str">
        <f t="shared" si="179"/>
        <v>High Value</v>
      </c>
    </row>
    <row r="1884" spans="1:27" ht="15" customHeight="1" x14ac:dyDescent="0.3">
      <c r="A1884" s="4" t="str">
        <f>Cleaned_SalesTable!A1884</f>
        <v>SALE1882</v>
      </c>
      <c r="B1884" s="26">
        <f>Cleaned_SalesTable!B1884</f>
        <v>45234</v>
      </c>
      <c r="C1884" s="4" t="str">
        <f t="shared" si="174"/>
        <v>Nov-2023</v>
      </c>
      <c r="D1884" s="24">
        <f t="shared" si="175"/>
        <v>2023</v>
      </c>
      <c r="E1884" s="4" t="str">
        <f>Cleaned_SalesTable!C1884</f>
        <v>CUST1197</v>
      </c>
      <c r="F1884" s="4" t="str">
        <f>VLOOKUP(E1884,Cleaned_CustomerTable!$A:$H,2,FALSE())</f>
        <v>Andrea Jacobs</v>
      </c>
      <c r="G1884" s="24">
        <f>VLOOKUP(E1884,Cleaned_CustomerTable!$A:$H,3,FALSE())</f>
        <v>45</v>
      </c>
      <c r="H1884" s="4" t="str">
        <f>VLOOKUP(E1884,Cleaned_CustomerTable!$A:$H,8,FALSE())</f>
        <v>Platinum</v>
      </c>
      <c r="I1884" s="4" t="str">
        <f>VLOOKUP(E1884,Cleaned_CustomerTable!$A:$H,6,FALSE())</f>
        <v>Minnesota</v>
      </c>
      <c r="J1884" s="4" t="str">
        <f>Cleaned_SalesTable!D1884</f>
        <v>PROD42</v>
      </c>
      <c r="K1884" s="4" t="str">
        <f>VLOOKUP(J1884,Cleaned_ProductTable!$A:$F,2,FALSE())</f>
        <v>Smart Home WiFi Camera</v>
      </c>
      <c r="L1884" s="4" t="str">
        <f>VLOOKUP(J1884,Cleaned_ProductTable!$A:$F,3,FALSE())</f>
        <v>Electronics</v>
      </c>
      <c r="M1884" s="4" t="str">
        <f>VLOOKUP(J1884,Cleaned_ProductTable!$A:$F,4,FALSE())</f>
        <v>Holmes LLC</v>
      </c>
      <c r="N1884" s="4">
        <f>VLOOKUP(J1884,Cleaned_ProductTable!$A:$F,5,FALSE())</f>
        <v>450.71</v>
      </c>
      <c r="O1884" s="4" t="str">
        <f>Cleaned_SalesTable!E1884</f>
        <v>STORE3</v>
      </c>
      <c r="P1884" s="4" t="str">
        <f>VLOOKUP(O1884,Cleaned_StoreTable!$A:$F,2,FALSE())</f>
        <v>Johnson-Wright</v>
      </c>
      <c r="Q1884" s="4" t="str">
        <f>VLOOKUP(O1884,Cleaned_StoreTable!$A:$F,3,FALSE())</f>
        <v>North</v>
      </c>
      <c r="R1884" s="4" t="str">
        <f>VLOOKUP(O1884,Cleaned_StoreTable!$A:$F,5,FALSE())</f>
        <v>Outlet</v>
      </c>
      <c r="S1884" s="4">
        <f>Cleaned_SalesTable!F1884</f>
        <v>3</v>
      </c>
      <c r="T1884" s="9">
        <f>Cleaned_SalesTable!G1884</f>
        <v>41.97</v>
      </c>
      <c r="U1884" s="8">
        <f>Cleaned_SalesTable!H1884</f>
        <v>0.03</v>
      </c>
      <c r="V1884" s="4" t="str">
        <f>Cleaned_SalesTable!I1884</f>
        <v>COD</v>
      </c>
      <c r="W1884" s="9">
        <f>Cleaned_SalesTable!J1884</f>
        <v>122.1327</v>
      </c>
      <c r="X1884" s="9">
        <f t="shared" si="176"/>
        <v>1352.13</v>
      </c>
      <c r="Y1884" s="9">
        <f t="shared" si="177"/>
        <v>-1230</v>
      </c>
      <c r="Z1884" s="10">
        <f t="shared" si="178"/>
        <v>-10.071</v>
      </c>
      <c r="AA1884" s="4" t="str">
        <f t="shared" si="179"/>
        <v>Standard</v>
      </c>
    </row>
    <row r="1885" spans="1:27" ht="15" customHeight="1" x14ac:dyDescent="0.3">
      <c r="A1885" s="4" t="str">
        <f>Cleaned_SalesTable!A1885</f>
        <v>SALE1883</v>
      </c>
      <c r="B1885" s="26">
        <f>Cleaned_SalesTable!B1885</f>
        <v>45397</v>
      </c>
      <c r="C1885" s="4" t="str">
        <f t="shared" si="174"/>
        <v>Apr-2024</v>
      </c>
      <c r="D1885" s="24">
        <f t="shared" si="175"/>
        <v>2024</v>
      </c>
      <c r="E1885" s="4" t="str">
        <f>Cleaned_SalesTable!C1885</f>
        <v>CUST1033</v>
      </c>
      <c r="F1885" s="4" t="str">
        <f>VLOOKUP(E1885,Cleaned_CustomerTable!$A:$H,2,FALSE())</f>
        <v>Robert Jones Dds</v>
      </c>
      <c r="G1885" s="24">
        <f>VLOOKUP(E1885,Cleaned_CustomerTable!$A:$H,3,FALSE())</f>
        <v>25</v>
      </c>
      <c r="H1885" s="4" t="str">
        <f>VLOOKUP(E1885,Cleaned_CustomerTable!$A:$H,8,FALSE())</f>
        <v>Platinum</v>
      </c>
      <c r="I1885" s="4" t="str">
        <f>VLOOKUP(E1885,Cleaned_CustomerTable!$A:$H,6,FALSE())</f>
        <v>Oklahoma</v>
      </c>
      <c r="J1885" s="4" t="str">
        <f>Cleaned_SalesTable!D1885</f>
        <v>PROD15</v>
      </c>
      <c r="K1885" s="4" t="str">
        <f>VLOOKUP(J1885,Cleaned_ProductTable!$A:$F,2,FALSE())</f>
        <v>4K Home Projector</v>
      </c>
      <c r="L1885" s="4" t="str">
        <f>VLOOKUP(J1885,Cleaned_ProductTable!$A:$F,3,FALSE())</f>
        <v>Electronics</v>
      </c>
      <c r="M1885" s="4" t="str">
        <f>VLOOKUP(J1885,Cleaned_ProductTable!$A:$F,4,FALSE())</f>
        <v>Thomas LLC</v>
      </c>
      <c r="N1885" s="4">
        <f>VLOOKUP(J1885,Cleaned_ProductTable!$A:$F,5,FALSE())</f>
        <v>465.34</v>
      </c>
      <c r="O1885" s="4" t="str">
        <f>Cleaned_SalesTable!E1885</f>
        <v>STORE5</v>
      </c>
      <c r="P1885" s="4" t="str">
        <f>VLOOKUP(O1885,Cleaned_StoreTable!$A:$F,2,FALSE())</f>
        <v>Gray Ltd</v>
      </c>
      <c r="Q1885" s="4" t="str">
        <f>VLOOKUP(O1885,Cleaned_StoreTable!$A:$F,3,FALSE())</f>
        <v>North</v>
      </c>
      <c r="R1885" s="4" t="str">
        <f>VLOOKUP(O1885,Cleaned_StoreTable!$A:$F,5,FALSE())</f>
        <v>Outlet</v>
      </c>
      <c r="S1885" s="4">
        <f>Cleaned_SalesTable!F1885</f>
        <v>1</v>
      </c>
      <c r="T1885" s="9">
        <f>Cleaned_SalesTable!G1885</f>
        <v>649.59</v>
      </c>
      <c r="U1885" s="8">
        <f>Cleaned_SalesTable!H1885</f>
        <v>0.12</v>
      </c>
      <c r="V1885" s="4" t="str">
        <f>Cleaned_SalesTable!I1885</f>
        <v>COD</v>
      </c>
      <c r="W1885" s="9">
        <f>Cleaned_SalesTable!J1885</f>
        <v>571.63919999999996</v>
      </c>
      <c r="X1885" s="9">
        <f t="shared" si="176"/>
        <v>465.34</v>
      </c>
      <c r="Y1885" s="9">
        <f t="shared" si="177"/>
        <v>106.3</v>
      </c>
      <c r="Z1885" s="10">
        <f t="shared" si="178"/>
        <v>0.186</v>
      </c>
      <c r="AA1885" s="4" t="str">
        <f t="shared" si="179"/>
        <v>Standard</v>
      </c>
    </row>
    <row r="1886" spans="1:27" ht="15" customHeight="1" x14ac:dyDescent="0.3">
      <c r="A1886" s="4" t="str">
        <f>Cleaned_SalesTable!A1886</f>
        <v>SALE1884</v>
      </c>
      <c r="B1886" s="26">
        <f>Cleaned_SalesTable!B1886</f>
        <v>45502</v>
      </c>
      <c r="C1886" s="4" t="str">
        <f t="shared" si="174"/>
        <v>Jul-2024</v>
      </c>
      <c r="D1886" s="24">
        <f t="shared" si="175"/>
        <v>2024</v>
      </c>
      <c r="E1886" s="4" t="str">
        <f>Cleaned_SalesTable!C1886</f>
        <v>CUST1053</v>
      </c>
      <c r="F1886" s="4" t="str">
        <f>VLOOKUP(E1886,Cleaned_CustomerTable!$A:$H,2,FALSE())</f>
        <v>Sharon Brown</v>
      </c>
      <c r="G1886" s="24">
        <f>VLOOKUP(E1886,Cleaned_CustomerTable!$A:$H,3,FALSE())</f>
        <v>37</v>
      </c>
      <c r="H1886" s="4" t="str">
        <f>VLOOKUP(E1886,Cleaned_CustomerTable!$A:$H,8,FALSE())</f>
        <v>Gold</v>
      </c>
      <c r="I1886" s="4" t="str">
        <f>VLOOKUP(E1886,Cleaned_CustomerTable!$A:$H,6,FALSE())</f>
        <v>Michigan</v>
      </c>
      <c r="J1886" s="4" t="str">
        <f>Cleaned_SalesTable!D1886</f>
        <v>PROD63</v>
      </c>
      <c r="K1886" s="4" t="str">
        <f>VLOOKUP(J1886,Cleaned_ProductTable!$A:$F,2,FALSE())</f>
        <v>Organic Sunscreen Lotion</v>
      </c>
      <c r="L1886" s="4" t="str">
        <f>VLOOKUP(J1886,Cleaned_ProductTable!$A:$F,3,FALSE())</f>
        <v>Beauty</v>
      </c>
      <c r="M1886" s="4" t="str">
        <f>VLOOKUP(J1886,Cleaned_ProductTable!$A:$F,4,FALSE())</f>
        <v>Anderson-Riley</v>
      </c>
      <c r="N1886" s="4">
        <f>VLOOKUP(J1886,Cleaned_ProductTable!$A:$F,5,FALSE())</f>
        <v>266.86</v>
      </c>
      <c r="O1886" s="4" t="str">
        <f>Cleaned_SalesTable!E1886</f>
        <v>STORE9</v>
      </c>
      <c r="P1886" s="4" t="str">
        <f>VLOOKUP(O1886,Cleaned_StoreTable!$A:$F,2,FALSE())</f>
        <v>Moore, Padilla and Butler</v>
      </c>
      <c r="Q1886" s="4" t="str">
        <f>VLOOKUP(O1886,Cleaned_StoreTable!$A:$F,3,FALSE())</f>
        <v>South</v>
      </c>
      <c r="R1886" s="4" t="str">
        <f>VLOOKUP(O1886,Cleaned_StoreTable!$A:$F,5,FALSE())</f>
        <v>Flagship</v>
      </c>
      <c r="S1886" s="4">
        <f>Cleaned_SalesTable!F1886</f>
        <v>2</v>
      </c>
      <c r="T1886" s="9">
        <f>Cleaned_SalesTable!G1886</f>
        <v>386.09</v>
      </c>
      <c r="U1886" s="8">
        <f>Cleaned_SalesTable!H1886</f>
        <v>0.19</v>
      </c>
      <c r="V1886" s="4" t="str">
        <f>Cleaned_SalesTable!I1886</f>
        <v>PayPal</v>
      </c>
      <c r="W1886" s="9">
        <f>Cleaned_SalesTable!J1886</f>
        <v>625.46579999999994</v>
      </c>
      <c r="X1886" s="9">
        <f t="shared" si="176"/>
        <v>533.72</v>
      </c>
      <c r="Y1886" s="9">
        <f t="shared" si="177"/>
        <v>91.75</v>
      </c>
      <c r="Z1886" s="10">
        <f t="shared" si="178"/>
        <v>0.1467</v>
      </c>
      <c r="AA1886" s="4" t="str">
        <f t="shared" si="179"/>
        <v>Standard</v>
      </c>
    </row>
    <row r="1887" spans="1:27" ht="15" customHeight="1" x14ac:dyDescent="0.3">
      <c r="A1887" s="4" t="str">
        <f>Cleaned_SalesTable!A1887</f>
        <v>SALE1885</v>
      </c>
      <c r="B1887" s="26">
        <f>Cleaned_SalesTable!B1887</f>
        <v>45644</v>
      </c>
      <c r="C1887" s="4" t="str">
        <f t="shared" si="174"/>
        <v>Dec-2024</v>
      </c>
      <c r="D1887" s="24">
        <f t="shared" si="175"/>
        <v>2024</v>
      </c>
      <c r="E1887" s="4" t="str">
        <f>Cleaned_SalesTable!C1887</f>
        <v>CUST1099</v>
      </c>
      <c r="F1887" s="4" t="str">
        <f>VLOOKUP(E1887,Cleaned_CustomerTable!$A:$H,2,FALSE())</f>
        <v>Sheila Wilson</v>
      </c>
      <c r="G1887" s="24">
        <f>VLOOKUP(E1887,Cleaned_CustomerTable!$A:$H,3,FALSE())</f>
        <v>35</v>
      </c>
      <c r="H1887" s="4" t="str">
        <f>VLOOKUP(E1887,Cleaned_CustomerTable!$A:$H,8,FALSE())</f>
        <v>Silver</v>
      </c>
      <c r="I1887" s="4" t="str">
        <f>VLOOKUP(E1887,Cleaned_CustomerTable!$A:$H,6,FALSE())</f>
        <v>Tennessee</v>
      </c>
      <c r="J1887" s="4" t="str">
        <f>Cleaned_SalesTable!D1887</f>
        <v>PROD51</v>
      </c>
      <c r="K1887" s="4" t="str">
        <f>VLOOKUP(J1887,Cleaned_ProductTable!$A:$F,2,FALSE())</f>
        <v>HDMI Cable – 2m</v>
      </c>
      <c r="L1887" s="4" t="str">
        <f>VLOOKUP(J1887,Cleaned_ProductTable!$A:$F,3,FALSE())</f>
        <v>Electronics</v>
      </c>
      <c r="M1887" s="4" t="str">
        <f>VLOOKUP(J1887,Cleaned_ProductTable!$A:$F,4,FALSE())</f>
        <v>Bautista, Green and Hale</v>
      </c>
      <c r="N1887" s="4">
        <f>VLOOKUP(J1887,Cleaned_ProductTable!$A:$F,5,FALSE())</f>
        <v>88.49</v>
      </c>
      <c r="O1887" s="4" t="str">
        <f>Cleaned_SalesTable!E1887</f>
        <v>STORE12</v>
      </c>
      <c r="P1887" s="4" t="str">
        <f>VLOOKUP(O1887,Cleaned_StoreTable!$A:$F,2,FALSE())</f>
        <v>Thomas, Bridges and Harris</v>
      </c>
      <c r="Q1887" s="4" t="str">
        <f>VLOOKUP(O1887,Cleaned_StoreTable!$A:$F,3,FALSE())</f>
        <v>North</v>
      </c>
      <c r="R1887" s="4" t="str">
        <f>VLOOKUP(O1887,Cleaned_StoreTable!$A:$F,5,FALSE())</f>
        <v>Online</v>
      </c>
      <c r="S1887" s="4">
        <f>Cleaned_SalesTable!F1887</f>
        <v>1</v>
      </c>
      <c r="T1887" s="9">
        <f>Cleaned_SalesTable!G1887</f>
        <v>891.62</v>
      </c>
      <c r="U1887" s="8">
        <f>Cleaned_SalesTable!H1887</f>
        <v>0.06</v>
      </c>
      <c r="V1887" s="4" t="str">
        <f>Cleaned_SalesTable!I1887</f>
        <v>PayPal</v>
      </c>
      <c r="W1887" s="9">
        <f>Cleaned_SalesTable!J1887</f>
        <v>838.12279999999998</v>
      </c>
      <c r="X1887" s="9">
        <f t="shared" si="176"/>
        <v>88.49</v>
      </c>
      <c r="Y1887" s="9">
        <f t="shared" si="177"/>
        <v>749.63</v>
      </c>
      <c r="Z1887" s="10">
        <f t="shared" si="178"/>
        <v>0.89439999999999997</v>
      </c>
      <c r="AA1887" s="4" t="str">
        <f t="shared" si="179"/>
        <v>Standard</v>
      </c>
    </row>
    <row r="1888" spans="1:27" ht="15" customHeight="1" x14ac:dyDescent="0.3">
      <c r="A1888" s="4" t="str">
        <f>Cleaned_SalesTable!A1888</f>
        <v>SALE1886</v>
      </c>
      <c r="B1888" s="26">
        <f>Cleaned_SalesTable!B1888</f>
        <v>45617</v>
      </c>
      <c r="C1888" s="4" t="str">
        <f t="shared" si="174"/>
        <v>Nov-2024</v>
      </c>
      <c r="D1888" s="24">
        <f t="shared" si="175"/>
        <v>2024</v>
      </c>
      <c r="E1888" s="4" t="str">
        <f>Cleaned_SalesTable!C1888</f>
        <v>CUST1381</v>
      </c>
      <c r="F1888" s="4" t="str">
        <f>VLOOKUP(E1888,Cleaned_CustomerTable!$A:$H,2,FALSE())</f>
        <v>Erika Padilla</v>
      </c>
      <c r="G1888" s="24">
        <f>VLOOKUP(E1888,Cleaned_CustomerTable!$A:$H,3,FALSE())</f>
        <v>50</v>
      </c>
      <c r="H1888" s="4" t="str">
        <f>VLOOKUP(E1888,Cleaned_CustomerTable!$A:$H,8,FALSE())</f>
        <v>Silver</v>
      </c>
      <c r="I1888" s="4" t="str">
        <f>VLOOKUP(E1888,Cleaned_CustomerTable!$A:$H,6,FALSE())</f>
        <v>Alabama</v>
      </c>
      <c r="J1888" s="4" t="str">
        <f>Cleaned_SalesTable!D1888</f>
        <v>PROD64</v>
      </c>
      <c r="K1888" s="4" t="str">
        <f>VLOOKUP(J1888,Cleaned_ProductTable!$A:$F,2,FALSE())</f>
        <v>Matte Lipstick Set</v>
      </c>
      <c r="L1888" s="4" t="str">
        <f>VLOOKUP(J1888,Cleaned_ProductTable!$A:$F,3,FALSE())</f>
        <v>Beauty</v>
      </c>
      <c r="M1888" s="4" t="str">
        <f>VLOOKUP(J1888,Cleaned_ProductTable!$A:$F,4,FALSE())</f>
        <v>Zhang Inc</v>
      </c>
      <c r="N1888" s="4">
        <f>VLOOKUP(J1888,Cleaned_ProductTable!$A:$F,5,FALSE())</f>
        <v>299.11</v>
      </c>
      <c r="O1888" s="4" t="str">
        <f>Cleaned_SalesTable!E1888</f>
        <v>STORE15</v>
      </c>
      <c r="P1888" s="4" t="str">
        <f>VLOOKUP(O1888,Cleaned_StoreTable!$A:$F,2,FALSE())</f>
        <v>Shelton PLC</v>
      </c>
      <c r="Q1888" s="4" t="str">
        <f>VLOOKUP(O1888,Cleaned_StoreTable!$A:$F,3,FALSE())</f>
        <v>North</v>
      </c>
      <c r="R1888" s="4" t="str">
        <f>VLOOKUP(O1888,Cleaned_StoreTable!$A:$F,5,FALSE())</f>
        <v>Flagship</v>
      </c>
      <c r="S1888" s="4">
        <f>Cleaned_SalesTable!F1888</f>
        <v>2</v>
      </c>
      <c r="T1888" s="9">
        <f>Cleaned_SalesTable!G1888</f>
        <v>558.9</v>
      </c>
      <c r="U1888" s="8">
        <f>Cleaned_SalesTable!H1888</f>
        <v>0.05</v>
      </c>
      <c r="V1888" s="4" t="str">
        <f>Cleaned_SalesTable!I1888</f>
        <v>COD</v>
      </c>
      <c r="W1888" s="9">
        <f>Cleaned_SalesTable!J1888</f>
        <v>1061.9100000000001</v>
      </c>
      <c r="X1888" s="9">
        <f t="shared" si="176"/>
        <v>598.22</v>
      </c>
      <c r="Y1888" s="9">
        <f t="shared" si="177"/>
        <v>463.69</v>
      </c>
      <c r="Z1888" s="10">
        <f t="shared" si="178"/>
        <v>0.43669999999999998</v>
      </c>
      <c r="AA1888" s="4" t="str">
        <f t="shared" si="179"/>
        <v>Standard</v>
      </c>
    </row>
    <row r="1889" spans="1:27" ht="15" customHeight="1" x14ac:dyDescent="0.3">
      <c r="A1889" s="4" t="str">
        <f>Cleaned_SalesTable!A1889</f>
        <v>SALE1887</v>
      </c>
      <c r="B1889" s="26">
        <f>Cleaned_SalesTable!B1889</f>
        <v>45797</v>
      </c>
      <c r="C1889" s="4" t="str">
        <f t="shared" si="174"/>
        <v>May-2025</v>
      </c>
      <c r="D1889" s="24">
        <f t="shared" si="175"/>
        <v>2025</v>
      </c>
      <c r="E1889" s="4" t="str">
        <f>Cleaned_SalesTable!C1889</f>
        <v>CUST1352</v>
      </c>
      <c r="F1889" s="4" t="str">
        <f>VLOOKUP(E1889,Cleaned_CustomerTable!$A:$H,2,FALSE())</f>
        <v>Michael Greene</v>
      </c>
      <c r="G1889" s="24">
        <f>VLOOKUP(E1889,Cleaned_CustomerTable!$A:$H,3,FALSE())</f>
        <v>52</v>
      </c>
      <c r="H1889" s="4" t="str">
        <f>VLOOKUP(E1889,Cleaned_CustomerTable!$A:$H,8,FALSE())</f>
        <v>Silver</v>
      </c>
      <c r="I1889" s="4" t="str">
        <f>VLOOKUP(E1889,Cleaned_CustomerTable!$A:$H,6,FALSE())</f>
        <v>Wisconsin</v>
      </c>
      <c r="J1889" s="4" t="str">
        <f>Cleaned_SalesTable!D1889</f>
        <v>PROD1</v>
      </c>
      <c r="K1889" s="4" t="str">
        <f>VLOOKUP(J1889,Cleaned_ProductTable!$A:$F,2,FALSE())</f>
        <v>Men's Graphic T-Shirt</v>
      </c>
      <c r="L1889" s="4" t="str">
        <f>VLOOKUP(J1889,Cleaned_ProductTable!$A:$F,3,FALSE())</f>
        <v>Clothing</v>
      </c>
      <c r="M1889" s="4" t="str">
        <f>VLOOKUP(J1889,Cleaned_ProductTable!$A:$F,4,FALSE())</f>
        <v>Terry-Moore</v>
      </c>
      <c r="N1889" s="4">
        <f>VLOOKUP(J1889,Cleaned_ProductTable!$A:$F,5,FALSE())</f>
        <v>342.56</v>
      </c>
      <c r="O1889" s="4" t="str">
        <f>Cleaned_SalesTable!E1889</f>
        <v>STORE3</v>
      </c>
      <c r="P1889" s="4" t="str">
        <f>VLOOKUP(O1889,Cleaned_StoreTable!$A:$F,2,FALSE())</f>
        <v>Johnson-Wright</v>
      </c>
      <c r="Q1889" s="4" t="str">
        <f>VLOOKUP(O1889,Cleaned_StoreTable!$A:$F,3,FALSE())</f>
        <v>North</v>
      </c>
      <c r="R1889" s="4" t="str">
        <f>VLOOKUP(O1889,Cleaned_StoreTable!$A:$F,5,FALSE())</f>
        <v>Outlet</v>
      </c>
      <c r="S1889" s="4">
        <f>Cleaned_SalesTable!F1889</f>
        <v>2</v>
      </c>
      <c r="T1889" s="9">
        <f>Cleaned_SalesTable!G1889</f>
        <v>99.04</v>
      </c>
      <c r="U1889" s="8">
        <f>Cleaned_SalesTable!H1889</f>
        <v>0.26</v>
      </c>
      <c r="V1889" s="4" t="str">
        <f>Cleaned_SalesTable!I1889</f>
        <v>COD</v>
      </c>
      <c r="W1889" s="9">
        <f>Cleaned_SalesTable!J1889</f>
        <v>146.57919999999999</v>
      </c>
      <c r="X1889" s="9">
        <f t="shared" si="176"/>
        <v>685.12</v>
      </c>
      <c r="Y1889" s="9">
        <f t="shared" si="177"/>
        <v>-538.54</v>
      </c>
      <c r="Z1889" s="10">
        <f t="shared" si="178"/>
        <v>-3.6741000000000001</v>
      </c>
      <c r="AA1889" s="4" t="str">
        <f t="shared" si="179"/>
        <v>Standard</v>
      </c>
    </row>
    <row r="1890" spans="1:27" ht="15" customHeight="1" x14ac:dyDescent="0.3">
      <c r="A1890" s="4" t="str">
        <f>Cleaned_SalesTable!A1890</f>
        <v>SALE1888</v>
      </c>
      <c r="B1890" s="26">
        <f>Cleaned_SalesTable!B1890</f>
        <v>45740</v>
      </c>
      <c r="C1890" s="4" t="str">
        <f t="shared" si="174"/>
        <v>Mar-2025</v>
      </c>
      <c r="D1890" s="24">
        <f t="shared" si="175"/>
        <v>2025</v>
      </c>
      <c r="E1890" s="4" t="str">
        <f>Cleaned_SalesTable!C1890</f>
        <v>CUST1291</v>
      </c>
      <c r="F1890" s="4" t="str">
        <f>VLOOKUP(E1890,Cleaned_CustomerTable!$A:$H,2,FALSE())</f>
        <v>James Powell</v>
      </c>
      <c r="G1890" s="24">
        <f>VLOOKUP(E1890,Cleaned_CustomerTable!$A:$H,3,FALSE())</f>
        <v>40</v>
      </c>
      <c r="H1890" s="4" t="str">
        <f>VLOOKUP(E1890,Cleaned_CustomerTable!$A:$H,8,FALSE())</f>
        <v>Bronze</v>
      </c>
      <c r="I1890" s="4" t="str">
        <f>VLOOKUP(E1890,Cleaned_CustomerTable!$A:$H,6,FALSE())</f>
        <v>Missouri</v>
      </c>
      <c r="J1890" s="4" t="str">
        <f>Cleaned_SalesTable!D1890</f>
        <v>PROD3</v>
      </c>
      <c r="K1890" s="4" t="str">
        <f>VLOOKUP(J1890,Cleaned_ProductTable!$A:$F,2,FALSE())</f>
        <v>Men's Running Jacket</v>
      </c>
      <c r="L1890" s="4" t="str">
        <f>VLOOKUP(J1890,Cleaned_ProductTable!$A:$F,3,FALSE())</f>
        <v>Clothing</v>
      </c>
      <c r="M1890" s="4" t="str">
        <f>VLOOKUP(J1890,Cleaned_ProductTable!$A:$F,4,FALSE())</f>
        <v>Pineda Ltd</v>
      </c>
      <c r="N1890" s="4">
        <f>VLOOKUP(J1890,Cleaned_ProductTable!$A:$F,5,FALSE())</f>
        <v>364.67</v>
      </c>
      <c r="O1890" s="4" t="str">
        <f>Cleaned_SalesTable!E1890</f>
        <v>STORE8</v>
      </c>
      <c r="P1890" s="4" t="str">
        <f>VLOOKUP(O1890,Cleaned_StoreTable!$A:$F,2,FALSE())</f>
        <v>Bean, Jones and Park</v>
      </c>
      <c r="Q1890" s="4" t="str">
        <f>VLOOKUP(O1890,Cleaned_StoreTable!$A:$F,3,FALSE())</f>
        <v>West</v>
      </c>
      <c r="R1890" s="4" t="str">
        <f>VLOOKUP(O1890,Cleaned_StoreTable!$A:$F,5,FALSE())</f>
        <v>Online</v>
      </c>
      <c r="S1890" s="4">
        <f>Cleaned_SalesTable!F1890</f>
        <v>4</v>
      </c>
      <c r="T1890" s="9">
        <f>Cleaned_SalesTable!G1890</f>
        <v>625.13</v>
      </c>
      <c r="U1890" s="8">
        <f>Cleaned_SalesTable!H1890</f>
        <v>0.06</v>
      </c>
      <c r="V1890" s="4" t="str">
        <f>Cleaned_SalesTable!I1890</f>
        <v>Credit Card</v>
      </c>
      <c r="W1890" s="9">
        <f>Cleaned_SalesTable!J1890</f>
        <v>2350.4888000000001</v>
      </c>
      <c r="X1890" s="9">
        <f t="shared" si="176"/>
        <v>1458.68</v>
      </c>
      <c r="Y1890" s="9">
        <f t="shared" si="177"/>
        <v>891.81</v>
      </c>
      <c r="Z1890" s="10">
        <f t="shared" si="178"/>
        <v>0.37940000000000002</v>
      </c>
      <c r="AA1890" s="4" t="str">
        <f t="shared" si="179"/>
        <v>High Value</v>
      </c>
    </row>
    <row r="1891" spans="1:27" ht="15" customHeight="1" x14ac:dyDescent="0.3">
      <c r="A1891" s="4" t="str">
        <f>Cleaned_SalesTable!A1891</f>
        <v>SALE1889</v>
      </c>
      <c r="B1891" s="26">
        <f>Cleaned_SalesTable!B1891</f>
        <v>45824</v>
      </c>
      <c r="C1891" s="4" t="str">
        <f t="shared" si="174"/>
        <v>Jun-2025</v>
      </c>
      <c r="D1891" s="24">
        <f t="shared" si="175"/>
        <v>2025</v>
      </c>
      <c r="E1891" s="4" t="str">
        <f>Cleaned_SalesTable!C1891</f>
        <v>CUST1036</v>
      </c>
      <c r="F1891" s="4" t="str">
        <f>VLOOKUP(E1891,Cleaned_CustomerTable!$A:$H,2,FALSE())</f>
        <v>Thomas Phillips</v>
      </c>
      <c r="G1891" s="24">
        <f>VLOOKUP(E1891,Cleaned_CustomerTable!$A:$H,3,FALSE())</f>
        <v>20</v>
      </c>
      <c r="H1891" s="4" t="str">
        <f>VLOOKUP(E1891,Cleaned_CustomerTable!$A:$H,8,FALSE())</f>
        <v>Gold</v>
      </c>
      <c r="I1891" s="4" t="str">
        <f>VLOOKUP(E1891,Cleaned_CustomerTable!$A:$H,6,FALSE())</f>
        <v>Georgia</v>
      </c>
      <c r="J1891" s="4" t="str">
        <f>Cleaned_SalesTable!D1891</f>
        <v>PROD40</v>
      </c>
      <c r="K1891" s="4" t="str">
        <f>VLOOKUP(J1891,Cleaned_ProductTable!$A:$F,2,FALSE())</f>
        <v>Noise-Canceling Headphones</v>
      </c>
      <c r="L1891" s="4" t="str">
        <f>VLOOKUP(J1891,Cleaned_ProductTable!$A:$F,3,FALSE())</f>
        <v>Electronics</v>
      </c>
      <c r="M1891" s="4" t="str">
        <f>VLOOKUP(J1891,Cleaned_ProductTable!$A:$F,4,FALSE())</f>
        <v>Taylor-Hart</v>
      </c>
      <c r="N1891" s="4">
        <f>VLOOKUP(J1891,Cleaned_ProductTable!$A:$F,5,FALSE())</f>
        <v>38.520000000000003</v>
      </c>
      <c r="O1891" s="4" t="str">
        <f>Cleaned_SalesTable!E1891</f>
        <v>STORE18</v>
      </c>
      <c r="P1891" s="4" t="str">
        <f>VLOOKUP(O1891,Cleaned_StoreTable!$A:$F,2,FALSE())</f>
        <v>Guerrero-Schmitt</v>
      </c>
      <c r="Q1891" s="4" t="str">
        <f>VLOOKUP(O1891,Cleaned_StoreTable!$A:$F,3,FALSE())</f>
        <v>East</v>
      </c>
      <c r="R1891" s="4" t="str">
        <f>VLOOKUP(O1891,Cleaned_StoreTable!$A:$F,5,FALSE())</f>
        <v>Flagship</v>
      </c>
      <c r="S1891" s="4">
        <f>Cleaned_SalesTable!F1891</f>
        <v>4</v>
      </c>
      <c r="T1891" s="9">
        <f>Cleaned_SalesTable!G1891</f>
        <v>38.380000000000003</v>
      </c>
      <c r="U1891" s="8">
        <f>Cleaned_SalesTable!H1891</f>
        <v>0.16</v>
      </c>
      <c r="V1891" s="4" t="str">
        <f>Cleaned_SalesTable!I1891</f>
        <v>COD</v>
      </c>
      <c r="W1891" s="9">
        <f>Cleaned_SalesTable!J1891</f>
        <v>128.95679999999999</v>
      </c>
      <c r="X1891" s="9">
        <f t="shared" si="176"/>
        <v>154.08000000000001</v>
      </c>
      <c r="Y1891" s="9">
        <f t="shared" si="177"/>
        <v>-25.12</v>
      </c>
      <c r="Z1891" s="10">
        <f t="shared" si="178"/>
        <v>-0.1948</v>
      </c>
      <c r="AA1891" s="4" t="str">
        <f t="shared" si="179"/>
        <v>Standard</v>
      </c>
    </row>
    <row r="1892" spans="1:27" ht="15" customHeight="1" x14ac:dyDescent="0.3">
      <c r="A1892" s="4" t="str">
        <f>Cleaned_SalesTable!A1892</f>
        <v>SALE1890</v>
      </c>
      <c r="B1892" s="26">
        <f>Cleaned_SalesTable!B1892</f>
        <v>45404</v>
      </c>
      <c r="C1892" s="4" t="str">
        <f t="shared" si="174"/>
        <v>Apr-2024</v>
      </c>
      <c r="D1892" s="24">
        <f t="shared" si="175"/>
        <v>2024</v>
      </c>
      <c r="E1892" s="4" t="str">
        <f>Cleaned_SalesTable!C1892</f>
        <v>CUST1492</v>
      </c>
      <c r="F1892" s="4" t="str">
        <f>VLOOKUP(E1892,Cleaned_CustomerTable!$A:$H,2,FALSE())</f>
        <v>Darrell Miller</v>
      </c>
      <c r="G1892" s="24">
        <f>VLOOKUP(E1892,Cleaned_CustomerTable!$A:$H,3,FALSE())</f>
        <v>59</v>
      </c>
      <c r="H1892" s="4" t="str">
        <f>VLOOKUP(E1892,Cleaned_CustomerTable!$A:$H,8,FALSE())</f>
        <v>Platinum</v>
      </c>
      <c r="I1892" s="4" t="str">
        <f>VLOOKUP(E1892,Cleaned_CustomerTable!$A:$H,6,FALSE())</f>
        <v>Florida</v>
      </c>
      <c r="J1892" s="4" t="str">
        <f>Cleaned_SalesTable!D1892</f>
        <v>PROD94</v>
      </c>
      <c r="K1892" s="4" t="str">
        <f>VLOOKUP(J1892,Cleaned_ProductTable!$A:$F,2,FALSE())</f>
        <v>Vitamin E Body Lotion</v>
      </c>
      <c r="L1892" s="4" t="str">
        <f>VLOOKUP(J1892,Cleaned_ProductTable!$A:$F,3,FALSE())</f>
        <v>Beauty</v>
      </c>
      <c r="M1892" s="4" t="str">
        <f>VLOOKUP(J1892,Cleaned_ProductTable!$A:$F,4,FALSE())</f>
        <v>Hoffman-Williams</v>
      </c>
      <c r="N1892" s="4">
        <f>VLOOKUP(J1892,Cleaned_ProductTable!$A:$F,5,FALSE())</f>
        <v>358.47</v>
      </c>
      <c r="O1892" s="4" t="str">
        <f>Cleaned_SalesTable!E1892</f>
        <v>STORE10</v>
      </c>
      <c r="P1892" s="4" t="str">
        <f>VLOOKUP(O1892,Cleaned_StoreTable!$A:$F,2,FALSE())</f>
        <v>Hill, Wagner and Ballard</v>
      </c>
      <c r="Q1892" s="4" t="str">
        <f>VLOOKUP(O1892,Cleaned_StoreTable!$A:$F,3,FALSE())</f>
        <v>East</v>
      </c>
      <c r="R1892" s="4" t="str">
        <f>VLOOKUP(O1892,Cleaned_StoreTable!$A:$F,5,FALSE())</f>
        <v>Online</v>
      </c>
      <c r="S1892" s="4">
        <f>Cleaned_SalesTable!F1892</f>
        <v>4</v>
      </c>
      <c r="T1892" s="9">
        <f>Cleaned_SalesTable!G1892</f>
        <v>731.72</v>
      </c>
      <c r="U1892" s="8">
        <f>Cleaned_SalesTable!H1892</f>
        <v>0.22</v>
      </c>
      <c r="V1892" s="4" t="str">
        <f>Cleaned_SalesTable!I1892</f>
        <v>COD</v>
      </c>
      <c r="W1892" s="9">
        <f>Cleaned_SalesTable!J1892</f>
        <v>2282.9663999999998</v>
      </c>
      <c r="X1892" s="9">
        <f t="shared" si="176"/>
        <v>1433.88</v>
      </c>
      <c r="Y1892" s="9">
        <f t="shared" si="177"/>
        <v>849.09</v>
      </c>
      <c r="Z1892" s="10">
        <f t="shared" si="178"/>
        <v>0.37190000000000001</v>
      </c>
      <c r="AA1892" s="4" t="str">
        <f t="shared" si="179"/>
        <v>High Value</v>
      </c>
    </row>
    <row r="1893" spans="1:27" ht="15" customHeight="1" x14ac:dyDescent="0.3">
      <c r="A1893" s="4" t="str">
        <f>Cleaned_SalesTable!A1893</f>
        <v>SALE1891</v>
      </c>
      <c r="B1893" s="26">
        <f>Cleaned_SalesTable!B1893</f>
        <v>45916</v>
      </c>
      <c r="C1893" s="4" t="str">
        <f t="shared" si="174"/>
        <v>Sep-2025</v>
      </c>
      <c r="D1893" s="24">
        <f t="shared" si="175"/>
        <v>2025</v>
      </c>
      <c r="E1893" s="4" t="str">
        <f>Cleaned_SalesTable!C1893</f>
        <v>CUST1457</v>
      </c>
      <c r="F1893" s="4" t="str">
        <f>VLOOKUP(E1893,Cleaned_CustomerTable!$A:$H,2,FALSE())</f>
        <v>Christina Robertson</v>
      </c>
      <c r="G1893" s="24">
        <f>VLOOKUP(E1893,Cleaned_CustomerTable!$A:$H,3,FALSE())</f>
        <v>59</v>
      </c>
      <c r="H1893" s="4" t="str">
        <f>VLOOKUP(E1893,Cleaned_CustomerTable!$A:$H,8,FALSE())</f>
        <v>Platinum</v>
      </c>
      <c r="I1893" s="4" t="str">
        <f>VLOOKUP(E1893,Cleaned_CustomerTable!$A:$H,6,FALSE())</f>
        <v>Kentucky</v>
      </c>
      <c r="J1893" s="4" t="str">
        <f>Cleaned_SalesTable!D1893</f>
        <v>PROD81</v>
      </c>
      <c r="K1893" s="4" t="str">
        <f>VLOOKUP(J1893,Cleaned_ProductTable!$A:$F,2,FALSE())</f>
        <v>Badminton Racket Set</v>
      </c>
      <c r="L1893" s="4" t="str">
        <f>VLOOKUP(J1893,Cleaned_ProductTable!$A:$F,3,FALSE())</f>
        <v>Sports</v>
      </c>
      <c r="M1893" s="4" t="str">
        <f>VLOOKUP(J1893,Cleaned_ProductTable!$A:$F,4,FALSE())</f>
        <v>Robinson-Brown</v>
      </c>
      <c r="N1893" s="4">
        <f>VLOOKUP(J1893,Cleaned_ProductTable!$A:$F,5,FALSE())</f>
        <v>285.54000000000002</v>
      </c>
      <c r="O1893" s="4" t="str">
        <f>Cleaned_SalesTable!E1893</f>
        <v>STORE19</v>
      </c>
      <c r="P1893" s="4" t="str">
        <f>VLOOKUP(O1893,Cleaned_StoreTable!$A:$F,2,FALSE())</f>
        <v>Mann-Austin</v>
      </c>
      <c r="Q1893" s="4" t="str">
        <f>VLOOKUP(O1893,Cleaned_StoreTable!$A:$F,3,FALSE())</f>
        <v>East</v>
      </c>
      <c r="R1893" s="4" t="str">
        <f>VLOOKUP(O1893,Cleaned_StoreTable!$A:$F,5,FALSE())</f>
        <v>Online</v>
      </c>
      <c r="S1893" s="4">
        <f>Cleaned_SalesTable!F1893</f>
        <v>3</v>
      </c>
      <c r="T1893" s="9">
        <f>Cleaned_SalesTable!G1893</f>
        <v>825.33</v>
      </c>
      <c r="U1893" s="8">
        <f>Cleaned_SalesTable!H1893</f>
        <v>0.21</v>
      </c>
      <c r="V1893" s="4" t="str">
        <f>Cleaned_SalesTable!I1893</f>
        <v>Credit Card</v>
      </c>
      <c r="W1893" s="9">
        <f>Cleaned_SalesTable!J1893</f>
        <v>1956.0320999999999</v>
      </c>
      <c r="X1893" s="9">
        <f t="shared" si="176"/>
        <v>856.62</v>
      </c>
      <c r="Y1893" s="9">
        <f t="shared" si="177"/>
        <v>1099.4100000000001</v>
      </c>
      <c r="Z1893" s="10">
        <f t="shared" si="178"/>
        <v>0.56210000000000004</v>
      </c>
      <c r="AA1893" s="4" t="str">
        <f t="shared" si="179"/>
        <v>High Value</v>
      </c>
    </row>
    <row r="1894" spans="1:27" ht="15" customHeight="1" x14ac:dyDescent="0.3">
      <c r="A1894" s="4" t="str">
        <f>Cleaned_SalesTable!A1894</f>
        <v>SALE1892</v>
      </c>
      <c r="B1894" s="26">
        <f>Cleaned_SalesTable!B1894</f>
        <v>45269</v>
      </c>
      <c r="C1894" s="4" t="str">
        <f t="shared" si="174"/>
        <v>Dec-2023</v>
      </c>
      <c r="D1894" s="24">
        <f t="shared" si="175"/>
        <v>2023</v>
      </c>
      <c r="E1894" s="4" t="str">
        <f>Cleaned_SalesTable!C1894</f>
        <v>CUST1059</v>
      </c>
      <c r="F1894" s="4" t="str">
        <f>VLOOKUP(E1894,Cleaned_CustomerTable!$A:$H,2,FALSE())</f>
        <v>Alyssa Vargas</v>
      </c>
      <c r="G1894" s="24">
        <f>VLOOKUP(E1894,Cleaned_CustomerTable!$A:$H,3,FALSE())</f>
        <v>53</v>
      </c>
      <c r="H1894" s="4" t="str">
        <f>VLOOKUP(E1894,Cleaned_CustomerTable!$A:$H,8,FALSE())</f>
        <v>Platinum</v>
      </c>
      <c r="I1894" s="4" t="str">
        <f>VLOOKUP(E1894,Cleaned_CustomerTable!$A:$H,6,FALSE())</f>
        <v>Montana</v>
      </c>
      <c r="J1894" s="4" t="str">
        <f>Cleaned_SalesTable!D1894</f>
        <v>PROD70</v>
      </c>
      <c r="K1894" s="4" t="str">
        <f>VLOOKUP(J1894,Cleaned_ProductTable!$A:$F,2,FALSE())</f>
        <v>Kitchen Storage Rack</v>
      </c>
      <c r="L1894" s="4" t="str">
        <f>VLOOKUP(J1894,Cleaned_ProductTable!$A:$F,3,FALSE())</f>
        <v>Home</v>
      </c>
      <c r="M1894" s="4" t="str">
        <f>VLOOKUP(J1894,Cleaned_ProductTable!$A:$F,4,FALSE())</f>
        <v>Duran Group</v>
      </c>
      <c r="N1894" s="4">
        <f>VLOOKUP(J1894,Cleaned_ProductTable!$A:$F,5,FALSE())</f>
        <v>138.05000000000001</v>
      </c>
      <c r="O1894" s="4" t="str">
        <f>Cleaned_SalesTable!E1894</f>
        <v>STORE14</v>
      </c>
      <c r="P1894" s="4" t="str">
        <f>VLOOKUP(O1894,Cleaned_StoreTable!$A:$F,2,FALSE())</f>
        <v>Mcdonald Inc</v>
      </c>
      <c r="Q1894" s="4" t="str">
        <f>VLOOKUP(O1894,Cleaned_StoreTable!$A:$F,3,FALSE())</f>
        <v>South</v>
      </c>
      <c r="R1894" s="4" t="str">
        <f>VLOOKUP(O1894,Cleaned_StoreTable!$A:$F,5,FALSE())</f>
        <v>Outlet</v>
      </c>
      <c r="S1894" s="4">
        <f>Cleaned_SalesTable!F1894</f>
        <v>2</v>
      </c>
      <c r="T1894" s="9">
        <f>Cleaned_SalesTable!G1894</f>
        <v>47.3</v>
      </c>
      <c r="U1894" s="8">
        <f>Cleaned_SalesTable!H1894</f>
        <v>0.01</v>
      </c>
      <c r="V1894" s="4" t="str">
        <f>Cleaned_SalesTable!I1894</f>
        <v>PayPal</v>
      </c>
      <c r="W1894" s="9">
        <f>Cleaned_SalesTable!J1894</f>
        <v>93.653999999999996</v>
      </c>
      <c r="X1894" s="9">
        <f t="shared" si="176"/>
        <v>276.10000000000002</v>
      </c>
      <c r="Y1894" s="9">
        <f t="shared" si="177"/>
        <v>-182.45</v>
      </c>
      <c r="Z1894" s="10">
        <f t="shared" si="178"/>
        <v>-1.9480999999999999</v>
      </c>
      <c r="AA1894" s="4" t="str">
        <f t="shared" si="179"/>
        <v>Standard</v>
      </c>
    </row>
    <row r="1895" spans="1:27" ht="15" customHeight="1" x14ac:dyDescent="0.3">
      <c r="A1895" s="4" t="str">
        <f>Cleaned_SalesTable!A1895</f>
        <v>SALE1893</v>
      </c>
      <c r="B1895" s="26">
        <f>Cleaned_SalesTable!B1895</f>
        <v>45493</v>
      </c>
      <c r="C1895" s="4" t="str">
        <f t="shared" si="174"/>
        <v>Jul-2024</v>
      </c>
      <c r="D1895" s="24">
        <f t="shared" si="175"/>
        <v>2024</v>
      </c>
      <c r="E1895" s="4" t="str">
        <f>Cleaned_SalesTable!C1895</f>
        <v>CUST1171</v>
      </c>
      <c r="F1895" s="4" t="str">
        <f>VLOOKUP(E1895,Cleaned_CustomerTable!$A:$H,2,FALSE())</f>
        <v>Amy Wilson</v>
      </c>
      <c r="G1895" s="24">
        <f>VLOOKUP(E1895,Cleaned_CustomerTable!$A:$H,3,FALSE())</f>
        <v>44</v>
      </c>
      <c r="H1895" s="4" t="str">
        <f>VLOOKUP(E1895,Cleaned_CustomerTable!$A:$H,8,FALSE())</f>
        <v>Platinum</v>
      </c>
      <c r="I1895" s="4" t="str">
        <f>VLOOKUP(E1895,Cleaned_CustomerTable!$A:$H,6,FALSE())</f>
        <v>Indiana</v>
      </c>
      <c r="J1895" s="4" t="str">
        <f>Cleaned_SalesTable!D1895</f>
        <v>PROD72</v>
      </c>
      <c r="K1895" s="4" t="str">
        <f>VLOOKUP(J1895,Cleaned_ProductTable!$A:$F,2,FALSE())</f>
        <v>Professional Jump Rope</v>
      </c>
      <c r="L1895" s="4" t="str">
        <f>VLOOKUP(J1895,Cleaned_ProductTable!$A:$F,3,FALSE())</f>
        <v>Sports</v>
      </c>
      <c r="M1895" s="4" t="str">
        <f>VLOOKUP(J1895,Cleaned_ProductTable!$A:$F,4,FALSE())</f>
        <v>Davis PLC</v>
      </c>
      <c r="N1895" s="4">
        <f>VLOOKUP(J1895,Cleaned_ProductTable!$A:$F,5,FALSE())</f>
        <v>477.61</v>
      </c>
      <c r="O1895" s="4" t="str">
        <f>Cleaned_SalesTable!E1895</f>
        <v>STORE17</v>
      </c>
      <c r="P1895" s="4" t="str">
        <f>VLOOKUP(O1895,Cleaned_StoreTable!$A:$F,2,FALSE())</f>
        <v>Holloway Ltd</v>
      </c>
      <c r="Q1895" s="4" t="str">
        <f>VLOOKUP(O1895,Cleaned_StoreTable!$A:$F,3,FALSE())</f>
        <v>North</v>
      </c>
      <c r="R1895" s="4" t="str">
        <f>VLOOKUP(O1895,Cleaned_StoreTable!$A:$F,5,FALSE())</f>
        <v>Flagship</v>
      </c>
      <c r="S1895" s="4">
        <f>Cleaned_SalesTable!F1895</f>
        <v>1</v>
      </c>
      <c r="T1895" s="9">
        <f>Cleaned_SalesTable!G1895</f>
        <v>389.12</v>
      </c>
      <c r="U1895" s="8">
        <f>Cleaned_SalesTable!H1895</f>
        <v>0.18</v>
      </c>
      <c r="V1895" s="4" t="str">
        <f>Cleaned_SalesTable!I1895</f>
        <v>PayPal</v>
      </c>
      <c r="W1895" s="9">
        <f>Cleaned_SalesTable!J1895</f>
        <v>319.07839999999999</v>
      </c>
      <c r="X1895" s="9">
        <f t="shared" si="176"/>
        <v>477.61</v>
      </c>
      <c r="Y1895" s="9">
        <f t="shared" si="177"/>
        <v>-158.53</v>
      </c>
      <c r="Z1895" s="10">
        <f t="shared" si="178"/>
        <v>-0.49680000000000002</v>
      </c>
      <c r="AA1895" s="4" t="str">
        <f t="shared" si="179"/>
        <v>Standard</v>
      </c>
    </row>
    <row r="1896" spans="1:27" ht="15" customHeight="1" x14ac:dyDescent="0.3">
      <c r="A1896" s="4" t="str">
        <f>Cleaned_SalesTable!A1896</f>
        <v>SALE1894</v>
      </c>
      <c r="B1896" s="26">
        <f>Cleaned_SalesTable!B1896</f>
        <v>45558</v>
      </c>
      <c r="C1896" s="4" t="str">
        <f t="shared" si="174"/>
        <v>Sep-2024</v>
      </c>
      <c r="D1896" s="24">
        <f t="shared" si="175"/>
        <v>2024</v>
      </c>
      <c r="E1896" s="4" t="str">
        <f>Cleaned_SalesTable!C1896</f>
        <v>CUST1458</v>
      </c>
      <c r="F1896" s="4" t="str">
        <f>VLOOKUP(E1896,Cleaned_CustomerTable!$A:$H,2,FALSE())</f>
        <v>Kelly Garrett</v>
      </c>
      <c r="G1896" s="24">
        <f>VLOOKUP(E1896,Cleaned_CustomerTable!$A:$H,3,FALSE())</f>
        <v>62</v>
      </c>
      <c r="H1896" s="4" t="str">
        <f>VLOOKUP(E1896,Cleaned_CustomerTable!$A:$H,8,FALSE())</f>
        <v>Silver</v>
      </c>
      <c r="I1896" s="4" t="str">
        <f>VLOOKUP(E1896,Cleaned_CustomerTable!$A:$H,6,FALSE())</f>
        <v>Pennsylvania</v>
      </c>
      <c r="J1896" s="4" t="str">
        <f>Cleaned_SalesTable!D1896</f>
        <v>PROD82</v>
      </c>
      <c r="K1896" s="4" t="str">
        <f>VLOOKUP(J1896,Cleaned_ProductTable!$A:$F,2,FALSE())</f>
        <v>Fitness Resistance Bands</v>
      </c>
      <c r="L1896" s="4" t="str">
        <f>VLOOKUP(J1896,Cleaned_ProductTable!$A:$F,3,FALSE())</f>
        <v>Sports</v>
      </c>
      <c r="M1896" s="4" t="str">
        <f>VLOOKUP(J1896,Cleaned_ProductTable!$A:$F,4,FALSE())</f>
        <v>Reese-Watson</v>
      </c>
      <c r="N1896" s="4">
        <f>VLOOKUP(J1896,Cleaned_ProductTable!$A:$F,5,FALSE())</f>
        <v>152.91999999999999</v>
      </c>
      <c r="O1896" s="4" t="str">
        <f>Cleaned_SalesTable!E1896</f>
        <v>STORE18</v>
      </c>
      <c r="P1896" s="4" t="str">
        <f>VLOOKUP(O1896,Cleaned_StoreTable!$A:$F,2,FALSE())</f>
        <v>Guerrero-Schmitt</v>
      </c>
      <c r="Q1896" s="4" t="str">
        <f>VLOOKUP(O1896,Cleaned_StoreTable!$A:$F,3,FALSE())</f>
        <v>East</v>
      </c>
      <c r="R1896" s="4" t="str">
        <f>VLOOKUP(O1896,Cleaned_StoreTable!$A:$F,5,FALSE())</f>
        <v>Flagship</v>
      </c>
      <c r="S1896" s="4">
        <f>Cleaned_SalesTable!F1896</f>
        <v>3</v>
      </c>
      <c r="T1896" s="9">
        <f>Cleaned_SalesTable!G1896</f>
        <v>543.83000000000004</v>
      </c>
      <c r="U1896" s="8">
        <f>Cleaned_SalesTable!H1896</f>
        <v>0.05</v>
      </c>
      <c r="V1896" s="4" t="str">
        <f>Cleaned_SalesTable!I1896</f>
        <v>Credit Card</v>
      </c>
      <c r="W1896" s="9">
        <f>Cleaned_SalesTable!J1896</f>
        <v>1549.9155000000001</v>
      </c>
      <c r="X1896" s="9">
        <f t="shared" si="176"/>
        <v>458.76</v>
      </c>
      <c r="Y1896" s="9">
        <f t="shared" si="177"/>
        <v>1091.1600000000001</v>
      </c>
      <c r="Z1896" s="10">
        <f t="shared" si="178"/>
        <v>0.70399999999999996</v>
      </c>
      <c r="AA1896" s="4" t="str">
        <f t="shared" si="179"/>
        <v>High Value</v>
      </c>
    </row>
    <row r="1897" spans="1:27" ht="15" customHeight="1" x14ac:dyDescent="0.3">
      <c r="A1897" s="4" t="str">
        <f>Cleaned_SalesTable!A1897</f>
        <v>SALE1895</v>
      </c>
      <c r="B1897" s="26">
        <f>Cleaned_SalesTable!B1897</f>
        <v>45423</v>
      </c>
      <c r="C1897" s="4" t="str">
        <f t="shared" si="174"/>
        <v>May-2024</v>
      </c>
      <c r="D1897" s="24">
        <f t="shared" si="175"/>
        <v>2024</v>
      </c>
      <c r="E1897" s="4" t="str">
        <f>Cleaned_SalesTable!C1897</f>
        <v>CUST1024</v>
      </c>
      <c r="F1897" s="4" t="str">
        <f>VLOOKUP(E1897,Cleaned_CustomerTable!$A:$H,2,FALSE())</f>
        <v>Heather Collins</v>
      </c>
      <c r="G1897" s="24">
        <f>VLOOKUP(E1897,Cleaned_CustomerTable!$A:$H,3,FALSE())</f>
        <v>40</v>
      </c>
      <c r="H1897" s="4" t="str">
        <f>VLOOKUP(E1897,Cleaned_CustomerTable!$A:$H,8,FALSE())</f>
        <v>Platinum</v>
      </c>
      <c r="I1897" s="4" t="str">
        <f>VLOOKUP(E1897,Cleaned_CustomerTable!$A:$H,6,FALSE())</f>
        <v>Idaho</v>
      </c>
      <c r="J1897" s="4" t="str">
        <f>Cleaned_SalesTable!D1897</f>
        <v>PROD14</v>
      </c>
      <c r="K1897" s="4" t="str">
        <f>VLOOKUP(J1897,Cleaned_ProductTable!$A:$F,2,FALSE())</f>
        <v>Decorative Wall Mirror</v>
      </c>
      <c r="L1897" s="4" t="str">
        <f>VLOOKUP(J1897,Cleaned_ProductTable!$A:$F,3,FALSE())</f>
        <v>Home</v>
      </c>
      <c r="M1897" s="4" t="str">
        <f>VLOOKUP(J1897,Cleaned_ProductTable!$A:$F,4,FALSE())</f>
        <v>Luna, Anderson and Bowman</v>
      </c>
      <c r="N1897" s="4">
        <f>VLOOKUP(J1897,Cleaned_ProductTable!$A:$F,5,FALSE())</f>
        <v>48.01</v>
      </c>
      <c r="O1897" s="4" t="str">
        <f>Cleaned_SalesTable!E1897</f>
        <v>STORE1</v>
      </c>
      <c r="P1897" s="4" t="str">
        <f>VLOOKUP(O1897,Cleaned_StoreTable!$A:$F,2,FALSE())</f>
        <v>Martinez, Adkins and Johnson</v>
      </c>
      <c r="Q1897" s="4" t="str">
        <f>VLOOKUP(O1897,Cleaned_StoreTable!$A:$F,3,FALSE())</f>
        <v>North</v>
      </c>
      <c r="R1897" s="4" t="str">
        <f>VLOOKUP(O1897,Cleaned_StoreTable!$A:$F,5,FALSE())</f>
        <v>Flagship</v>
      </c>
      <c r="S1897" s="4">
        <f>Cleaned_SalesTable!F1897</f>
        <v>2</v>
      </c>
      <c r="T1897" s="9">
        <f>Cleaned_SalesTable!G1897</f>
        <v>660.27</v>
      </c>
      <c r="U1897" s="8">
        <f>Cleaned_SalesTable!H1897</f>
        <v>0.01</v>
      </c>
      <c r="V1897" s="4" t="str">
        <f>Cleaned_SalesTable!I1897</f>
        <v>PayPal</v>
      </c>
      <c r="W1897" s="9">
        <f>Cleaned_SalesTable!J1897</f>
        <v>1307.3345999999999</v>
      </c>
      <c r="X1897" s="9">
        <f t="shared" si="176"/>
        <v>96.02</v>
      </c>
      <c r="Y1897" s="9">
        <f t="shared" si="177"/>
        <v>1211.31</v>
      </c>
      <c r="Z1897" s="10">
        <f t="shared" si="178"/>
        <v>0.92649999999999999</v>
      </c>
      <c r="AA1897" s="4" t="str">
        <f t="shared" si="179"/>
        <v>High Value</v>
      </c>
    </row>
    <row r="1898" spans="1:27" ht="15" customHeight="1" x14ac:dyDescent="0.3">
      <c r="A1898" s="4" t="str">
        <f>Cleaned_SalesTable!A1898</f>
        <v>SALE1896</v>
      </c>
      <c r="B1898" s="26">
        <f>Cleaned_SalesTable!B1898</f>
        <v>45780</v>
      </c>
      <c r="C1898" s="4" t="str">
        <f t="shared" si="174"/>
        <v>May-2025</v>
      </c>
      <c r="D1898" s="24">
        <f t="shared" si="175"/>
        <v>2025</v>
      </c>
      <c r="E1898" s="4" t="str">
        <f>Cleaned_SalesTable!C1898</f>
        <v>CUST1434</v>
      </c>
      <c r="F1898" s="4" t="str">
        <f>VLOOKUP(E1898,Cleaned_CustomerTable!$A:$H,2,FALSE())</f>
        <v>Monique Castro</v>
      </c>
      <c r="G1898" s="24">
        <f>VLOOKUP(E1898,Cleaned_CustomerTable!$A:$H,3,FALSE())</f>
        <v>48</v>
      </c>
      <c r="H1898" s="4" t="str">
        <f>VLOOKUP(E1898,Cleaned_CustomerTable!$A:$H,8,FALSE())</f>
        <v>Gold</v>
      </c>
      <c r="I1898" s="4" t="str">
        <f>VLOOKUP(E1898,Cleaned_CustomerTable!$A:$H,6,FALSE())</f>
        <v>Indiana</v>
      </c>
      <c r="J1898" s="4" t="str">
        <f>Cleaned_SalesTable!D1898</f>
        <v>PROD13</v>
      </c>
      <c r="K1898" s="4" t="str">
        <f>VLOOKUP(J1898,Cleaned_ProductTable!$A:$F,2,FALSE())</f>
        <v>USB-C Fast Charger</v>
      </c>
      <c r="L1898" s="4" t="str">
        <f>VLOOKUP(J1898,Cleaned_ProductTable!$A:$F,3,FALSE())</f>
        <v>Electronics</v>
      </c>
      <c r="M1898" s="4" t="str">
        <f>VLOOKUP(J1898,Cleaned_ProductTable!$A:$F,4,FALSE())</f>
        <v>Dawson-Perkins</v>
      </c>
      <c r="N1898" s="4">
        <f>VLOOKUP(J1898,Cleaned_ProductTable!$A:$F,5,FALSE())</f>
        <v>242.23</v>
      </c>
      <c r="O1898" s="4" t="str">
        <f>Cleaned_SalesTable!E1898</f>
        <v>STORE8</v>
      </c>
      <c r="P1898" s="4" t="str">
        <f>VLOOKUP(O1898,Cleaned_StoreTable!$A:$F,2,FALSE())</f>
        <v>Bean, Jones and Park</v>
      </c>
      <c r="Q1898" s="4" t="str">
        <f>VLOOKUP(O1898,Cleaned_StoreTable!$A:$F,3,FALSE())</f>
        <v>West</v>
      </c>
      <c r="R1898" s="4" t="str">
        <f>VLOOKUP(O1898,Cleaned_StoreTable!$A:$F,5,FALSE())</f>
        <v>Online</v>
      </c>
      <c r="S1898" s="4">
        <f>Cleaned_SalesTable!F1898</f>
        <v>4</v>
      </c>
      <c r="T1898" s="9">
        <f>Cleaned_SalesTable!G1898</f>
        <v>729.31</v>
      </c>
      <c r="U1898" s="8">
        <f>Cleaned_SalesTable!H1898</f>
        <v>0.03</v>
      </c>
      <c r="V1898" s="4" t="str">
        <f>Cleaned_SalesTable!I1898</f>
        <v>Credit Card</v>
      </c>
      <c r="W1898" s="9">
        <f>Cleaned_SalesTable!J1898</f>
        <v>2829.7228</v>
      </c>
      <c r="X1898" s="9">
        <f t="shared" si="176"/>
        <v>968.92</v>
      </c>
      <c r="Y1898" s="9">
        <f t="shared" si="177"/>
        <v>1860.8</v>
      </c>
      <c r="Z1898" s="10">
        <f t="shared" si="178"/>
        <v>0.65759999999999996</v>
      </c>
      <c r="AA1898" s="4" t="str">
        <f t="shared" si="179"/>
        <v>High Value</v>
      </c>
    </row>
    <row r="1899" spans="1:27" ht="15" customHeight="1" x14ac:dyDescent="0.3">
      <c r="A1899" s="4" t="str">
        <f>Cleaned_SalesTable!A1899</f>
        <v>SALE1897</v>
      </c>
      <c r="B1899" s="26">
        <f>Cleaned_SalesTable!B1899</f>
        <v>45345</v>
      </c>
      <c r="C1899" s="4" t="str">
        <f t="shared" si="174"/>
        <v>Feb-2024</v>
      </c>
      <c r="D1899" s="24">
        <f t="shared" si="175"/>
        <v>2024</v>
      </c>
      <c r="E1899" s="4" t="str">
        <f>Cleaned_SalesTable!C1899</f>
        <v>CUST1421</v>
      </c>
      <c r="F1899" s="4" t="str">
        <f>VLOOKUP(E1899,Cleaned_CustomerTable!$A:$H,2,FALSE())</f>
        <v>Holly Robinson</v>
      </c>
      <c r="G1899" s="24">
        <f>VLOOKUP(E1899,Cleaned_CustomerTable!$A:$H,3,FALSE())</f>
        <v>45</v>
      </c>
      <c r="H1899" s="4" t="str">
        <f>VLOOKUP(E1899,Cleaned_CustomerTable!$A:$H,8,FALSE())</f>
        <v>Platinum</v>
      </c>
      <c r="I1899" s="4" t="str">
        <f>VLOOKUP(E1899,Cleaned_CustomerTable!$A:$H,6,FALSE())</f>
        <v>Washington</v>
      </c>
      <c r="J1899" s="4" t="str">
        <f>Cleaned_SalesTable!D1899</f>
        <v>PROD87</v>
      </c>
      <c r="K1899" s="4" t="str">
        <f>VLOOKUP(J1899,Cleaned_ProductTable!$A:$F,2,FALSE())</f>
        <v>LED Bedside Lamp</v>
      </c>
      <c r="L1899" s="4" t="str">
        <f>VLOOKUP(J1899,Cleaned_ProductTable!$A:$F,3,FALSE())</f>
        <v>Home</v>
      </c>
      <c r="M1899" s="4" t="str">
        <f>VLOOKUP(J1899,Cleaned_ProductTable!$A:$F,4,FALSE())</f>
        <v>Aguilar, Horton and Lewis</v>
      </c>
      <c r="N1899" s="4">
        <f>VLOOKUP(J1899,Cleaned_ProductTable!$A:$F,5,FALSE())</f>
        <v>371.38</v>
      </c>
      <c r="O1899" s="4" t="str">
        <f>Cleaned_SalesTable!E1899</f>
        <v>STORE6</v>
      </c>
      <c r="P1899" s="4" t="str">
        <f>VLOOKUP(O1899,Cleaned_StoreTable!$A:$F,2,FALSE())</f>
        <v>Benson-Elliott</v>
      </c>
      <c r="Q1899" s="4" t="str">
        <f>VLOOKUP(O1899,Cleaned_StoreTable!$A:$F,3,FALSE())</f>
        <v>East</v>
      </c>
      <c r="R1899" s="4" t="str">
        <f>VLOOKUP(O1899,Cleaned_StoreTable!$A:$F,5,FALSE())</f>
        <v>Online</v>
      </c>
      <c r="S1899" s="4">
        <f>Cleaned_SalesTable!F1899</f>
        <v>2</v>
      </c>
      <c r="T1899" s="9">
        <f>Cleaned_SalesTable!G1899</f>
        <v>152.91</v>
      </c>
      <c r="U1899" s="8">
        <f>Cleaned_SalesTable!H1899</f>
        <v>0.24</v>
      </c>
      <c r="V1899" s="4" t="str">
        <f>Cleaned_SalesTable!I1899</f>
        <v>PayPal</v>
      </c>
      <c r="W1899" s="9">
        <f>Cleaned_SalesTable!J1899</f>
        <v>232.42320000000001</v>
      </c>
      <c r="X1899" s="9">
        <f t="shared" si="176"/>
        <v>742.76</v>
      </c>
      <c r="Y1899" s="9">
        <f t="shared" si="177"/>
        <v>-510.34</v>
      </c>
      <c r="Z1899" s="10">
        <f t="shared" si="178"/>
        <v>-2.1957</v>
      </c>
      <c r="AA1899" s="4" t="str">
        <f t="shared" si="179"/>
        <v>Standard</v>
      </c>
    </row>
    <row r="1900" spans="1:27" ht="15" customHeight="1" x14ac:dyDescent="0.3">
      <c r="A1900" s="4" t="str">
        <f>Cleaned_SalesTable!A1900</f>
        <v>SALE1898</v>
      </c>
      <c r="B1900" s="26">
        <f>Cleaned_SalesTable!B1900</f>
        <v>45344</v>
      </c>
      <c r="C1900" s="4" t="str">
        <f t="shared" si="174"/>
        <v>Feb-2024</v>
      </c>
      <c r="D1900" s="24">
        <f t="shared" si="175"/>
        <v>2024</v>
      </c>
      <c r="E1900" s="4" t="str">
        <f>Cleaned_SalesTable!C1900</f>
        <v>CUST1461</v>
      </c>
      <c r="F1900" s="4" t="str">
        <f>VLOOKUP(E1900,Cleaned_CustomerTable!$A:$H,2,FALSE())</f>
        <v>Paul Cox</v>
      </c>
      <c r="G1900" s="24">
        <f>VLOOKUP(E1900,Cleaned_CustomerTable!$A:$H,3,FALSE())</f>
        <v>60</v>
      </c>
      <c r="H1900" s="4" t="str">
        <f>VLOOKUP(E1900,Cleaned_CustomerTable!$A:$H,8,FALSE())</f>
        <v>Silver</v>
      </c>
      <c r="I1900" s="4" t="str">
        <f>VLOOKUP(E1900,Cleaned_CustomerTable!$A:$H,6,FALSE())</f>
        <v>Kansas</v>
      </c>
      <c r="J1900" s="4" t="str">
        <f>Cleaned_SalesTable!D1900</f>
        <v>PROD74</v>
      </c>
      <c r="K1900" s="4" t="str">
        <f>VLOOKUP(J1900,Cleaned_ProductTable!$A:$F,2,FALSE())</f>
        <v>Bluetooth Car Audio System</v>
      </c>
      <c r="L1900" s="4" t="str">
        <f>VLOOKUP(J1900,Cleaned_ProductTable!$A:$F,3,FALSE())</f>
        <v>Electronics</v>
      </c>
      <c r="M1900" s="4" t="str">
        <f>VLOOKUP(J1900,Cleaned_ProductTable!$A:$F,4,FALSE())</f>
        <v>Bruce-Bowen</v>
      </c>
      <c r="N1900" s="4">
        <f>VLOOKUP(J1900,Cleaned_ProductTable!$A:$F,5,FALSE())</f>
        <v>403.71</v>
      </c>
      <c r="O1900" s="4" t="str">
        <f>Cleaned_SalesTable!E1900</f>
        <v>STORE15</v>
      </c>
      <c r="P1900" s="4" t="str">
        <f>VLOOKUP(O1900,Cleaned_StoreTable!$A:$F,2,FALSE())</f>
        <v>Shelton PLC</v>
      </c>
      <c r="Q1900" s="4" t="str">
        <f>VLOOKUP(O1900,Cleaned_StoreTable!$A:$F,3,FALSE())</f>
        <v>North</v>
      </c>
      <c r="R1900" s="4" t="str">
        <f>VLOOKUP(O1900,Cleaned_StoreTable!$A:$F,5,FALSE())</f>
        <v>Flagship</v>
      </c>
      <c r="S1900" s="4">
        <f>Cleaned_SalesTable!F1900</f>
        <v>4</v>
      </c>
      <c r="T1900" s="9">
        <f>Cleaned_SalesTable!G1900</f>
        <v>592.14</v>
      </c>
      <c r="U1900" s="8">
        <f>Cleaned_SalesTable!H1900</f>
        <v>0.12</v>
      </c>
      <c r="V1900" s="4" t="str">
        <f>Cleaned_SalesTable!I1900</f>
        <v>COD</v>
      </c>
      <c r="W1900" s="9">
        <f>Cleaned_SalesTable!J1900</f>
        <v>2084.3328000000001</v>
      </c>
      <c r="X1900" s="9">
        <f t="shared" si="176"/>
        <v>1614.84</v>
      </c>
      <c r="Y1900" s="9">
        <f t="shared" si="177"/>
        <v>469.49</v>
      </c>
      <c r="Z1900" s="10">
        <f t="shared" si="178"/>
        <v>0.22520000000000001</v>
      </c>
      <c r="AA1900" s="4" t="str">
        <f t="shared" si="179"/>
        <v>High Value</v>
      </c>
    </row>
    <row r="1901" spans="1:27" ht="15" customHeight="1" x14ac:dyDescent="0.3">
      <c r="A1901" s="4" t="str">
        <f>Cleaned_SalesTable!A1901</f>
        <v>SALE1899</v>
      </c>
      <c r="B1901" s="26">
        <f>Cleaned_SalesTable!B1901</f>
        <v>45525</v>
      </c>
      <c r="C1901" s="4" t="str">
        <f t="shared" si="174"/>
        <v>Aug-2024</v>
      </c>
      <c r="D1901" s="24">
        <f t="shared" si="175"/>
        <v>2024</v>
      </c>
      <c r="E1901" s="4" t="str">
        <f>Cleaned_SalesTable!C1901</f>
        <v>CUST1062</v>
      </c>
      <c r="F1901" s="4" t="str">
        <f>VLOOKUP(E1901,Cleaned_CustomerTable!$A:$H,2,FALSE())</f>
        <v>James Bean</v>
      </c>
      <c r="G1901" s="24">
        <f>VLOOKUP(E1901,Cleaned_CustomerTable!$A:$H,3,FALSE())</f>
        <v>50</v>
      </c>
      <c r="H1901" s="4" t="str">
        <f>VLOOKUP(E1901,Cleaned_CustomerTable!$A:$H,8,FALSE())</f>
        <v>Bronze</v>
      </c>
      <c r="I1901" s="4" t="str">
        <f>VLOOKUP(E1901,Cleaned_CustomerTable!$A:$H,6,FALSE())</f>
        <v>New Mexico</v>
      </c>
      <c r="J1901" s="4" t="str">
        <f>Cleaned_SalesTable!D1901</f>
        <v>PROD78</v>
      </c>
      <c r="K1901" s="4" t="str">
        <f>VLOOKUP(J1901,Cleaned_ProductTable!$A:$F,2,FALSE())</f>
        <v>Essential Oil Diffuser</v>
      </c>
      <c r="L1901" s="4" t="str">
        <f>VLOOKUP(J1901,Cleaned_ProductTable!$A:$F,3,FALSE())</f>
        <v>Home</v>
      </c>
      <c r="M1901" s="4" t="str">
        <f>VLOOKUP(J1901,Cleaned_ProductTable!$A:$F,4,FALSE())</f>
        <v>Hernandez Inc</v>
      </c>
      <c r="N1901" s="4">
        <f>VLOOKUP(J1901,Cleaned_ProductTable!$A:$F,5,FALSE())</f>
        <v>325.26</v>
      </c>
      <c r="O1901" s="4" t="str">
        <f>Cleaned_SalesTable!E1901</f>
        <v>STORE12</v>
      </c>
      <c r="P1901" s="4" t="str">
        <f>VLOOKUP(O1901,Cleaned_StoreTable!$A:$F,2,FALSE())</f>
        <v>Thomas, Bridges and Harris</v>
      </c>
      <c r="Q1901" s="4" t="str">
        <f>VLOOKUP(O1901,Cleaned_StoreTable!$A:$F,3,FALSE())</f>
        <v>North</v>
      </c>
      <c r="R1901" s="4" t="str">
        <f>VLOOKUP(O1901,Cleaned_StoreTable!$A:$F,5,FALSE())</f>
        <v>Online</v>
      </c>
      <c r="S1901" s="4">
        <f>Cleaned_SalesTable!F1901</f>
        <v>1</v>
      </c>
      <c r="T1901" s="9">
        <f>Cleaned_SalesTable!G1901</f>
        <v>984.37</v>
      </c>
      <c r="U1901" s="8">
        <f>Cleaned_SalesTable!H1901</f>
        <v>0</v>
      </c>
      <c r="V1901" s="4" t="str">
        <f>Cleaned_SalesTable!I1901</f>
        <v>PayPal</v>
      </c>
      <c r="W1901" s="9">
        <f>Cleaned_SalesTable!J1901</f>
        <v>984.37</v>
      </c>
      <c r="X1901" s="9">
        <f t="shared" si="176"/>
        <v>325.26</v>
      </c>
      <c r="Y1901" s="9">
        <f t="shared" si="177"/>
        <v>659.11</v>
      </c>
      <c r="Z1901" s="10">
        <f t="shared" si="178"/>
        <v>0.66959999999999997</v>
      </c>
      <c r="AA1901" s="4" t="str">
        <f t="shared" si="179"/>
        <v>Standard</v>
      </c>
    </row>
    <row r="1902" spans="1:27" ht="15" customHeight="1" x14ac:dyDescent="0.3">
      <c r="A1902" s="4" t="str">
        <f>Cleaned_SalesTable!A1902</f>
        <v>SALE1900</v>
      </c>
      <c r="B1902" s="26">
        <f>Cleaned_SalesTable!B1902</f>
        <v>45329</v>
      </c>
      <c r="C1902" s="4" t="str">
        <f t="shared" si="174"/>
        <v>Feb-2024</v>
      </c>
      <c r="D1902" s="24">
        <f t="shared" si="175"/>
        <v>2024</v>
      </c>
      <c r="E1902" s="4" t="str">
        <f>Cleaned_SalesTable!C1902</f>
        <v>CUST1292</v>
      </c>
      <c r="F1902" s="4" t="str">
        <f>VLOOKUP(E1902,Cleaned_CustomerTable!$A:$H,2,FALSE())</f>
        <v>Ricardo Jones</v>
      </c>
      <c r="G1902" s="24">
        <f>VLOOKUP(E1902,Cleaned_CustomerTable!$A:$H,3,FALSE())</f>
        <v>30</v>
      </c>
      <c r="H1902" s="4" t="str">
        <f>VLOOKUP(E1902,Cleaned_CustomerTable!$A:$H,8,FALSE())</f>
        <v>Silver</v>
      </c>
      <c r="I1902" s="4" t="str">
        <f>VLOOKUP(E1902,Cleaned_CustomerTable!$A:$H,6,FALSE())</f>
        <v>Minnesota</v>
      </c>
      <c r="J1902" s="4" t="str">
        <f>Cleaned_SalesTable!D1902</f>
        <v>PROD1</v>
      </c>
      <c r="K1902" s="4" t="str">
        <f>VLOOKUP(J1902,Cleaned_ProductTable!$A:$F,2,FALSE())</f>
        <v>Men's Graphic T-Shirt</v>
      </c>
      <c r="L1902" s="4" t="str">
        <f>VLOOKUP(J1902,Cleaned_ProductTable!$A:$F,3,FALSE())</f>
        <v>Clothing</v>
      </c>
      <c r="M1902" s="4" t="str">
        <f>VLOOKUP(J1902,Cleaned_ProductTable!$A:$F,4,FALSE())</f>
        <v>Terry-Moore</v>
      </c>
      <c r="N1902" s="4">
        <f>VLOOKUP(J1902,Cleaned_ProductTable!$A:$F,5,FALSE())</f>
        <v>342.56</v>
      </c>
      <c r="O1902" s="4" t="str">
        <f>Cleaned_SalesTable!E1902</f>
        <v>STORE12</v>
      </c>
      <c r="P1902" s="4" t="str">
        <f>VLOOKUP(O1902,Cleaned_StoreTable!$A:$F,2,FALSE())</f>
        <v>Thomas, Bridges and Harris</v>
      </c>
      <c r="Q1902" s="4" t="str">
        <f>VLOOKUP(O1902,Cleaned_StoreTable!$A:$F,3,FALSE())</f>
        <v>North</v>
      </c>
      <c r="R1902" s="4" t="str">
        <f>VLOOKUP(O1902,Cleaned_StoreTable!$A:$F,5,FALSE())</f>
        <v>Online</v>
      </c>
      <c r="S1902" s="4">
        <f>Cleaned_SalesTable!F1902</f>
        <v>2</v>
      </c>
      <c r="T1902" s="9">
        <f>Cleaned_SalesTable!G1902</f>
        <v>237.59</v>
      </c>
      <c r="U1902" s="8">
        <f>Cleaned_SalesTable!H1902</f>
        <v>0.12</v>
      </c>
      <c r="V1902" s="4" t="str">
        <f>Cleaned_SalesTable!I1902</f>
        <v>Credit Card</v>
      </c>
      <c r="W1902" s="9">
        <f>Cleaned_SalesTable!J1902</f>
        <v>418.15839999999997</v>
      </c>
      <c r="X1902" s="9">
        <f t="shared" si="176"/>
        <v>685.12</v>
      </c>
      <c r="Y1902" s="9">
        <f t="shared" si="177"/>
        <v>-266.95999999999998</v>
      </c>
      <c r="Z1902" s="10">
        <f t="shared" si="178"/>
        <v>-0.63839999999999997</v>
      </c>
      <c r="AA1902" s="4" t="str">
        <f t="shared" si="179"/>
        <v>Standard</v>
      </c>
    </row>
    <row r="1903" spans="1:27" ht="15" customHeight="1" x14ac:dyDescent="0.3">
      <c r="A1903" s="4" t="str">
        <f>Cleaned_SalesTable!A1903</f>
        <v>SALE1901</v>
      </c>
      <c r="B1903" s="26">
        <f>Cleaned_SalesTable!B1903</f>
        <v>45250</v>
      </c>
      <c r="C1903" s="4" t="str">
        <f t="shared" si="174"/>
        <v>Nov-2023</v>
      </c>
      <c r="D1903" s="24">
        <f t="shared" si="175"/>
        <v>2023</v>
      </c>
      <c r="E1903" s="4" t="str">
        <f>Cleaned_SalesTable!C1903</f>
        <v>CUST1431</v>
      </c>
      <c r="F1903" s="4" t="str">
        <f>VLOOKUP(E1903,Cleaned_CustomerTable!$A:$H,2,FALSE())</f>
        <v>John Smith</v>
      </c>
      <c r="G1903" s="24">
        <f>VLOOKUP(E1903,Cleaned_CustomerTable!$A:$H,3,FALSE())</f>
        <v>27</v>
      </c>
      <c r="H1903" s="4" t="str">
        <f>VLOOKUP(E1903,Cleaned_CustomerTable!$A:$H,8,FALSE())</f>
        <v>Platinum</v>
      </c>
      <c r="I1903" s="4" t="str">
        <f>VLOOKUP(E1903,Cleaned_CustomerTable!$A:$H,6,FALSE())</f>
        <v>California</v>
      </c>
      <c r="J1903" s="4" t="str">
        <f>Cleaned_SalesTable!D1903</f>
        <v>PROD25</v>
      </c>
      <c r="K1903" s="4" t="str">
        <f>VLOOKUP(J1903,Cleaned_ProductTable!$A:$F,2,FALSE())</f>
        <v>Women's Scarf Set</v>
      </c>
      <c r="L1903" s="4" t="str">
        <f>VLOOKUP(J1903,Cleaned_ProductTable!$A:$F,3,FALSE())</f>
        <v>Clothing</v>
      </c>
      <c r="M1903" s="4" t="str">
        <f>VLOOKUP(J1903,Cleaned_ProductTable!$A:$F,4,FALSE())</f>
        <v>Brown and Sons</v>
      </c>
      <c r="N1903" s="4">
        <f>VLOOKUP(J1903,Cleaned_ProductTable!$A:$F,5,FALSE())</f>
        <v>174.02</v>
      </c>
      <c r="O1903" s="4" t="str">
        <f>Cleaned_SalesTable!E1903</f>
        <v>STORE8</v>
      </c>
      <c r="P1903" s="4" t="str">
        <f>VLOOKUP(O1903,Cleaned_StoreTable!$A:$F,2,FALSE())</f>
        <v>Bean, Jones and Park</v>
      </c>
      <c r="Q1903" s="4" t="str">
        <f>VLOOKUP(O1903,Cleaned_StoreTable!$A:$F,3,FALSE())</f>
        <v>West</v>
      </c>
      <c r="R1903" s="4" t="str">
        <f>VLOOKUP(O1903,Cleaned_StoreTable!$A:$F,5,FALSE())</f>
        <v>Online</v>
      </c>
      <c r="S1903" s="4">
        <f>Cleaned_SalesTable!F1903</f>
        <v>1</v>
      </c>
      <c r="T1903" s="9">
        <f>Cleaned_SalesTable!G1903</f>
        <v>52.06</v>
      </c>
      <c r="U1903" s="8">
        <f>Cleaned_SalesTable!H1903</f>
        <v>0.27</v>
      </c>
      <c r="V1903" s="4" t="str">
        <f>Cleaned_SalesTable!I1903</f>
        <v>COD</v>
      </c>
      <c r="W1903" s="9">
        <f>Cleaned_SalesTable!J1903</f>
        <v>38.003799999999998</v>
      </c>
      <c r="X1903" s="9">
        <f t="shared" si="176"/>
        <v>174.02</v>
      </c>
      <c r="Y1903" s="9">
        <f t="shared" si="177"/>
        <v>-136.02000000000001</v>
      </c>
      <c r="Z1903" s="10">
        <f t="shared" si="178"/>
        <v>-3.5790999999999999</v>
      </c>
      <c r="AA1903" s="4" t="str">
        <f t="shared" si="179"/>
        <v>Standard</v>
      </c>
    </row>
    <row r="1904" spans="1:27" ht="15" customHeight="1" x14ac:dyDescent="0.3">
      <c r="A1904" s="4" t="str">
        <f>Cleaned_SalesTable!A1904</f>
        <v>SALE1902</v>
      </c>
      <c r="B1904" s="26">
        <f>Cleaned_SalesTable!B1904</f>
        <v>45691</v>
      </c>
      <c r="C1904" s="4" t="str">
        <f t="shared" si="174"/>
        <v>Feb-2025</v>
      </c>
      <c r="D1904" s="24">
        <f t="shared" si="175"/>
        <v>2025</v>
      </c>
      <c r="E1904" s="4" t="str">
        <f>Cleaned_SalesTable!C1904</f>
        <v>CUST1455</v>
      </c>
      <c r="F1904" s="4" t="str">
        <f>VLOOKUP(E1904,Cleaned_CustomerTable!$A:$H,2,FALSE())</f>
        <v>Tyler Weber</v>
      </c>
      <c r="G1904" s="24">
        <f>VLOOKUP(E1904,Cleaned_CustomerTable!$A:$H,3,FALSE())</f>
        <v>54</v>
      </c>
      <c r="H1904" s="4" t="str">
        <f>VLOOKUP(E1904,Cleaned_CustomerTable!$A:$H,8,FALSE())</f>
        <v>Gold</v>
      </c>
      <c r="I1904" s="4" t="str">
        <f>VLOOKUP(E1904,Cleaned_CustomerTable!$A:$H,6,FALSE())</f>
        <v>Illinois</v>
      </c>
      <c r="J1904" s="4" t="str">
        <f>Cleaned_SalesTable!D1904</f>
        <v>PROD3</v>
      </c>
      <c r="K1904" s="4" t="str">
        <f>VLOOKUP(J1904,Cleaned_ProductTable!$A:$F,2,FALSE())</f>
        <v>Men's Running Jacket</v>
      </c>
      <c r="L1904" s="4" t="str">
        <f>VLOOKUP(J1904,Cleaned_ProductTable!$A:$F,3,FALSE())</f>
        <v>Clothing</v>
      </c>
      <c r="M1904" s="4" t="str">
        <f>VLOOKUP(J1904,Cleaned_ProductTable!$A:$F,4,FALSE())</f>
        <v>Pineda Ltd</v>
      </c>
      <c r="N1904" s="4">
        <f>VLOOKUP(J1904,Cleaned_ProductTable!$A:$F,5,FALSE())</f>
        <v>364.67</v>
      </c>
      <c r="O1904" s="4" t="str">
        <f>Cleaned_SalesTable!E1904</f>
        <v>STORE1</v>
      </c>
      <c r="P1904" s="4" t="str">
        <f>VLOOKUP(O1904,Cleaned_StoreTable!$A:$F,2,FALSE())</f>
        <v>Martinez, Adkins and Johnson</v>
      </c>
      <c r="Q1904" s="4" t="str">
        <f>VLOOKUP(O1904,Cleaned_StoreTable!$A:$F,3,FALSE())</f>
        <v>North</v>
      </c>
      <c r="R1904" s="4" t="str">
        <f>VLOOKUP(O1904,Cleaned_StoreTable!$A:$F,5,FALSE())</f>
        <v>Flagship</v>
      </c>
      <c r="S1904" s="4">
        <f>Cleaned_SalesTable!F1904</f>
        <v>2</v>
      </c>
      <c r="T1904" s="9">
        <f>Cleaned_SalesTable!G1904</f>
        <v>594.63</v>
      </c>
      <c r="U1904" s="8">
        <f>Cleaned_SalesTable!H1904</f>
        <v>0.12</v>
      </c>
      <c r="V1904" s="4" t="str">
        <f>Cleaned_SalesTable!I1904</f>
        <v>Credit Card</v>
      </c>
      <c r="W1904" s="9">
        <f>Cleaned_SalesTable!J1904</f>
        <v>1046.5488</v>
      </c>
      <c r="X1904" s="9">
        <f t="shared" si="176"/>
        <v>729.34</v>
      </c>
      <c r="Y1904" s="9">
        <f t="shared" si="177"/>
        <v>317.20999999999998</v>
      </c>
      <c r="Z1904" s="10">
        <f t="shared" si="178"/>
        <v>0.30309999999999998</v>
      </c>
      <c r="AA1904" s="4" t="str">
        <f t="shared" si="179"/>
        <v>Standard</v>
      </c>
    </row>
    <row r="1905" spans="1:27" ht="15" customHeight="1" x14ac:dyDescent="0.3">
      <c r="A1905" s="4" t="str">
        <f>Cleaned_SalesTable!A1905</f>
        <v>SALE1903</v>
      </c>
      <c r="B1905" s="26">
        <f>Cleaned_SalesTable!B1905</f>
        <v>45644</v>
      </c>
      <c r="C1905" s="4" t="str">
        <f t="shared" si="174"/>
        <v>Dec-2024</v>
      </c>
      <c r="D1905" s="24">
        <f t="shared" si="175"/>
        <v>2024</v>
      </c>
      <c r="E1905" s="4" t="str">
        <f>Cleaned_SalesTable!C1905</f>
        <v>CUST1167</v>
      </c>
      <c r="F1905" s="4" t="str">
        <f>VLOOKUP(E1905,Cleaned_CustomerTable!$A:$H,2,FALSE())</f>
        <v>Antonio Wade</v>
      </c>
      <c r="G1905" s="24">
        <f>VLOOKUP(E1905,Cleaned_CustomerTable!$A:$H,3,FALSE())</f>
        <v>36</v>
      </c>
      <c r="H1905" s="4" t="str">
        <f>VLOOKUP(E1905,Cleaned_CustomerTable!$A:$H,8,FALSE())</f>
        <v>Gold</v>
      </c>
      <c r="I1905" s="4" t="str">
        <f>VLOOKUP(E1905,Cleaned_CustomerTable!$A:$H,6,FALSE())</f>
        <v>Tennessee</v>
      </c>
      <c r="J1905" s="4" t="str">
        <f>Cleaned_SalesTable!D1905</f>
        <v>PROD3</v>
      </c>
      <c r="K1905" s="4" t="str">
        <f>VLOOKUP(J1905,Cleaned_ProductTable!$A:$F,2,FALSE())</f>
        <v>Men's Running Jacket</v>
      </c>
      <c r="L1905" s="4" t="str">
        <f>VLOOKUP(J1905,Cleaned_ProductTable!$A:$F,3,FALSE())</f>
        <v>Clothing</v>
      </c>
      <c r="M1905" s="4" t="str">
        <f>VLOOKUP(J1905,Cleaned_ProductTable!$A:$F,4,FALSE())</f>
        <v>Pineda Ltd</v>
      </c>
      <c r="N1905" s="4">
        <f>VLOOKUP(J1905,Cleaned_ProductTable!$A:$F,5,FALSE())</f>
        <v>364.67</v>
      </c>
      <c r="O1905" s="4" t="str">
        <f>Cleaned_SalesTable!E1905</f>
        <v>STORE0</v>
      </c>
      <c r="P1905" s="4" t="str">
        <f>VLOOKUP(O1905,Cleaned_StoreTable!$A:$F,2,FALSE())</f>
        <v>Rivera-Warner</v>
      </c>
      <c r="Q1905" s="4" t="str">
        <f>VLOOKUP(O1905,Cleaned_StoreTable!$A:$F,3,FALSE())</f>
        <v>East</v>
      </c>
      <c r="R1905" s="4" t="str">
        <f>VLOOKUP(O1905,Cleaned_StoreTable!$A:$F,5,FALSE())</f>
        <v>Flagship</v>
      </c>
      <c r="S1905" s="4">
        <f>Cleaned_SalesTable!F1905</f>
        <v>3</v>
      </c>
      <c r="T1905" s="9">
        <f>Cleaned_SalesTable!G1905</f>
        <v>476.1</v>
      </c>
      <c r="U1905" s="8">
        <f>Cleaned_SalesTable!H1905</f>
        <v>0.05</v>
      </c>
      <c r="V1905" s="4" t="str">
        <f>Cleaned_SalesTable!I1905</f>
        <v>COD</v>
      </c>
      <c r="W1905" s="9">
        <f>Cleaned_SalesTable!J1905</f>
        <v>1356.885</v>
      </c>
      <c r="X1905" s="9">
        <f t="shared" si="176"/>
        <v>1094.01</v>
      </c>
      <c r="Y1905" s="9">
        <f t="shared" si="177"/>
        <v>262.88</v>
      </c>
      <c r="Z1905" s="10">
        <f t="shared" si="178"/>
        <v>0.19370000000000001</v>
      </c>
      <c r="AA1905" s="4" t="str">
        <f t="shared" si="179"/>
        <v>High Value</v>
      </c>
    </row>
    <row r="1906" spans="1:27" ht="15" customHeight="1" x14ac:dyDescent="0.3">
      <c r="A1906" s="4" t="str">
        <f>Cleaned_SalesTable!A1906</f>
        <v>SALE1904</v>
      </c>
      <c r="B1906" s="26">
        <f>Cleaned_SalesTable!B1906</f>
        <v>45514</v>
      </c>
      <c r="C1906" s="4" t="str">
        <f t="shared" si="174"/>
        <v>Aug-2024</v>
      </c>
      <c r="D1906" s="24">
        <f t="shared" si="175"/>
        <v>2024</v>
      </c>
      <c r="E1906" s="4" t="str">
        <f>Cleaned_SalesTable!C1906</f>
        <v>CUST1061</v>
      </c>
      <c r="F1906" s="4" t="str">
        <f>VLOOKUP(E1906,Cleaned_CustomerTable!$A:$H,2,FALSE())</f>
        <v>Kristin Stein</v>
      </c>
      <c r="G1906" s="24">
        <f>VLOOKUP(E1906,Cleaned_CustomerTable!$A:$H,3,FALSE())</f>
        <v>23</v>
      </c>
      <c r="H1906" s="4" t="str">
        <f>VLOOKUP(E1906,Cleaned_CustomerTable!$A:$H,8,FALSE())</f>
        <v>Silver</v>
      </c>
      <c r="I1906" s="4" t="str">
        <f>VLOOKUP(E1906,Cleaned_CustomerTable!$A:$H,6,FALSE())</f>
        <v>Missouri</v>
      </c>
      <c r="J1906" s="4" t="str">
        <f>Cleaned_SalesTable!D1906</f>
        <v>PROD61</v>
      </c>
      <c r="K1906" s="4" t="str">
        <f>VLOOKUP(J1906,Cleaned_ProductTable!$A:$F,2,FALSE())</f>
        <v>Tennis Ball 3-Pack</v>
      </c>
      <c r="L1906" s="4" t="str">
        <f>VLOOKUP(J1906,Cleaned_ProductTable!$A:$F,3,FALSE())</f>
        <v>Sports</v>
      </c>
      <c r="M1906" s="4" t="str">
        <f>VLOOKUP(J1906,Cleaned_ProductTable!$A:$F,4,FALSE())</f>
        <v>Lopez LLC</v>
      </c>
      <c r="N1906" s="4">
        <f>VLOOKUP(J1906,Cleaned_ProductTable!$A:$F,5,FALSE())</f>
        <v>103.45</v>
      </c>
      <c r="O1906" s="4" t="str">
        <f>Cleaned_SalesTable!E1906</f>
        <v>STORE6</v>
      </c>
      <c r="P1906" s="4" t="str">
        <f>VLOOKUP(O1906,Cleaned_StoreTable!$A:$F,2,FALSE())</f>
        <v>Benson-Elliott</v>
      </c>
      <c r="Q1906" s="4" t="str">
        <f>VLOOKUP(O1906,Cleaned_StoreTable!$A:$F,3,FALSE())</f>
        <v>East</v>
      </c>
      <c r="R1906" s="4" t="str">
        <f>VLOOKUP(O1906,Cleaned_StoreTable!$A:$F,5,FALSE())</f>
        <v>Online</v>
      </c>
      <c r="S1906" s="4">
        <f>Cleaned_SalesTable!F1906</f>
        <v>1</v>
      </c>
      <c r="T1906" s="9">
        <f>Cleaned_SalesTable!G1906</f>
        <v>546.47</v>
      </c>
      <c r="U1906" s="8">
        <f>Cleaned_SalesTable!H1906</f>
        <v>0.08</v>
      </c>
      <c r="V1906" s="4" t="str">
        <f>Cleaned_SalesTable!I1906</f>
        <v>COD</v>
      </c>
      <c r="W1906" s="9">
        <f>Cleaned_SalesTable!J1906</f>
        <v>502.75240000000002</v>
      </c>
      <c r="X1906" s="9">
        <f t="shared" si="176"/>
        <v>103.45</v>
      </c>
      <c r="Y1906" s="9">
        <f t="shared" si="177"/>
        <v>399.3</v>
      </c>
      <c r="Z1906" s="10">
        <f t="shared" si="178"/>
        <v>0.79420000000000002</v>
      </c>
      <c r="AA1906" s="4" t="str">
        <f t="shared" si="179"/>
        <v>Standard</v>
      </c>
    </row>
    <row r="1907" spans="1:27" ht="15" customHeight="1" x14ac:dyDescent="0.3">
      <c r="A1907" s="4" t="str">
        <f>Cleaned_SalesTable!A1907</f>
        <v>SALE1905</v>
      </c>
      <c r="B1907" s="26">
        <f>Cleaned_SalesTable!B1907</f>
        <v>45760</v>
      </c>
      <c r="C1907" s="4" t="str">
        <f t="shared" si="174"/>
        <v>Apr-2025</v>
      </c>
      <c r="D1907" s="24">
        <f t="shared" si="175"/>
        <v>2025</v>
      </c>
      <c r="E1907" s="4" t="str">
        <f>Cleaned_SalesTable!C1907</f>
        <v>CUST1176</v>
      </c>
      <c r="F1907" s="4" t="str">
        <f>VLOOKUP(E1907,Cleaned_CustomerTable!$A:$H,2,FALSE())</f>
        <v>John Bradford</v>
      </c>
      <c r="G1907" s="24">
        <f>VLOOKUP(E1907,Cleaned_CustomerTable!$A:$H,3,FALSE())</f>
        <v>48</v>
      </c>
      <c r="H1907" s="4" t="str">
        <f>VLOOKUP(E1907,Cleaned_CustomerTable!$A:$H,8,FALSE())</f>
        <v>Silver</v>
      </c>
      <c r="I1907" s="4" t="str">
        <f>VLOOKUP(E1907,Cleaned_CustomerTable!$A:$H,6,FALSE())</f>
        <v>Vermont</v>
      </c>
      <c r="J1907" s="4" t="str">
        <f>Cleaned_SalesTable!D1907</f>
        <v>PROD75</v>
      </c>
      <c r="K1907" s="4" t="str">
        <f>VLOOKUP(J1907,Cleaned_ProductTable!$A:$F,2,FALSE())</f>
        <v>Women's Ankle Boots</v>
      </c>
      <c r="L1907" s="4" t="str">
        <f>VLOOKUP(J1907,Cleaned_ProductTable!$A:$F,3,FALSE())</f>
        <v>Clothing</v>
      </c>
      <c r="M1907" s="4" t="str">
        <f>VLOOKUP(J1907,Cleaned_ProductTable!$A:$F,4,FALSE())</f>
        <v>Poole PLC</v>
      </c>
      <c r="N1907" s="4">
        <f>VLOOKUP(J1907,Cleaned_ProductTable!$A:$F,5,FALSE())</f>
        <v>158.13999999999999</v>
      </c>
      <c r="O1907" s="4" t="str">
        <f>Cleaned_SalesTable!E1907</f>
        <v>STORE12</v>
      </c>
      <c r="P1907" s="4" t="str">
        <f>VLOOKUP(O1907,Cleaned_StoreTable!$A:$F,2,FALSE())</f>
        <v>Thomas, Bridges and Harris</v>
      </c>
      <c r="Q1907" s="4" t="str">
        <f>VLOOKUP(O1907,Cleaned_StoreTable!$A:$F,3,FALSE())</f>
        <v>North</v>
      </c>
      <c r="R1907" s="4" t="str">
        <f>VLOOKUP(O1907,Cleaned_StoreTable!$A:$F,5,FALSE())</f>
        <v>Online</v>
      </c>
      <c r="S1907" s="4">
        <f>Cleaned_SalesTable!F1907</f>
        <v>1</v>
      </c>
      <c r="T1907" s="9">
        <f>Cleaned_SalesTable!G1907</f>
        <v>979.49</v>
      </c>
      <c r="U1907" s="8">
        <f>Cleaned_SalesTable!H1907</f>
        <v>0.19</v>
      </c>
      <c r="V1907" s="4" t="str">
        <f>Cleaned_SalesTable!I1907</f>
        <v>COD</v>
      </c>
      <c r="W1907" s="9">
        <f>Cleaned_SalesTable!J1907</f>
        <v>793.38689999999997</v>
      </c>
      <c r="X1907" s="9">
        <f t="shared" si="176"/>
        <v>158.13999999999999</v>
      </c>
      <c r="Y1907" s="9">
        <f t="shared" si="177"/>
        <v>635.25</v>
      </c>
      <c r="Z1907" s="10">
        <f t="shared" si="178"/>
        <v>0.80069999999999997</v>
      </c>
      <c r="AA1907" s="4" t="str">
        <f t="shared" si="179"/>
        <v>Standard</v>
      </c>
    </row>
    <row r="1908" spans="1:27" ht="15" customHeight="1" x14ac:dyDescent="0.3">
      <c r="A1908" s="4" t="str">
        <f>Cleaned_SalesTable!A1908</f>
        <v>SALE1906</v>
      </c>
      <c r="B1908" s="26">
        <f>Cleaned_SalesTable!B1908</f>
        <v>45289</v>
      </c>
      <c r="C1908" s="4" t="str">
        <f t="shared" si="174"/>
        <v>Dec-2023</v>
      </c>
      <c r="D1908" s="24">
        <f t="shared" si="175"/>
        <v>2023</v>
      </c>
      <c r="E1908" s="4" t="str">
        <f>Cleaned_SalesTable!C1908</f>
        <v>CUST1193</v>
      </c>
      <c r="F1908" s="4" t="str">
        <f>VLOOKUP(E1908,Cleaned_CustomerTable!$A:$H,2,FALSE())</f>
        <v>David Roberts</v>
      </c>
      <c r="G1908" s="24">
        <f>VLOOKUP(E1908,Cleaned_CustomerTable!$A:$H,3,FALSE())</f>
        <v>38</v>
      </c>
      <c r="H1908" s="4" t="str">
        <f>VLOOKUP(E1908,Cleaned_CustomerTable!$A:$H,8,FALSE())</f>
        <v>Gold</v>
      </c>
      <c r="I1908" s="4" t="str">
        <f>VLOOKUP(E1908,Cleaned_CustomerTable!$A:$H,6,FALSE())</f>
        <v>Georgia</v>
      </c>
      <c r="J1908" s="4" t="str">
        <f>Cleaned_SalesTable!D1908</f>
        <v>PROD17</v>
      </c>
      <c r="K1908" s="4" t="str">
        <f>VLOOKUP(J1908,Cleaned_ProductTable!$A:$F,2,FALSE())</f>
        <v>Soccer Training Cone Set</v>
      </c>
      <c r="L1908" s="4" t="str">
        <f>VLOOKUP(J1908,Cleaned_ProductTable!$A:$F,3,FALSE())</f>
        <v>Sports</v>
      </c>
      <c r="M1908" s="4" t="str">
        <f>VLOOKUP(J1908,Cleaned_ProductTable!$A:$F,4,FALSE())</f>
        <v>Ford, Murphy and Wilson</v>
      </c>
      <c r="N1908" s="4">
        <f>VLOOKUP(J1908,Cleaned_ProductTable!$A:$F,5,FALSE())</f>
        <v>144.53</v>
      </c>
      <c r="O1908" s="4" t="str">
        <f>Cleaned_SalesTable!E1908</f>
        <v>STORE2</v>
      </c>
      <c r="P1908" s="4" t="str">
        <f>VLOOKUP(O1908,Cleaned_StoreTable!$A:$F,2,FALSE())</f>
        <v>Black-Horn</v>
      </c>
      <c r="Q1908" s="4" t="str">
        <f>VLOOKUP(O1908,Cleaned_StoreTable!$A:$F,3,FALSE())</f>
        <v>South</v>
      </c>
      <c r="R1908" s="4" t="str">
        <f>VLOOKUP(O1908,Cleaned_StoreTable!$A:$F,5,FALSE())</f>
        <v>Outlet</v>
      </c>
      <c r="S1908" s="4">
        <f>Cleaned_SalesTable!F1908</f>
        <v>3</v>
      </c>
      <c r="T1908" s="9">
        <f>Cleaned_SalesTable!G1908</f>
        <v>988.53</v>
      </c>
      <c r="U1908" s="8">
        <f>Cleaned_SalesTable!H1908</f>
        <v>0.3</v>
      </c>
      <c r="V1908" s="4" t="str">
        <f>Cleaned_SalesTable!I1908</f>
        <v>COD</v>
      </c>
      <c r="W1908" s="9">
        <f>Cleaned_SalesTable!J1908</f>
        <v>2075.913</v>
      </c>
      <c r="X1908" s="9">
        <f t="shared" si="176"/>
        <v>433.59</v>
      </c>
      <c r="Y1908" s="9">
        <f t="shared" si="177"/>
        <v>1642.32</v>
      </c>
      <c r="Z1908" s="10">
        <f t="shared" si="178"/>
        <v>0.79110000000000003</v>
      </c>
      <c r="AA1908" s="4" t="str">
        <f t="shared" si="179"/>
        <v>High Value</v>
      </c>
    </row>
    <row r="1909" spans="1:27" ht="15" customHeight="1" x14ac:dyDescent="0.3">
      <c r="A1909" s="4" t="str">
        <f>Cleaned_SalesTable!A1909</f>
        <v>SALE1907</v>
      </c>
      <c r="B1909" s="26">
        <f>Cleaned_SalesTable!B1909</f>
        <v>45704</v>
      </c>
      <c r="C1909" s="4" t="str">
        <f t="shared" si="174"/>
        <v>Feb-2025</v>
      </c>
      <c r="D1909" s="24">
        <f t="shared" si="175"/>
        <v>2025</v>
      </c>
      <c r="E1909" s="4" t="str">
        <f>Cleaned_SalesTable!C1909</f>
        <v>CUST1255</v>
      </c>
      <c r="F1909" s="4" t="str">
        <f>VLOOKUP(E1909,Cleaned_CustomerTable!$A:$H,2,FALSE())</f>
        <v>Damon Perez</v>
      </c>
      <c r="G1909" s="24">
        <f>VLOOKUP(E1909,Cleaned_CustomerTable!$A:$H,3,FALSE())</f>
        <v>21</v>
      </c>
      <c r="H1909" s="4" t="str">
        <f>VLOOKUP(E1909,Cleaned_CustomerTable!$A:$H,8,FALSE())</f>
        <v>Gold</v>
      </c>
      <c r="I1909" s="4" t="str">
        <f>VLOOKUP(E1909,Cleaned_CustomerTable!$A:$H,6,FALSE())</f>
        <v>Ohio</v>
      </c>
      <c r="J1909" s="4" t="str">
        <f>Cleaned_SalesTable!D1909</f>
        <v>PROD76</v>
      </c>
      <c r="K1909" s="4" t="str">
        <f>VLOOKUP(J1909,Cleaned_ProductTable!$A:$F,2,FALSE())</f>
        <v>Wireless Mouse</v>
      </c>
      <c r="L1909" s="4" t="str">
        <f>VLOOKUP(J1909,Cleaned_ProductTable!$A:$F,3,FALSE())</f>
        <v>Electronics</v>
      </c>
      <c r="M1909" s="4" t="str">
        <f>VLOOKUP(J1909,Cleaned_ProductTable!$A:$F,4,FALSE())</f>
        <v>Larson Ltd</v>
      </c>
      <c r="N1909" s="4">
        <f>VLOOKUP(J1909,Cleaned_ProductTable!$A:$F,5,FALSE())</f>
        <v>392.89</v>
      </c>
      <c r="O1909" s="4" t="str">
        <f>Cleaned_SalesTable!E1909</f>
        <v>STORE3</v>
      </c>
      <c r="P1909" s="4" t="str">
        <f>VLOOKUP(O1909,Cleaned_StoreTable!$A:$F,2,FALSE())</f>
        <v>Johnson-Wright</v>
      </c>
      <c r="Q1909" s="4" t="str">
        <f>VLOOKUP(O1909,Cleaned_StoreTable!$A:$F,3,FALSE())</f>
        <v>North</v>
      </c>
      <c r="R1909" s="4" t="str">
        <f>VLOOKUP(O1909,Cleaned_StoreTable!$A:$F,5,FALSE())</f>
        <v>Outlet</v>
      </c>
      <c r="S1909" s="4">
        <f>Cleaned_SalesTable!F1909</f>
        <v>4</v>
      </c>
      <c r="T1909" s="9">
        <f>Cleaned_SalesTable!G1909</f>
        <v>849.29</v>
      </c>
      <c r="U1909" s="8">
        <f>Cleaned_SalesTable!H1909</f>
        <v>0.26</v>
      </c>
      <c r="V1909" s="4" t="str">
        <f>Cleaned_SalesTable!I1909</f>
        <v>Credit Card</v>
      </c>
      <c r="W1909" s="9">
        <f>Cleaned_SalesTable!J1909</f>
        <v>2513.8984</v>
      </c>
      <c r="X1909" s="9">
        <f t="shared" si="176"/>
        <v>1571.56</v>
      </c>
      <c r="Y1909" s="9">
        <f t="shared" si="177"/>
        <v>942.34</v>
      </c>
      <c r="Z1909" s="10">
        <f t="shared" si="178"/>
        <v>0.37490000000000001</v>
      </c>
      <c r="AA1909" s="4" t="str">
        <f t="shared" si="179"/>
        <v>High Value</v>
      </c>
    </row>
    <row r="1910" spans="1:27" ht="15" customHeight="1" x14ac:dyDescent="0.3">
      <c r="A1910" s="4" t="str">
        <f>Cleaned_SalesTable!A1910</f>
        <v>SALE1908</v>
      </c>
      <c r="B1910" s="26">
        <f>Cleaned_SalesTable!B1910</f>
        <v>45318</v>
      </c>
      <c r="C1910" s="4" t="str">
        <f t="shared" si="174"/>
        <v>Jan-2024</v>
      </c>
      <c r="D1910" s="24">
        <f t="shared" si="175"/>
        <v>2024</v>
      </c>
      <c r="E1910" s="4" t="str">
        <f>Cleaned_SalesTable!C1910</f>
        <v>CUST1343</v>
      </c>
      <c r="F1910" s="4" t="str">
        <f>VLOOKUP(E1910,Cleaned_CustomerTable!$A:$H,2,FALSE())</f>
        <v>Ryan Moore</v>
      </c>
      <c r="G1910" s="24">
        <f>VLOOKUP(E1910,Cleaned_CustomerTable!$A:$H,3,FALSE())</f>
        <v>38</v>
      </c>
      <c r="H1910" s="4" t="str">
        <f>VLOOKUP(E1910,Cleaned_CustomerTable!$A:$H,8,FALSE())</f>
        <v>Bronze</v>
      </c>
      <c r="I1910" s="4" t="str">
        <f>VLOOKUP(E1910,Cleaned_CustomerTable!$A:$H,6,FALSE())</f>
        <v>Virginia</v>
      </c>
      <c r="J1910" s="4" t="str">
        <f>Cleaned_SalesTable!D1910</f>
        <v>PROD95</v>
      </c>
      <c r="K1910" s="4" t="str">
        <f>VLOOKUP(J1910,Cleaned_ProductTable!$A:$F,2,FALSE())</f>
        <v>Sports Stopwatch Basic</v>
      </c>
      <c r="L1910" s="4" t="str">
        <f>VLOOKUP(J1910,Cleaned_ProductTable!$A:$F,3,FALSE())</f>
        <v>Sports</v>
      </c>
      <c r="M1910" s="4" t="str">
        <f>VLOOKUP(J1910,Cleaned_ProductTable!$A:$F,4,FALSE())</f>
        <v>Wilson Group</v>
      </c>
      <c r="N1910" s="4">
        <f>VLOOKUP(J1910,Cleaned_ProductTable!$A:$F,5,FALSE())</f>
        <v>60.65</v>
      </c>
      <c r="O1910" s="4" t="str">
        <f>Cleaned_SalesTable!E1910</f>
        <v>STORE14</v>
      </c>
      <c r="P1910" s="4" t="str">
        <f>VLOOKUP(O1910,Cleaned_StoreTable!$A:$F,2,FALSE())</f>
        <v>Mcdonald Inc</v>
      </c>
      <c r="Q1910" s="4" t="str">
        <f>VLOOKUP(O1910,Cleaned_StoreTable!$A:$F,3,FALSE())</f>
        <v>South</v>
      </c>
      <c r="R1910" s="4" t="str">
        <f>VLOOKUP(O1910,Cleaned_StoreTable!$A:$F,5,FALSE())</f>
        <v>Outlet</v>
      </c>
      <c r="S1910" s="4">
        <f>Cleaned_SalesTable!F1910</f>
        <v>2</v>
      </c>
      <c r="T1910" s="9">
        <f>Cleaned_SalesTable!G1910</f>
        <v>452.29</v>
      </c>
      <c r="U1910" s="8">
        <f>Cleaned_SalesTable!H1910</f>
        <v>0.01</v>
      </c>
      <c r="V1910" s="4" t="str">
        <f>Cleaned_SalesTable!I1910</f>
        <v>COD</v>
      </c>
      <c r="W1910" s="9">
        <f>Cleaned_SalesTable!J1910</f>
        <v>895.53420000000006</v>
      </c>
      <c r="X1910" s="9">
        <f t="shared" si="176"/>
        <v>121.3</v>
      </c>
      <c r="Y1910" s="9">
        <f t="shared" si="177"/>
        <v>774.23</v>
      </c>
      <c r="Z1910" s="10">
        <f t="shared" si="178"/>
        <v>0.86450000000000005</v>
      </c>
      <c r="AA1910" s="4" t="str">
        <f t="shared" si="179"/>
        <v>Standard</v>
      </c>
    </row>
    <row r="1911" spans="1:27" ht="15" customHeight="1" x14ac:dyDescent="0.3">
      <c r="A1911" s="4" t="str">
        <f>Cleaned_SalesTable!A1911</f>
        <v>SALE1909</v>
      </c>
      <c r="B1911" s="26">
        <f>Cleaned_SalesTable!B1911</f>
        <v>45495</v>
      </c>
      <c r="C1911" s="4" t="str">
        <f t="shared" si="174"/>
        <v>Jul-2024</v>
      </c>
      <c r="D1911" s="24">
        <f t="shared" si="175"/>
        <v>2024</v>
      </c>
      <c r="E1911" s="4" t="str">
        <f>Cleaned_SalesTable!C1911</f>
        <v>CUST1445</v>
      </c>
      <c r="F1911" s="4" t="str">
        <f>VLOOKUP(E1911,Cleaned_CustomerTable!$A:$H,2,FALSE())</f>
        <v>Gene Lee</v>
      </c>
      <c r="G1911" s="24">
        <f>VLOOKUP(E1911,Cleaned_CustomerTable!$A:$H,3,FALSE())</f>
        <v>41</v>
      </c>
      <c r="H1911" s="4" t="str">
        <f>VLOOKUP(E1911,Cleaned_CustomerTable!$A:$H,8,FALSE())</f>
        <v>Platinum</v>
      </c>
      <c r="I1911" s="4" t="str">
        <f>VLOOKUP(E1911,Cleaned_CustomerTable!$A:$H,6,FALSE())</f>
        <v>Virginia</v>
      </c>
      <c r="J1911" s="4" t="str">
        <f>Cleaned_SalesTable!D1911</f>
        <v>PROD54</v>
      </c>
      <c r="K1911" s="4" t="str">
        <f>VLOOKUP(J1911,Cleaned_ProductTable!$A:$F,2,FALSE())</f>
        <v>Sports Stopwatch Pro</v>
      </c>
      <c r="L1911" s="4" t="str">
        <f>VLOOKUP(J1911,Cleaned_ProductTable!$A:$F,3,FALSE())</f>
        <v>Sports</v>
      </c>
      <c r="M1911" s="4" t="str">
        <f>VLOOKUP(J1911,Cleaned_ProductTable!$A:$F,4,FALSE())</f>
        <v>Thompson-French</v>
      </c>
      <c r="N1911" s="4">
        <f>VLOOKUP(J1911,Cleaned_ProductTable!$A:$F,5,FALSE())</f>
        <v>434.84</v>
      </c>
      <c r="O1911" s="4" t="str">
        <f>Cleaned_SalesTable!E1911</f>
        <v>STORE18</v>
      </c>
      <c r="P1911" s="4" t="str">
        <f>VLOOKUP(O1911,Cleaned_StoreTable!$A:$F,2,FALSE())</f>
        <v>Guerrero-Schmitt</v>
      </c>
      <c r="Q1911" s="4" t="str">
        <f>VLOOKUP(O1911,Cleaned_StoreTable!$A:$F,3,FALSE())</f>
        <v>East</v>
      </c>
      <c r="R1911" s="4" t="str">
        <f>VLOOKUP(O1911,Cleaned_StoreTable!$A:$F,5,FALSE())</f>
        <v>Flagship</v>
      </c>
      <c r="S1911" s="4">
        <f>Cleaned_SalesTable!F1911</f>
        <v>2</v>
      </c>
      <c r="T1911" s="9">
        <f>Cleaned_SalesTable!G1911</f>
        <v>810.81</v>
      </c>
      <c r="U1911" s="8">
        <f>Cleaned_SalesTable!H1911</f>
        <v>0.11</v>
      </c>
      <c r="V1911" s="4" t="str">
        <f>Cleaned_SalesTable!I1911</f>
        <v>COD</v>
      </c>
      <c r="W1911" s="9">
        <f>Cleaned_SalesTable!J1911</f>
        <v>1443.2418</v>
      </c>
      <c r="X1911" s="9">
        <f t="shared" si="176"/>
        <v>869.68</v>
      </c>
      <c r="Y1911" s="9">
        <f t="shared" si="177"/>
        <v>573.55999999999995</v>
      </c>
      <c r="Z1911" s="10">
        <f t="shared" si="178"/>
        <v>0.39739999999999998</v>
      </c>
      <c r="AA1911" s="4" t="str">
        <f t="shared" si="179"/>
        <v>High Value</v>
      </c>
    </row>
    <row r="1912" spans="1:27" ht="15" customHeight="1" x14ac:dyDescent="0.3">
      <c r="A1912" s="4" t="str">
        <f>Cleaned_SalesTable!A1912</f>
        <v>SALE1910</v>
      </c>
      <c r="B1912" s="26">
        <f>Cleaned_SalesTable!B1912</f>
        <v>45560</v>
      </c>
      <c r="C1912" s="4" t="str">
        <f t="shared" si="174"/>
        <v>Sep-2024</v>
      </c>
      <c r="D1912" s="24">
        <f t="shared" si="175"/>
        <v>2024</v>
      </c>
      <c r="E1912" s="4" t="str">
        <f>Cleaned_SalesTable!C1912</f>
        <v>CUST1031</v>
      </c>
      <c r="F1912" s="4" t="str">
        <f>VLOOKUP(E1912,Cleaned_CustomerTable!$A:$H,2,FALSE())</f>
        <v>Sarah Vance</v>
      </c>
      <c r="G1912" s="24">
        <f>VLOOKUP(E1912,Cleaned_CustomerTable!$A:$H,3,FALSE())</f>
        <v>41</v>
      </c>
      <c r="H1912" s="4" t="str">
        <f>VLOOKUP(E1912,Cleaned_CustomerTable!$A:$H,8,FALSE())</f>
        <v>Silver</v>
      </c>
      <c r="I1912" s="4" t="str">
        <f>VLOOKUP(E1912,Cleaned_CustomerTable!$A:$H,6,FALSE())</f>
        <v>Oregon</v>
      </c>
      <c r="J1912" s="4" t="str">
        <f>Cleaned_SalesTable!D1912</f>
        <v>PROD61</v>
      </c>
      <c r="K1912" s="4" t="str">
        <f>VLOOKUP(J1912,Cleaned_ProductTable!$A:$F,2,FALSE())</f>
        <v>Tennis Ball 3-Pack</v>
      </c>
      <c r="L1912" s="4" t="str">
        <f>VLOOKUP(J1912,Cleaned_ProductTable!$A:$F,3,FALSE())</f>
        <v>Sports</v>
      </c>
      <c r="M1912" s="4" t="str">
        <f>VLOOKUP(J1912,Cleaned_ProductTable!$A:$F,4,FALSE())</f>
        <v>Lopez LLC</v>
      </c>
      <c r="N1912" s="4">
        <f>VLOOKUP(J1912,Cleaned_ProductTable!$A:$F,5,FALSE())</f>
        <v>103.45</v>
      </c>
      <c r="O1912" s="4" t="str">
        <f>Cleaned_SalesTable!E1912</f>
        <v>STORE8</v>
      </c>
      <c r="P1912" s="4" t="str">
        <f>VLOOKUP(O1912,Cleaned_StoreTable!$A:$F,2,FALSE())</f>
        <v>Bean, Jones and Park</v>
      </c>
      <c r="Q1912" s="4" t="str">
        <f>VLOOKUP(O1912,Cleaned_StoreTable!$A:$F,3,FALSE())</f>
        <v>West</v>
      </c>
      <c r="R1912" s="4" t="str">
        <f>VLOOKUP(O1912,Cleaned_StoreTable!$A:$F,5,FALSE())</f>
        <v>Online</v>
      </c>
      <c r="S1912" s="4">
        <f>Cleaned_SalesTable!F1912</f>
        <v>1</v>
      </c>
      <c r="T1912" s="9">
        <f>Cleaned_SalesTable!G1912</f>
        <v>846.67</v>
      </c>
      <c r="U1912" s="8">
        <f>Cleaned_SalesTable!H1912</f>
        <v>0.1</v>
      </c>
      <c r="V1912" s="4" t="str">
        <f>Cleaned_SalesTable!I1912</f>
        <v>COD</v>
      </c>
      <c r="W1912" s="9">
        <f>Cleaned_SalesTable!J1912</f>
        <v>762.00300000000004</v>
      </c>
      <c r="X1912" s="9">
        <f t="shared" si="176"/>
        <v>103.45</v>
      </c>
      <c r="Y1912" s="9">
        <f t="shared" si="177"/>
        <v>658.55</v>
      </c>
      <c r="Z1912" s="10">
        <f t="shared" si="178"/>
        <v>0.86419999999999997</v>
      </c>
      <c r="AA1912" s="4" t="str">
        <f t="shared" si="179"/>
        <v>Standard</v>
      </c>
    </row>
    <row r="1913" spans="1:27" ht="15" customHeight="1" x14ac:dyDescent="0.3">
      <c r="A1913" s="4" t="str">
        <f>Cleaned_SalesTable!A1913</f>
        <v>SALE1911</v>
      </c>
      <c r="B1913" s="26">
        <f>Cleaned_SalesTable!B1913</f>
        <v>45367</v>
      </c>
      <c r="C1913" s="4" t="str">
        <f t="shared" si="174"/>
        <v>Mar-2024</v>
      </c>
      <c r="D1913" s="24">
        <f t="shared" si="175"/>
        <v>2024</v>
      </c>
      <c r="E1913" s="4" t="str">
        <f>Cleaned_SalesTable!C1913</f>
        <v>CUST1017</v>
      </c>
      <c r="F1913" s="4" t="str">
        <f>VLOOKUP(E1913,Cleaned_CustomerTable!$A:$H,2,FALSE())</f>
        <v>Adam Cruz</v>
      </c>
      <c r="G1913" s="24">
        <f>VLOOKUP(E1913,Cleaned_CustomerTable!$A:$H,3,FALSE())</f>
        <v>60</v>
      </c>
      <c r="H1913" s="4" t="str">
        <f>VLOOKUP(E1913,Cleaned_CustomerTable!$A:$H,8,FALSE())</f>
        <v>Platinum</v>
      </c>
      <c r="I1913" s="4" t="str">
        <f>VLOOKUP(E1913,Cleaned_CustomerTable!$A:$H,6,FALSE())</f>
        <v>Georgia</v>
      </c>
      <c r="J1913" s="4" t="str">
        <f>Cleaned_SalesTable!D1913</f>
        <v>PROD24</v>
      </c>
      <c r="K1913" s="4" t="str">
        <f>VLOOKUP(J1913,Cleaned_ProductTable!$A:$F,2,FALSE())</f>
        <v>Foldable Camping Chair</v>
      </c>
      <c r="L1913" s="4" t="str">
        <f>VLOOKUP(J1913,Cleaned_ProductTable!$A:$F,3,FALSE())</f>
        <v>Sports</v>
      </c>
      <c r="M1913" s="4" t="str">
        <f>VLOOKUP(J1913,Cleaned_ProductTable!$A:$F,4,FALSE())</f>
        <v>Cook Ltd</v>
      </c>
      <c r="N1913" s="4">
        <f>VLOOKUP(J1913,Cleaned_ProductTable!$A:$F,5,FALSE())</f>
        <v>166.06</v>
      </c>
      <c r="O1913" s="4" t="str">
        <f>Cleaned_SalesTable!E1913</f>
        <v>STORE6</v>
      </c>
      <c r="P1913" s="4" t="str">
        <f>VLOOKUP(O1913,Cleaned_StoreTable!$A:$F,2,FALSE())</f>
        <v>Benson-Elliott</v>
      </c>
      <c r="Q1913" s="4" t="str">
        <f>VLOOKUP(O1913,Cleaned_StoreTable!$A:$F,3,FALSE())</f>
        <v>East</v>
      </c>
      <c r="R1913" s="4" t="str">
        <f>VLOOKUP(O1913,Cleaned_StoreTable!$A:$F,5,FALSE())</f>
        <v>Online</v>
      </c>
      <c r="S1913" s="4">
        <f>Cleaned_SalesTable!F1913</f>
        <v>4</v>
      </c>
      <c r="T1913" s="9">
        <f>Cleaned_SalesTable!G1913</f>
        <v>73.55</v>
      </c>
      <c r="U1913" s="8">
        <f>Cleaned_SalesTable!H1913</f>
        <v>0.24</v>
      </c>
      <c r="V1913" s="4" t="str">
        <f>Cleaned_SalesTable!I1913</f>
        <v>COD</v>
      </c>
      <c r="W1913" s="9">
        <f>Cleaned_SalesTable!J1913</f>
        <v>223.59200000000001</v>
      </c>
      <c r="X1913" s="9">
        <f t="shared" si="176"/>
        <v>664.24</v>
      </c>
      <c r="Y1913" s="9">
        <f t="shared" si="177"/>
        <v>-440.65</v>
      </c>
      <c r="Z1913" s="10">
        <f t="shared" si="178"/>
        <v>-1.9708000000000001</v>
      </c>
      <c r="AA1913" s="4" t="str">
        <f t="shared" si="179"/>
        <v>Standard</v>
      </c>
    </row>
    <row r="1914" spans="1:27" ht="15" customHeight="1" x14ac:dyDescent="0.3">
      <c r="A1914" s="4" t="str">
        <f>Cleaned_SalesTable!A1914</f>
        <v>SALE1912</v>
      </c>
      <c r="B1914" s="26">
        <f>Cleaned_SalesTable!B1914</f>
        <v>45861</v>
      </c>
      <c r="C1914" s="4" t="str">
        <f t="shared" si="174"/>
        <v>Jul-2025</v>
      </c>
      <c r="D1914" s="24">
        <f t="shared" si="175"/>
        <v>2025</v>
      </c>
      <c r="E1914" s="4" t="str">
        <f>Cleaned_SalesTable!C1914</f>
        <v>CUST1278</v>
      </c>
      <c r="F1914" s="4" t="str">
        <f>VLOOKUP(E1914,Cleaned_CustomerTable!$A:$H,2,FALSE())</f>
        <v>Stephen Fowler</v>
      </c>
      <c r="G1914" s="24">
        <f>VLOOKUP(E1914,Cleaned_CustomerTable!$A:$H,3,FALSE())</f>
        <v>42</v>
      </c>
      <c r="H1914" s="4" t="str">
        <f>VLOOKUP(E1914,Cleaned_CustomerTable!$A:$H,8,FALSE())</f>
        <v>Platinum</v>
      </c>
      <c r="I1914" s="4" t="str">
        <f>VLOOKUP(E1914,Cleaned_CustomerTable!$A:$H,6,FALSE())</f>
        <v>Rhode Island</v>
      </c>
      <c r="J1914" s="4" t="str">
        <f>Cleaned_SalesTable!D1914</f>
        <v>PROD92</v>
      </c>
      <c r="K1914" s="4" t="str">
        <f>VLOOKUP(J1914,Cleaned_ProductTable!$A:$F,2,FALSE())</f>
        <v>Microwave Oven</v>
      </c>
      <c r="L1914" s="4" t="str">
        <f>VLOOKUP(J1914,Cleaned_ProductTable!$A:$F,3,FALSE())</f>
        <v>Home</v>
      </c>
      <c r="M1914" s="4" t="str">
        <f>VLOOKUP(J1914,Cleaned_ProductTable!$A:$F,4,FALSE())</f>
        <v>Green, Powell and Palmer</v>
      </c>
      <c r="N1914" s="4">
        <f>VLOOKUP(J1914,Cleaned_ProductTable!$A:$F,5,FALSE())</f>
        <v>447.43</v>
      </c>
      <c r="O1914" s="4" t="str">
        <f>Cleaned_SalesTable!E1914</f>
        <v>STORE6</v>
      </c>
      <c r="P1914" s="4" t="str">
        <f>VLOOKUP(O1914,Cleaned_StoreTable!$A:$F,2,FALSE())</f>
        <v>Benson-Elliott</v>
      </c>
      <c r="Q1914" s="4" t="str">
        <f>VLOOKUP(O1914,Cleaned_StoreTable!$A:$F,3,FALSE())</f>
        <v>East</v>
      </c>
      <c r="R1914" s="4" t="str">
        <f>VLOOKUP(O1914,Cleaned_StoreTable!$A:$F,5,FALSE())</f>
        <v>Online</v>
      </c>
      <c r="S1914" s="4">
        <f>Cleaned_SalesTable!F1914</f>
        <v>1</v>
      </c>
      <c r="T1914" s="9">
        <f>Cleaned_SalesTable!G1914</f>
        <v>882.03</v>
      </c>
      <c r="U1914" s="8">
        <f>Cleaned_SalesTable!H1914</f>
        <v>0.04</v>
      </c>
      <c r="V1914" s="4" t="str">
        <f>Cleaned_SalesTable!I1914</f>
        <v>COD</v>
      </c>
      <c r="W1914" s="9">
        <f>Cleaned_SalesTable!J1914</f>
        <v>846.74879999999996</v>
      </c>
      <c r="X1914" s="9">
        <f t="shared" si="176"/>
        <v>447.43</v>
      </c>
      <c r="Y1914" s="9">
        <f t="shared" si="177"/>
        <v>399.32</v>
      </c>
      <c r="Z1914" s="10">
        <f t="shared" si="178"/>
        <v>0.47160000000000002</v>
      </c>
      <c r="AA1914" s="4" t="str">
        <f t="shared" si="179"/>
        <v>Standard</v>
      </c>
    </row>
    <row r="1915" spans="1:27" ht="15" customHeight="1" x14ac:dyDescent="0.3">
      <c r="A1915" s="4" t="str">
        <f>Cleaned_SalesTable!A1915</f>
        <v>SALE1913</v>
      </c>
      <c r="B1915" s="26">
        <f>Cleaned_SalesTable!B1915</f>
        <v>45589</v>
      </c>
      <c r="C1915" s="4" t="str">
        <f t="shared" si="174"/>
        <v>Oct-2024</v>
      </c>
      <c r="D1915" s="24">
        <f t="shared" si="175"/>
        <v>2024</v>
      </c>
      <c r="E1915" s="4" t="str">
        <f>Cleaned_SalesTable!C1915</f>
        <v>CUST1008</v>
      </c>
      <c r="F1915" s="4" t="str">
        <f>VLOOKUP(E1915,Cleaned_CustomerTable!$A:$H,2,FALSE())</f>
        <v>Melissa Howard</v>
      </c>
      <c r="G1915" s="24">
        <f>VLOOKUP(E1915,Cleaned_CustomerTable!$A:$H,3,FALSE())</f>
        <v>53</v>
      </c>
      <c r="H1915" s="4" t="str">
        <f>VLOOKUP(E1915,Cleaned_CustomerTable!$A:$H,8,FALSE())</f>
        <v>Gold</v>
      </c>
      <c r="I1915" s="4" t="str">
        <f>VLOOKUP(E1915,Cleaned_CustomerTable!$A:$H,6,FALSE())</f>
        <v>New Hampshire</v>
      </c>
      <c r="J1915" s="4" t="str">
        <f>Cleaned_SalesTable!D1915</f>
        <v>PROD22</v>
      </c>
      <c r="K1915" s="4" t="str">
        <f>VLOOKUP(J1915,Cleaned_ProductTable!$A:$F,2,FALSE())</f>
        <v>Carbon Fiber Tennis Racket</v>
      </c>
      <c r="L1915" s="4" t="str">
        <f>VLOOKUP(J1915,Cleaned_ProductTable!$A:$F,3,FALSE())</f>
        <v>Sports</v>
      </c>
      <c r="M1915" s="4" t="str">
        <f>VLOOKUP(J1915,Cleaned_ProductTable!$A:$F,4,FALSE())</f>
        <v>Flores, Pineda and Rodriguez</v>
      </c>
      <c r="N1915" s="4">
        <f>VLOOKUP(J1915,Cleaned_ProductTable!$A:$F,5,FALSE())</f>
        <v>484.62</v>
      </c>
      <c r="O1915" s="4" t="str">
        <f>Cleaned_SalesTable!E1915</f>
        <v>STORE14</v>
      </c>
      <c r="P1915" s="4" t="str">
        <f>VLOOKUP(O1915,Cleaned_StoreTable!$A:$F,2,FALSE())</f>
        <v>Mcdonald Inc</v>
      </c>
      <c r="Q1915" s="4" t="str">
        <f>VLOOKUP(O1915,Cleaned_StoreTable!$A:$F,3,FALSE())</f>
        <v>South</v>
      </c>
      <c r="R1915" s="4" t="str">
        <f>VLOOKUP(O1915,Cleaned_StoreTable!$A:$F,5,FALSE())</f>
        <v>Outlet</v>
      </c>
      <c r="S1915" s="4">
        <f>Cleaned_SalesTable!F1915</f>
        <v>1</v>
      </c>
      <c r="T1915" s="9">
        <f>Cleaned_SalesTable!G1915</f>
        <v>958.44</v>
      </c>
      <c r="U1915" s="8">
        <f>Cleaned_SalesTable!H1915</f>
        <v>0.21</v>
      </c>
      <c r="V1915" s="4" t="str">
        <f>Cleaned_SalesTable!I1915</f>
        <v>Credit Card</v>
      </c>
      <c r="W1915" s="9">
        <f>Cleaned_SalesTable!J1915</f>
        <v>757.16759999999999</v>
      </c>
      <c r="X1915" s="9">
        <f t="shared" si="176"/>
        <v>484.62</v>
      </c>
      <c r="Y1915" s="9">
        <f t="shared" si="177"/>
        <v>272.55</v>
      </c>
      <c r="Z1915" s="10">
        <f t="shared" si="178"/>
        <v>0.36</v>
      </c>
      <c r="AA1915" s="4" t="str">
        <f t="shared" si="179"/>
        <v>Standard</v>
      </c>
    </row>
    <row r="1916" spans="1:27" ht="15" customHeight="1" x14ac:dyDescent="0.3">
      <c r="A1916" s="4" t="str">
        <f>Cleaned_SalesTable!A1916</f>
        <v>SALE1914</v>
      </c>
      <c r="B1916" s="26">
        <f>Cleaned_SalesTable!B1916</f>
        <v>45560</v>
      </c>
      <c r="C1916" s="4" t="str">
        <f t="shared" si="174"/>
        <v>Sep-2024</v>
      </c>
      <c r="D1916" s="24">
        <f t="shared" si="175"/>
        <v>2024</v>
      </c>
      <c r="E1916" s="4" t="str">
        <f>Cleaned_SalesTable!C1916</f>
        <v>CUST1008</v>
      </c>
      <c r="F1916" s="4" t="str">
        <f>VLOOKUP(E1916,Cleaned_CustomerTable!$A:$H,2,FALSE())</f>
        <v>Melissa Howard</v>
      </c>
      <c r="G1916" s="24">
        <f>VLOOKUP(E1916,Cleaned_CustomerTable!$A:$H,3,FALSE())</f>
        <v>53</v>
      </c>
      <c r="H1916" s="4" t="str">
        <f>VLOOKUP(E1916,Cleaned_CustomerTable!$A:$H,8,FALSE())</f>
        <v>Gold</v>
      </c>
      <c r="I1916" s="4" t="str">
        <f>VLOOKUP(E1916,Cleaned_CustomerTable!$A:$H,6,FALSE())</f>
        <v>New Hampshire</v>
      </c>
      <c r="J1916" s="4" t="str">
        <f>Cleaned_SalesTable!D1916</f>
        <v>PROD99</v>
      </c>
      <c r="K1916" s="4" t="str">
        <f>VLOOKUP(J1916,Cleaned_ProductTable!$A:$F,2,FALSE())</f>
        <v>Stainless Steel Cookware Set</v>
      </c>
      <c r="L1916" s="4" t="str">
        <f>VLOOKUP(J1916,Cleaned_ProductTable!$A:$F,3,FALSE())</f>
        <v>Home</v>
      </c>
      <c r="M1916" s="4" t="str">
        <f>VLOOKUP(J1916,Cleaned_ProductTable!$A:$F,4,FALSE())</f>
        <v>Campbell Ltd</v>
      </c>
      <c r="N1916" s="4">
        <f>VLOOKUP(J1916,Cleaned_ProductTable!$A:$F,5,FALSE())</f>
        <v>201.41</v>
      </c>
      <c r="O1916" s="4" t="str">
        <f>Cleaned_SalesTable!E1916</f>
        <v>STORE2</v>
      </c>
      <c r="P1916" s="4" t="str">
        <f>VLOOKUP(O1916,Cleaned_StoreTable!$A:$F,2,FALSE())</f>
        <v>Black-Horn</v>
      </c>
      <c r="Q1916" s="4" t="str">
        <f>VLOOKUP(O1916,Cleaned_StoreTable!$A:$F,3,FALSE())</f>
        <v>South</v>
      </c>
      <c r="R1916" s="4" t="str">
        <f>VLOOKUP(O1916,Cleaned_StoreTable!$A:$F,5,FALSE())</f>
        <v>Outlet</v>
      </c>
      <c r="S1916" s="4">
        <f>Cleaned_SalesTable!F1916</f>
        <v>1</v>
      </c>
      <c r="T1916" s="9">
        <f>Cleaned_SalesTable!G1916</f>
        <v>716.29</v>
      </c>
      <c r="U1916" s="8">
        <f>Cleaned_SalesTable!H1916</f>
        <v>0.01</v>
      </c>
      <c r="V1916" s="4" t="str">
        <f>Cleaned_SalesTable!I1916</f>
        <v>PayPal</v>
      </c>
      <c r="W1916" s="9">
        <f>Cleaned_SalesTable!J1916</f>
        <v>709.12710000000004</v>
      </c>
      <c r="X1916" s="9">
        <f t="shared" si="176"/>
        <v>201.41</v>
      </c>
      <c r="Y1916" s="9">
        <f t="shared" si="177"/>
        <v>507.72</v>
      </c>
      <c r="Z1916" s="10">
        <f t="shared" si="178"/>
        <v>0.71599999999999997</v>
      </c>
      <c r="AA1916" s="4" t="str">
        <f t="shared" si="179"/>
        <v>Standard</v>
      </c>
    </row>
    <row r="1917" spans="1:27" ht="15" customHeight="1" x14ac:dyDescent="0.3">
      <c r="A1917" s="4" t="str">
        <f>Cleaned_SalesTable!A1917</f>
        <v>SALE1915</v>
      </c>
      <c r="B1917" s="26">
        <f>Cleaned_SalesTable!B1917</f>
        <v>45408</v>
      </c>
      <c r="C1917" s="4" t="str">
        <f t="shared" si="174"/>
        <v>Apr-2024</v>
      </c>
      <c r="D1917" s="24">
        <f t="shared" si="175"/>
        <v>2024</v>
      </c>
      <c r="E1917" s="4" t="str">
        <f>Cleaned_SalesTable!C1917</f>
        <v>CUST1323</v>
      </c>
      <c r="F1917" s="4" t="str">
        <f>VLOOKUP(E1917,Cleaned_CustomerTable!$A:$H,2,FALSE())</f>
        <v>Kristy Dunlap</v>
      </c>
      <c r="G1917" s="24">
        <f>VLOOKUP(E1917,Cleaned_CustomerTable!$A:$H,3,FALSE())</f>
        <v>64</v>
      </c>
      <c r="H1917" s="4" t="str">
        <f>VLOOKUP(E1917,Cleaned_CustomerTable!$A:$H,8,FALSE())</f>
        <v>Platinum</v>
      </c>
      <c r="I1917" s="4" t="str">
        <f>VLOOKUP(E1917,Cleaned_CustomerTable!$A:$H,6,FALSE())</f>
        <v>North Carolina</v>
      </c>
      <c r="J1917" s="4" t="str">
        <f>Cleaned_SalesTable!D1917</f>
        <v>PROD9</v>
      </c>
      <c r="K1917" s="4" t="str">
        <f>VLOOKUP(J1917,Cleaned_ProductTable!$A:$F,2,FALSE())</f>
        <v>Adjustable Dumbbell Set</v>
      </c>
      <c r="L1917" s="4" t="str">
        <f>VLOOKUP(J1917,Cleaned_ProductTable!$A:$F,3,FALSE())</f>
        <v>Sports</v>
      </c>
      <c r="M1917" s="4" t="str">
        <f>VLOOKUP(J1917,Cleaned_ProductTable!$A:$F,4,FALSE())</f>
        <v>Hill PLC</v>
      </c>
      <c r="N1917" s="4">
        <f>VLOOKUP(J1917,Cleaned_ProductTable!$A:$F,5,FALSE())</f>
        <v>495.72</v>
      </c>
      <c r="O1917" s="4" t="str">
        <f>Cleaned_SalesTable!E1917</f>
        <v>STORE16</v>
      </c>
      <c r="P1917" s="4" t="str">
        <f>VLOOKUP(O1917,Cleaned_StoreTable!$A:$F,2,FALSE())</f>
        <v>Frederick-Wright</v>
      </c>
      <c r="Q1917" s="4" t="str">
        <f>VLOOKUP(O1917,Cleaned_StoreTable!$A:$F,3,FALSE())</f>
        <v>West</v>
      </c>
      <c r="R1917" s="4" t="str">
        <f>VLOOKUP(O1917,Cleaned_StoreTable!$A:$F,5,FALSE())</f>
        <v>Flagship</v>
      </c>
      <c r="S1917" s="4">
        <f>Cleaned_SalesTable!F1917</f>
        <v>2</v>
      </c>
      <c r="T1917" s="9">
        <f>Cleaned_SalesTable!G1917</f>
        <v>409.14</v>
      </c>
      <c r="U1917" s="8">
        <f>Cleaned_SalesTable!H1917</f>
        <v>0.01</v>
      </c>
      <c r="V1917" s="4" t="str">
        <f>Cleaned_SalesTable!I1917</f>
        <v>PayPal</v>
      </c>
      <c r="W1917" s="9">
        <f>Cleaned_SalesTable!J1917</f>
        <v>810.09720000000004</v>
      </c>
      <c r="X1917" s="9">
        <f t="shared" si="176"/>
        <v>991.44</v>
      </c>
      <c r="Y1917" s="9">
        <f t="shared" si="177"/>
        <v>-181.34</v>
      </c>
      <c r="Z1917" s="10">
        <f t="shared" si="178"/>
        <v>-0.2238</v>
      </c>
      <c r="AA1917" s="4" t="str">
        <f t="shared" si="179"/>
        <v>Standard</v>
      </c>
    </row>
    <row r="1918" spans="1:27" ht="15" customHeight="1" x14ac:dyDescent="0.3">
      <c r="A1918" s="4" t="str">
        <f>Cleaned_SalesTable!A1918</f>
        <v>SALE1916</v>
      </c>
      <c r="B1918" s="26">
        <f>Cleaned_SalesTable!B1918</f>
        <v>45714</v>
      </c>
      <c r="C1918" s="4" t="str">
        <f t="shared" si="174"/>
        <v>Feb-2025</v>
      </c>
      <c r="D1918" s="24">
        <f t="shared" si="175"/>
        <v>2025</v>
      </c>
      <c r="E1918" s="4" t="str">
        <f>Cleaned_SalesTable!C1918</f>
        <v>CUST1084</v>
      </c>
      <c r="F1918" s="4" t="str">
        <f>VLOOKUP(E1918,Cleaned_CustomerTable!$A:$H,2,FALSE())</f>
        <v>Christy Hoffman</v>
      </c>
      <c r="G1918" s="24">
        <f>VLOOKUP(E1918,Cleaned_CustomerTable!$A:$H,3,FALSE())</f>
        <v>26</v>
      </c>
      <c r="H1918" s="4" t="str">
        <f>VLOOKUP(E1918,Cleaned_CustomerTable!$A:$H,8,FALSE())</f>
        <v>Platinum</v>
      </c>
      <c r="I1918" s="4" t="str">
        <f>VLOOKUP(E1918,Cleaned_CustomerTable!$A:$H,6,FALSE())</f>
        <v>Indiana</v>
      </c>
      <c r="J1918" s="4" t="str">
        <f>Cleaned_SalesTable!D1918</f>
        <v>PROD99</v>
      </c>
      <c r="K1918" s="4" t="str">
        <f>VLOOKUP(J1918,Cleaned_ProductTable!$A:$F,2,FALSE())</f>
        <v>Stainless Steel Cookware Set</v>
      </c>
      <c r="L1918" s="4" t="str">
        <f>VLOOKUP(J1918,Cleaned_ProductTable!$A:$F,3,FALSE())</f>
        <v>Home</v>
      </c>
      <c r="M1918" s="4" t="str">
        <f>VLOOKUP(J1918,Cleaned_ProductTable!$A:$F,4,FALSE())</f>
        <v>Campbell Ltd</v>
      </c>
      <c r="N1918" s="4">
        <f>VLOOKUP(J1918,Cleaned_ProductTable!$A:$F,5,FALSE())</f>
        <v>201.41</v>
      </c>
      <c r="O1918" s="4" t="str">
        <f>Cleaned_SalesTable!E1918</f>
        <v>STORE9</v>
      </c>
      <c r="P1918" s="4" t="str">
        <f>VLOOKUP(O1918,Cleaned_StoreTable!$A:$F,2,FALSE())</f>
        <v>Moore, Padilla and Butler</v>
      </c>
      <c r="Q1918" s="4" t="str">
        <f>VLOOKUP(O1918,Cleaned_StoreTable!$A:$F,3,FALSE())</f>
        <v>South</v>
      </c>
      <c r="R1918" s="4" t="str">
        <f>VLOOKUP(O1918,Cleaned_StoreTable!$A:$F,5,FALSE())</f>
        <v>Flagship</v>
      </c>
      <c r="S1918" s="4">
        <f>Cleaned_SalesTable!F1918</f>
        <v>4</v>
      </c>
      <c r="T1918" s="9">
        <f>Cleaned_SalesTable!G1918</f>
        <v>261.73</v>
      </c>
      <c r="U1918" s="8">
        <f>Cleaned_SalesTable!H1918</f>
        <v>0.1</v>
      </c>
      <c r="V1918" s="4" t="str">
        <f>Cleaned_SalesTable!I1918</f>
        <v>PayPal</v>
      </c>
      <c r="W1918" s="9">
        <f>Cleaned_SalesTable!J1918</f>
        <v>942.22799999999995</v>
      </c>
      <c r="X1918" s="9">
        <f t="shared" si="176"/>
        <v>805.64</v>
      </c>
      <c r="Y1918" s="9">
        <f t="shared" si="177"/>
        <v>136.59</v>
      </c>
      <c r="Z1918" s="10">
        <f t="shared" si="178"/>
        <v>0.14499999999999999</v>
      </c>
      <c r="AA1918" s="4" t="str">
        <f t="shared" si="179"/>
        <v>Standard</v>
      </c>
    </row>
    <row r="1919" spans="1:27" ht="15" customHeight="1" x14ac:dyDescent="0.3">
      <c r="A1919" s="4" t="str">
        <f>Cleaned_SalesTable!A1919</f>
        <v>SALE1917</v>
      </c>
      <c r="B1919" s="26">
        <f>Cleaned_SalesTable!B1919</f>
        <v>45661</v>
      </c>
      <c r="C1919" s="4" t="str">
        <f t="shared" si="174"/>
        <v>Jan-2025</v>
      </c>
      <c r="D1919" s="24">
        <f t="shared" si="175"/>
        <v>2025</v>
      </c>
      <c r="E1919" s="4" t="str">
        <f>Cleaned_SalesTable!C1919</f>
        <v>CUST1466</v>
      </c>
      <c r="F1919" s="4" t="str">
        <f>VLOOKUP(E1919,Cleaned_CustomerTable!$A:$H,2,FALSE())</f>
        <v>Cynthia Parrish</v>
      </c>
      <c r="G1919" s="24">
        <f>VLOOKUP(E1919,Cleaned_CustomerTable!$A:$H,3,FALSE())</f>
        <v>18</v>
      </c>
      <c r="H1919" s="4" t="str">
        <f>VLOOKUP(E1919,Cleaned_CustomerTable!$A:$H,8,FALSE())</f>
        <v>Silver</v>
      </c>
      <c r="I1919" s="4" t="str">
        <f>VLOOKUP(E1919,Cleaned_CustomerTable!$A:$H,6,FALSE())</f>
        <v>Minnesota</v>
      </c>
      <c r="J1919" s="4" t="str">
        <f>Cleaned_SalesTable!D1919</f>
        <v>PROD12</v>
      </c>
      <c r="K1919" s="4" t="str">
        <f>VLOOKUP(J1919,Cleaned_ProductTable!$A:$F,2,FALSE())</f>
        <v>Hair Strengthening Shampoo</v>
      </c>
      <c r="L1919" s="4" t="str">
        <f>VLOOKUP(J1919,Cleaned_ProductTable!$A:$F,3,FALSE())</f>
        <v>Beauty</v>
      </c>
      <c r="M1919" s="4" t="str">
        <f>VLOOKUP(J1919,Cleaned_ProductTable!$A:$F,4,FALSE())</f>
        <v>Rice LLC</v>
      </c>
      <c r="N1919" s="4">
        <f>VLOOKUP(J1919,Cleaned_ProductTable!$A:$F,5,FALSE())</f>
        <v>115.82</v>
      </c>
      <c r="O1919" s="4" t="str">
        <f>Cleaned_SalesTable!E1919</f>
        <v>STORE0</v>
      </c>
      <c r="P1919" s="4" t="str">
        <f>VLOOKUP(O1919,Cleaned_StoreTable!$A:$F,2,FALSE())</f>
        <v>Rivera-Warner</v>
      </c>
      <c r="Q1919" s="4" t="str">
        <f>VLOOKUP(O1919,Cleaned_StoreTable!$A:$F,3,FALSE())</f>
        <v>East</v>
      </c>
      <c r="R1919" s="4" t="str">
        <f>VLOOKUP(O1919,Cleaned_StoreTable!$A:$F,5,FALSE())</f>
        <v>Flagship</v>
      </c>
      <c r="S1919" s="4">
        <f>Cleaned_SalesTable!F1919</f>
        <v>2</v>
      </c>
      <c r="T1919" s="9">
        <f>Cleaned_SalesTable!G1919</f>
        <v>687.35</v>
      </c>
      <c r="U1919" s="8">
        <f>Cleaned_SalesTable!H1919</f>
        <v>0.2</v>
      </c>
      <c r="V1919" s="4" t="str">
        <f>Cleaned_SalesTable!I1919</f>
        <v>COD</v>
      </c>
      <c r="W1919" s="9">
        <f>Cleaned_SalesTable!J1919</f>
        <v>1099.76</v>
      </c>
      <c r="X1919" s="9">
        <f t="shared" si="176"/>
        <v>231.64</v>
      </c>
      <c r="Y1919" s="9">
        <f t="shared" si="177"/>
        <v>868.12</v>
      </c>
      <c r="Z1919" s="10">
        <f t="shared" si="178"/>
        <v>0.78939999999999999</v>
      </c>
      <c r="AA1919" s="4" t="str">
        <f t="shared" si="179"/>
        <v>High Value</v>
      </c>
    </row>
    <row r="1920" spans="1:27" ht="15" customHeight="1" x14ac:dyDescent="0.3">
      <c r="A1920" s="4" t="str">
        <f>Cleaned_SalesTable!A1920</f>
        <v>SALE1918</v>
      </c>
      <c r="B1920" s="26">
        <f>Cleaned_SalesTable!B1920</f>
        <v>45921</v>
      </c>
      <c r="C1920" s="4" t="str">
        <f t="shared" si="174"/>
        <v>Sep-2025</v>
      </c>
      <c r="D1920" s="24">
        <f t="shared" si="175"/>
        <v>2025</v>
      </c>
      <c r="E1920" s="4" t="str">
        <f>Cleaned_SalesTable!C1920</f>
        <v>CUST1207</v>
      </c>
      <c r="F1920" s="4" t="str">
        <f>VLOOKUP(E1920,Cleaned_CustomerTable!$A:$H,2,FALSE())</f>
        <v>Jacqueline Pacheco</v>
      </c>
      <c r="G1920" s="24">
        <f>VLOOKUP(E1920,Cleaned_CustomerTable!$A:$H,3,FALSE())</f>
        <v>28</v>
      </c>
      <c r="H1920" s="4" t="str">
        <f>VLOOKUP(E1920,Cleaned_CustomerTable!$A:$H,8,FALSE())</f>
        <v>Bronze</v>
      </c>
      <c r="I1920" s="4" t="str">
        <f>VLOOKUP(E1920,Cleaned_CustomerTable!$A:$H,6,FALSE())</f>
        <v>New Jersey</v>
      </c>
      <c r="J1920" s="4" t="str">
        <f>Cleaned_SalesTable!D1920</f>
        <v>PROD84</v>
      </c>
      <c r="K1920" s="4" t="str">
        <f>VLOOKUP(J1920,Cleaned_ProductTable!$A:$F,2,FALSE())</f>
        <v>Wooden Bookshelf</v>
      </c>
      <c r="L1920" s="4" t="str">
        <f>VLOOKUP(J1920,Cleaned_ProductTable!$A:$F,3,FALSE())</f>
        <v>Home</v>
      </c>
      <c r="M1920" s="4" t="str">
        <f>VLOOKUP(J1920,Cleaned_ProductTable!$A:$F,4,FALSE())</f>
        <v>Collins-Stephenson</v>
      </c>
      <c r="N1920" s="4">
        <f>VLOOKUP(J1920,Cleaned_ProductTable!$A:$F,5,FALSE())</f>
        <v>388.46</v>
      </c>
      <c r="O1920" s="4" t="str">
        <f>Cleaned_SalesTable!E1920</f>
        <v>STORE8</v>
      </c>
      <c r="P1920" s="4" t="str">
        <f>VLOOKUP(O1920,Cleaned_StoreTable!$A:$F,2,FALSE())</f>
        <v>Bean, Jones and Park</v>
      </c>
      <c r="Q1920" s="4" t="str">
        <f>VLOOKUP(O1920,Cleaned_StoreTable!$A:$F,3,FALSE())</f>
        <v>West</v>
      </c>
      <c r="R1920" s="4" t="str">
        <f>VLOOKUP(O1920,Cleaned_StoreTable!$A:$F,5,FALSE())</f>
        <v>Online</v>
      </c>
      <c r="S1920" s="4">
        <f>Cleaned_SalesTable!F1920</f>
        <v>2</v>
      </c>
      <c r="T1920" s="9">
        <f>Cleaned_SalesTable!G1920</f>
        <v>30.14</v>
      </c>
      <c r="U1920" s="8">
        <f>Cleaned_SalesTable!H1920</f>
        <v>0.21</v>
      </c>
      <c r="V1920" s="4" t="str">
        <f>Cleaned_SalesTable!I1920</f>
        <v>Credit Card</v>
      </c>
      <c r="W1920" s="9">
        <f>Cleaned_SalesTable!J1920</f>
        <v>47.621200000000002</v>
      </c>
      <c r="X1920" s="9">
        <f t="shared" si="176"/>
        <v>776.92</v>
      </c>
      <c r="Y1920" s="9">
        <f t="shared" si="177"/>
        <v>-729.3</v>
      </c>
      <c r="Z1920" s="10">
        <f t="shared" si="178"/>
        <v>-15.3146</v>
      </c>
      <c r="AA1920" s="4" t="str">
        <f t="shared" si="179"/>
        <v>Standard</v>
      </c>
    </row>
    <row r="1921" spans="1:27" ht="15" customHeight="1" x14ac:dyDescent="0.3">
      <c r="A1921" s="4" t="str">
        <f>Cleaned_SalesTable!A1921</f>
        <v>SALE1919</v>
      </c>
      <c r="B1921" s="26">
        <f>Cleaned_SalesTable!B1921</f>
        <v>45651</v>
      </c>
      <c r="C1921" s="4" t="str">
        <f t="shared" si="174"/>
        <v>Dec-2024</v>
      </c>
      <c r="D1921" s="24">
        <f t="shared" si="175"/>
        <v>2024</v>
      </c>
      <c r="E1921" s="4" t="str">
        <f>Cleaned_SalesTable!C1921</f>
        <v>CUST1099</v>
      </c>
      <c r="F1921" s="4" t="str">
        <f>VLOOKUP(E1921,Cleaned_CustomerTable!$A:$H,2,FALSE())</f>
        <v>Sheila Wilson</v>
      </c>
      <c r="G1921" s="24">
        <f>VLOOKUP(E1921,Cleaned_CustomerTable!$A:$H,3,FALSE())</f>
        <v>35</v>
      </c>
      <c r="H1921" s="4" t="str">
        <f>VLOOKUP(E1921,Cleaned_CustomerTable!$A:$H,8,FALSE())</f>
        <v>Silver</v>
      </c>
      <c r="I1921" s="4" t="str">
        <f>VLOOKUP(E1921,Cleaned_CustomerTable!$A:$H,6,FALSE())</f>
        <v>Tennessee</v>
      </c>
      <c r="J1921" s="4" t="str">
        <f>Cleaned_SalesTable!D1921</f>
        <v>PROD34</v>
      </c>
      <c r="K1921" s="4" t="str">
        <f>VLOOKUP(J1921,Cleaned_ProductTable!$A:$F,2,FALSE())</f>
        <v>Gaming Mechanical Keyboard</v>
      </c>
      <c r="L1921" s="4" t="str">
        <f>VLOOKUP(J1921,Cleaned_ProductTable!$A:$F,3,FALSE())</f>
        <v>Electronics</v>
      </c>
      <c r="M1921" s="4" t="str">
        <f>VLOOKUP(J1921,Cleaned_ProductTable!$A:$F,4,FALSE())</f>
        <v>Lucero LLC</v>
      </c>
      <c r="N1921" s="4">
        <f>VLOOKUP(J1921,Cleaned_ProductTable!$A:$F,5,FALSE())</f>
        <v>419.28</v>
      </c>
      <c r="O1921" s="4" t="str">
        <f>Cleaned_SalesTable!E1921</f>
        <v>STORE8</v>
      </c>
      <c r="P1921" s="4" t="str">
        <f>VLOOKUP(O1921,Cleaned_StoreTable!$A:$F,2,FALSE())</f>
        <v>Bean, Jones and Park</v>
      </c>
      <c r="Q1921" s="4" t="str">
        <f>VLOOKUP(O1921,Cleaned_StoreTable!$A:$F,3,FALSE())</f>
        <v>West</v>
      </c>
      <c r="R1921" s="4" t="str">
        <f>VLOOKUP(O1921,Cleaned_StoreTable!$A:$F,5,FALSE())</f>
        <v>Online</v>
      </c>
      <c r="S1921" s="4">
        <f>Cleaned_SalesTable!F1921</f>
        <v>3</v>
      </c>
      <c r="T1921" s="9">
        <f>Cleaned_SalesTable!G1921</f>
        <v>570.12</v>
      </c>
      <c r="U1921" s="8">
        <f>Cleaned_SalesTable!H1921</f>
        <v>0.12</v>
      </c>
      <c r="V1921" s="4" t="str">
        <f>Cleaned_SalesTable!I1921</f>
        <v>PayPal</v>
      </c>
      <c r="W1921" s="9">
        <f>Cleaned_SalesTable!J1921</f>
        <v>1505.1168</v>
      </c>
      <c r="X1921" s="9">
        <f t="shared" si="176"/>
        <v>1257.8399999999999</v>
      </c>
      <c r="Y1921" s="9">
        <f t="shared" si="177"/>
        <v>247.28</v>
      </c>
      <c r="Z1921" s="10">
        <f t="shared" si="178"/>
        <v>0.1643</v>
      </c>
      <c r="AA1921" s="4" t="str">
        <f t="shared" si="179"/>
        <v>High Value</v>
      </c>
    </row>
    <row r="1922" spans="1:27" ht="15" customHeight="1" x14ac:dyDescent="0.3">
      <c r="A1922" s="4" t="str">
        <f>Cleaned_SalesTable!A1922</f>
        <v>SALE1920</v>
      </c>
      <c r="B1922" s="26">
        <f>Cleaned_SalesTable!B1922</f>
        <v>45883</v>
      </c>
      <c r="C1922" s="4" t="str">
        <f t="shared" ref="C1922:C1985" si="180">TEXT(B1922,"mmm-yyyy")</f>
        <v>Aug-2025</v>
      </c>
      <c r="D1922" s="24">
        <f t="shared" ref="D1922:D1985" si="181">YEAR(B1922)</f>
        <v>2025</v>
      </c>
      <c r="E1922" s="4" t="str">
        <f>Cleaned_SalesTable!C1922</f>
        <v>CUST1281</v>
      </c>
      <c r="F1922" s="4" t="str">
        <f>VLOOKUP(E1922,Cleaned_CustomerTable!$A:$H,2,FALSE())</f>
        <v>Brittany Watson</v>
      </c>
      <c r="G1922" s="24">
        <f>VLOOKUP(E1922,Cleaned_CustomerTable!$A:$H,3,FALSE())</f>
        <v>59</v>
      </c>
      <c r="H1922" s="4" t="str">
        <f>VLOOKUP(E1922,Cleaned_CustomerTable!$A:$H,8,FALSE())</f>
        <v>Platinum</v>
      </c>
      <c r="I1922" s="4" t="str">
        <f>VLOOKUP(E1922,Cleaned_CustomerTable!$A:$H,6,FALSE())</f>
        <v>Connecticut</v>
      </c>
      <c r="J1922" s="4" t="str">
        <f>Cleaned_SalesTable!D1922</f>
        <v>PROD77</v>
      </c>
      <c r="K1922" s="4" t="str">
        <f>VLOOKUP(J1922,Cleaned_ProductTable!$A:$F,2,FALSE())</f>
        <v>WiFi Mesh Router</v>
      </c>
      <c r="L1922" s="4" t="str">
        <f>VLOOKUP(J1922,Cleaned_ProductTable!$A:$F,3,FALSE())</f>
        <v>Electronics</v>
      </c>
      <c r="M1922" s="4" t="str">
        <f>VLOOKUP(J1922,Cleaned_ProductTable!$A:$F,4,FALSE())</f>
        <v>White, Reeves and Woods</v>
      </c>
      <c r="N1922" s="4">
        <f>VLOOKUP(J1922,Cleaned_ProductTable!$A:$F,5,FALSE())</f>
        <v>480.9</v>
      </c>
      <c r="O1922" s="4" t="str">
        <f>Cleaned_SalesTable!E1922</f>
        <v>STORE19</v>
      </c>
      <c r="P1922" s="4" t="str">
        <f>VLOOKUP(O1922,Cleaned_StoreTable!$A:$F,2,FALSE())</f>
        <v>Mann-Austin</v>
      </c>
      <c r="Q1922" s="4" t="str">
        <f>VLOOKUP(O1922,Cleaned_StoreTable!$A:$F,3,FALSE())</f>
        <v>East</v>
      </c>
      <c r="R1922" s="4" t="str">
        <f>VLOOKUP(O1922,Cleaned_StoreTable!$A:$F,5,FALSE())</f>
        <v>Online</v>
      </c>
      <c r="S1922" s="4">
        <f>Cleaned_SalesTable!F1922</f>
        <v>3</v>
      </c>
      <c r="T1922" s="9">
        <f>Cleaned_SalesTable!G1922</f>
        <v>401.87</v>
      </c>
      <c r="U1922" s="8">
        <f>Cleaned_SalesTable!H1922</f>
        <v>0.28999999999999998</v>
      </c>
      <c r="V1922" s="4" t="str">
        <f>Cleaned_SalesTable!I1922</f>
        <v>COD</v>
      </c>
      <c r="W1922" s="9">
        <f>Cleaned_SalesTable!J1922</f>
        <v>855.98310000000004</v>
      </c>
      <c r="X1922" s="9">
        <f t="shared" ref="X1922:X1985" si="182">ROUND(N1922*S1922,2)</f>
        <v>1442.7</v>
      </c>
      <c r="Y1922" s="9">
        <f t="shared" ref="Y1922:Y1985" si="183">ROUND(W1922-X1922,2)</f>
        <v>-586.72</v>
      </c>
      <c r="Z1922" s="10">
        <f t="shared" ref="Z1922:Z1985" si="184">IFERROR(ROUND(Y1922/W1922,4),0)</f>
        <v>-0.68540000000000001</v>
      </c>
      <c r="AA1922" s="4" t="str">
        <f t="shared" ref="AA1922:AA1985" si="185">IF(W1922&gt;=AVERAGE($W$2:$W$2001),"High Value","Standard")</f>
        <v>Standard</v>
      </c>
    </row>
    <row r="1923" spans="1:27" ht="15" customHeight="1" x14ac:dyDescent="0.3">
      <c r="A1923" s="4" t="str">
        <f>Cleaned_SalesTable!A1923</f>
        <v>SALE1921</v>
      </c>
      <c r="B1923" s="26">
        <f>Cleaned_SalesTable!B1923</f>
        <v>45624</v>
      </c>
      <c r="C1923" s="4" t="str">
        <f t="shared" si="180"/>
        <v>Nov-2024</v>
      </c>
      <c r="D1923" s="24">
        <f t="shared" si="181"/>
        <v>2024</v>
      </c>
      <c r="E1923" s="4" t="str">
        <f>Cleaned_SalesTable!C1923</f>
        <v>CUST1496</v>
      </c>
      <c r="F1923" s="4" t="str">
        <f>VLOOKUP(E1923,Cleaned_CustomerTable!$A:$H,2,FALSE())</f>
        <v>Christopher Ford</v>
      </c>
      <c r="G1923" s="24">
        <f>VLOOKUP(E1923,Cleaned_CustomerTable!$A:$H,3,FALSE())</f>
        <v>56</v>
      </c>
      <c r="H1923" s="4" t="str">
        <f>VLOOKUP(E1923,Cleaned_CustomerTable!$A:$H,8,FALSE())</f>
        <v>Bronze</v>
      </c>
      <c r="I1923" s="4" t="str">
        <f>VLOOKUP(E1923,Cleaned_CustomerTable!$A:$H,6,FALSE())</f>
        <v>Ohio</v>
      </c>
      <c r="J1923" s="4" t="str">
        <f>Cleaned_SalesTable!D1923</f>
        <v>PROD79</v>
      </c>
      <c r="K1923" s="4" t="str">
        <f>VLOOKUP(J1923,Cleaned_ProductTable!$A:$F,2,FALSE())</f>
        <v>Decorative Lamp Shade</v>
      </c>
      <c r="L1923" s="4" t="str">
        <f>VLOOKUP(J1923,Cleaned_ProductTable!$A:$F,3,FALSE())</f>
        <v>Home</v>
      </c>
      <c r="M1923" s="4" t="str">
        <f>VLOOKUP(J1923,Cleaned_ProductTable!$A:$F,4,FALSE())</f>
        <v>Ramirez-Hanson</v>
      </c>
      <c r="N1923" s="4">
        <f>VLOOKUP(J1923,Cleaned_ProductTable!$A:$F,5,FALSE())</f>
        <v>228.53</v>
      </c>
      <c r="O1923" s="4" t="str">
        <f>Cleaned_SalesTable!E1923</f>
        <v>STORE12</v>
      </c>
      <c r="P1923" s="4" t="str">
        <f>VLOOKUP(O1923,Cleaned_StoreTable!$A:$F,2,FALSE())</f>
        <v>Thomas, Bridges and Harris</v>
      </c>
      <c r="Q1923" s="4" t="str">
        <f>VLOOKUP(O1923,Cleaned_StoreTable!$A:$F,3,FALSE())</f>
        <v>North</v>
      </c>
      <c r="R1923" s="4" t="str">
        <f>VLOOKUP(O1923,Cleaned_StoreTable!$A:$F,5,FALSE())</f>
        <v>Online</v>
      </c>
      <c r="S1923" s="4">
        <f>Cleaned_SalesTable!F1923</f>
        <v>4</v>
      </c>
      <c r="T1923" s="9">
        <f>Cleaned_SalesTable!G1923</f>
        <v>619.35</v>
      </c>
      <c r="U1923" s="8">
        <f>Cleaned_SalesTable!H1923</f>
        <v>0.3</v>
      </c>
      <c r="V1923" s="4" t="str">
        <f>Cleaned_SalesTable!I1923</f>
        <v>Credit Card</v>
      </c>
      <c r="W1923" s="9">
        <f>Cleaned_SalesTable!J1923</f>
        <v>1734.18</v>
      </c>
      <c r="X1923" s="9">
        <f t="shared" si="182"/>
        <v>914.12</v>
      </c>
      <c r="Y1923" s="9">
        <f t="shared" si="183"/>
        <v>820.06</v>
      </c>
      <c r="Z1923" s="10">
        <f t="shared" si="184"/>
        <v>0.47289999999999999</v>
      </c>
      <c r="AA1923" s="4" t="str">
        <f t="shared" si="185"/>
        <v>High Value</v>
      </c>
    </row>
    <row r="1924" spans="1:27" ht="15" customHeight="1" x14ac:dyDescent="0.3">
      <c r="A1924" s="4" t="str">
        <f>Cleaned_SalesTable!A1924</f>
        <v>SALE1922</v>
      </c>
      <c r="B1924" s="26">
        <f>Cleaned_SalesTable!B1924</f>
        <v>45276</v>
      </c>
      <c r="C1924" s="4" t="str">
        <f t="shared" si="180"/>
        <v>Dec-2023</v>
      </c>
      <c r="D1924" s="24">
        <f t="shared" si="181"/>
        <v>2023</v>
      </c>
      <c r="E1924" s="4" t="str">
        <f>Cleaned_SalesTable!C1924</f>
        <v>CUST1247</v>
      </c>
      <c r="F1924" s="4" t="str">
        <f>VLOOKUP(E1924,Cleaned_CustomerTable!$A:$H,2,FALSE())</f>
        <v>Douglas Rhodes</v>
      </c>
      <c r="G1924" s="24">
        <f>VLOOKUP(E1924,Cleaned_CustomerTable!$A:$H,3,FALSE())</f>
        <v>32</v>
      </c>
      <c r="H1924" s="4" t="str">
        <f>VLOOKUP(E1924,Cleaned_CustomerTable!$A:$H,8,FALSE())</f>
        <v>Platinum</v>
      </c>
      <c r="I1924" s="4" t="str">
        <f>VLOOKUP(E1924,Cleaned_CustomerTable!$A:$H,6,FALSE())</f>
        <v>New Hampshire</v>
      </c>
      <c r="J1924" s="4" t="str">
        <f>Cleaned_SalesTable!D1924</f>
        <v>PROD46</v>
      </c>
      <c r="K1924" s="4" t="str">
        <f>VLOOKUP(J1924,Cleaned_ProductTable!$A:$F,2,FALSE())</f>
        <v>Men's Winter Jacket</v>
      </c>
      <c r="L1924" s="4" t="str">
        <f>VLOOKUP(J1924,Cleaned_ProductTable!$A:$F,3,FALSE())</f>
        <v>Clothing</v>
      </c>
      <c r="M1924" s="4" t="str">
        <f>VLOOKUP(J1924,Cleaned_ProductTable!$A:$F,4,FALSE())</f>
        <v>Kelly, Smith and Perez</v>
      </c>
      <c r="N1924" s="4">
        <f>VLOOKUP(J1924,Cleaned_ProductTable!$A:$F,5,FALSE())</f>
        <v>167.34</v>
      </c>
      <c r="O1924" s="4" t="str">
        <f>Cleaned_SalesTable!E1924</f>
        <v>STORE17</v>
      </c>
      <c r="P1924" s="4" t="str">
        <f>VLOOKUP(O1924,Cleaned_StoreTable!$A:$F,2,FALSE())</f>
        <v>Holloway Ltd</v>
      </c>
      <c r="Q1924" s="4" t="str">
        <f>VLOOKUP(O1924,Cleaned_StoreTable!$A:$F,3,FALSE())</f>
        <v>North</v>
      </c>
      <c r="R1924" s="4" t="str">
        <f>VLOOKUP(O1924,Cleaned_StoreTable!$A:$F,5,FALSE())</f>
        <v>Flagship</v>
      </c>
      <c r="S1924" s="4">
        <f>Cleaned_SalesTable!F1924</f>
        <v>4</v>
      </c>
      <c r="T1924" s="9">
        <f>Cleaned_SalesTable!G1924</f>
        <v>569.36</v>
      </c>
      <c r="U1924" s="8">
        <f>Cleaned_SalesTable!H1924</f>
        <v>0.27</v>
      </c>
      <c r="V1924" s="4" t="str">
        <f>Cleaned_SalesTable!I1924</f>
        <v>PayPal</v>
      </c>
      <c r="W1924" s="9">
        <f>Cleaned_SalesTable!J1924</f>
        <v>1662.5311999999999</v>
      </c>
      <c r="X1924" s="9">
        <f t="shared" si="182"/>
        <v>669.36</v>
      </c>
      <c r="Y1924" s="9">
        <f t="shared" si="183"/>
        <v>993.17</v>
      </c>
      <c r="Z1924" s="10">
        <f t="shared" si="184"/>
        <v>0.59740000000000004</v>
      </c>
      <c r="AA1924" s="4" t="str">
        <f t="shared" si="185"/>
        <v>High Value</v>
      </c>
    </row>
    <row r="1925" spans="1:27" ht="15" customHeight="1" x14ac:dyDescent="0.3">
      <c r="A1925" s="4" t="str">
        <f>Cleaned_SalesTable!A1925</f>
        <v>SALE1923</v>
      </c>
      <c r="B1925" s="26">
        <f>Cleaned_SalesTable!B1925</f>
        <v>45344</v>
      </c>
      <c r="C1925" s="4" t="str">
        <f t="shared" si="180"/>
        <v>Feb-2024</v>
      </c>
      <c r="D1925" s="24">
        <f t="shared" si="181"/>
        <v>2024</v>
      </c>
      <c r="E1925" s="4" t="str">
        <f>Cleaned_SalesTable!C1925</f>
        <v>CUST1476</v>
      </c>
      <c r="F1925" s="4" t="str">
        <f>VLOOKUP(E1925,Cleaned_CustomerTable!$A:$H,2,FALSE())</f>
        <v>Elizabeth Foster</v>
      </c>
      <c r="G1925" s="24">
        <f>VLOOKUP(E1925,Cleaned_CustomerTable!$A:$H,3,FALSE())</f>
        <v>33</v>
      </c>
      <c r="H1925" s="4" t="str">
        <f>VLOOKUP(E1925,Cleaned_CustomerTable!$A:$H,8,FALSE())</f>
        <v>Gold</v>
      </c>
      <c r="I1925" s="4" t="str">
        <f>VLOOKUP(E1925,Cleaned_CustomerTable!$A:$H,6,FALSE())</f>
        <v>Oklahoma</v>
      </c>
      <c r="J1925" s="4" t="str">
        <f>Cleaned_SalesTable!D1925</f>
        <v>PROD27</v>
      </c>
      <c r="K1925" s="4" t="str">
        <f>VLOOKUP(J1925,Cleaned_ProductTable!$A:$F,2,FALSE())</f>
        <v>Decorative Floor Vase</v>
      </c>
      <c r="L1925" s="4" t="str">
        <f>VLOOKUP(J1925,Cleaned_ProductTable!$A:$F,3,FALSE())</f>
        <v>Home</v>
      </c>
      <c r="M1925" s="4" t="str">
        <f>VLOOKUP(J1925,Cleaned_ProductTable!$A:$F,4,FALSE())</f>
        <v>Khan, Jones and Paul</v>
      </c>
      <c r="N1925" s="4">
        <f>VLOOKUP(J1925,Cleaned_ProductTable!$A:$F,5,FALSE())</f>
        <v>234.81</v>
      </c>
      <c r="O1925" s="4" t="str">
        <f>Cleaned_SalesTable!E1925</f>
        <v>STORE4</v>
      </c>
      <c r="P1925" s="4" t="str">
        <f>VLOOKUP(O1925,Cleaned_StoreTable!$A:$F,2,FALSE())</f>
        <v>Alexander Group</v>
      </c>
      <c r="Q1925" s="4" t="str">
        <f>VLOOKUP(O1925,Cleaned_StoreTable!$A:$F,3,FALSE())</f>
        <v>South</v>
      </c>
      <c r="R1925" s="4" t="str">
        <f>VLOOKUP(O1925,Cleaned_StoreTable!$A:$F,5,FALSE())</f>
        <v>Online</v>
      </c>
      <c r="S1925" s="4">
        <f>Cleaned_SalesTable!F1925</f>
        <v>2</v>
      </c>
      <c r="T1925" s="9">
        <f>Cleaned_SalesTable!G1925</f>
        <v>846.35</v>
      </c>
      <c r="U1925" s="8">
        <f>Cleaned_SalesTable!H1925</f>
        <v>0.3</v>
      </c>
      <c r="V1925" s="4" t="str">
        <f>Cleaned_SalesTable!I1925</f>
        <v>COD</v>
      </c>
      <c r="W1925" s="9">
        <f>Cleaned_SalesTable!J1925</f>
        <v>1184.8900000000001</v>
      </c>
      <c r="X1925" s="9">
        <f t="shared" si="182"/>
        <v>469.62</v>
      </c>
      <c r="Y1925" s="9">
        <f t="shared" si="183"/>
        <v>715.27</v>
      </c>
      <c r="Z1925" s="10">
        <f t="shared" si="184"/>
        <v>0.60370000000000001</v>
      </c>
      <c r="AA1925" s="4" t="str">
        <f t="shared" si="185"/>
        <v>High Value</v>
      </c>
    </row>
    <row r="1926" spans="1:27" ht="15" customHeight="1" x14ac:dyDescent="0.3">
      <c r="A1926" s="4" t="str">
        <f>Cleaned_SalesTable!A1926</f>
        <v>SALE1924</v>
      </c>
      <c r="B1926" s="26">
        <f>Cleaned_SalesTable!B1926</f>
        <v>45849</v>
      </c>
      <c r="C1926" s="4" t="str">
        <f t="shared" si="180"/>
        <v>Jul-2025</v>
      </c>
      <c r="D1926" s="24">
        <f t="shared" si="181"/>
        <v>2025</v>
      </c>
      <c r="E1926" s="4" t="str">
        <f>Cleaned_SalesTable!C1926</f>
        <v>CUST1434</v>
      </c>
      <c r="F1926" s="4" t="str">
        <f>VLOOKUP(E1926,Cleaned_CustomerTable!$A:$H,2,FALSE())</f>
        <v>Monique Castro</v>
      </c>
      <c r="G1926" s="24">
        <f>VLOOKUP(E1926,Cleaned_CustomerTable!$A:$H,3,FALSE())</f>
        <v>48</v>
      </c>
      <c r="H1926" s="4" t="str">
        <f>VLOOKUP(E1926,Cleaned_CustomerTable!$A:$H,8,FALSE())</f>
        <v>Gold</v>
      </c>
      <c r="I1926" s="4" t="str">
        <f>VLOOKUP(E1926,Cleaned_CustomerTable!$A:$H,6,FALSE())</f>
        <v>Indiana</v>
      </c>
      <c r="J1926" s="4" t="str">
        <f>Cleaned_SalesTable!D1926</f>
        <v>PROD30</v>
      </c>
      <c r="K1926" s="4" t="str">
        <f>VLOOKUP(J1926,Cleaned_ProductTable!$A:$F,2,FALSE())</f>
        <v>Stainless Steel Cutlery Set</v>
      </c>
      <c r="L1926" s="4" t="str">
        <f>VLOOKUP(J1926,Cleaned_ProductTable!$A:$F,3,FALSE())</f>
        <v>Home</v>
      </c>
      <c r="M1926" s="4" t="str">
        <f>VLOOKUP(J1926,Cleaned_ProductTable!$A:$F,4,FALSE())</f>
        <v>Stevens, Fernandez and Martin</v>
      </c>
      <c r="N1926" s="4">
        <f>VLOOKUP(J1926,Cleaned_ProductTable!$A:$F,5,FALSE())</f>
        <v>19.52</v>
      </c>
      <c r="O1926" s="4" t="str">
        <f>Cleaned_SalesTable!E1926</f>
        <v>STORE2</v>
      </c>
      <c r="P1926" s="4" t="str">
        <f>VLOOKUP(O1926,Cleaned_StoreTable!$A:$F,2,FALSE())</f>
        <v>Black-Horn</v>
      </c>
      <c r="Q1926" s="4" t="str">
        <f>VLOOKUP(O1926,Cleaned_StoreTable!$A:$F,3,FALSE())</f>
        <v>South</v>
      </c>
      <c r="R1926" s="4" t="str">
        <f>VLOOKUP(O1926,Cleaned_StoreTable!$A:$F,5,FALSE())</f>
        <v>Outlet</v>
      </c>
      <c r="S1926" s="4">
        <f>Cleaned_SalesTable!F1926</f>
        <v>1</v>
      </c>
      <c r="T1926" s="9">
        <f>Cleaned_SalesTable!G1926</f>
        <v>788.45</v>
      </c>
      <c r="U1926" s="8">
        <f>Cleaned_SalesTable!H1926</f>
        <v>0.28999999999999998</v>
      </c>
      <c r="V1926" s="4" t="str">
        <f>Cleaned_SalesTable!I1926</f>
        <v>PayPal</v>
      </c>
      <c r="W1926" s="9">
        <f>Cleaned_SalesTable!J1926</f>
        <v>559.79949999999997</v>
      </c>
      <c r="X1926" s="9">
        <f t="shared" si="182"/>
        <v>19.52</v>
      </c>
      <c r="Y1926" s="9">
        <f t="shared" si="183"/>
        <v>540.28</v>
      </c>
      <c r="Z1926" s="10">
        <f t="shared" si="184"/>
        <v>0.96509999999999996</v>
      </c>
      <c r="AA1926" s="4" t="str">
        <f t="shared" si="185"/>
        <v>Standard</v>
      </c>
    </row>
    <row r="1927" spans="1:27" ht="15" customHeight="1" x14ac:dyDescent="0.3">
      <c r="A1927" s="4" t="str">
        <f>Cleaned_SalesTable!A1927</f>
        <v>SALE1925</v>
      </c>
      <c r="B1927" s="26">
        <f>Cleaned_SalesTable!B1927</f>
        <v>45880</v>
      </c>
      <c r="C1927" s="4" t="str">
        <f t="shared" si="180"/>
        <v>Aug-2025</v>
      </c>
      <c r="D1927" s="24">
        <f t="shared" si="181"/>
        <v>2025</v>
      </c>
      <c r="E1927" s="4" t="str">
        <f>Cleaned_SalesTable!C1927</f>
        <v>CUST1360</v>
      </c>
      <c r="F1927" s="4" t="str">
        <f>VLOOKUP(E1927,Cleaned_CustomerTable!$A:$H,2,FALSE())</f>
        <v>Denise Tate</v>
      </c>
      <c r="G1927" s="24">
        <f>VLOOKUP(E1927,Cleaned_CustomerTable!$A:$H,3,FALSE())</f>
        <v>34</v>
      </c>
      <c r="H1927" s="4" t="str">
        <f>VLOOKUP(E1927,Cleaned_CustomerTable!$A:$H,8,FALSE())</f>
        <v>Platinum</v>
      </c>
      <c r="I1927" s="4" t="str">
        <f>VLOOKUP(E1927,Cleaned_CustomerTable!$A:$H,6,FALSE())</f>
        <v>Arkansas</v>
      </c>
      <c r="J1927" s="4" t="str">
        <f>Cleaned_SalesTable!D1927</f>
        <v>PROD35</v>
      </c>
      <c r="K1927" s="4" t="str">
        <f>VLOOKUP(J1927,Cleaned_ProductTable!$A:$F,2,FALSE())</f>
        <v>Bedroom Table Lamp</v>
      </c>
      <c r="L1927" s="4" t="str">
        <f>VLOOKUP(J1927,Cleaned_ProductTable!$A:$F,3,FALSE())</f>
        <v>Home</v>
      </c>
      <c r="M1927" s="4" t="str">
        <f>VLOOKUP(J1927,Cleaned_ProductTable!$A:$F,4,FALSE())</f>
        <v>Jones LLC</v>
      </c>
      <c r="N1927" s="4">
        <f>VLOOKUP(J1927,Cleaned_ProductTable!$A:$F,5,FALSE())</f>
        <v>382.22</v>
      </c>
      <c r="O1927" s="4" t="str">
        <f>Cleaned_SalesTable!E1927</f>
        <v>STORE12</v>
      </c>
      <c r="P1927" s="4" t="str">
        <f>VLOOKUP(O1927,Cleaned_StoreTable!$A:$F,2,FALSE())</f>
        <v>Thomas, Bridges and Harris</v>
      </c>
      <c r="Q1927" s="4" t="str">
        <f>VLOOKUP(O1927,Cleaned_StoreTable!$A:$F,3,FALSE())</f>
        <v>North</v>
      </c>
      <c r="R1927" s="4" t="str">
        <f>VLOOKUP(O1927,Cleaned_StoreTable!$A:$F,5,FALSE())</f>
        <v>Online</v>
      </c>
      <c r="S1927" s="4">
        <f>Cleaned_SalesTable!F1927</f>
        <v>2</v>
      </c>
      <c r="T1927" s="9">
        <f>Cleaned_SalesTable!G1927</f>
        <v>338.81</v>
      </c>
      <c r="U1927" s="8">
        <f>Cleaned_SalesTable!H1927</f>
        <v>7.0000000000000007E-2</v>
      </c>
      <c r="V1927" s="4" t="str">
        <f>Cleaned_SalesTable!I1927</f>
        <v>COD</v>
      </c>
      <c r="W1927" s="9">
        <f>Cleaned_SalesTable!J1927</f>
        <v>630.1866</v>
      </c>
      <c r="X1927" s="9">
        <f t="shared" si="182"/>
        <v>764.44</v>
      </c>
      <c r="Y1927" s="9">
        <f t="shared" si="183"/>
        <v>-134.25</v>
      </c>
      <c r="Z1927" s="10">
        <f t="shared" si="184"/>
        <v>-0.21299999999999999</v>
      </c>
      <c r="AA1927" s="4" t="str">
        <f t="shared" si="185"/>
        <v>Standard</v>
      </c>
    </row>
    <row r="1928" spans="1:27" ht="15" customHeight="1" x14ac:dyDescent="0.3">
      <c r="A1928" s="4" t="str">
        <f>Cleaned_SalesTable!A1928</f>
        <v>SALE1926</v>
      </c>
      <c r="B1928" s="26">
        <f>Cleaned_SalesTable!B1928</f>
        <v>45907</v>
      </c>
      <c r="C1928" s="4" t="str">
        <f t="shared" si="180"/>
        <v>Sep-2025</v>
      </c>
      <c r="D1928" s="24">
        <f t="shared" si="181"/>
        <v>2025</v>
      </c>
      <c r="E1928" s="4" t="str">
        <f>Cleaned_SalesTable!C1928</f>
        <v>CUST1026</v>
      </c>
      <c r="F1928" s="4" t="str">
        <f>VLOOKUP(E1928,Cleaned_CustomerTable!$A:$H,2,FALSE())</f>
        <v>Amber Carlson</v>
      </c>
      <c r="G1928" s="24">
        <f>VLOOKUP(E1928,Cleaned_CustomerTable!$A:$H,3,FALSE())</f>
        <v>18</v>
      </c>
      <c r="H1928" s="4" t="str">
        <f>VLOOKUP(E1928,Cleaned_CustomerTable!$A:$H,8,FALSE())</f>
        <v>Gold</v>
      </c>
      <c r="I1928" s="4" t="str">
        <f>VLOOKUP(E1928,Cleaned_CustomerTable!$A:$H,6,FALSE())</f>
        <v>Missouri</v>
      </c>
      <c r="J1928" s="4" t="str">
        <f>Cleaned_SalesTable!D1928</f>
        <v>PROD14</v>
      </c>
      <c r="K1928" s="4" t="str">
        <f>VLOOKUP(J1928,Cleaned_ProductTable!$A:$F,2,FALSE())</f>
        <v>Decorative Wall Mirror</v>
      </c>
      <c r="L1928" s="4" t="str">
        <f>VLOOKUP(J1928,Cleaned_ProductTable!$A:$F,3,FALSE())</f>
        <v>Home</v>
      </c>
      <c r="M1928" s="4" t="str">
        <f>VLOOKUP(J1928,Cleaned_ProductTable!$A:$F,4,FALSE())</f>
        <v>Luna, Anderson and Bowman</v>
      </c>
      <c r="N1928" s="4">
        <f>VLOOKUP(J1928,Cleaned_ProductTable!$A:$F,5,FALSE())</f>
        <v>48.01</v>
      </c>
      <c r="O1928" s="4" t="str">
        <f>Cleaned_SalesTable!E1928</f>
        <v>STORE5</v>
      </c>
      <c r="P1928" s="4" t="str">
        <f>VLOOKUP(O1928,Cleaned_StoreTable!$A:$F,2,FALSE())</f>
        <v>Gray Ltd</v>
      </c>
      <c r="Q1928" s="4" t="str">
        <f>VLOOKUP(O1928,Cleaned_StoreTable!$A:$F,3,FALSE())</f>
        <v>North</v>
      </c>
      <c r="R1928" s="4" t="str">
        <f>VLOOKUP(O1928,Cleaned_StoreTable!$A:$F,5,FALSE())</f>
        <v>Outlet</v>
      </c>
      <c r="S1928" s="4">
        <f>Cleaned_SalesTable!F1928</f>
        <v>4</v>
      </c>
      <c r="T1928" s="9">
        <f>Cleaned_SalesTable!G1928</f>
        <v>94.48</v>
      </c>
      <c r="U1928" s="8">
        <f>Cleaned_SalesTable!H1928</f>
        <v>0.06</v>
      </c>
      <c r="V1928" s="4" t="str">
        <f>Cleaned_SalesTable!I1928</f>
        <v>COD</v>
      </c>
      <c r="W1928" s="9">
        <f>Cleaned_SalesTable!J1928</f>
        <v>355.2448</v>
      </c>
      <c r="X1928" s="9">
        <f t="shared" si="182"/>
        <v>192.04</v>
      </c>
      <c r="Y1928" s="9">
        <f t="shared" si="183"/>
        <v>163.19999999999999</v>
      </c>
      <c r="Z1928" s="10">
        <f t="shared" si="184"/>
        <v>0.45939999999999998</v>
      </c>
      <c r="AA1928" s="4" t="str">
        <f t="shared" si="185"/>
        <v>Standard</v>
      </c>
    </row>
    <row r="1929" spans="1:27" ht="15" customHeight="1" x14ac:dyDescent="0.3">
      <c r="A1929" s="4" t="str">
        <f>Cleaned_SalesTable!A1929</f>
        <v>SALE1927</v>
      </c>
      <c r="B1929" s="26">
        <f>Cleaned_SalesTable!B1929</f>
        <v>45545</v>
      </c>
      <c r="C1929" s="4" t="str">
        <f t="shared" si="180"/>
        <v>Sep-2024</v>
      </c>
      <c r="D1929" s="24">
        <f t="shared" si="181"/>
        <v>2024</v>
      </c>
      <c r="E1929" s="4" t="str">
        <f>Cleaned_SalesTable!C1929</f>
        <v>CUST1477</v>
      </c>
      <c r="F1929" s="4" t="str">
        <f>VLOOKUP(E1929,Cleaned_CustomerTable!$A:$H,2,FALSE())</f>
        <v>Andrea Harris</v>
      </c>
      <c r="G1929" s="24">
        <f>VLOOKUP(E1929,Cleaned_CustomerTable!$A:$H,3,FALSE())</f>
        <v>41</v>
      </c>
      <c r="H1929" s="4" t="str">
        <f>VLOOKUP(E1929,Cleaned_CustomerTable!$A:$H,8,FALSE())</f>
        <v>Platinum</v>
      </c>
      <c r="I1929" s="4" t="str">
        <f>VLOOKUP(E1929,Cleaned_CustomerTable!$A:$H,6,FALSE())</f>
        <v>Kansas</v>
      </c>
      <c r="J1929" s="4" t="str">
        <f>Cleaned_SalesTable!D1929</f>
        <v>PROD19</v>
      </c>
      <c r="K1929" s="4" t="str">
        <f>VLOOKUP(J1929,Cleaned_ProductTable!$A:$F,2,FALSE())</f>
        <v>Knee Support Brace</v>
      </c>
      <c r="L1929" s="4" t="str">
        <f>VLOOKUP(J1929,Cleaned_ProductTable!$A:$F,3,FALSE())</f>
        <v>Sports</v>
      </c>
      <c r="M1929" s="4" t="str">
        <f>VLOOKUP(J1929,Cleaned_ProductTable!$A:$F,4,FALSE())</f>
        <v>May-Reese</v>
      </c>
      <c r="N1929" s="4">
        <f>VLOOKUP(J1929,Cleaned_ProductTable!$A:$F,5,FALSE())</f>
        <v>21.34</v>
      </c>
      <c r="O1929" s="4" t="str">
        <f>Cleaned_SalesTable!E1929</f>
        <v>STORE13</v>
      </c>
      <c r="P1929" s="4" t="str">
        <f>VLOOKUP(O1929,Cleaned_StoreTable!$A:$F,2,FALSE())</f>
        <v>Gardner, Humphrey and Contreras</v>
      </c>
      <c r="Q1929" s="4" t="str">
        <f>VLOOKUP(O1929,Cleaned_StoreTable!$A:$F,3,FALSE())</f>
        <v>East</v>
      </c>
      <c r="R1929" s="4" t="str">
        <f>VLOOKUP(O1929,Cleaned_StoreTable!$A:$F,5,FALSE())</f>
        <v>Flagship</v>
      </c>
      <c r="S1929" s="4">
        <f>Cleaned_SalesTable!F1929</f>
        <v>3</v>
      </c>
      <c r="T1929" s="9">
        <f>Cleaned_SalesTable!G1929</f>
        <v>941.85</v>
      </c>
      <c r="U1929" s="8">
        <f>Cleaned_SalesTable!H1929</f>
        <v>0.16</v>
      </c>
      <c r="V1929" s="4" t="str">
        <f>Cleaned_SalesTable!I1929</f>
        <v>PayPal</v>
      </c>
      <c r="W1929" s="9">
        <f>Cleaned_SalesTable!J1929</f>
        <v>2373.462</v>
      </c>
      <c r="X1929" s="9">
        <f t="shared" si="182"/>
        <v>64.02</v>
      </c>
      <c r="Y1929" s="9">
        <f t="shared" si="183"/>
        <v>2309.44</v>
      </c>
      <c r="Z1929" s="10">
        <f t="shared" si="184"/>
        <v>0.97299999999999998</v>
      </c>
      <c r="AA1929" s="4" t="str">
        <f t="shared" si="185"/>
        <v>High Value</v>
      </c>
    </row>
    <row r="1930" spans="1:27" ht="15" customHeight="1" x14ac:dyDescent="0.3">
      <c r="A1930" s="4" t="str">
        <f>Cleaned_SalesTable!A1930</f>
        <v>SALE1928</v>
      </c>
      <c r="B1930" s="26">
        <f>Cleaned_SalesTable!B1930</f>
        <v>45257</v>
      </c>
      <c r="C1930" s="4" t="str">
        <f t="shared" si="180"/>
        <v>Nov-2023</v>
      </c>
      <c r="D1930" s="24">
        <f t="shared" si="181"/>
        <v>2023</v>
      </c>
      <c r="E1930" s="4" t="str">
        <f>Cleaned_SalesTable!C1930</f>
        <v>CUST1161</v>
      </c>
      <c r="F1930" s="4" t="str">
        <f>VLOOKUP(E1930,Cleaned_CustomerTable!$A:$H,2,FALSE())</f>
        <v>Cynthia Morris</v>
      </c>
      <c r="G1930" s="24">
        <f>VLOOKUP(E1930,Cleaned_CustomerTable!$A:$H,3,FALSE())</f>
        <v>18</v>
      </c>
      <c r="H1930" s="4" t="str">
        <f>VLOOKUP(E1930,Cleaned_CustomerTable!$A:$H,8,FALSE())</f>
        <v>Silver</v>
      </c>
      <c r="I1930" s="4" t="str">
        <f>VLOOKUP(E1930,Cleaned_CustomerTable!$A:$H,6,FALSE())</f>
        <v>Arizona</v>
      </c>
      <c r="J1930" s="4" t="str">
        <f>Cleaned_SalesTable!D1930</f>
        <v>PROD45</v>
      </c>
      <c r="K1930" s="4" t="str">
        <f>VLOOKUP(J1930,Cleaned_ProductTable!$A:$F,2,FALSE())</f>
        <v>High-Grip Football</v>
      </c>
      <c r="L1930" s="4" t="str">
        <f>VLOOKUP(J1930,Cleaned_ProductTable!$A:$F,3,FALSE())</f>
        <v>Sports</v>
      </c>
      <c r="M1930" s="4" t="str">
        <f>VLOOKUP(J1930,Cleaned_ProductTable!$A:$F,4,FALSE())</f>
        <v>Bridges, Banks and Cummings</v>
      </c>
      <c r="N1930" s="4">
        <f>VLOOKUP(J1930,Cleaned_ProductTable!$A:$F,5,FALSE())</f>
        <v>318.91000000000003</v>
      </c>
      <c r="O1930" s="4" t="str">
        <f>Cleaned_SalesTable!E1930</f>
        <v>STORE5</v>
      </c>
      <c r="P1930" s="4" t="str">
        <f>VLOOKUP(O1930,Cleaned_StoreTable!$A:$F,2,FALSE())</f>
        <v>Gray Ltd</v>
      </c>
      <c r="Q1930" s="4" t="str">
        <f>VLOOKUP(O1930,Cleaned_StoreTable!$A:$F,3,FALSE())</f>
        <v>North</v>
      </c>
      <c r="R1930" s="4" t="str">
        <f>VLOOKUP(O1930,Cleaned_StoreTable!$A:$F,5,FALSE())</f>
        <v>Outlet</v>
      </c>
      <c r="S1930" s="4">
        <f>Cleaned_SalesTable!F1930</f>
        <v>2</v>
      </c>
      <c r="T1930" s="9">
        <f>Cleaned_SalesTable!G1930</f>
        <v>336.97</v>
      </c>
      <c r="U1930" s="8">
        <f>Cleaned_SalesTable!H1930</f>
        <v>0.14000000000000001</v>
      </c>
      <c r="V1930" s="4" t="str">
        <f>Cleaned_SalesTable!I1930</f>
        <v>PayPal</v>
      </c>
      <c r="W1930" s="9">
        <f>Cleaned_SalesTable!J1930</f>
        <v>579.58839999999998</v>
      </c>
      <c r="X1930" s="9">
        <f t="shared" si="182"/>
        <v>637.82000000000005</v>
      </c>
      <c r="Y1930" s="9">
        <f t="shared" si="183"/>
        <v>-58.23</v>
      </c>
      <c r="Z1930" s="10">
        <f t="shared" si="184"/>
        <v>-0.10050000000000001</v>
      </c>
      <c r="AA1930" s="4" t="str">
        <f t="shared" si="185"/>
        <v>Standard</v>
      </c>
    </row>
    <row r="1931" spans="1:27" ht="15" customHeight="1" x14ac:dyDescent="0.3">
      <c r="A1931" s="4" t="str">
        <f>Cleaned_SalesTable!A1931</f>
        <v>SALE1929</v>
      </c>
      <c r="B1931" s="26">
        <f>Cleaned_SalesTable!B1931</f>
        <v>45466</v>
      </c>
      <c r="C1931" s="4" t="str">
        <f t="shared" si="180"/>
        <v>Jun-2024</v>
      </c>
      <c r="D1931" s="24">
        <f t="shared" si="181"/>
        <v>2024</v>
      </c>
      <c r="E1931" s="4" t="str">
        <f>Cleaned_SalesTable!C1931</f>
        <v>CUST1310</v>
      </c>
      <c r="F1931" s="4" t="str">
        <f>VLOOKUP(E1931,Cleaned_CustomerTable!$A:$H,2,FALSE())</f>
        <v>Kara Dodson</v>
      </c>
      <c r="G1931" s="24">
        <f>VLOOKUP(E1931,Cleaned_CustomerTable!$A:$H,3,FALSE())</f>
        <v>20</v>
      </c>
      <c r="H1931" s="4" t="str">
        <f>VLOOKUP(E1931,Cleaned_CustomerTable!$A:$H,8,FALSE())</f>
        <v>Silver</v>
      </c>
      <c r="I1931" s="4" t="str">
        <f>VLOOKUP(E1931,Cleaned_CustomerTable!$A:$H,6,FALSE())</f>
        <v>Vermont</v>
      </c>
      <c r="J1931" s="4" t="str">
        <f>Cleaned_SalesTable!D1931</f>
        <v>PROD5</v>
      </c>
      <c r="K1931" s="4" t="str">
        <f>VLOOKUP(J1931,Cleaned_ProductTable!$A:$F,2,FALSE())</f>
        <v>Men's Leather Belt</v>
      </c>
      <c r="L1931" s="4" t="str">
        <f>VLOOKUP(J1931,Cleaned_ProductTable!$A:$F,3,FALSE())</f>
        <v>Clothing</v>
      </c>
      <c r="M1931" s="4" t="str">
        <f>VLOOKUP(J1931,Cleaned_ProductTable!$A:$F,4,FALSE())</f>
        <v>Baldwin, Garza and Gonzalez</v>
      </c>
      <c r="N1931" s="4">
        <f>VLOOKUP(J1931,Cleaned_ProductTable!$A:$F,5,FALSE())</f>
        <v>261</v>
      </c>
      <c r="O1931" s="4" t="str">
        <f>Cleaned_SalesTable!E1931</f>
        <v>STORE5</v>
      </c>
      <c r="P1931" s="4" t="str">
        <f>VLOOKUP(O1931,Cleaned_StoreTable!$A:$F,2,FALSE())</f>
        <v>Gray Ltd</v>
      </c>
      <c r="Q1931" s="4" t="str">
        <f>VLOOKUP(O1931,Cleaned_StoreTable!$A:$F,3,FALSE())</f>
        <v>North</v>
      </c>
      <c r="R1931" s="4" t="str">
        <f>VLOOKUP(O1931,Cleaned_StoreTable!$A:$F,5,FALSE())</f>
        <v>Outlet</v>
      </c>
      <c r="S1931" s="4">
        <f>Cleaned_SalesTable!F1931</f>
        <v>2</v>
      </c>
      <c r="T1931" s="9">
        <f>Cleaned_SalesTable!G1931</f>
        <v>344.16</v>
      </c>
      <c r="U1931" s="8">
        <f>Cleaned_SalesTable!H1931</f>
        <v>0.09</v>
      </c>
      <c r="V1931" s="4" t="str">
        <f>Cleaned_SalesTable!I1931</f>
        <v>PayPal</v>
      </c>
      <c r="W1931" s="9">
        <f>Cleaned_SalesTable!J1931</f>
        <v>626.37120000000004</v>
      </c>
      <c r="X1931" s="9">
        <f t="shared" si="182"/>
        <v>522</v>
      </c>
      <c r="Y1931" s="9">
        <f t="shared" si="183"/>
        <v>104.37</v>
      </c>
      <c r="Z1931" s="10">
        <f t="shared" si="184"/>
        <v>0.1666</v>
      </c>
      <c r="AA1931" s="4" t="str">
        <f t="shared" si="185"/>
        <v>Standard</v>
      </c>
    </row>
    <row r="1932" spans="1:27" ht="15" customHeight="1" x14ac:dyDescent="0.3">
      <c r="A1932" s="4" t="str">
        <f>Cleaned_SalesTable!A1932</f>
        <v>SALE1930</v>
      </c>
      <c r="B1932" s="26">
        <f>Cleaned_SalesTable!B1932</f>
        <v>45847</v>
      </c>
      <c r="C1932" s="4" t="str">
        <f t="shared" si="180"/>
        <v>Jul-2025</v>
      </c>
      <c r="D1932" s="24">
        <f t="shared" si="181"/>
        <v>2025</v>
      </c>
      <c r="E1932" s="4" t="str">
        <f>Cleaned_SalesTable!C1932</f>
        <v>CUST1300</v>
      </c>
      <c r="F1932" s="4" t="str">
        <f>VLOOKUP(E1932,Cleaned_CustomerTable!$A:$H,2,FALSE())</f>
        <v>Matthew Avery</v>
      </c>
      <c r="G1932" s="24">
        <f>VLOOKUP(E1932,Cleaned_CustomerTable!$A:$H,3,FALSE())</f>
        <v>29</v>
      </c>
      <c r="H1932" s="4" t="str">
        <f>VLOOKUP(E1932,Cleaned_CustomerTable!$A:$H,8,FALSE())</f>
        <v>Silver</v>
      </c>
      <c r="I1932" s="4" t="str">
        <f>VLOOKUP(E1932,Cleaned_CustomerTable!$A:$H,6,FALSE())</f>
        <v>Oregon</v>
      </c>
      <c r="J1932" s="4" t="str">
        <f>Cleaned_SalesTable!D1932</f>
        <v>PROD48</v>
      </c>
      <c r="K1932" s="4" t="str">
        <f>VLOOKUP(J1932,Cleaned_ProductTable!$A:$F,2,FALSE())</f>
        <v>Car Dashboard Phone Holder</v>
      </c>
      <c r="L1932" s="4" t="str">
        <f>VLOOKUP(J1932,Cleaned_ProductTable!$A:$F,3,FALSE())</f>
        <v>Electronics</v>
      </c>
      <c r="M1932" s="4" t="str">
        <f>VLOOKUP(J1932,Cleaned_ProductTable!$A:$F,4,FALSE())</f>
        <v>Byrd, Stewart and Valdez</v>
      </c>
      <c r="N1932" s="4">
        <f>VLOOKUP(J1932,Cleaned_ProductTable!$A:$F,5,FALSE())</f>
        <v>177.98</v>
      </c>
      <c r="O1932" s="4" t="str">
        <f>Cleaned_SalesTable!E1932</f>
        <v>STORE9</v>
      </c>
      <c r="P1932" s="4" t="str">
        <f>VLOOKUP(O1932,Cleaned_StoreTable!$A:$F,2,FALSE())</f>
        <v>Moore, Padilla and Butler</v>
      </c>
      <c r="Q1932" s="4" t="str">
        <f>VLOOKUP(O1932,Cleaned_StoreTable!$A:$F,3,FALSE())</f>
        <v>South</v>
      </c>
      <c r="R1932" s="4" t="str">
        <f>VLOOKUP(O1932,Cleaned_StoreTable!$A:$F,5,FALSE())</f>
        <v>Flagship</v>
      </c>
      <c r="S1932" s="4">
        <f>Cleaned_SalesTable!F1932</f>
        <v>1</v>
      </c>
      <c r="T1932" s="9">
        <f>Cleaned_SalesTable!G1932</f>
        <v>841.53</v>
      </c>
      <c r="U1932" s="8">
        <f>Cleaned_SalesTable!H1932</f>
        <v>0.15</v>
      </c>
      <c r="V1932" s="4" t="str">
        <f>Cleaned_SalesTable!I1932</f>
        <v>Credit Card</v>
      </c>
      <c r="W1932" s="9">
        <f>Cleaned_SalesTable!J1932</f>
        <v>715.30050000000006</v>
      </c>
      <c r="X1932" s="9">
        <f t="shared" si="182"/>
        <v>177.98</v>
      </c>
      <c r="Y1932" s="9">
        <f t="shared" si="183"/>
        <v>537.32000000000005</v>
      </c>
      <c r="Z1932" s="10">
        <f t="shared" si="184"/>
        <v>0.75119999999999998</v>
      </c>
      <c r="AA1932" s="4" t="str">
        <f t="shared" si="185"/>
        <v>Standard</v>
      </c>
    </row>
    <row r="1933" spans="1:27" ht="15" customHeight="1" x14ac:dyDescent="0.3">
      <c r="A1933" s="4" t="str">
        <f>Cleaned_SalesTable!A1933</f>
        <v>SALE1931</v>
      </c>
      <c r="B1933" s="26">
        <f>Cleaned_SalesTable!B1933</f>
        <v>45825</v>
      </c>
      <c r="C1933" s="4" t="str">
        <f t="shared" si="180"/>
        <v>Jun-2025</v>
      </c>
      <c r="D1933" s="24">
        <f t="shared" si="181"/>
        <v>2025</v>
      </c>
      <c r="E1933" s="4" t="str">
        <f>Cleaned_SalesTable!C1933</f>
        <v>CUST1424</v>
      </c>
      <c r="F1933" s="4" t="str">
        <f>VLOOKUP(E1933,Cleaned_CustomerTable!$A:$H,2,FALSE())</f>
        <v>Edwin Barnes</v>
      </c>
      <c r="G1933" s="24">
        <f>VLOOKUP(E1933,Cleaned_CustomerTable!$A:$H,3,FALSE())</f>
        <v>53</v>
      </c>
      <c r="H1933" s="4" t="str">
        <f>VLOOKUP(E1933,Cleaned_CustomerTable!$A:$H,8,FALSE())</f>
        <v>Bronze</v>
      </c>
      <c r="I1933" s="4" t="str">
        <f>VLOOKUP(E1933,Cleaned_CustomerTable!$A:$H,6,FALSE())</f>
        <v>North Carolina</v>
      </c>
      <c r="J1933" s="4" t="str">
        <f>Cleaned_SalesTable!D1933</f>
        <v>PROD83</v>
      </c>
      <c r="K1933" s="4" t="str">
        <f>VLOOKUP(J1933,Cleaned_ProductTable!$A:$F,2,FALSE())</f>
        <v>Hydrating Face Cleanser</v>
      </c>
      <c r="L1933" s="4" t="str">
        <f>VLOOKUP(J1933,Cleaned_ProductTable!$A:$F,3,FALSE())</f>
        <v>Beauty</v>
      </c>
      <c r="M1933" s="4" t="str">
        <f>VLOOKUP(J1933,Cleaned_ProductTable!$A:$F,4,FALSE())</f>
        <v>Butler Group</v>
      </c>
      <c r="N1933" s="4">
        <f>VLOOKUP(J1933,Cleaned_ProductTable!$A:$F,5,FALSE())</f>
        <v>250.42</v>
      </c>
      <c r="O1933" s="4" t="str">
        <f>Cleaned_SalesTable!E1933</f>
        <v>STORE17</v>
      </c>
      <c r="P1933" s="4" t="str">
        <f>VLOOKUP(O1933,Cleaned_StoreTable!$A:$F,2,FALSE())</f>
        <v>Holloway Ltd</v>
      </c>
      <c r="Q1933" s="4" t="str">
        <f>VLOOKUP(O1933,Cleaned_StoreTable!$A:$F,3,FALSE())</f>
        <v>North</v>
      </c>
      <c r="R1933" s="4" t="str">
        <f>VLOOKUP(O1933,Cleaned_StoreTable!$A:$F,5,FALSE())</f>
        <v>Flagship</v>
      </c>
      <c r="S1933" s="4">
        <f>Cleaned_SalesTable!F1933</f>
        <v>3</v>
      </c>
      <c r="T1933" s="9">
        <f>Cleaned_SalesTable!G1933</f>
        <v>63.36</v>
      </c>
      <c r="U1933" s="8">
        <f>Cleaned_SalesTable!H1933</f>
        <v>0.28999999999999998</v>
      </c>
      <c r="V1933" s="4" t="str">
        <f>Cleaned_SalesTable!I1933</f>
        <v>COD</v>
      </c>
      <c r="W1933" s="9">
        <f>Cleaned_SalesTable!J1933</f>
        <v>134.95679999999999</v>
      </c>
      <c r="X1933" s="9">
        <f t="shared" si="182"/>
        <v>751.26</v>
      </c>
      <c r="Y1933" s="9">
        <f t="shared" si="183"/>
        <v>-616.29999999999995</v>
      </c>
      <c r="Z1933" s="10">
        <f t="shared" si="184"/>
        <v>-4.5666000000000002</v>
      </c>
      <c r="AA1933" s="4" t="str">
        <f t="shared" si="185"/>
        <v>Standard</v>
      </c>
    </row>
    <row r="1934" spans="1:27" ht="15" customHeight="1" x14ac:dyDescent="0.3">
      <c r="A1934" s="4" t="str">
        <f>Cleaned_SalesTable!A1934</f>
        <v>SALE1932</v>
      </c>
      <c r="B1934" s="26">
        <f>Cleaned_SalesTable!B1934</f>
        <v>45839</v>
      </c>
      <c r="C1934" s="4" t="str">
        <f t="shared" si="180"/>
        <v>Jul-2025</v>
      </c>
      <c r="D1934" s="24">
        <f t="shared" si="181"/>
        <v>2025</v>
      </c>
      <c r="E1934" s="4" t="str">
        <f>Cleaned_SalesTable!C1934</f>
        <v>CUST1496</v>
      </c>
      <c r="F1934" s="4" t="str">
        <f>VLOOKUP(E1934,Cleaned_CustomerTable!$A:$H,2,FALSE())</f>
        <v>Christopher Ford</v>
      </c>
      <c r="G1934" s="24">
        <f>VLOOKUP(E1934,Cleaned_CustomerTable!$A:$H,3,FALSE())</f>
        <v>56</v>
      </c>
      <c r="H1934" s="4" t="str">
        <f>VLOOKUP(E1934,Cleaned_CustomerTable!$A:$H,8,FALSE())</f>
        <v>Bronze</v>
      </c>
      <c r="I1934" s="4" t="str">
        <f>VLOOKUP(E1934,Cleaned_CustomerTable!$A:$H,6,FALSE())</f>
        <v>Ohio</v>
      </c>
      <c r="J1934" s="4" t="str">
        <f>Cleaned_SalesTable!D1934</f>
        <v>PROD78</v>
      </c>
      <c r="K1934" s="4" t="str">
        <f>VLOOKUP(J1934,Cleaned_ProductTable!$A:$F,2,FALSE())</f>
        <v>Essential Oil Diffuser</v>
      </c>
      <c r="L1934" s="4" t="str">
        <f>VLOOKUP(J1934,Cleaned_ProductTable!$A:$F,3,FALSE())</f>
        <v>Home</v>
      </c>
      <c r="M1934" s="4" t="str">
        <f>VLOOKUP(J1934,Cleaned_ProductTable!$A:$F,4,FALSE())</f>
        <v>Hernandez Inc</v>
      </c>
      <c r="N1934" s="4">
        <f>VLOOKUP(J1934,Cleaned_ProductTable!$A:$F,5,FALSE())</f>
        <v>325.26</v>
      </c>
      <c r="O1934" s="4" t="str">
        <f>Cleaned_SalesTable!E1934</f>
        <v>STORE8</v>
      </c>
      <c r="P1934" s="4" t="str">
        <f>VLOOKUP(O1934,Cleaned_StoreTable!$A:$F,2,FALSE())</f>
        <v>Bean, Jones and Park</v>
      </c>
      <c r="Q1934" s="4" t="str">
        <f>VLOOKUP(O1934,Cleaned_StoreTable!$A:$F,3,FALSE())</f>
        <v>West</v>
      </c>
      <c r="R1934" s="4" t="str">
        <f>VLOOKUP(O1934,Cleaned_StoreTable!$A:$F,5,FALSE())</f>
        <v>Online</v>
      </c>
      <c r="S1934" s="4">
        <f>Cleaned_SalesTable!F1934</f>
        <v>2</v>
      </c>
      <c r="T1934" s="9">
        <f>Cleaned_SalesTable!G1934</f>
        <v>552.49</v>
      </c>
      <c r="U1934" s="8">
        <f>Cleaned_SalesTable!H1934</f>
        <v>0.1</v>
      </c>
      <c r="V1934" s="4" t="str">
        <f>Cleaned_SalesTable!I1934</f>
        <v>Credit Card</v>
      </c>
      <c r="W1934" s="9">
        <f>Cleaned_SalesTable!J1934</f>
        <v>994.48199999999997</v>
      </c>
      <c r="X1934" s="9">
        <f t="shared" si="182"/>
        <v>650.52</v>
      </c>
      <c r="Y1934" s="9">
        <f t="shared" si="183"/>
        <v>343.96</v>
      </c>
      <c r="Z1934" s="10">
        <f t="shared" si="184"/>
        <v>0.34589999999999999</v>
      </c>
      <c r="AA1934" s="4" t="str">
        <f t="shared" si="185"/>
        <v>Standard</v>
      </c>
    </row>
    <row r="1935" spans="1:27" ht="15" customHeight="1" x14ac:dyDescent="0.3">
      <c r="A1935" s="4" t="str">
        <f>Cleaned_SalesTable!A1935</f>
        <v>SALE1933</v>
      </c>
      <c r="B1935" s="26">
        <f>Cleaned_SalesTable!B1935</f>
        <v>45720</v>
      </c>
      <c r="C1935" s="4" t="str">
        <f t="shared" si="180"/>
        <v>Mar-2025</v>
      </c>
      <c r="D1935" s="24">
        <f t="shared" si="181"/>
        <v>2025</v>
      </c>
      <c r="E1935" s="4" t="str">
        <f>Cleaned_SalesTable!C1935</f>
        <v>CUST1236</v>
      </c>
      <c r="F1935" s="4" t="str">
        <f>VLOOKUP(E1935,Cleaned_CustomerTable!$A:$H,2,FALSE())</f>
        <v>Joshua Wilson</v>
      </c>
      <c r="G1935" s="24">
        <f>VLOOKUP(E1935,Cleaned_CustomerTable!$A:$H,3,FALSE())</f>
        <v>42</v>
      </c>
      <c r="H1935" s="4" t="str">
        <f>VLOOKUP(E1935,Cleaned_CustomerTable!$A:$H,8,FALSE())</f>
        <v>Bronze</v>
      </c>
      <c r="I1935" s="4" t="str">
        <f>VLOOKUP(E1935,Cleaned_CustomerTable!$A:$H,6,FALSE())</f>
        <v>Virginia</v>
      </c>
      <c r="J1935" s="4" t="str">
        <f>Cleaned_SalesTable!D1935</f>
        <v>PROD24</v>
      </c>
      <c r="K1935" s="4" t="str">
        <f>VLOOKUP(J1935,Cleaned_ProductTable!$A:$F,2,FALSE())</f>
        <v>Foldable Camping Chair</v>
      </c>
      <c r="L1935" s="4" t="str">
        <f>VLOOKUP(J1935,Cleaned_ProductTable!$A:$F,3,FALSE())</f>
        <v>Sports</v>
      </c>
      <c r="M1935" s="4" t="str">
        <f>VLOOKUP(J1935,Cleaned_ProductTable!$A:$F,4,FALSE())</f>
        <v>Cook Ltd</v>
      </c>
      <c r="N1935" s="4">
        <f>VLOOKUP(J1935,Cleaned_ProductTable!$A:$F,5,FALSE())</f>
        <v>166.06</v>
      </c>
      <c r="O1935" s="4" t="str">
        <f>Cleaned_SalesTable!E1935</f>
        <v>STORE6</v>
      </c>
      <c r="P1935" s="4" t="str">
        <f>VLOOKUP(O1935,Cleaned_StoreTable!$A:$F,2,FALSE())</f>
        <v>Benson-Elliott</v>
      </c>
      <c r="Q1935" s="4" t="str">
        <f>VLOOKUP(O1935,Cleaned_StoreTable!$A:$F,3,FALSE())</f>
        <v>East</v>
      </c>
      <c r="R1935" s="4" t="str">
        <f>VLOOKUP(O1935,Cleaned_StoreTable!$A:$F,5,FALSE())</f>
        <v>Online</v>
      </c>
      <c r="S1935" s="4">
        <f>Cleaned_SalesTable!F1935</f>
        <v>3</v>
      </c>
      <c r="T1935" s="9">
        <f>Cleaned_SalesTable!G1935</f>
        <v>447.38</v>
      </c>
      <c r="U1935" s="8">
        <f>Cleaned_SalesTable!H1935</f>
        <v>0.03</v>
      </c>
      <c r="V1935" s="4" t="str">
        <f>Cleaned_SalesTable!I1935</f>
        <v>Credit Card</v>
      </c>
      <c r="W1935" s="9">
        <f>Cleaned_SalesTable!J1935</f>
        <v>1301.8758</v>
      </c>
      <c r="X1935" s="9">
        <f t="shared" si="182"/>
        <v>498.18</v>
      </c>
      <c r="Y1935" s="9">
        <f t="shared" si="183"/>
        <v>803.7</v>
      </c>
      <c r="Z1935" s="10">
        <f t="shared" si="184"/>
        <v>0.61729999999999996</v>
      </c>
      <c r="AA1935" s="4" t="str">
        <f t="shared" si="185"/>
        <v>High Value</v>
      </c>
    </row>
    <row r="1936" spans="1:27" ht="15" customHeight="1" x14ac:dyDescent="0.3">
      <c r="A1936" s="4" t="str">
        <f>Cleaned_SalesTable!A1936</f>
        <v>SALE1934</v>
      </c>
      <c r="B1936" s="26">
        <f>Cleaned_SalesTable!B1936</f>
        <v>45250</v>
      </c>
      <c r="C1936" s="4" t="str">
        <f t="shared" si="180"/>
        <v>Nov-2023</v>
      </c>
      <c r="D1936" s="24">
        <f t="shared" si="181"/>
        <v>2023</v>
      </c>
      <c r="E1936" s="4" t="str">
        <f>Cleaned_SalesTable!C1936</f>
        <v>CUST1450</v>
      </c>
      <c r="F1936" s="4" t="str">
        <f>VLOOKUP(E1936,Cleaned_CustomerTable!$A:$H,2,FALSE())</f>
        <v>Shane Mills</v>
      </c>
      <c r="G1936" s="24">
        <f>VLOOKUP(E1936,Cleaned_CustomerTable!$A:$H,3,FALSE())</f>
        <v>59</v>
      </c>
      <c r="H1936" s="4" t="str">
        <f>VLOOKUP(E1936,Cleaned_CustomerTable!$A:$H,8,FALSE())</f>
        <v>Bronze</v>
      </c>
      <c r="I1936" s="4" t="str">
        <f>VLOOKUP(E1936,Cleaned_CustomerTable!$A:$H,6,FALSE())</f>
        <v>Nebraska</v>
      </c>
      <c r="J1936" s="4" t="str">
        <f>Cleaned_SalesTable!D1936</f>
        <v>PROD73</v>
      </c>
      <c r="K1936" s="4" t="str">
        <f>VLOOKUP(J1936,Cleaned_ProductTable!$A:$F,2,FALSE())</f>
        <v>Shin Guards – Adult</v>
      </c>
      <c r="L1936" s="4" t="str">
        <f>VLOOKUP(J1936,Cleaned_ProductTable!$A:$F,3,FALSE())</f>
        <v>Sports</v>
      </c>
      <c r="M1936" s="4" t="str">
        <f>VLOOKUP(J1936,Cleaned_ProductTable!$A:$F,4,FALSE())</f>
        <v>French Ltd</v>
      </c>
      <c r="N1936" s="4">
        <f>VLOOKUP(J1936,Cleaned_ProductTable!$A:$F,5,FALSE())</f>
        <v>107.06</v>
      </c>
      <c r="O1936" s="4" t="str">
        <f>Cleaned_SalesTable!E1936</f>
        <v>STORE19</v>
      </c>
      <c r="P1936" s="4" t="str">
        <f>VLOOKUP(O1936,Cleaned_StoreTable!$A:$F,2,FALSE())</f>
        <v>Mann-Austin</v>
      </c>
      <c r="Q1936" s="4" t="str">
        <f>VLOOKUP(O1936,Cleaned_StoreTable!$A:$F,3,FALSE())</f>
        <v>East</v>
      </c>
      <c r="R1936" s="4" t="str">
        <f>VLOOKUP(O1936,Cleaned_StoreTable!$A:$F,5,FALSE())</f>
        <v>Online</v>
      </c>
      <c r="S1936" s="4">
        <f>Cleaned_SalesTable!F1936</f>
        <v>1</v>
      </c>
      <c r="T1936" s="9">
        <f>Cleaned_SalesTable!G1936</f>
        <v>727.7</v>
      </c>
      <c r="U1936" s="8">
        <f>Cleaned_SalesTable!H1936</f>
        <v>0.21</v>
      </c>
      <c r="V1936" s="4" t="str">
        <f>Cleaned_SalesTable!I1936</f>
        <v>COD</v>
      </c>
      <c r="W1936" s="9">
        <f>Cleaned_SalesTable!J1936</f>
        <v>574.88300000000004</v>
      </c>
      <c r="X1936" s="9">
        <f t="shared" si="182"/>
        <v>107.06</v>
      </c>
      <c r="Y1936" s="9">
        <f t="shared" si="183"/>
        <v>467.82</v>
      </c>
      <c r="Z1936" s="10">
        <f t="shared" si="184"/>
        <v>0.81379999999999997</v>
      </c>
      <c r="AA1936" s="4" t="str">
        <f t="shared" si="185"/>
        <v>Standard</v>
      </c>
    </row>
    <row r="1937" spans="1:27" ht="15" customHeight="1" x14ac:dyDescent="0.3">
      <c r="A1937" s="4" t="str">
        <f>Cleaned_SalesTable!A1937</f>
        <v>SALE1935</v>
      </c>
      <c r="B1937" s="26">
        <f>Cleaned_SalesTable!B1937</f>
        <v>45258</v>
      </c>
      <c r="C1937" s="4" t="str">
        <f t="shared" si="180"/>
        <v>Nov-2023</v>
      </c>
      <c r="D1937" s="24">
        <f t="shared" si="181"/>
        <v>2023</v>
      </c>
      <c r="E1937" s="4" t="str">
        <f>Cleaned_SalesTable!C1937</f>
        <v>CUST1436</v>
      </c>
      <c r="F1937" s="4" t="str">
        <f>VLOOKUP(E1937,Cleaned_CustomerTable!$A:$H,2,FALSE())</f>
        <v>Sharon Simpson</v>
      </c>
      <c r="G1937" s="24">
        <f>VLOOKUP(E1937,Cleaned_CustomerTable!$A:$H,3,FALSE())</f>
        <v>61</v>
      </c>
      <c r="H1937" s="4" t="str">
        <f>VLOOKUP(E1937,Cleaned_CustomerTable!$A:$H,8,FALSE())</f>
        <v>Gold</v>
      </c>
      <c r="I1937" s="4" t="str">
        <f>VLOOKUP(E1937,Cleaned_CustomerTable!$A:$H,6,FALSE())</f>
        <v>South Dakota</v>
      </c>
      <c r="J1937" s="4" t="str">
        <f>Cleaned_SalesTable!D1937</f>
        <v>PROD51</v>
      </c>
      <c r="K1937" s="4" t="str">
        <f>VLOOKUP(J1937,Cleaned_ProductTable!$A:$F,2,FALSE())</f>
        <v>HDMI Cable – 2m</v>
      </c>
      <c r="L1937" s="4" t="str">
        <f>VLOOKUP(J1937,Cleaned_ProductTable!$A:$F,3,FALSE())</f>
        <v>Electronics</v>
      </c>
      <c r="M1937" s="4" t="str">
        <f>VLOOKUP(J1937,Cleaned_ProductTable!$A:$F,4,FALSE())</f>
        <v>Bautista, Green and Hale</v>
      </c>
      <c r="N1937" s="4">
        <f>VLOOKUP(J1937,Cleaned_ProductTable!$A:$F,5,FALSE())</f>
        <v>88.49</v>
      </c>
      <c r="O1937" s="4" t="str">
        <f>Cleaned_SalesTable!E1937</f>
        <v>STORE7</v>
      </c>
      <c r="P1937" s="4" t="str">
        <f>VLOOKUP(O1937,Cleaned_StoreTable!$A:$F,2,FALSE())</f>
        <v>Martinez-Mullins</v>
      </c>
      <c r="Q1937" s="4" t="str">
        <f>VLOOKUP(O1937,Cleaned_StoreTable!$A:$F,3,FALSE())</f>
        <v>South</v>
      </c>
      <c r="R1937" s="4" t="str">
        <f>VLOOKUP(O1937,Cleaned_StoreTable!$A:$F,5,FALSE())</f>
        <v>Online</v>
      </c>
      <c r="S1937" s="4">
        <f>Cleaned_SalesTable!F1937</f>
        <v>4</v>
      </c>
      <c r="T1937" s="9">
        <f>Cleaned_SalesTable!G1937</f>
        <v>581.34</v>
      </c>
      <c r="U1937" s="8">
        <f>Cleaned_SalesTable!H1937</f>
        <v>0.08</v>
      </c>
      <c r="V1937" s="4" t="str">
        <f>Cleaned_SalesTable!I1937</f>
        <v>Credit Card</v>
      </c>
      <c r="W1937" s="9">
        <f>Cleaned_SalesTable!J1937</f>
        <v>2139.3312000000001</v>
      </c>
      <c r="X1937" s="9">
        <f t="shared" si="182"/>
        <v>353.96</v>
      </c>
      <c r="Y1937" s="9">
        <f t="shared" si="183"/>
        <v>1785.37</v>
      </c>
      <c r="Z1937" s="10">
        <f t="shared" si="184"/>
        <v>0.83450000000000002</v>
      </c>
      <c r="AA1937" s="4" t="str">
        <f t="shared" si="185"/>
        <v>High Value</v>
      </c>
    </row>
    <row r="1938" spans="1:27" ht="15" customHeight="1" x14ac:dyDescent="0.3">
      <c r="A1938" s="4" t="str">
        <f>Cleaned_SalesTable!A1938</f>
        <v>SALE1936</v>
      </c>
      <c r="B1938" s="26">
        <f>Cleaned_SalesTable!B1938</f>
        <v>45793</v>
      </c>
      <c r="C1938" s="4" t="str">
        <f t="shared" si="180"/>
        <v>May-2025</v>
      </c>
      <c r="D1938" s="24">
        <f t="shared" si="181"/>
        <v>2025</v>
      </c>
      <c r="E1938" s="4" t="str">
        <f>Cleaned_SalesTable!C1938</f>
        <v>CUST1096</v>
      </c>
      <c r="F1938" s="4" t="str">
        <f>VLOOKUP(E1938,Cleaned_CustomerTable!$A:$H,2,FALSE())</f>
        <v>Samantha Walker</v>
      </c>
      <c r="G1938" s="24">
        <f>VLOOKUP(E1938,Cleaned_CustomerTable!$A:$H,3,FALSE())</f>
        <v>30</v>
      </c>
      <c r="H1938" s="4" t="str">
        <f>VLOOKUP(E1938,Cleaned_CustomerTable!$A:$H,8,FALSE())</f>
        <v>Platinum</v>
      </c>
      <c r="I1938" s="4" t="str">
        <f>VLOOKUP(E1938,Cleaned_CustomerTable!$A:$H,6,FALSE())</f>
        <v>Louisiana</v>
      </c>
      <c r="J1938" s="4" t="str">
        <f>Cleaned_SalesTable!D1938</f>
        <v>PROD66</v>
      </c>
      <c r="K1938" s="4" t="str">
        <f>VLOOKUP(J1938,Cleaned_ProductTable!$A:$F,2,FALSE())</f>
        <v>Women's Hair Dryer Brush</v>
      </c>
      <c r="L1938" s="4" t="str">
        <f>VLOOKUP(J1938,Cleaned_ProductTable!$A:$F,3,FALSE())</f>
        <v>Beauty</v>
      </c>
      <c r="M1938" s="4" t="str">
        <f>VLOOKUP(J1938,Cleaned_ProductTable!$A:$F,4,FALSE())</f>
        <v>Torres, Spencer and Potter</v>
      </c>
      <c r="N1938" s="4">
        <f>VLOOKUP(J1938,Cleaned_ProductTable!$A:$F,5,FALSE())</f>
        <v>340.39</v>
      </c>
      <c r="O1938" s="4" t="str">
        <f>Cleaned_SalesTable!E1938</f>
        <v>STORE1</v>
      </c>
      <c r="P1938" s="4" t="str">
        <f>VLOOKUP(O1938,Cleaned_StoreTable!$A:$F,2,FALSE())</f>
        <v>Martinez, Adkins and Johnson</v>
      </c>
      <c r="Q1938" s="4" t="str">
        <f>VLOOKUP(O1938,Cleaned_StoreTable!$A:$F,3,FALSE())</f>
        <v>North</v>
      </c>
      <c r="R1938" s="4" t="str">
        <f>VLOOKUP(O1938,Cleaned_StoreTable!$A:$F,5,FALSE())</f>
        <v>Flagship</v>
      </c>
      <c r="S1938" s="4">
        <f>Cleaned_SalesTable!F1938</f>
        <v>1</v>
      </c>
      <c r="T1938" s="9">
        <f>Cleaned_SalesTable!G1938</f>
        <v>338.83</v>
      </c>
      <c r="U1938" s="8">
        <f>Cleaned_SalesTable!H1938</f>
        <v>0.19</v>
      </c>
      <c r="V1938" s="4" t="str">
        <f>Cleaned_SalesTable!I1938</f>
        <v>PayPal</v>
      </c>
      <c r="W1938" s="9">
        <f>Cleaned_SalesTable!J1938</f>
        <v>274.45229999999998</v>
      </c>
      <c r="X1938" s="9">
        <f t="shared" si="182"/>
        <v>340.39</v>
      </c>
      <c r="Y1938" s="9">
        <f t="shared" si="183"/>
        <v>-65.94</v>
      </c>
      <c r="Z1938" s="10">
        <f t="shared" si="184"/>
        <v>-0.24030000000000001</v>
      </c>
      <c r="AA1938" s="4" t="str">
        <f t="shared" si="185"/>
        <v>Standard</v>
      </c>
    </row>
    <row r="1939" spans="1:27" ht="15" customHeight="1" x14ac:dyDescent="0.3">
      <c r="A1939" s="4" t="str">
        <f>Cleaned_SalesTable!A1939</f>
        <v>SALE1937</v>
      </c>
      <c r="B1939" s="26">
        <f>Cleaned_SalesTable!B1939</f>
        <v>45265</v>
      </c>
      <c r="C1939" s="4" t="str">
        <f t="shared" si="180"/>
        <v>Dec-2023</v>
      </c>
      <c r="D1939" s="24">
        <f t="shared" si="181"/>
        <v>2023</v>
      </c>
      <c r="E1939" s="4" t="str">
        <f>Cleaned_SalesTable!C1939</f>
        <v>CUST1285</v>
      </c>
      <c r="F1939" s="4" t="str">
        <f>VLOOKUP(E1939,Cleaned_CustomerTable!$A:$H,2,FALSE())</f>
        <v>Donna Guerra</v>
      </c>
      <c r="G1939" s="24">
        <f>VLOOKUP(E1939,Cleaned_CustomerTable!$A:$H,3,FALSE())</f>
        <v>46</v>
      </c>
      <c r="H1939" s="4" t="str">
        <f>VLOOKUP(E1939,Cleaned_CustomerTable!$A:$H,8,FALSE())</f>
        <v>Silver</v>
      </c>
      <c r="I1939" s="4" t="str">
        <f>VLOOKUP(E1939,Cleaned_CustomerTable!$A:$H,6,FALSE())</f>
        <v>Massachusetts</v>
      </c>
      <c r="J1939" s="4" t="str">
        <f>Cleaned_SalesTable!D1939</f>
        <v>PROD49</v>
      </c>
      <c r="K1939" s="4" t="str">
        <f>VLOOKUP(J1939,Cleaned_ProductTable!$A:$F,2,FALSE())</f>
        <v>Men's Roll-On Perfume</v>
      </c>
      <c r="L1939" s="4" t="str">
        <f>VLOOKUP(J1939,Cleaned_ProductTable!$A:$F,3,FALSE())</f>
        <v>Beauty</v>
      </c>
      <c r="M1939" s="4" t="str">
        <f>VLOOKUP(J1939,Cleaned_ProductTable!$A:$F,4,FALSE())</f>
        <v>Sullivan and Sons</v>
      </c>
      <c r="N1939" s="4">
        <f>VLOOKUP(J1939,Cleaned_ProductTable!$A:$F,5,FALSE())</f>
        <v>43.29</v>
      </c>
      <c r="O1939" s="4" t="str">
        <f>Cleaned_SalesTable!E1939</f>
        <v>STORE13</v>
      </c>
      <c r="P1939" s="4" t="str">
        <f>VLOOKUP(O1939,Cleaned_StoreTable!$A:$F,2,FALSE())</f>
        <v>Gardner, Humphrey and Contreras</v>
      </c>
      <c r="Q1939" s="4" t="str">
        <f>VLOOKUP(O1939,Cleaned_StoreTable!$A:$F,3,FALSE())</f>
        <v>East</v>
      </c>
      <c r="R1939" s="4" t="str">
        <f>VLOOKUP(O1939,Cleaned_StoreTable!$A:$F,5,FALSE())</f>
        <v>Flagship</v>
      </c>
      <c r="S1939" s="4">
        <f>Cleaned_SalesTable!F1939</f>
        <v>4</v>
      </c>
      <c r="T1939" s="9">
        <f>Cleaned_SalesTable!G1939</f>
        <v>568.80999999999995</v>
      </c>
      <c r="U1939" s="8">
        <f>Cleaned_SalesTable!H1939</f>
        <v>0.25</v>
      </c>
      <c r="V1939" s="4" t="str">
        <f>Cleaned_SalesTable!I1939</f>
        <v>Credit Card</v>
      </c>
      <c r="W1939" s="9">
        <f>Cleaned_SalesTable!J1939</f>
        <v>1706.43</v>
      </c>
      <c r="X1939" s="9">
        <f t="shared" si="182"/>
        <v>173.16</v>
      </c>
      <c r="Y1939" s="9">
        <f t="shared" si="183"/>
        <v>1533.27</v>
      </c>
      <c r="Z1939" s="10">
        <f t="shared" si="184"/>
        <v>0.89849999999999997</v>
      </c>
      <c r="AA1939" s="4" t="str">
        <f t="shared" si="185"/>
        <v>High Value</v>
      </c>
    </row>
    <row r="1940" spans="1:27" ht="15" customHeight="1" x14ac:dyDescent="0.3">
      <c r="A1940" s="4" t="str">
        <f>Cleaned_SalesTable!A1940</f>
        <v>SALE1938</v>
      </c>
      <c r="B1940" s="26">
        <f>Cleaned_SalesTable!B1940</f>
        <v>45607</v>
      </c>
      <c r="C1940" s="4" t="str">
        <f t="shared" si="180"/>
        <v>Nov-2024</v>
      </c>
      <c r="D1940" s="24">
        <f t="shared" si="181"/>
        <v>2024</v>
      </c>
      <c r="E1940" s="4" t="str">
        <f>Cleaned_SalesTable!C1940</f>
        <v>CUST1375</v>
      </c>
      <c r="F1940" s="4" t="str">
        <f>VLOOKUP(E1940,Cleaned_CustomerTable!$A:$H,2,FALSE())</f>
        <v>Joshua Bell</v>
      </c>
      <c r="G1940" s="24">
        <f>VLOOKUP(E1940,Cleaned_CustomerTable!$A:$H,3,FALSE())</f>
        <v>26</v>
      </c>
      <c r="H1940" s="4" t="str">
        <f>VLOOKUP(E1940,Cleaned_CustomerTable!$A:$H,8,FALSE())</f>
        <v>Platinum</v>
      </c>
      <c r="I1940" s="4" t="str">
        <f>VLOOKUP(E1940,Cleaned_CustomerTable!$A:$H,6,FALSE())</f>
        <v>Minnesota</v>
      </c>
      <c r="J1940" s="4" t="str">
        <f>Cleaned_SalesTable!D1940</f>
        <v>PROD61</v>
      </c>
      <c r="K1940" s="4" t="str">
        <f>VLOOKUP(J1940,Cleaned_ProductTable!$A:$F,2,FALSE())</f>
        <v>Tennis Ball 3-Pack</v>
      </c>
      <c r="L1940" s="4" t="str">
        <f>VLOOKUP(J1940,Cleaned_ProductTable!$A:$F,3,FALSE())</f>
        <v>Sports</v>
      </c>
      <c r="M1940" s="4" t="str">
        <f>VLOOKUP(J1940,Cleaned_ProductTable!$A:$F,4,FALSE())</f>
        <v>Lopez LLC</v>
      </c>
      <c r="N1940" s="4">
        <f>VLOOKUP(J1940,Cleaned_ProductTable!$A:$F,5,FALSE())</f>
        <v>103.45</v>
      </c>
      <c r="O1940" s="4" t="str">
        <f>Cleaned_SalesTable!E1940</f>
        <v>STORE17</v>
      </c>
      <c r="P1940" s="4" t="str">
        <f>VLOOKUP(O1940,Cleaned_StoreTable!$A:$F,2,FALSE())</f>
        <v>Holloway Ltd</v>
      </c>
      <c r="Q1940" s="4" t="str">
        <f>VLOOKUP(O1940,Cleaned_StoreTable!$A:$F,3,FALSE())</f>
        <v>North</v>
      </c>
      <c r="R1940" s="4" t="str">
        <f>VLOOKUP(O1940,Cleaned_StoreTable!$A:$F,5,FALSE())</f>
        <v>Flagship</v>
      </c>
      <c r="S1940" s="4">
        <f>Cleaned_SalesTable!F1940</f>
        <v>2</v>
      </c>
      <c r="T1940" s="9">
        <f>Cleaned_SalesTable!G1940</f>
        <v>352.63</v>
      </c>
      <c r="U1940" s="8">
        <f>Cleaned_SalesTable!H1940</f>
        <v>0.15</v>
      </c>
      <c r="V1940" s="4" t="str">
        <f>Cleaned_SalesTable!I1940</f>
        <v>PayPal</v>
      </c>
      <c r="W1940" s="9">
        <f>Cleaned_SalesTable!J1940</f>
        <v>599.471</v>
      </c>
      <c r="X1940" s="9">
        <f t="shared" si="182"/>
        <v>206.9</v>
      </c>
      <c r="Y1940" s="9">
        <f t="shared" si="183"/>
        <v>392.57</v>
      </c>
      <c r="Z1940" s="10">
        <f t="shared" si="184"/>
        <v>0.65490000000000004</v>
      </c>
      <c r="AA1940" s="4" t="str">
        <f t="shared" si="185"/>
        <v>Standard</v>
      </c>
    </row>
    <row r="1941" spans="1:27" ht="15" customHeight="1" x14ac:dyDescent="0.3">
      <c r="A1941" s="4" t="str">
        <f>Cleaned_SalesTable!A1941</f>
        <v>SALE1939</v>
      </c>
      <c r="B1941" s="26">
        <f>Cleaned_SalesTable!B1941</f>
        <v>45382</v>
      </c>
      <c r="C1941" s="4" t="str">
        <f t="shared" si="180"/>
        <v>Mar-2024</v>
      </c>
      <c r="D1941" s="24">
        <f t="shared" si="181"/>
        <v>2024</v>
      </c>
      <c r="E1941" s="4" t="str">
        <f>Cleaned_SalesTable!C1941</f>
        <v>CUST1156</v>
      </c>
      <c r="F1941" s="4" t="str">
        <f>VLOOKUP(E1941,Cleaned_CustomerTable!$A:$H,2,FALSE())</f>
        <v>Maria Sanchez</v>
      </c>
      <c r="G1941" s="24">
        <f>VLOOKUP(E1941,Cleaned_CustomerTable!$A:$H,3,FALSE())</f>
        <v>46</v>
      </c>
      <c r="H1941" s="4" t="str">
        <f>VLOOKUP(E1941,Cleaned_CustomerTable!$A:$H,8,FALSE())</f>
        <v>Bronze</v>
      </c>
      <c r="I1941" s="4" t="str">
        <f>VLOOKUP(E1941,Cleaned_CustomerTable!$A:$H,6,FALSE())</f>
        <v>North Dakota</v>
      </c>
      <c r="J1941" s="4" t="str">
        <f>Cleaned_SalesTable!D1941</f>
        <v>PROD96</v>
      </c>
      <c r="K1941" s="4" t="str">
        <f>VLOOKUP(J1941,Cleaned_ProductTable!$A:$F,2,FALSE())</f>
        <v>Women's Formal Blazer</v>
      </c>
      <c r="L1941" s="4" t="str">
        <f>VLOOKUP(J1941,Cleaned_ProductTable!$A:$F,3,FALSE())</f>
        <v>Clothing</v>
      </c>
      <c r="M1941" s="4" t="str">
        <f>VLOOKUP(J1941,Cleaned_ProductTable!$A:$F,4,FALSE())</f>
        <v>Phillips and Sons</v>
      </c>
      <c r="N1941" s="4">
        <f>VLOOKUP(J1941,Cleaned_ProductTable!$A:$F,5,FALSE())</f>
        <v>358.47</v>
      </c>
      <c r="O1941" s="4" t="str">
        <f>Cleaned_SalesTable!E1941</f>
        <v>STORE13</v>
      </c>
      <c r="P1941" s="4" t="str">
        <f>VLOOKUP(O1941,Cleaned_StoreTable!$A:$F,2,FALSE())</f>
        <v>Gardner, Humphrey and Contreras</v>
      </c>
      <c r="Q1941" s="4" t="str">
        <f>VLOOKUP(O1941,Cleaned_StoreTable!$A:$F,3,FALSE())</f>
        <v>East</v>
      </c>
      <c r="R1941" s="4" t="str">
        <f>VLOOKUP(O1941,Cleaned_StoreTable!$A:$F,5,FALSE())</f>
        <v>Flagship</v>
      </c>
      <c r="S1941" s="4">
        <f>Cleaned_SalesTable!F1941</f>
        <v>2</v>
      </c>
      <c r="T1941" s="9">
        <f>Cleaned_SalesTable!G1941</f>
        <v>629.86</v>
      </c>
      <c r="U1941" s="8">
        <f>Cleaned_SalesTable!H1941</f>
        <v>0.15</v>
      </c>
      <c r="V1941" s="4" t="str">
        <f>Cleaned_SalesTable!I1941</f>
        <v>PayPal</v>
      </c>
      <c r="W1941" s="9">
        <f>Cleaned_SalesTable!J1941</f>
        <v>1070.7619999999999</v>
      </c>
      <c r="X1941" s="9">
        <f t="shared" si="182"/>
        <v>716.94</v>
      </c>
      <c r="Y1941" s="9">
        <f t="shared" si="183"/>
        <v>353.82</v>
      </c>
      <c r="Z1941" s="10">
        <f t="shared" si="184"/>
        <v>0.33040000000000003</v>
      </c>
      <c r="AA1941" s="4" t="str">
        <f t="shared" si="185"/>
        <v>Standard</v>
      </c>
    </row>
    <row r="1942" spans="1:27" ht="15" customHeight="1" x14ac:dyDescent="0.3">
      <c r="A1942" s="4" t="str">
        <f>Cleaned_SalesTable!A1942</f>
        <v>SALE1940</v>
      </c>
      <c r="B1942" s="26">
        <f>Cleaned_SalesTable!B1942</f>
        <v>45793</v>
      </c>
      <c r="C1942" s="4" t="str">
        <f t="shared" si="180"/>
        <v>May-2025</v>
      </c>
      <c r="D1942" s="24">
        <f t="shared" si="181"/>
        <v>2025</v>
      </c>
      <c r="E1942" s="4" t="str">
        <f>Cleaned_SalesTable!C1942</f>
        <v>CUST1493</v>
      </c>
      <c r="F1942" s="4" t="str">
        <f>VLOOKUP(E1942,Cleaned_CustomerTable!$A:$H,2,FALSE())</f>
        <v>Amanda Powell</v>
      </c>
      <c r="G1942" s="24">
        <f>VLOOKUP(E1942,Cleaned_CustomerTable!$A:$H,3,FALSE())</f>
        <v>28</v>
      </c>
      <c r="H1942" s="4" t="str">
        <f>VLOOKUP(E1942,Cleaned_CustomerTable!$A:$H,8,FALSE())</f>
        <v>Silver</v>
      </c>
      <c r="I1942" s="4" t="str">
        <f>VLOOKUP(E1942,Cleaned_CustomerTable!$A:$H,6,FALSE())</f>
        <v>Alabama</v>
      </c>
      <c r="J1942" s="4" t="str">
        <f>Cleaned_SalesTable!D1942</f>
        <v>PROD98</v>
      </c>
      <c r="K1942" s="4" t="str">
        <f>VLOOKUP(J1942,Cleaned_ProductTable!$A:$F,2,FALSE())</f>
        <v>Portable Bluetooth Speaker</v>
      </c>
      <c r="L1942" s="4" t="str">
        <f>VLOOKUP(J1942,Cleaned_ProductTable!$A:$F,3,FALSE())</f>
        <v>Electronics</v>
      </c>
      <c r="M1942" s="4" t="str">
        <f>VLOOKUP(J1942,Cleaned_ProductTable!$A:$F,4,FALSE())</f>
        <v>Flores-King</v>
      </c>
      <c r="N1942" s="4">
        <f>VLOOKUP(J1942,Cleaned_ProductTable!$A:$F,5,FALSE())</f>
        <v>431.67</v>
      </c>
      <c r="O1942" s="4" t="str">
        <f>Cleaned_SalesTable!E1942</f>
        <v>STORE3</v>
      </c>
      <c r="P1942" s="4" t="str">
        <f>VLOOKUP(O1942,Cleaned_StoreTable!$A:$F,2,FALSE())</f>
        <v>Johnson-Wright</v>
      </c>
      <c r="Q1942" s="4" t="str">
        <f>VLOOKUP(O1942,Cleaned_StoreTable!$A:$F,3,FALSE())</f>
        <v>North</v>
      </c>
      <c r="R1942" s="4" t="str">
        <f>VLOOKUP(O1942,Cleaned_StoreTable!$A:$F,5,FALSE())</f>
        <v>Outlet</v>
      </c>
      <c r="S1942" s="4">
        <f>Cleaned_SalesTable!F1942</f>
        <v>3</v>
      </c>
      <c r="T1942" s="9">
        <f>Cleaned_SalesTable!G1942</f>
        <v>212.08</v>
      </c>
      <c r="U1942" s="8">
        <f>Cleaned_SalesTable!H1942</f>
        <v>7.0000000000000007E-2</v>
      </c>
      <c r="V1942" s="4" t="str">
        <f>Cleaned_SalesTable!I1942</f>
        <v>Credit Card</v>
      </c>
      <c r="W1942" s="9">
        <f>Cleaned_SalesTable!J1942</f>
        <v>591.70320000000004</v>
      </c>
      <c r="X1942" s="9">
        <f t="shared" si="182"/>
        <v>1295.01</v>
      </c>
      <c r="Y1942" s="9">
        <f t="shared" si="183"/>
        <v>-703.31</v>
      </c>
      <c r="Z1942" s="10">
        <f t="shared" si="184"/>
        <v>-1.1886000000000001</v>
      </c>
      <c r="AA1942" s="4" t="str">
        <f t="shared" si="185"/>
        <v>Standard</v>
      </c>
    </row>
    <row r="1943" spans="1:27" ht="15" customHeight="1" x14ac:dyDescent="0.3">
      <c r="A1943" s="4" t="str">
        <f>Cleaned_SalesTable!A1943</f>
        <v>SALE1941</v>
      </c>
      <c r="B1943" s="26">
        <f>Cleaned_SalesTable!B1943</f>
        <v>45590</v>
      </c>
      <c r="C1943" s="4" t="str">
        <f t="shared" si="180"/>
        <v>Oct-2024</v>
      </c>
      <c r="D1943" s="24">
        <f t="shared" si="181"/>
        <v>2024</v>
      </c>
      <c r="E1943" s="4" t="str">
        <f>Cleaned_SalesTable!C1943</f>
        <v>CUST1161</v>
      </c>
      <c r="F1943" s="4" t="str">
        <f>VLOOKUP(E1943,Cleaned_CustomerTable!$A:$H,2,FALSE())</f>
        <v>Cynthia Morris</v>
      </c>
      <c r="G1943" s="24">
        <f>VLOOKUP(E1943,Cleaned_CustomerTable!$A:$H,3,FALSE())</f>
        <v>18</v>
      </c>
      <c r="H1943" s="4" t="str">
        <f>VLOOKUP(E1943,Cleaned_CustomerTable!$A:$H,8,FALSE())</f>
        <v>Silver</v>
      </c>
      <c r="I1943" s="4" t="str">
        <f>VLOOKUP(E1943,Cleaned_CustomerTable!$A:$H,6,FALSE())</f>
        <v>Arizona</v>
      </c>
      <c r="J1943" s="4" t="str">
        <f>Cleaned_SalesTable!D1943</f>
        <v>PROD57</v>
      </c>
      <c r="K1943" s="4" t="str">
        <f>VLOOKUP(J1943,Cleaned_ProductTable!$A:$F,2,FALSE())</f>
        <v>Foam Roller</v>
      </c>
      <c r="L1943" s="4" t="str">
        <f>VLOOKUP(J1943,Cleaned_ProductTable!$A:$F,3,FALSE())</f>
        <v>Sports</v>
      </c>
      <c r="M1943" s="4" t="str">
        <f>VLOOKUP(J1943,Cleaned_ProductTable!$A:$F,4,FALSE())</f>
        <v>Atkinson, Camacho and Oliver</v>
      </c>
      <c r="N1943" s="4">
        <f>VLOOKUP(J1943,Cleaned_ProductTable!$A:$F,5,FALSE())</f>
        <v>30.62</v>
      </c>
      <c r="O1943" s="4" t="str">
        <f>Cleaned_SalesTable!E1943</f>
        <v>STORE2</v>
      </c>
      <c r="P1943" s="4" t="str">
        <f>VLOOKUP(O1943,Cleaned_StoreTable!$A:$F,2,FALSE())</f>
        <v>Black-Horn</v>
      </c>
      <c r="Q1943" s="4" t="str">
        <f>VLOOKUP(O1943,Cleaned_StoreTable!$A:$F,3,FALSE())</f>
        <v>South</v>
      </c>
      <c r="R1943" s="4" t="str">
        <f>VLOOKUP(O1943,Cleaned_StoreTable!$A:$F,5,FALSE())</f>
        <v>Outlet</v>
      </c>
      <c r="S1943" s="4">
        <f>Cleaned_SalesTable!F1943</f>
        <v>3</v>
      </c>
      <c r="T1943" s="9">
        <f>Cleaned_SalesTable!G1943</f>
        <v>878.62</v>
      </c>
      <c r="U1943" s="8">
        <f>Cleaned_SalesTable!H1943</f>
        <v>0.05</v>
      </c>
      <c r="V1943" s="4" t="str">
        <f>Cleaned_SalesTable!I1943</f>
        <v>PayPal</v>
      </c>
      <c r="W1943" s="9">
        <f>Cleaned_SalesTable!J1943</f>
        <v>2504.067</v>
      </c>
      <c r="X1943" s="9">
        <f t="shared" si="182"/>
        <v>91.86</v>
      </c>
      <c r="Y1943" s="9">
        <f t="shared" si="183"/>
        <v>2412.21</v>
      </c>
      <c r="Z1943" s="10">
        <f t="shared" si="184"/>
        <v>0.96330000000000005</v>
      </c>
      <c r="AA1943" s="4" t="str">
        <f t="shared" si="185"/>
        <v>High Value</v>
      </c>
    </row>
    <row r="1944" spans="1:27" ht="15" customHeight="1" x14ac:dyDescent="0.3">
      <c r="A1944" s="4" t="str">
        <f>Cleaned_SalesTable!A1944</f>
        <v>SALE1942</v>
      </c>
      <c r="B1944" s="26">
        <f>Cleaned_SalesTable!B1944</f>
        <v>45679</v>
      </c>
      <c r="C1944" s="4" t="str">
        <f t="shared" si="180"/>
        <v>Jan-2025</v>
      </c>
      <c r="D1944" s="24">
        <f t="shared" si="181"/>
        <v>2025</v>
      </c>
      <c r="E1944" s="4" t="str">
        <f>Cleaned_SalesTable!C1944</f>
        <v>CUST1261</v>
      </c>
      <c r="F1944" s="4" t="str">
        <f>VLOOKUP(E1944,Cleaned_CustomerTable!$A:$H,2,FALSE())</f>
        <v>Carol Bishop</v>
      </c>
      <c r="G1944" s="24">
        <f>VLOOKUP(E1944,Cleaned_CustomerTable!$A:$H,3,FALSE())</f>
        <v>27</v>
      </c>
      <c r="H1944" s="4" t="str">
        <f>VLOOKUP(E1944,Cleaned_CustomerTable!$A:$H,8,FALSE())</f>
        <v>Silver</v>
      </c>
      <c r="I1944" s="4" t="str">
        <f>VLOOKUP(E1944,Cleaned_CustomerTable!$A:$H,6,FALSE())</f>
        <v>Oregon</v>
      </c>
      <c r="J1944" s="4" t="str">
        <f>Cleaned_SalesTable!D1944</f>
        <v>PROD80</v>
      </c>
      <c r="K1944" s="4" t="str">
        <f>VLOOKUP(J1944,Cleaned_ProductTable!$A:$F,2,FALSE())</f>
        <v>Wall-Mounted Spice Rack</v>
      </c>
      <c r="L1944" s="4" t="str">
        <f>VLOOKUP(J1944,Cleaned_ProductTable!$A:$F,3,FALSE())</f>
        <v>Home</v>
      </c>
      <c r="M1944" s="4" t="str">
        <f>VLOOKUP(J1944,Cleaned_ProductTable!$A:$F,4,FALSE())</f>
        <v>Allison Ltd</v>
      </c>
      <c r="N1944" s="4">
        <f>VLOOKUP(J1944,Cleaned_ProductTable!$A:$F,5,FALSE())</f>
        <v>143.43</v>
      </c>
      <c r="O1944" s="4" t="str">
        <f>Cleaned_SalesTable!E1944</f>
        <v>STORE10</v>
      </c>
      <c r="P1944" s="4" t="str">
        <f>VLOOKUP(O1944,Cleaned_StoreTable!$A:$F,2,FALSE())</f>
        <v>Hill, Wagner and Ballard</v>
      </c>
      <c r="Q1944" s="4" t="str">
        <f>VLOOKUP(O1944,Cleaned_StoreTable!$A:$F,3,FALSE())</f>
        <v>East</v>
      </c>
      <c r="R1944" s="4" t="str">
        <f>VLOOKUP(O1944,Cleaned_StoreTable!$A:$F,5,FALSE())</f>
        <v>Online</v>
      </c>
      <c r="S1944" s="4">
        <f>Cleaned_SalesTable!F1944</f>
        <v>4</v>
      </c>
      <c r="T1944" s="9">
        <f>Cleaned_SalesTable!G1944</f>
        <v>87.83</v>
      </c>
      <c r="U1944" s="8">
        <f>Cleaned_SalesTable!H1944</f>
        <v>0.23</v>
      </c>
      <c r="V1944" s="4" t="str">
        <f>Cleaned_SalesTable!I1944</f>
        <v>PayPal</v>
      </c>
      <c r="W1944" s="9">
        <f>Cleaned_SalesTable!J1944</f>
        <v>270.51639999999998</v>
      </c>
      <c r="X1944" s="9">
        <f t="shared" si="182"/>
        <v>573.72</v>
      </c>
      <c r="Y1944" s="9">
        <f t="shared" si="183"/>
        <v>-303.2</v>
      </c>
      <c r="Z1944" s="10">
        <f t="shared" si="184"/>
        <v>-1.1208</v>
      </c>
      <c r="AA1944" s="4" t="str">
        <f t="shared" si="185"/>
        <v>Standard</v>
      </c>
    </row>
    <row r="1945" spans="1:27" ht="15" customHeight="1" x14ac:dyDescent="0.3">
      <c r="A1945" s="4" t="str">
        <f>Cleaned_SalesTable!A1945</f>
        <v>SALE1943</v>
      </c>
      <c r="B1945" s="26">
        <f>Cleaned_SalesTable!B1945</f>
        <v>45814</v>
      </c>
      <c r="C1945" s="4" t="str">
        <f t="shared" si="180"/>
        <v>Jun-2025</v>
      </c>
      <c r="D1945" s="24">
        <f t="shared" si="181"/>
        <v>2025</v>
      </c>
      <c r="E1945" s="4" t="str">
        <f>Cleaned_SalesTable!C1945</f>
        <v>CUST1275</v>
      </c>
      <c r="F1945" s="4" t="str">
        <f>VLOOKUP(E1945,Cleaned_CustomerTable!$A:$H,2,FALSE())</f>
        <v>Shannon Miller</v>
      </c>
      <c r="G1945" s="24">
        <f>VLOOKUP(E1945,Cleaned_CustomerTable!$A:$H,3,FALSE())</f>
        <v>22</v>
      </c>
      <c r="H1945" s="4" t="str">
        <f>VLOOKUP(E1945,Cleaned_CustomerTable!$A:$H,8,FALSE())</f>
        <v>Gold</v>
      </c>
      <c r="I1945" s="4" t="str">
        <f>VLOOKUP(E1945,Cleaned_CustomerTable!$A:$H,6,FALSE())</f>
        <v>Kentucky</v>
      </c>
      <c r="J1945" s="4" t="str">
        <f>Cleaned_SalesTable!D1945</f>
        <v>PROD56</v>
      </c>
      <c r="K1945" s="4" t="str">
        <f>VLOOKUP(J1945,Cleaned_ProductTable!$A:$F,2,FALSE())</f>
        <v>Premium Blanket Throw</v>
      </c>
      <c r="L1945" s="4" t="str">
        <f>VLOOKUP(J1945,Cleaned_ProductTable!$A:$F,3,FALSE())</f>
        <v>Home</v>
      </c>
      <c r="M1945" s="4" t="str">
        <f>VLOOKUP(J1945,Cleaned_ProductTable!$A:$F,4,FALSE())</f>
        <v>Hernandez, Kennedy and Porter</v>
      </c>
      <c r="N1945" s="4">
        <f>VLOOKUP(J1945,Cleaned_ProductTable!$A:$F,5,FALSE())</f>
        <v>461.47</v>
      </c>
      <c r="O1945" s="4" t="str">
        <f>Cleaned_SalesTable!E1945</f>
        <v>STORE9</v>
      </c>
      <c r="P1945" s="4" t="str">
        <f>VLOOKUP(O1945,Cleaned_StoreTable!$A:$F,2,FALSE())</f>
        <v>Moore, Padilla and Butler</v>
      </c>
      <c r="Q1945" s="4" t="str">
        <f>VLOOKUP(O1945,Cleaned_StoreTable!$A:$F,3,FALSE())</f>
        <v>South</v>
      </c>
      <c r="R1945" s="4" t="str">
        <f>VLOOKUP(O1945,Cleaned_StoreTable!$A:$F,5,FALSE())</f>
        <v>Flagship</v>
      </c>
      <c r="S1945" s="4">
        <f>Cleaned_SalesTable!F1945</f>
        <v>3</v>
      </c>
      <c r="T1945" s="9">
        <f>Cleaned_SalesTable!G1945</f>
        <v>442.64</v>
      </c>
      <c r="U1945" s="8">
        <f>Cleaned_SalesTable!H1945</f>
        <v>0.15</v>
      </c>
      <c r="V1945" s="4" t="str">
        <f>Cleaned_SalesTable!I1945</f>
        <v>COD</v>
      </c>
      <c r="W1945" s="9">
        <f>Cleaned_SalesTable!J1945</f>
        <v>1128.732</v>
      </c>
      <c r="X1945" s="9">
        <f t="shared" si="182"/>
        <v>1384.41</v>
      </c>
      <c r="Y1945" s="9">
        <f t="shared" si="183"/>
        <v>-255.68</v>
      </c>
      <c r="Z1945" s="10">
        <f t="shared" si="184"/>
        <v>-0.22650000000000001</v>
      </c>
      <c r="AA1945" s="4" t="str">
        <f t="shared" si="185"/>
        <v>High Value</v>
      </c>
    </row>
    <row r="1946" spans="1:27" ht="15" customHeight="1" x14ac:dyDescent="0.3">
      <c r="A1946" s="4" t="str">
        <f>Cleaned_SalesTable!A1946</f>
        <v>SALE1944</v>
      </c>
      <c r="B1946" s="26">
        <f>Cleaned_SalesTable!B1946</f>
        <v>45795</v>
      </c>
      <c r="C1946" s="4" t="str">
        <f t="shared" si="180"/>
        <v>May-2025</v>
      </c>
      <c r="D1946" s="24">
        <f t="shared" si="181"/>
        <v>2025</v>
      </c>
      <c r="E1946" s="4" t="str">
        <f>Cleaned_SalesTable!C1946</f>
        <v>CUST1093</v>
      </c>
      <c r="F1946" s="4" t="str">
        <f>VLOOKUP(E1946,Cleaned_CustomerTable!$A:$H,2,FALSE())</f>
        <v>Christy Vasquez</v>
      </c>
      <c r="G1946" s="24">
        <f>VLOOKUP(E1946,Cleaned_CustomerTable!$A:$H,3,FALSE())</f>
        <v>28</v>
      </c>
      <c r="H1946" s="4" t="str">
        <f>VLOOKUP(E1946,Cleaned_CustomerTable!$A:$H,8,FALSE())</f>
        <v>Gold</v>
      </c>
      <c r="I1946" s="4" t="str">
        <f>VLOOKUP(E1946,Cleaned_CustomerTable!$A:$H,6,FALSE())</f>
        <v>South Carolina</v>
      </c>
      <c r="J1946" s="4" t="str">
        <f>Cleaned_SalesTable!D1946</f>
        <v>PROD38</v>
      </c>
      <c r="K1946" s="4" t="str">
        <f>VLOOKUP(J1946,Cleaned_ProductTable!$A:$F,2,FALSE())</f>
        <v>Sports Water Hydration Pack</v>
      </c>
      <c r="L1946" s="4" t="str">
        <f>VLOOKUP(J1946,Cleaned_ProductTable!$A:$F,3,FALSE())</f>
        <v>Sports</v>
      </c>
      <c r="M1946" s="4" t="str">
        <f>VLOOKUP(J1946,Cleaned_ProductTable!$A:$F,4,FALSE())</f>
        <v>Sims-Smith</v>
      </c>
      <c r="N1946" s="4">
        <f>VLOOKUP(J1946,Cleaned_ProductTable!$A:$F,5,FALSE())</f>
        <v>135.61000000000001</v>
      </c>
      <c r="O1946" s="4" t="str">
        <f>Cleaned_SalesTable!E1946</f>
        <v>STORE2</v>
      </c>
      <c r="P1946" s="4" t="str">
        <f>VLOOKUP(O1946,Cleaned_StoreTable!$A:$F,2,FALSE())</f>
        <v>Black-Horn</v>
      </c>
      <c r="Q1946" s="4" t="str">
        <f>VLOOKUP(O1946,Cleaned_StoreTable!$A:$F,3,FALSE())</f>
        <v>South</v>
      </c>
      <c r="R1946" s="4" t="str">
        <f>VLOOKUP(O1946,Cleaned_StoreTable!$A:$F,5,FALSE())</f>
        <v>Outlet</v>
      </c>
      <c r="S1946" s="4">
        <f>Cleaned_SalesTable!F1946</f>
        <v>3</v>
      </c>
      <c r="T1946" s="9">
        <f>Cleaned_SalesTable!G1946</f>
        <v>410.04</v>
      </c>
      <c r="U1946" s="8">
        <f>Cleaned_SalesTable!H1946</f>
        <v>0.09</v>
      </c>
      <c r="V1946" s="4" t="str">
        <f>Cleaned_SalesTable!I1946</f>
        <v>COD</v>
      </c>
      <c r="W1946" s="9">
        <f>Cleaned_SalesTable!J1946</f>
        <v>1119.4092000000001</v>
      </c>
      <c r="X1946" s="9">
        <f t="shared" si="182"/>
        <v>406.83</v>
      </c>
      <c r="Y1946" s="9">
        <f t="shared" si="183"/>
        <v>712.58</v>
      </c>
      <c r="Z1946" s="10">
        <f t="shared" si="184"/>
        <v>0.63660000000000005</v>
      </c>
      <c r="AA1946" s="4" t="str">
        <f t="shared" si="185"/>
        <v>High Value</v>
      </c>
    </row>
    <row r="1947" spans="1:27" ht="15" customHeight="1" x14ac:dyDescent="0.3">
      <c r="A1947" s="4" t="str">
        <f>Cleaned_SalesTable!A1947</f>
        <v>SALE1945</v>
      </c>
      <c r="B1947" s="26">
        <f>Cleaned_SalesTable!B1947</f>
        <v>45797</v>
      </c>
      <c r="C1947" s="4" t="str">
        <f t="shared" si="180"/>
        <v>May-2025</v>
      </c>
      <c r="D1947" s="24">
        <f t="shared" si="181"/>
        <v>2025</v>
      </c>
      <c r="E1947" s="4" t="str">
        <f>Cleaned_SalesTable!C1947</f>
        <v>CUST1133</v>
      </c>
      <c r="F1947" s="4" t="str">
        <f>VLOOKUP(E1947,Cleaned_CustomerTable!$A:$H,2,FALSE())</f>
        <v>Hayley Pope</v>
      </c>
      <c r="G1947" s="24">
        <f>VLOOKUP(E1947,Cleaned_CustomerTable!$A:$H,3,FALSE())</f>
        <v>62</v>
      </c>
      <c r="H1947" s="4" t="str">
        <f>VLOOKUP(E1947,Cleaned_CustomerTable!$A:$H,8,FALSE())</f>
        <v>Bronze</v>
      </c>
      <c r="I1947" s="4" t="str">
        <f>VLOOKUP(E1947,Cleaned_CustomerTable!$A:$H,6,FALSE())</f>
        <v>Florida</v>
      </c>
      <c r="J1947" s="4" t="str">
        <f>Cleaned_SalesTable!D1947</f>
        <v>PROD94</v>
      </c>
      <c r="K1947" s="4" t="str">
        <f>VLOOKUP(J1947,Cleaned_ProductTable!$A:$F,2,FALSE())</f>
        <v>Vitamin E Body Lotion</v>
      </c>
      <c r="L1947" s="4" t="str">
        <f>VLOOKUP(J1947,Cleaned_ProductTable!$A:$F,3,FALSE())</f>
        <v>Beauty</v>
      </c>
      <c r="M1947" s="4" t="str">
        <f>VLOOKUP(J1947,Cleaned_ProductTable!$A:$F,4,FALSE())</f>
        <v>Hoffman-Williams</v>
      </c>
      <c r="N1947" s="4">
        <f>VLOOKUP(J1947,Cleaned_ProductTable!$A:$F,5,FALSE())</f>
        <v>358.47</v>
      </c>
      <c r="O1947" s="4" t="str">
        <f>Cleaned_SalesTable!E1947</f>
        <v>STORE17</v>
      </c>
      <c r="P1947" s="4" t="str">
        <f>VLOOKUP(O1947,Cleaned_StoreTable!$A:$F,2,FALSE())</f>
        <v>Holloway Ltd</v>
      </c>
      <c r="Q1947" s="4" t="str">
        <f>VLOOKUP(O1947,Cleaned_StoreTable!$A:$F,3,FALSE())</f>
        <v>North</v>
      </c>
      <c r="R1947" s="4" t="str">
        <f>VLOOKUP(O1947,Cleaned_StoreTable!$A:$F,5,FALSE())</f>
        <v>Flagship</v>
      </c>
      <c r="S1947" s="4">
        <f>Cleaned_SalesTable!F1947</f>
        <v>1</v>
      </c>
      <c r="T1947" s="9">
        <f>Cleaned_SalesTable!G1947</f>
        <v>355.31</v>
      </c>
      <c r="U1947" s="8">
        <f>Cleaned_SalesTable!H1947</f>
        <v>0.27</v>
      </c>
      <c r="V1947" s="4" t="str">
        <f>Cleaned_SalesTable!I1947</f>
        <v>Credit Card</v>
      </c>
      <c r="W1947" s="9">
        <f>Cleaned_SalesTable!J1947</f>
        <v>259.37630000000001</v>
      </c>
      <c r="X1947" s="9">
        <f t="shared" si="182"/>
        <v>358.47</v>
      </c>
      <c r="Y1947" s="9">
        <f t="shared" si="183"/>
        <v>-99.09</v>
      </c>
      <c r="Z1947" s="10">
        <f t="shared" si="184"/>
        <v>-0.38200000000000001</v>
      </c>
      <c r="AA1947" s="4" t="str">
        <f t="shared" si="185"/>
        <v>Standard</v>
      </c>
    </row>
    <row r="1948" spans="1:27" ht="15" customHeight="1" x14ac:dyDescent="0.3">
      <c r="A1948" s="4" t="str">
        <f>Cleaned_SalesTable!A1948</f>
        <v>SALE1946</v>
      </c>
      <c r="B1948" s="26">
        <f>Cleaned_SalesTable!B1948</f>
        <v>45607</v>
      </c>
      <c r="C1948" s="4" t="str">
        <f t="shared" si="180"/>
        <v>Nov-2024</v>
      </c>
      <c r="D1948" s="24">
        <f t="shared" si="181"/>
        <v>2024</v>
      </c>
      <c r="E1948" s="4" t="str">
        <f>Cleaned_SalesTable!C1948</f>
        <v>CUST1376</v>
      </c>
      <c r="F1948" s="4" t="str">
        <f>VLOOKUP(E1948,Cleaned_CustomerTable!$A:$H,2,FALSE())</f>
        <v>Michele Burke</v>
      </c>
      <c r="G1948" s="24">
        <f>VLOOKUP(E1948,Cleaned_CustomerTable!$A:$H,3,FALSE())</f>
        <v>30</v>
      </c>
      <c r="H1948" s="4" t="str">
        <f>VLOOKUP(E1948,Cleaned_CustomerTable!$A:$H,8,FALSE())</f>
        <v>Bronze</v>
      </c>
      <c r="I1948" s="4" t="str">
        <f>VLOOKUP(E1948,Cleaned_CustomerTable!$A:$H,6,FALSE())</f>
        <v>Connecticut</v>
      </c>
      <c r="J1948" s="4" t="str">
        <f>Cleaned_SalesTable!D1948</f>
        <v>PROD9</v>
      </c>
      <c r="K1948" s="4" t="str">
        <f>VLOOKUP(J1948,Cleaned_ProductTable!$A:$F,2,FALSE())</f>
        <v>Adjustable Dumbbell Set</v>
      </c>
      <c r="L1948" s="4" t="str">
        <f>VLOOKUP(J1948,Cleaned_ProductTable!$A:$F,3,FALSE())</f>
        <v>Sports</v>
      </c>
      <c r="M1948" s="4" t="str">
        <f>VLOOKUP(J1948,Cleaned_ProductTable!$A:$F,4,FALSE())</f>
        <v>Hill PLC</v>
      </c>
      <c r="N1948" s="4">
        <f>VLOOKUP(J1948,Cleaned_ProductTable!$A:$F,5,FALSE())</f>
        <v>495.72</v>
      </c>
      <c r="O1948" s="4" t="str">
        <f>Cleaned_SalesTable!E1948</f>
        <v>STORE13</v>
      </c>
      <c r="P1948" s="4" t="str">
        <f>VLOOKUP(O1948,Cleaned_StoreTable!$A:$F,2,FALSE())</f>
        <v>Gardner, Humphrey and Contreras</v>
      </c>
      <c r="Q1948" s="4" t="str">
        <f>VLOOKUP(O1948,Cleaned_StoreTable!$A:$F,3,FALSE())</f>
        <v>East</v>
      </c>
      <c r="R1948" s="4" t="str">
        <f>VLOOKUP(O1948,Cleaned_StoreTable!$A:$F,5,FALSE())</f>
        <v>Flagship</v>
      </c>
      <c r="S1948" s="4">
        <f>Cleaned_SalesTable!F1948</f>
        <v>4</v>
      </c>
      <c r="T1948" s="9">
        <f>Cleaned_SalesTable!G1948</f>
        <v>243.13</v>
      </c>
      <c r="U1948" s="8">
        <f>Cleaned_SalesTable!H1948</f>
        <v>0.25</v>
      </c>
      <c r="V1948" s="4" t="str">
        <f>Cleaned_SalesTable!I1948</f>
        <v>COD</v>
      </c>
      <c r="W1948" s="9">
        <f>Cleaned_SalesTable!J1948</f>
        <v>729.39</v>
      </c>
      <c r="X1948" s="9">
        <f t="shared" si="182"/>
        <v>1982.88</v>
      </c>
      <c r="Y1948" s="9">
        <f t="shared" si="183"/>
        <v>-1253.49</v>
      </c>
      <c r="Z1948" s="10">
        <f t="shared" si="184"/>
        <v>-1.7184999999999999</v>
      </c>
      <c r="AA1948" s="4" t="str">
        <f t="shared" si="185"/>
        <v>Standard</v>
      </c>
    </row>
    <row r="1949" spans="1:27" ht="15" customHeight="1" x14ac:dyDescent="0.3">
      <c r="A1949" s="4" t="str">
        <f>Cleaned_SalesTable!A1949</f>
        <v>SALE1947</v>
      </c>
      <c r="B1949" s="26">
        <f>Cleaned_SalesTable!B1949</f>
        <v>45614</v>
      </c>
      <c r="C1949" s="4" t="str">
        <f t="shared" si="180"/>
        <v>Nov-2024</v>
      </c>
      <c r="D1949" s="24">
        <f t="shared" si="181"/>
        <v>2024</v>
      </c>
      <c r="E1949" s="4" t="str">
        <f>Cleaned_SalesTable!C1949</f>
        <v>CUST1229</v>
      </c>
      <c r="F1949" s="4" t="str">
        <f>VLOOKUP(E1949,Cleaned_CustomerTable!$A:$H,2,FALSE())</f>
        <v>Tanner Thompson</v>
      </c>
      <c r="G1949" s="24">
        <f>VLOOKUP(E1949,Cleaned_CustomerTable!$A:$H,3,FALSE())</f>
        <v>32</v>
      </c>
      <c r="H1949" s="4" t="str">
        <f>VLOOKUP(E1949,Cleaned_CustomerTable!$A:$H,8,FALSE())</f>
        <v>Bronze</v>
      </c>
      <c r="I1949" s="4" t="str">
        <f>VLOOKUP(E1949,Cleaned_CustomerTable!$A:$H,6,FALSE())</f>
        <v>Maryland</v>
      </c>
      <c r="J1949" s="4" t="str">
        <f>Cleaned_SalesTable!D1949</f>
        <v>PROD59</v>
      </c>
      <c r="K1949" s="4" t="str">
        <f>VLOOKUP(J1949,Cleaned_ProductTable!$A:$F,2,FALSE())</f>
        <v>Men's Hair Styling Gel</v>
      </c>
      <c r="L1949" s="4" t="str">
        <f>VLOOKUP(J1949,Cleaned_ProductTable!$A:$F,3,FALSE())</f>
        <v>Beauty</v>
      </c>
      <c r="M1949" s="4" t="str">
        <f>VLOOKUP(J1949,Cleaned_ProductTable!$A:$F,4,FALSE())</f>
        <v>Cline-Mccarthy</v>
      </c>
      <c r="N1949" s="4">
        <f>VLOOKUP(J1949,Cleaned_ProductTable!$A:$F,5,FALSE())</f>
        <v>17.309999999999999</v>
      </c>
      <c r="O1949" s="4" t="str">
        <f>Cleaned_SalesTable!E1949</f>
        <v>STORE11</v>
      </c>
      <c r="P1949" s="4" t="str">
        <f>VLOOKUP(O1949,Cleaned_StoreTable!$A:$F,2,FALSE())</f>
        <v>Aguirre-Keller</v>
      </c>
      <c r="Q1949" s="4" t="str">
        <f>VLOOKUP(O1949,Cleaned_StoreTable!$A:$F,3,FALSE())</f>
        <v>South</v>
      </c>
      <c r="R1949" s="4" t="str">
        <f>VLOOKUP(O1949,Cleaned_StoreTable!$A:$F,5,FALSE())</f>
        <v>Online</v>
      </c>
      <c r="S1949" s="4">
        <f>Cleaned_SalesTable!F1949</f>
        <v>2</v>
      </c>
      <c r="T1949" s="9">
        <f>Cleaned_SalesTable!G1949</f>
        <v>410.63</v>
      </c>
      <c r="U1949" s="8">
        <f>Cleaned_SalesTable!H1949</f>
        <v>0.28000000000000003</v>
      </c>
      <c r="V1949" s="4" t="str">
        <f>Cleaned_SalesTable!I1949</f>
        <v>COD</v>
      </c>
      <c r="W1949" s="9">
        <f>Cleaned_SalesTable!J1949</f>
        <v>591.30719999999997</v>
      </c>
      <c r="X1949" s="9">
        <f t="shared" si="182"/>
        <v>34.619999999999997</v>
      </c>
      <c r="Y1949" s="9">
        <f t="shared" si="183"/>
        <v>556.69000000000005</v>
      </c>
      <c r="Z1949" s="10">
        <f t="shared" si="184"/>
        <v>0.9415</v>
      </c>
      <c r="AA1949" s="4" t="str">
        <f t="shared" si="185"/>
        <v>Standard</v>
      </c>
    </row>
    <row r="1950" spans="1:27" ht="15" customHeight="1" x14ac:dyDescent="0.3">
      <c r="A1950" s="4" t="str">
        <f>Cleaned_SalesTable!A1950</f>
        <v>SALE1948</v>
      </c>
      <c r="B1950" s="26">
        <f>Cleaned_SalesTable!B1950</f>
        <v>45293</v>
      </c>
      <c r="C1950" s="4" t="str">
        <f t="shared" si="180"/>
        <v>Jan-2024</v>
      </c>
      <c r="D1950" s="24">
        <f t="shared" si="181"/>
        <v>2024</v>
      </c>
      <c r="E1950" s="4" t="str">
        <f>Cleaned_SalesTable!C1950</f>
        <v>CUST1425</v>
      </c>
      <c r="F1950" s="4" t="str">
        <f>VLOOKUP(E1950,Cleaned_CustomerTable!$A:$H,2,FALSE())</f>
        <v>Bryce Hawkins</v>
      </c>
      <c r="G1950" s="24">
        <f>VLOOKUP(E1950,Cleaned_CustomerTable!$A:$H,3,FALSE())</f>
        <v>40</v>
      </c>
      <c r="H1950" s="4" t="str">
        <f>VLOOKUP(E1950,Cleaned_CustomerTable!$A:$H,8,FALSE())</f>
        <v>Bronze</v>
      </c>
      <c r="I1950" s="4" t="str">
        <f>VLOOKUP(E1950,Cleaned_CustomerTable!$A:$H,6,FALSE())</f>
        <v>Utah</v>
      </c>
      <c r="J1950" s="4" t="str">
        <f>Cleaned_SalesTable!D1950</f>
        <v>PROD94</v>
      </c>
      <c r="K1950" s="4" t="str">
        <f>VLOOKUP(J1950,Cleaned_ProductTable!$A:$F,2,FALSE())</f>
        <v>Vitamin E Body Lotion</v>
      </c>
      <c r="L1950" s="4" t="str">
        <f>VLOOKUP(J1950,Cleaned_ProductTable!$A:$F,3,FALSE())</f>
        <v>Beauty</v>
      </c>
      <c r="M1950" s="4" t="str">
        <f>VLOOKUP(J1950,Cleaned_ProductTable!$A:$F,4,FALSE())</f>
        <v>Hoffman-Williams</v>
      </c>
      <c r="N1950" s="4">
        <f>VLOOKUP(J1950,Cleaned_ProductTable!$A:$F,5,FALSE())</f>
        <v>358.47</v>
      </c>
      <c r="O1950" s="4" t="str">
        <f>Cleaned_SalesTable!E1950</f>
        <v>STORE10</v>
      </c>
      <c r="P1950" s="4" t="str">
        <f>VLOOKUP(O1950,Cleaned_StoreTable!$A:$F,2,FALSE())</f>
        <v>Hill, Wagner and Ballard</v>
      </c>
      <c r="Q1950" s="4" t="str">
        <f>VLOOKUP(O1950,Cleaned_StoreTable!$A:$F,3,FALSE())</f>
        <v>East</v>
      </c>
      <c r="R1950" s="4" t="str">
        <f>VLOOKUP(O1950,Cleaned_StoreTable!$A:$F,5,FALSE())</f>
        <v>Online</v>
      </c>
      <c r="S1950" s="4">
        <f>Cleaned_SalesTable!F1950</f>
        <v>4</v>
      </c>
      <c r="T1950" s="9">
        <f>Cleaned_SalesTable!G1950</f>
        <v>101.25</v>
      </c>
      <c r="U1950" s="8">
        <f>Cleaned_SalesTable!H1950</f>
        <v>0.16</v>
      </c>
      <c r="V1950" s="4" t="str">
        <f>Cleaned_SalesTable!I1950</f>
        <v>PayPal</v>
      </c>
      <c r="W1950" s="9">
        <f>Cleaned_SalesTable!J1950</f>
        <v>340.2</v>
      </c>
      <c r="X1950" s="9">
        <f t="shared" si="182"/>
        <v>1433.88</v>
      </c>
      <c r="Y1950" s="9">
        <f t="shared" si="183"/>
        <v>-1093.68</v>
      </c>
      <c r="Z1950" s="10">
        <f t="shared" si="184"/>
        <v>-3.2147999999999999</v>
      </c>
      <c r="AA1950" s="4" t="str">
        <f t="shared" si="185"/>
        <v>Standard</v>
      </c>
    </row>
    <row r="1951" spans="1:27" ht="15" customHeight="1" x14ac:dyDescent="0.3">
      <c r="A1951" s="4" t="str">
        <f>Cleaned_SalesTable!A1951</f>
        <v>SALE1949</v>
      </c>
      <c r="B1951" s="26">
        <f>Cleaned_SalesTable!B1951</f>
        <v>45301</v>
      </c>
      <c r="C1951" s="4" t="str">
        <f t="shared" si="180"/>
        <v>Jan-2024</v>
      </c>
      <c r="D1951" s="24">
        <f t="shared" si="181"/>
        <v>2024</v>
      </c>
      <c r="E1951" s="4" t="str">
        <f>Cleaned_SalesTable!C1951</f>
        <v>CUST1226</v>
      </c>
      <c r="F1951" s="4" t="str">
        <f>VLOOKUP(E1951,Cleaned_CustomerTable!$A:$H,2,FALSE())</f>
        <v>Alexis Castaneda</v>
      </c>
      <c r="G1951" s="24">
        <f>VLOOKUP(E1951,Cleaned_CustomerTable!$A:$H,3,FALSE())</f>
        <v>54</v>
      </c>
      <c r="H1951" s="4" t="str">
        <f>VLOOKUP(E1951,Cleaned_CustomerTable!$A:$H,8,FALSE())</f>
        <v>Gold</v>
      </c>
      <c r="I1951" s="4" t="str">
        <f>VLOOKUP(E1951,Cleaned_CustomerTable!$A:$H,6,FALSE())</f>
        <v>Alaska</v>
      </c>
      <c r="J1951" s="4" t="str">
        <f>Cleaned_SalesTable!D1951</f>
        <v>PROD7</v>
      </c>
      <c r="K1951" s="4" t="str">
        <f>VLOOKUP(J1951,Cleaned_ProductTable!$A:$F,2,FALSE())</f>
        <v>LED Table Lamp</v>
      </c>
      <c r="L1951" s="4" t="str">
        <f>VLOOKUP(J1951,Cleaned_ProductTable!$A:$F,3,FALSE())</f>
        <v>Home</v>
      </c>
      <c r="M1951" s="4" t="str">
        <f>VLOOKUP(J1951,Cleaned_ProductTable!$A:$F,4,FALSE())</f>
        <v>Harrell LLC</v>
      </c>
      <c r="N1951" s="4">
        <f>VLOOKUP(J1951,Cleaned_ProductTable!$A:$F,5,FALSE())</f>
        <v>218.86</v>
      </c>
      <c r="O1951" s="4" t="str">
        <f>Cleaned_SalesTable!E1951</f>
        <v>STORE17</v>
      </c>
      <c r="P1951" s="4" t="str">
        <f>VLOOKUP(O1951,Cleaned_StoreTable!$A:$F,2,FALSE())</f>
        <v>Holloway Ltd</v>
      </c>
      <c r="Q1951" s="4" t="str">
        <f>VLOOKUP(O1951,Cleaned_StoreTable!$A:$F,3,FALSE())</f>
        <v>North</v>
      </c>
      <c r="R1951" s="4" t="str">
        <f>VLOOKUP(O1951,Cleaned_StoreTable!$A:$F,5,FALSE())</f>
        <v>Flagship</v>
      </c>
      <c r="S1951" s="4">
        <f>Cleaned_SalesTable!F1951</f>
        <v>4</v>
      </c>
      <c r="T1951" s="9">
        <f>Cleaned_SalesTable!G1951</f>
        <v>716.39</v>
      </c>
      <c r="U1951" s="8">
        <f>Cleaned_SalesTable!H1951</f>
        <v>0.03</v>
      </c>
      <c r="V1951" s="4" t="str">
        <f>Cleaned_SalesTable!I1951</f>
        <v>PayPal</v>
      </c>
      <c r="W1951" s="9">
        <f>Cleaned_SalesTable!J1951</f>
        <v>2779.5931999999998</v>
      </c>
      <c r="X1951" s="9">
        <f t="shared" si="182"/>
        <v>875.44</v>
      </c>
      <c r="Y1951" s="9">
        <f t="shared" si="183"/>
        <v>1904.15</v>
      </c>
      <c r="Z1951" s="10">
        <f t="shared" si="184"/>
        <v>0.68500000000000005</v>
      </c>
      <c r="AA1951" s="4" t="str">
        <f t="shared" si="185"/>
        <v>High Value</v>
      </c>
    </row>
    <row r="1952" spans="1:27" ht="15" customHeight="1" x14ac:dyDescent="0.3">
      <c r="A1952" s="4" t="str">
        <f>Cleaned_SalesTable!A1952</f>
        <v>SALE1950</v>
      </c>
      <c r="B1952" s="26">
        <f>Cleaned_SalesTable!B1952</f>
        <v>45311</v>
      </c>
      <c r="C1952" s="4" t="str">
        <f t="shared" si="180"/>
        <v>Jan-2024</v>
      </c>
      <c r="D1952" s="24">
        <f t="shared" si="181"/>
        <v>2024</v>
      </c>
      <c r="E1952" s="4" t="str">
        <f>Cleaned_SalesTable!C1952</f>
        <v>CUST1094</v>
      </c>
      <c r="F1952" s="4" t="str">
        <f>VLOOKUP(E1952,Cleaned_CustomerTable!$A:$H,2,FALSE())</f>
        <v>David Patterson</v>
      </c>
      <c r="G1952" s="24">
        <f>VLOOKUP(E1952,Cleaned_CustomerTable!$A:$H,3,FALSE())</f>
        <v>43</v>
      </c>
      <c r="H1952" s="4" t="str">
        <f>VLOOKUP(E1952,Cleaned_CustomerTable!$A:$H,8,FALSE())</f>
        <v>Gold</v>
      </c>
      <c r="I1952" s="4" t="str">
        <f>VLOOKUP(E1952,Cleaned_CustomerTable!$A:$H,6,FALSE())</f>
        <v>Nevada</v>
      </c>
      <c r="J1952" s="4" t="str">
        <f>Cleaned_SalesTable!D1952</f>
        <v>PROD73</v>
      </c>
      <c r="K1952" s="4" t="str">
        <f>VLOOKUP(J1952,Cleaned_ProductTable!$A:$F,2,FALSE())</f>
        <v>Shin Guards – Adult</v>
      </c>
      <c r="L1952" s="4" t="str">
        <f>VLOOKUP(J1952,Cleaned_ProductTable!$A:$F,3,FALSE())</f>
        <v>Sports</v>
      </c>
      <c r="M1952" s="4" t="str">
        <f>VLOOKUP(J1952,Cleaned_ProductTable!$A:$F,4,FALSE())</f>
        <v>French Ltd</v>
      </c>
      <c r="N1952" s="4">
        <f>VLOOKUP(J1952,Cleaned_ProductTable!$A:$F,5,FALSE())</f>
        <v>107.06</v>
      </c>
      <c r="O1952" s="4" t="str">
        <f>Cleaned_SalesTable!E1952</f>
        <v>STORE1</v>
      </c>
      <c r="P1952" s="4" t="str">
        <f>VLOOKUP(O1952,Cleaned_StoreTable!$A:$F,2,FALSE())</f>
        <v>Martinez, Adkins and Johnson</v>
      </c>
      <c r="Q1952" s="4" t="str">
        <f>VLOOKUP(O1952,Cleaned_StoreTable!$A:$F,3,FALSE())</f>
        <v>North</v>
      </c>
      <c r="R1952" s="4" t="str">
        <f>VLOOKUP(O1952,Cleaned_StoreTable!$A:$F,5,FALSE())</f>
        <v>Flagship</v>
      </c>
      <c r="S1952" s="4">
        <f>Cleaned_SalesTable!F1952</f>
        <v>1</v>
      </c>
      <c r="T1952" s="9">
        <f>Cleaned_SalesTable!G1952</f>
        <v>721.74</v>
      </c>
      <c r="U1952" s="8">
        <f>Cleaned_SalesTable!H1952</f>
        <v>0.24</v>
      </c>
      <c r="V1952" s="4" t="str">
        <f>Cleaned_SalesTable!I1952</f>
        <v>PayPal</v>
      </c>
      <c r="W1952" s="9">
        <f>Cleaned_SalesTable!J1952</f>
        <v>548.52239999999995</v>
      </c>
      <c r="X1952" s="9">
        <f t="shared" si="182"/>
        <v>107.06</v>
      </c>
      <c r="Y1952" s="9">
        <f t="shared" si="183"/>
        <v>441.46</v>
      </c>
      <c r="Z1952" s="10">
        <f t="shared" si="184"/>
        <v>0.80479999999999996</v>
      </c>
      <c r="AA1952" s="4" t="str">
        <f t="shared" si="185"/>
        <v>Standard</v>
      </c>
    </row>
    <row r="1953" spans="1:27" ht="15" customHeight="1" x14ac:dyDescent="0.3">
      <c r="A1953" s="4" t="str">
        <f>Cleaned_SalesTable!A1953</f>
        <v>SALE1951</v>
      </c>
      <c r="B1953" s="26">
        <f>Cleaned_SalesTable!B1953</f>
        <v>45702</v>
      </c>
      <c r="C1953" s="4" t="str">
        <f t="shared" si="180"/>
        <v>Feb-2025</v>
      </c>
      <c r="D1953" s="24">
        <f t="shared" si="181"/>
        <v>2025</v>
      </c>
      <c r="E1953" s="4" t="str">
        <f>Cleaned_SalesTable!C1953</f>
        <v>CUST1054</v>
      </c>
      <c r="F1953" s="4" t="str">
        <f>VLOOKUP(E1953,Cleaned_CustomerTable!$A:$H,2,FALSE())</f>
        <v>Katherine Dorsey</v>
      </c>
      <c r="G1953" s="24">
        <f>VLOOKUP(E1953,Cleaned_CustomerTable!$A:$H,3,FALSE())</f>
        <v>24</v>
      </c>
      <c r="H1953" s="4" t="str">
        <f>VLOOKUP(E1953,Cleaned_CustomerTable!$A:$H,8,FALSE())</f>
        <v>Platinum</v>
      </c>
      <c r="I1953" s="4" t="str">
        <f>VLOOKUP(E1953,Cleaned_CustomerTable!$A:$H,6,FALSE())</f>
        <v>Oklahoma</v>
      </c>
      <c r="J1953" s="4" t="str">
        <f>Cleaned_SalesTable!D1953</f>
        <v>PROD62</v>
      </c>
      <c r="K1953" s="4" t="str">
        <f>VLOOKUP(J1953,Cleaned_ProductTable!$A:$F,2,FALSE())</f>
        <v>Laptop Cooling Pad</v>
      </c>
      <c r="L1953" s="4" t="str">
        <f>VLOOKUP(J1953,Cleaned_ProductTable!$A:$F,3,FALSE())</f>
        <v>Electronics</v>
      </c>
      <c r="M1953" s="4" t="str">
        <f>VLOOKUP(J1953,Cleaned_ProductTable!$A:$F,4,FALSE())</f>
        <v>Murray, Gould and Ware</v>
      </c>
      <c r="N1953" s="4">
        <f>VLOOKUP(J1953,Cleaned_ProductTable!$A:$F,5,FALSE())</f>
        <v>86.42</v>
      </c>
      <c r="O1953" s="4" t="str">
        <f>Cleaned_SalesTable!E1953</f>
        <v>STORE11</v>
      </c>
      <c r="P1953" s="4" t="str">
        <f>VLOOKUP(O1953,Cleaned_StoreTable!$A:$F,2,FALSE())</f>
        <v>Aguirre-Keller</v>
      </c>
      <c r="Q1953" s="4" t="str">
        <f>VLOOKUP(O1953,Cleaned_StoreTable!$A:$F,3,FALSE())</f>
        <v>South</v>
      </c>
      <c r="R1953" s="4" t="str">
        <f>VLOOKUP(O1953,Cleaned_StoreTable!$A:$F,5,FALSE())</f>
        <v>Online</v>
      </c>
      <c r="S1953" s="4">
        <f>Cleaned_SalesTable!F1953</f>
        <v>2</v>
      </c>
      <c r="T1953" s="9">
        <f>Cleaned_SalesTable!G1953</f>
        <v>527.91</v>
      </c>
      <c r="U1953" s="8">
        <f>Cleaned_SalesTable!H1953</f>
        <v>0.02</v>
      </c>
      <c r="V1953" s="4" t="str">
        <f>Cleaned_SalesTable!I1953</f>
        <v>Credit Card</v>
      </c>
      <c r="W1953" s="9">
        <f>Cleaned_SalesTable!J1953</f>
        <v>1034.7036000000001</v>
      </c>
      <c r="X1953" s="9">
        <f t="shared" si="182"/>
        <v>172.84</v>
      </c>
      <c r="Y1953" s="9">
        <f t="shared" si="183"/>
        <v>861.86</v>
      </c>
      <c r="Z1953" s="10">
        <f t="shared" si="184"/>
        <v>0.83299999999999996</v>
      </c>
      <c r="AA1953" s="4" t="str">
        <f t="shared" si="185"/>
        <v>Standard</v>
      </c>
    </row>
    <row r="1954" spans="1:27" ht="15" customHeight="1" x14ac:dyDescent="0.3">
      <c r="A1954" s="4" t="str">
        <f>Cleaned_SalesTable!A1954</f>
        <v>SALE1952</v>
      </c>
      <c r="B1954" s="26">
        <f>Cleaned_SalesTable!B1954</f>
        <v>45525</v>
      </c>
      <c r="C1954" s="4" t="str">
        <f t="shared" si="180"/>
        <v>Aug-2024</v>
      </c>
      <c r="D1954" s="24">
        <f t="shared" si="181"/>
        <v>2024</v>
      </c>
      <c r="E1954" s="4" t="str">
        <f>Cleaned_SalesTable!C1954</f>
        <v>CUST1319</v>
      </c>
      <c r="F1954" s="4" t="str">
        <f>VLOOKUP(E1954,Cleaned_CustomerTable!$A:$H,2,FALSE())</f>
        <v>Casey Simpson</v>
      </c>
      <c r="G1954" s="24">
        <f>VLOOKUP(E1954,Cleaned_CustomerTable!$A:$H,3,FALSE())</f>
        <v>54</v>
      </c>
      <c r="H1954" s="4" t="str">
        <f>VLOOKUP(E1954,Cleaned_CustomerTable!$A:$H,8,FALSE())</f>
        <v>Platinum</v>
      </c>
      <c r="I1954" s="4" t="str">
        <f>VLOOKUP(E1954,Cleaned_CustomerTable!$A:$H,6,FALSE())</f>
        <v>Mississippi</v>
      </c>
      <c r="J1954" s="4" t="str">
        <f>Cleaned_SalesTable!D1954</f>
        <v>PROD52</v>
      </c>
      <c r="K1954" s="4" t="str">
        <f>VLOOKUP(J1954,Cleaned_ProductTable!$A:$F,2,FALSE())</f>
        <v>Rugby Ball</v>
      </c>
      <c r="L1954" s="4" t="str">
        <f>VLOOKUP(J1954,Cleaned_ProductTable!$A:$F,3,FALSE())</f>
        <v>Sports</v>
      </c>
      <c r="M1954" s="4" t="str">
        <f>VLOOKUP(J1954,Cleaned_ProductTable!$A:$F,4,FALSE())</f>
        <v>Harris Inc</v>
      </c>
      <c r="N1954" s="4">
        <f>VLOOKUP(J1954,Cleaned_ProductTable!$A:$F,5,FALSE())</f>
        <v>212.26</v>
      </c>
      <c r="O1954" s="4" t="str">
        <f>Cleaned_SalesTable!E1954</f>
        <v>STORE13</v>
      </c>
      <c r="P1954" s="4" t="str">
        <f>VLOOKUP(O1954,Cleaned_StoreTable!$A:$F,2,FALSE())</f>
        <v>Gardner, Humphrey and Contreras</v>
      </c>
      <c r="Q1954" s="4" t="str">
        <f>VLOOKUP(O1954,Cleaned_StoreTable!$A:$F,3,FALSE())</f>
        <v>East</v>
      </c>
      <c r="R1954" s="4" t="str">
        <f>VLOOKUP(O1954,Cleaned_StoreTable!$A:$F,5,FALSE())</f>
        <v>Flagship</v>
      </c>
      <c r="S1954" s="4">
        <f>Cleaned_SalesTable!F1954</f>
        <v>2</v>
      </c>
      <c r="T1954" s="9">
        <f>Cleaned_SalesTable!G1954</f>
        <v>945.92</v>
      </c>
      <c r="U1954" s="8">
        <f>Cleaned_SalesTable!H1954</f>
        <v>0.19</v>
      </c>
      <c r="V1954" s="4" t="str">
        <f>Cleaned_SalesTable!I1954</f>
        <v>COD</v>
      </c>
      <c r="W1954" s="9">
        <f>Cleaned_SalesTable!J1954</f>
        <v>1532.3904</v>
      </c>
      <c r="X1954" s="9">
        <f t="shared" si="182"/>
        <v>424.52</v>
      </c>
      <c r="Y1954" s="9">
        <f t="shared" si="183"/>
        <v>1107.8699999999999</v>
      </c>
      <c r="Z1954" s="10">
        <f t="shared" si="184"/>
        <v>0.72299999999999998</v>
      </c>
      <c r="AA1954" s="4" t="str">
        <f t="shared" si="185"/>
        <v>High Value</v>
      </c>
    </row>
    <row r="1955" spans="1:27" ht="15" customHeight="1" x14ac:dyDescent="0.3">
      <c r="A1955" s="4" t="str">
        <f>Cleaned_SalesTable!A1955</f>
        <v>SALE1953</v>
      </c>
      <c r="B1955" s="26">
        <f>Cleaned_SalesTable!B1955</f>
        <v>45780</v>
      </c>
      <c r="C1955" s="4" t="str">
        <f t="shared" si="180"/>
        <v>May-2025</v>
      </c>
      <c r="D1955" s="24">
        <f t="shared" si="181"/>
        <v>2025</v>
      </c>
      <c r="E1955" s="4" t="str">
        <f>Cleaned_SalesTable!C1955</f>
        <v>CUST1081</v>
      </c>
      <c r="F1955" s="4" t="str">
        <f>VLOOKUP(E1955,Cleaned_CustomerTable!$A:$H,2,FALSE())</f>
        <v>Krystal Ford</v>
      </c>
      <c r="G1955" s="24">
        <f>VLOOKUP(E1955,Cleaned_CustomerTable!$A:$H,3,FALSE())</f>
        <v>34</v>
      </c>
      <c r="H1955" s="4" t="str">
        <f>VLOOKUP(E1955,Cleaned_CustomerTable!$A:$H,8,FALSE())</f>
        <v>Platinum</v>
      </c>
      <c r="I1955" s="4" t="str">
        <f>VLOOKUP(E1955,Cleaned_CustomerTable!$A:$H,6,FALSE())</f>
        <v>Arizona</v>
      </c>
      <c r="J1955" s="4" t="str">
        <f>Cleaned_SalesTable!D1955</f>
        <v>PROD56</v>
      </c>
      <c r="K1955" s="4" t="str">
        <f>VLOOKUP(J1955,Cleaned_ProductTable!$A:$F,2,FALSE())</f>
        <v>Premium Blanket Throw</v>
      </c>
      <c r="L1955" s="4" t="str">
        <f>VLOOKUP(J1955,Cleaned_ProductTable!$A:$F,3,FALSE())</f>
        <v>Home</v>
      </c>
      <c r="M1955" s="4" t="str">
        <f>VLOOKUP(J1955,Cleaned_ProductTable!$A:$F,4,FALSE())</f>
        <v>Hernandez, Kennedy and Porter</v>
      </c>
      <c r="N1955" s="4">
        <f>VLOOKUP(J1955,Cleaned_ProductTable!$A:$F,5,FALSE())</f>
        <v>461.47</v>
      </c>
      <c r="O1955" s="4" t="str">
        <f>Cleaned_SalesTable!E1955</f>
        <v>STORE17</v>
      </c>
      <c r="P1955" s="4" t="str">
        <f>VLOOKUP(O1955,Cleaned_StoreTable!$A:$F,2,FALSE())</f>
        <v>Holloway Ltd</v>
      </c>
      <c r="Q1955" s="4" t="str">
        <f>VLOOKUP(O1955,Cleaned_StoreTable!$A:$F,3,FALSE())</f>
        <v>North</v>
      </c>
      <c r="R1955" s="4" t="str">
        <f>VLOOKUP(O1955,Cleaned_StoreTable!$A:$F,5,FALSE())</f>
        <v>Flagship</v>
      </c>
      <c r="S1955" s="4">
        <f>Cleaned_SalesTable!F1955</f>
        <v>2</v>
      </c>
      <c r="T1955" s="9">
        <f>Cleaned_SalesTable!G1955</f>
        <v>981.35</v>
      </c>
      <c r="U1955" s="8">
        <f>Cleaned_SalesTable!H1955</f>
        <v>0.16</v>
      </c>
      <c r="V1955" s="4" t="str">
        <f>Cleaned_SalesTable!I1955</f>
        <v>PayPal</v>
      </c>
      <c r="W1955" s="9">
        <f>Cleaned_SalesTable!J1955</f>
        <v>1648.6679999999999</v>
      </c>
      <c r="X1955" s="9">
        <f t="shared" si="182"/>
        <v>922.94</v>
      </c>
      <c r="Y1955" s="9">
        <f t="shared" si="183"/>
        <v>725.73</v>
      </c>
      <c r="Z1955" s="10">
        <f t="shared" si="184"/>
        <v>0.44019999999999998</v>
      </c>
      <c r="AA1955" s="4" t="str">
        <f t="shared" si="185"/>
        <v>High Value</v>
      </c>
    </row>
    <row r="1956" spans="1:27" ht="15" customHeight="1" x14ac:dyDescent="0.3">
      <c r="A1956" s="4" t="str">
        <f>Cleaned_SalesTable!A1956</f>
        <v>SALE1954</v>
      </c>
      <c r="B1956" s="26">
        <f>Cleaned_SalesTable!B1956</f>
        <v>45819</v>
      </c>
      <c r="C1956" s="4" t="str">
        <f t="shared" si="180"/>
        <v>Jun-2025</v>
      </c>
      <c r="D1956" s="24">
        <f t="shared" si="181"/>
        <v>2025</v>
      </c>
      <c r="E1956" s="4" t="str">
        <f>Cleaned_SalesTable!C1956</f>
        <v>CUST1223</v>
      </c>
      <c r="F1956" s="4" t="str">
        <f>VLOOKUP(E1956,Cleaned_CustomerTable!$A:$H,2,FALSE())</f>
        <v>Robert Harris</v>
      </c>
      <c r="G1956" s="24">
        <f>VLOOKUP(E1956,Cleaned_CustomerTable!$A:$H,3,FALSE())</f>
        <v>50</v>
      </c>
      <c r="H1956" s="4" t="str">
        <f>VLOOKUP(E1956,Cleaned_CustomerTable!$A:$H,8,FALSE())</f>
        <v>Platinum</v>
      </c>
      <c r="I1956" s="4" t="str">
        <f>VLOOKUP(E1956,Cleaned_CustomerTable!$A:$H,6,FALSE())</f>
        <v>Iowa</v>
      </c>
      <c r="J1956" s="4" t="str">
        <f>Cleaned_SalesTable!D1956</f>
        <v>PROD59</v>
      </c>
      <c r="K1956" s="4" t="str">
        <f>VLOOKUP(J1956,Cleaned_ProductTable!$A:$F,2,FALSE())</f>
        <v>Men's Hair Styling Gel</v>
      </c>
      <c r="L1956" s="4" t="str">
        <f>VLOOKUP(J1956,Cleaned_ProductTable!$A:$F,3,FALSE())</f>
        <v>Beauty</v>
      </c>
      <c r="M1956" s="4" t="str">
        <f>VLOOKUP(J1956,Cleaned_ProductTable!$A:$F,4,FALSE())</f>
        <v>Cline-Mccarthy</v>
      </c>
      <c r="N1956" s="4">
        <f>VLOOKUP(J1956,Cleaned_ProductTable!$A:$F,5,FALSE())</f>
        <v>17.309999999999999</v>
      </c>
      <c r="O1956" s="4" t="str">
        <f>Cleaned_SalesTable!E1956</f>
        <v>STORE3</v>
      </c>
      <c r="P1956" s="4" t="str">
        <f>VLOOKUP(O1956,Cleaned_StoreTable!$A:$F,2,FALSE())</f>
        <v>Johnson-Wright</v>
      </c>
      <c r="Q1956" s="4" t="str">
        <f>VLOOKUP(O1956,Cleaned_StoreTable!$A:$F,3,FALSE())</f>
        <v>North</v>
      </c>
      <c r="R1956" s="4" t="str">
        <f>VLOOKUP(O1956,Cleaned_StoreTable!$A:$F,5,FALSE())</f>
        <v>Outlet</v>
      </c>
      <c r="S1956" s="4">
        <f>Cleaned_SalesTable!F1956</f>
        <v>1</v>
      </c>
      <c r="T1956" s="9">
        <f>Cleaned_SalesTable!G1956</f>
        <v>913.99</v>
      </c>
      <c r="U1956" s="8">
        <f>Cleaned_SalesTable!H1956</f>
        <v>0.14000000000000001</v>
      </c>
      <c r="V1956" s="4" t="str">
        <f>Cleaned_SalesTable!I1956</f>
        <v>Credit Card</v>
      </c>
      <c r="W1956" s="9">
        <f>Cleaned_SalesTable!J1956</f>
        <v>786.03139999999996</v>
      </c>
      <c r="X1956" s="9">
        <f t="shared" si="182"/>
        <v>17.309999999999999</v>
      </c>
      <c r="Y1956" s="9">
        <f t="shared" si="183"/>
        <v>768.72</v>
      </c>
      <c r="Z1956" s="10">
        <f t="shared" si="184"/>
        <v>0.97799999999999998</v>
      </c>
      <c r="AA1956" s="4" t="str">
        <f t="shared" si="185"/>
        <v>Standard</v>
      </c>
    </row>
    <row r="1957" spans="1:27" ht="15" customHeight="1" x14ac:dyDescent="0.3">
      <c r="A1957" s="4" t="str">
        <f>Cleaned_SalesTable!A1957</f>
        <v>SALE1955</v>
      </c>
      <c r="B1957" s="26">
        <f>Cleaned_SalesTable!B1957</f>
        <v>45863</v>
      </c>
      <c r="C1957" s="4" t="str">
        <f t="shared" si="180"/>
        <v>Jul-2025</v>
      </c>
      <c r="D1957" s="24">
        <f t="shared" si="181"/>
        <v>2025</v>
      </c>
      <c r="E1957" s="4" t="str">
        <f>Cleaned_SalesTable!C1957</f>
        <v>CUST1011</v>
      </c>
      <c r="F1957" s="4" t="str">
        <f>VLOOKUP(E1957,Cleaned_CustomerTable!$A:$H,2,FALSE())</f>
        <v>Brian Lopez</v>
      </c>
      <c r="G1957" s="24">
        <f>VLOOKUP(E1957,Cleaned_CustomerTable!$A:$H,3,FALSE())</f>
        <v>28</v>
      </c>
      <c r="H1957" s="4" t="str">
        <f>VLOOKUP(E1957,Cleaned_CustomerTable!$A:$H,8,FALSE())</f>
        <v>Gold</v>
      </c>
      <c r="I1957" s="4" t="str">
        <f>VLOOKUP(E1957,Cleaned_CustomerTable!$A:$H,6,FALSE())</f>
        <v>New York</v>
      </c>
      <c r="J1957" s="4" t="str">
        <f>Cleaned_SalesTable!D1957</f>
        <v>PROD66</v>
      </c>
      <c r="K1957" s="4" t="str">
        <f>VLOOKUP(J1957,Cleaned_ProductTable!$A:$F,2,FALSE())</f>
        <v>Women's Hair Dryer Brush</v>
      </c>
      <c r="L1957" s="4" t="str">
        <f>VLOOKUP(J1957,Cleaned_ProductTable!$A:$F,3,FALSE())</f>
        <v>Beauty</v>
      </c>
      <c r="M1957" s="4" t="str">
        <f>VLOOKUP(J1957,Cleaned_ProductTable!$A:$F,4,FALSE())</f>
        <v>Torres, Spencer and Potter</v>
      </c>
      <c r="N1957" s="4">
        <f>VLOOKUP(J1957,Cleaned_ProductTable!$A:$F,5,FALSE())</f>
        <v>340.39</v>
      </c>
      <c r="O1957" s="4" t="str">
        <f>Cleaned_SalesTable!E1957</f>
        <v>STORE8</v>
      </c>
      <c r="P1957" s="4" t="str">
        <f>VLOOKUP(O1957,Cleaned_StoreTable!$A:$F,2,FALSE())</f>
        <v>Bean, Jones and Park</v>
      </c>
      <c r="Q1957" s="4" t="str">
        <f>VLOOKUP(O1957,Cleaned_StoreTable!$A:$F,3,FALSE())</f>
        <v>West</v>
      </c>
      <c r="R1957" s="4" t="str">
        <f>VLOOKUP(O1957,Cleaned_StoreTable!$A:$F,5,FALSE())</f>
        <v>Online</v>
      </c>
      <c r="S1957" s="4">
        <f>Cleaned_SalesTable!F1957</f>
        <v>4</v>
      </c>
      <c r="T1957" s="9">
        <f>Cleaned_SalesTable!G1957</f>
        <v>270.69</v>
      </c>
      <c r="U1957" s="8">
        <f>Cleaned_SalesTable!H1957</f>
        <v>0.18</v>
      </c>
      <c r="V1957" s="4" t="str">
        <f>Cleaned_SalesTable!I1957</f>
        <v>PayPal</v>
      </c>
      <c r="W1957" s="9">
        <f>Cleaned_SalesTable!J1957</f>
        <v>887.86320000000001</v>
      </c>
      <c r="X1957" s="9">
        <f t="shared" si="182"/>
        <v>1361.56</v>
      </c>
      <c r="Y1957" s="9">
        <f t="shared" si="183"/>
        <v>-473.7</v>
      </c>
      <c r="Z1957" s="10">
        <f t="shared" si="184"/>
        <v>-0.53349999999999997</v>
      </c>
      <c r="AA1957" s="4" t="str">
        <f t="shared" si="185"/>
        <v>Standard</v>
      </c>
    </row>
    <row r="1958" spans="1:27" ht="15" customHeight="1" x14ac:dyDescent="0.3">
      <c r="A1958" s="4" t="str">
        <f>Cleaned_SalesTable!A1958</f>
        <v>SALE1956</v>
      </c>
      <c r="B1958" s="26">
        <f>Cleaned_SalesTable!B1958</f>
        <v>45687</v>
      </c>
      <c r="C1958" s="4" t="str">
        <f t="shared" si="180"/>
        <v>Jan-2025</v>
      </c>
      <c r="D1958" s="24">
        <f t="shared" si="181"/>
        <v>2025</v>
      </c>
      <c r="E1958" s="4" t="str">
        <f>Cleaned_SalesTable!C1958</f>
        <v>CUST1161</v>
      </c>
      <c r="F1958" s="4" t="str">
        <f>VLOOKUP(E1958,Cleaned_CustomerTable!$A:$H,2,FALSE())</f>
        <v>Cynthia Morris</v>
      </c>
      <c r="G1958" s="24">
        <f>VLOOKUP(E1958,Cleaned_CustomerTable!$A:$H,3,FALSE())</f>
        <v>18</v>
      </c>
      <c r="H1958" s="4" t="str">
        <f>VLOOKUP(E1958,Cleaned_CustomerTable!$A:$H,8,FALSE())</f>
        <v>Silver</v>
      </c>
      <c r="I1958" s="4" t="str">
        <f>VLOOKUP(E1958,Cleaned_CustomerTable!$A:$H,6,FALSE())</f>
        <v>Arizona</v>
      </c>
      <c r="J1958" s="4" t="str">
        <f>Cleaned_SalesTable!D1958</f>
        <v>PROD77</v>
      </c>
      <c r="K1958" s="4" t="str">
        <f>VLOOKUP(J1958,Cleaned_ProductTable!$A:$F,2,FALSE())</f>
        <v>WiFi Mesh Router</v>
      </c>
      <c r="L1958" s="4" t="str">
        <f>VLOOKUP(J1958,Cleaned_ProductTable!$A:$F,3,FALSE())</f>
        <v>Electronics</v>
      </c>
      <c r="M1958" s="4" t="str">
        <f>VLOOKUP(J1958,Cleaned_ProductTable!$A:$F,4,FALSE())</f>
        <v>White, Reeves and Woods</v>
      </c>
      <c r="N1958" s="4">
        <f>VLOOKUP(J1958,Cleaned_ProductTable!$A:$F,5,FALSE())</f>
        <v>480.9</v>
      </c>
      <c r="O1958" s="4" t="str">
        <f>Cleaned_SalesTable!E1958</f>
        <v>STORE6</v>
      </c>
      <c r="P1958" s="4" t="str">
        <f>VLOOKUP(O1958,Cleaned_StoreTable!$A:$F,2,FALSE())</f>
        <v>Benson-Elliott</v>
      </c>
      <c r="Q1958" s="4" t="str">
        <f>VLOOKUP(O1958,Cleaned_StoreTable!$A:$F,3,FALSE())</f>
        <v>East</v>
      </c>
      <c r="R1958" s="4" t="str">
        <f>VLOOKUP(O1958,Cleaned_StoreTable!$A:$F,5,FALSE())</f>
        <v>Online</v>
      </c>
      <c r="S1958" s="4">
        <f>Cleaned_SalesTable!F1958</f>
        <v>3</v>
      </c>
      <c r="T1958" s="9">
        <f>Cleaned_SalesTable!G1958</f>
        <v>998.58</v>
      </c>
      <c r="U1958" s="8">
        <f>Cleaned_SalesTable!H1958</f>
        <v>0.02</v>
      </c>
      <c r="V1958" s="4" t="str">
        <f>Cleaned_SalesTable!I1958</f>
        <v>Credit Card</v>
      </c>
      <c r="W1958" s="9">
        <f>Cleaned_SalesTable!J1958</f>
        <v>2935.8252000000002</v>
      </c>
      <c r="X1958" s="9">
        <f t="shared" si="182"/>
        <v>1442.7</v>
      </c>
      <c r="Y1958" s="9">
        <f t="shared" si="183"/>
        <v>1493.13</v>
      </c>
      <c r="Z1958" s="10">
        <f t="shared" si="184"/>
        <v>0.50860000000000005</v>
      </c>
      <c r="AA1958" s="4" t="str">
        <f t="shared" si="185"/>
        <v>High Value</v>
      </c>
    </row>
    <row r="1959" spans="1:27" ht="15" customHeight="1" x14ac:dyDescent="0.3">
      <c r="A1959" s="4" t="str">
        <f>Cleaned_SalesTable!A1959</f>
        <v>SALE1957</v>
      </c>
      <c r="B1959" s="26">
        <f>Cleaned_SalesTable!B1959</f>
        <v>45806</v>
      </c>
      <c r="C1959" s="4" t="str">
        <f t="shared" si="180"/>
        <v>May-2025</v>
      </c>
      <c r="D1959" s="24">
        <f t="shared" si="181"/>
        <v>2025</v>
      </c>
      <c r="E1959" s="4" t="str">
        <f>Cleaned_SalesTable!C1959</f>
        <v>CUST1456</v>
      </c>
      <c r="F1959" s="4" t="str">
        <f>VLOOKUP(E1959,Cleaned_CustomerTable!$A:$H,2,FALSE())</f>
        <v>Julie Powell</v>
      </c>
      <c r="G1959" s="24">
        <f>VLOOKUP(E1959,Cleaned_CustomerTable!$A:$H,3,FALSE())</f>
        <v>59</v>
      </c>
      <c r="H1959" s="4" t="str">
        <f>VLOOKUP(E1959,Cleaned_CustomerTable!$A:$H,8,FALSE())</f>
        <v>Gold</v>
      </c>
      <c r="I1959" s="4" t="str">
        <f>VLOOKUP(E1959,Cleaned_CustomerTable!$A:$H,6,FALSE())</f>
        <v>Arkansas</v>
      </c>
      <c r="J1959" s="4" t="str">
        <f>Cleaned_SalesTable!D1959</f>
        <v>PROD37</v>
      </c>
      <c r="K1959" s="4" t="str">
        <f>VLOOKUP(J1959,Cleaned_ProductTable!$A:$F,2,FALSE())</f>
        <v>Men's Casual Sneakers</v>
      </c>
      <c r="L1959" s="4" t="str">
        <f>VLOOKUP(J1959,Cleaned_ProductTable!$A:$F,3,FALSE())</f>
        <v>Clothing</v>
      </c>
      <c r="M1959" s="4" t="str">
        <f>VLOOKUP(J1959,Cleaned_ProductTable!$A:$F,4,FALSE())</f>
        <v>Hogan-Lee</v>
      </c>
      <c r="N1959" s="4">
        <f>VLOOKUP(J1959,Cleaned_ProductTable!$A:$F,5,FALSE())</f>
        <v>353.47</v>
      </c>
      <c r="O1959" s="4" t="str">
        <f>Cleaned_SalesTable!E1959</f>
        <v>STORE9</v>
      </c>
      <c r="P1959" s="4" t="str">
        <f>VLOOKUP(O1959,Cleaned_StoreTable!$A:$F,2,FALSE())</f>
        <v>Moore, Padilla and Butler</v>
      </c>
      <c r="Q1959" s="4" t="str">
        <f>VLOOKUP(O1959,Cleaned_StoreTable!$A:$F,3,FALSE())</f>
        <v>South</v>
      </c>
      <c r="R1959" s="4" t="str">
        <f>VLOOKUP(O1959,Cleaned_StoreTable!$A:$F,5,FALSE())</f>
        <v>Flagship</v>
      </c>
      <c r="S1959" s="4">
        <f>Cleaned_SalesTable!F1959</f>
        <v>3</v>
      </c>
      <c r="T1959" s="9">
        <f>Cleaned_SalesTable!G1959</f>
        <v>765.12</v>
      </c>
      <c r="U1959" s="8">
        <f>Cleaned_SalesTable!H1959</f>
        <v>0.18</v>
      </c>
      <c r="V1959" s="4" t="str">
        <f>Cleaned_SalesTable!I1959</f>
        <v>Credit Card</v>
      </c>
      <c r="W1959" s="9">
        <f>Cleaned_SalesTable!J1959</f>
        <v>1882.1952000000001</v>
      </c>
      <c r="X1959" s="9">
        <f t="shared" si="182"/>
        <v>1060.4100000000001</v>
      </c>
      <c r="Y1959" s="9">
        <f t="shared" si="183"/>
        <v>821.79</v>
      </c>
      <c r="Z1959" s="10">
        <f t="shared" si="184"/>
        <v>0.43659999999999999</v>
      </c>
      <c r="AA1959" s="4" t="str">
        <f t="shared" si="185"/>
        <v>High Value</v>
      </c>
    </row>
    <row r="1960" spans="1:27" ht="15" customHeight="1" x14ac:dyDescent="0.3">
      <c r="A1960" s="4" t="str">
        <f>Cleaned_SalesTable!A1960</f>
        <v>SALE1958</v>
      </c>
      <c r="B1960" s="26">
        <f>Cleaned_SalesTable!B1960</f>
        <v>45216</v>
      </c>
      <c r="C1960" s="4" t="str">
        <f t="shared" si="180"/>
        <v>Oct-2023</v>
      </c>
      <c r="D1960" s="24">
        <f t="shared" si="181"/>
        <v>2023</v>
      </c>
      <c r="E1960" s="4" t="str">
        <f>Cleaned_SalesTable!C1960</f>
        <v>CUST1072</v>
      </c>
      <c r="F1960" s="4" t="str">
        <f>VLOOKUP(E1960,Cleaned_CustomerTable!$A:$H,2,FALSE())</f>
        <v>Tonya Burch</v>
      </c>
      <c r="G1960" s="24">
        <f>VLOOKUP(E1960,Cleaned_CustomerTable!$A:$H,3,FALSE())</f>
        <v>39</v>
      </c>
      <c r="H1960" s="4" t="str">
        <f>VLOOKUP(E1960,Cleaned_CustomerTable!$A:$H,8,FALSE())</f>
        <v>Gold</v>
      </c>
      <c r="I1960" s="4" t="str">
        <f>VLOOKUP(E1960,Cleaned_CustomerTable!$A:$H,6,FALSE())</f>
        <v>Iowa</v>
      </c>
      <c r="J1960" s="4" t="str">
        <f>Cleaned_SalesTable!D1960</f>
        <v>PROD64</v>
      </c>
      <c r="K1960" s="4" t="str">
        <f>VLOOKUP(J1960,Cleaned_ProductTable!$A:$F,2,FALSE())</f>
        <v>Matte Lipstick Set</v>
      </c>
      <c r="L1960" s="4" t="str">
        <f>VLOOKUP(J1960,Cleaned_ProductTable!$A:$F,3,FALSE())</f>
        <v>Beauty</v>
      </c>
      <c r="M1960" s="4" t="str">
        <f>VLOOKUP(J1960,Cleaned_ProductTable!$A:$F,4,FALSE())</f>
        <v>Zhang Inc</v>
      </c>
      <c r="N1960" s="4">
        <f>VLOOKUP(J1960,Cleaned_ProductTable!$A:$F,5,FALSE())</f>
        <v>299.11</v>
      </c>
      <c r="O1960" s="4" t="str">
        <f>Cleaned_SalesTable!E1960</f>
        <v>STORE19</v>
      </c>
      <c r="P1960" s="4" t="str">
        <f>VLOOKUP(O1960,Cleaned_StoreTable!$A:$F,2,FALSE())</f>
        <v>Mann-Austin</v>
      </c>
      <c r="Q1960" s="4" t="str">
        <f>VLOOKUP(O1960,Cleaned_StoreTable!$A:$F,3,FALSE())</f>
        <v>East</v>
      </c>
      <c r="R1960" s="4" t="str">
        <f>VLOOKUP(O1960,Cleaned_StoreTable!$A:$F,5,FALSE())</f>
        <v>Online</v>
      </c>
      <c r="S1960" s="4">
        <f>Cleaned_SalesTable!F1960</f>
        <v>3</v>
      </c>
      <c r="T1960" s="9">
        <f>Cleaned_SalesTable!G1960</f>
        <v>449.99</v>
      </c>
      <c r="U1960" s="8">
        <f>Cleaned_SalesTable!H1960</f>
        <v>0.17</v>
      </c>
      <c r="V1960" s="4" t="str">
        <f>Cleaned_SalesTable!I1960</f>
        <v>COD</v>
      </c>
      <c r="W1960" s="9">
        <f>Cleaned_SalesTable!J1960</f>
        <v>1120.4751000000001</v>
      </c>
      <c r="X1960" s="9">
        <f t="shared" si="182"/>
        <v>897.33</v>
      </c>
      <c r="Y1960" s="9">
        <f t="shared" si="183"/>
        <v>223.15</v>
      </c>
      <c r="Z1960" s="10">
        <f t="shared" si="184"/>
        <v>0.19919999999999999</v>
      </c>
      <c r="AA1960" s="4" t="str">
        <f t="shared" si="185"/>
        <v>High Value</v>
      </c>
    </row>
    <row r="1961" spans="1:27" ht="15" customHeight="1" x14ac:dyDescent="0.3">
      <c r="A1961" s="4" t="str">
        <f>Cleaned_SalesTable!A1961</f>
        <v>SALE1959</v>
      </c>
      <c r="B1961" s="26">
        <f>Cleaned_SalesTable!B1961</f>
        <v>45639</v>
      </c>
      <c r="C1961" s="4" t="str">
        <f t="shared" si="180"/>
        <v>Dec-2024</v>
      </c>
      <c r="D1961" s="24">
        <f t="shared" si="181"/>
        <v>2024</v>
      </c>
      <c r="E1961" s="4" t="str">
        <f>Cleaned_SalesTable!C1961</f>
        <v>CUST1252</v>
      </c>
      <c r="F1961" s="4" t="str">
        <f>VLOOKUP(E1961,Cleaned_CustomerTable!$A:$H,2,FALSE())</f>
        <v>John Mccoy</v>
      </c>
      <c r="G1961" s="24">
        <f>VLOOKUP(E1961,Cleaned_CustomerTable!$A:$H,3,FALSE())</f>
        <v>26</v>
      </c>
      <c r="H1961" s="4" t="str">
        <f>VLOOKUP(E1961,Cleaned_CustomerTable!$A:$H,8,FALSE())</f>
        <v>Silver</v>
      </c>
      <c r="I1961" s="4" t="str">
        <f>VLOOKUP(E1961,Cleaned_CustomerTable!$A:$H,6,FALSE())</f>
        <v>South Dakota</v>
      </c>
      <c r="J1961" s="4" t="str">
        <f>Cleaned_SalesTable!D1961</f>
        <v>PROD43</v>
      </c>
      <c r="K1961" s="4" t="str">
        <f>VLOOKUP(J1961,Cleaned_ProductTable!$A:$F,2,FALSE())</f>
        <v>USB External Hard Drive</v>
      </c>
      <c r="L1961" s="4" t="str">
        <f>VLOOKUP(J1961,Cleaned_ProductTable!$A:$F,3,FALSE())</f>
        <v>Electronics</v>
      </c>
      <c r="M1961" s="4" t="str">
        <f>VLOOKUP(J1961,Cleaned_ProductTable!$A:$F,4,FALSE())</f>
        <v>Robinson Inc</v>
      </c>
      <c r="N1961" s="4">
        <f>VLOOKUP(J1961,Cleaned_ProductTable!$A:$F,5,FALSE())</f>
        <v>253.33</v>
      </c>
      <c r="O1961" s="4" t="str">
        <f>Cleaned_SalesTable!E1961</f>
        <v>STORE11</v>
      </c>
      <c r="P1961" s="4" t="str">
        <f>VLOOKUP(O1961,Cleaned_StoreTable!$A:$F,2,FALSE())</f>
        <v>Aguirre-Keller</v>
      </c>
      <c r="Q1961" s="4" t="str">
        <f>VLOOKUP(O1961,Cleaned_StoreTable!$A:$F,3,FALSE())</f>
        <v>South</v>
      </c>
      <c r="R1961" s="4" t="str">
        <f>VLOOKUP(O1961,Cleaned_StoreTable!$A:$F,5,FALSE())</f>
        <v>Online</v>
      </c>
      <c r="S1961" s="4">
        <f>Cleaned_SalesTable!F1961</f>
        <v>2</v>
      </c>
      <c r="T1961" s="9">
        <f>Cleaned_SalesTable!G1961</f>
        <v>249.02</v>
      </c>
      <c r="U1961" s="8">
        <f>Cleaned_SalesTable!H1961</f>
        <v>0.01</v>
      </c>
      <c r="V1961" s="4" t="str">
        <f>Cleaned_SalesTable!I1961</f>
        <v>COD</v>
      </c>
      <c r="W1961" s="9">
        <f>Cleaned_SalesTable!J1961</f>
        <v>493.05959999999999</v>
      </c>
      <c r="X1961" s="9">
        <f t="shared" si="182"/>
        <v>506.66</v>
      </c>
      <c r="Y1961" s="9">
        <f t="shared" si="183"/>
        <v>-13.6</v>
      </c>
      <c r="Z1961" s="10">
        <f t="shared" si="184"/>
        <v>-2.76E-2</v>
      </c>
      <c r="AA1961" s="4" t="str">
        <f t="shared" si="185"/>
        <v>Standard</v>
      </c>
    </row>
    <row r="1962" spans="1:27" ht="15" customHeight="1" x14ac:dyDescent="0.3">
      <c r="A1962" s="4" t="str">
        <f>Cleaned_SalesTable!A1962</f>
        <v>SALE1960</v>
      </c>
      <c r="B1962" s="26">
        <f>Cleaned_SalesTable!B1962</f>
        <v>45454</v>
      </c>
      <c r="C1962" s="4" t="str">
        <f t="shared" si="180"/>
        <v>Jun-2024</v>
      </c>
      <c r="D1962" s="24">
        <f t="shared" si="181"/>
        <v>2024</v>
      </c>
      <c r="E1962" s="4" t="str">
        <f>Cleaned_SalesTable!C1962</f>
        <v>CUST1137</v>
      </c>
      <c r="F1962" s="4" t="str">
        <f>VLOOKUP(E1962,Cleaned_CustomerTable!$A:$H,2,FALSE())</f>
        <v>Rick Dominguez</v>
      </c>
      <c r="G1962" s="24">
        <f>VLOOKUP(E1962,Cleaned_CustomerTable!$A:$H,3,FALSE())</f>
        <v>55</v>
      </c>
      <c r="H1962" s="4" t="str">
        <f>VLOOKUP(E1962,Cleaned_CustomerTable!$A:$H,8,FALSE())</f>
        <v>Platinum</v>
      </c>
      <c r="I1962" s="4" t="str">
        <f>VLOOKUP(E1962,Cleaned_CustomerTable!$A:$H,6,FALSE())</f>
        <v>Ohio</v>
      </c>
      <c r="J1962" s="4" t="str">
        <f>Cleaned_SalesTable!D1962</f>
        <v>PROD57</v>
      </c>
      <c r="K1962" s="4" t="str">
        <f>VLOOKUP(J1962,Cleaned_ProductTable!$A:$F,2,FALSE())</f>
        <v>Foam Roller</v>
      </c>
      <c r="L1962" s="4" t="str">
        <f>VLOOKUP(J1962,Cleaned_ProductTable!$A:$F,3,FALSE())</f>
        <v>Sports</v>
      </c>
      <c r="M1962" s="4" t="str">
        <f>VLOOKUP(J1962,Cleaned_ProductTable!$A:$F,4,FALSE())</f>
        <v>Atkinson, Camacho and Oliver</v>
      </c>
      <c r="N1962" s="4">
        <f>VLOOKUP(J1962,Cleaned_ProductTable!$A:$F,5,FALSE())</f>
        <v>30.62</v>
      </c>
      <c r="O1962" s="4" t="str">
        <f>Cleaned_SalesTable!E1962</f>
        <v>STORE19</v>
      </c>
      <c r="P1962" s="4" t="str">
        <f>VLOOKUP(O1962,Cleaned_StoreTable!$A:$F,2,FALSE())</f>
        <v>Mann-Austin</v>
      </c>
      <c r="Q1962" s="4" t="str">
        <f>VLOOKUP(O1962,Cleaned_StoreTable!$A:$F,3,FALSE())</f>
        <v>East</v>
      </c>
      <c r="R1962" s="4" t="str">
        <f>VLOOKUP(O1962,Cleaned_StoreTable!$A:$F,5,FALSE())</f>
        <v>Online</v>
      </c>
      <c r="S1962" s="4">
        <f>Cleaned_SalesTable!F1962</f>
        <v>3</v>
      </c>
      <c r="T1962" s="9">
        <f>Cleaned_SalesTable!G1962</f>
        <v>223.64</v>
      </c>
      <c r="U1962" s="8">
        <f>Cleaned_SalesTable!H1962</f>
        <v>0.05</v>
      </c>
      <c r="V1962" s="4" t="str">
        <f>Cleaned_SalesTable!I1962</f>
        <v>Credit Card</v>
      </c>
      <c r="W1962" s="9">
        <f>Cleaned_SalesTable!J1962</f>
        <v>637.37400000000002</v>
      </c>
      <c r="X1962" s="9">
        <f t="shared" si="182"/>
        <v>91.86</v>
      </c>
      <c r="Y1962" s="9">
        <f t="shared" si="183"/>
        <v>545.51</v>
      </c>
      <c r="Z1962" s="10">
        <f t="shared" si="184"/>
        <v>0.85589999999999999</v>
      </c>
      <c r="AA1962" s="4" t="str">
        <f t="shared" si="185"/>
        <v>Standard</v>
      </c>
    </row>
    <row r="1963" spans="1:27" ht="15" customHeight="1" x14ac:dyDescent="0.3">
      <c r="A1963" s="4" t="str">
        <f>Cleaned_SalesTable!A1963</f>
        <v>SALE1961</v>
      </c>
      <c r="B1963" s="26">
        <f>Cleaned_SalesTable!B1963</f>
        <v>45934</v>
      </c>
      <c r="C1963" s="4" t="str">
        <f t="shared" si="180"/>
        <v>Oct-2025</v>
      </c>
      <c r="D1963" s="24">
        <f t="shared" si="181"/>
        <v>2025</v>
      </c>
      <c r="E1963" s="4" t="str">
        <f>Cleaned_SalesTable!C1963</f>
        <v>CUST1106</v>
      </c>
      <c r="F1963" s="4" t="str">
        <f>VLOOKUP(E1963,Cleaned_CustomerTable!$A:$H,2,FALSE())</f>
        <v>Howard Summers</v>
      </c>
      <c r="G1963" s="24">
        <f>VLOOKUP(E1963,Cleaned_CustomerTable!$A:$H,3,FALSE())</f>
        <v>53</v>
      </c>
      <c r="H1963" s="4" t="str">
        <f>VLOOKUP(E1963,Cleaned_CustomerTable!$A:$H,8,FALSE())</f>
        <v>Bronze</v>
      </c>
      <c r="I1963" s="4" t="str">
        <f>VLOOKUP(E1963,Cleaned_CustomerTable!$A:$H,6,FALSE())</f>
        <v>Rhode Island</v>
      </c>
      <c r="J1963" s="4" t="str">
        <f>Cleaned_SalesTable!D1963</f>
        <v>PROD24</v>
      </c>
      <c r="K1963" s="4" t="str">
        <f>VLOOKUP(J1963,Cleaned_ProductTable!$A:$F,2,FALSE())</f>
        <v>Foldable Camping Chair</v>
      </c>
      <c r="L1963" s="4" t="str">
        <f>VLOOKUP(J1963,Cleaned_ProductTable!$A:$F,3,FALSE())</f>
        <v>Sports</v>
      </c>
      <c r="M1963" s="4" t="str">
        <f>VLOOKUP(J1963,Cleaned_ProductTable!$A:$F,4,FALSE())</f>
        <v>Cook Ltd</v>
      </c>
      <c r="N1963" s="4">
        <f>VLOOKUP(J1963,Cleaned_ProductTable!$A:$F,5,FALSE())</f>
        <v>166.06</v>
      </c>
      <c r="O1963" s="4" t="str">
        <f>Cleaned_SalesTable!E1963</f>
        <v>STORE4</v>
      </c>
      <c r="P1963" s="4" t="str">
        <f>VLOOKUP(O1963,Cleaned_StoreTable!$A:$F,2,FALSE())</f>
        <v>Alexander Group</v>
      </c>
      <c r="Q1963" s="4" t="str">
        <f>VLOOKUP(O1963,Cleaned_StoreTable!$A:$F,3,FALSE())</f>
        <v>South</v>
      </c>
      <c r="R1963" s="4" t="str">
        <f>VLOOKUP(O1963,Cleaned_StoreTable!$A:$F,5,FALSE())</f>
        <v>Online</v>
      </c>
      <c r="S1963" s="4">
        <f>Cleaned_SalesTable!F1963</f>
        <v>2</v>
      </c>
      <c r="T1963" s="9">
        <f>Cleaned_SalesTable!G1963</f>
        <v>92.94</v>
      </c>
      <c r="U1963" s="8">
        <f>Cleaned_SalesTable!H1963</f>
        <v>0.12</v>
      </c>
      <c r="V1963" s="4" t="str">
        <f>Cleaned_SalesTable!I1963</f>
        <v>Credit Card</v>
      </c>
      <c r="W1963" s="9">
        <f>Cleaned_SalesTable!J1963</f>
        <v>163.5744</v>
      </c>
      <c r="X1963" s="9">
        <f t="shared" si="182"/>
        <v>332.12</v>
      </c>
      <c r="Y1963" s="9">
        <f t="shared" si="183"/>
        <v>-168.55</v>
      </c>
      <c r="Z1963" s="10">
        <f t="shared" si="184"/>
        <v>-1.0304</v>
      </c>
      <c r="AA1963" s="4" t="str">
        <f t="shared" si="185"/>
        <v>Standard</v>
      </c>
    </row>
    <row r="1964" spans="1:27" ht="15" customHeight="1" x14ac:dyDescent="0.3">
      <c r="A1964" s="4" t="str">
        <f>Cleaned_SalesTable!A1964</f>
        <v>SALE1962</v>
      </c>
      <c r="B1964" s="26">
        <f>Cleaned_SalesTable!B1964</f>
        <v>45401</v>
      </c>
      <c r="C1964" s="4" t="str">
        <f t="shared" si="180"/>
        <v>Apr-2024</v>
      </c>
      <c r="D1964" s="24">
        <f t="shared" si="181"/>
        <v>2024</v>
      </c>
      <c r="E1964" s="4" t="str">
        <f>Cleaned_SalesTable!C1964</f>
        <v>CUST1361</v>
      </c>
      <c r="F1964" s="4" t="str">
        <f>VLOOKUP(E1964,Cleaned_CustomerTable!$A:$H,2,FALSE())</f>
        <v>Natalie Johnson</v>
      </c>
      <c r="G1964" s="24">
        <f>VLOOKUP(E1964,Cleaned_CustomerTable!$A:$H,3,FALSE())</f>
        <v>64</v>
      </c>
      <c r="H1964" s="4" t="str">
        <f>VLOOKUP(E1964,Cleaned_CustomerTable!$A:$H,8,FALSE())</f>
        <v>Platinum</v>
      </c>
      <c r="I1964" s="4" t="str">
        <f>VLOOKUP(E1964,Cleaned_CustomerTable!$A:$H,6,FALSE())</f>
        <v>Indiana</v>
      </c>
      <c r="J1964" s="4" t="str">
        <f>Cleaned_SalesTable!D1964</f>
        <v>PROD16</v>
      </c>
      <c r="K1964" s="4" t="str">
        <f>VLOOKUP(J1964,Cleaned_ProductTable!$A:$F,2,FALSE())</f>
        <v>Beard Grooming Kit</v>
      </c>
      <c r="L1964" s="4" t="str">
        <f>VLOOKUP(J1964,Cleaned_ProductTable!$A:$F,3,FALSE())</f>
        <v>Beauty</v>
      </c>
      <c r="M1964" s="4" t="str">
        <f>VLOOKUP(J1964,Cleaned_ProductTable!$A:$F,4,FALSE())</f>
        <v>Erickson-Green</v>
      </c>
      <c r="N1964" s="4">
        <f>VLOOKUP(J1964,Cleaned_ProductTable!$A:$F,5,FALSE())</f>
        <v>337.42</v>
      </c>
      <c r="O1964" s="4" t="str">
        <f>Cleaned_SalesTable!E1964</f>
        <v>STORE2</v>
      </c>
      <c r="P1964" s="4" t="str">
        <f>VLOOKUP(O1964,Cleaned_StoreTable!$A:$F,2,FALSE())</f>
        <v>Black-Horn</v>
      </c>
      <c r="Q1964" s="4" t="str">
        <f>VLOOKUP(O1964,Cleaned_StoreTable!$A:$F,3,FALSE())</f>
        <v>South</v>
      </c>
      <c r="R1964" s="4" t="str">
        <f>VLOOKUP(O1964,Cleaned_StoreTable!$A:$F,5,FALSE())</f>
        <v>Outlet</v>
      </c>
      <c r="S1964" s="4">
        <f>Cleaned_SalesTable!F1964</f>
        <v>4</v>
      </c>
      <c r="T1964" s="9">
        <f>Cleaned_SalesTable!G1964</f>
        <v>268.3</v>
      </c>
      <c r="U1964" s="8">
        <f>Cleaned_SalesTable!H1964</f>
        <v>0.02</v>
      </c>
      <c r="V1964" s="4" t="str">
        <f>Cleaned_SalesTable!I1964</f>
        <v>COD</v>
      </c>
      <c r="W1964" s="9">
        <f>Cleaned_SalesTable!J1964</f>
        <v>1051.7360000000001</v>
      </c>
      <c r="X1964" s="9">
        <f t="shared" si="182"/>
        <v>1349.68</v>
      </c>
      <c r="Y1964" s="9">
        <f t="shared" si="183"/>
        <v>-297.94</v>
      </c>
      <c r="Z1964" s="10">
        <f t="shared" si="184"/>
        <v>-0.2833</v>
      </c>
      <c r="AA1964" s="4" t="str">
        <f t="shared" si="185"/>
        <v>Standard</v>
      </c>
    </row>
    <row r="1965" spans="1:27" ht="15" customHeight="1" x14ac:dyDescent="0.3">
      <c r="A1965" s="4" t="str">
        <f>Cleaned_SalesTable!A1965</f>
        <v>SALE1963</v>
      </c>
      <c r="B1965" s="26">
        <f>Cleaned_SalesTable!B1965</f>
        <v>45770</v>
      </c>
      <c r="C1965" s="4" t="str">
        <f t="shared" si="180"/>
        <v>Apr-2025</v>
      </c>
      <c r="D1965" s="24">
        <f t="shared" si="181"/>
        <v>2025</v>
      </c>
      <c r="E1965" s="4" t="str">
        <f>Cleaned_SalesTable!C1965</f>
        <v>CUST1442</v>
      </c>
      <c r="F1965" s="4" t="str">
        <f>VLOOKUP(E1965,Cleaned_CustomerTable!$A:$H,2,FALSE())</f>
        <v>Kelli Smith</v>
      </c>
      <c r="G1965" s="24">
        <f>VLOOKUP(E1965,Cleaned_CustomerTable!$A:$H,3,FALSE())</f>
        <v>42</v>
      </c>
      <c r="H1965" s="4" t="str">
        <f>VLOOKUP(E1965,Cleaned_CustomerTable!$A:$H,8,FALSE())</f>
        <v>Bronze</v>
      </c>
      <c r="I1965" s="4" t="str">
        <f>VLOOKUP(E1965,Cleaned_CustomerTable!$A:$H,6,FALSE())</f>
        <v>Oregon</v>
      </c>
      <c r="J1965" s="4" t="str">
        <f>Cleaned_SalesTable!D1965</f>
        <v>PROD59</v>
      </c>
      <c r="K1965" s="4" t="str">
        <f>VLOOKUP(J1965,Cleaned_ProductTable!$A:$F,2,FALSE())</f>
        <v>Men's Hair Styling Gel</v>
      </c>
      <c r="L1965" s="4" t="str">
        <f>VLOOKUP(J1965,Cleaned_ProductTable!$A:$F,3,FALSE())</f>
        <v>Beauty</v>
      </c>
      <c r="M1965" s="4" t="str">
        <f>VLOOKUP(J1965,Cleaned_ProductTable!$A:$F,4,FALSE())</f>
        <v>Cline-Mccarthy</v>
      </c>
      <c r="N1965" s="4">
        <f>VLOOKUP(J1965,Cleaned_ProductTable!$A:$F,5,FALSE())</f>
        <v>17.309999999999999</v>
      </c>
      <c r="O1965" s="4" t="str">
        <f>Cleaned_SalesTable!E1965</f>
        <v>STORE19</v>
      </c>
      <c r="P1965" s="4" t="str">
        <f>VLOOKUP(O1965,Cleaned_StoreTable!$A:$F,2,FALSE())</f>
        <v>Mann-Austin</v>
      </c>
      <c r="Q1965" s="4" t="str">
        <f>VLOOKUP(O1965,Cleaned_StoreTable!$A:$F,3,FALSE())</f>
        <v>East</v>
      </c>
      <c r="R1965" s="4" t="str">
        <f>VLOOKUP(O1965,Cleaned_StoreTable!$A:$F,5,FALSE())</f>
        <v>Online</v>
      </c>
      <c r="S1965" s="4">
        <f>Cleaned_SalesTable!F1965</f>
        <v>4</v>
      </c>
      <c r="T1965" s="9">
        <f>Cleaned_SalesTable!G1965</f>
        <v>835.61</v>
      </c>
      <c r="U1965" s="8">
        <f>Cleaned_SalesTable!H1965</f>
        <v>0.03</v>
      </c>
      <c r="V1965" s="4" t="str">
        <f>Cleaned_SalesTable!I1965</f>
        <v>Credit Card</v>
      </c>
      <c r="W1965" s="9">
        <f>Cleaned_SalesTable!J1965</f>
        <v>3242.1668</v>
      </c>
      <c r="X1965" s="9">
        <f t="shared" si="182"/>
        <v>69.239999999999995</v>
      </c>
      <c r="Y1965" s="9">
        <f t="shared" si="183"/>
        <v>3172.93</v>
      </c>
      <c r="Z1965" s="10">
        <f t="shared" si="184"/>
        <v>0.97860000000000003</v>
      </c>
      <c r="AA1965" s="4" t="str">
        <f t="shared" si="185"/>
        <v>High Value</v>
      </c>
    </row>
    <row r="1966" spans="1:27" ht="15" customHeight="1" x14ac:dyDescent="0.3">
      <c r="A1966" s="4" t="str">
        <f>Cleaned_SalesTable!A1966</f>
        <v>SALE1964</v>
      </c>
      <c r="B1966" s="26">
        <f>Cleaned_SalesTable!B1966</f>
        <v>45405</v>
      </c>
      <c r="C1966" s="4" t="str">
        <f t="shared" si="180"/>
        <v>Apr-2024</v>
      </c>
      <c r="D1966" s="24">
        <f t="shared" si="181"/>
        <v>2024</v>
      </c>
      <c r="E1966" s="4" t="str">
        <f>Cleaned_SalesTable!C1966</f>
        <v>CUST1382</v>
      </c>
      <c r="F1966" s="4" t="str">
        <f>VLOOKUP(E1966,Cleaned_CustomerTable!$A:$H,2,FALSE())</f>
        <v>Martha Brown</v>
      </c>
      <c r="G1966" s="24">
        <f>VLOOKUP(E1966,Cleaned_CustomerTable!$A:$H,3,FALSE())</f>
        <v>20</v>
      </c>
      <c r="H1966" s="4" t="str">
        <f>VLOOKUP(E1966,Cleaned_CustomerTable!$A:$H,8,FALSE())</f>
        <v>Gold</v>
      </c>
      <c r="I1966" s="4" t="str">
        <f>VLOOKUP(E1966,Cleaned_CustomerTable!$A:$H,6,FALSE())</f>
        <v>California</v>
      </c>
      <c r="J1966" s="4" t="str">
        <f>Cleaned_SalesTable!D1966</f>
        <v>PROD68</v>
      </c>
      <c r="K1966" s="4" t="str">
        <f>VLOOKUP(J1966,Cleaned_ProductTable!$A:$F,2,FALSE())</f>
        <v>Wooden Nightstand</v>
      </c>
      <c r="L1966" s="4" t="str">
        <f>VLOOKUP(J1966,Cleaned_ProductTable!$A:$F,3,FALSE())</f>
        <v>Home</v>
      </c>
      <c r="M1966" s="4" t="str">
        <f>VLOOKUP(J1966,Cleaned_ProductTable!$A:$F,4,FALSE())</f>
        <v>Wolfe, Ross and Hester</v>
      </c>
      <c r="N1966" s="4">
        <f>VLOOKUP(J1966,Cleaned_ProductTable!$A:$F,5,FALSE())</f>
        <v>243.7</v>
      </c>
      <c r="O1966" s="4" t="str">
        <f>Cleaned_SalesTable!E1966</f>
        <v>STORE5</v>
      </c>
      <c r="P1966" s="4" t="str">
        <f>VLOOKUP(O1966,Cleaned_StoreTable!$A:$F,2,FALSE())</f>
        <v>Gray Ltd</v>
      </c>
      <c r="Q1966" s="4" t="str">
        <f>VLOOKUP(O1966,Cleaned_StoreTable!$A:$F,3,FALSE())</f>
        <v>North</v>
      </c>
      <c r="R1966" s="4" t="str">
        <f>VLOOKUP(O1966,Cleaned_StoreTable!$A:$F,5,FALSE())</f>
        <v>Outlet</v>
      </c>
      <c r="S1966" s="4">
        <f>Cleaned_SalesTable!F1966</f>
        <v>3</v>
      </c>
      <c r="T1966" s="9">
        <f>Cleaned_SalesTable!G1966</f>
        <v>120.97</v>
      </c>
      <c r="U1966" s="8">
        <f>Cleaned_SalesTable!H1966</f>
        <v>0.11</v>
      </c>
      <c r="V1966" s="4" t="str">
        <f>Cleaned_SalesTable!I1966</f>
        <v>Credit Card</v>
      </c>
      <c r="W1966" s="9">
        <f>Cleaned_SalesTable!J1966</f>
        <v>322.98989999999998</v>
      </c>
      <c r="X1966" s="9">
        <f t="shared" si="182"/>
        <v>731.1</v>
      </c>
      <c r="Y1966" s="9">
        <f t="shared" si="183"/>
        <v>-408.11</v>
      </c>
      <c r="Z1966" s="10">
        <f t="shared" si="184"/>
        <v>-1.2635000000000001</v>
      </c>
      <c r="AA1966" s="4" t="str">
        <f t="shared" si="185"/>
        <v>Standard</v>
      </c>
    </row>
    <row r="1967" spans="1:27" ht="15" customHeight="1" x14ac:dyDescent="0.3">
      <c r="A1967" s="4" t="str">
        <f>Cleaned_SalesTable!A1967</f>
        <v>SALE1965</v>
      </c>
      <c r="B1967" s="26">
        <f>Cleaned_SalesTable!B1967</f>
        <v>45424</v>
      </c>
      <c r="C1967" s="4" t="str">
        <f t="shared" si="180"/>
        <v>May-2024</v>
      </c>
      <c r="D1967" s="24">
        <f t="shared" si="181"/>
        <v>2024</v>
      </c>
      <c r="E1967" s="4" t="str">
        <f>Cleaned_SalesTable!C1967</f>
        <v>CUST1030</v>
      </c>
      <c r="F1967" s="4" t="str">
        <f>VLOOKUP(E1967,Cleaned_CustomerTable!$A:$H,2,FALSE())</f>
        <v>Jessica Acevedo</v>
      </c>
      <c r="G1967" s="24">
        <f>VLOOKUP(E1967,Cleaned_CustomerTable!$A:$H,3,FALSE())</f>
        <v>64</v>
      </c>
      <c r="H1967" s="4" t="str">
        <f>VLOOKUP(E1967,Cleaned_CustomerTable!$A:$H,8,FALSE())</f>
        <v>Bronze</v>
      </c>
      <c r="I1967" s="4" t="str">
        <f>VLOOKUP(E1967,Cleaned_CustomerTable!$A:$H,6,FALSE())</f>
        <v>Pennsylvania</v>
      </c>
      <c r="J1967" s="4" t="str">
        <f>Cleaned_SalesTable!D1967</f>
        <v>PROD40</v>
      </c>
      <c r="K1967" s="4" t="str">
        <f>VLOOKUP(J1967,Cleaned_ProductTable!$A:$F,2,FALSE())</f>
        <v>Noise-Canceling Headphones</v>
      </c>
      <c r="L1967" s="4" t="str">
        <f>VLOOKUP(J1967,Cleaned_ProductTable!$A:$F,3,FALSE())</f>
        <v>Electronics</v>
      </c>
      <c r="M1967" s="4" t="str">
        <f>VLOOKUP(J1967,Cleaned_ProductTable!$A:$F,4,FALSE())</f>
        <v>Taylor-Hart</v>
      </c>
      <c r="N1967" s="4">
        <f>VLOOKUP(J1967,Cleaned_ProductTable!$A:$F,5,FALSE())</f>
        <v>38.520000000000003</v>
      </c>
      <c r="O1967" s="4" t="str">
        <f>Cleaned_SalesTable!E1967</f>
        <v>STORE9</v>
      </c>
      <c r="P1967" s="4" t="str">
        <f>VLOOKUP(O1967,Cleaned_StoreTable!$A:$F,2,FALSE())</f>
        <v>Moore, Padilla and Butler</v>
      </c>
      <c r="Q1967" s="4" t="str">
        <f>VLOOKUP(O1967,Cleaned_StoreTable!$A:$F,3,FALSE())</f>
        <v>South</v>
      </c>
      <c r="R1967" s="4" t="str">
        <f>VLOOKUP(O1967,Cleaned_StoreTable!$A:$F,5,FALSE())</f>
        <v>Flagship</v>
      </c>
      <c r="S1967" s="4">
        <f>Cleaned_SalesTable!F1967</f>
        <v>2</v>
      </c>
      <c r="T1967" s="9">
        <f>Cleaned_SalesTable!G1967</f>
        <v>26.36</v>
      </c>
      <c r="U1967" s="8">
        <f>Cleaned_SalesTable!H1967</f>
        <v>0.03</v>
      </c>
      <c r="V1967" s="4" t="str">
        <f>Cleaned_SalesTable!I1967</f>
        <v>COD</v>
      </c>
      <c r="W1967" s="9">
        <f>Cleaned_SalesTable!J1967</f>
        <v>51.138399999999997</v>
      </c>
      <c r="X1967" s="9">
        <f t="shared" si="182"/>
        <v>77.040000000000006</v>
      </c>
      <c r="Y1967" s="9">
        <f t="shared" si="183"/>
        <v>-25.9</v>
      </c>
      <c r="Z1967" s="10">
        <f t="shared" si="184"/>
        <v>-0.50649999999999995</v>
      </c>
      <c r="AA1967" s="4" t="str">
        <f t="shared" si="185"/>
        <v>Standard</v>
      </c>
    </row>
    <row r="1968" spans="1:27" ht="15" customHeight="1" x14ac:dyDescent="0.3">
      <c r="A1968" s="4" t="str">
        <f>Cleaned_SalesTable!A1968</f>
        <v>SALE1966</v>
      </c>
      <c r="B1968" s="26">
        <f>Cleaned_SalesTable!B1968</f>
        <v>45881</v>
      </c>
      <c r="C1968" s="4" t="str">
        <f t="shared" si="180"/>
        <v>Aug-2025</v>
      </c>
      <c r="D1968" s="24">
        <f t="shared" si="181"/>
        <v>2025</v>
      </c>
      <c r="E1968" s="4" t="str">
        <f>Cleaned_SalesTable!C1968</f>
        <v>CUST1033</v>
      </c>
      <c r="F1968" s="4" t="str">
        <f>VLOOKUP(E1968,Cleaned_CustomerTable!$A:$H,2,FALSE())</f>
        <v>Robert Jones Dds</v>
      </c>
      <c r="G1968" s="24">
        <f>VLOOKUP(E1968,Cleaned_CustomerTable!$A:$H,3,FALSE())</f>
        <v>25</v>
      </c>
      <c r="H1968" s="4" t="str">
        <f>VLOOKUP(E1968,Cleaned_CustomerTable!$A:$H,8,FALSE())</f>
        <v>Platinum</v>
      </c>
      <c r="I1968" s="4" t="str">
        <f>VLOOKUP(E1968,Cleaned_CustomerTable!$A:$H,6,FALSE())</f>
        <v>Oklahoma</v>
      </c>
      <c r="J1968" s="4" t="str">
        <f>Cleaned_SalesTable!D1968</f>
        <v>PROD77</v>
      </c>
      <c r="K1968" s="4" t="str">
        <f>VLOOKUP(J1968,Cleaned_ProductTable!$A:$F,2,FALSE())</f>
        <v>WiFi Mesh Router</v>
      </c>
      <c r="L1968" s="4" t="str">
        <f>VLOOKUP(J1968,Cleaned_ProductTable!$A:$F,3,FALSE())</f>
        <v>Electronics</v>
      </c>
      <c r="M1968" s="4" t="str">
        <f>VLOOKUP(J1968,Cleaned_ProductTable!$A:$F,4,FALSE())</f>
        <v>White, Reeves and Woods</v>
      </c>
      <c r="N1968" s="4">
        <f>VLOOKUP(J1968,Cleaned_ProductTable!$A:$F,5,FALSE())</f>
        <v>480.9</v>
      </c>
      <c r="O1968" s="4" t="str">
        <f>Cleaned_SalesTable!E1968</f>
        <v>STORE6</v>
      </c>
      <c r="P1968" s="4" t="str">
        <f>VLOOKUP(O1968,Cleaned_StoreTable!$A:$F,2,FALSE())</f>
        <v>Benson-Elliott</v>
      </c>
      <c r="Q1968" s="4" t="str">
        <f>VLOOKUP(O1968,Cleaned_StoreTable!$A:$F,3,FALSE())</f>
        <v>East</v>
      </c>
      <c r="R1968" s="4" t="str">
        <f>VLOOKUP(O1968,Cleaned_StoreTable!$A:$F,5,FALSE())</f>
        <v>Online</v>
      </c>
      <c r="S1968" s="4">
        <f>Cleaned_SalesTable!F1968</f>
        <v>1</v>
      </c>
      <c r="T1968" s="9">
        <f>Cleaned_SalesTable!G1968</f>
        <v>918.87</v>
      </c>
      <c r="U1968" s="8">
        <f>Cleaned_SalesTable!H1968</f>
        <v>0.11</v>
      </c>
      <c r="V1968" s="4" t="str">
        <f>Cleaned_SalesTable!I1968</f>
        <v>PayPal</v>
      </c>
      <c r="W1968" s="9">
        <f>Cleaned_SalesTable!J1968</f>
        <v>817.79430000000002</v>
      </c>
      <c r="X1968" s="9">
        <f t="shared" si="182"/>
        <v>480.9</v>
      </c>
      <c r="Y1968" s="9">
        <f t="shared" si="183"/>
        <v>336.89</v>
      </c>
      <c r="Z1968" s="10">
        <f t="shared" si="184"/>
        <v>0.41189999999999999</v>
      </c>
      <c r="AA1968" s="4" t="str">
        <f t="shared" si="185"/>
        <v>Standard</v>
      </c>
    </row>
    <row r="1969" spans="1:27" ht="15" customHeight="1" x14ac:dyDescent="0.3">
      <c r="A1969" s="4" t="str">
        <f>Cleaned_SalesTable!A1969</f>
        <v>SALE1967</v>
      </c>
      <c r="B1969" s="26">
        <f>Cleaned_SalesTable!B1969</f>
        <v>45794</v>
      </c>
      <c r="C1969" s="4" t="str">
        <f t="shared" si="180"/>
        <v>May-2025</v>
      </c>
      <c r="D1969" s="24">
        <f t="shared" si="181"/>
        <v>2025</v>
      </c>
      <c r="E1969" s="4" t="str">
        <f>Cleaned_SalesTable!C1969</f>
        <v>CUST1031</v>
      </c>
      <c r="F1969" s="4" t="str">
        <f>VLOOKUP(E1969,Cleaned_CustomerTable!$A:$H,2,FALSE())</f>
        <v>Sarah Vance</v>
      </c>
      <c r="G1969" s="24">
        <f>VLOOKUP(E1969,Cleaned_CustomerTable!$A:$H,3,FALSE())</f>
        <v>41</v>
      </c>
      <c r="H1969" s="4" t="str">
        <f>VLOOKUP(E1969,Cleaned_CustomerTable!$A:$H,8,FALSE())</f>
        <v>Silver</v>
      </c>
      <c r="I1969" s="4" t="str">
        <f>VLOOKUP(E1969,Cleaned_CustomerTable!$A:$H,6,FALSE())</f>
        <v>Oregon</v>
      </c>
      <c r="J1969" s="4" t="str">
        <f>Cleaned_SalesTable!D1969</f>
        <v>PROD67</v>
      </c>
      <c r="K1969" s="4" t="str">
        <f>VLOOKUP(J1969,Cleaned_ProductTable!$A:$F,2,FALSE())</f>
        <v>Smart LED Light Strip</v>
      </c>
      <c r="L1969" s="4" t="str">
        <f>VLOOKUP(J1969,Cleaned_ProductTable!$A:$F,3,FALSE())</f>
        <v>Electronics</v>
      </c>
      <c r="M1969" s="4" t="str">
        <f>VLOOKUP(J1969,Cleaned_ProductTable!$A:$F,4,FALSE())</f>
        <v>Flores-Davis</v>
      </c>
      <c r="N1969" s="4">
        <f>VLOOKUP(J1969,Cleaned_ProductTable!$A:$F,5,FALSE())</f>
        <v>349.17</v>
      </c>
      <c r="O1969" s="4" t="str">
        <f>Cleaned_SalesTable!E1969</f>
        <v>STORE11</v>
      </c>
      <c r="P1969" s="4" t="str">
        <f>VLOOKUP(O1969,Cleaned_StoreTable!$A:$F,2,FALSE())</f>
        <v>Aguirre-Keller</v>
      </c>
      <c r="Q1969" s="4" t="str">
        <f>VLOOKUP(O1969,Cleaned_StoreTable!$A:$F,3,FALSE())</f>
        <v>South</v>
      </c>
      <c r="R1969" s="4" t="str">
        <f>VLOOKUP(O1969,Cleaned_StoreTable!$A:$F,5,FALSE())</f>
        <v>Online</v>
      </c>
      <c r="S1969" s="4">
        <f>Cleaned_SalesTable!F1969</f>
        <v>2</v>
      </c>
      <c r="T1969" s="9">
        <f>Cleaned_SalesTable!G1969</f>
        <v>924.73</v>
      </c>
      <c r="U1969" s="8">
        <f>Cleaned_SalesTable!H1969</f>
        <v>0.28999999999999998</v>
      </c>
      <c r="V1969" s="4" t="str">
        <f>Cleaned_SalesTable!I1969</f>
        <v>PayPal</v>
      </c>
      <c r="W1969" s="9">
        <f>Cleaned_SalesTable!J1969</f>
        <v>1313.1166000000001</v>
      </c>
      <c r="X1969" s="9">
        <f t="shared" si="182"/>
        <v>698.34</v>
      </c>
      <c r="Y1969" s="9">
        <f t="shared" si="183"/>
        <v>614.78</v>
      </c>
      <c r="Z1969" s="10">
        <f t="shared" si="184"/>
        <v>0.46820000000000001</v>
      </c>
      <c r="AA1969" s="4" t="str">
        <f t="shared" si="185"/>
        <v>High Value</v>
      </c>
    </row>
    <row r="1970" spans="1:27" ht="15" customHeight="1" x14ac:dyDescent="0.3">
      <c r="A1970" s="4" t="str">
        <f>Cleaned_SalesTable!A1970</f>
        <v>SALE1968</v>
      </c>
      <c r="B1970" s="26">
        <f>Cleaned_SalesTable!B1970</f>
        <v>45665</v>
      </c>
      <c r="C1970" s="4" t="str">
        <f t="shared" si="180"/>
        <v>Jan-2025</v>
      </c>
      <c r="D1970" s="24">
        <f t="shared" si="181"/>
        <v>2025</v>
      </c>
      <c r="E1970" s="4" t="str">
        <f>Cleaned_SalesTable!C1970</f>
        <v>CUST1021</v>
      </c>
      <c r="F1970" s="4" t="str">
        <f>VLOOKUP(E1970,Cleaned_CustomerTable!$A:$H,2,FALSE())</f>
        <v>Jeff Martinez</v>
      </c>
      <c r="G1970" s="24">
        <f>VLOOKUP(E1970,Cleaned_CustomerTable!$A:$H,3,FALSE())</f>
        <v>36</v>
      </c>
      <c r="H1970" s="4" t="str">
        <f>VLOOKUP(E1970,Cleaned_CustomerTable!$A:$H,8,FALSE())</f>
        <v>Gold</v>
      </c>
      <c r="I1970" s="4" t="str">
        <f>VLOOKUP(E1970,Cleaned_CustomerTable!$A:$H,6,FALSE())</f>
        <v>Oklahoma</v>
      </c>
      <c r="J1970" s="4" t="str">
        <f>Cleaned_SalesTable!D1970</f>
        <v>PROD12</v>
      </c>
      <c r="K1970" s="4" t="str">
        <f>VLOOKUP(J1970,Cleaned_ProductTable!$A:$F,2,FALSE())</f>
        <v>Hair Strengthening Shampoo</v>
      </c>
      <c r="L1970" s="4" t="str">
        <f>VLOOKUP(J1970,Cleaned_ProductTable!$A:$F,3,FALSE())</f>
        <v>Beauty</v>
      </c>
      <c r="M1970" s="4" t="str">
        <f>VLOOKUP(J1970,Cleaned_ProductTable!$A:$F,4,FALSE())</f>
        <v>Rice LLC</v>
      </c>
      <c r="N1970" s="4">
        <f>VLOOKUP(J1970,Cleaned_ProductTable!$A:$F,5,FALSE())</f>
        <v>115.82</v>
      </c>
      <c r="O1970" s="4" t="str">
        <f>Cleaned_SalesTable!E1970</f>
        <v>STORE10</v>
      </c>
      <c r="P1970" s="4" t="str">
        <f>VLOOKUP(O1970,Cleaned_StoreTable!$A:$F,2,FALSE())</f>
        <v>Hill, Wagner and Ballard</v>
      </c>
      <c r="Q1970" s="4" t="str">
        <f>VLOOKUP(O1970,Cleaned_StoreTable!$A:$F,3,FALSE())</f>
        <v>East</v>
      </c>
      <c r="R1970" s="4" t="str">
        <f>VLOOKUP(O1970,Cleaned_StoreTable!$A:$F,5,FALSE())</f>
        <v>Online</v>
      </c>
      <c r="S1970" s="4">
        <f>Cleaned_SalesTable!F1970</f>
        <v>3</v>
      </c>
      <c r="T1970" s="9">
        <f>Cleaned_SalesTable!G1970</f>
        <v>195.31</v>
      </c>
      <c r="U1970" s="8">
        <f>Cleaned_SalesTable!H1970</f>
        <v>0.13</v>
      </c>
      <c r="V1970" s="4" t="str">
        <f>Cleaned_SalesTable!I1970</f>
        <v>COD</v>
      </c>
      <c r="W1970" s="9">
        <f>Cleaned_SalesTable!J1970</f>
        <v>509.75909999999999</v>
      </c>
      <c r="X1970" s="9">
        <f t="shared" si="182"/>
        <v>347.46</v>
      </c>
      <c r="Y1970" s="9">
        <f t="shared" si="183"/>
        <v>162.30000000000001</v>
      </c>
      <c r="Z1970" s="10">
        <f t="shared" si="184"/>
        <v>0.31840000000000002</v>
      </c>
      <c r="AA1970" s="4" t="str">
        <f t="shared" si="185"/>
        <v>Standard</v>
      </c>
    </row>
    <row r="1971" spans="1:27" ht="15" customHeight="1" x14ac:dyDescent="0.3">
      <c r="A1971" s="4" t="str">
        <f>Cleaned_SalesTable!A1971</f>
        <v>SALE1969</v>
      </c>
      <c r="B1971" s="26">
        <f>Cleaned_SalesTable!B1971</f>
        <v>45793</v>
      </c>
      <c r="C1971" s="4" t="str">
        <f t="shared" si="180"/>
        <v>May-2025</v>
      </c>
      <c r="D1971" s="24">
        <f t="shared" si="181"/>
        <v>2025</v>
      </c>
      <c r="E1971" s="4" t="str">
        <f>Cleaned_SalesTable!C1971</f>
        <v>CUST1142</v>
      </c>
      <c r="F1971" s="4" t="str">
        <f>VLOOKUP(E1971,Cleaned_CustomerTable!$A:$H,2,FALSE())</f>
        <v>Maria Ramirez</v>
      </c>
      <c r="G1971" s="24">
        <f>VLOOKUP(E1971,Cleaned_CustomerTable!$A:$H,3,FALSE())</f>
        <v>37</v>
      </c>
      <c r="H1971" s="4" t="str">
        <f>VLOOKUP(E1971,Cleaned_CustomerTable!$A:$H,8,FALSE())</f>
        <v>Bronze</v>
      </c>
      <c r="I1971" s="4" t="str">
        <f>VLOOKUP(E1971,Cleaned_CustomerTable!$A:$H,6,FALSE())</f>
        <v>Montana</v>
      </c>
      <c r="J1971" s="4" t="str">
        <f>Cleaned_SalesTable!D1971</f>
        <v>PROD38</v>
      </c>
      <c r="K1971" s="4" t="str">
        <f>VLOOKUP(J1971,Cleaned_ProductTable!$A:$F,2,FALSE())</f>
        <v>Sports Water Hydration Pack</v>
      </c>
      <c r="L1971" s="4" t="str">
        <f>VLOOKUP(J1971,Cleaned_ProductTable!$A:$F,3,FALSE())</f>
        <v>Sports</v>
      </c>
      <c r="M1971" s="4" t="str">
        <f>VLOOKUP(J1971,Cleaned_ProductTable!$A:$F,4,FALSE())</f>
        <v>Sims-Smith</v>
      </c>
      <c r="N1971" s="4">
        <f>VLOOKUP(J1971,Cleaned_ProductTable!$A:$F,5,FALSE())</f>
        <v>135.61000000000001</v>
      </c>
      <c r="O1971" s="4" t="str">
        <f>Cleaned_SalesTable!E1971</f>
        <v>STORE8</v>
      </c>
      <c r="P1971" s="4" t="str">
        <f>VLOOKUP(O1971,Cleaned_StoreTable!$A:$F,2,FALSE())</f>
        <v>Bean, Jones and Park</v>
      </c>
      <c r="Q1971" s="4" t="str">
        <f>VLOOKUP(O1971,Cleaned_StoreTable!$A:$F,3,FALSE())</f>
        <v>West</v>
      </c>
      <c r="R1971" s="4" t="str">
        <f>VLOOKUP(O1971,Cleaned_StoreTable!$A:$F,5,FALSE())</f>
        <v>Online</v>
      </c>
      <c r="S1971" s="4">
        <f>Cleaned_SalesTable!F1971</f>
        <v>1</v>
      </c>
      <c r="T1971" s="9">
        <f>Cleaned_SalesTable!G1971</f>
        <v>91.38</v>
      </c>
      <c r="U1971" s="8">
        <f>Cleaned_SalesTable!H1971</f>
        <v>0.14000000000000001</v>
      </c>
      <c r="V1971" s="4" t="str">
        <f>Cleaned_SalesTable!I1971</f>
        <v>Credit Card</v>
      </c>
      <c r="W1971" s="9">
        <f>Cleaned_SalesTable!J1971</f>
        <v>78.586799999999997</v>
      </c>
      <c r="X1971" s="9">
        <f t="shared" si="182"/>
        <v>135.61000000000001</v>
      </c>
      <c r="Y1971" s="9">
        <f t="shared" si="183"/>
        <v>-57.02</v>
      </c>
      <c r="Z1971" s="10">
        <f t="shared" si="184"/>
        <v>-0.72560000000000002</v>
      </c>
      <c r="AA1971" s="4" t="str">
        <f t="shared" si="185"/>
        <v>Standard</v>
      </c>
    </row>
    <row r="1972" spans="1:27" ht="15" customHeight="1" x14ac:dyDescent="0.3">
      <c r="A1972" s="4" t="str">
        <f>Cleaned_SalesTable!A1972</f>
        <v>SALE1970</v>
      </c>
      <c r="B1972" s="26">
        <f>Cleaned_SalesTable!B1972</f>
        <v>45563</v>
      </c>
      <c r="C1972" s="4" t="str">
        <f t="shared" si="180"/>
        <v>Sep-2024</v>
      </c>
      <c r="D1972" s="24">
        <f t="shared" si="181"/>
        <v>2024</v>
      </c>
      <c r="E1972" s="4" t="str">
        <f>Cleaned_SalesTable!C1972</f>
        <v>CUST1483</v>
      </c>
      <c r="F1972" s="4" t="str">
        <f>VLOOKUP(E1972,Cleaned_CustomerTable!$A:$H,2,FALSE())</f>
        <v>Sarah Smith</v>
      </c>
      <c r="G1972" s="24">
        <f>VLOOKUP(E1972,Cleaned_CustomerTable!$A:$H,3,FALSE())</f>
        <v>48</v>
      </c>
      <c r="H1972" s="4" t="str">
        <f>VLOOKUP(E1972,Cleaned_CustomerTable!$A:$H,8,FALSE())</f>
        <v>Gold</v>
      </c>
      <c r="I1972" s="4" t="str">
        <f>VLOOKUP(E1972,Cleaned_CustomerTable!$A:$H,6,FALSE())</f>
        <v>Nevada</v>
      </c>
      <c r="J1972" s="4" t="str">
        <f>Cleaned_SalesTable!D1972</f>
        <v>PROD86</v>
      </c>
      <c r="K1972" s="4" t="str">
        <f>VLOOKUP(J1972,Cleaned_ProductTable!$A:$F,2,FALSE())</f>
        <v>Kitchen Cutting Board</v>
      </c>
      <c r="L1972" s="4" t="str">
        <f>VLOOKUP(J1972,Cleaned_ProductTable!$A:$F,3,FALSE())</f>
        <v>Home</v>
      </c>
      <c r="M1972" s="4" t="str">
        <f>VLOOKUP(J1972,Cleaned_ProductTable!$A:$F,4,FALSE())</f>
        <v>Taylor, Dodson and Johnston</v>
      </c>
      <c r="N1972" s="4">
        <f>VLOOKUP(J1972,Cleaned_ProductTable!$A:$F,5,FALSE())</f>
        <v>176.07</v>
      </c>
      <c r="O1972" s="4" t="str">
        <f>Cleaned_SalesTable!E1972</f>
        <v>STORE11</v>
      </c>
      <c r="P1972" s="4" t="str">
        <f>VLOOKUP(O1972,Cleaned_StoreTable!$A:$F,2,FALSE())</f>
        <v>Aguirre-Keller</v>
      </c>
      <c r="Q1972" s="4" t="str">
        <f>VLOOKUP(O1972,Cleaned_StoreTable!$A:$F,3,FALSE())</f>
        <v>South</v>
      </c>
      <c r="R1972" s="4" t="str">
        <f>VLOOKUP(O1972,Cleaned_StoreTable!$A:$F,5,FALSE())</f>
        <v>Online</v>
      </c>
      <c r="S1972" s="4">
        <f>Cleaned_SalesTable!F1972</f>
        <v>2</v>
      </c>
      <c r="T1972" s="9">
        <f>Cleaned_SalesTable!G1972</f>
        <v>494.35</v>
      </c>
      <c r="U1972" s="8">
        <f>Cleaned_SalesTable!H1972</f>
        <v>0.1</v>
      </c>
      <c r="V1972" s="4" t="str">
        <f>Cleaned_SalesTable!I1972</f>
        <v>Credit Card</v>
      </c>
      <c r="W1972" s="9">
        <f>Cleaned_SalesTable!J1972</f>
        <v>889.83</v>
      </c>
      <c r="X1972" s="9">
        <f t="shared" si="182"/>
        <v>352.14</v>
      </c>
      <c r="Y1972" s="9">
        <f t="shared" si="183"/>
        <v>537.69000000000005</v>
      </c>
      <c r="Z1972" s="10">
        <f t="shared" si="184"/>
        <v>0.60429999999999995</v>
      </c>
      <c r="AA1972" s="4" t="str">
        <f t="shared" si="185"/>
        <v>Standard</v>
      </c>
    </row>
    <row r="1973" spans="1:27" ht="15" customHeight="1" x14ac:dyDescent="0.3">
      <c r="A1973" s="4" t="str">
        <f>Cleaned_SalesTable!A1973</f>
        <v>SALE1971</v>
      </c>
      <c r="B1973" s="26">
        <f>Cleaned_SalesTable!B1973</f>
        <v>45577</v>
      </c>
      <c r="C1973" s="4" t="str">
        <f t="shared" si="180"/>
        <v>Oct-2024</v>
      </c>
      <c r="D1973" s="24">
        <f t="shared" si="181"/>
        <v>2024</v>
      </c>
      <c r="E1973" s="4" t="str">
        <f>Cleaned_SalesTable!C1973</f>
        <v>CUST1255</v>
      </c>
      <c r="F1973" s="4" t="str">
        <f>VLOOKUP(E1973,Cleaned_CustomerTable!$A:$H,2,FALSE())</f>
        <v>Damon Perez</v>
      </c>
      <c r="G1973" s="24">
        <f>VLOOKUP(E1973,Cleaned_CustomerTable!$A:$H,3,FALSE())</f>
        <v>21</v>
      </c>
      <c r="H1973" s="4" t="str">
        <f>VLOOKUP(E1973,Cleaned_CustomerTable!$A:$H,8,FALSE())</f>
        <v>Gold</v>
      </c>
      <c r="I1973" s="4" t="str">
        <f>VLOOKUP(E1973,Cleaned_CustomerTable!$A:$H,6,FALSE())</f>
        <v>Ohio</v>
      </c>
      <c r="J1973" s="4" t="str">
        <f>Cleaned_SalesTable!D1973</f>
        <v>PROD24</v>
      </c>
      <c r="K1973" s="4" t="str">
        <f>VLOOKUP(J1973,Cleaned_ProductTable!$A:$F,2,FALSE())</f>
        <v>Foldable Camping Chair</v>
      </c>
      <c r="L1973" s="4" t="str">
        <f>VLOOKUP(J1973,Cleaned_ProductTable!$A:$F,3,FALSE())</f>
        <v>Sports</v>
      </c>
      <c r="M1973" s="4" t="str">
        <f>VLOOKUP(J1973,Cleaned_ProductTable!$A:$F,4,FALSE())</f>
        <v>Cook Ltd</v>
      </c>
      <c r="N1973" s="4">
        <f>VLOOKUP(J1973,Cleaned_ProductTable!$A:$F,5,FALSE())</f>
        <v>166.06</v>
      </c>
      <c r="O1973" s="4" t="str">
        <f>Cleaned_SalesTable!E1973</f>
        <v>STORE10</v>
      </c>
      <c r="P1973" s="4" t="str">
        <f>VLOOKUP(O1973,Cleaned_StoreTable!$A:$F,2,FALSE())</f>
        <v>Hill, Wagner and Ballard</v>
      </c>
      <c r="Q1973" s="4" t="str">
        <f>VLOOKUP(O1973,Cleaned_StoreTable!$A:$F,3,FALSE())</f>
        <v>East</v>
      </c>
      <c r="R1973" s="4" t="str">
        <f>VLOOKUP(O1973,Cleaned_StoreTable!$A:$F,5,FALSE())</f>
        <v>Online</v>
      </c>
      <c r="S1973" s="4">
        <f>Cleaned_SalesTable!F1973</f>
        <v>1</v>
      </c>
      <c r="T1973" s="9">
        <f>Cleaned_SalesTable!G1973</f>
        <v>412.2</v>
      </c>
      <c r="U1973" s="8">
        <f>Cleaned_SalesTable!H1973</f>
        <v>0.11</v>
      </c>
      <c r="V1973" s="4" t="str">
        <f>Cleaned_SalesTable!I1973</f>
        <v>Credit Card</v>
      </c>
      <c r="W1973" s="9">
        <f>Cleaned_SalesTable!J1973</f>
        <v>366.858</v>
      </c>
      <c r="X1973" s="9">
        <f t="shared" si="182"/>
        <v>166.06</v>
      </c>
      <c r="Y1973" s="9">
        <f t="shared" si="183"/>
        <v>200.8</v>
      </c>
      <c r="Z1973" s="10">
        <f t="shared" si="184"/>
        <v>0.5474</v>
      </c>
      <c r="AA1973" s="4" t="str">
        <f t="shared" si="185"/>
        <v>Standard</v>
      </c>
    </row>
    <row r="1974" spans="1:27" ht="15" customHeight="1" x14ac:dyDescent="0.3">
      <c r="A1974" s="4" t="str">
        <f>Cleaned_SalesTable!A1974</f>
        <v>SALE1972</v>
      </c>
      <c r="B1974" s="26">
        <f>Cleaned_SalesTable!B1974</f>
        <v>45466</v>
      </c>
      <c r="C1974" s="4" t="str">
        <f t="shared" si="180"/>
        <v>Jun-2024</v>
      </c>
      <c r="D1974" s="24">
        <f t="shared" si="181"/>
        <v>2024</v>
      </c>
      <c r="E1974" s="4" t="str">
        <f>Cleaned_SalesTable!C1974</f>
        <v>CUST1394</v>
      </c>
      <c r="F1974" s="4" t="str">
        <f>VLOOKUP(E1974,Cleaned_CustomerTable!$A:$H,2,FALSE())</f>
        <v>Alejandro Evans</v>
      </c>
      <c r="G1974" s="24">
        <f>VLOOKUP(E1974,Cleaned_CustomerTable!$A:$H,3,FALSE())</f>
        <v>43</v>
      </c>
      <c r="H1974" s="4" t="str">
        <f>VLOOKUP(E1974,Cleaned_CustomerTable!$A:$H,8,FALSE())</f>
        <v>Bronze</v>
      </c>
      <c r="I1974" s="4" t="str">
        <f>VLOOKUP(E1974,Cleaned_CustomerTable!$A:$H,6,FALSE())</f>
        <v>Connecticut</v>
      </c>
      <c r="J1974" s="4" t="str">
        <f>Cleaned_SalesTable!D1974</f>
        <v>PROD79</v>
      </c>
      <c r="K1974" s="4" t="str">
        <f>VLOOKUP(J1974,Cleaned_ProductTable!$A:$F,2,FALSE())</f>
        <v>Decorative Lamp Shade</v>
      </c>
      <c r="L1974" s="4" t="str">
        <f>VLOOKUP(J1974,Cleaned_ProductTable!$A:$F,3,FALSE())</f>
        <v>Home</v>
      </c>
      <c r="M1974" s="4" t="str">
        <f>VLOOKUP(J1974,Cleaned_ProductTable!$A:$F,4,FALSE())</f>
        <v>Ramirez-Hanson</v>
      </c>
      <c r="N1974" s="4">
        <f>VLOOKUP(J1974,Cleaned_ProductTable!$A:$F,5,FALSE())</f>
        <v>228.53</v>
      </c>
      <c r="O1974" s="4" t="str">
        <f>Cleaned_SalesTable!E1974</f>
        <v>STORE16</v>
      </c>
      <c r="P1974" s="4" t="str">
        <f>VLOOKUP(O1974,Cleaned_StoreTable!$A:$F,2,FALSE())</f>
        <v>Frederick-Wright</v>
      </c>
      <c r="Q1974" s="4" t="str">
        <f>VLOOKUP(O1974,Cleaned_StoreTable!$A:$F,3,FALSE())</f>
        <v>West</v>
      </c>
      <c r="R1974" s="4" t="str">
        <f>VLOOKUP(O1974,Cleaned_StoreTable!$A:$F,5,FALSE())</f>
        <v>Flagship</v>
      </c>
      <c r="S1974" s="4">
        <f>Cleaned_SalesTable!F1974</f>
        <v>1</v>
      </c>
      <c r="T1974" s="9">
        <f>Cleaned_SalesTable!G1974</f>
        <v>650.47</v>
      </c>
      <c r="U1974" s="8">
        <f>Cleaned_SalesTable!H1974</f>
        <v>0.13</v>
      </c>
      <c r="V1974" s="4" t="str">
        <f>Cleaned_SalesTable!I1974</f>
        <v>PayPal</v>
      </c>
      <c r="W1974" s="9">
        <f>Cleaned_SalesTable!J1974</f>
        <v>565.90890000000002</v>
      </c>
      <c r="X1974" s="9">
        <f t="shared" si="182"/>
        <v>228.53</v>
      </c>
      <c r="Y1974" s="9">
        <f t="shared" si="183"/>
        <v>337.38</v>
      </c>
      <c r="Z1974" s="10">
        <f t="shared" si="184"/>
        <v>0.59619999999999995</v>
      </c>
      <c r="AA1974" s="4" t="str">
        <f t="shared" si="185"/>
        <v>Standard</v>
      </c>
    </row>
    <row r="1975" spans="1:27" ht="15" customHeight="1" x14ac:dyDescent="0.3">
      <c r="A1975" s="4" t="str">
        <f>Cleaned_SalesTable!A1975</f>
        <v>SALE1973</v>
      </c>
      <c r="B1975" s="26">
        <f>Cleaned_SalesTable!B1975</f>
        <v>45256</v>
      </c>
      <c r="C1975" s="4" t="str">
        <f t="shared" si="180"/>
        <v>Nov-2023</v>
      </c>
      <c r="D1975" s="24">
        <f t="shared" si="181"/>
        <v>2023</v>
      </c>
      <c r="E1975" s="4" t="str">
        <f>Cleaned_SalesTable!C1975</f>
        <v>CUST1155</v>
      </c>
      <c r="F1975" s="4" t="str">
        <f>VLOOKUP(E1975,Cleaned_CustomerTable!$A:$H,2,FALSE())</f>
        <v>Curtis Haynes</v>
      </c>
      <c r="G1975" s="24">
        <f>VLOOKUP(E1975,Cleaned_CustomerTable!$A:$H,3,FALSE())</f>
        <v>60</v>
      </c>
      <c r="H1975" s="4" t="str">
        <f>VLOOKUP(E1975,Cleaned_CustomerTable!$A:$H,8,FALSE())</f>
        <v>Gold</v>
      </c>
      <c r="I1975" s="4" t="str">
        <f>VLOOKUP(E1975,Cleaned_CustomerTable!$A:$H,6,FALSE())</f>
        <v>Iowa</v>
      </c>
      <c r="J1975" s="4" t="str">
        <f>Cleaned_SalesTable!D1975</f>
        <v>PROD14</v>
      </c>
      <c r="K1975" s="4" t="str">
        <f>VLOOKUP(J1975,Cleaned_ProductTable!$A:$F,2,FALSE())</f>
        <v>Decorative Wall Mirror</v>
      </c>
      <c r="L1975" s="4" t="str">
        <f>VLOOKUP(J1975,Cleaned_ProductTable!$A:$F,3,FALSE())</f>
        <v>Home</v>
      </c>
      <c r="M1975" s="4" t="str">
        <f>VLOOKUP(J1975,Cleaned_ProductTable!$A:$F,4,FALSE())</f>
        <v>Luna, Anderson and Bowman</v>
      </c>
      <c r="N1975" s="4">
        <f>VLOOKUP(J1975,Cleaned_ProductTable!$A:$F,5,FALSE())</f>
        <v>48.01</v>
      </c>
      <c r="O1975" s="4" t="str">
        <f>Cleaned_SalesTable!E1975</f>
        <v>STORE12</v>
      </c>
      <c r="P1975" s="4" t="str">
        <f>VLOOKUP(O1975,Cleaned_StoreTable!$A:$F,2,FALSE())</f>
        <v>Thomas, Bridges and Harris</v>
      </c>
      <c r="Q1975" s="4" t="str">
        <f>VLOOKUP(O1975,Cleaned_StoreTable!$A:$F,3,FALSE())</f>
        <v>North</v>
      </c>
      <c r="R1975" s="4" t="str">
        <f>VLOOKUP(O1975,Cleaned_StoreTable!$A:$F,5,FALSE())</f>
        <v>Online</v>
      </c>
      <c r="S1975" s="4">
        <f>Cleaned_SalesTable!F1975</f>
        <v>1</v>
      </c>
      <c r="T1975" s="9">
        <f>Cleaned_SalesTable!G1975</f>
        <v>68.209999999999994</v>
      </c>
      <c r="U1975" s="8">
        <f>Cleaned_SalesTable!H1975</f>
        <v>0.05</v>
      </c>
      <c r="V1975" s="4" t="str">
        <f>Cleaned_SalesTable!I1975</f>
        <v>PayPal</v>
      </c>
      <c r="W1975" s="9">
        <f>Cleaned_SalesTable!J1975</f>
        <v>64.799499999999995</v>
      </c>
      <c r="X1975" s="9">
        <f t="shared" si="182"/>
        <v>48.01</v>
      </c>
      <c r="Y1975" s="9">
        <f t="shared" si="183"/>
        <v>16.79</v>
      </c>
      <c r="Z1975" s="10">
        <f t="shared" si="184"/>
        <v>0.2591</v>
      </c>
      <c r="AA1975" s="4" t="str">
        <f t="shared" si="185"/>
        <v>Standard</v>
      </c>
    </row>
    <row r="1976" spans="1:27" ht="15" customHeight="1" x14ac:dyDescent="0.3">
      <c r="A1976" s="4" t="str">
        <f>Cleaned_SalesTable!A1976</f>
        <v>SALE1974</v>
      </c>
      <c r="B1976" s="26">
        <f>Cleaned_SalesTable!B1976</f>
        <v>45886</v>
      </c>
      <c r="C1976" s="4" t="str">
        <f t="shared" si="180"/>
        <v>Aug-2025</v>
      </c>
      <c r="D1976" s="24">
        <f t="shared" si="181"/>
        <v>2025</v>
      </c>
      <c r="E1976" s="4" t="str">
        <f>Cleaned_SalesTable!C1976</f>
        <v>CUST1135</v>
      </c>
      <c r="F1976" s="4" t="str">
        <f>VLOOKUP(E1976,Cleaned_CustomerTable!$A:$H,2,FALSE())</f>
        <v>Matthew Hanna</v>
      </c>
      <c r="G1976" s="24">
        <f>VLOOKUP(E1976,Cleaned_CustomerTable!$A:$H,3,FALSE())</f>
        <v>33</v>
      </c>
      <c r="H1976" s="4" t="str">
        <f>VLOOKUP(E1976,Cleaned_CustomerTable!$A:$H,8,FALSE())</f>
        <v>Platinum</v>
      </c>
      <c r="I1976" s="4" t="str">
        <f>VLOOKUP(E1976,Cleaned_CustomerTable!$A:$H,6,FALSE())</f>
        <v>Michigan</v>
      </c>
      <c r="J1976" s="4" t="str">
        <f>Cleaned_SalesTable!D1976</f>
        <v>PROD53</v>
      </c>
      <c r="K1976" s="4" t="str">
        <f>VLOOKUP(J1976,Cleaned_ProductTable!$A:$F,2,FALSE())</f>
        <v>Men's Track Pants</v>
      </c>
      <c r="L1976" s="4" t="str">
        <f>VLOOKUP(J1976,Cleaned_ProductTable!$A:$F,3,FALSE())</f>
        <v>Clothing</v>
      </c>
      <c r="M1976" s="4" t="str">
        <f>VLOOKUP(J1976,Cleaned_ProductTable!$A:$F,4,FALSE())</f>
        <v>Hamilton, Woods and Walker</v>
      </c>
      <c r="N1976" s="4">
        <f>VLOOKUP(J1976,Cleaned_ProductTable!$A:$F,5,FALSE())</f>
        <v>386.56</v>
      </c>
      <c r="O1976" s="4" t="str">
        <f>Cleaned_SalesTable!E1976</f>
        <v>STORE7</v>
      </c>
      <c r="P1976" s="4" t="str">
        <f>VLOOKUP(O1976,Cleaned_StoreTable!$A:$F,2,FALSE())</f>
        <v>Martinez-Mullins</v>
      </c>
      <c r="Q1976" s="4" t="str">
        <f>VLOOKUP(O1976,Cleaned_StoreTable!$A:$F,3,FALSE())</f>
        <v>South</v>
      </c>
      <c r="R1976" s="4" t="str">
        <f>VLOOKUP(O1976,Cleaned_StoreTable!$A:$F,5,FALSE())</f>
        <v>Online</v>
      </c>
      <c r="S1976" s="4">
        <f>Cleaned_SalesTable!F1976</f>
        <v>2</v>
      </c>
      <c r="T1976" s="9">
        <f>Cleaned_SalesTable!G1976</f>
        <v>842.89</v>
      </c>
      <c r="U1976" s="8">
        <f>Cleaned_SalesTable!H1976</f>
        <v>0.25</v>
      </c>
      <c r="V1976" s="4" t="str">
        <f>Cleaned_SalesTable!I1976</f>
        <v>COD</v>
      </c>
      <c r="W1976" s="9">
        <f>Cleaned_SalesTable!J1976</f>
        <v>1264.335</v>
      </c>
      <c r="X1976" s="9">
        <f t="shared" si="182"/>
        <v>773.12</v>
      </c>
      <c r="Y1976" s="9">
        <f t="shared" si="183"/>
        <v>491.22</v>
      </c>
      <c r="Z1976" s="10">
        <f t="shared" si="184"/>
        <v>0.38850000000000001</v>
      </c>
      <c r="AA1976" s="4" t="str">
        <f t="shared" si="185"/>
        <v>High Value</v>
      </c>
    </row>
    <row r="1977" spans="1:27" ht="15" customHeight="1" x14ac:dyDescent="0.3">
      <c r="A1977" s="4" t="str">
        <f>Cleaned_SalesTable!A1977</f>
        <v>SALE1975</v>
      </c>
      <c r="B1977" s="26">
        <f>Cleaned_SalesTable!B1977</f>
        <v>45390</v>
      </c>
      <c r="C1977" s="4" t="str">
        <f t="shared" si="180"/>
        <v>Apr-2024</v>
      </c>
      <c r="D1977" s="24">
        <f t="shared" si="181"/>
        <v>2024</v>
      </c>
      <c r="E1977" s="4" t="str">
        <f>Cleaned_SalesTable!C1977</f>
        <v>CUST1300</v>
      </c>
      <c r="F1977" s="4" t="str">
        <f>VLOOKUP(E1977,Cleaned_CustomerTable!$A:$H,2,FALSE())</f>
        <v>Matthew Avery</v>
      </c>
      <c r="G1977" s="24">
        <f>VLOOKUP(E1977,Cleaned_CustomerTable!$A:$H,3,FALSE())</f>
        <v>29</v>
      </c>
      <c r="H1977" s="4" t="str">
        <f>VLOOKUP(E1977,Cleaned_CustomerTable!$A:$H,8,FALSE())</f>
        <v>Silver</v>
      </c>
      <c r="I1977" s="4" t="str">
        <f>VLOOKUP(E1977,Cleaned_CustomerTable!$A:$H,6,FALSE())</f>
        <v>Oregon</v>
      </c>
      <c r="J1977" s="4" t="str">
        <f>Cleaned_SalesTable!D1977</f>
        <v>PROD5</v>
      </c>
      <c r="K1977" s="4" t="str">
        <f>VLOOKUP(J1977,Cleaned_ProductTable!$A:$F,2,FALSE())</f>
        <v>Men's Leather Belt</v>
      </c>
      <c r="L1977" s="4" t="str">
        <f>VLOOKUP(J1977,Cleaned_ProductTable!$A:$F,3,FALSE())</f>
        <v>Clothing</v>
      </c>
      <c r="M1977" s="4" t="str">
        <f>VLOOKUP(J1977,Cleaned_ProductTable!$A:$F,4,FALSE())</f>
        <v>Baldwin, Garza and Gonzalez</v>
      </c>
      <c r="N1977" s="4">
        <f>VLOOKUP(J1977,Cleaned_ProductTable!$A:$F,5,FALSE())</f>
        <v>261</v>
      </c>
      <c r="O1977" s="4" t="str">
        <f>Cleaned_SalesTable!E1977</f>
        <v>STORE4</v>
      </c>
      <c r="P1977" s="4" t="str">
        <f>VLOOKUP(O1977,Cleaned_StoreTable!$A:$F,2,FALSE())</f>
        <v>Alexander Group</v>
      </c>
      <c r="Q1977" s="4" t="str">
        <f>VLOOKUP(O1977,Cleaned_StoreTable!$A:$F,3,FALSE())</f>
        <v>South</v>
      </c>
      <c r="R1977" s="4" t="str">
        <f>VLOOKUP(O1977,Cleaned_StoreTable!$A:$F,5,FALSE())</f>
        <v>Online</v>
      </c>
      <c r="S1977" s="4">
        <f>Cleaned_SalesTable!F1977</f>
        <v>2</v>
      </c>
      <c r="T1977" s="9">
        <f>Cleaned_SalesTable!G1977</f>
        <v>227.95</v>
      </c>
      <c r="U1977" s="8">
        <f>Cleaned_SalesTable!H1977</f>
        <v>0.24</v>
      </c>
      <c r="V1977" s="4" t="str">
        <f>Cleaned_SalesTable!I1977</f>
        <v>COD</v>
      </c>
      <c r="W1977" s="9">
        <f>Cleaned_SalesTable!J1977</f>
        <v>346.48399999999998</v>
      </c>
      <c r="X1977" s="9">
        <f t="shared" si="182"/>
        <v>522</v>
      </c>
      <c r="Y1977" s="9">
        <f t="shared" si="183"/>
        <v>-175.52</v>
      </c>
      <c r="Z1977" s="10">
        <f t="shared" si="184"/>
        <v>-0.50660000000000005</v>
      </c>
      <c r="AA1977" s="4" t="str">
        <f t="shared" si="185"/>
        <v>Standard</v>
      </c>
    </row>
    <row r="1978" spans="1:27" ht="15" customHeight="1" x14ac:dyDescent="0.3">
      <c r="A1978" s="4" t="str">
        <f>Cleaned_SalesTable!A1978</f>
        <v>SALE1976</v>
      </c>
      <c r="B1978" s="26">
        <f>Cleaned_SalesTable!B1978</f>
        <v>45388</v>
      </c>
      <c r="C1978" s="4" t="str">
        <f t="shared" si="180"/>
        <v>Apr-2024</v>
      </c>
      <c r="D1978" s="24">
        <f t="shared" si="181"/>
        <v>2024</v>
      </c>
      <c r="E1978" s="4" t="str">
        <f>Cleaned_SalesTable!C1978</f>
        <v>CUST1192</v>
      </c>
      <c r="F1978" s="4" t="str">
        <f>VLOOKUP(E1978,Cleaned_CustomerTable!$A:$H,2,FALSE())</f>
        <v>Jacob Wood</v>
      </c>
      <c r="G1978" s="24">
        <f>VLOOKUP(E1978,Cleaned_CustomerTable!$A:$H,3,FALSE())</f>
        <v>26</v>
      </c>
      <c r="H1978" s="4" t="str">
        <f>VLOOKUP(E1978,Cleaned_CustomerTable!$A:$H,8,FALSE())</f>
        <v>Gold</v>
      </c>
      <c r="I1978" s="4" t="str">
        <f>VLOOKUP(E1978,Cleaned_CustomerTable!$A:$H,6,FALSE())</f>
        <v>Idaho</v>
      </c>
      <c r="J1978" s="4" t="str">
        <f>Cleaned_SalesTable!D1978</f>
        <v>PROD66</v>
      </c>
      <c r="K1978" s="4" t="str">
        <f>VLOOKUP(J1978,Cleaned_ProductTable!$A:$F,2,FALSE())</f>
        <v>Women's Hair Dryer Brush</v>
      </c>
      <c r="L1978" s="4" t="str">
        <f>VLOOKUP(J1978,Cleaned_ProductTable!$A:$F,3,FALSE())</f>
        <v>Beauty</v>
      </c>
      <c r="M1978" s="4" t="str">
        <f>VLOOKUP(J1978,Cleaned_ProductTable!$A:$F,4,FALSE())</f>
        <v>Torres, Spencer and Potter</v>
      </c>
      <c r="N1978" s="4">
        <f>VLOOKUP(J1978,Cleaned_ProductTable!$A:$F,5,FALSE())</f>
        <v>340.39</v>
      </c>
      <c r="O1978" s="4" t="str">
        <f>Cleaned_SalesTable!E1978</f>
        <v>STORE12</v>
      </c>
      <c r="P1978" s="4" t="str">
        <f>VLOOKUP(O1978,Cleaned_StoreTable!$A:$F,2,FALSE())</f>
        <v>Thomas, Bridges and Harris</v>
      </c>
      <c r="Q1978" s="4" t="str">
        <f>VLOOKUP(O1978,Cleaned_StoreTable!$A:$F,3,FALSE())</f>
        <v>North</v>
      </c>
      <c r="R1978" s="4" t="str">
        <f>VLOOKUP(O1978,Cleaned_StoreTable!$A:$F,5,FALSE())</f>
        <v>Online</v>
      </c>
      <c r="S1978" s="4">
        <f>Cleaned_SalesTable!F1978</f>
        <v>3</v>
      </c>
      <c r="T1978" s="9">
        <f>Cleaned_SalesTable!G1978</f>
        <v>685.97</v>
      </c>
      <c r="U1978" s="8">
        <f>Cleaned_SalesTable!H1978</f>
        <v>0.24</v>
      </c>
      <c r="V1978" s="4" t="str">
        <f>Cleaned_SalesTable!I1978</f>
        <v>PayPal</v>
      </c>
      <c r="W1978" s="9">
        <f>Cleaned_SalesTable!J1978</f>
        <v>1564.0116</v>
      </c>
      <c r="X1978" s="9">
        <f t="shared" si="182"/>
        <v>1021.17</v>
      </c>
      <c r="Y1978" s="9">
        <f t="shared" si="183"/>
        <v>542.84</v>
      </c>
      <c r="Z1978" s="10">
        <f t="shared" si="184"/>
        <v>0.34710000000000002</v>
      </c>
      <c r="AA1978" s="4" t="str">
        <f t="shared" si="185"/>
        <v>High Value</v>
      </c>
    </row>
    <row r="1979" spans="1:27" ht="15" customHeight="1" x14ac:dyDescent="0.3">
      <c r="A1979" s="4" t="str">
        <f>Cleaned_SalesTable!A1979</f>
        <v>SALE1977</v>
      </c>
      <c r="B1979" s="26">
        <f>Cleaned_SalesTable!B1979</f>
        <v>45793</v>
      </c>
      <c r="C1979" s="4" t="str">
        <f t="shared" si="180"/>
        <v>May-2025</v>
      </c>
      <c r="D1979" s="24">
        <f t="shared" si="181"/>
        <v>2025</v>
      </c>
      <c r="E1979" s="4" t="str">
        <f>Cleaned_SalesTable!C1979</f>
        <v>CUST1365</v>
      </c>
      <c r="F1979" s="4" t="str">
        <f>VLOOKUP(E1979,Cleaned_CustomerTable!$A:$H,2,FALSE())</f>
        <v>Brandon Mcbride</v>
      </c>
      <c r="G1979" s="24">
        <f>VLOOKUP(E1979,Cleaned_CustomerTable!$A:$H,3,FALSE())</f>
        <v>63</v>
      </c>
      <c r="H1979" s="4" t="str">
        <f>VLOOKUP(E1979,Cleaned_CustomerTable!$A:$H,8,FALSE())</f>
        <v>Platinum</v>
      </c>
      <c r="I1979" s="4" t="str">
        <f>VLOOKUP(E1979,Cleaned_CustomerTable!$A:$H,6,FALSE())</f>
        <v>Alaska</v>
      </c>
      <c r="J1979" s="4" t="str">
        <f>Cleaned_SalesTable!D1979</f>
        <v>PROD29</v>
      </c>
      <c r="K1979" s="4" t="str">
        <f>VLOOKUP(J1979,Cleaned_ProductTable!$A:$F,2,FALSE())</f>
        <v>Fabric Sofa Throw Blanket</v>
      </c>
      <c r="L1979" s="4" t="str">
        <f>VLOOKUP(J1979,Cleaned_ProductTable!$A:$F,3,FALSE())</f>
        <v>Home</v>
      </c>
      <c r="M1979" s="4" t="str">
        <f>VLOOKUP(J1979,Cleaned_ProductTable!$A:$F,4,FALSE())</f>
        <v>Hoffman Group</v>
      </c>
      <c r="N1979" s="4">
        <f>VLOOKUP(J1979,Cleaned_ProductTable!$A:$F,5,FALSE())</f>
        <v>218.48</v>
      </c>
      <c r="O1979" s="4" t="str">
        <f>Cleaned_SalesTable!E1979</f>
        <v>STORE2</v>
      </c>
      <c r="P1979" s="4" t="str">
        <f>VLOOKUP(O1979,Cleaned_StoreTable!$A:$F,2,FALSE())</f>
        <v>Black-Horn</v>
      </c>
      <c r="Q1979" s="4" t="str">
        <f>VLOOKUP(O1979,Cleaned_StoreTable!$A:$F,3,FALSE())</f>
        <v>South</v>
      </c>
      <c r="R1979" s="4" t="str">
        <f>VLOOKUP(O1979,Cleaned_StoreTable!$A:$F,5,FALSE())</f>
        <v>Outlet</v>
      </c>
      <c r="S1979" s="4">
        <f>Cleaned_SalesTable!F1979</f>
        <v>1</v>
      </c>
      <c r="T1979" s="9">
        <f>Cleaned_SalesTable!G1979</f>
        <v>722.57</v>
      </c>
      <c r="U1979" s="8">
        <f>Cleaned_SalesTable!H1979</f>
        <v>0.18</v>
      </c>
      <c r="V1979" s="4" t="str">
        <f>Cleaned_SalesTable!I1979</f>
        <v>Credit Card</v>
      </c>
      <c r="W1979" s="9">
        <f>Cleaned_SalesTable!J1979</f>
        <v>592.50739999999996</v>
      </c>
      <c r="X1979" s="9">
        <f t="shared" si="182"/>
        <v>218.48</v>
      </c>
      <c r="Y1979" s="9">
        <f t="shared" si="183"/>
        <v>374.03</v>
      </c>
      <c r="Z1979" s="10">
        <f t="shared" si="184"/>
        <v>0.63129999999999997</v>
      </c>
      <c r="AA1979" s="4" t="str">
        <f t="shared" si="185"/>
        <v>Standard</v>
      </c>
    </row>
    <row r="1980" spans="1:27" ht="15" customHeight="1" x14ac:dyDescent="0.3">
      <c r="A1980" s="4" t="str">
        <f>Cleaned_SalesTable!A1980</f>
        <v>SALE1978</v>
      </c>
      <c r="B1980" s="26">
        <f>Cleaned_SalesTable!B1980</f>
        <v>45615</v>
      </c>
      <c r="C1980" s="4" t="str">
        <f t="shared" si="180"/>
        <v>Nov-2024</v>
      </c>
      <c r="D1980" s="24">
        <f t="shared" si="181"/>
        <v>2024</v>
      </c>
      <c r="E1980" s="4" t="str">
        <f>Cleaned_SalesTable!C1980</f>
        <v>CUST1140</v>
      </c>
      <c r="F1980" s="4" t="str">
        <f>VLOOKUP(E1980,Cleaned_CustomerTable!$A:$H,2,FALSE())</f>
        <v>Patty Francis</v>
      </c>
      <c r="G1980" s="24">
        <f>VLOOKUP(E1980,Cleaned_CustomerTable!$A:$H,3,FALSE())</f>
        <v>63</v>
      </c>
      <c r="H1980" s="4" t="str">
        <f>VLOOKUP(E1980,Cleaned_CustomerTable!$A:$H,8,FALSE())</f>
        <v>Gold</v>
      </c>
      <c r="I1980" s="4" t="str">
        <f>VLOOKUP(E1980,Cleaned_CustomerTable!$A:$H,6,FALSE())</f>
        <v>Pennsylvania</v>
      </c>
      <c r="J1980" s="4" t="str">
        <f>Cleaned_SalesTable!D1980</f>
        <v>PROD35</v>
      </c>
      <c r="K1980" s="4" t="str">
        <f>VLOOKUP(J1980,Cleaned_ProductTable!$A:$F,2,FALSE())</f>
        <v>Bedroom Table Lamp</v>
      </c>
      <c r="L1980" s="4" t="str">
        <f>VLOOKUP(J1980,Cleaned_ProductTable!$A:$F,3,FALSE())</f>
        <v>Home</v>
      </c>
      <c r="M1980" s="4" t="str">
        <f>VLOOKUP(J1980,Cleaned_ProductTable!$A:$F,4,FALSE())</f>
        <v>Jones LLC</v>
      </c>
      <c r="N1980" s="4">
        <f>VLOOKUP(J1980,Cleaned_ProductTable!$A:$F,5,FALSE())</f>
        <v>382.22</v>
      </c>
      <c r="O1980" s="4" t="str">
        <f>Cleaned_SalesTable!E1980</f>
        <v>STORE5</v>
      </c>
      <c r="P1980" s="4" t="str">
        <f>VLOOKUP(O1980,Cleaned_StoreTable!$A:$F,2,FALSE())</f>
        <v>Gray Ltd</v>
      </c>
      <c r="Q1980" s="4" t="str">
        <f>VLOOKUP(O1980,Cleaned_StoreTable!$A:$F,3,FALSE())</f>
        <v>North</v>
      </c>
      <c r="R1980" s="4" t="str">
        <f>VLOOKUP(O1980,Cleaned_StoreTable!$A:$F,5,FALSE())</f>
        <v>Outlet</v>
      </c>
      <c r="S1980" s="4">
        <f>Cleaned_SalesTable!F1980</f>
        <v>3</v>
      </c>
      <c r="T1980" s="9">
        <f>Cleaned_SalesTable!G1980</f>
        <v>585.54999999999995</v>
      </c>
      <c r="U1980" s="8">
        <f>Cleaned_SalesTable!H1980</f>
        <v>0.14000000000000001</v>
      </c>
      <c r="V1980" s="4" t="str">
        <f>Cleaned_SalesTable!I1980</f>
        <v>COD</v>
      </c>
      <c r="W1980" s="9">
        <f>Cleaned_SalesTable!J1980</f>
        <v>1510.7190000000001</v>
      </c>
      <c r="X1980" s="9">
        <f t="shared" si="182"/>
        <v>1146.6600000000001</v>
      </c>
      <c r="Y1980" s="9">
        <f t="shared" si="183"/>
        <v>364.06</v>
      </c>
      <c r="Z1980" s="10">
        <f t="shared" si="184"/>
        <v>0.24099999999999999</v>
      </c>
      <c r="AA1980" s="4" t="str">
        <f t="shared" si="185"/>
        <v>High Value</v>
      </c>
    </row>
    <row r="1981" spans="1:27" ht="15" customHeight="1" x14ac:dyDescent="0.3">
      <c r="A1981" s="4" t="str">
        <f>Cleaned_SalesTable!A1981</f>
        <v>SALE1979</v>
      </c>
      <c r="B1981" s="26">
        <f>Cleaned_SalesTable!B1981</f>
        <v>45666</v>
      </c>
      <c r="C1981" s="4" t="str">
        <f t="shared" si="180"/>
        <v>Jan-2025</v>
      </c>
      <c r="D1981" s="24">
        <f t="shared" si="181"/>
        <v>2025</v>
      </c>
      <c r="E1981" s="4" t="str">
        <f>Cleaned_SalesTable!C1981</f>
        <v>CUST1309</v>
      </c>
      <c r="F1981" s="4" t="str">
        <f>VLOOKUP(E1981,Cleaned_CustomerTable!$A:$H,2,FALSE())</f>
        <v>Stacy Collins</v>
      </c>
      <c r="G1981" s="24">
        <f>VLOOKUP(E1981,Cleaned_CustomerTable!$A:$H,3,FALSE())</f>
        <v>41</v>
      </c>
      <c r="H1981" s="4" t="str">
        <f>VLOOKUP(E1981,Cleaned_CustomerTable!$A:$H,8,FALSE())</f>
        <v>Bronze</v>
      </c>
      <c r="I1981" s="4" t="str">
        <f>VLOOKUP(E1981,Cleaned_CustomerTable!$A:$H,6,FALSE())</f>
        <v>California</v>
      </c>
      <c r="J1981" s="4" t="str">
        <f>Cleaned_SalesTable!D1981</f>
        <v>PROD46</v>
      </c>
      <c r="K1981" s="4" t="str">
        <f>VLOOKUP(J1981,Cleaned_ProductTable!$A:$F,2,FALSE())</f>
        <v>Men's Winter Jacket</v>
      </c>
      <c r="L1981" s="4" t="str">
        <f>VLOOKUP(J1981,Cleaned_ProductTable!$A:$F,3,FALSE())</f>
        <v>Clothing</v>
      </c>
      <c r="M1981" s="4" t="str">
        <f>VLOOKUP(J1981,Cleaned_ProductTable!$A:$F,4,FALSE())</f>
        <v>Kelly, Smith and Perez</v>
      </c>
      <c r="N1981" s="4">
        <f>VLOOKUP(J1981,Cleaned_ProductTable!$A:$F,5,FALSE())</f>
        <v>167.34</v>
      </c>
      <c r="O1981" s="4" t="str">
        <f>Cleaned_SalesTable!E1981</f>
        <v>STORE13</v>
      </c>
      <c r="P1981" s="4" t="str">
        <f>VLOOKUP(O1981,Cleaned_StoreTable!$A:$F,2,FALSE())</f>
        <v>Gardner, Humphrey and Contreras</v>
      </c>
      <c r="Q1981" s="4" t="str">
        <f>VLOOKUP(O1981,Cleaned_StoreTable!$A:$F,3,FALSE())</f>
        <v>East</v>
      </c>
      <c r="R1981" s="4" t="str">
        <f>VLOOKUP(O1981,Cleaned_StoreTable!$A:$F,5,FALSE())</f>
        <v>Flagship</v>
      </c>
      <c r="S1981" s="4">
        <f>Cleaned_SalesTable!F1981</f>
        <v>2</v>
      </c>
      <c r="T1981" s="9">
        <f>Cleaned_SalesTable!G1981</f>
        <v>635.80999999999995</v>
      </c>
      <c r="U1981" s="8">
        <f>Cleaned_SalesTable!H1981</f>
        <v>0.13</v>
      </c>
      <c r="V1981" s="4" t="str">
        <f>Cleaned_SalesTable!I1981</f>
        <v>PayPal</v>
      </c>
      <c r="W1981" s="9">
        <f>Cleaned_SalesTable!J1981</f>
        <v>1106.3094000000001</v>
      </c>
      <c r="X1981" s="9">
        <f t="shared" si="182"/>
        <v>334.68</v>
      </c>
      <c r="Y1981" s="9">
        <f t="shared" si="183"/>
        <v>771.63</v>
      </c>
      <c r="Z1981" s="10">
        <f t="shared" si="184"/>
        <v>0.69750000000000001</v>
      </c>
      <c r="AA1981" s="4" t="str">
        <f t="shared" si="185"/>
        <v>High Value</v>
      </c>
    </row>
    <row r="1982" spans="1:27" ht="15" customHeight="1" x14ac:dyDescent="0.3">
      <c r="A1982" s="4" t="str">
        <f>Cleaned_SalesTable!A1982</f>
        <v>SALE1980</v>
      </c>
      <c r="B1982" s="26">
        <f>Cleaned_SalesTable!B1982</f>
        <v>45644</v>
      </c>
      <c r="C1982" s="4" t="str">
        <f t="shared" si="180"/>
        <v>Dec-2024</v>
      </c>
      <c r="D1982" s="24">
        <f t="shared" si="181"/>
        <v>2024</v>
      </c>
      <c r="E1982" s="4" t="str">
        <f>Cleaned_SalesTable!C1982</f>
        <v>CUST1277</v>
      </c>
      <c r="F1982" s="4" t="str">
        <f>VLOOKUP(E1982,Cleaned_CustomerTable!$A:$H,2,FALSE())</f>
        <v>Jeffrey Gomez</v>
      </c>
      <c r="G1982" s="24">
        <f>VLOOKUP(E1982,Cleaned_CustomerTable!$A:$H,3,FALSE())</f>
        <v>22</v>
      </c>
      <c r="H1982" s="4" t="str">
        <f>VLOOKUP(E1982,Cleaned_CustomerTable!$A:$H,8,FALSE())</f>
        <v>Platinum</v>
      </c>
      <c r="I1982" s="4" t="str">
        <f>VLOOKUP(E1982,Cleaned_CustomerTable!$A:$H,6,FALSE())</f>
        <v>Colorado</v>
      </c>
      <c r="J1982" s="4" t="str">
        <f>Cleaned_SalesTable!D1982</f>
        <v>PROD14</v>
      </c>
      <c r="K1982" s="4" t="str">
        <f>VLOOKUP(J1982,Cleaned_ProductTable!$A:$F,2,FALSE())</f>
        <v>Decorative Wall Mirror</v>
      </c>
      <c r="L1982" s="4" t="str">
        <f>VLOOKUP(J1982,Cleaned_ProductTable!$A:$F,3,FALSE())</f>
        <v>Home</v>
      </c>
      <c r="M1982" s="4" t="str">
        <f>VLOOKUP(J1982,Cleaned_ProductTable!$A:$F,4,FALSE())</f>
        <v>Luna, Anderson and Bowman</v>
      </c>
      <c r="N1982" s="4">
        <f>VLOOKUP(J1982,Cleaned_ProductTable!$A:$F,5,FALSE())</f>
        <v>48.01</v>
      </c>
      <c r="O1982" s="4" t="str">
        <f>Cleaned_SalesTable!E1982</f>
        <v>STORE4</v>
      </c>
      <c r="P1982" s="4" t="str">
        <f>VLOOKUP(O1982,Cleaned_StoreTable!$A:$F,2,FALSE())</f>
        <v>Alexander Group</v>
      </c>
      <c r="Q1982" s="4" t="str">
        <f>VLOOKUP(O1982,Cleaned_StoreTable!$A:$F,3,FALSE())</f>
        <v>South</v>
      </c>
      <c r="R1982" s="4" t="str">
        <f>VLOOKUP(O1982,Cleaned_StoreTable!$A:$F,5,FALSE())</f>
        <v>Online</v>
      </c>
      <c r="S1982" s="4">
        <f>Cleaned_SalesTable!F1982</f>
        <v>2</v>
      </c>
      <c r="T1982" s="9">
        <f>Cleaned_SalesTable!G1982</f>
        <v>353.74</v>
      </c>
      <c r="U1982" s="8">
        <f>Cleaned_SalesTable!H1982</f>
        <v>0.01</v>
      </c>
      <c r="V1982" s="4" t="str">
        <f>Cleaned_SalesTable!I1982</f>
        <v>Credit Card</v>
      </c>
      <c r="W1982" s="9">
        <f>Cleaned_SalesTable!J1982</f>
        <v>700.40520000000004</v>
      </c>
      <c r="X1982" s="9">
        <f t="shared" si="182"/>
        <v>96.02</v>
      </c>
      <c r="Y1982" s="9">
        <f t="shared" si="183"/>
        <v>604.39</v>
      </c>
      <c r="Z1982" s="10">
        <f t="shared" si="184"/>
        <v>0.8629</v>
      </c>
      <c r="AA1982" s="4" t="str">
        <f t="shared" si="185"/>
        <v>Standard</v>
      </c>
    </row>
    <row r="1983" spans="1:27" ht="15" customHeight="1" x14ac:dyDescent="0.3">
      <c r="A1983" s="4" t="str">
        <f>Cleaned_SalesTable!A1983</f>
        <v>SALE1981</v>
      </c>
      <c r="B1983" s="26">
        <f>Cleaned_SalesTable!B1983</f>
        <v>45648</v>
      </c>
      <c r="C1983" s="4" t="str">
        <f t="shared" si="180"/>
        <v>Dec-2024</v>
      </c>
      <c r="D1983" s="24">
        <f t="shared" si="181"/>
        <v>2024</v>
      </c>
      <c r="E1983" s="4" t="str">
        <f>Cleaned_SalesTable!C1983</f>
        <v>CUST1264</v>
      </c>
      <c r="F1983" s="4" t="str">
        <f>VLOOKUP(E1983,Cleaned_CustomerTable!$A:$H,2,FALSE())</f>
        <v>Matthew Payne</v>
      </c>
      <c r="G1983" s="24">
        <f>VLOOKUP(E1983,Cleaned_CustomerTable!$A:$H,3,FALSE())</f>
        <v>25</v>
      </c>
      <c r="H1983" s="4" t="str">
        <f>VLOOKUP(E1983,Cleaned_CustomerTable!$A:$H,8,FALSE())</f>
        <v>Gold</v>
      </c>
      <c r="I1983" s="4" t="str">
        <f>VLOOKUP(E1983,Cleaned_CustomerTable!$A:$H,6,FALSE())</f>
        <v>Wyoming</v>
      </c>
      <c r="J1983" s="4" t="str">
        <f>Cleaned_SalesTable!D1983</f>
        <v>PROD36</v>
      </c>
      <c r="K1983" s="4" t="str">
        <f>VLOOKUP(J1983,Cleaned_ProductTable!$A:$F,2,FALSE())</f>
        <v>Women's Summer Dress</v>
      </c>
      <c r="L1983" s="4" t="str">
        <f>VLOOKUP(J1983,Cleaned_ProductTable!$A:$F,3,FALSE())</f>
        <v>Clothing</v>
      </c>
      <c r="M1983" s="4" t="str">
        <f>VLOOKUP(J1983,Cleaned_ProductTable!$A:$F,4,FALSE())</f>
        <v>Smith-Mills</v>
      </c>
      <c r="N1983" s="4">
        <f>VLOOKUP(J1983,Cleaned_ProductTable!$A:$F,5,FALSE())</f>
        <v>223.43</v>
      </c>
      <c r="O1983" s="4" t="str">
        <f>Cleaned_SalesTable!E1983</f>
        <v>STORE7</v>
      </c>
      <c r="P1983" s="4" t="str">
        <f>VLOOKUP(O1983,Cleaned_StoreTable!$A:$F,2,FALSE())</f>
        <v>Martinez-Mullins</v>
      </c>
      <c r="Q1983" s="4" t="str">
        <f>VLOOKUP(O1983,Cleaned_StoreTable!$A:$F,3,FALSE())</f>
        <v>South</v>
      </c>
      <c r="R1983" s="4" t="str">
        <f>VLOOKUP(O1983,Cleaned_StoreTable!$A:$F,5,FALSE())</f>
        <v>Online</v>
      </c>
      <c r="S1983" s="4">
        <f>Cleaned_SalesTable!F1983</f>
        <v>1</v>
      </c>
      <c r="T1983" s="9">
        <f>Cleaned_SalesTable!G1983</f>
        <v>377.52</v>
      </c>
      <c r="U1983" s="8">
        <f>Cleaned_SalesTable!H1983</f>
        <v>0.15</v>
      </c>
      <c r="V1983" s="4" t="str">
        <f>Cleaned_SalesTable!I1983</f>
        <v>Credit Card</v>
      </c>
      <c r="W1983" s="9">
        <f>Cleaned_SalesTable!J1983</f>
        <v>320.892</v>
      </c>
      <c r="X1983" s="9">
        <f t="shared" si="182"/>
        <v>223.43</v>
      </c>
      <c r="Y1983" s="9">
        <f t="shared" si="183"/>
        <v>97.46</v>
      </c>
      <c r="Z1983" s="10">
        <f t="shared" si="184"/>
        <v>0.30370000000000003</v>
      </c>
      <c r="AA1983" s="4" t="str">
        <f t="shared" si="185"/>
        <v>Standard</v>
      </c>
    </row>
    <row r="1984" spans="1:27" ht="15" customHeight="1" x14ac:dyDescent="0.3">
      <c r="A1984" s="4" t="str">
        <f>Cleaned_SalesTable!A1984</f>
        <v>SALE1982</v>
      </c>
      <c r="B1984" s="26">
        <f>Cleaned_SalesTable!B1984</f>
        <v>45500</v>
      </c>
      <c r="C1984" s="4" t="str">
        <f t="shared" si="180"/>
        <v>Jul-2024</v>
      </c>
      <c r="D1984" s="24">
        <f t="shared" si="181"/>
        <v>2024</v>
      </c>
      <c r="E1984" s="4" t="str">
        <f>Cleaned_SalesTable!C1984</f>
        <v>CUST1205</v>
      </c>
      <c r="F1984" s="4" t="str">
        <f>VLOOKUP(E1984,Cleaned_CustomerTable!$A:$H,2,FALSE())</f>
        <v>Michelle Carpenter</v>
      </c>
      <c r="G1984" s="24">
        <f>VLOOKUP(E1984,Cleaned_CustomerTable!$A:$H,3,FALSE())</f>
        <v>44</v>
      </c>
      <c r="H1984" s="4" t="str">
        <f>VLOOKUP(E1984,Cleaned_CustomerTable!$A:$H,8,FALSE())</f>
        <v>Gold</v>
      </c>
      <c r="I1984" s="4" t="str">
        <f>VLOOKUP(E1984,Cleaned_CustomerTable!$A:$H,6,FALSE())</f>
        <v>New Jersey</v>
      </c>
      <c r="J1984" s="4" t="str">
        <f>Cleaned_SalesTable!D1984</f>
        <v>PROD68</v>
      </c>
      <c r="K1984" s="4" t="str">
        <f>VLOOKUP(J1984,Cleaned_ProductTable!$A:$F,2,FALSE())</f>
        <v>Wooden Nightstand</v>
      </c>
      <c r="L1984" s="4" t="str">
        <f>VLOOKUP(J1984,Cleaned_ProductTable!$A:$F,3,FALSE())</f>
        <v>Home</v>
      </c>
      <c r="M1984" s="4" t="str">
        <f>VLOOKUP(J1984,Cleaned_ProductTable!$A:$F,4,FALSE())</f>
        <v>Wolfe, Ross and Hester</v>
      </c>
      <c r="N1984" s="4">
        <f>VLOOKUP(J1984,Cleaned_ProductTable!$A:$F,5,FALSE())</f>
        <v>243.7</v>
      </c>
      <c r="O1984" s="4" t="str">
        <f>Cleaned_SalesTable!E1984</f>
        <v>STORE2</v>
      </c>
      <c r="P1984" s="4" t="str">
        <f>VLOOKUP(O1984,Cleaned_StoreTable!$A:$F,2,FALSE())</f>
        <v>Black-Horn</v>
      </c>
      <c r="Q1984" s="4" t="str">
        <f>VLOOKUP(O1984,Cleaned_StoreTable!$A:$F,3,FALSE())</f>
        <v>South</v>
      </c>
      <c r="R1984" s="4" t="str">
        <f>VLOOKUP(O1984,Cleaned_StoreTable!$A:$F,5,FALSE())</f>
        <v>Outlet</v>
      </c>
      <c r="S1984" s="4">
        <f>Cleaned_SalesTable!F1984</f>
        <v>3</v>
      </c>
      <c r="T1984" s="9">
        <f>Cleaned_SalesTable!G1984</f>
        <v>901.49</v>
      </c>
      <c r="U1984" s="8">
        <f>Cleaned_SalesTable!H1984</f>
        <v>0</v>
      </c>
      <c r="V1984" s="4" t="str">
        <f>Cleaned_SalesTable!I1984</f>
        <v>Credit Card</v>
      </c>
      <c r="W1984" s="9">
        <f>Cleaned_SalesTable!J1984</f>
        <v>2704.47</v>
      </c>
      <c r="X1984" s="9">
        <f t="shared" si="182"/>
        <v>731.1</v>
      </c>
      <c r="Y1984" s="9">
        <f t="shared" si="183"/>
        <v>1973.37</v>
      </c>
      <c r="Z1984" s="10">
        <f t="shared" si="184"/>
        <v>0.72970000000000002</v>
      </c>
      <c r="AA1984" s="4" t="str">
        <f t="shared" si="185"/>
        <v>High Value</v>
      </c>
    </row>
    <row r="1985" spans="1:27" ht="15" customHeight="1" x14ac:dyDescent="0.3">
      <c r="A1985" s="4" t="str">
        <f>Cleaned_SalesTable!A1985</f>
        <v>SALE1983</v>
      </c>
      <c r="B1985" s="26">
        <f>Cleaned_SalesTable!B1985</f>
        <v>45806</v>
      </c>
      <c r="C1985" s="4" t="str">
        <f t="shared" si="180"/>
        <v>May-2025</v>
      </c>
      <c r="D1985" s="24">
        <f t="shared" si="181"/>
        <v>2025</v>
      </c>
      <c r="E1985" s="4" t="str">
        <f>Cleaned_SalesTable!C1985</f>
        <v>CUST1200</v>
      </c>
      <c r="F1985" s="4" t="str">
        <f>VLOOKUP(E1985,Cleaned_CustomerTable!$A:$H,2,FALSE())</f>
        <v>Anna Perez</v>
      </c>
      <c r="G1985" s="24">
        <f>VLOOKUP(E1985,Cleaned_CustomerTable!$A:$H,3,FALSE())</f>
        <v>30</v>
      </c>
      <c r="H1985" s="4" t="str">
        <f>VLOOKUP(E1985,Cleaned_CustomerTable!$A:$H,8,FALSE())</f>
        <v>Platinum</v>
      </c>
      <c r="I1985" s="4" t="str">
        <f>VLOOKUP(E1985,Cleaned_CustomerTable!$A:$H,6,FALSE())</f>
        <v>Maine</v>
      </c>
      <c r="J1985" s="4" t="str">
        <f>Cleaned_SalesTable!D1985</f>
        <v>PROD30</v>
      </c>
      <c r="K1985" s="4" t="str">
        <f>VLOOKUP(J1985,Cleaned_ProductTable!$A:$F,2,FALSE())</f>
        <v>Stainless Steel Cutlery Set</v>
      </c>
      <c r="L1985" s="4" t="str">
        <f>VLOOKUP(J1985,Cleaned_ProductTable!$A:$F,3,FALSE())</f>
        <v>Home</v>
      </c>
      <c r="M1985" s="4" t="str">
        <f>VLOOKUP(J1985,Cleaned_ProductTable!$A:$F,4,FALSE())</f>
        <v>Stevens, Fernandez and Martin</v>
      </c>
      <c r="N1985" s="4">
        <f>VLOOKUP(J1985,Cleaned_ProductTable!$A:$F,5,FALSE())</f>
        <v>19.52</v>
      </c>
      <c r="O1985" s="4" t="str">
        <f>Cleaned_SalesTable!E1985</f>
        <v>STORE5</v>
      </c>
      <c r="P1985" s="4" t="str">
        <f>VLOOKUP(O1985,Cleaned_StoreTable!$A:$F,2,FALSE())</f>
        <v>Gray Ltd</v>
      </c>
      <c r="Q1985" s="4" t="str">
        <f>VLOOKUP(O1985,Cleaned_StoreTable!$A:$F,3,FALSE())</f>
        <v>North</v>
      </c>
      <c r="R1985" s="4" t="str">
        <f>VLOOKUP(O1985,Cleaned_StoreTable!$A:$F,5,FALSE())</f>
        <v>Outlet</v>
      </c>
      <c r="S1985" s="4">
        <f>Cleaned_SalesTable!F1985</f>
        <v>1</v>
      </c>
      <c r="T1985" s="9">
        <f>Cleaned_SalesTable!G1985</f>
        <v>563.01</v>
      </c>
      <c r="U1985" s="8">
        <f>Cleaned_SalesTable!H1985</f>
        <v>0.1</v>
      </c>
      <c r="V1985" s="4" t="str">
        <f>Cleaned_SalesTable!I1985</f>
        <v>Credit Card</v>
      </c>
      <c r="W1985" s="9">
        <f>Cleaned_SalesTable!J1985</f>
        <v>506.709</v>
      </c>
      <c r="X1985" s="9">
        <f t="shared" si="182"/>
        <v>19.52</v>
      </c>
      <c r="Y1985" s="9">
        <f t="shared" si="183"/>
        <v>487.19</v>
      </c>
      <c r="Z1985" s="10">
        <f t="shared" si="184"/>
        <v>0.96150000000000002</v>
      </c>
      <c r="AA1985" s="4" t="str">
        <f t="shared" si="185"/>
        <v>Standard</v>
      </c>
    </row>
    <row r="1986" spans="1:27" ht="15" customHeight="1" x14ac:dyDescent="0.3">
      <c r="A1986" s="4" t="str">
        <f>Cleaned_SalesTable!A1986</f>
        <v>SALE1984</v>
      </c>
      <c r="B1986" s="26">
        <f>Cleaned_SalesTable!B1986</f>
        <v>45365</v>
      </c>
      <c r="C1986" s="4" t="str">
        <f t="shared" ref="C1986:C2001" si="186">TEXT(B1986,"mmm-yyyy")</f>
        <v>Mar-2024</v>
      </c>
      <c r="D1986" s="24">
        <f t="shared" ref="D1986:D2001" si="187">YEAR(B1986)</f>
        <v>2024</v>
      </c>
      <c r="E1986" s="4" t="str">
        <f>Cleaned_SalesTable!C1986</f>
        <v>CUST1052</v>
      </c>
      <c r="F1986" s="4" t="str">
        <f>VLOOKUP(E1986,Cleaned_CustomerTable!$A:$H,2,FALSE())</f>
        <v>Debra Liu</v>
      </c>
      <c r="G1986" s="24">
        <f>VLOOKUP(E1986,Cleaned_CustomerTable!$A:$H,3,FALSE())</f>
        <v>55</v>
      </c>
      <c r="H1986" s="4" t="str">
        <f>VLOOKUP(E1986,Cleaned_CustomerTable!$A:$H,8,FALSE())</f>
        <v>Bronze</v>
      </c>
      <c r="I1986" s="4" t="str">
        <f>VLOOKUP(E1986,Cleaned_CustomerTable!$A:$H,6,FALSE())</f>
        <v>Minnesota</v>
      </c>
      <c r="J1986" s="4" t="str">
        <f>Cleaned_SalesTable!D1986</f>
        <v>PROD70</v>
      </c>
      <c r="K1986" s="4" t="str">
        <f>VLOOKUP(J1986,Cleaned_ProductTable!$A:$F,2,FALSE())</f>
        <v>Kitchen Storage Rack</v>
      </c>
      <c r="L1986" s="4" t="str">
        <f>VLOOKUP(J1986,Cleaned_ProductTable!$A:$F,3,FALSE())</f>
        <v>Home</v>
      </c>
      <c r="M1986" s="4" t="str">
        <f>VLOOKUP(J1986,Cleaned_ProductTable!$A:$F,4,FALSE())</f>
        <v>Duran Group</v>
      </c>
      <c r="N1986" s="4">
        <f>VLOOKUP(J1986,Cleaned_ProductTable!$A:$F,5,FALSE())</f>
        <v>138.05000000000001</v>
      </c>
      <c r="O1986" s="4" t="str">
        <f>Cleaned_SalesTable!E1986</f>
        <v>STORE6</v>
      </c>
      <c r="P1986" s="4" t="str">
        <f>VLOOKUP(O1986,Cleaned_StoreTable!$A:$F,2,FALSE())</f>
        <v>Benson-Elliott</v>
      </c>
      <c r="Q1986" s="4" t="str">
        <f>VLOOKUP(O1986,Cleaned_StoreTable!$A:$F,3,FALSE())</f>
        <v>East</v>
      </c>
      <c r="R1986" s="4" t="str">
        <f>VLOOKUP(O1986,Cleaned_StoreTable!$A:$F,5,FALSE())</f>
        <v>Online</v>
      </c>
      <c r="S1986" s="4">
        <f>Cleaned_SalesTable!F1986</f>
        <v>4</v>
      </c>
      <c r="T1986" s="9">
        <f>Cleaned_SalesTable!G1986</f>
        <v>167.25</v>
      </c>
      <c r="U1986" s="8">
        <f>Cleaned_SalesTable!H1986</f>
        <v>0.11</v>
      </c>
      <c r="V1986" s="4" t="str">
        <f>Cleaned_SalesTable!I1986</f>
        <v>Credit Card</v>
      </c>
      <c r="W1986" s="9">
        <f>Cleaned_SalesTable!J1986</f>
        <v>595.41</v>
      </c>
      <c r="X1986" s="9">
        <f t="shared" ref="X1986:X2001" si="188">ROUND(N1986*S1986,2)</f>
        <v>552.20000000000005</v>
      </c>
      <c r="Y1986" s="9">
        <f t="shared" ref="Y1986:Y2001" si="189">ROUND(W1986-X1986,2)</f>
        <v>43.21</v>
      </c>
      <c r="Z1986" s="10">
        <f t="shared" ref="Z1986:Z2001" si="190">IFERROR(ROUND(Y1986/W1986,4),0)</f>
        <v>7.2599999999999998E-2</v>
      </c>
      <c r="AA1986" s="4" t="str">
        <f t="shared" ref="AA1986:AA2001" si="191">IF(W1986&gt;=AVERAGE($W$2:$W$2001),"High Value","Standard")</f>
        <v>Standard</v>
      </c>
    </row>
    <row r="1987" spans="1:27" ht="15" customHeight="1" x14ac:dyDescent="0.3">
      <c r="A1987" s="4" t="str">
        <f>Cleaned_SalesTable!A1987</f>
        <v>SALE1985</v>
      </c>
      <c r="B1987" s="26">
        <f>Cleaned_SalesTable!B1987</f>
        <v>45229</v>
      </c>
      <c r="C1987" s="4" t="str">
        <f t="shared" si="186"/>
        <v>Oct-2023</v>
      </c>
      <c r="D1987" s="24">
        <f t="shared" si="187"/>
        <v>2023</v>
      </c>
      <c r="E1987" s="4" t="str">
        <f>Cleaned_SalesTable!C1987</f>
        <v>CUST1454</v>
      </c>
      <c r="F1987" s="4" t="str">
        <f>VLOOKUP(E1987,Cleaned_CustomerTable!$A:$H,2,FALSE())</f>
        <v>John Berg</v>
      </c>
      <c r="G1987" s="24">
        <f>VLOOKUP(E1987,Cleaned_CustomerTable!$A:$H,3,FALSE())</f>
        <v>60</v>
      </c>
      <c r="H1987" s="4" t="str">
        <f>VLOOKUP(E1987,Cleaned_CustomerTable!$A:$H,8,FALSE())</f>
        <v>Gold</v>
      </c>
      <c r="I1987" s="4" t="str">
        <f>VLOOKUP(E1987,Cleaned_CustomerTable!$A:$H,6,FALSE())</f>
        <v>Oklahoma</v>
      </c>
      <c r="J1987" s="4" t="str">
        <f>Cleaned_SalesTable!D1987</f>
        <v>PROD60</v>
      </c>
      <c r="K1987" s="4" t="str">
        <f>VLOOKUP(J1987,Cleaned_ProductTable!$A:$F,2,FALSE())</f>
        <v>Luxury Perfume Spray</v>
      </c>
      <c r="L1987" s="4" t="str">
        <f>VLOOKUP(J1987,Cleaned_ProductTable!$A:$F,3,FALSE())</f>
        <v>Beauty</v>
      </c>
      <c r="M1987" s="4" t="str">
        <f>VLOOKUP(J1987,Cleaned_ProductTable!$A:$F,4,FALSE())</f>
        <v>Gibson, Green and Lopez</v>
      </c>
      <c r="N1987" s="4">
        <f>VLOOKUP(J1987,Cleaned_ProductTable!$A:$F,5,FALSE())</f>
        <v>482.75</v>
      </c>
      <c r="O1987" s="4" t="str">
        <f>Cleaned_SalesTable!E1987</f>
        <v>STORE18</v>
      </c>
      <c r="P1987" s="4" t="str">
        <f>VLOOKUP(O1987,Cleaned_StoreTable!$A:$F,2,FALSE())</f>
        <v>Guerrero-Schmitt</v>
      </c>
      <c r="Q1987" s="4" t="str">
        <f>VLOOKUP(O1987,Cleaned_StoreTable!$A:$F,3,FALSE())</f>
        <v>East</v>
      </c>
      <c r="R1987" s="4" t="str">
        <f>VLOOKUP(O1987,Cleaned_StoreTable!$A:$F,5,FALSE())</f>
        <v>Flagship</v>
      </c>
      <c r="S1987" s="4">
        <f>Cleaned_SalesTable!F1987</f>
        <v>3</v>
      </c>
      <c r="T1987" s="9">
        <f>Cleaned_SalesTable!G1987</f>
        <v>345.43</v>
      </c>
      <c r="U1987" s="8">
        <f>Cleaned_SalesTable!H1987</f>
        <v>0.08</v>
      </c>
      <c r="V1987" s="4" t="str">
        <f>Cleaned_SalesTable!I1987</f>
        <v>COD</v>
      </c>
      <c r="W1987" s="9">
        <f>Cleaned_SalesTable!J1987</f>
        <v>953.38679999999999</v>
      </c>
      <c r="X1987" s="9">
        <f t="shared" si="188"/>
        <v>1448.25</v>
      </c>
      <c r="Y1987" s="9">
        <f t="shared" si="189"/>
        <v>-494.86</v>
      </c>
      <c r="Z1987" s="10">
        <f t="shared" si="190"/>
        <v>-0.51910000000000001</v>
      </c>
      <c r="AA1987" s="4" t="str">
        <f t="shared" si="191"/>
        <v>Standard</v>
      </c>
    </row>
    <row r="1988" spans="1:27" ht="15" customHeight="1" x14ac:dyDescent="0.3">
      <c r="A1988" s="4" t="str">
        <f>Cleaned_SalesTable!A1988</f>
        <v>SALE1986</v>
      </c>
      <c r="B1988" s="26">
        <f>Cleaned_SalesTable!B1988</f>
        <v>45349</v>
      </c>
      <c r="C1988" s="4" t="str">
        <f t="shared" si="186"/>
        <v>Feb-2024</v>
      </c>
      <c r="D1988" s="24">
        <f t="shared" si="187"/>
        <v>2024</v>
      </c>
      <c r="E1988" s="4" t="str">
        <f>Cleaned_SalesTable!C1988</f>
        <v>CUST1308</v>
      </c>
      <c r="F1988" s="4" t="str">
        <f>VLOOKUP(E1988,Cleaned_CustomerTable!$A:$H,2,FALSE())</f>
        <v>Jennifer Zamora</v>
      </c>
      <c r="G1988" s="24">
        <f>VLOOKUP(E1988,Cleaned_CustomerTable!$A:$H,3,FALSE())</f>
        <v>60</v>
      </c>
      <c r="H1988" s="4" t="str">
        <f>VLOOKUP(E1988,Cleaned_CustomerTable!$A:$H,8,FALSE())</f>
        <v>Gold</v>
      </c>
      <c r="I1988" s="4" t="str">
        <f>VLOOKUP(E1988,Cleaned_CustomerTable!$A:$H,6,FALSE())</f>
        <v>Iowa</v>
      </c>
      <c r="J1988" s="4" t="str">
        <f>Cleaned_SalesTable!D1988</f>
        <v>PROD82</v>
      </c>
      <c r="K1988" s="4" t="str">
        <f>VLOOKUP(J1988,Cleaned_ProductTable!$A:$F,2,FALSE())</f>
        <v>Fitness Resistance Bands</v>
      </c>
      <c r="L1988" s="4" t="str">
        <f>VLOOKUP(J1988,Cleaned_ProductTable!$A:$F,3,FALSE())</f>
        <v>Sports</v>
      </c>
      <c r="M1988" s="4" t="str">
        <f>VLOOKUP(J1988,Cleaned_ProductTable!$A:$F,4,FALSE())</f>
        <v>Reese-Watson</v>
      </c>
      <c r="N1988" s="4">
        <f>VLOOKUP(J1988,Cleaned_ProductTable!$A:$F,5,FALSE())</f>
        <v>152.91999999999999</v>
      </c>
      <c r="O1988" s="4" t="str">
        <f>Cleaned_SalesTable!E1988</f>
        <v>STORE9</v>
      </c>
      <c r="P1988" s="4" t="str">
        <f>VLOOKUP(O1988,Cleaned_StoreTable!$A:$F,2,FALSE())</f>
        <v>Moore, Padilla and Butler</v>
      </c>
      <c r="Q1988" s="4" t="str">
        <f>VLOOKUP(O1988,Cleaned_StoreTable!$A:$F,3,FALSE())</f>
        <v>South</v>
      </c>
      <c r="R1988" s="4" t="str">
        <f>VLOOKUP(O1988,Cleaned_StoreTable!$A:$F,5,FALSE())</f>
        <v>Flagship</v>
      </c>
      <c r="S1988" s="4">
        <f>Cleaned_SalesTable!F1988</f>
        <v>4</v>
      </c>
      <c r="T1988" s="9">
        <f>Cleaned_SalesTable!G1988</f>
        <v>752.48</v>
      </c>
      <c r="U1988" s="8">
        <f>Cleaned_SalesTable!H1988</f>
        <v>0.23</v>
      </c>
      <c r="V1988" s="4" t="str">
        <f>Cleaned_SalesTable!I1988</f>
        <v>Credit Card</v>
      </c>
      <c r="W1988" s="9">
        <f>Cleaned_SalesTable!J1988</f>
        <v>2317.6383999999998</v>
      </c>
      <c r="X1988" s="9">
        <f t="shared" si="188"/>
        <v>611.67999999999995</v>
      </c>
      <c r="Y1988" s="9">
        <f t="shared" si="189"/>
        <v>1705.96</v>
      </c>
      <c r="Z1988" s="10">
        <f t="shared" si="190"/>
        <v>0.73609999999999998</v>
      </c>
      <c r="AA1988" s="4" t="str">
        <f t="shared" si="191"/>
        <v>High Value</v>
      </c>
    </row>
    <row r="1989" spans="1:27" ht="15" customHeight="1" x14ac:dyDescent="0.3">
      <c r="A1989" s="4" t="str">
        <f>Cleaned_SalesTable!A1989</f>
        <v>SALE1987</v>
      </c>
      <c r="B1989" s="26">
        <f>Cleaned_SalesTable!B1989</f>
        <v>45886</v>
      </c>
      <c r="C1989" s="4" t="str">
        <f t="shared" si="186"/>
        <v>Aug-2025</v>
      </c>
      <c r="D1989" s="24">
        <f t="shared" si="187"/>
        <v>2025</v>
      </c>
      <c r="E1989" s="4" t="str">
        <f>Cleaned_SalesTable!C1989</f>
        <v>CUST1449</v>
      </c>
      <c r="F1989" s="4" t="str">
        <f>VLOOKUP(E1989,Cleaned_CustomerTable!$A:$H,2,FALSE())</f>
        <v>William Cortez</v>
      </c>
      <c r="G1989" s="24">
        <f>VLOOKUP(E1989,Cleaned_CustomerTable!$A:$H,3,FALSE())</f>
        <v>29</v>
      </c>
      <c r="H1989" s="4" t="str">
        <f>VLOOKUP(E1989,Cleaned_CustomerTable!$A:$H,8,FALSE())</f>
        <v>Bronze</v>
      </c>
      <c r="I1989" s="4" t="str">
        <f>VLOOKUP(E1989,Cleaned_CustomerTable!$A:$H,6,FALSE())</f>
        <v>Ohio</v>
      </c>
      <c r="J1989" s="4" t="str">
        <f>Cleaned_SalesTable!D1989</f>
        <v>PROD57</v>
      </c>
      <c r="K1989" s="4" t="str">
        <f>VLOOKUP(J1989,Cleaned_ProductTable!$A:$F,2,FALSE())</f>
        <v>Foam Roller</v>
      </c>
      <c r="L1989" s="4" t="str">
        <f>VLOOKUP(J1989,Cleaned_ProductTable!$A:$F,3,FALSE())</f>
        <v>Sports</v>
      </c>
      <c r="M1989" s="4" t="str">
        <f>VLOOKUP(J1989,Cleaned_ProductTable!$A:$F,4,FALSE())</f>
        <v>Atkinson, Camacho and Oliver</v>
      </c>
      <c r="N1989" s="4">
        <f>VLOOKUP(J1989,Cleaned_ProductTable!$A:$F,5,FALSE())</f>
        <v>30.62</v>
      </c>
      <c r="O1989" s="4" t="str">
        <f>Cleaned_SalesTable!E1989</f>
        <v>STORE19</v>
      </c>
      <c r="P1989" s="4" t="str">
        <f>VLOOKUP(O1989,Cleaned_StoreTable!$A:$F,2,FALSE())</f>
        <v>Mann-Austin</v>
      </c>
      <c r="Q1989" s="4" t="str">
        <f>VLOOKUP(O1989,Cleaned_StoreTable!$A:$F,3,FALSE())</f>
        <v>East</v>
      </c>
      <c r="R1989" s="4" t="str">
        <f>VLOOKUP(O1989,Cleaned_StoreTable!$A:$F,5,FALSE())</f>
        <v>Online</v>
      </c>
      <c r="S1989" s="4">
        <f>Cleaned_SalesTable!F1989</f>
        <v>1</v>
      </c>
      <c r="T1989" s="9">
        <f>Cleaned_SalesTable!G1989</f>
        <v>120.02</v>
      </c>
      <c r="U1989" s="8">
        <f>Cleaned_SalesTable!H1989</f>
        <v>0.26</v>
      </c>
      <c r="V1989" s="4" t="str">
        <f>Cleaned_SalesTable!I1989</f>
        <v>Credit Card</v>
      </c>
      <c r="W1989" s="9">
        <f>Cleaned_SalesTable!J1989</f>
        <v>88.814800000000005</v>
      </c>
      <c r="X1989" s="9">
        <f t="shared" si="188"/>
        <v>30.62</v>
      </c>
      <c r="Y1989" s="9">
        <f t="shared" si="189"/>
        <v>58.19</v>
      </c>
      <c r="Z1989" s="10">
        <f t="shared" si="190"/>
        <v>0.6552</v>
      </c>
      <c r="AA1989" s="4" t="str">
        <f t="shared" si="191"/>
        <v>Standard</v>
      </c>
    </row>
    <row r="1990" spans="1:27" ht="15" customHeight="1" x14ac:dyDescent="0.3">
      <c r="A1990" s="4" t="str">
        <f>Cleaned_SalesTable!A1990</f>
        <v>SALE1988</v>
      </c>
      <c r="B1990" s="26">
        <f>Cleaned_SalesTable!B1990</f>
        <v>45359</v>
      </c>
      <c r="C1990" s="4" t="str">
        <f t="shared" si="186"/>
        <v>Mar-2024</v>
      </c>
      <c r="D1990" s="24">
        <f t="shared" si="187"/>
        <v>2024</v>
      </c>
      <c r="E1990" s="4" t="str">
        <f>Cleaned_SalesTable!C1990</f>
        <v>CUST1323</v>
      </c>
      <c r="F1990" s="4" t="str">
        <f>VLOOKUP(E1990,Cleaned_CustomerTable!$A:$H,2,FALSE())</f>
        <v>Kristy Dunlap</v>
      </c>
      <c r="G1990" s="24">
        <f>VLOOKUP(E1990,Cleaned_CustomerTable!$A:$H,3,FALSE())</f>
        <v>64</v>
      </c>
      <c r="H1990" s="4" t="str">
        <f>VLOOKUP(E1990,Cleaned_CustomerTable!$A:$H,8,FALSE())</f>
        <v>Platinum</v>
      </c>
      <c r="I1990" s="4" t="str">
        <f>VLOOKUP(E1990,Cleaned_CustomerTable!$A:$H,6,FALSE())</f>
        <v>North Carolina</v>
      </c>
      <c r="J1990" s="4" t="str">
        <f>Cleaned_SalesTable!D1990</f>
        <v>PROD41</v>
      </c>
      <c r="K1990" s="4" t="str">
        <f>VLOOKUP(J1990,Cleaned_ProductTable!$A:$F,2,FALSE())</f>
        <v>Yoga Exercise Mat</v>
      </c>
      <c r="L1990" s="4" t="str">
        <f>VLOOKUP(J1990,Cleaned_ProductTable!$A:$F,3,FALSE())</f>
        <v>Sports</v>
      </c>
      <c r="M1990" s="4" t="str">
        <f>VLOOKUP(J1990,Cleaned_ProductTable!$A:$F,4,FALSE())</f>
        <v>Carroll, Long and Mendoza</v>
      </c>
      <c r="N1990" s="4">
        <f>VLOOKUP(J1990,Cleaned_ProductTable!$A:$F,5,FALSE())</f>
        <v>313.26</v>
      </c>
      <c r="O1990" s="4" t="str">
        <f>Cleaned_SalesTable!E1990</f>
        <v>STORE8</v>
      </c>
      <c r="P1990" s="4" t="str">
        <f>VLOOKUP(O1990,Cleaned_StoreTable!$A:$F,2,FALSE())</f>
        <v>Bean, Jones and Park</v>
      </c>
      <c r="Q1990" s="4" t="str">
        <f>VLOOKUP(O1990,Cleaned_StoreTable!$A:$F,3,FALSE())</f>
        <v>West</v>
      </c>
      <c r="R1990" s="4" t="str">
        <f>VLOOKUP(O1990,Cleaned_StoreTable!$A:$F,5,FALSE())</f>
        <v>Online</v>
      </c>
      <c r="S1990" s="4">
        <f>Cleaned_SalesTable!F1990</f>
        <v>3</v>
      </c>
      <c r="T1990" s="9">
        <f>Cleaned_SalesTable!G1990</f>
        <v>146.71</v>
      </c>
      <c r="U1990" s="8">
        <f>Cleaned_SalesTable!H1990</f>
        <v>0.28000000000000003</v>
      </c>
      <c r="V1990" s="4" t="str">
        <f>Cleaned_SalesTable!I1990</f>
        <v>Credit Card</v>
      </c>
      <c r="W1990" s="9">
        <f>Cleaned_SalesTable!J1990</f>
        <v>316.89359999999999</v>
      </c>
      <c r="X1990" s="9">
        <f t="shared" si="188"/>
        <v>939.78</v>
      </c>
      <c r="Y1990" s="9">
        <f t="shared" si="189"/>
        <v>-622.89</v>
      </c>
      <c r="Z1990" s="10">
        <f t="shared" si="190"/>
        <v>-1.9656</v>
      </c>
      <c r="AA1990" s="4" t="str">
        <f t="shared" si="191"/>
        <v>Standard</v>
      </c>
    </row>
    <row r="1991" spans="1:27" ht="15" customHeight="1" x14ac:dyDescent="0.3">
      <c r="A1991" s="4" t="str">
        <f>Cleaned_SalesTable!A1991</f>
        <v>SALE1989</v>
      </c>
      <c r="B1991" s="26">
        <f>Cleaned_SalesTable!B1991</f>
        <v>45730</v>
      </c>
      <c r="C1991" s="4" t="str">
        <f t="shared" si="186"/>
        <v>Mar-2025</v>
      </c>
      <c r="D1991" s="24">
        <f t="shared" si="187"/>
        <v>2025</v>
      </c>
      <c r="E1991" s="4" t="str">
        <f>Cleaned_SalesTable!C1991</f>
        <v>CUST1082</v>
      </c>
      <c r="F1991" s="4" t="str">
        <f>VLOOKUP(E1991,Cleaned_CustomerTable!$A:$H,2,FALSE())</f>
        <v>George Rosario</v>
      </c>
      <c r="G1991" s="24">
        <f>VLOOKUP(E1991,Cleaned_CustomerTable!$A:$H,3,FALSE())</f>
        <v>53</v>
      </c>
      <c r="H1991" s="4" t="str">
        <f>VLOOKUP(E1991,Cleaned_CustomerTable!$A:$H,8,FALSE())</f>
        <v>Bronze</v>
      </c>
      <c r="I1991" s="4" t="str">
        <f>VLOOKUP(E1991,Cleaned_CustomerTable!$A:$H,6,FALSE())</f>
        <v>Florida</v>
      </c>
      <c r="J1991" s="4" t="str">
        <f>Cleaned_SalesTable!D1991</f>
        <v>PROD64</v>
      </c>
      <c r="K1991" s="4" t="str">
        <f>VLOOKUP(J1991,Cleaned_ProductTable!$A:$F,2,FALSE())</f>
        <v>Matte Lipstick Set</v>
      </c>
      <c r="L1991" s="4" t="str">
        <f>VLOOKUP(J1991,Cleaned_ProductTable!$A:$F,3,FALSE())</f>
        <v>Beauty</v>
      </c>
      <c r="M1991" s="4" t="str">
        <f>VLOOKUP(J1991,Cleaned_ProductTable!$A:$F,4,FALSE())</f>
        <v>Zhang Inc</v>
      </c>
      <c r="N1991" s="4">
        <f>VLOOKUP(J1991,Cleaned_ProductTable!$A:$F,5,FALSE())</f>
        <v>299.11</v>
      </c>
      <c r="O1991" s="4" t="str">
        <f>Cleaned_SalesTable!E1991</f>
        <v>STORE0</v>
      </c>
      <c r="P1991" s="4" t="str">
        <f>VLOOKUP(O1991,Cleaned_StoreTable!$A:$F,2,FALSE())</f>
        <v>Rivera-Warner</v>
      </c>
      <c r="Q1991" s="4" t="str">
        <f>VLOOKUP(O1991,Cleaned_StoreTable!$A:$F,3,FALSE())</f>
        <v>East</v>
      </c>
      <c r="R1991" s="4" t="str">
        <f>VLOOKUP(O1991,Cleaned_StoreTable!$A:$F,5,FALSE())</f>
        <v>Flagship</v>
      </c>
      <c r="S1991" s="4">
        <f>Cleaned_SalesTable!F1991</f>
        <v>2</v>
      </c>
      <c r="T1991" s="9">
        <f>Cleaned_SalesTable!G1991</f>
        <v>358.87</v>
      </c>
      <c r="U1991" s="8">
        <f>Cleaned_SalesTable!H1991</f>
        <v>0.24</v>
      </c>
      <c r="V1991" s="4" t="str">
        <f>Cleaned_SalesTable!I1991</f>
        <v>Credit Card</v>
      </c>
      <c r="W1991" s="9">
        <f>Cleaned_SalesTable!J1991</f>
        <v>545.48239999999998</v>
      </c>
      <c r="X1991" s="9">
        <f t="shared" si="188"/>
        <v>598.22</v>
      </c>
      <c r="Y1991" s="9">
        <f t="shared" si="189"/>
        <v>-52.74</v>
      </c>
      <c r="Z1991" s="10">
        <f t="shared" si="190"/>
        <v>-9.6699999999999994E-2</v>
      </c>
      <c r="AA1991" s="4" t="str">
        <f t="shared" si="191"/>
        <v>Standard</v>
      </c>
    </row>
    <row r="1992" spans="1:27" ht="15" customHeight="1" x14ac:dyDescent="0.3">
      <c r="A1992" s="4" t="str">
        <f>Cleaned_SalesTable!A1992</f>
        <v>SALE1990</v>
      </c>
      <c r="B1992" s="26">
        <f>Cleaned_SalesTable!B1992</f>
        <v>45456</v>
      </c>
      <c r="C1992" s="4" t="str">
        <f t="shared" si="186"/>
        <v>Jun-2024</v>
      </c>
      <c r="D1992" s="24">
        <f t="shared" si="187"/>
        <v>2024</v>
      </c>
      <c r="E1992" s="4" t="str">
        <f>Cleaned_SalesTable!C1992</f>
        <v>CUST1241</v>
      </c>
      <c r="F1992" s="4" t="str">
        <f>VLOOKUP(E1992,Cleaned_CustomerTable!$A:$H,2,FALSE())</f>
        <v>Mr. William Horton</v>
      </c>
      <c r="G1992" s="24">
        <f>VLOOKUP(E1992,Cleaned_CustomerTable!$A:$H,3,FALSE())</f>
        <v>31</v>
      </c>
      <c r="H1992" s="4" t="str">
        <f>VLOOKUP(E1992,Cleaned_CustomerTable!$A:$H,8,FALSE())</f>
        <v>Platinum</v>
      </c>
      <c r="I1992" s="4" t="str">
        <f>VLOOKUP(E1992,Cleaned_CustomerTable!$A:$H,6,FALSE())</f>
        <v>Virginia</v>
      </c>
      <c r="J1992" s="4" t="str">
        <f>Cleaned_SalesTable!D1992</f>
        <v>PROD52</v>
      </c>
      <c r="K1992" s="4" t="str">
        <f>VLOOKUP(J1992,Cleaned_ProductTable!$A:$F,2,FALSE())</f>
        <v>Rugby Ball</v>
      </c>
      <c r="L1992" s="4" t="str">
        <f>VLOOKUP(J1992,Cleaned_ProductTable!$A:$F,3,FALSE())</f>
        <v>Sports</v>
      </c>
      <c r="M1992" s="4" t="str">
        <f>VLOOKUP(J1992,Cleaned_ProductTable!$A:$F,4,FALSE())</f>
        <v>Harris Inc</v>
      </c>
      <c r="N1992" s="4">
        <f>VLOOKUP(J1992,Cleaned_ProductTable!$A:$F,5,FALSE())</f>
        <v>212.26</v>
      </c>
      <c r="O1992" s="4" t="str">
        <f>Cleaned_SalesTable!E1992</f>
        <v>STORE3</v>
      </c>
      <c r="P1992" s="4" t="str">
        <f>VLOOKUP(O1992,Cleaned_StoreTable!$A:$F,2,FALSE())</f>
        <v>Johnson-Wright</v>
      </c>
      <c r="Q1992" s="4" t="str">
        <f>VLOOKUP(O1992,Cleaned_StoreTable!$A:$F,3,FALSE())</f>
        <v>North</v>
      </c>
      <c r="R1992" s="4" t="str">
        <f>VLOOKUP(O1992,Cleaned_StoreTable!$A:$F,5,FALSE())</f>
        <v>Outlet</v>
      </c>
      <c r="S1992" s="4">
        <f>Cleaned_SalesTable!F1992</f>
        <v>4</v>
      </c>
      <c r="T1992" s="9">
        <f>Cleaned_SalesTable!G1992</f>
        <v>212.75</v>
      </c>
      <c r="U1992" s="8">
        <f>Cleaned_SalesTable!H1992</f>
        <v>0.11</v>
      </c>
      <c r="V1992" s="4" t="str">
        <f>Cleaned_SalesTable!I1992</f>
        <v>COD</v>
      </c>
      <c r="W1992" s="9">
        <f>Cleaned_SalesTable!J1992</f>
        <v>757.39</v>
      </c>
      <c r="X1992" s="9">
        <f t="shared" si="188"/>
        <v>849.04</v>
      </c>
      <c r="Y1992" s="9">
        <f t="shared" si="189"/>
        <v>-91.65</v>
      </c>
      <c r="Z1992" s="10">
        <f t="shared" si="190"/>
        <v>-0.121</v>
      </c>
      <c r="AA1992" s="4" t="str">
        <f t="shared" si="191"/>
        <v>Standard</v>
      </c>
    </row>
    <row r="1993" spans="1:27" ht="15" customHeight="1" x14ac:dyDescent="0.3">
      <c r="A1993" s="4" t="str">
        <f>Cleaned_SalesTable!A1993</f>
        <v>SALE1991</v>
      </c>
      <c r="B1993" s="26">
        <f>Cleaned_SalesTable!B1993</f>
        <v>45450</v>
      </c>
      <c r="C1993" s="4" t="str">
        <f t="shared" si="186"/>
        <v>Jun-2024</v>
      </c>
      <c r="D1993" s="24">
        <f t="shared" si="187"/>
        <v>2024</v>
      </c>
      <c r="E1993" s="4" t="str">
        <f>Cleaned_SalesTable!C1993</f>
        <v>CUST1327</v>
      </c>
      <c r="F1993" s="4" t="str">
        <f>VLOOKUP(E1993,Cleaned_CustomerTable!$A:$H,2,FALSE())</f>
        <v>Reginald Willis</v>
      </c>
      <c r="G1993" s="24">
        <f>VLOOKUP(E1993,Cleaned_CustomerTable!$A:$H,3,FALSE())</f>
        <v>62</v>
      </c>
      <c r="H1993" s="4" t="str">
        <f>VLOOKUP(E1993,Cleaned_CustomerTable!$A:$H,8,FALSE())</f>
        <v>Bronze</v>
      </c>
      <c r="I1993" s="4" t="str">
        <f>VLOOKUP(E1993,Cleaned_CustomerTable!$A:$H,6,FALSE())</f>
        <v>New York</v>
      </c>
      <c r="J1993" s="4" t="str">
        <f>Cleaned_SalesTable!D1993</f>
        <v>PROD45</v>
      </c>
      <c r="K1993" s="4" t="str">
        <f>VLOOKUP(J1993,Cleaned_ProductTable!$A:$F,2,FALSE())</f>
        <v>High-Grip Football</v>
      </c>
      <c r="L1993" s="4" t="str">
        <f>VLOOKUP(J1993,Cleaned_ProductTable!$A:$F,3,FALSE())</f>
        <v>Sports</v>
      </c>
      <c r="M1993" s="4" t="str">
        <f>VLOOKUP(J1993,Cleaned_ProductTable!$A:$F,4,FALSE())</f>
        <v>Bridges, Banks and Cummings</v>
      </c>
      <c r="N1993" s="4">
        <f>VLOOKUP(J1993,Cleaned_ProductTable!$A:$F,5,FALSE())</f>
        <v>318.91000000000003</v>
      </c>
      <c r="O1993" s="4" t="str">
        <f>Cleaned_SalesTable!E1993</f>
        <v>STORE11</v>
      </c>
      <c r="P1993" s="4" t="str">
        <f>VLOOKUP(O1993,Cleaned_StoreTable!$A:$F,2,FALSE())</f>
        <v>Aguirre-Keller</v>
      </c>
      <c r="Q1993" s="4" t="str">
        <f>VLOOKUP(O1993,Cleaned_StoreTable!$A:$F,3,FALSE())</f>
        <v>South</v>
      </c>
      <c r="R1993" s="4" t="str">
        <f>VLOOKUP(O1993,Cleaned_StoreTable!$A:$F,5,FALSE())</f>
        <v>Online</v>
      </c>
      <c r="S1993" s="4">
        <f>Cleaned_SalesTable!F1993</f>
        <v>1</v>
      </c>
      <c r="T1993" s="9">
        <f>Cleaned_SalesTable!G1993</f>
        <v>183.47</v>
      </c>
      <c r="U1993" s="8">
        <f>Cleaned_SalesTable!H1993</f>
        <v>0.17</v>
      </c>
      <c r="V1993" s="4" t="str">
        <f>Cleaned_SalesTable!I1993</f>
        <v>PayPal</v>
      </c>
      <c r="W1993" s="9">
        <f>Cleaned_SalesTable!J1993</f>
        <v>152.2801</v>
      </c>
      <c r="X1993" s="9">
        <f t="shared" si="188"/>
        <v>318.91000000000003</v>
      </c>
      <c r="Y1993" s="9">
        <f t="shared" si="189"/>
        <v>-166.63</v>
      </c>
      <c r="Z1993" s="10">
        <f t="shared" si="190"/>
        <v>-1.0942000000000001</v>
      </c>
      <c r="AA1993" s="4" t="str">
        <f t="shared" si="191"/>
        <v>Standard</v>
      </c>
    </row>
    <row r="1994" spans="1:27" ht="15" customHeight="1" x14ac:dyDescent="0.3">
      <c r="A1994" s="4" t="str">
        <f>Cleaned_SalesTable!A1994</f>
        <v>SALE1992</v>
      </c>
      <c r="B1994" s="26">
        <f>Cleaned_SalesTable!B1994</f>
        <v>45493</v>
      </c>
      <c r="C1994" s="4" t="str">
        <f t="shared" si="186"/>
        <v>Jul-2024</v>
      </c>
      <c r="D1994" s="24">
        <f t="shared" si="187"/>
        <v>2024</v>
      </c>
      <c r="E1994" s="4" t="str">
        <f>Cleaned_SalesTable!C1994</f>
        <v>CUST1068</v>
      </c>
      <c r="F1994" s="4" t="str">
        <f>VLOOKUP(E1994,Cleaned_CustomerTable!$A:$H,2,FALSE())</f>
        <v>Mr. Mark Beasley</v>
      </c>
      <c r="G1994" s="24">
        <f>VLOOKUP(E1994,Cleaned_CustomerTable!$A:$H,3,FALSE())</f>
        <v>24</v>
      </c>
      <c r="H1994" s="4" t="str">
        <f>VLOOKUP(E1994,Cleaned_CustomerTable!$A:$H,8,FALSE())</f>
        <v>Silver</v>
      </c>
      <c r="I1994" s="4" t="str">
        <f>VLOOKUP(E1994,Cleaned_CustomerTable!$A:$H,6,FALSE())</f>
        <v>Indiana</v>
      </c>
      <c r="J1994" s="4" t="str">
        <f>Cleaned_SalesTable!D1994</f>
        <v>PROD89</v>
      </c>
      <c r="K1994" s="4" t="str">
        <f>VLOOKUP(J1994,Cleaned_ProductTable!$A:$F,2,FALSE())</f>
        <v>Face Foundation Kit</v>
      </c>
      <c r="L1994" s="4" t="str">
        <f>VLOOKUP(J1994,Cleaned_ProductTable!$A:$F,3,FALSE())</f>
        <v>Beauty</v>
      </c>
      <c r="M1994" s="4" t="str">
        <f>VLOOKUP(J1994,Cleaned_ProductTable!$A:$F,4,FALSE())</f>
        <v>Taylor-Elliott</v>
      </c>
      <c r="N1994" s="4">
        <f>VLOOKUP(J1994,Cleaned_ProductTable!$A:$F,5,FALSE())</f>
        <v>183.04</v>
      </c>
      <c r="O1994" s="4" t="str">
        <f>Cleaned_SalesTable!E1994</f>
        <v>STORE15</v>
      </c>
      <c r="P1994" s="4" t="str">
        <f>VLOOKUP(O1994,Cleaned_StoreTable!$A:$F,2,FALSE())</f>
        <v>Shelton PLC</v>
      </c>
      <c r="Q1994" s="4" t="str">
        <f>VLOOKUP(O1994,Cleaned_StoreTable!$A:$F,3,FALSE())</f>
        <v>North</v>
      </c>
      <c r="R1994" s="4" t="str">
        <f>VLOOKUP(O1994,Cleaned_StoreTable!$A:$F,5,FALSE())</f>
        <v>Flagship</v>
      </c>
      <c r="S1994" s="4">
        <f>Cleaned_SalesTable!F1994</f>
        <v>4</v>
      </c>
      <c r="T1994" s="9">
        <f>Cleaned_SalesTable!G1994</f>
        <v>569.98</v>
      </c>
      <c r="U1994" s="8">
        <f>Cleaned_SalesTable!H1994</f>
        <v>0.23</v>
      </c>
      <c r="V1994" s="4" t="str">
        <f>Cleaned_SalesTable!I1994</f>
        <v>Credit Card</v>
      </c>
      <c r="W1994" s="9">
        <f>Cleaned_SalesTable!J1994</f>
        <v>1755.5383999999999</v>
      </c>
      <c r="X1994" s="9">
        <f t="shared" si="188"/>
        <v>732.16</v>
      </c>
      <c r="Y1994" s="9">
        <f t="shared" si="189"/>
        <v>1023.38</v>
      </c>
      <c r="Z1994" s="10">
        <f t="shared" si="190"/>
        <v>0.58289999999999997</v>
      </c>
      <c r="AA1994" s="4" t="str">
        <f t="shared" si="191"/>
        <v>High Value</v>
      </c>
    </row>
    <row r="1995" spans="1:27" ht="15" customHeight="1" x14ac:dyDescent="0.3">
      <c r="A1995" s="4" t="str">
        <f>Cleaned_SalesTable!A1995</f>
        <v>SALE1993</v>
      </c>
      <c r="B1995" s="26">
        <f>Cleaned_SalesTable!B1995</f>
        <v>45274</v>
      </c>
      <c r="C1995" s="4" t="str">
        <f t="shared" si="186"/>
        <v>Dec-2023</v>
      </c>
      <c r="D1995" s="24">
        <f t="shared" si="187"/>
        <v>2023</v>
      </c>
      <c r="E1995" s="4" t="str">
        <f>Cleaned_SalesTable!C1995</f>
        <v>CUST1472</v>
      </c>
      <c r="F1995" s="4" t="str">
        <f>VLOOKUP(E1995,Cleaned_CustomerTable!$A:$H,2,FALSE())</f>
        <v>Philip Mendoza</v>
      </c>
      <c r="G1995" s="24">
        <f>VLOOKUP(E1995,Cleaned_CustomerTable!$A:$H,3,FALSE())</f>
        <v>42</v>
      </c>
      <c r="H1995" s="4" t="str">
        <f>VLOOKUP(E1995,Cleaned_CustomerTable!$A:$H,8,FALSE())</f>
        <v>Silver</v>
      </c>
      <c r="I1995" s="4" t="str">
        <f>VLOOKUP(E1995,Cleaned_CustomerTable!$A:$H,6,FALSE())</f>
        <v>Massachusetts</v>
      </c>
      <c r="J1995" s="4" t="str">
        <f>Cleaned_SalesTable!D1995</f>
        <v>PROD21</v>
      </c>
      <c r="K1995" s="4" t="str">
        <f>VLOOKUP(J1995,Cleaned_ProductTable!$A:$F,2,FALSE())</f>
        <v>Multi-Purpose Storage Box</v>
      </c>
      <c r="L1995" s="4" t="str">
        <f>VLOOKUP(J1995,Cleaned_ProductTable!$A:$F,3,FALSE())</f>
        <v>Home</v>
      </c>
      <c r="M1995" s="4" t="str">
        <f>VLOOKUP(J1995,Cleaned_ProductTable!$A:$F,4,FALSE())</f>
        <v>Gardner-Montes</v>
      </c>
      <c r="N1995" s="4">
        <f>VLOOKUP(J1995,Cleaned_ProductTable!$A:$F,5,FALSE())</f>
        <v>123.46</v>
      </c>
      <c r="O1995" s="4" t="str">
        <f>Cleaned_SalesTable!E1995</f>
        <v>STORE12</v>
      </c>
      <c r="P1995" s="4" t="str">
        <f>VLOOKUP(O1995,Cleaned_StoreTable!$A:$F,2,FALSE())</f>
        <v>Thomas, Bridges and Harris</v>
      </c>
      <c r="Q1995" s="4" t="str">
        <f>VLOOKUP(O1995,Cleaned_StoreTable!$A:$F,3,FALSE())</f>
        <v>North</v>
      </c>
      <c r="R1995" s="4" t="str">
        <f>VLOOKUP(O1995,Cleaned_StoreTable!$A:$F,5,FALSE())</f>
        <v>Online</v>
      </c>
      <c r="S1995" s="4">
        <f>Cleaned_SalesTable!F1995</f>
        <v>3</v>
      </c>
      <c r="T1995" s="9">
        <f>Cleaned_SalesTable!G1995</f>
        <v>984.12</v>
      </c>
      <c r="U1995" s="8">
        <f>Cleaned_SalesTable!H1995</f>
        <v>0.27</v>
      </c>
      <c r="V1995" s="4" t="str">
        <f>Cleaned_SalesTable!I1995</f>
        <v>Credit Card</v>
      </c>
      <c r="W1995" s="9">
        <f>Cleaned_SalesTable!J1995</f>
        <v>2155.2228</v>
      </c>
      <c r="X1995" s="9">
        <f t="shared" si="188"/>
        <v>370.38</v>
      </c>
      <c r="Y1995" s="9">
        <f t="shared" si="189"/>
        <v>1784.84</v>
      </c>
      <c r="Z1995" s="10">
        <f t="shared" si="190"/>
        <v>0.82809999999999995</v>
      </c>
      <c r="AA1995" s="4" t="str">
        <f t="shared" si="191"/>
        <v>High Value</v>
      </c>
    </row>
    <row r="1996" spans="1:27" ht="15" customHeight="1" x14ac:dyDescent="0.3">
      <c r="A1996" s="4" t="str">
        <f>Cleaned_SalesTable!A1996</f>
        <v>SALE1994</v>
      </c>
      <c r="B1996" s="26">
        <f>Cleaned_SalesTable!B1996</f>
        <v>45844</v>
      </c>
      <c r="C1996" s="4" t="str">
        <f t="shared" si="186"/>
        <v>Jul-2025</v>
      </c>
      <c r="D1996" s="24">
        <f t="shared" si="187"/>
        <v>2025</v>
      </c>
      <c r="E1996" s="4" t="str">
        <f>Cleaned_SalesTable!C1996</f>
        <v>CUST1473</v>
      </c>
      <c r="F1996" s="4" t="str">
        <f>VLOOKUP(E1996,Cleaned_CustomerTable!$A:$H,2,FALSE())</f>
        <v>Laura Mathews</v>
      </c>
      <c r="G1996" s="24">
        <f>VLOOKUP(E1996,Cleaned_CustomerTable!$A:$H,3,FALSE())</f>
        <v>53</v>
      </c>
      <c r="H1996" s="4" t="str">
        <f>VLOOKUP(E1996,Cleaned_CustomerTable!$A:$H,8,FALSE())</f>
        <v>Bronze</v>
      </c>
      <c r="I1996" s="4" t="str">
        <f>VLOOKUP(E1996,Cleaned_CustomerTable!$A:$H,6,FALSE())</f>
        <v>Wisconsin</v>
      </c>
      <c r="J1996" s="4" t="str">
        <f>Cleaned_SalesTable!D1996</f>
        <v>PROD84</v>
      </c>
      <c r="K1996" s="4" t="str">
        <f>VLOOKUP(J1996,Cleaned_ProductTable!$A:$F,2,FALSE())</f>
        <v>Wooden Bookshelf</v>
      </c>
      <c r="L1996" s="4" t="str">
        <f>VLOOKUP(J1996,Cleaned_ProductTable!$A:$F,3,FALSE())</f>
        <v>Home</v>
      </c>
      <c r="M1996" s="4" t="str">
        <f>VLOOKUP(J1996,Cleaned_ProductTable!$A:$F,4,FALSE())</f>
        <v>Collins-Stephenson</v>
      </c>
      <c r="N1996" s="4">
        <f>VLOOKUP(J1996,Cleaned_ProductTable!$A:$F,5,FALSE())</f>
        <v>388.46</v>
      </c>
      <c r="O1996" s="4" t="str">
        <f>Cleaned_SalesTable!E1996</f>
        <v>STORE8</v>
      </c>
      <c r="P1996" s="4" t="str">
        <f>VLOOKUP(O1996,Cleaned_StoreTable!$A:$F,2,FALSE())</f>
        <v>Bean, Jones and Park</v>
      </c>
      <c r="Q1996" s="4" t="str">
        <f>VLOOKUP(O1996,Cleaned_StoreTable!$A:$F,3,FALSE())</f>
        <v>West</v>
      </c>
      <c r="R1996" s="4" t="str">
        <f>VLOOKUP(O1996,Cleaned_StoreTable!$A:$F,5,FALSE())</f>
        <v>Online</v>
      </c>
      <c r="S1996" s="4">
        <f>Cleaned_SalesTable!F1996</f>
        <v>1</v>
      </c>
      <c r="T1996" s="9">
        <f>Cleaned_SalesTable!G1996</f>
        <v>905.23</v>
      </c>
      <c r="U1996" s="8">
        <f>Cleaned_SalesTable!H1996</f>
        <v>0</v>
      </c>
      <c r="V1996" s="4" t="str">
        <f>Cleaned_SalesTable!I1996</f>
        <v>Credit Card</v>
      </c>
      <c r="W1996" s="9">
        <f>Cleaned_SalesTable!J1996</f>
        <v>905.23</v>
      </c>
      <c r="X1996" s="9">
        <f t="shared" si="188"/>
        <v>388.46</v>
      </c>
      <c r="Y1996" s="9">
        <f t="shared" si="189"/>
        <v>516.77</v>
      </c>
      <c r="Z1996" s="10">
        <f t="shared" si="190"/>
        <v>0.57089999999999996</v>
      </c>
      <c r="AA1996" s="4" t="str">
        <f t="shared" si="191"/>
        <v>Standard</v>
      </c>
    </row>
    <row r="1997" spans="1:27" ht="15" customHeight="1" x14ac:dyDescent="0.3">
      <c r="A1997" s="4" t="str">
        <f>Cleaned_SalesTable!A1997</f>
        <v>SALE1995</v>
      </c>
      <c r="B1997" s="26">
        <f>Cleaned_SalesTable!B1997</f>
        <v>45264</v>
      </c>
      <c r="C1997" s="4" t="str">
        <f t="shared" si="186"/>
        <v>Dec-2023</v>
      </c>
      <c r="D1997" s="24">
        <f t="shared" si="187"/>
        <v>2023</v>
      </c>
      <c r="E1997" s="4" t="str">
        <f>Cleaned_SalesTable!C1997</f>
        <v>CUST1186</v>
      </c>
      <c r="F1997" s="4" t="str">
        <f>VLOOKUP(E1997,Cleaned_CustomerTable!$A:$H,2,FALSE())</f>
        <v>Jennifer Pruitt</v>
      </c>
      <c r="G1997" s="24">
        <f>VLOOKUP(E1997,Cleaned_CustomerTable!$A:$H,3,FALSE())</f>
        <v>53</v>
      </c>
      <c r="H1997" s="4" t="str">
        <f>VLOOKUP(E1997,Cleaned_CustomerTable!$A:$H,8,FALSE())</f>
        <v>Silver</v>
      </c>
      <c r="I1997" s="4" t="str">
        <f>VLOOKUP(E1997,Cleaned_CustomerTable!$A:$H,6,FALSE())</f>
        <v>Missouri</v>
      </c>
      <c r="J1997" s="4" t="str">
        <f>Cleaned_SalesTable!D1997</f>
        <v>PROD99</v>
      </c>
      <c r="K1997" s="4" t="str">
        <f>VLOOKUP(J1997,Cleaned_ProductTable!$A:$F,2,FALSE())</f>
        <v>Stainless Steel Cookware Set</v>
      </c>
      <c r="L1997" s="4" t="str">
        <f>VLOOKUP(J1997,Cleaned_ProductTable!$A:$F,3,FALSE())</f>
        <v>Home</v>
      </c>
      <c r="M1997" s="4" t="str">
        <f>VLOOKUP(J1997,Cleaned_ProductTable!$A:$F,4,FALSE())</f>
        <v>Campbell Ltd</v>
      </c>
      <c r="N1997" s="4">
        <f>VLOOKUP(J1997,Cleaned_ProductTable!$A:$F,5,FALSE())</f>
        <v>201.41</v>
      </c>
      <c r="O1997" s="4" t="str">
        <f>Cleaned_SalesTable!E1997</f>
        <v>STORE19</v>
      </c>
      <c r="P1997" s="4" t="str">
        <f>VLOOKUP(O1997,Cleaned_StoreTable!$A:$F,2,FALSE())</f>
        <v>Mann-Austin</v>
      </c>
      <c r="Q1997" s="4" t="str">
        <f>VLOOKUP(O1997,Cleaned_StoreTable!$A:$F,3,FALSE())</f>
        <v>East</v>
      </c>
      <c r="R1997" s="4" t="str">
        <f>VLOOKUP(O1997,Cleaned_StoreTable!$A:$F,5,FALSE())</f>
        <v>Online</v>
      </c>
      <c r="S1997" s="4">
        <f>Cleaned_SalesTable!F1997</f>
        <v>3</v>
      </c>
      <c r="T1997" s="9">
        <f>Cleaned_SalesTable!G1997</f>
        <v>112.77</v>
      </c>
      <c r="U1997" s="8">
        <f>Cleaned_SalesTable!H1997</f>
        <v>0.19</v>
      </c>
      <c r="V1997" s="4" t="str">
        <f>Cleaned_SalesTable!I1997</f>
        <v>Credit Card</v>
      </c>
      <c r="W1997" s="9">
        <f>Cleaned_SalesTable!J1997</f>
        <v>274.03109999999998</v>
      </c>
      <c r="X1997" s="9">
        <f t="shared" si="188"/>
        <v>604.23</v>
      </c>
      <c r="Y1997" s="9">
        <f t="shared" si="189"/>
        <v>-330.2</v>
      </c>
      <c r="Z1997" s="10">
        <f t="shared" si="190"/>
        <v>-1.2050000000000001</v>
      </c>
      <c r="AA1997" s="4" t="str">
        <f t="shared" si="191"/>
        <v>Standard</v>
      </c>
    </row>
    <row r="1998" spans="1:27" ht="15" customHeight="1" x14ac:dyDescent="0.3">
      <c r="A1998" s="4" t="str">
        <f>Cleaned_SalesTable!A1998</f>
        <v>SALE1996</v>
      </c>
      <c r="B1998" s="26">
        <f>Cleaned_SalesTable!B1998</f>
        <v>45773</v>
      </c>
      <c r="C1998" s="4" t="str">
        <f t="shared" si="186"/>
        <v>Apr-2025</v>
      </c>
      <c r="D1998" s="24">
        <f t="shared" si="187"/>
        <v>2025</v>
      </c>
      <c r="E1998" s="4" t="str">
        <f>Cleaned_SalesTable!C1998</f>
        <v>CUST1161</v>
      </c>
      <c r="F1998" s="4" t="str">
        <f>VLOOKUP(E1998,Cleaned_CustomerTable!$A:$H,2,FALSE())</f>
        <v>Cynthia Morris</v>
      </c>
      <c r="G1998" s="24">
        <f>VLOOKUP(E1998,Cleaned_CustomerTable!$A:$H,3,FALSE())</f>
        <v>18</v>
      </c>
      <c r="H1998" s="4" t="str">
        <f>VLOOKUP(E1998,Cleaned_CustomerTable!$A:$H,8,FALSE())</f>
        <v>Silver</v>
      </c>
      <c r="I1998" s="4" t="str">
        <f>VLOOKUP(E1998,Cleaned_CustomerTable!$A:$H,6,FALSE())</f>
        <v>Arizona</v>
      </c>
      <c r="J1998" s="4" t="str">
        <f>Cleaned_SalesTable!D1998</f>
        <v>PROD35</v>
      </c>
      <c r="K1998" s="4" t="str">
        <f>VLOOKUP(J1998,Cleaned_ProductTable!$A:$F,2,FALSE())</f>
        <v>Bedroom Table Lamp</v>
      </c>
      <c r="L1998" s="4" t="str">
        <f>VLOOKUP(J1998,Cleaned_ProductTable!$A:$F,3,FALSE())</f>
        <v>Home</v>
      </c>
      <c r="M1998" s="4" t="str">
        <f>VLOOKUP(J1998,Cleaned_ProductTable!$A:$F,4,FALSE())</f>
        <v>Jones LLC</v>
      </c>
      <c r="N1998" s="4">
        <f>VLOOKUP(J1998,Cleaned_ProductTable!$A:$F,5,FALSE())</f>
        <v>382.22</v>
      </c>
      <c r="O1998" s="4" t="str">
        <f>Cleaned_SalesTable!E1998</f>
        <v>STORE8</v>
      </c>
      <c r="P1998" s="4" t="str">
        <f>VLOOKUP(O1998,Cleaned_StoreTable!$A:$F,2,FALSE())</f>
        <v>Bean, Jones and Park</v>
      </c>
      <c r="Q1998" s="4" t="str">
        <f>VLOOKUP(O1998,Cleaned_StoreTable!$A:$F,3,FALSE())</f>
        <v>West</v>
      </c>
      <c r="R1998" s="4" t="str">
        <f>VLOOKUP(O1998,Cleaned_StoreTable!$A:$F,5,FALSE())</f>
        <v>Online</v>
      </c>
      <c r="S1998" s="4">
        <f>Cleaned_SalesTable!F1998</f>
        <v>3</v>
      </c>
      <c r="T1998" s="9">
        <f>Cleaned_SalesTable!G1998</f>
        <v>875.99</v>
      </c>
      <c r="U1998" s="8">
        <f>Cleaned_SalesTable!H1998</f>
        <v>0.09</v>
      </c>
      <c r="V1998" s="4" t="str">
        <f>Cleaned_SalesTable!I1998</f>
        <v>PayPal</v>
      </c>
      <c r="W1998" s="9">
        <f>Cleaned_SalesTable!J1998</f>
        <v>2391.4526999999998</v>
      </c>
      <c r="X1998" s="9">
        <f t="shared" si="188"/>
        <v>1146.6600000000001</v>
      </c>
      <c r="Y1998" s="9">
        <f t="shared" si="189"/>
        <v>1244.79</v>
      </c>
      <c r="Z1998" s="10">
        <f t="shared" si="190"/>
        <v>0.52049999999999996</v>
      </c>
      <c r="AA1998" s="4" t="str">
        <f t="shared" si="191"/>
        <v>High Value</v>
      </c>
    </row>
    <row r="1999" spans="1:27" ht="15" customHeight="1" x14ac:dyDescent="0.3">
      <c r="A1999" s="4" t="str">
        <f>Cleaned_SalesTable!A1999</f>
        <v>SALE1997</v>
      </c>
      <c r="B1999" s="26">
        <f>Cleaned_SalesTable!B1999</f>
        <v>45460</v>
      </c>
      <c r="C1999" s="4" t="str">
        <f t="shared" si="186"/>
        <v>Jun-2024</v>
      </c>
      <c r="D1999" s="24">
        <f t="shared" si="187"/>
        <v>2024</v>
      </c>
      <c r="E1999" s="4" t="str">
        <f>Cleaned_SalesTable!C1999</f>
        <v>CUST1128</v>
      </c>
      <c r="F1999" s="4" t="str">
        <f>VLOOKUP(E1999,Cleaned_CustomerTable!$A:$H,2,FALSE())</f>
        <v>Susan Mcdonald</v>
      </c>
      <c r="G1999" s="24">
        <f>VLOOKUP(E1999,Cleaned_CustomerTable!$A:$H,3,FALSE())</f>
        <v>45</v>
      </c>
      <c r="H1999" s="4" t="str">
        <f>VLOOKUP(E1999,Cleaned_CustomerTable!$A:$H,8,FALSE())</f>
        <v>Silver</v>
      </c>
      <c r="I1999" s="4" t="str">
        <f>VLOOKUP(E1999,Cleaned_CustomerTable!$A:$H,6,FALSE())</f>
        <v>Arkansas</v>
      </c>
      <c r="J1999" s="4" t="str">
        <f>Cleaned_SalesTable!D1999</f>
        <v>PROD89</v>
      </c>
      <c r="K1999" s="4" t="str">
        <f>VLOOKUP(J1999,Cleaned_ProductTable!$A:$F,2,FALSE())</f>
        <v>Face Foundation Kit</v>
      </c>
      <c r="L1999" s="4" t="str">
        <f>VLOOKUP(J1999,Cleaned_ProductTable!$A:$F,3,FALSE())</f>
        <v>Beauty</v>
      </c>
      <c r="M1999" s="4" t="str">
        <f>VLOOKUP(J1999,Cleaned_ProductTable!$A:$F,4,FALSE())</f>
        <v>Taylor-Elliott</v>
      </c>
      <c r="N1999" s="4">
        <f>VLOOKUP(J1999,Cleaned_ProductTable!$A:$F,5,FALSE())</f>
        <v>183.04</v>
      </c>
      <c r="O1999" s="4" t="str">
        <f>Cleaned_SalesTable!E1999</f>
        <v>STORE10</v>
      </c>
      <c r="P1999" s="4" t="str">
        <f>VLOOKUP(O1999,Cleaned_StoreTable!$A:$F,2,FALSE())</f>
        <v>Hill, Wagner and Ballard</v>
      </c>
      <c r="Q1999" s="4" t="str">
        <f>VLOOKUP(O1999,Cleaned_StoreTable!$A:$F,3,FALSE())</f>
        <v>East</v>
      </c>
      <c r="R1999" s="4" t="str">
        <f>VLOOKUP(O1999,Cleaned_StoreTable!$A:$F,5,FALSE())</f>
        <v>Online</v>
      </c>
      <c r="S1999" s="4">
        <f>Cleaned_SalesTable!F1999</f>
        <v>2</v>
      </c>
      <c r="T1999" s="9">
        <f>Cleaned_SalesTable!G1999</f>
        <v>685.31</v>
      </c>
      <c r="U1999" s="8">
        <f>Cleaned_SalesTable!H1999</f>
        <v>0.26</v>
      </c>
      <c r="V1999" s="4" t="str">
        <f>Cleaned_SalesTable!I1999</f>
        <v>PayPal</v>
      </c>
      <c r="W1999" s="9">
        <f>Cleaned_SalesTable!J1999</f>
        <v>1014.2588</v>
      </c>
      <c r="X1999" s="9">
        <f t="shared" si="188"/>
        <v>366.08</v>
      </c>
      <c r="Y1999" s="9">
        <f t="shared" si="189"/>
        <v>648.17999999999995</v>
      </c>
      <c r="Z1999" s="10">
        <f t="shared" si="190"/>
        <v>0.6391</v>
      </c>
      <c r="AA1999" s="4" t="str">
        <f t="shared" si="191"/>
        <v>Standard</v>
      </c>
    </row>
    <row r="2000" spans="1:27" ht="15" customHeight="1" x14ac:dyDescent="0.3">
      <c r="A2000" s="4" t="str">
        <f>Cleaned_SalesTable!A2000</f>
        <v>SALE1998</v>
      </c>
      <c r="B2000" s="26">
        <f>Cleaned_SalesTable!B2000</f>
        <v>45607</v>
      </c>
      <c r="C2000" s="4" t="str">
        <f t="shared" si="186"/>
        <v>Nov-2024</v>
      </c>
      <c r="D2000" s="24">
        <f t="shared" si="187"/>
        <v>2024</v>
      </c>
      <c r="E2000" s="4" t="str">
        <f>Cleaned_SalesTable!C2000</f>
        <v>CUST1052</v>
      </c>
      <c r="F2000" s="4" t="str">
        <f>VLOOKUP(E2000,Cleaned_CustomerTable!$A:$H,2,FALSE())</f>
        <v>Debra Liu</v>
      </c>
      <c r="G2000" s="24">
        <f>VLOOKUP(E2000,Cleaned_CustomerTable!$A:$H,3,FALSE())</f>
        <v>55</v>
      </c>
      <c r="H2000" s="4" t="str">
        <f>VLOOKUP(E2000,Cleaned_CustomerTable!$A:$H,8,FALSE())</f>
        <v>Bronze</v>
      </c>
      <c r="I2000" s="4" t="str">
        <f>VLOOKUP(E2000,Cleaned_CustomerTable!$A:$H,6,FALSE())</f>
        <v>Minnesota</v>
      </c>
      <c r="J2000" s="4" t="str">
        <f>Cleaned_SalesTable!D2000</f>
        <v>PROD61</v>
      </c>
      <c r="K2000" s="4" t="str">
        <f>VLOOKUP(J2000,Cleaned_ProductTable!$A:$F,2,FALSE())</f>
        <v>Tennis Ball 3-Pack</v>
      </c>
      <c r="L2000" s="4" t="str">
        <f>VLOOKUP(J2000,Cleaned_ProductTable!$A:$F,3,FALSE())</f>
        <v>Sports</v>
      </c>
      <c r="M2000" s="4" t="str">
        <f>VLOOKUP(J2000,Cleaned_ProductTable!$A:$F,4,FALSE())</f>
        <v>Lopez LLC</v>
      </c>
      <c r="N2000" s="4">
        <f>VLOOKUP(J2000,Cleaned_ProductTable!$A:$F,5,FALSE())</f>
        <v>103.45</v>
      </c>
      <c r="O2000" s="4" t="str">
        <f>Cleaned_SalesTable!E2000</f>
        <v>STORE11</v>
      </c>
      <c r="P2000" s="4" t="str">
        <f>VLOOKUP(O2000,Cleaned_StoreTable!$A:$F,2,FALSE())</f>
        <v>Aguirre-Keller</v>
      </c>
      <c r="Q2000" s="4" t="str">
        <f>VLOOKUP(O2000,Cleaned_StoreTable!$A:$F,3,FALSE())</f>
        <v>South</v>
      </c>
      <c r="R2000" s="4" t="str">
        <f>VLOOKUP(O2000,Cleaned_StoreTable!$A:$F,5,FALSE())</f>
        <v>Online</v>
      </c>
      <c r="S2000" s="4">
        <f>Cleaned_SalesTable!F2000</f>
        <v>3</v>
      </c>
      <c r="T2000" s="9">
        <f>Cleaned_SalesTable!G2000</f>
        <v>945.37</v>
      </c>
      <c r="U2000" s="8">
        <f>Cleaned_SalesTable!H2000</f>
        <v>0.05</v>
      </c>
      <c r="V2000" s="4" t="str">
        <f>Cleaned_SalesTable!I2000</f>
        <v>Credit Card</v>
      </c>
      <c r="W2000" s="9">
        <f>Cleaned_SalesTable!J2000</f>
        <v>2694.3045000000002</v>
      </c>
      <c r="X2000" s="9">
        <f t="shared" si="188"/>
        <v>310.35000000000002</v>
      </c>
      <c r="Y2000" s="9">
        <f t="shared" si="189"/>
        <v>2383.9499999999998</v>
      </c>
      <c r="Z2000" s="10">
        <f t="shared" si="190"/>
        <v>0.88480000000000003</v>
      </c>
      <c r="AA2000" s="4" t="str">
        <f t="shared" si="191"/>
        <v>High Value</v>
      </c>
    </row>
    <row r="2001" spans="1:27" ht="15" customHeight="1" x14ac:dyDescent="0.3">
      <c r="A2001" s="4" t="str">
        <f>Cleaned_SalesTable!A2001</f>
        <v>SALE1999</v>
      </c>
      <c r="B2001" s="26">
        <f>Cleaned_SalesTable!B2001</f>
        <v>45267</v>
      </c>
      <c r="C2001" s="4" t="str">
        <f t="shared" si="186"/>
        <v>Dec-2023</v>
      </c>
      <c r="D2001" s="24">
        <f t="shared" si="187"/>
        <v>2023</v>
      </c>
      <c r="E2001" s="4" t="str">
        <f>Cleaned_SalesTable!C2001</f>
        <v>CUST1023</v>
      </c>
      <c r="F2001" s="4" t="str">
        <f>VLOOKUP(E2001,Cleaned_CustomerTable!$A:$H,2,FALSE())</f>
        <v>Jonathan Steele</v>
      </c>
      <c r="G2001" s="24">
        <f>VLOOKUP(E2001,Cleaned_CustomerTable!$A:$H,3,FALSE())</f>
        <v>52</v>
      </c>
      <c r="H2001" s="4" t="str">
        <f>VLOOKUP(E2001,Cleaned_CustomerTable!$A:$H,8,FALSE())</f>
        <v>Silver</v>
      </c>
      <c r="I2001" s="4" t="str">
        <f>VLOOKUP(E2001,Cleaned_CustomerTable!$A:$H,6,FALSE())</f>
        <v>Oregon</v>
      </c>
      <c r="J2001" s="4" t="str">
        <f>Cleaned_SalesTable!D2001</f>
        <v>PROD76</v>
      </c>
      <c r="K2001" s="4" t="str">
        <f>VLOOKUP(J2001,Cleaned_ProductTable!$A:$F,2,FALSE())</f>
        <v>Wireless Mouse</v>
      </c>
      <c r="L2001" s="4" t="str">
        <f>VLOOKUP(J2001,Cleaned_ProductTable!$A:$F,3,FALSE())</f>
        <v>Electronics</v>
      </c>
      <c r="M2001" s="4" t="str">
        <f>VLOOKUP(J2001,Cleaned_ProductTable!$A:$F,4,FALSE())</f>
        <v>Larson Ltd</v>
      </c>
      <c r="N2001" s="4">
        <f>VLOOKUP(J2001,Cleaned_ProductTable!$A:$F,5,FALSE())</f>
        <v>392.89</v>
      </c>
      <c r="O2001" s="4" t="str">
        <f>Cleaned_SalesTable!E2001</f>
        <v>STORE19</v>
      </c>
      <c r="P2001" s="4" t="str">
        <f>VLOOKUP(O2001,Cleaned_StoreTable!$A:$F,2,FALSE())</f>
        <v>Mann-Austin</v>
      </c>
      <c r="Q2001" s="4" t="str">
        <f>VLOOKUP(O2001,Cleaned_StoreTable!$A:$F,3,FALSE())</f>
        <v>East</v>
      </c>
      <c r="R2001" s="4" t="str">
        <f>VLOOKUP(O2001,Cleaned_StoreTable!$A:$F,5,FALSE())</f>
        <v>Online</v>
      </c>
      <c r="S2001" s="4">
        <f>Cleaned_SalesTable!F2001</f>
        <v>3</v>
      </c>
      <c r="T2001" s="9">
        <f>Cleaned_SalesTable!G2001</f>
        <v>68.45</v>
      </c>
      <c r="U2001" s="8">
        <f>Cleaned_SalesTable!H2001</f>
        <v>0.17</v>
      </c>
      <c r="V2001" s="4" t="str">
        <f>Cleaned_SalesTable!I2001</f>
        <v>PayPal</v>
      </c>
      <c r="W2001" s="9">
        <f>Cleaned_SalesTable!J2001</f>
        <v>170.44049999999999</v>
      </c>
      <c r="X2001" s="9">
        <f t="shared" si="188"/>
        <v>1178.67</v>
      </c>
      <c r="Y2001" s="9">
        <f t="shared" si="189"/>
        <v>-1008.23</v>
      </c>
      <c r="Z2001" s="10">
        <f t="shared" si="190"/>
        <v>-5.9154</v>
      </c>
      <c r="AA2001" s="4" t="str">
        <f t="shared" si="191"/>
        <v>Standard</v>
      </c>
    </row>
    <row r="2002" spans="1:27" ht="15" customHeight="1" x14ac:dyDescent="0.3">
      <c r="A2002" s="11" t="s">
        <v>3995</v>
      </c>
      <c r="S2002" s="11">
        <f>SUM(S2:S2001)</f>
        <v>4958</v>
      </c>
      <c r="T2002" s="12">
        <f>AVERAGE(T2:T2001)</f>
        <v>513.89037499999995</v>
      </c>
      <c r="W2002" s="12">
        <f>SUM(W2:W2001)</f>
        <v>2174394.6974000004</v>
      </c>
      <c r="X2002" s="12">
        <f>SUM(X2:X2001)</f>
        <v>1279627.8900000004</v>
      </c>
      <c r="Y2002" s="12">
        <f>SUM(Y2:Y2001)</f>
        <v>894766.7</v>
      </c>
      <c r="AA2002" s="11" t="str">
        <f>COUNTIF(AA2:AA2001,"High Value")&amp;" High-Value orders"</f>
        <v>833 High-Value orders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2"/>
  <sheetViews>
    <sheetView topLeftCell="A10" zoomScaleNormal="100" workbookViewId="0">
      <selection activeCell="I25" sqref="I25"/>
    </sheetView>
  </sheetViews>
  <sheetFormatPr defaultColWidth="8.6640625" defaultRowHeight="14.4" x14ac:dyDescent="0.3"/>
  <cols>
    <col min="1" max="1" width="20" customWidth="1"/>
    <col min="2" max="2" width="15" customWidth="1"/>
    <col min="3" max="4" width="12" customWidth="1"/>
    <col min="5" max="6" width="14" customWidth="1"/>
    <col min="7" max="7" width="12" customWidth="1"/>
  </cols>
  <sheetData>
    <row r="1" spans="1:7" ht="19.5" customHeight="1" x14ac:dyDescent="0.4">
      <c r="A1" s="34" t="s">
        <v>3996</v>
      </c>
      <c r="B1" s="34"/>
      <c r="C1" s="34"/>
      <c r="D1" s="34"/>
      <c r="E1" s="34"/>
      <c r="F1" s="34"/>
      <c r="G1" s="34"/>
    </row>
    <row r="3" spans="1:7" ht="26.25" customHeight="1" x14ac:dyDescent="0.3">
      <c r="A3" s="3" t="s">
        <v>3997</v>
      </c>
      <c r="B3" s="3" t="s">
        <v>3998</v>
      </c>
      <c r="C3" s="3" t="s">
        <v>1953</v>
      </c>
      <c r="D3" s="3" t="s">
        <v>1955</v>
      </c>
      <c r="E3" s="3" t="s">
        <v>3999</v>
      </c>
      <c r="F3" s="3" t="s">
        <v>3988</v>
      </c>
      <c r="G3" s="3" t="s">
        <v>4000</v>
      </c>
    </row>
    <row r="4" spans="1:7" ht="15" customHeight="1" x14ac:dyDescent="0.3">
      <c r="A4" s="13" t="s">
        <v>4001</v>
      </c>
      <c r="B4" s="14">
        <f>ROUND(AVERAGE(Merged_Data!$W$2:$W$2001),2)</f>
        <v>1087.2</v>
      </c>
      <c r="C4" s="14">
        <f>ROUND(AVERAGE(Merged_Data!$S$2:$S$2001),2)</f>
        <v>2.48</v>
      </c>
      <c r="D4" s="14">
        <f>ROUND(AVERAGE(Merged_Data!$U$2:$U$2001),2)</f>
        <v>0.15</v>
      </c>
      <c r="E4" s="14">
        <f>ROUND(AVERAGE(Merged_Data!$T$2:$T$2001),2)</f>
        <v>513.89</v>
      </c>
      <c r="F4" s="14">
        <f>ROUND(AVERAGE(Merged_Data!$G$2:$G$2001),2)</f>
        <v>41.52</v>
      </c>
      <c r="G4" s="14">
        <f>ROUND(AVERAGE(Merged_Data!$Y$2:$Y$2001),2)</f>
        <v>447.38</v>
      </c>
    </row>
    <row r="5" spans="1:7" ht="15" customHeight="1" x14ac:dyDescent="0.3">
      <c r="A5" s="13" t="s">
        <v>4002</v>
      </c>
      <c r="B5" s="14">
        <f>ROUND(MEDIAN(Merged_Data!$W$2:$W$2001),2)</f>
        <v>868.72</v>
      </c>
      <c r="C5" s="14">
        <f>ROUND(MEDIAN(Merged_Data!$S$2:$S$2001),2)</f>
        <v>2</v>
      </c>
      <c r="D5" s="14">
        <f>ROUND(MEDIAN(Merged_Data!$U$2:$U$2001),2)</f>
        <v>0.14000000000000001</v>
      </c>
      <c r="E5" s="14">
        <f>ROUND(MEDIAN(Merged_Data!$T$2:$T$2001),2)</f>
        <v>522.42999999999995</v>
      </c>
      <c r="F5" s="14">
        <f>ROUND(MEDIAN(Merged_Data!$G$2:$G$2001),2)</f>
        <v>42</v>
      </c>
      <c r="G5" s="14">
        <f>ROUND(MEDIAN(Merged_Data!$Y$2:$Y$2001),2)</f>
        <v>352.69</v>
      </c>
    </row>
    <row r="6" spans="1:7" ht="15" customHeight="1" x14ac:dyDescent="0.3">
      <c r="A6" s="13" t="s">
        <v>4003</v>
      </c>
      <c r="B6" s="14" t="str">
        <f>IFERROR(ROUND(MODE(Merged_Data!$W$2:$W$2001),2),"n/a")</f>
        <v>n/a</v>
      </c>
      <c r="C6" s="14">
        <f>IFERROR(ROUND(MODE(Merged_Data!$S$2:$S$2001),2),"n/a")</f>
        <v>2</v>
      </c>
      <c r="D6" s="14">
        <f>IFERROR(ROUND(MODE(Merged_Data!$U$2:$U$2001),2),"n/a")</f>
        <v>0.1</v>
      </c>
      <c r="E6" s="14">
        <f>IFERROR(ROUND(MODE(Merged_Data!$T$2:$T$2001),2),"n/a")</f>
        <v>871.34</v>
      </c>
      <c r="F6" s="14">
        <f>IFERROR(ROUND(MODE(Merged_Data!$G$2:$G$2001),2),"n/a")</f>
        <v>29</v>
      </c>
      <c r="G6" s="14">
        <f>IFERROR(ROUND(MODE(Merged_Data!$Y$2:$Y$2001),2),"n/a")</f>
        <v>378.13</v>
      </c>
    </row>
    <row r="7" spans="1:7" ht="15" customHeight="1" x14ac:dyDescent="0.3">
      <c r="A7" s="13" t="s">
        <v>4004</v>
      </c>
      <c r="B7" s="14">
        <f>ROUND(STDEV(Merged_Data!$W$2:$W$2001),2)</f>
        <v>819.62</v>
      </c>
      <c r="C7" s="14">
        <f>ROUND(STDEV(Merged_Data!$S$2:$S$2001),2)</f>
        <v>1.1100000000000001</v>
      </c>
      <c r="D7" s="14">
        <f>ROUND(STDEV(Merged_Data!$U$2:$U$2001),2)</f>
        <v>0.09</v>
      </c>
      <c r="E7" s="14">
        <f>ROUND(STDEV(Merged_Data!$T$2:$T$2001),2)</f>
        <v>282.11</v>
      </c>
      <c r="F7" s="14">
        <f>ROUND(STDEV(Merged_Data!$G$2:$G$2001),2)</f>
        <v>13.64</v>
      </c>
      <c r="G7" s="14">
        <f>ROUND(STDEV(Merged_Data!$Y$2:$Y$2001),2)</f>
        <v>787.39</v>
      </c>
    </row>
    <row r="8" spans="1:7" ht="15" customHeight="1" x14ac:dyDescent="0.3">
      <c r="A8" s="13" t="s">
        <v>4005</v>
      </c>
      <c r="B8" s="14">
        <f>ROUND(VAR(Merged_Data!$W$2:$W$2001),2)</f>
        <v>671775.25</v>
      </c>
      <c r="C8" s="14">
        <f>ROUND(VAR(Merged_Data!$S$2:$S$2001),2)</f>
        <v>1.23</v>
      </c>
      <c r="D8" s="14">
        <f>ROUND(VAR(Merged_Data!$U$2:$U$2001),2)</f>
        <v>0.01</v>
      </c>
      <c r="E8" s="14">
        <f>ROUND(VAR(Merged_Data!$T$2:$T$2001),2)</f>
        <v>79584.56</v>
      </c>
      <c r="F8" s="14">
        <f>ROUND(VAR(Merged_Data!$G$2:$G$2001),2)</f>
        <v>185.99</v>
      </c>
      <c r="G8" s="14">
        <f>ROUND(VAR(Merged_Data!$Y$2:$Y$2001),2)</f>
        <v>619990.26</v>
      </c>
    </row>
    <row r="9" spans="1:7" ht="15" customHeight="1" x14ac:dyDescent="0.3">
      <c r="A9" s="13" t="s">
        <v>4006</v>
      </c>
      <c r="B9" s="14">
        <f>ROUND(MIN(Merged_Data!$W$2:$W$2001),2)</f>
        <v>18.46</v>
      </c>
      <c r="C9" s="14">
        <f>ROUND(MIN(Merged_Data!$S$2:$S$2001),2)</f>
        <v>1</v>
      </c>
      <c r="D9" s="14">
        <f>ROUND(MIN(Merged_Data!$U$2:$U$2001),2)</f>
        <v>0</v>
      </c>
      <c r="E9" s="14">
        <f>ROUND(MIN(Merged_Data!$T$2:$T$2001),2)</f>
        <v>20.09</v>
      </c>
      <c r="F9" s="14">
        <f>ROUND(MIN(Merged_Data!$G$2:$G$2001),2)</f>
        <v>18</v>
      </c>
      <c r="G9" s="14">
        <f>ROUND(MIN(Merged_Data!$Y$2:$Y$2001),2)</f>
        <v>-1705.51</v>
      </c>
    </row>
    <row r="10" spans="1:7" ht="15" customHeight="1" x14ac:dyDescent="0.3">
      <c r="A10" s="13" t="s">
        <v>4007</v>
      </c>
      <c r="B10" s="14">
        <f>ROUND(MAX(Merged_Data!$W$2:$W$2001),2)</f>
        <v>3908.24</v>
      </c>
      <c r="C10" s="14">
        <f>ROUND(MAX(Merged_Data!$S$2:$S$2001),2)</f>
        <v>4</v>
      </c>
      <c r="D10" s="14">
        <f>ROUND(MAX(Merged_Data!$U$2:$U$2001),2)</f>
        <v>0.3</v>
      </c>
      <c r="E10" s="14">
        <f>ROUND(MAX(Merged_Data!$T$2:$T$2001),2)</f>
        <v>999.89</v>
      </c>
      <c r="F10" s="14">
        <f>ROUND(MAX(Merged_Data!$G$2:$G$2001),2)</f>
        <v>64</v>
      </c>
      <c r="G10" s="14">
        <f>ROUND(MAX(Merged_Data!$Y$2:$Y$2001),2)</f>
        <v>3625.65</v>
      </c>
    </row>
    <row r="11" spans="1:7" ht="15" customHeight="1" x14ac:dyDescent="0.3">
      <c r="A11" s="13" t="s">
        <v>4008</v>
      </c>
      <c r="B11" s="14">
        <f>ROUND(MAX(Merged_Data!$W$2:$W$2001)-MIN(Merged_Data!$W$2:$W$2001),2)</f>
        <v>3889.78</v>
      </c>
      <c r="C11" s="14">
        <f>ROUND(MAX(Merged_Data!$S$2:$S$2001)-MIN(Merged_Data!$S$2:$S$2001),2)</f>
        <v>3</v>
      </c>
      <c r="D11" s="14">
        <f>ROUND(MAX(Merged_Data!$U$2:$U$2001)-MIN(Merged_Data!$U$2:$U$2001),2)</f>
        <v>0.3</v>
      </c>
      <c r="E11" s="14">
        <f>ROUND(MAX(Merged_Data!$T$2:$T$2001)-MIN(Merged_Data!$T$2:$T$2001),2)</f>
        <v>979.8</v>
      </c>
      <c r="F11" s="14">
        <f>ROUND(MAX(Merged_Data!$G$2:$G$2001)-MIN(Merged_Data!$G$2:$G$2001),2)</f>
        <v>46</v>
      </c>
      <c r="G11" s="14">
        <f>ROUND(MAX(Merged_Data!$Y$2:$Y$2001)-MIN(Merged_Data!$Y$2:$Y$2001),2)</f>
        <v>5331.16</v>
      </c>
    </row>
    <row r="12" spans="1:7" ht="15" customHeight="1" x14ac:dyDescent="0.3">
      <c r="A12" s="13" t="s">
        <v>4009</v>
      </c>
      <c r="B12" s="14">
        <f>COUNT(Merged_Data!$W$2:$W$2001)</f>
        <v>2000</v>
      </c>
      <c r="C12" s="14">
        <f>COUNT(Merged_Data!$S$2:$S$2001)</f>
        <v>2000</v>
      </c>
      <c r="D12" s="14">
        <f>COUNT(Merged_Data!$U$2:$U$2001)</f>
        <v>2000</v>
      </c>
      <c r="E12" s="14">
        <f>COUNT(Merged_Data!$T$2:$T$2001)</f>
        <v>2000</v>
      </c>
      <c r="F12" s="14">
        <f>COUNT(Merged_Data!$G$2:$G$2001)</f>
        <v>2000</v>
      </c>
      <c r="G12" s="14">
        <f>COUNT(Merged_Data!$Y$2:$Y$2001)</f>
        <v>2000</v>
      </c>
    </row>
    <row r="13" spans="1:7" ht="15" customHeight="1" x14ac:dyDescent="0.3">
      <c r="A13" s="13" t="s">
        <v>4010</v>
      </c>
      <c r="B13" s="14">
        <f>ROUND(SUM(Merged_Data!$W$2:$W$2001),2)</f>
        <v>2174394.7000000002</v>
      </c>
      <c r="C13" s="14">
        <f>ROUND(SUM(Merged_Data!$S$2:$S$2001),2)</f>
        <v>4958</v>
      </c>
      <c r="D13" s="14">
        <f>ROUND(SUM(Merged_Data!$U$2:$U$2001),2)</f>
        <v>295.58</v>
      </c>
      <c r="E13" s="14">
        <f>ROUND(SUM(Merged_Data!$T$2:$T$2001),2)</f>
        <v>1027780.75</v>
      </c>
      <c r="F13" s="14">
        <f>ROUND(SUM(Merged_Data!$G$2:$G$2001),2)</f>
        <v>83045</v>
      </c>
      <c r="G13" s="14">
        <f>ROUND(SUM(Merged_Data!$Y$2:$Y$2001),2)</f>
        <v>894766.7</v>
      </c>
    </row>
    <row r="14" spans="1:7" ht="15" customHeight="1" x14ac:dyDescent="0.3">
      <c r="A14" s="13" t="s">
        <v>4011</v>
      </c>
      <c r="B14" s="14">
        <f>ROUND(QUARTILE(Merged_Data!$W$2:$W$2001,1),2)</f>
        <v>435.21</v>
      </c>
      <c r="C14" s="14">
        <f>ROUND(QUARTILE(Merged_Data!$S$2:$S$2001,1),2)</f>
        <v>1</v>
      </c>
      <c r="D14" s="14">
        <f>ROUND(QUARTILE(Merged_Data!$U$2:$U$2001,1),2)</f>
        <v>7.0000000000000007E-2</v>
      </c>
      <c r="E14" s="14">
        <f>ROUND(QUARTILE(Merged_Data!$T$2:$T$2001,1),2)</f>
        <v>268.07</v>
      </c>
      <c r="F14" s="14">
        <f>ROUND(QUARTILE(Merged_Data!$G$2:$G$2001,1),2)</f>
        <v>29</v>
      </c>
      <c r="G14" s="14">
        <f>ROUND(QUARTILE(Merged_Data!$Y$2:$Y$2001,1),2)</f>
        <v>-55.82</v>
      </c>
    </row>
    <row r="15" spans="1:7" ht="15" customHeight="1" x14ac:dyDescent="0.3">
      <c r="A15" s="13" t="s">
        <v>4012</v>
      </c>
      <c r="B15" s="14">
        <f>ROUND(QUARTILE(Merged_Data!$W$2:$W$2001,3),2)</f>
        <v>1579.45</v>
      </c>
      <c r="C15" s="14">
        <f>ROUND(QUARTILE(Merged_Data!$S$2:$S$2001,3),2)</f>
        <v>3</v>
      </c>
      <c r="D15" s="14">
        <f>ROUND(QUARTILE(Merged_Data!$U$2:$U$2001,3),2)</f>
        <v>0.23</v>
      </c>
      <c r="E15" s="14">
        <f>ROUND(QUARTILE(Merged_Data!$T$2:$T$2001,3),2)</f>
        <v>755.94</v>
      </c>
      <c r="F15" s="14">
        <f>ROUND(QUARTILE(Merged_Data!$G$2:$G$2001,3),2)</f>
        <v>54</v>
      </c>
      <c r="G15" s="14">
        <f>ROUND(QUARTILE(Merged_Data!$Y$2:$Y$2001,3),2)</f>
        <v>859.12</v>
      </c>
    </row>
    <row r="18" spans="1:7" ht="15" customHeight="1" x14ac:dyDescent="0.3">
      <c r="A18" s="15"/>
    </row>
    <row r="19" spans="1:7" ht="30" customHeight="1" x14ac:dyDescent="0.3">
      <c r="A19" s="35"/>
      <c r="B19" s="35"/>
      <c r="C19" s="35"/>
      <c r="D19" s="35"/>
      <c r="E19" s="35"/>
      <c r="F19" s="35"/>
      <c r="G19" s="35"/>
    </row>
    <row r="20" spans="1:7" ht="30" customHeight="1" x14ac:dyDescent="0.3">
      <c r="A20" s="35"/>
      <c r="B20" s="35"/>
      <c r="C20" s="35"/>
      <c r="D20" s="35"/>
      <c r="E20" s="35"/>
      <c r="F20" s="35"/>
      <c r="G20" s="35"/>
    </row>
    <row r="21" spans="1:7" ht="30" customHeight="1" x14ac:dyDescent="0.3">
      <c r="A21" s="35"/>
      <c r="B21" s="35"/>
      <c r="C21" s="35"/>
      <c r="D21" s="35"/>
      <c r="E21" s="35"/>
      <c r="F21" s="35"/>
      <c r="G21" s="35"/>
    </row>
    <row r="22" spans="1:7" ht="30" customHeight="1" x14ac:dyDescent="0.3">
      <c r="A22" s="35"/>
      <c r="B22" s="35"/>
      <c r="C22" s="35"/>
      <c r="D22" s="35"/>
      <c r="E22" s="35"/>
      <c r="F22" s="35"/>
      <c r="G22" s="35"/>
    </row>
  </sheetData>
  <mergeCells count="5">
    <mergeCell ref="A1:G1"/>
    <mergeCell ref="A19:G19"/>
    <mergeCell ref="A20:G20"/>
    <mergeCell ref="A21:G21"/>
    <mergeCell ref="A22:G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61"/>
  <sheetViews>
    <sheetView topLeftCell="A42" zoomScaleNormal="100" workbookViewId="0">
      <selection activeCell="A51" sqref="A51:XFD51"/>
    </sheetView>
  </sheetViews>
  <sheetFormatPr defaultColWidth="8.6640625" defaultRowHeight="14.4" x14ac:dyDescent="0.3"/>
  <cols>
    <col min="1" max="1" width="22" customWidth="1"/>
    <col min="2" max="2" width="16" customWidth="1"/>
    <col min="3" max="3" width="12" customWidth="1"/>
    <col min="4" max="4" width="16" customWidth="1"/>
    <col min="5" max="5" width="22" customWidth="1"/>
    <col min="6" max="6" width="16" customWidth="1"/>
    <col min="7" max="7" width="12" customWidth="1"/>
    <col min="8" max="8" width="16" customWidth="1"/>
  </cols>
  <sheetData>
    <row r="1" spans="1:9" ht="19.5" customHeight="1" x14ac:dyDescent="0.4">
      <c r="A1" s="34" t="s">
        <v>4013</v>
      </c>
      <c r="B1" s="34"/>
      <c r="C1" s="34"/>
      <c r="D1" s="34"/>
    </row>
    <row r="2" spans="1:9" ht="27.75" customHeight="1" x14ac:dyDescent="0.3">
      <c r="A2" s="35"/>
      <c r="B2" s="35"/>
      <c r="C2" s="35"/>
      <c r="D2" s="35"/>
      <c r="E2" s="35"/>
      <c r="F2" s="35"/>
      <c r="G2" s="35"/>
      <c r="H2" s="35"/>
    </row>
    <row r="4" spans="1:9" ht="15" customHeight="1" x14ac:dyDescent="0.3">
      <c r="A4" s="15" t="s">
        <v>4014</v>
      </c>
      <c r="F4" s="15" t="s">
        <v>4015</v>
      </c>
    </row>
    <row r="5" spans="1:9" s="22" customFormat="1" ht="39" customHeight="1" x14ac:dyDescent="0.3">
      <c r="A5" s="21" t="s">
        <v>1550</v>
      </c>
      <c r="B5" s="21" t="s">
        <v>4016</v>
      </c>
      <c r="C5" s="21" t="s">
        <v>4017</v>
      </c>
      <c r="D5" s="21" t="s">
        <v>4018</v>
      </c>
      <c r="F5" s="21" t="s">
        <v>1885</v>
      </c>
      <c r="G5" s="21" t="s">
        <v>4016</v>
      </c>
      <c r="H5" s="21" t="s">
        <v>4017</v>
      </c>
      <c r="I5" s="21" t="s">
        <v>4018</v>
      </c>
    </row>
    <row r="6" spans="1:9" ht="15" customHeight="1" x14ac:dyDescent="0.3">
      <c r="A6" s="16" t="s">
        <v>1557</v>
      </c>
      <c r="B6" s="17">
        <f>ROUND(SUMIF(Merged_Data!$L:$L,A6,Merged_Data!$W:$W),2)</f>
        <v>504311.35</v>
      </c>
      <c r="C6" s="18">
        <f>COUNTIF(Merged_Data!$L:$L,A6)</f>
        <v>454</v>
      </c>
      <c r="D6" s="17">
        <f>IFERROR(ROUND(B6/C6,2),0)</f>
        <v>1110.82</v>
      </c>
      <c r="F6" s="16" t="s">
        <v>1889</v>
      </c>
      <c r="G6" s="17">
        <f>ROUND(SUMIF(Merged_Data!$Q:$Q,F6,Merged_Data!$W:$W),2)</f>
        <v>622404.31999999995</v>
      </c>
      <c r="H6" s="18">
        <f>COUNTIF(Merged_Data!$Q:$Q,F6)</f>
        <v>590</v>
      </c>
      <c r="I6" s="17">
        <f>IFERROR(ROUND(G6/H6,2),0)</f>
        <v>1054.92</v>
      </c>
    </row>
    <row r="7" spans="1:9" ht="15" customHeight="1" x14ac:dyDescent="0.3">
      <c r="A7" s="16" t="s">
        <v>1562</v>
      </c>
      <c r="B7" s="17">
        <f>ROUND(SUMIF(Merged_Data!$L:$L,A7,Merged_Data!$W:$W),2)</f>
        <v>379216.04</v>
      </c>
      <c r="C7" s="18">
        <f>COUNTIF(Merged_Data!$L:$L,A7)</f>
        <v>334</v>
      </c>
      <c r="D7" s="17">
        <f>IFERROR(ROUND(B7/C7,2),0)</f>
        <v>1135.3800000000001</v>
      </c>
      <c r="F7" s="16" t="s">
        <v>1894</v>
      </c>
      <c r="G7" s="17">
        <f>ROUND(SUMIF(Merged_Data!$Q:$Q,F7,Merged_Data!$W:$W),2)</f>
        <v>646100.88</v>
      </c>
      <c r="H7" s="18">
        <f>COUNTIF(Merged_Data!$Q:$Q,F7)</f>
        <v>596</v>
      </c>
      <c r="I7" s="17">
        <f>IFERROR(ROUND(G7/H7,2),0)</f>
        <v>1084.06</v>
      </c>
    </row>
    <row r="8" spans="1:9" ht="15" customHeight="1" x14ac:dyDescent="0.3">
      <c r="A8" s="16" t="s">
        <v>1582</v>
      </c>
      <c r="B8" s="17">
        <f>ROUND(SUMIF(Merged_Data!$L:$L,A8,Merged_Data!$W:$W),2)</f>
        <v>321561.33</v>
      </c>
      <c r="C8" s="18">
        <f>COUNTIF(Merged_Data!$L:$L,A8)</f>
        <v>304</v>
      </c>
      <c r="D8" s="17">
        <f>IFERROR(ROUND(B8/C8,2),0)</f>
        <v>1057.77</v>
      </c>
      <c r="F8" s="16" t="s">
        <v>1898</v>
      </c>
      <c r="G8" s="17">
        <f>ROUND(SUMIF(Merged_Data!$Q:$Q,F8,Merged_Data!$W:$W),2)</f>
        <v>635213.1</v>
      </c>
      <c r="H8" s="18">
        <f>COUNTIF(Merged_Data!$Q:$Q,F8)</f>
        <v>581</v>
      </c>
      <c r="I8" s="17">
        <f>IFERROR(ROUND(G8/H8,2),0)</f>
        <v>1093.31</v>
      </c>
    </row>
    <row r="9" spans="1:9" ht="15" customHeight="1" x14ac:dyDescent="0.3">
      <c r="A9" s="16" t="s">
        <v>1587</v>
      </c>
      <c r="B9" s="17">
        <f>ROUND(SUMIF(Merged_Data!$L:$L,A9,Merged_Data!$W:$W),2)</f>
        <v>427295.8</v>
      </c>
      <c r="C9" s="18">
        <f>COUNTIF(Merged_Data!$L:$L,A9)</f>
        <v>410</v>
      </c>
      <c r="D9" s="17">
        <f>IFERROR(ROUND(B9/C9,2),0)</f>
        <v>1042.18</v>
      </c>
      <c r="F9" s="16" t="s">
        <v>1919</v>
      </c>
      <c r="G9" s="17">
        <f>ROUND(SUMIF(Merged_Data!$Q:$Q,F9,Merged_Data!$W:$W),2)</f>
        <v>270676.40999999997</v>
      </c>
      <c r="H9" s="18">
        <f>COUNTIF(Merged_Data!$Q:$Q,F9)</f>
        <v>233</v>
      </c>
      <c r="I9" s="17">
        <f>IFERROR(ROUND(G9/H9,2),0)</f>
        <v>1161.7</v>
      </c>
    </row>
    <row r="10" spans="1:9" ht="15" customHeight="1" x14ac:dyDescent="0.3">
      <c r="A10" s="16" t="s">
        <v>1596</v>
      </c>
      <c r="B10" s="17">
        <f>ROUND(SUMIF(Merged_Data!$L:$L,A10,Merged_Data!$W:$W),2)</f>
        <v>542010.17000000004</v>
      </c>
      <c r="C10" s="18">
        <f>COUNTIF(Merged_Data!$L:$L,A10)</f>
        <v>498</v>
      </c>
      <c r="D10" s="17">
        <f>IFERROR(ROUND(B10/C10,2),0)</f>
        <v>1088.3699999999999</v>
      </c>
    </row>
    <row r="12" spans="1:9" ht="15" customHeight="1" x14ac:dyDescent="0.3">
      <c r="F12" s="15" t="s">
        <v>4019</v>
      </c>
    </row>
    <row r="13" spans="1:9" s="22" customFormat="1" ht="39" customHeight="1" x14ac:dyDescent="0.3">
      <c r="A13" s="28" t="s">
        <v>4020</v>
      </c>
      <c r="F13" s="21" t="s">
        <v>7</v>
      </c>
      <c r="G13" s="21" t="s">
        <v>4016</v>
      </c>
      <c r="H13" s="21" t="s">
        <v>4017</v>
      </c>
      <c r="I13" s="21" t="s">
        <v>4018</v>
      </c>
    </row>
    <row r="14" spans="1:9" s="22" customFormat="1" ht="26.25" customHeight="1" x14ac:dyDescent="0.3">
      <c r="A14" s="21" t="s">
        <v>1956</v>
      </c>
      <c r="B14" s="21" t="s">
        <v>4016</v>
      </c>
      <c r="C14" s="21" t="s">
        <v>4017</v>
      </c>
      <c r="D14" s="21" t="s">
        <v>4018</v>
      </c>
      <c r="F14" s="29" t="s">
        <v>28</v>
      </c>
      <c r="G14" s="30">
        <f>ROUND(SUMIF(Merged_Data!$H:$H,F14,Merged_Data!$W:$W),2)</f>
        <v>522623.38</v>
      </c>
      <c r="H14" s="29">
        <f>COUNTIF(Merged_Data!$H:$H,F14)</f>
        <v>487</v>
      </c>
      <c r="I14" s="30">
        <f>IFERROR(ROUND(G14/H14,2),0)</f>
        <v>1073.1500000000001</v>
      </c>
    </row>
    <row r="15" spans="1:9" ht="15" customHeight="1" x14ac:dyDescent="0.3">
      <c r="A15" s="16" t="s">
        <v>1959</v>
      </c>
      <c r="B15" s="17">
        <f>ROUND(SUMIF(Merged_Data!$V:$V,A15,Merged_Data!$W:$W),2)</f>
        <v>715180.71</v>
      </c>
      <c r="C15" s="18">
        <f>COUNTIF(Merged_Data!$V:$V,A15)</f>
        <v>645</v>
      </c>
      <c r="D15" s="17">
        <f>IFERROR(ROUND(B15/C15,2),0)</f>
        <v>1108.81</v>
      </c>
      <c r="F15" s="16" t="s">
        <v>33</v>
      </c>
      <c r="G15" s="17">
        <f>ROUND(SUMIF(Merged_Data!$H:$H,F15,Merged_Data!$W:$W),2)</f>
        <v>460532.76</v>
      </c>
      <c r="H15" s="18">
        <f>COUNTIF(Merged_Data!$H:$H,F15)</f>
        <v>422</v>
      </c>
      <c r="I15" s="17">
        <f>IFERROR(ROUND(G15/H15,2),0)</f>
        <v>1091.31</v>
      </c>
    </row>
    <row r="16" spans="1:9" ht="15" customHeight="1" x14ac:dyDescent="0.3">
      <c r="A16" s="16" t="s">
        <v>1961</v>
      </c>
      <c r="B16" s="17">
        <f>ROUND(SUMIF(Merged_Data!$V:$V,A16,Merged_Data!$W:$W),2)</f>
        <v>756754.57</v>
      </c>
      <c r="C16" s="18">
        <f>COUNTIF(Merged_Data!$V:$V,A16)</f>
        <v>695</v>
      </c>
      <c r="D16" s="17">
        <f>IFERROR(ROUND(B16/C16,2),0)</f>
        <v>1088.8599999999999</v>
      </c>
      <c r="F16" s="16" t="s">
        <v>50</v>
      </c>
      <c r="G16" s="17">
        <f>ROUND(SUMIF(Merged_Data!$H:$H,F16,Merged_Data!$W:$W),2)</f>
        <v>517622.06</v>
      </c>
      <c r="H16" s="18">
        <f>COUNTIF(Merged_Data!$H:$H,F16)</f>
        <v>469</v>
      </c>
      <c r="I16" s="17">
        <f>IFERROR(ROUND(G16/H16,2),0)</f>
        <v>1103.67</v>
      </c>
    </row>
    <row r="17" spans="1:9" ht="15" customHeight="1" x14ac:dyDescent="0.3">
      <c r="A17" s="16" t="s">
        <v>1964</v>
      </c>
      <c r="B17" s="17">
        <f>ROUND(SUMIF(Merged_Data!$V:$V,A17,Merged_Data!$W:$W),2)</f>
        <v>702459.42</v>
      </c>
      <c r="C17" s="18">
        <f>COUNTIF(Merged_Data!$V:$V,A17)</f>
        <v>660</v>
      </c>
      <c r="D17" s="17">
        <f>IFERROR(ROUND(B17/C17,2),0)</f>
        <v>1064.33</v>
      </c>
      <c r="F17" s="16" t="s">
        <v>19</v>
      </c>
      <c r="G17" s="17">
        <f>ROUND(SUMIF(Merged_Data!$H:$H,F17,Merged_Data!$W:$W),2)</f>
        <v>656104.16</v>
      </c>
      <c r="H17" s="18">
        <f>COUNTIF(Merged_Data!$H:$H,F17)</f>
        <v>606</v>
      </c>
      <c r="I17" s="17">
        <f>IFERROR(ROUND(G17/H17,2),0)</f>
        <v>1082.68</v>
      </c>
    </row>
    <row r="18" spans="1:9" ht="15" customHeight="1" x14ac:dyDescent="0.3">
      <c r="F18" s="16" t="s">
        <v>4021</v>
      </c>
      <c r="G18" s="17">
        <f>ROUND(SUMIF(Merged_Data!$H:$H,F18,Merged_Data!$W:$W),2)</f>
        <v>17512.34</v>
      </c>
      <c r="H18" s="18">
        <f>COUNTIF(Merged_Data!$H:$H,F18)</f>
        <v>16</v>
      </c>
      <c r="I18" s="17">
        <f>IFERROR(ROUND(G18/H18,2),0)</f>
        <v>1094.52</v>
      </c>
    </row>
    <row r="21" spans="1:9" ht="15" customHeight="1" x14ac:dyDescent="0.3">
      <c r="A21" s="15" t="s">
        <v>4022</v>
      </c>
    </row>
    <row r="22" spans="1:9" s="22" customFormat="1" ht="26.25" customHeight="1" x14ac:dyDescent="0.3">
      <c r="A22" s="21" t="s">
        <v>3985</v>
      </c>
      <c r="B22" s="21" t="s">
        <v>4016</v>
      </c>
      <c r="C22" s="21" t="s">
        <v>4017</v>
      </c>
    </row>
    <row r="23" spans="1:9" ht="15" customHeight="1" x14ac:dyDescent="0.3">
      <c r="A23" s="16" t="s">
        <v>4023</v>
      </c>
      <c r="B23" s="17">
        <f>ROUND(SUMIF(Merged_Data!$C:$C,A23,Merged_Data!$W:$W),2)</f>
        <v>45132.74</v>
      </c>
      <c r="C23" s="18">
        <f>COUNTIF(Merged_Data!$C:$C,A23)</f>
        <v>45</v>
      </c>
    </row>
    <row r="24" spans="1:9" ht="15" customHeight="1" x14ac:dyDescent="0.3">
      <c r="A24" s="16" t="s">
        <v>4024</v>
      </c>
      <c r="B24" s="17">
        <f>ROUND(SUMIF(Merged_Data!$C:$C,A24,Merged_Data!$W:$W),2)</f>
        <v>84402.87</v>
      </c>
      <c r="C24" s="18">
        <f>COUNTIF(Merged_Data!$C:$C,A24)</f>
        <v>87</v>
      </c>
    </row>
    <row r="25" spans="1:9" ht="15" customHeight="1" x14ac:dyDescent="0.3">
      <c r="A25" s="16" t="s">
        <v>4025</v>
      </c>
      <c r="B25" s="17">
        <f>ROUND(SUMIF(Merged_Data!$C:$C,A25,Merged_Data!$W:$W),2)</f>
        <v>94277.11</v>
      </c>
      <c r="C25" s="18">
        <f>COUNTIF(Merged_Data!$C:$C,A25)</f>
        <v>85</v>
      </c>
    </row>
    <row r="26" spans="1:9" ht="15" customHeight="1" x14ac:dyDescent="0.3">
      <c r="A26" s="16" t="s">
        <v>4026</v>
      </c>
      <c r="B26" s="17">
        <f>ROUND(SUMIF(Merged_Data!$C:$C,A26,Merged_Data!$W:$W),2)</f>
        <v>82463.039999999994</v>
      </c>
      <c r="C26" s="18">
        <f>COUNTIF(Merged_Data!$C:$C,A26)</f>
        <v>88</v>
      </c>
    </row>
    <row r="27" spans="1:9" ht="15" customHeight="1" x14ac:dyDescent="0.3">
      <c r="A27" s="16" t="s">
        <v>4027</v>
      </c>
      <c r="B27" s="17">
        <f>ROUND(SUMIF(Merged_Data!$C:$C,A27,Merged_Data!$W:$W),2)</f>
        <v>83018.28</v>
      </c>
      <c r="C27" s="18">
        <f>COUNTIF(Merged_Data!$C:$C,A27)</f>
        <v>82</v>
      </c>
    </row>
    <row r="28" spans="1:9" ht="15" customHeight="1" x14ac:dyDescent="0.3">
      <c r="A28" s="16" t="s">
        <v>4028</v>
      </c>
      <c r="B28" s="17">
        <f>ROUND(SUMIF(Merged_Data!$C:$C,A28,Merged_Data!$W:$W),2)</f>
        <v>103115.66</v>
      </c>
      <c r="C28" s="18">
        <f>COUNTIF(Merged_Data!$C:$C,A28)</f>
        <v>90</v>
      </c>
    </row>
    <row r="29" spans="1:9" ht="15" customHeight="1" x14ac:dyDescent="0.3">
      <c r="A29" s="16" t="s">
        <v>4029</v>
      </c>
      <c r="B29" s="17">
        <f>ROUND(SUMIF(Merged_Data!$C:$C,A29,Merged_Data!$W:$W),2)</f>
        <v>90470.73</v>
      </c>
      <c r="C29" s="18">
        <f>COUNTIF(Merged_Data!$C:$C,A29)</f>
        <v>77</v>
      </c>
    </row>
    <row r="30" spans="1:9" ht="15" customHeight="1" x14ac:dyDescent="0.3">
      <c r="A30" s="16" t="s">
        <v>4030</v>
      </c>
      <c r="B30" s="17">
        <f>ROUND(SUMIF(Merged_Data!$C:$C,A30,Merged_Data!$W:$W),2)</f>
        <v>57825.22</v>
      </c>
      <c r="C30" s="18">
        <f>COUNTIF(Merged_Data!$C:$C,A30)</f>
        <v>63</v>
      </c>
    </row>
    <row r="31" spans="1:9" ht="15" customHeight="1" x14ac:dyDescent="0.3">
      <c r="A31" s="16" t="s">
        <v>4031</v>
      </c>
      <c r="B31" s="17">
        <f>ROUND(SUMIF(Merged_Data!$C:$C,A31,Merged_Data!$W:$W),2)</f>
        <v>97004</v>
      </c>
      <c r="C31" s="18">
        <f>COUNTIF(Merged_Data!$C:$C,A31)</f>
        <v>88</v>
      </c>
    </row>
    <row r="32" spans="1:9" ht="15" customHeight="1" x14ac:dyDescent="0.3">
      <c r="A32" s="16" t="s">
        <v>4032</v>
      </c>
      <c r="B32" s="17">
        <f>ROUND(SUMIF(Merged_Data!$C:$C,A32,Merged_Data!$W:$W),2)</f>
        <v>93582.27</v>
      </c>
      <c r="C32" s="18">
        <f>COUNTIF(Merged_Data!$C:$C,A32)</f>
        <v>89</v>
      </c>
    </row>
    <row r="33" spans="1:3" ht="15" customHeight="1" x14ac:dyDescent="0.3">
      <c r="A33" s="16" t="s">
        <v>4033</v>
      </c>
      <c r="B33" s="17">
        <f>ROUND(SUMIF(Merged_Data!$C:$C,A33,Merged_Data!$W:$W),2)</f>
        <v>92326.51</v>
      </c>
      <c r="C33" s="18">
        <f>COUNTIF(Merged_Data!$C:$C,A33)</f>
        <v>84</v>
      </c>
    </row>
    <row r="34" spans="1:3" ht="15" customHeight="1" x14ac:dyDescent="0.3">
      <c r="A34" s="16" t="s">
        <v>4034</v>
      </c>
      <c r="B34" s="17">
        <f>ROUND(SUMIF(Merged_Data!$C:$C,A34,Merged_Data!$W:$W),2)</f>
        <v>99677.26</v>
      </c>
      <c r="C34" s="18">
        <f>COUNTIF(Merged_Data!$C:$C,A34)</f>
        <v>87</v>
      </c>
    </row>
    <row r="35" spans="1:3" ht="15" customHeight="1" x14ac:dyDescent="0.3">
      <c r="A35" s="16" t="s">
        <v>4035</v>
      </c>
      <c r="B35" s="17">
        <f>ROUND(SUMIF(Merged_Data!$C:$C,A35,Merged_Data!$W:$W),2)</f>
        <v>102567.65</v>
      </c>
      <c r="C35" s="18">
        <f>COUNTIF(Merged_Data!$C:$C,A35)</f>
        <v>90</v>
      </c>
    </row>
    <row r="36" spans="1:3" ht="15" customHeight="1" x14ac:dyDescent="0.3">
      <c r="A36" s="16" t="s">
        <v>4036</v>
      </c>
      <c r="B36" s="17">
        <f>ROUND(SUMIF(Merged_Data!$C:$C,A36,Merged_Data!$W:$W),2)</f>
        <v>102983.3</v>
      </c>
      <c r="C36" s="18">
        <f>COUNTIF(Merged_Data!$C:$C,A36)</f>
        <v>79</v>
      </c>
    </row>
    <row r="37" spans="1:3" ht="15" customHeight="1" x14ac:dyDescent="0.3">
      <c r="A37" s="16" t="s">
        <v>4037</v>
      </c>
      <c r="B37" s="17">
        <f>ROUND(SUMIF(Merged_Data!$C:$C,A37,Merged_Data!$W:$W),2)</f>
        <v>88877.87</v>
      </c>
      <c r="C37" s="18">
        <f>COUNTIF(Merged_Data!$C:$C,A37)</f>
        <v>82</v>
      </c>
    </row>
    <row r="38" spans="1:3" ht="15" customHeight="1" x14ac:dyDescent="0.3">
      <c r="A38" s="16" t="s">
        <v>4038</v>
      </c>
      <c r="B38" s="17">
        <f>ROUND(SUMIF(Merged_Data!$C:$C,A38,Merged_Data!$W:$W),2)</f>
        <v>91986.1</v>
      </c>
      <c r="C38" s="18">
        <f>COUNTIF(Merged_Data!$C:$C,A38)</f>
        <v>76</v>
      </c>
    </row>
    <row r="39" spans="1:3" ht="15" customHeight="1" x14ac:dyDescent="0.3">
      <c r="A39" s="16" t="s">
        <v>4039</v>
      </c>
      <c r="B39" s="17">
        <f>ROUND(SUMIF(Merged_Data!$C:$C,A39,Merged_Data!$W:$W),2)</f>
        <v>72055.66</v>
      </c>
      <c r="C39" s="18">
        <f>COUNTIF(Merged_Data!$C:$C,A39)</f>
        <v>77</v>
      </c>
    </row>
    <row r="40" spans="1:3" ht="15" customHeight="1" x14ac:dyDescent="0.3">
      <c r="A40" s="16" t="s">
        <v>4040</v>
      </c>
      <c r="B40" s="17">
        <f>ROUND(SUMIF(Merged_Data!$C:$C,A40,Merged_Data!$W:$W),2)</f>
        <v>107588.86</v>
      </c>
      <c r="C40" s="18">
        <f>COUNTIF(Merged_Data!$C:$C,A40)</f>
        <v>93</v>
      </c>
    </row>
    <row r="41" spans="1:3" ht="15" customHeight="1" x14ac:dyDescent="0.3">
      <c r="A41" s="16" t="s">
        <v>4041</v>
      </c>
      <c r="B41" s="17">
        <f>ROUND(SUMIF(Merged_Data!$C:$C,A41,Merged_Data!$W:$W),2)</f>
        <v>102393.3</v>
      </c>
      <c r="C41" s="18">
        <f>COUNTIF(Merged_Data!$C:$C,A41)</f>
        <v>84</v>
      </c>
    </row>
    <row r="42" spans="1:3" ht="15" customHeight="1" x14ac:dyDescent="0.3">
      <c r="A42" s="16" t="s">
        <v>4042</v>
      </c>
      <c r="B42" s="17">
        <f>ROUND(SUMIF(Merged_Data!$C:$C,A42,Merged_Data!$W:$W),2)</f>
        <v>88686.74</v>
      </c>
      <c r="C42" s="18">
        <f>COUNTIF(Merged_Data!$C:$C,A42)</f>
        <v>95</v>
      </c>
    </row>
    <row r="43" spans="1:3" ht="15" customHeight="1" x14ac:dyDescent="0.3">
      <c r="A43" s="16" t="s">
        <v>4043</v>
      </c>
      <c r="B43" s="17">
        <f>ROUND(SUMIF(Merged_Data!$C:$C,A43,Merged_Data!$W:$W),2)</f>
        <v>65636.009999999995</v>
      </c>
      <c r="C43" s="18">
        <f>COUNTIF(Merged_Data!$C:$C,A43)</f>
        <v>67</v>
      </c>
    </row>
    <row r="44" spans="1:3" ht="15" customHeight="1" x14ac:dyDescent="0.3">
      <c r="A44" s="16" t="s">
        <v>4044</v>
      </c>
      <c r="B44" s="17">
        <f>ROUND(SUMIF(Merged_Data!$C:$C,A44,Merged_Data!$W:$W),2)</f>
        <v>101129.55</v>
      </c>
      <c r="C44" s="18">
        <f>COUNTIF(Merged_Data!$C:$C,A44)</f>
        <v>95</v>
      </c>
    </row>
    <row r="45" spans="1:3" ht="15" customHeight="1" x14ac:dyDescent="0.3">
      <c r="A45" s="16" t="s">
        <v>4045</v>
      </c>
      <c r="B45" s="17">
        <f>ROUND(SUMIF(Merged_Data!$C:$C,A45,Merged_Data!$W:$W),2)</f>
        <v>99833.22</v>
      </c>
      <c r="C45" s="18">
        <f>COUNTIF(Merged_Data!$C:$C,A45)</f>
        <v>87</v>
      </c>
    </row>
    <row r="46" spans="1:3" ht="15" customHeight="1" x14ac:dyDescent="0.3">
      <c r="A46" s="16" t="s">
        <v>4046</v>
      </c>
      <c r="B46" s="17">
        <f>ROUND(SUMIF(Merged_Data!$C:$C,A46,Merged_Data!$W:$W),2)</f>
        <v>88892.92</v>
      </c>
      <c r="C46" s="18">
        <f>COUNTIF(Merged_Data!$C:$C,A46)</f>
        <v>78</v>
      </c>
    </row>
    <row r="47" spans="1:3" ht="15" customHeight="1" x14ac:dyDescent="0.3">
      <c r="A47" s="16" t="s">
        <v>4047</v>
      </c>
      <c r="B47" s="17">
        <f>ROUND(SUMIF(Merged_Data!$C:$C,A47,Merged_Data!$W:$W),2)</f>
        <v>38467.82</v>
      </c>
      <c r="C47" s="18">
        <f>COUNTIF(Merged_Data!$C:$C,A47)</f>
        <v>32</v>
      </c>
    </row>
    <row r="50" spans="1:3" ht="15" customHeight="1" x14ac:dyDescent="0.3">
      <c r="A50" s="15" t="s">
        <v>4048</v>
      </c>
    </row>
    <row r="51" spans="1:3" s="22" customFormat="1" ht="26.25" customHeight="1" x14ac:dyDescent="0.3">
      <c r="A51" s="21" t="s">
        <v>1549</v>
      </c>
      <c r="B51" s="21" t="s">
        <v>4016</v>
      </c>
      <c r="C51" s="21" t="s">
        <v>4049</v>
      </c>
    </row>
    <row r="52" spans="1:3" ht="15" customHeight="1" x14ac:dyDescent="0.3">
      <c r="A52" s="16" t="s">
        <v>1697</v>
      </c>
      <c r="B52" s="17">
        <f>ROUND(SUMIF(Merged_Data!$K:$K,A52,Merged_Data!$W:$W),2)</f>
        <v>41852.5</v>
      </c>
      <c r="C52" s="18">
        <f>SUMIF(Merged_Data!$K:$K,A52,Merged_Data!$S:$S)</f>
        <v>84</v>
      </c>
    </row>
    <row r="53" spans="1:3" ht="15" customHeight="1" x14ac:dyDescent="0.3">
      <c r="A53" s="16" t="s">
        <v>1803</v>
      </c>
      <c r="B53" s="17">
        <f>ROUND(SUMIF(Merged_Data!$K:$K,A53,Merged_Data!$W:$W),2)</f>
        <v>38281.019999999997</v>
      </c>
      <c r="C53" s="18">
        <f>SUMIF(Merged_Data!$K:$K,A53,Merged_Data!$S:$S)</f>
        <v>77</v>
      </c>
    </row>
    <row r="54" spans="1:3" ht="15" customHeight="1" x14ac:dyDescent="0.3">
      <c r="A54" s="16" t="s">
        <v>1690</v>
      </c>
      <c r="B54" s="17">
        <f>ROUND(SUMIF(Merged_Data!$K:$K,A54,Merged_Data!$W:$W),2)</f>
        <v>35489.620000000003</v>
      </c>
      <c r="C54" s="18">
        <f>SUMIF(Merged_Data!$K:$K,A54,Merged_Data!$S:$S)</f>
        <v>87</v>
      </c>
    </row>
    <row r="55" spans="1:3" ht="15" customHeight="1" x14ac:dyDescent="0.3">
      <c r="A55" s="16" t="s">
        <v>1681</v>
      </c>
      <c r="B55" s="17">
        <f>ROUND(SUMIF(Merged_Data!$K:$K,A55,Merged_Data!$W:$W),2)</f>
        <v>34699.83</v>
      </c>
      <c r="C55" s="18">
        <f>SUMIF(Merged_Data!$K:$K,A55,Merged_Data!$S:$S)</f>
        <v>84</v>
      </c>
    </row>
    <row r="56" spans="1:3" ht="15" customHeight="1" x14ac:dyDescent="0.3">
      <c r="A56" s="16" t="s">
        <v>1857</v>
      </c>
      <c r="B56" s="17">
        <f>ROUND(SUMIF(Merged_Data!$K:$K,A56,Merged_Data!$W:$W),2)</f>
        <v>33993.660000000003</v>
      </c>
      <c r="C56" s="18">
        <f>SUMIF(Merged_Data!$K:$K,A56,Merged_Data!$S:$S)</f>
        <v>67</v>
      </c>
    </row>
    <row r="57" spans="1:3" ht="15" customHeight="1" x14ac:dyDescent="0.3">
      <c r="A57" s="16" t="s">
        <v>1812</v>
      </c>
      <c r="B57" s="17">
        <f>ROUND(SUMIF(Merged_Data!$K:$K,A57,Merged_Data!$W:$W),2)</f>
        <v>33566.800000000003</v>
      </c>
      <c r="C57" s="18">
        <f>SUMIF(Merged_Data!$K:$K,A57,Merged_Data!$S:$S)</f>
        <v>73</v>
      </c>
    </row>
    <row r="58" spans="1:3" ht="15" customHeight="1" x14ac:dyDescent="0.3">
      <c r="A58" s="16" t="s">
        <v>1671</v>
      </c>
      <c r="B58" s="17">
        <f>ROUND(SUMIF(Merged_Data!$K:$K,A58,Merged_Data!$W:$W),2)</f>
        <v>31070.46</v>
      </c>
      <c r="C58" s="18">
        <f>SUMIF(Merged_Data!$K:$K,A58,Merged_Data!$S:$S)</f>
        <v>63</v>
      </c>
    </row>
    <row r="59" spans="1:3" ht="15" customHeight="1" x14ac:dyDescent="0.3">
      <c r="A59" s="16" t="s">
        <v>1760</v>
      </c>
      <c r="B59" s="17">
        <f>ROUND(SUMIF(Merged_Data!$K:$K,A59,Merged_Data!$W:$W),2)</f>
        <v>30236.7</v>
      </c>
      <c r="C59" s="18">
        <f>SUMIF(Merged_Data!$K:$K,A59,Merged_Data!$S:$S)</f>
        <v>66</v>
      </c>
    </row>
    <row r="60" spans="1:3" ht="15" customHeight="1" x14ac:dyDescent="0.3">
      <c r="A60" s="16" t="s">
        <v>1872</v>
      </c>
      <c r="B60" s="17">
        <f>ROUND(SUMIF(Merged_Data!$K:$K,A60,Merged_Data!$W:$W),2)</f>
        <v>28572.69</v>
      </c>
      <c r="C60" s="18">
        <f>SUMIF(Merged_Data!$K:$K,A60,Merged_Data!$S:$S)</f>
        <v>45</v>
      </c>
    </row>
    <row r="61" spans="1:3" ht="15" customHeight="1" x14ac:dyDescent="0.3">
      <c r="A61" s="16" t="s">
        <v>1626</v>
      </c>
      <c r="B61" s="17">
        <f>ROUND(SUMIF(Merged_Data!$K:$K,A61,Merged_Data!$W:$W),2)</f>
        <v>28324.05</v>
      </c>
      <c r="C61" s="18">
        <f>SUMIF(Merged_Data!$K:$K,A61,Merged_Data!$S:$S)</f>
        <v>70</v>
      </c>
    </row>
  </sheetData>
  <mergeCells count="2">
    <mergeCell ref="A1:D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showGridLines="0" zoomScaleNormal="100" workbookViewId="0">
      <selection sqref="A1:XFD1"/>
    </sheetView>
  </sheetViews>
  <sheetFormatPr defaultColWidth="8.6640625" defaultRowHeight="14.4" x14ac:dyDescent="0.3"/>
  <sheetData>
    <row r="1" spans="1:1" s="20" customFormat="1" ht="19.5" customHeight="1" x14ac:dyDescent="0.4">
      <c r="A1" s="31" t="s">
        <v>4050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8"/>
  <sheetViews>
    <sheetView zoomScaleNormal="100" workbookViewId="0">
      <selection activeCell="A9" sqref="A9:XFD9"/>
    </sheetView>
  </sheetViews>
  <sheetFormatPr defaultColWidth="8.6640625" defaultRowHeight="14.4" x14ac:dyDescent="0.3"/>
  <cols>
    <col min="1" max="2" width="16" customWidth="1"/>
    <col min="3" max="3" width="4" customWidth="1"/>
    <col min="4" max="5" width="16" customWidth="1"/>
    <col min="6" max="6" width="4" customWidth="1"/>
    <col min="7" max="8" width="16" customWidth="1"/>
  </cols>
  <sheetData>
    <row r="1" spans="1:8" s="20" customFormat="1" ht="19.5" customHeight="1" x14ac:dyDescent="0.4">
      <c r="A1" s="39" t="s">
        <v>4051</v>
      </c>
      <c r="B1" s="39"/>
      <c r="C1" s="39"/>
      <c r="D1" s="39"/>
      <c r="E1" s="39"/>
      <c r="F1" s="39"/>
      <c r="G1" s="39"/>
      <c r="H1" s="39"/>
    </row>
    <row r="3" spans="1:8" ht="15" customHeight="1" x14ac:dyDescent="0.3">
      <c r="A3" s="11" t="s">
        <v>4052</v>
      </c>
      <c r="B3" s="19" t="s">
        <v>1894</v>
      </c>
      <c r="C3" s="1" t="s">
        <v>4053</v>
      </c>
    </row>
    <row r="5" spans="1:8" s="32" customFormat="1" ht="15" customHeight="1" x14ac:dyDescent="0.3">
      <c r="A5" s="37" t="s">
        <v>4054</v>
      </c>
      <c r="B5" s="37"/>
      <c r="D5" s="37" t="s">
        <v>4055</v>
      </c>
      <c r="E5" s="37"/>
      <c r="G5" s="37" t="s">
        <v>4056</v>
      </c>
      <c r="H5" s="37"/>
    </row>
    <row r="6" spans="1:8" ht="21.75" customHeight="1" x14ac:dyDescent="0.45">
      <c r="A6" s="38" t="str">
        <f>TEXT(ROUND(IF($B$3="All",SUM(Merged_Data!$W$2:$W$2001),SUMIF(Merged_Data!$Q$2:$Q$2001,$B$3,Merged_Data!$W$2:$W$2001)),0),"$#,##0")</f>
        <v>$6,46,101</v>
      </c>
      <c r="B6" s="38"/>
      <c r="D6" s="38" t="str">
        <f>TEXT(IF($B$3="All",COUNTA(Merged_Data!$A$2:$A$2001),COUNTIF(Merged_Data!$Q$2:$Q$2001,$B$3)),"#,##0")</f>
        <v>596</v>
      </c>
      <c r="E6" s="38"/>
      <c r="G6" s="38" t="str">
        <f>TEXT(ROUND(IF($B$3="All",AVERAGE(Merged_Data!$W$2:$W$2001),AVERAGEIF(Merged_Data!$Q$2:$Q$2001,$B$3,Merged_Data!$W$2:$W$2001)),2),"$#,##0.00")</f>
        <v>$1,084.06</v>
      </c>
      <c r="H6" s="38"/>
    </row>
    <row r="9" spans="1:8" s="22" customFormat="1" ht="15" customHeight="1" x14ac:dyDescent="0.3">
      <c r="A9" s="37" t="s">
        <v>4057</v>
      </c>
      <c r="B9" s="37"/>
      <c r="D9" s="37" t="s">
        <v>4058</v>
      </c>
      <c r="E9" s="37"/>
      <c r="G9" s="37" t="s">
        <v>4059</v>
      </c>
      <c r="H9" s="37"/>
    </row>
    <row r="10" spans="1:8" ht="21.75" customHeight="1" x14ac:dyDescent="0.45">
      <c r="A10" s="38" t="str">
        <f>TEXT(ROUND(IF($B$3="All",SUM(Merged_Data!$Y$2:$Y$2001),SUMIF(Merged_Data!$Q$2:$Q$2001,$B$3,Merged_Data!$Y$2:$Y$2001)),0),"$#,##0")</f>
        <v>$2,54,352</v>
      </c>
      <c r="B10" s="38"/>
      <c r="D10" s="38" t="str">
        <f>TEXT(COUNTA(Cleaned_CustomerTable!$A$2:$A$501),"#,##0")</f>
        <v>500</v>
      </c>
      <c r="E10" s="38"/>
      <c r="G10" s="38" t="str">
        <f>TEXT(COUNTA(Cleaned_ProductTable!$A$2:$A$101),"#,##0")</f>
        <v>100</v>
      </c>
      <c r="H10" s="38"/>
    </row>
    <row r="33" spans="1:8" ht="15" customHeight="1" x14ac:dyDescent="0.3">
      <c r="A33" s="15"/>
    </row>
    <row r="34" spans="1:8" ht="15" customHeight="1" x14ac:dyDescent="0.3">
      <c r="A34" s="36"/>
      <c r="B34" s="36"/>
      <c r="C34" s="36"/>
      <c r="D34" s="36"/>
      <c r="E34" s="36"/>
      <c r="F34" s="36"/>
      <c r="G34" s="36"/>
      <c r="H34" s="36"/>
    </row>
    <row r="35" spans="1:8" ht="15" customHeight="1" x14ac:dyDescent="0.3">
      <c r="A35" s="36"/>
      <c r="B35" s="36"/>
      <c r="C35" s="36"/>
      <c r="D35" s="36"/>
      <c r="E35" s="36"/>
      <c r="F35" s="36"/>
      <c r="G35" s="36"/>
      <c r="H35" s="36"/>
    </row>
    <row r="36" spans="1:8" ht="15" customHeight="1" x14ac:dyDescent="0.3">
      <c r="A36" s="36"/>
      <c r="B36" s="36"/>
      <c r="C36" s="36"/>
      <c r="D36" s="36"/>
      <c r="E36" s="36"/>
      <c r="F36" s="36"/>
      <c r="G36" s="36"/>
      <c r="H36" s="36"/>
    </row>
    <row r="37" spans="1:8" ht="15" customHeight="1" x14ac:dyDescent="0.3">
      <c r="A37" s="36"/>
      <c r="B37" s="36"/>
      <c r="C37" s="36"/>
      <c r="D37" s="36"/>
      <c r="E37" s="36"/>
      <c r="F37" s="36"/>
      <c r="G37" s="36"/>
      <c r="H37" s="36"/>
    </row>
    <row r="38" spans="1:8" ht="15" customHeight="1" x14ac:dyDescent="0.3">
      <c r="A38" s="36"/>
      <c r="B38" s="36"/>
      <c r="C38" s="36"/>
      <c r="D38" s="36"/>
      <c r="E38" s="36"/>
      <c r="F38" s="36"/>
      <c r="G38" s="36"/>
      <c r="H38" s="36"/>
    </row>
  </sheetData>
  <mergeCells count="18">
    <mergeCell ref="A1:H1"/>
    <mergeCell ref="A5:B5"/>
    <mergeCell ref="D5:E5"/>
    <mergeCell ref="G5:H5"/>
    <mergeCell ref="A6:B6"/>
    <mergeCell ref="D6:E6"/>
    <mergeCell ref="G6:H6"/>
    <mergeCell ref="A9:B9"/>
    <mergeCell ref="D9:E9"/>
    <mergeCell ref="G9:H9"/>
    <mergeCell ref="A10:B10"/>
    <mergeCell ref="D10:E10"/>
    <mergeCell ref="G10:H10"/>
    <mergeCell ref="A34:H34"/>
    <mergeCell ref="A35:H35"/>
    <mergeCell ref="A36:H36"/>
    <mergeCell ref="A37:H37"/>
    <mergeCell ref="A38:H38"/>
  </mergeCells>
  <dataValidations count="1">
    <dataValidation type="list" sqref="B3" xr:uid="{00000000-0002-0000-0D00-000000000000}">
      <formula1>"All,East,North,South,West"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7"/>
  <sheetViews>
    <sheetView tabSelected="1" zoomScaleNormal="100" workbookViewId="0">
      <selection activeCell="A23" sqref="A23:XFD23"/>
    </sheetView>
  </sheetViews>
  <sheetFormatPr defaultColWidth="8.6640625" defaultRowHeight="14.4" x14ac:dyDescent="0.3"/>
  <cols>
    <col min="1" max="1" width="100" customWidth="1"/>
  </cols>
  <sheetData>
    <row r="1" spans="1:1" ht="19.5" customHeight="1" x14ac:dyDescent="0.4">
      <c r="A1" s="31" t="s">
        <v>4060</v>
      </c>
    </row>
    <row r="2" spans="1:1" ht="15" customHeight="1" x14ac:dyDescent="0.3">
      <c r="A2" s="33" t="s">
        <v>4061</v>
      </c>
    </row>
    <row r="4" spans="1:1" s="20" customFormat="1" ht="15" customHeight="1" x14ac:dyDescent="0.3">
      <c r="A4" s="27" t="s">
        <v>4062</v>
      </c>
    </row>
    <row r="5" spans="1:1" ht="30" customHeight="1" x14ac:dyDescent="0.3">
      <c r="A5" s="2" t="str">
        <f>"Total Revenue: "&amp;TEXT(SUM(Merged_Data!$W$2:$W$2001),"$#,##0")&amp;"  |  Total Orders: "&amp;TEXT(COUNTA(Merged_Data!$A$2:$A$2001),"#,##0")&amp;"  |  Total Profit: "&amp;TEXT(SUM(Merged_Data!$Y$2:$Y$2001),"$#,##0")&amp;"  |  Avg Order Value: "&amp;TEXT(AVERAGE(Merged_Data!$W$2:$W$2001),"$#,##0.00")</f>
        <v>Total Revenue: $21,74,395  |  Total Orders: 2,000  |  Total Profit: $8,94,767  |  Avg Order Value: $1,087.20</v>
      </c>
    </row>
    <row r="7" spans="1:1" s="20" customFormat="1" ht="15" customHeight="1" x14ac:dyDescent="0.3">
      <c r="A7" s="27" t="s">
        <v>4063</v>
      </c>
    </row>
    <row r="8" spans="1:1" ht="27.75" customHeight="1" x14ac:dyDescent="0.3">
      <c r="A8" s="2" t="s">
        <v>4064</v>
      </c>
    </row>
    <row r="9" spans="1:1" ht="27.75" customHeight="1" x14ac:dyDescent="0.3">
      <c r="A9" s="2" t="s">
        <v>4065</v>
      </c>
    </row>
    <row r="10" spans="1:1" ht="27.75" customHeight="1" x14ac:dyDescent="0.3">
      <c r="A10" s="2" t="s">
        <v>4066</v>
      </c>
    </row>
    <row r="11" spans="1:1" ht="27.75" customHeight="1" x14ac:dyDescent="0.3">
      <c r="A11" s="2" t="s">
        <v>4067</v>
      </c>
    </row>
    <row r="12" spans="1:1" ht="27.75" customHeight="1" x14ac:dyDescent="0.3">
      <c r="A12" s="2" t="s">
        <v>4068</v>
      </c>
    </row>
    <row r="14" spans="1:1" s="20" customFormat="1" ht="15" customHeight="1" x14ac:dyDescent="0.3">
      <c r="A14" s="27" t="s">
        <v>4069</v>
      </c>
    </row>
    <row r="15" spans="1:1" ht="30" customHeight="1" x14ac:dyDescent="0.3">
      <c r="A15" s="2" t="str">
        <f>"- Top-performing category: "&amp;INDEX(Pivot_Summary!$A$6:$A$10,MATCH(MAX(Pivot_Summary!$B$6:$B$10),Pivot_Summary!$B$6:$B$10,0))&amp;" with "&amp;TEXT(MAX(Pivot_Summary!$B$6:$B$10),"$#,##0")&amp;" in revenue."</f>
        <v>- Top-performing category: Sports with $5,42,010 in revenue.</v>
      </c>
    </row>
    <row r="16" spans="1:1" ht="30" customHeight="1" x14ac:dyDescent="0.3">
      <c r="A16" s="2" t="str">
        <f>"- Top-performing region: "&amp;INDEX(Pivot_Summary!$F$6:$F$9,MATCH(MAX(Pivot_Summary!$G$6:$G$9),Pivot_Summary!$G$6:$G$9,0))&amp;" with "&amp;TEXT(MAX(Pivot_Summary!$G$6:$G$9),"$#,##0")&amp;" in revenue; the West region trails well behind the other three."</f>
        <v>- Top-performing region: North with $6,46,101 in revenue; the West region trails well behind the other three.</v>
      </c>
    </row>
    <row r="17" spans="1:1" ht="30" customHeight="1" x14ac:dyDescent="0.3">
      <c r="A17" s="2" t="str">
        <f>"- Preferred payment method: "&amp;INDEX(Pivot_Summary!$A$16:$A$17,MATCH(MAX(Pivot_Summary!$B$16:$B$17),Pivot_Summary!$B$16:$B$17,0))&amp;" generates the most revenue among the three payment types."</f>
        <v>- Preferred payment method: PayPal generates the most revenue among the three payment types.</v>
      </c>
    </row>
    <row r="18" spans="1:1" ht="30" customHeight="1" x14ac:dyDescent="0.3">
      <c r="A18" s="2" t="str">
        <f>"- Best-selling single product: "&amp;INDEX(Pivot_Summary!$A$52:$A$61,MATCH(MAX(Pivot_Summary!$B$52:$B$61),Pivot_Summary!$B$52:$B$61,0))&amp;", generating "&amp;TEXT(MAX(Pivot_Summary!$B$52:$B$61),"$#,##0")&amp;" in revenue."</f>
        <v>- Best-selling single product: Portable Power Bank, generating $41,853 in revenue.</v>
      </c>
    </row>
    <row r="19" spans="1:1" ht="30" customHeight="1" x14ac:dyDescent="0.3">
      <c r="A19" s="2" t="str">
        <f>"- Platinum loyalty customers are the highest-value segment, and "&amp;TEXT(COUNTIF(Merged_Data!$AA$2:$AA$2001,"High Value")/2000,"0.0%")&amp;" of all orders are classified as 'High Value' (above the average order size)."</f>
        <v>- Platinum loyalty customers are the highest-value segment, and 41.7% of all orders are classified as 'High Value' (above the average order size).</v>
      </c>
    </row>
    <row r="20" spans="1:1" ht="27.75" customHeight="1" x14ac:dyDescent="0.3">
      <c r="A20" s="2" t="s">
        <v>4070</v>
      </c>
    </row>
    <row r="21" spans="1:1" ht="27.75" customHeight="1" x14ac:dyDescent="0.3">
      <c r="A21" s="2" t="s">
        <v>4071</v>
      </c>
    </row>
    <row r="23" spans="1:1" s="20" customFormat="1" ht="15" customHeight="1" x14ac:dyDescent="0.3">
      <c r="A23" s="27" t="s">
        <v>4072</v>
      </c>
    </row>
    <row r="24" spans="1:1" ht="27.75" customHeight="1" x14ac:dyDescent="0.3">
      <c r="A24" s="2" t="s">
        <v>4073</v>
      </c>
    </row>
    <row r="25" spans="1:1" ht="27.75" customHeight="1" x14ac:dyDescent="0.3">
      <c r="A25" s="2" t="s">
        <v>4074</v>
      </c>
    </row>
    <row r="26" spans="1:1" ht="27.75" customHeight="1" x14ac:dyDescent="0.3">
      <c r="A26" s="2" t="s">
        <v>4075</v>
      </c>
    </row>
    <row r="27" spans="1:1" ht="27.75" customHeight="1" x14ac:dyDescent="0.3">
      <c r="A27" s="2" t="s">
        <v>4076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Raw_Customer_dim</vt:lpstr>
      <vt:lpstr>Raw_Product_dim</vt:lpstr>
      <vt:lpstr>Raw_Store_dim</vt:lpstr>
      <vt:lpstr>Raw_SalesFact</vt:lpstr>
      <vt:lpstr>Cleaned_CustomerTable</vt:lpstr>
      <vt:lpstr>Cleaned_ProductTable</vt:lpstr>
      <vt:lpstr>Cleaned_StoreTable</vt:lpstr>
      <vt:lpstr>Cleaned_SalesTable</vt:lpstr>
      <vt:lpstr>Merged_Data</vt:lpstr>
      <vt:lpstr>Statistics_Data</vt:lpstr>
      <vt:lpstr>Pivot_Summary</vt:lpstr>
      <vt:lpstr>Charts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Jyothilekshmi Biju</cp:lastModifiedBy>
  <cp:revision>3</cp:revision>
  <dcterms:created xsi:type="dcterms:W3CDTF">2026-08-15T17:04:25Z</dcterms:created>
  <dcterms:modified xsi:type="dcterms:W3CDTF">2026-08-15T17:52:39Z</dcterms:modified>
  <dc:language>en-US</dc:language>
</cp:coreProperties>
</file>